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theme/themeOverride2.xml" ContentType="application/vnd.openxmlformats-officedocument.themeOverride+xml"/>
  <Override PartName="/xl/charts/chart13.xml" ContentType="application/vnd.openxmlformats-officedocument.drawingml.chart+xml"/>
  <Override PartName="/xl/theme/themeOverride3.xml" ContentType="application/vnd.openxmlformats-officedocument.themeOverride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theme/themeOverride4.xml" ContentType="application/vnd.openxmlformats-officedocument.themeOverride+xml"/>
  <Override PartName="/xl/charts/chart26.xml" ContentType="application/vnd.openxmlformats-officedocument.drawingml.chart+xml"/>
  <Override PartName="/xl/theme/themeOverride5.xml" ContentType="application/vnd.openxmlformats-officedocument.themeOverride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4.xml" ContentType="application/vnd.openxmlformats-officedocument.drawing+xml"/>
  <Override PartName="/xl/charts/chart43.xml" ContentType="application/vnd.openxmlformats-officedocument.drawingml.chart+xml"/>
  <Override PartName="/xl/drawings/drawing5.xml" ContentType="application/vnd.openxmlformats-officedocument.drawing+xml"/>
  <Override PartName="/xl/charts/chart44.xml" ContentType="application/vnd.openxmlformats-officedocument.drawingml.chart+xml"/>
  <Override PartName="/xl/drawings/drawing6.xml" ContentType="application/vnd.openxmlformats-officedocument.drawingml.chartshapes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47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5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59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60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61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62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63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64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4.xml" ContentType="application/vnd.openxmlformats-officedocument.drawing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15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327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Stelyana Baleva\LightCounting Dropbox\Optical\Silicon Photonics\2023\Deliverables\"/>
    </mc:Choice>
  </mc:AlternateContent>
  <xr:revisionPtr revIDLastSave="0" documentId="13_ncr:1_{44192078-360E-4E34-ADFC-A5A637267A79}" xr6:coauthVersionLast="47" xr6:coauthVersionMax="47" xr10:uidLastSave="{00000000-0000-0000-0000-000000000000}"/>
  <bookViews>
    <workbookView xWindow="-108" yWindow="-108" windowWidth="30936" windowHeight="16776" tabRatio="807" xr2:uid="{00000000-000D-0000-FFFF-FFFF00000000}"/>
  </bookViews>
  <sheets>
    <sheet name="Introduction" sheetId="8" r:id="rId1"/>
    <sheet name="Methodology" sheetId="9" r:id="rId2"/>
    <sheet name="Summary" sheetId="6" r:id="rId3"/>
    <sheet name="WDM" sheetId="1" r:id="rId4"/>
    <sheet name="Ethernet" sheetId="17" r:id="rId5"/>
    <sheet name="AOC-LPO-CPO" sheetId="22" r:id="rId6"/>
    <sheet name="FibreChannel" sheetId="19" r:id="rId7"/>
    <sheet name="Fronthaul" sheetId="20" r:id="rId8"/>
    <sheet name="Backhaul" sheetId="32" r:id="rId9"/>
    <sheet name="FTTX" sheetId="10" r:id="rId10"/>
    <sheet name="Report charts" sheetId="27" r:id="rId11"/>
    <sheet name="DML EML split" sheetId="33" r:id="rId12"/>
    <sheet name="Lenses &amp; detectors" sheetId="34" r:id="rId13"/>
  </sheets>
  <definedNames>
    <definedName name="ASP_BH_SIP">Backhaul!$O$162:$Z$182</definedName>
    <definedName name="ASP_FTTX_SiP">FTTX!$O$150:$Z$169</definedName>
    <definedName name="ASP_WDM_SiP">WDM!$P$259:$AA$286</definedName>
    <definedName name="May_2020_Sales">#REF!</definedName>
    <definedName name="May_2020_Units">#REF!</definedName>
    <definedName name="May_2021_Sales">#REF!</definedName>
    <definedName name="May_2021_Units">#REF!</definedName>
    <definedName name="May_2022_Sales">#REF!</definedName>
    <definedName name="May_2022_Units">#REF!</definedName>
    <definedName name="New_sales">#REF!</definedName>
    <definedName name="New_units">#REF!</definedName>
    <definedName name="Rev_ENT_SiP">Ethernet!$B$615:$M$696</definedName>
    <definedName name="Rev_FTTX_SiP">FTTX!$B$150:$P$169</definedName>
    <definedName name="Rev_WDM_SiP">WDM!$B$259:$M$286</definedName>
    <definedName name="Vol_BH_GaAs_Discrete">Backhaul!$B$109:$M$130</definedName>
    <definedName name="Vol_BH_GaAs_int">Backhaul!$B$134:$M$155</definedName>
    <definedName name="Vol_BH_InP_discrete">Backhaul!$B$59:$M$80</definedName>
    <definedName name="Vol_BH_InP_int">Backhaul!$B$84:$M$105</definedName>
    <definedName name="Vol_BH_SiP">Backhaul!$B$34:$M$55</definedName>
    <definedName name="Vol_FTTX_DM">FTTX!$B$55:$P$74</definedName>
    <definedName name="Vol_FTTX_InP">FTTX!$B$78:$P$97</definedName>
    <definedName name="Vol_FTTX_LiNb">FTTX!$B$101:$P$120</definedName>
    <definedName name="Vol_FTTX_SiP">FTTX!$B$32:$P$51</definedName>
    <definedName name="Vol_FTTX_VCL">FTTX!$B$124:$P$143</definedName>
    <definedName name="Vol_WDM_GaAs_discretes">WDM!$B$133:$M$156</definedName>
    <definedName name="Vol_WDM_GaAs_integrated">WDM!$B$164:$M$187</definedName>
    <definedName name="Vol_WDM_InP_discretes">WDM!$B$71:$M$98</definedName>
    <definedName name="Vol_WDM_InP_integrated">WDM!$B$102:$M$125</definedName>
    <definedName name="Vol_WDM_LN_discretes">WDM!$B$195:$M$222</definedName>
    <definedName name="Vol_WDM_LN_integrated">WDM!$B$226:$M$253</definedName>
    <definedName name="Vol_WDM_SiP">WDM!$B$40:$M$67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3" i="34" l="1"/>
  <c r="B2" i="34"/>
  <c r="B3" i="33"/>
  <c r="B2" i="33"/>
  <c r="B206" i="20"/>
  <c r="O206" i="20" s="1"/>
  <c r="B22" i="19" l="1"/>
  <c r="B93" i="19" s="1"/>
  <c r="P63" i="22"/>
  <c r="AC185" i="34"/>
  <c r="AD185" i="34"/>
  <c r="AE185" i="34"/>
  <c r="AF185" i="34"/>
  <c r="AG185" i="34"/>
  <c r="AH185" i="34"/>
  <c r="AI185" i="34"/>
  <c r="AJ185" i="34"/>
  <c r="AK185" i="34"/>
  <c r="AL185" i="34"/>
  <c r="AM185" i="34"/>
  <c r="AP185" i="34"/>
  <c r="AQ185" i="34"/>
  <c r="AR185" i="34"/>
  <c r="AS185" i="34"/>
  <c r="AT185" i="34"/>
  <c r="AU185" i="34"/>
  <c r="AV185" i="34"/>
  <c r="AW185" i="34"/>
  <c r="AX185" i="34"/>
  <c r="AY185" i="34"/>
  <c r="AZ185" i="34"/>
  <c r="BC185" i="34"/>
  <c r="BD185" i="34"/>
  <c r="BE185" i="34"/>
  <c r="BF185" i="34"/>
  <c r="BG185" i="34"/>
  <c r="BH185" i="34"/>
  <c r="BI185" i="34"/>
  <c r="BJ185" i="34"/>
  <c r="BK185" i="34"/>
  <c r="BL185" i="34"/>
  <c r="BM185" i="34"/>
  <c r="B186" i="33"/>
  <c r="B186" i="34" s="1"/>
  <c r="B187" i="33"/>
  <c r="B187" i="34" s="1"/>
  <c r="B188" i="33"/>
  <c r="B188" i="34" s="1"/>
  <c r="B189" i="33"/>
  <c r="B189" i="34" s="1"/>
  <c r="B190" i="33"/>
  <c r="B190" i="34" s="1"/>
  <c r="B191" i="33"/>
  <c r="B191" i="34" s="1"/>
  <c r="B192" i="33"/>
  <c r="B192" i="34" s="1"/>
  <c r="B193" i="33"/>
  <c r="B193" i="34" s="1"/>
  <c r="B194" i="33"/>
  <c r="B194" i="34" s="1"/>
  <c r="B195" i="33"/>
  <c r="B195" i="34" s="1"/>
  <c r="B196" i="33"/>
  <c r="B196" i="34" s="1"/>
  <c r="B197" i="33"/>
  <c r="B197" i="34" s="1"/>
  <c r="B198" i="33"/>
  <c r="B198" i="34" s="1"/>
  <c r="B199" i="33"/>
  <c r="B199" i="34" s="1"/>
  <c r="B200" i="33"/>
  <c r="B200" i="34" s="1"/>
  <c r="B201" i="33"/>
  <c r="B201" i="34" s="1"/>
  <c r="B202" i="33"/>
  <c r="B202" i="34" s="1"/>
  <c r="B203" i="33"/>
  <c r="B203" i="34" s="1"/>
  <c r="B204" i="33"/>
  <c r="B204" i="34" s="1"/>
  <c r="B205" i="33"/>
  <c r="B205" i="34" s="1"/>
  <c r="B206" i="33"/>
  <c r="B206" i="34" s="1"/>
  <c r="B207" i="33"/>
  <c r="B207" i="34" s="1"/>
  <c r="B208" i="33"/>
  <c r="B208" i="34" s="1"/>
  <c r="B209" i="33"/>
  <c r="B209" i="34" s="1"/>
  <c r="B210" i="33"/>
  <c r="B210" i="34" s="1"/>
  <c r="B211" i="33"/>
  <c r="B211" i="34" s="1"/>
  <c r="B212" i="33"/>
  <c r="B212" i="34" s="1"/>
  <c r="B213" i="33"/>
  <c r="B213" i="34" s="1"/>
  <c r="B214" i="33"/>
  <c r="B214" i="34" s="1"/>
  <c r="B215" i="33"/>
  <c r="B215" i="34" s="1"/>
  <c r="B216" i="33"/>
  <c r="B216" i="34" s="1"/>
  <c r="B185" i="33"/>
  <c r="O185" i="33" s="1"/>
  <c r="B168" i="33"/>
  <c r="B168" i="34" s="1"/>
  <c r="B169" i="33"/>
  <c r="B169" i="34" s="1"/>
  <c r="B170" i="33"/>
  <c r="B170" i="34" s="1"/>
  <c r="B171" i="33"/>
  <c r="B171" i="34" s="1"/>
  <c r="B172" i="33"/>
  <c r="B172" i="34" s="1"/>
  <c r="B173" i="33"/>
  <c r="B173" i="34" s="1"/>
  <c r="B174" i="33"/>
  <c r="B174" i="34" s="1"/>
  <c r="B175" i="33"/>
  <c r="B175" i="34" s="1"/>
  <c r="B176" i="33"/>
  <c r="B176" i="34" s="1"/>
  <c r="B177" i="33"/>
  <c r="B177" i="34" s="1"/>
  <c r="B178" i="33"/>
  <c r="B178" i="34" s="1"/>
  <c r="B179" i="33"/>
  <c r="B179" i="34" s="1"/>
  <c r="B180" i="33"/>
  <c r="B180" i="34" s="1"/>
  <c r="B181" i="33"/>
  <c r="B181" i="34" s="1"/>
  <c r="B182" i="33"/>
  <c r="B182" i="34" s="1"/>
  <c r="B183" i="33"/>
  <c r="B183" i="34" s="1"/>
  <c r="B184" i="33"/>
  <c r="B184" i="34" s="1"/>
  <c r="B153" i="33"/>
  <c r="B153" i="34" s="1"/>
  <c r="B154" i="33"/>
  <c r="B154" i="34" s="1"/>
  <c r="B155" i="33"/>
  <c r="B155" i="34" s="1"/>
  <c r="B156" i="33"/>
  <c r="B156" i="34" s="1"/>
  <c r="B157" i="33"/>
  <c r="B157" i="34" s="1"/>
  <c r="B158" i="33"/>
  <c r="B158" i="34" s="1"/>
  <c r="B159" i="33"/>
  <c r="B159" i="34" s="1"/>
  <c r="B160" i="33"/>
  <c r="B160" i="34" s="1"/>
  <c r="B161" i="33"/>
  <c r="B161" i="34" s="1"/>
  <c r="B162" i="33"/>
  <c r="B162" i="34" s="1"/>
  <c r="B163" i="33"/>
  <c r="B163" i="34" s="1"/>
  <c r="B164" i="33"/>
  <c r="B164" i="34" s="1"/>
  <c r="B165" i="33"/>
  <c r="B165" i="34" s="1"/>
  <c r="B166" i="33"/>
  <c r="B166" i="34" s="1"/>
  <c r="B167" i="33"/>
  <c r="B167" i="34" s="1"/>
  <c r="AE185" i="33" l="1"/>
  <c r="BR185" i="33"/>
  <c r="B185" i="34"/>
  <c r="O185" i="34" s="1"/>
  <c r="DY185" i="34" s="1"/>
  <c r="ED185" i="34"/>
  <c r="ID185" i="34" s="1"/>
  <c r="DZ185" i="34"/>
  <c r="HZ185" i="34" s="1"/>
  <c r="GJ185" i="34"/>
  <c r="GB185" i="34"/>
  <c r="GI185" i="34"/>
  <c r="GE185" i="34"/>
  <c r="GA185" i="34"/>
  <c r="GF185" i="34"/>
  <c r="FZ185" i="34"/>
  <c r="GD185" i="34"/>
  <c r="EH185" i="34"/>
  <c r="IH185" i="34" s="1"/>
  <c r="EI185" i="34"/>
  <c r="II185" i="34" s="1"/>
  <c r="EE185" i="34"/>
  <c r="IE185" i="34" s="1"/>
  <c r="EA185" i="34"/>
  <c r="IA185" i="34" s="1"/>
  <c r="GH185" i="34"/>
  <c r="GG185" i="34"/>
  <c r="GC185" i="34"/>
  <c r="EJ185" i="34"/>
  <c r="IJ185" i="34" s="1"/>
  <c r="EF185" i="34"/>
  <c r="IF185" i="34" s="1"/>
  <c r="EB185" i="34"/>
  <c r="IB185" i="34" s="1"/>
  <c r="EG185" i="34"/>
  <c r="IG185" i="34" s="1"/>
  <c r="EC185" i="34"/>
  <c r="IC185" i="34" s="1"/>
  <c r="AR185" i="33"/>
  <c r="BE185" i="33"/>
  <c r="HL185" i="34" l="1"/>
  <c r="IL185" i="34" s="1"/>
  <c r="IY185" i="34" s="1"/>
  <c r="HY185" i="34"/>
  <c r="AB185" i="34"/>
  <c r="EL185" i="34" s="1"/>
  <c r="DL185" i="34"/>
  <c r="EY185" i="34"/>
  <c r="P331" i="17"/>
  <c r="Q331" i="17"/>
  <c r="Q339" i="17"/>
  <c r="P339" i="17"/>
  <c r="Q338" i="17"/>
  <c r="P338" i="17"/>
  <c r="Q337" i="17"/>
  <c r="P337" i="17"/>
  <c r="Q332" i="17"/>
  <c r="Q333" i="17"/>
  <c r="Q334" i="17"/>
  <c r="Q335" i="17"/>
  <c r="P333" i="17"/>
  <c r="P334" i="17"/>
  <c r="P335" i="17"/>
  <c r="P332" i="17"/>
  <c r="P495" i="17"/>
  <c r="Q495" i="17"/>
  <c r="P496" i="17"/>
  <c r="Q496" i="17"/>
  <c r="P502" i="17"/>
  <c r="Q502" i="17"/>
  <c r="P508" i="17"/>
  <c r="Q508" i="17"/>
  <c r="P513" i="17"/>
  <c r="Q513" i="17"/>
  <c r="AO185" i="34" l="1"/>
  <c r="BB185" i="34" s="1"/>
  <c r="P148" i="17"/>
  <c r="Q234" i="17"/>
  <c r="Q148" i="17" s="1"/>
  <c r="M1044" i="17"/>
  <c r="L1044" i="17"/>
  <c r="K1044" i="17"/>
  <c r="J1044" i="17"/>
  <c r="I1044" i="17"/>
  <c r="H1044" i="17"/>
  <c r="G1044" i="17"/>
  <c r="F1044" i="17"/>
  <c r="E1044" i="17"/>
  <c r="D1044" i="17"/>
  <c r="C1044" i="17"/>
  <c r="B1043" i="17"/>
  <c r="B1126" i="17" s="1"/>
  <c r="N525" i="17"/>
  <c r="N526" i="17" s="1"/>
  <c r="N527" i="17" s="1"/>
  <c r="N528" i="17" s="1"/>
  <c r="N529" i="17" s="1"/>
  <c r="N530" i="17" s="1"/>
  <c r="N531" i="17" s="1"/>
  <c r="N532" i="17" s="1"/>
  <c r="N533" i="17" s="1"/>
  <c r="N534" i="17" s="1"/>
  <c r="N535" i="17" s="1"/>
  <c r="N536" i="17" s="1"/>
  <c r="N537" i="17" s="1"/>
  <c r="N538" i="17" s="1"/>
  <c r="N539" i="17" s="1"/>
  <c r="N540" i="17" s="1"/>
  <c r="N541" i="17" s="1"/>
  <c r="N542" i="17" s="1"/>
  <c r="N543" i="17" s="1"/>
  <c r="N544" i="17" s="1"/>
  <c r="N545" i="17" s="1"/>
  <c r="N546" i="17" s="1"/>
  <c r="N547" i="17" s="1"/>
  <c r="N548" i="17" s="1"/>
  <c r="N549" i="17" s="1"/>
  <c r="N550" i="17" s="1"/>
  <c r="N551" i="17" s="1"/>
  <c r="N552" i="17" s="1"/>
  <c r="N553" i="17" s="1"/>
  <c r="N554" i="17" s="1"/>
  <c r="N555" i="17" s="1"/>
  <c r="N556" i="17" s="1"/>
  <c r="N557" i="17" s="1"/>
  <c r="N558" i="17" s="1"/>
  <c r="N559" i="17" s="1"/>
  <c r="N560" i="17" s="1"/>
  <c r="N561" i="17" s="1"/>
  <c r="N562" i="17" s="1"/>
  <c r="N563" i="17" s="1"/>
  <c r="N564" i="17" s="1"/>
  <c r="N565" i="17" s="1"/>
  <c r="N566" i="17" s="1"/>
  <c r="N567" i="17" s="1"/>
  <c r="N568" i="17" s="1"/>
  <c r="N569" i="17" s="1"/>
  <c r="N570" i="17" s="1"/>
  <c r="N571" i="17" s="1"/>
  <c r="N572" i="17" s="1"/>
  <c r="N573" i="17" s="1"/>
  <c r="N574" i="17" s="1"/>
  <c r="N575" i="17" s="1"/>
  <c r="N576" i="17" s="1"/>
  <c r="N577" i="17" s="1"/>
  <c r="N578" i="17" s="1"/>
  <c r="N579" i="17" s="1"/>
  <c r="N580" i="17" s="1"/>
  <c r="N581" i="17" s="1"/>
  <c r="N582" i="17" s="1"/>
  <c r="N583" i="17" s="1"/>
  <c r="N584" i="17" s="1"/>
  <c r="N585" i="17" s="1"/>
  <c r="N586" i="17" s="1"/>
  <c r="N587" i="17" s="1"/>
  <c r="N588" i="17" s="1"/>
  <c r="N589" i="17" s="1"/>
  <c r="N590" i="17" s="1"/>
  <c r="N591" i="17" s="1"/>
  <c r="N592" i="17" s="1"/>
  <c r="N593" i="17" s="1"/>
  <c r="N594" i="17" s="1"/>
  <c r="N595" i="17" s="1"/>
  <c r="N596" i="17" s="1"/>
  <c r="N597" i="17" s="1"/>
  <c r="N598" i="17" s="1"/>
  <c r="N599" i="17" s="1"/>
  <c r="N600" i="17" s="1"/>
  <c r="N601" i="17" s="1"/>
  <c r="N602" i="17" s="1"/>
  <c r="N603" i="17" s="1"/>
  <c r="N604" i="17" s="1"/>
  <c r="N605" i="17" s="1"/>
  <c r="Q490" i="17"/>
  <c r="P490" i="17"/>
  <c r="Q489" i="17"/>
  <c r="P489" i="17"/>
  <c r="Q488" i="17"/>
  <c r="P488" i="17"/>
  <c r="Q483" i="17"/>
  <c r="P483" i="17"/>
  <c r="Q482" i="17"/>
  <c r="P482" i="17"/>
  <c r="Q476" i="17"/>
  <c r="P476" i="17"/>
  <c r="Q475" i="17"/>
  <c r="P475" i="17"/>
  <c r="Q474" i="17"/>
  <c r="P474" i="17"/>
  <c r="Q473" i="17"/>
  <c r="P473" i="17"/>
  <c r="Q472" i="17"/>
  <c r="P472" i="17"/>
  <c r="Q471" i="17"/>
  <c r="P471" i="17"/>
  <c r="Q470" i="17"/>
  <c r="P470" i="17"/>
  <c r="Q469" i="17"/>
  <c r="P469" i="17"/>
  <c r="Q468" i="17"/>
  <c r="P468" i="17"/>
  <c r="Q467" i="17"/>
  <c r="P467" i="17"/>
  <c r="Q466" i="17"/>
  <c r="P466" i="17"/>
  <c r="Q465" i="17"/>
  <c r="P465" i="17"/>
  <c r="Q464" i="17"/>
  <c r="P464" i="17"/>
  <c r="Q463" i="17"/>
  <c r="P463" i="17"/>
  <c r="Q462" i="17"/>
  <c r="P462" i="17"/>
  <c r="Q461" i="17"/>
  <c r="P461" i="17"/>
  <c r="Q460" i="17"/>
  <c r="P460" i="17"/>
  <c r="Q459" i="17"/>
  <c r="P459" i="17"/>
  <c r="Q458" i="17"/>
  <c r="P458" i="17"/>
  <c r="Q457" i="17"/>
  <c r="P457" i="17"/>
  <c r="Q456" i="17"/>
  <c r="P456" i="17"/>
  <c r="Q455" i="17"/>
  <c r="P455" i="17"/>
  <c r="Q454" i="17"/>
  <c r="P454" i="17"/>
  <c r="Q453" i="17"/>
  <c r="P453" i="17"/>
  <c r="Q452" i="17"/>
  <c r="P452" i="17"/>
  <c r="Q451" i="17"/>
  <c r="P451" i="17"/>
  <c r="Q450" i="17"/>
  <c r="P450" i="17"/>
  <c r="Q449" i="17"/>
  <c r="P449" i="17"/>
  <c r="Q448" i="17"/>
  <c r="P448" i="17"/>
  <c r="Q447" i="17"/>
  <c r="P447" i="17"/>
  <c r="Q446" i="17"/>
  <c r="P446" i="17"/>
  <c r="Q445" i="17"/>
  <c r="P445" i="17"/>
  <c r="Q444" i="17"/>
  <c r="P444" i="17"/>
  <c r="Q443" i="17"/>
  <c r="P443" i="17"/>
  <c r="Q442" i="17"/>
  <c r="P442" i="17"/>
  <c r="Q441" i="17"/>
  <c r="P441" i="17"/>
  <c r="Q440" i="17"/>
  <c r="P440" i="17"/>
  <c r="Q439" i="17"/>
  <c r="P439" i="17"/>
  <c r="M603" i="17"/>
  <c r="M1123" i="17" s="1"/>
  <c r="L603" i="17"/>
  <c r="L1123" i="17" s="1"/>
  <c r="K603" i="17"/>
  <c r="K1123" i="17" s="1"/>
  <c r="J603" i="17"/>
  <c r="J1123" i="17" s="1"/>
  <c r="I603" i="17"/>
  <c r="I1123" i="17" s="1"/>
  <c r="H603" i="17"/>
  <c r="H1123" i="17" s="1"/>
  <c r="G603" i="17"/>
  <c r="G1123" i="17" s="1"/>
  <c r="F603" i="17"/>
  <c r="F1123" i="17" s="1"/>
  <c r="E603" i="17"/>
  <c r="E1123" i="17" s="1"/>
  <c r="D603" i="17"/>
  <c r="D1123" i="17" s="1"/>
  <c r="C603" i="17"/>
  <c r="C1123" i="17" s="1"/>
  <c r="M602" i="17"/>
  <c r="M1122" i="17" s="1"/>
  <c r="L602" i="17"/>
  <c r="L1122" i="17" s="1"/>
  <c r="K602" i="17"/>
  <c r="K1122" i="17" s="1"/>
  <c r="J602" i="17"/>
  <c r="J1122" i="17" s="1"/>
  <c r="I602" i="17"/>
  <c r="I1122" i="17" s="1"/>
  <c r="H602" i="17"/>
  <c r="H1122" i="17" s="1"/>
  <c r="G602" i="17"/>
  <c r="G1122" i="17" s="1"/>
  <c r="F602" i="17"/>
  <c r="F1122" i="17" s="1"/>
  <c r="E602" i="17"/>
  <c r="E1122" i="17" s="1"/>
  <c r="D602" i="17"/>
  <c r="D1122" i="17" s="1"/>
  <c r="C602" i="17"/>
  <c r="C1122" i="17" s="1"/>
  <c r="M601" i="17"/>
  <c r="M1121" i="17" s="1"/>
  <c r="L601" i="17"/>
  <c r="L1121" i="17" s="1"/>
  <c r="K601" i="17"/>
  <c r="K1121" i="17" s="1"/>
  <c r="J601" i="17"/>
  <c r="J1121" i="17" s="1"/>
  <c r="I601" i="17"/>
  <c r="I1121" i="17" s="1"/>
  <c r="H601" i="17"/>
  <c r="H1121" i="17" s="1"/>
  <c r="G601" i="17"/>
  <c r="G1121" i="17" s="1"/>
  <c r="F601" i="17"/>
  <c r="F1121" i="17" s="1"/>
  <c r="E601" i="17"/>
  <c r="E1121" i="17" s="1"/>
  <c r="D601" i="17"/>
  <c r="D1121" i="17" s="1"/>
  <c r="C601" i="17"/>
  <c r="C1121" i="17" s="1"/>
  <c r="M600" i="17"/>
  <c r="M1120" i="17" s="1"/>
  <c r="L600" i="17"/>
  <c r="L1120" i="17" s="1"/>
  <c r="K600" i="17"/>
  <c r="K1120" i="17" s="1"/>
  <c r="J600" i="17"/>
  <c r="J1120" i="17" s="1"/>
  <c r="I600" i="17"/>
  <c r="I1120" i="17" s="1"/>
  <c r="H600" i="17"/>
  <c r="H1120" i="17" s="1"/>
  <c r="G600" i="17"/>
  <c r="G1120" i="17" s="1"/>
  <c r="F600" i="17"/>
  <c r="F1120" i="17" s="1"/>
  <c r="E600" i="17"/>
  <c r="E1120" i="17" s="1"/>
  <c r="D600" i="17"/>
  <c r="D1120" i="17" s="1"/>
  <c r="C600" i="17"/>
  <c r="C1120" i="17" s="1"/>
  <c r="M599" i="17"/>
  <c r="M1119" i="17" s="1"/>
  <c r="L599" i="17"/>
  <c r="L1119" i="17" s="1"/>
  <c r="K599" i="17"/>
  <c r="K1119" i="17" s="1"/>
  <c r="J599" i="17"/>
  <c r="J1119" i="17" s="1"/>
  <c r="I599" i="17"/>
  <c r="I1119" i="17" s="1"/>
  <c r="H599" i="17"/>
  <c r="H1119" i="17" s="1"/>
  <c r="G599" i="17"/>
  <c r="G1119" i="17" s="1"/>
  <c r="F599" i="17"/>
  <c r="F1119" i="17" s="1"/>
  <c r="E599" i="17"/>
  <c r="E1119" i="17" s="1"/>
  <c r="D599" i="17"/>
  <c r="D1119" i="17" s="1"/>
  <c r="C599" i="17"/>
  <c r="C1119" i="17" s="1"/>
  <c r="M598" i="17"/>
  <c r="L598" i="17"/>
  <c r="K598" i="17"/>
  <c r="J598" i="17"/>
  <c r="I598" i="17"/>
  <c r="H598" i="17"/>
  <c r="G598" i="17"/>
  <c r="F598" i="17"/>
  <c r="E598" i="17"/>
  <c r="D598" i="17"/>
  <c r="C598" i="17"/>
  <c r="M597" i="17"/>
  <c r="M1117" i="17" s="1"/>
  <c r="L597" i="17"/>
  <c r="L1117" i="17" s="1"/>
  <c r="K597" i="17"/>
  <c r="K1117" i="17" s="1"/>
  <c r="J597" i="17"/>
  <c r="J1117" i="17" s="1"/>
  <c r="I597" i="17"/>
  <c r="I1117" i="17" s="1"/>
  <c r="H597" i="17"/>
  <c r="H1117" i="17" s="1"/>
  <c r="G597" i="17"/>
  <c r="G1117" i="17" s="1"/>
  <c r="F597" i="17"/>
  <c r="F1117" i="17" s="1"/>
  <c r="E597" i="17"/>
  <c r="E1117" i="17" s="1"/>
  <c r="D597" i="17"/>
  <c r="D1117" i="17" s="1"/>
  <c r="C597" i="17"/>
  <c r="C1117" i="17" s="1"/>
  <c r="Y524" i="17"/>
  <c r="W524" i="17"/>
  <c r="U524" i="17"/>
  <c r="S524" i="17"/>
  <c r="Q524" i="17"/>
  <c r="Z524" i="17"/>
  <c r="X524" i="17"/>
  <c r="V524" i="17"/>
  <c r="T524" i="17"/>
  <c r="R524" i="17"/>
  <c r="P524" i="17"/>
  <c r="B524" i="17"/>
  <c r="O524" i="17" s="1"/>
  <c r="O523" i="17"/>
  <c r="B606" i="17"/>
  <c r="B44" i="6"/>
  <c r="B45" i="6"/>
  <c r="B46" i="6"/>
  <c r="B47" i="6"/>
  <c r="B48" i="6"/>
  <c r="B49" i="6"/>
  <c r="B50" i="6"/>
  <c r="GL185" i="34" l="1"/>
  <c r="FL185" i="34"/>
  <c r="GY185" i="34"/>
  <c r="FY185" i="34"/>
  <c r="BO185" i="34"/>
  <c r="CB185" i="34" s="1"/>
  <c r="C1118" i="17"/>
  <c r="G1118" i="17"/>
  <c r="K1118" i="17"/>
  <c r="H1118" i="17"/>
  <c r="L1118" i="17"/>
  <c r="E1118" i="17"/>
  <c r="I1118" i="17"/>
  <c r="M1118" i="17"/>
  <c r="F1118" i="17"/>
  <c r="J1118" i="17"/>
  <c r="D1118" i="17"/>
  <c r="R120" i="1"/>
  <c r="Q120" i="1"/>
  <c r="R118" i="1"/>
  <c r="R112" i="1"/>
  <c r="Q112" i="1"/>
  <c r="R116" i="1"/>
  <c r="R57" i="1"/>
  <c r="R126" i="1"/>
  <c r="R127" i="1"/>
  <c r="R128" i="1"/>
  <c r="Q127" i="1"/>
  <c r="Q128" i="1"/>
  <c r="R124" i="1"/>
  <c r="R125" i="1"/>
  <c r="Q125" i="1"/>
  <c r="P131" i="20"/>
  <c r="Q131" i="20"/>
  <c r="P132" i="20"/>
  <c r="Q132" i="20"/>
  <c r="P133" i="20"/>
  <c r="Q133" i="20"/>
  <c r="P134" i="20"/>
  <c r="Q134" i="20"/>
  <c r="P135" i="20"/>
  <c r="Q135" i="20"/>
  <c r="Q130" i="20"/>
  <c r="P130" i="20"/>
  <c r="M593" i="17" l="1"/>
  <c r="M1113" i="17" s="1"/>
  <c r="M592" i="17"/>
  <c r="M768" i="17"/>
  <c r="M769" i="17"/>
  <c r="M770" i="17"/>
  <c r="M771" i="17"/>
  <c r="M772" i="17"/>
  <c r="M773" i="17"/>
  <c r="M775" i="17"/>
  <c r="M776" i="17"/>
  <c r="M777" i="17"/>
  <c r="M778" i="17"/>
  <c r="M779" i="17"/>
  <c r="M780" i="17"/>
  <c r="M781" i="17"/>
  <c r="BM133" i="34" l="1"/>
  <c r="BL133" i="34"/>
  <c r="BK133" i="34"/>
  <c r="BJ133" i="34"/>
  <c r="BI133" i="34"/>
  <c r="BH133" i="34"/>
  <c r="BG133" i="34"/>
  <c r="BF133" i="34"/>
  <c r="BE133" i="34"/>
  <c r="BD133" i="34"/>
  <c r="BC133" i="34"/>
  <c r="AZ151" i="34"/>
  <c r="AY151" i="34"/>
  <c r="AX151" i="34"/>
  <c r="AW151" i="34"/>
  <c r="AV151" i="34"/>
  <c r="AU151" i="34"/>
  <c r="AT151" i="34"/>
  <c r="AS151" i="34"/>
  <c r="AR151" i="34"/>
  <c r="AQ151" i="34"/>
  <c r="AP151" i="34"/>
  <c r="AZ133" i="34"/>
  <c r="AY133" i="34"/>
  <c r="AX133" i="34"/>
  <c r="AW133" i="34"/>
  <c r="AV133" i="34"/>
  <c r="AU133" i="34"/>
  <c r="AT133" i="34"/>
  <c r="AS133" i="34"/>
  <c r="AR133" i="34"/>
  <c r="AQ133" i="34"/>
  <c r="AP133" i="34"/>
  <c r="AM151" i="34"/>
  <c r="AL151" i="34"/>
  <c r="AK151" i="34"/>
  <c r="AJ151" i="34"/>
  <c r="AI151" i="34"/>
  <c r="AH151" i="34"/>
  <c r="AG151" i="34"/>
  <c r="AF151" i="34"/>
  <c r="AE151" i="34"/>
  <c r="AD151" i="34"/>
  <c r="AC151" i="34"/>
  <c r="Z133" i="34"/>
  <c r="Y133" i="34"/>
  <c r="X133" i="34"/>
  <c r="W133" i="34"/>
  <c r="V133" i="34"/>
  <c r="U133" i="34"/>
  <c r="T133" i="34"/>
  <c r="S133" i="34"/>
  <c r="R133" i="34"/>
  <c r="Q133" i="34"/>
  <c r="P133" i="34"/>
  <c r="M151" i="34"/>
  <c r="L151" i="34"/>
  <c r="K151" i="34"/>
  <c r="J151" i="34"/>
  <c r="I151" i="34"/>
  <c r="H151" i="34"/>
  <c r="G151" i="34"/>
  <c r="F151" i="34"/>
  <c r="E151" i="34"/>
  <c r="D151" i="34"/>
  <c r="C151" i="34"/>
  <c r="P151" i="33"/>
  <c r="Q151" i="33"/>
  <c r="R151" i="33"/>
  <c r="S151" i="33"/>
  <c r="T151" i="33"/>
  <c r="U151" i="33"/>
  <c r="V151" i="33"/>
  <c r="W151" i="33"/>
  <c r="X151" i="33"/>
  <c r="Y151" i="33"/>
  <c r="Z151" i="33"/>
  <c r="C657" i="6"/>
  <c r="M1112" i="17" l="1"/>
  <c r="E525" i="17" l="1"/>
  <c r="E1045" i="17" s="1"/>
  <c r="I353" i="17"/>
  <c r="I525" i="17"/>
  <c r="I1045" i="17" s="1"/>
  <c r="M525" i="17"/>
  <c r="M1045" i="17" s="1"/>
  <c r="E526" i="17"/>
  <c r="E1046" i="17" s="1"/>
  <c r="I354" i="17"/>
  <c r="I526" i="17"/>
  <c r="I1046" i="17" s="1"/>
  <c r="M526" i="17"/>
  <c r="M1046" i="17" s="1"/>
  <c r="E527" i="17"/>
  <c r="E1047" i="17" s="1"/>
  <c r="I355" i="17"/>
  <c r="I527" i="17"/>
  <c r="I1047" i="17" s="1"/>
  <c r="M527" i="17"/>
  <c r="M1047" i="17" s="1"/>
  <c r="E528" i="17"/>
  <c r="E1048" i="17" s="1"/>
  <c r="I356" i="17"/>
  <c r="I528" i="17"/>
  <c r="I1048" i="17" s="1"/>
  <c r="M528" i="17"/>
  <c r="M1048" i="17" s="1"/>
  <c r="E529" i="17"/>
  <c r="E1049" i="17" s="1"/>
  <c r="I357" i="17"/>
  <c r="I529" i="17"/>
  <c r="I1049" i="17" s="1"/>
  <c r="M529" i="17"/>
  <c r="M1049" i="17" s="1"/>
  <c r="E530" i="17"/>
  <c r="E1050" i="17" s="1"/>
  <c r="I358" i="17"/>
  <c r="I530" i="17"/>
  <c r="I1050" i="17" s="1"/>
  <c r="M530" i="17"/>
  <c r="M1050" i="17" s="1"/>
  <c r="E531" i="17"/>
  <c r="E1051" i="17" s="1"/>
  <c r="I359" i="17"/>
  <c r="I531" i="17"/>
  <c r="I1051" i="17" s="1"/>
  <c r="M531" i="17"/>
  <c r="M1051" i="17" s="1"/>
  <c r="E532" i="17"/>
  <c r="E1052" i="17" s="1"/>
  <c r="I360" i="17"/>
  <c r="I532" i="17"/>
  <c r="I1052" i="17" s="1"/>
  <c r="M532" i="17"/>
  <c r="M1052" i="17" s="1"/>
  <c r="E533" i="17"/>
  <c r="E1053" i="17" s="1"/>
  <c r="I361" i="17"/>
  <c r="I533" i="17"/>
  <c r="I1053" i="17" s="1"/>
  <c r="M533" i="17"/>
  <c r="M1053" i="17" s="1"/>
  <c r="E534" i="17"/>
  <c r="E1054" i="17" s="1"/>
  <c r="I362" i="17"/>
  <c r="I534" i="17"/>
  <c r="I1054" i="17" s="1"/>
  <c r="M534" i="17"/>
  <c r="M1054" i="17" s="1"/>
  <c r="E535" i="17"/>
  <c r="E1055" i="17" s="1"/>
  <c r="I363" i="17"/>
  <c r="I535" i="17"/>
  <c r="I1055" i="17" s="1"/>
  <c r="M535" i="17"/>
  <c r="M1055" i="17" s="1"/>
  <c r="E536" i="17"/>
  <c r="E1056" i="17" s="1"/>
  <c r="I364" i="17"/>
  <c r="I536" i="17"/>
  <c r="I1056" i="17" s="1"/>
  <c r="M536" i="17"/>
  <c r="M1056" i="17" s="1"/>
  <c r="E537" i="17"/>
  <c r="E1057" i="17" s="1"/>
  <c r="I365" i="17"/>
  <c r="I537" i="17"/>
  <c r="I1057" i="17" s="1"/>
  <c r="M537" i="17"/>
  <c r="M1057" i="17" s="1"/>
  <c r="E538" i="17"/>
  <c r="E1058" i="17" s="1"/>
  <c r="I366" i="17"/>
  <c r="I538" i="17"/>
  <c r="I1058" i="17" s="1"/>
  <c r="M538" i="17"/>
  <c r="M1058" i="17" s="1"/>
  <c r="E539" i="17"/>
  <c r="E1059" i="17" s="1"/>
  <c r="I367" i="17"/>
  <c r="I539" i="17"/>
  <c r="I1059" i="17" s="1"/>
  <c r="M539" i="17"/>
  <c r="M1059" i="17" s="1"/>
  <c r="E540" i="17"/>
  <c r="E1060" i="17" s="1"/>
  <c r="I368" i="17"/>
  <c r="I540" i="17"/>
  <c r="I1060" i="17" s="1"/>
  <c r="M540" i="17"/>
  <c r="M1060" i="17" s="1"/>
  <c r="E541" i="17"/>
  <c r="E1061" i="17" s="1"/>
  <c r="I369" i="17"/>
  <c r="I541" i="17"/>
  <c r="I1061" i="17" s="1"/>
  <c r="M541" i="17"/>
  <c r="M1061" i="17" s="1"/>
  <c r="E542" i="17"/>
  <c r="E1062" i="17" s="1"/>
  <c r="I370" i="17"/>
  <c r="I542" i="17"/>
  <c r="I1062" i="17" s="1"/>
  <c r="M542" i="17"/>
  <c r="M1062" i="17" s="1"/>
  <c r="E543" i="17"/>
  <c r="E1063" i="17" s="1"/>
  <c r="I371" i="17"/>
  <c r="I543" i="17"/>
  <c r="I1063" i="17" s="1"/>
  <c r="M543" i="17"/>
  <c r="M1063" i="17" s="1"/>
  <c r="E544" i="17"/>
  <c r="E1064" i="17" s="1"/>
  <c r="I544" i="17"/>
  <c r="I1064" i="17" s="1"/>
  <c r="M544" i="17"/>
  <c r="M1064" i="17" s="1"/>
  <c r="E545" i="17"/>
  <c r="E1065" i="17" s="1"/>
  <c r="I545" i="17"/>
  <c r="I1065" i="17" s="1"/>
  <c r="M545" i="17"/>
  <c r="M1065" i="17" s="1"/>
  <c r="E546" i="17"/>
  <c r="E1066" i="17" s="1"/>
  <c r="I546" i="17"/>
  <c r="I1066" i="17" s="1"/>
  <c r="M546" i="17"/>
  <c r="M1066" i="17" s="1"/>
  <c r="E547" i="17"/>
  <c r="E1067" i="17" s="1"/>
  <c r="I547" i="17"/>
  <c r="I1067" i="17" s="1"/>
  <c r="M547" i="17"/>
  <c r="M1067" i="17" s="1"/>
  <c r="E548" i="17"/>
  <c r="E1068" i="17" s="1"/>
  <c r="I548" i="17"/>
  <c r="I1068" i="17" s="1"/>
  <c r="M548" i="17"/>
  <c r="M1068" i="17" s="1"/>
  <c r="E549" i="17"/>
  <c r="E1069" i="17" s="1"/>
  <c r="I549" i="17"/>
  <c r="I1069" i="17" s="1"/>
  <c r="M549" i="17"/>
  <c r="M1069" i="17" s="1"/>
  <c r="E550" i="17"/>
  <c r="E1070" i="17" s="1"/>
  <c r="I550" i="17"/>
  <c r="I1070" i="17" s="1"/>
  <c r="M550" i="17"/>
  <c r="M1070" i="17" s="1"/>
  <c r="E551" i="17"/>
  <c r="E1071" i="17" s="1"/>
  <c r="I551" i="17"/>
  <c r="I1071" i="17" s="1"/>
  <c r="M551" i="17"/>
  <c r="M1071" i="17" s="1"/>
  <c r="E552" i="17"/>
  <c r="E1072" i="17" s="1"/>
  <c r="I552" i="17"/>
  <c r="I1072" i="17" s="1"/>
  <c r="M552" i="17"/>
  <c r="M1072" i="17" s="1"/>
  <c r="E553" i="17"/>
  <c r="E1073" i="17" s="1"/>
  <c r="I553" i="17"/>
  <c r="I1073" i="17" s="1"/>
  <c r="M553" i="17"/>
  <c r="M1073" i="17" s="1"/>
  <c r="E554" i="17"/>
  <c r="E1074" i="17" s="1"/>
  <c r="I554" i="17"/>
  <c r="I1074" i="17" s="1"/>
  <c r="M554" i="17"/>
  <c r="M1074" i="17" s="1"/>
  <c r="E555" i="17"/>
  <c r="E1075" i="17" s="1"/>
  <c r="I555" i="17"/>
  <c r="I1075" i="17" s="1"/>
  <c r="M555" i="17"/>
  <c r="M1075" i="17" s="1"/>
  <c r="E556" i="17"/>
  <c r="E1076" i="17" s="1"/>
  <c r="I556" i="17"/>
  <c r="I1076" i="17" s="1"/>
  <c r="M556" i="17"/>
  <c r="M1076" i="17" s="1"/>
  <c r="E557" i="17"/>
  <c r="E1077" i="17" s="1"/>
  <c r="I557" i="17"/>
  <c r="I1077" i="17" s="1"/>
  <c r="M557" i="17"/>
  <c r="M1077" i="17" s="1"/>
  <c r="E558" i="17"/>
  <c r="E1078" i="17" s="1"/>
  <c r="I558" i="17"/>
  <c r="I1078" i="17" s="1"/>
  <c r="M558" i="17"/>
  <c r="M1078" i="17" s="1"/>
  <c r="E559" i="17"/>
  <c r="E1079" i="17" s="1"/>
  <c r="I559" i="17"/>
  <c r="I1079" i="17" s="1"/>
  <c r="M559" i="17"/>
  <c r="M1079" i="17" s="1"/>
  <c r="E560" i="17"/>
  <c r="E1080" i="17" s="1"/>
  <c r="I560" i="17"/>
  <c r="I1080" i="17" s="1"/>
  <c r="M560" i="17"/>
  <c r="M1080" i="17" s="1"/>
  <c r="E561" i="17"/>
  <c r="E1081" i="17" s="1"/>
  <c r="I561" i="17"/>
  <c r="I1081" i="17" s="1"/>
  <c r="M561" i="17"/>
  <c r="M1081" i="17" s="1"/>
  <c r="E562" i="17"/>
  <c r="E1082" i="17" s="1"/>
  <c r="I562" i="17"/>
  <c r="I1082" i="17" s="1"/>
  <c r="M562" i="17"/>
  <c r="M1082" i="17" s="1"/>
  <c r="E563" i="17"/>
  <c r="E1083" i="17" s="1"/>
  <c r="I563" i="17"/>
  <c r="I1083" i="17" s="1"/>
  <c r="M563" i="17"/>
  <c r="M1083" i="17" s="1"/>
  <c r="E564" i="17"/>
  <c r="E1084" i="17" s="1"/>
  <c r="I564" i="17"/>
  <c r="I1084" i="17" s="1"/>
  <c r="M564" i="17"/>
  <c r="M1084" i="17" s="1"/>
  <c r="E565" i="17"/>
  <c r="E1085" i="17" s="1"/>
  <c r="I565" i="17"/>
  <c r="I1085" i="17" s="1"/>
  <c r="M565" i="17"/>
  <c r="M1085" i="17" s="1"/>
  <c r="E566" i="17"/>
  <c r="E1086" i="17" s="1"/>
  <c r="I566" i="17"/>
  <c r="I1086" i="17" s="1"/>
  <c r="M566" i="17"/>
  <c r="M1086" i="17" s="1"/>
  <c r="E567" i="17"/>
  <c r="E1087" i="17" s="1"/>
  <c r="I567" i="17"/>
  <c r="I1087" i="17" s="1"/>
  <c r="M567" i="17"/>
  <c r="M1087" i="17" s="1"/>
  <c r="E568" i="17"/>
  <c r="E1088" i="17" s="1"/>
  <c r="I568" i="17"/>
  <c r="I1088" i="17" s="1"/>
  <c r="M568" i="17"/>
  <c r="M1088" i="17" s="1"/>
  <c r="E569" i="17"/>
  <c r="E1089" i="17" s="1"/>
  <c r="I569" i="17"/>
  <c r="I1089" i="17" s="1"/>
  <c r="M569" i="17"/>
  <c r="M1089" i="17" s="1"/>
  <c r="E570" i="17"/>
  <c r="E1090" i="17" s="1"/>
  <c r="I570" i="17"/>
  <c r="I1090" i="17" s="1"/>
  <c r="M570" i="17"/>
  <c r="M1090" i="17" s="1"/>
  <c r="E571" i="17"/>
  <c r="E1091" i="17" s="1"/>
  <c r="I571" i="17"/>
  <c r="I1091" i="17" s="1"/>
  <c r="M571" i="17"/>
  <c r="M1091" i="17" s="1"/>
  <c r="E572" i="17"/>
  <c r="E1092" i="17" s="1"/>
  <c r="I572" i="17"/>
  <c r="I1092" i="17" s="1"/>
  <c r="M572" i="17"/>
  <c r="M1092" i="17" s="1"/>
  <c r="E573" i="17"/>
  <c r="E1093" i="17" s="1"/>
  <c r="I573" i="17"/>
  <c r="I1093" i="17" s="1"/>
  <c r="M573" i="17"/>
  <c r="M1093" i="17" s="1"/>
  <c r="E574" i="17"/>
  <c r="E1094" i="17" s="1"/>
  <c r="I574" i="17"/>
  <c r="I1094" i="17" s="1"/>
  <c r="M574" i="17"/>
  <c r="M1094" i="17" s="1"/>
  <c r="E575" i="17"/>
  <c r="E1095" i="17" s="1"/>
  <c r="I575" i="17"/>
  <c r="I1095" i="17" s="1"/>
  <c r="M575" i="17"/>
  <c r="M1095" i="17" s="1"/>
  <c r="E576" i="17"/>
  <c r="E1096" i="17" s="1"/>
  <c r="I576" i="17"/>
  <c r="I1096" i="17" s="1"/>
  <c r="M576" i="17"/>
  <c r="M1096" i="17" s="1"/>
  <c r="E577" i="17"/>
  <c r="E1097" i="17" s="1"/>
  <c r="I577" i="17"/>
  <c r="I1097" i="17" s="1"/>
  <c r="M577" i="17"/>
  <c r="M1097" i="17" s="1"/>
  <c r="E578" i="17"/>
  <c r="E1098" i="17" s="1"/>
  <c r="I578" i="17"/>
  <c r="I1098" i="17" s="1"/>
  <c r="M578" i="17"/>
  <c r="M1098" i="17" s="1"/>
  <c r="E579" i="17"/>
  <c r="E1099" i="17" s="1"/>
  <c r="I579" i="17"/>
  <c r="I1099" i="17" s="1"/>
  <c r="M579" i="17"/>
  <c r="M1099" i="17" s="1"/>
  <c r="E580" i="17"/>
  <c r="E1100" i="17" s="1"/>
  <c r="I580" i="17"/>
  <c r="I1100" i="17" s="1"/>
  <c r="M580" i="17"/>
  <c r="M1100" i="17" s="1"/>
  <c r="E581" i="17"/>
  <c r="E1101" i="17" s="1"/>
  <c r="I581" i="17"/>
  <c r="I1101" i="17" s="1"/>
  <c r="M581" i="17"/>
  <c r="M1101" i="17" s="1"/>
  <c r="E582" i="17"/>
  <c r="E1102" i="17" s="1"/>
  <c r="I582" i="17"/>
  <c r="I1102" i="17" s="1"/>
  <c r="M582" i="17"/>
  <c r="M1102" i="17" s="1"/>
  <c r="E583" i="17"/>
  <c r="E1103" i="17" s="1"/>
  <c r="I583" i="17"/>
  <c r="I1103" i="17" s="1"/>
  <c r="M583" i="17"/>
  <c r="M1103" i="17" s="1"/>
  <c r="E584" i="17"/>
  <c r="I584" i="17"/>
  <c r="M584" i="17"/>
  <c r="E585" i="17"/>
  <c r="I585" i="17"/>
  <c r="M585" i="17"/>
  <c r="E586" i="17"/>
  <c r="I586" i="17"/>
  <c r="M586" i="17"/>
  <c r="E587" i="17"/>
  <c r="I587" i="17"/>
  <c r="M587" i="17"/>
  <c r="E588" i="17"/>
  <c r="E589" i="17"/>
  <c r="E590" i="17"/>
  <c r="E1110" i="17" s="1"/>
  <c r="E591" i="17"/>
  <c r="E1111" i="17" s="1"/>
  <c r="E592" i="17"/>
  <c r="E1112" i="17" s="1"/>
  <c r="I592" i="17"/>
  <c r="I1112" i="17" s="1"/>
  <c r="F593" i="17"/>
  <c r="F1113" i="17" s="1"/>
  <c r="J593" i="17"/>
  <c r="J1113" i="17" s="1"/>
  <c r="C594" i="17"/>
  <c r="C1114" i="17" s="1"/>
  <c r="G594" i="17"/>
  <c r="G1114" i="17" s="1"/>
  <c r="D595" i="17"/>
  <c r="D1115" i="17" s="1"/>
  <c r="H595" i="17"/>
  <c r="H1115" i="17" s="1"/>
  <c r="E596" i="17"/>
  <c r="E1116" i="17" s="1"/>
  <c r="J354" i="17"/>
  <c r="J526" i="17"/>
  <c r="J1046" i="17" s="1"/>
  <c r="F530" i="17"/>
  <c r="F1050" i="17" s="1"/>
  <c r="J360" i="17"/>
  <c r="J532" i="17"/>
  <c r="J1052" i="17" s="1"/>
  <c r="J361" i="17"/>
  <c r="J533" i="17"/>
  <c r="J1053" i="17" s="1"/>
  <c r="F534" i="17"/>
  <c r="F1054" i="17" s="1"/>
  <c r="J364" i="17"/>
  <c r="J536" i="17"/>
  <c r="J1056" i="17" s="1"/>
  <c r="J365" i="17"/>
  <c r="J537" i="17"/>
  <c r="J1057" i="17" s="1"/>
  <c r="J367" i="17"/>
  <c r="J539" i="17"/>
  <c r="J1059" i="17" s="1"/>
  <c r="F540" i="17"/>
  <c r="F1060" i="17" s="1"/>
  <c r="J369" i="17"/>
  <c r="J541" i="17"/>
  <c r="J1061" i="17" s="1"/>
  <c r="F542" i="17"/>
  <c r="F1062" i="17" s="1"/>
  <c r="J544" i="17"/>
  <c r="J1064" i="17" s="1"/>
  <c r="J545" i="17"/>
  <c r="J1065" i="17" s="1"/>
  <c r="F546" i="17"/>
  <c r="F1066" i="17" s="1"/>
  <c r="F547" i="17"/>
  <c r="F1067" i="17" s="1"/>
  <c r="J547" i="17"/>
  <c r="J1067" i="17" s="1"/>
  <c r="F548" i="17"/>
  <c r="F1068" i="17" s="1"/>
  <c r="J548" i="17"/>
  <c r="J1068" i="17" s="1"/>
  <c r="F549" i="17"/>
  <c r="F1069" i="17" s="1"/>
  <c r="J549" i="17"/>
  <c r="J1069" i="17" s="1"/>
  <c r="F550" i="17"/>
  <c r="F1070" i="17" s="1"/>
  <c r="J550" i="17"/>
  <c r="J1070" i="17" s="1"/>
  <c r="F551" i="17"/>
  <c r="F1071" i="17" s="1"/>
  <c r="J551" i="17"/>
  <c r="J1071" i="17" s="1"/>
  <c r="F552" i="17"/>
  <c r="F1072" i="17" s="1"/>
  <c r="J552" i="17"/>
  <c r="J1072" i="17" s="1"/>
  <c r="F553" i="17"/>
  <c r="F1073" i="17" s="1"/>
  <c r="J553" i="17"/>
  <c r="J1073" i="17" s="1"/>
  <c r="F554" i="17"/>
  <c r="F1074" i="17" s="1"/>
  <c r="J554" i="17"/>
  <c r="J1074" i="17" s="1"/>
  <c r="F555" i="17"/>
  <c r="F1075" i="17" s="1"/>
  <c r="J555" i="17"/>
  <c r="J1075" i="17" s="1"/>
  <c r="F556" i="17"/>
  <c r="F1076" i="17" s="1"/>
  <c r="J556" i="17"/>
  <c r="J1076" i="17" s="1"/>
  <c r="F557" i="17"/>
  <c r="F1077" i="17" s="1"/>
  <c r="J557" i="17"/>
  <c r="J1077" i="17" s="1"/>
  <c r="F558" i="17"/>
  <c r="F1078" i="17" s="1"/>
  <c r="J558" i="17"/>
  <c r="J1078" i="17" s="1"/>
  <c r="F559" i="17"/>
  <c r="F1079" i="17" s="1"/>
  <c r="J559" i="17"/>
  <c r="J1079" i="17" s="1"/>
  <c r="F560" i="17"/>
  <c r="F1080" i="17" s="1"/>
  <c r="J560" i="17"/>
  <c r="J1080" i="17" s="1"/>
  <c r="F561" i="17"/>
  <c r="F1081" i="17" s="1"/>
  <c r="J561" i="17"/>
  <c r="J1081" i="17" s="1"/>
  <c r="F562" i="17"/>
  <c r="F1082" i="17" s="1"/>
  <c r="J562" i="17"/>
  <c r="J1082" i="17" s="1"/>
  <c r="F563" i="17"/>
  <c r="F1083" i="17" s="1"/>
  <c r="J563" i="17"/>
  <c r="J1083" i="17" s="1"/>
  <c r="F564" i="17"/>
  <c r="F1084" i="17" s="1"/>
  <c r="J564" i="17"/>
  <c r="J1084" i="17" s="1"/>
  <c r="F565" i="17"/>
  <c r="F1085" i="17" s="1"/>
  <c r="J565" i="17"/>
  <c r="J1085" i="17" s="1"/>
  <c r="F566" i="17"/>
  <c r="F1086" i="17" s="1"/>
  <c r="J566" i="17"/>
  <c r="J1086" i="17" s="1"/>
  <c r="F567" i="17"/>
  <c r="F1087" i="17" s="1"/>
  <c r="J567" i="17"/>
  <c r="J1087" i="17" s="1"/>
  <c r="F568" i="17"/>
  <c r="F1088" i="17" s="1"/>
  <c r="J568" i="17"/>
  <c r="J1088" i="17" s="1"/>
  <c r="F569" i="17"/>
  <c r="F1089" i="17" s="1"/>
  <c r="J569" i="17"/>
  <c r="J1089" i="17" s="1"/>
  <c r="F570" i="17"/>
  <c r="F1090" i="17" s="1"/>
  <c r="J570" i="17"/>
  <c r="J1090" i="17" s="1"/>
  <c r="F571" i="17"/>
  <c r="F1091" i="17" s="1"/>
  <c r="J571" i="17"/>
  <c r="J1091" i="17" s="1"/>
  <c r="F572" i="17"/>
  <c r="F1092" i="17" s="1"/>
  <c r="J572" i="17"/>
  <c r="J1092" i="17" s="1"/>
  <c r="F573" i="17"/>
  <c r="F1093" i="17" s="1"/>
  <c r="J573" i="17"/>
  <c r="J1093" i="17" s="1"/>
  <c r="F574" i="17"/>
  <c r="F1094" i="17" s="1"/>
  <c r="J574" i="17"/>
  <c r="J1094" i="17" s="1"/>
  <c r="F575" i="17"/>
  <c r="F1095" i="17" s="1"/>
  <c r="J575" i="17"/>
  <c r="J1095" i="17" s="1"/>
  <c r="F576" i="17"/>
  <c r="F1096" i="17" s="1"/>
  <c r="J576" i="17"/>
  <c r="J1096" i="17" s="1"/>
  <c r="F577" i="17"/>
  <c r="F1097" i="17" s="1"/>
  <c r="J577" i="17"/>
  <c r="J1097" i="17" s="1"/>
  <c r="F578" i="17"/>
  <c r="F1098" i="17" s="1"/>
  <c r="J578" i="17"/>
  <c r="J1098" i="17" s="1"/>
  <c r="F579" i="17"/>
  <c r="F1099" i="17" s="1"/>
  <c r="J579" i="17"/>
  <c r="J1099" i="17" s="1"/>
  <c r="F580" i="17"/>
  <c r="F1100" i="17" s="1"/>
  <c r="J580" i="17"/>
  <c r="J1100" i="17" s="1"/>
  <c r="F581" i="17"/>
  <c r="F1101" i="17" s="1"/>
  <c r="J581" i="17"/>
  <c r="J1101" i="17" s="1"/>
  <c r="F582" i="17"/>
  <c r="F1102" i="17" s="1"/>
  <c r="J582" i="17"/>
  <c r="J1102" i="17" s="1"/>
  <c r="F583" i="17"/>
  <c r="F1103" i="17" s="1"/>
  <c r="J583" i="17"/>
  <c r="J1103" i="17" s="1"/>
  <c r="F584" i="17"/>
  <c r="J584" i="17"/>
  <c r="F585" i="17"/>
  <c r="J585" i="17"/>
  <c r="F586" i="17"/>
  <c r="J586" i="17"/>
  <c r="F587" i="17"/>
  <c r="J587" i="17"/>
  <c r="F592" i="17"/>
  <c r="F1112" i="17" s="1"/>
  <c r="J592" i="17"/>
  <c r="J1112" i="17" s="1"/>
  <c r="C593" i="17"/>
  <c r="C1113" i="17" s="1"/>
  <c r="G593" i="17"/>
  <c r="G1113" i="17" s="1"/>
  <c r="K593" i="17"/>
  <c r="K1113" i="17" s="1"/>
  <c r="D594" i="17"/>
  <c r="D1114" i="17" s="1"/>
  <c r="H594" i="17"/>
  <c r="H1114" i="17" s="1"/>
  <c r="E595" i="17"/>
  <c r="E1115" i="17" s="1"/>
  <c r="F596" i="17"/>
  <c r="F1116" i="17" s="1"/>
  <c r="J353" i="17"/>
  <c r="J525" i="17"/>
  <c r="J1045" i="17" s="1"/>
  <c r="J356" i="17"/>
  <c r="J528" i="17"/>
  <c r="J1048" i="17" s="1"/>
  <c r="F529" i="17"/>
  <c r="F1049" i="17" s="1"/>
  <c r="J359" i="17"/>
  <c r="J531" i="17"/>
  <c r="J1051" i="17" s="1"/>
  <c r="J363" i="17"/>
  <c r="J535" i="17"/>
  <c r="J1055" i="17" s="1"/>
  <c r="F537" i="17"/>
  <c r="F1057" i="17" s="1"/>
  <c r="F538" i="17"/>
  <c r="F1058" i="17" s="1"/>
  <c r="F539" i="17"/>
  <c r="F1059" i="17" s="1"/>
  <c r="J368" i="17"/>
  <c r="J540" i="17"/>
  <c r="J1060" i="17" s="1"/>
  <c r="F541" i="17"/>
  <c r="F1061" i="17" s="1"/>
  <c r="J370" i="17"/>
  <c r="J542" i="17"/>
  <c r="J1062" i="17" s="1"/>
  <c r="F543" i="17"/>
  <c r="F1063" i="17" s="1"/>
  <c r="J546" i="17"/>
  <c r="J1066" i="17" s="1"/>
  <c r="G525" i="17"/>
  <c r="G1045" i="17" s="1"/>
  <c r="K525" i="17"/>
  <c r="K1045" i="17" s="1"/>
  <c r="C526" i="17"/>
  <c r="C1046" i="17" s="1"/>
  <c r="G526" i="17"/>
  <c r="G1046" i="17" s="1"/>
  <c r="K526" i="17"/>
  <c r="K1046" i="17" s="1"/>
  <c r="C527" i="17"/>
  <c r="C1047" i="17" s="1"/>
  <c r="G527" i="17"/>
  <c r="G1047" i="17" s="1"/>
  <c r="K527" i="17"/>
  <c r="K1047" i="17" s="1"/>
  <c r="C528" i="17"/>
  <c r="C1048" i="17" s="1"/>
  <c r="G528" i="17"/>
  <c r="G1048" i="17" s="1"/>
  <c r="K528" i="17"/>
  <c r="K1048" i="17" s="1"/>
  <c r="C529" i="17"/>
  <c r="C1049" i="17" s="1"/>
  <c r="G529" i="17"/>
  <c r="G1049" i="17" s="1"/>
  <c r="K529" i="17"/>
  <c r="K1049" i="17" s="1"/>
  <c r="C530" i="17"/>
  <c r="C1050" i="17" s="1"/>
  <c r="G530" i="17"/>
  <c r="G1050" i="17" s="1"/>
  <c r="K530" i="17"/>
  <c r="K1050" i="17" s="1"/>
  <c r="C531" i="17"/>
  <c r="C1051" i="17" s="1"/>
  <c r="G531" i="17"/>
  <c r="G1051" i="17" s="1"/>
  <c r="K531" i="17"/>
  <c r="K1051" i="17" s="1"/>
  <c r="C532" i="17"/>
  <c r="C1052" i="17" s="1"/>
  <c r="G532" i="17"/>
  <c r="G1052" i="17" s="1"/>
  <c r="K532" i="17"/>
  <c r="K1052" i="17" s="1"/>
  <c r="C533" i="17"/>
  <c r="C1053" i="17" s="1"/>
  <c r="G533" i="17"/>
  <c r="G1053" i="17" s="1"/>
  <c r="K533" i="17"/>
  <c r="K1053" i="17" s="1"/>
  <c r="C534" i="17"/>
  <c r="C1054" i="17" s="1"/>
  <c r="G534" i="17"/>
  <c r="G1054" i="17" s="1"/>
  <c r="K534" i="17"/>
  <c r="K1054" i="17" s="1"/>
  <c r="C535" i="17"/>
  <c r="C1055" i="17" s="1"/>
  <c r="G535" i="17"/>
  <c r="G1055" i="17" s="1"/>
  <c r="K535" i="17"/>
  <c r="K1055" i="17" s="1"/>
  <c r="C536" i="17"/>
  <c r="C1056" i="17" s="1"/>
  <c r="G536" i="17"/>
  <c r="G1056" i="17" s="1"/>
  <c r="K536" i="17"/>
  <c r="K1056" i="17" s="1"/>
  <c r="C537" i="17"/>
  <c r="C1057" i="17" s="1"/>
  <c r="G537" i="17"/>
  <c r="G1057" i="17" s="1"/>
  <c r="K537" i="17"/>
  <c r="K1057" i="17" s="1"/>
  <c r="C538" i="17"/>
  <c r="C1058" i="17" s="1"/>
  <c r="G538" i="17"/>
  <c r="G1058" i="17" s="1"/>
  <c r="K538" i="17"/>
  <c r="K1058" i="17" s="1"/>
  <c r="C539" i="17"/>
  <c r="C1059" i="17" s="1"/>
  <c r="G539" i="17"/>
  <c r="G1059" i="17" s="1"/>
  <c r="K539" i="17"/>
  <c r="K1059" i="17" s="1"/>
  <c r="C540" i="17"/>
  <c r="C1060" i="17" s="1"/>
  <c r="G540" i="17"/>
  <c r="G1060" i="17" s="1"/>
  <c r="K540" i="17"/>
  <c r="K1060" i="17" s="1"/>
  <c r="C541" i="17"/>
  <c r="C1061" i="17" s="1"/>
  <c r="G541" i="17"/>
  <c r="G1061" i="17" s="1"/>
  <c r="K541" i="17"/>
  <c r="K1061" i="17" s="1"/>
  <c r="C542" i="17"/>
  <c r="C1062" i="17" s="1"/>
  <c r="G542" i="17"/>
  <c r="G1062" i="17" s="1"/>
  <c r="K542" i="17"/>
  <c r="K1062" i="17" s="1"/>
  <c r="C543" i="17"/>
  <c r="C1063" i="17" s="1"/>
  <c r="G543" i="17"/>
  <c r="G1063" i="17" s="1"/>
  <c r="K543" i="17"/>
  <c r="K1063" i="17" s="1"/>
  <c r="C544" i="17"/>
  <c r="C1064" i="17" s="1"/>
  <c r="G544" i="17"/>
  <c r="G1064" i="17" s="1"/>
  <c r="K544" i="17"/>
  <c r="K1064" i="17" s="1"/>
  <c r="C545" i="17"/>
  <c r="C1065" i="17" s="1"/>
  <c r="G545" i="17"/>
  <c r="G1065" i="17" s="1"/>
  <c r="K545" i="17"/>
  <c r="K1065" i="17" s="1"/>
  <c r="C546" i="17"/>
  <c r="C1066" i="17" s="1"/>
  <c r="G546" i="17"/>
  <c r="G1066" i="17" s="1"/>
  <c r="K546" i="17"/>
  <c r="K1066" i="17" s="1"/>
  <c r="C547" i="17"/>
  <c r="C1067" i="17" s="1"/>
  <c r="G547" i="17"/>
  <c r="G1067" i="17" s="1"/>
  <c r="K547" i="17"/>
  <c r="K1067" i="17" s="1"/>
  <c r="C548" i="17"/>
  <c r="C1068" i="17" s="1"/>
  <c r="G548" i="17"/>
  <c r="G1068" i="17" s="1"/>
  <c r="K548" i="17"/>
  <c r="K1068" i="17" s="1"/>
  <c r="C549" i="17"/>
  <c r="C1069" i="17" s="1"/>
  <c r="G549" i="17"/>
  <c r="G1069" i="17" s="1"/>
  <c r="K549" i="17"/>
  <c r="K1069" i="17" s="1"/>
  <c r="C550" i="17"/>
  <c r="C1070" i="17" s="1"/>
  <c r="G550" i="17"/>
  <c r="G1070" i="17" s="1"/>
  <c r="K550" i="17"/>
  <c r="K1070" i="17" s="1"/>
  <c r="C551" i="17"/>
  <c r="C1071" i="17" s="1"/>
  <c r="G551" i="17"/>
  <c r="G1071" i="17" s="1"/>
  <c r="K551" i="17"/>
  <c r="K1071" i="17" s="1"/>
  <c r="C552" i="17"/>
  <c r="C1072" i="17" s="1"/>
  <c r="G552" i="17"/>
  <c r="G1072" i="17" s="1"/>
  <c r="K552" i="17"/>
  <c r="K1072" i="17" s="1"/>
  <c r="C553" i="17"/>
  <c r="C1073" i="17" s="1"/>
  <c r="G553" i="17"/>
  <c r="G1073" i="17" s="1"/>
  <c r="K553" i="17"/>
  <c r="K1073" i="17" s="1"/>
  <c r="C554" i="17"/>
  <c r="C1074" i="17" s="1"/>
  <c r="G554" i="17"/>
  <c r="G1074" i="17" s="1"/>
  <c r="K554" i="17"/>
  <c r="K1074" i="17" s="1"/>
  <c r="C555" i="17"/>
  <c r="C1075" i="17" s="1"/>
  <c r="G555" i="17"/>
  <c r="G1075" i="17" s="1"/>
  <c r="K555" i="17"/>
  <c r="K1075" i="17" s="1"/>
  <c r="C556" i="17"/>
  <c r="C1076" i="17" s="1"/>
  <c r="G556" i="17"/>
  <c r="G1076" i="17" s="1"/>
  <c r="K556" i="17"/>
  <c r="K1076" i="17" s="1"/>
  <c r="C557" i="17"/>
  <c r="C1077" i="17" s="1"/>
  <c r="G557" i="17"/>
  <c r="G1077" i="17" s="1"/>
  <c r="K557" i="17"/>
  <c r="K1077" i="17" s="1"/>
  <c r="C558" i="17"/>
  <c r="C1078" i="17" s="1"/>
  <c r="G558" i="17"/>
  <c r="G1078" i="17" s="1"/>
  <c r="K558" i="17"/>
  <c r="K1078" i="17" s="1"/>
  <c r="C559" i="17"/>
  <c r="C1079" i="17" s="1"/>
  <c r="G559" i="17"/>
  <c r="G1079" i="17" s="1"/>
  <c r="K559" i="17"/>
  <c r="K1079" i="17" s="1"/>
  <c r="C560" i="17"/>
  <c r="C1080" i="17" s="1"/>
  <c r="G560" i="17"/>
  <c r="G1080" i="17" s="1"/>
  <c r="K560" i="17"/>
  <c r="K1080" i="17" s="1"/>
  <c r="C561" i="17"/>
  <c r="C1081" i="17" s="1"/>
  <c r="G561" i="17"/>
  <c r="G1081" i="17" s="1"/>
  <c r="K561" i="17"/>
  <c r="K1081" i="17" s="1"/>
  <c r="C562" i="17"/>
  <c r="C1082" i="17" s="1"/>
  <c r="G562" i="17"/>
  <c r="G1082" i="17" s="1"/>
  <c r="K562" i="17"/>
  <c r="K1082" i="17" s="1"/>
  <c r="C563" i="17"/>
  <c r="C1083" i="17" s="1"/>
  <c r="G563" i="17"/>
  <c r="G1083" i="17" s="1"/>
  <c r="K563" i="17"/>
  <c r="K1083" i="17" s="1"/>
  <c r="C564" i="17"/>
  <c r="C1084" i="17" s="1"/>
  <c r="G564" i="17"/>
  <c r="G1084" i="17" s="1"/>
  <c r="K564" i="17"/>
  <c r="K1084" i="17" s="1"/>
  <c r="C565" i="17"/>
  <c r="C1085" i="17" s="1"/>
  <c r="G565" i="17"/>
  <c r="G1085" i="17" s="1"/>
  <c r="K565" i="17"/>
  <c r="K1085" i="17" s="1"/>
  <c r="C566" i="17"/>
  <c r="C1086" i="17" s="1"/>
  <c r="G566" i="17"/>
  <c r="G1086" i="17" s="1"/>
  <c r="K566" i="17"/>
  <c r="K1086" i="17" s="1"/>
  <c r="C567" i="17"/>
  <c r="C1087" i="17" s="1"/>
  <c r="G567" i="17"/>
  <c r="G1087" i="17" s="1"/>
  <c r="K567" i="17"/>
  <c r="K1087" i="17" s="1"/>
  <c r="C568" i="17"/>
  <c r="C1088" i="17" s="1"/>
  <c r="G568" i="17"/>
  <c r="G1088" i="17" s="1"/>
  <c r="K568" i="17"/>
  <c r="K1088" i="17" s="1"/>
  <c r="C569" i="17"/>
  <c r="C1089" i="17" s="1"/>
  <c r="G569" i="17"/>
  <c r="G1089" i="17" s="1"/>
  <c r="K569" i="17"/>
  <c r="K1089" i="17" s="1"/>
  <c r="C570" i="17"/>
  <c r="C1090" i="17" s="1"/>
  <c r="G570" i="17"/>
  <c r="G1090" i="17" s="1"/>
  <c r="K570" i="17"/>
  <c r="K1090" i="17" s="1"/>
  <c r="C571" i="17"/>
  <c r="C1091" i="17" s="1"/>
  <c r="G571" i="17"/>
  <c r="G1091" i="17" s="1"/>
  <c r="K571" i="17"/>
  <c r="K1091" i="17" s="1"/>
  <c r="C572" i="17"/>
  <c r="C1092" i="17" s="1"/>
  <c r="G572" i="17"/>
  <c r="G1092" i="17" s="1"/>
  <c r="K572" i="17"/>
  <c r="K1092" i="17" s="1"/>
  <c r="C573" i="17"/>
  <c r="C1093" i="17" s="1"/>
  <c r="G573" i="17"/>
  <c r="G1093" i="17" s="1"/>
  <c r="K573" i="17"/>
  <c r="K1093" i="17" s="1"/>
  <c r="C574" i="17"/>
  <c r="C1094" i="17" s="1"/>
  <c r="G574" i="17"/>
  <c r="G1094" i="17" s="1"/>
  <c r="K574" i="17"/>
  <c r="K1094" i="17" s="1"/>
  <c r="C575" i="17"/>
  <c r="C1095" i="17" s="1"/>
  <c r="G575" i="17"/>
  <c r="G1095" i="17" s="1"/>
  <c r="K575" i="17"/>
  <c r="K1095" i="17" s="1"/>
  <c r="C576" i="17"/>
  <c r="C1096" i="17" s="1"/>
  <c r="G576" i="17"/>
  <c r="G1096" i="17" s="1"/>
  <c r="K576" i="17"/>
  <c r="K1096" i="17" s="1"/>
  <c r="C577" i="17"/>
  <c r="C1097" i="17" s="1"/>
  <c r="G577" i="17"/>
  <c r="G1097" i="17" s="1"/>
  <c r="K577" i="17"/>
  <c r="K1097" i="17" s="1"/>
  <c r="C578" i="17"/>
  <c r="C1098" i="17" s="1"/>
  <c r="G578" i="17"/>
  <c r="G1098" i="17" s="1"/>
  <c r="K578" i="17"/>
  <c r="K1098" i="17" s="1"/>
  <c r="C579" i="17"/>
  <c r="C1099" i="17" s="1"/>
  <c r="G579" i="17"/>
  <c r="G1099" i="17" s="1"/>
  <c r="K579" i="17"/>
  <c r="K1099" i="17" s="1"/>
  <c r="C580" i="17"/>
  <c r="C1100" i="17" s="1"/>
  <c r="G580" i="17"/>
  <c r="G1100" i="17" s="1"/>
  <c r="K580" i="17"/>
  <c r="K1100" i="17" s="1"/>
  <c r="C581" i="17"/>
  <c r="C1101" i="17" s="1"/>
  <c r="G581" i="17"/>
  <c r="G1101" i="17" s="1"/>
  <c r="K581" i="17"/>
  <c r="K1101" i="17" s="1"/>
  <c r="C582" i="17"/>
  <c r="C1102" i="17" s="1"/>
  <c r="G582" i="17"/>
  <c r="G1102" i="17" s="1"/>
  <c r="K582" i="17"/>
  <c r="K1102" i="17" s="1"/>
  <c r="C583" i="17"/>
  <c r="C1103" i="17" s="1"/>
  <c r="G583" i="17"/>
  <c r="G1103" i="17" s="1"/>
  <c r="K583" i="17"/>
  <c r="K1103" i="17" s="1"/>
  <c r="C584" i="17"/>
  <c r="G584" i="17"/>
  <c r="K584" i="17"/>
  <c r="C585" i="17"/>
  <c r="G585" i="17"/>
  <c r="K585" i="17"/>
  <c r="C586" i="17"/>
  <c r="G586" i="17"/>
  <c r="K586" i="17"/>
  <c r="C587" i="17"/>
  <c r="G587" i="17"/>
  <c r="K587" i="17"/>
  <c r="C588" i="17"/>
  <c r="C589" i="17"/>
  <c r="C590" i="17"/>
  <c r="C1110" i="17" s="1"/>
  <c r="C591" i="17"/>
  <c r="C1111" i="17" s="1"/>
  <c r="C592" i="17"/>
  <c r="C1112" i="17" s="1"/>
  <c r="G592" i="17"/>
  <c r="G1112" i="17" s="1"/>
  <c r="K592" i="17"/>
  <c r="K1112" i="17" s="1"/>
  <c r="D593" i="17"/>
  <c r="D1113" i="17" s="1"/>
  <c r="H593" i="17"/>
  <c r="H1113" i="17" s="1"/>
  <c r="L593" i="17"/>
  <c r="L1113" i="17" s="1"/>
  <c r="E594" i="17"/>
  <c r="E1114" i="17" s="1"/>
  <c r="F595" i="17"/>
  <c r="F1115" i="17" s="1"/>
  <c r="C596" i="17"/>
  <c r="C1116" i="17" s="1"/>
  <c r="G596" i="17"/>
  <c r="G1116" i="17" s="1"/>
  <c r="F525" i="17"/>
  <c r="F1045" i="17" s="1"/>
  <c r="F526" i="17"/>
  <c r="F1046" i="17" s="1"/>
  <c r="F527" i="17"/>
  <c r="F1047" i="17" s="1"/>
  <c r="J355" i="17"/>
  <c r="J527" i="17"/>
  <c r="J1047" i="17" s="1"/>
  <c r="F528" i="17"/>
  <c r="F1048" i="17" s="1"/>
  <c r="J357" i="17"/>
  <c r="J529" i="17"/>
  <c r="J1049" i="17" s="1"/>
  <c r="J358" i="17"/>
  <c r="J530" i="17"/>
  <c r="J1050" i="17" s="1"/>
  <c r="F531" i="17"/>
  <c r="F1051" i="17" s="1"/>
  <c r="F532" i="17"/>
  <c r="F1052" i="17" s="1"/>
  <c r="F533" i="17"/>
  <c r="F1053" i="17" s="1"/>
  <c r="J362" i="17"/>
  <c r="J534" i="17"/>
  <c r="J1054" i="17" s="1"/>
  <c r="F535" i="17"/>
  <c r="F1055" i="17" s="1"/>
  <c r="F536" i="17"/>
  <c r="F1056" i="17" s="1"/>
  <c r="J366" i="17"/>
  <c r="J538" i="17"/>
  <c r="J1058" i="17" s="1"/>
  <c r="J371" i="17"/>
  <c r="J543" i="17"/>
  <c r="J1063" i="17" s="1"/>
  <c r="F544" i="17"/>
  <c r="F1064" i="17" s="1"/>
  <c r="F545" i="17"/>
  <c r="F1065" i="17" s="1"/>
  <c r="C525" i="17"/>
  <c r="C1045" i="17" s="1"/>
  <c r="D525" i="17"/>
  <c r="D1045" i="17" s="1"/>
  <c r="H525" i="17"/>
  <c r="H1045" i="17" s="1"/>
  <c r="L525" i="17"/>
  <c r="L1045" i="17" s="1"/>
  <c r="D526" i="17"/>
  <c r="D1046" i="17" s="1"/>
  <c r="H526" i="17"/>
  <c r="H1046" i="17" s="1"/>
  <c r="L526" i="17"/>
  <c r="L1046" i="17" s="1"/>
  <c r="D527" i="17"/>
  <c r="D1047" i="17" s="1"/>
  <c r="H527" i="17"/>
  <c r="H1047" i="17" s="1"/>
  <c r="L527" i="17"/>
  <c r="L1047" i="17" s="1"/>
  <c r="D528" i="17"/>
  <c r="D1048" i="17" s="1"/>
  <c r="H528" i="17"/>
  <c r="H1048" i="17" s="1"/>
  <c r="L528" i="17"/>
  <c r="L1048" i="17" s="1"/>
  <c r="D529" i="17"/>
  <c r="D1049" i="17" s="1"/>
  <c r="H529" i="17"/>
  <c r="H1049" i="17" s="1"/>
  <c r="L529" i="17"/>
  <c r="L1049" i="17" s="1"/>
  <c r="D530" i="17"/>
  <c r="D1050" i="17" s="1"/>
  <c r="H530" i="17"/>
  <c r="H1050" i="17" s="1"/>
  <c r="L530" i="17"/>
  <c r="L1050" i="17" s="1"/>
  <c r="D531" i="17"/>
  <c r="D1051" i="17" s="1"/>
  <c r="H531" i="17"/>
  <c r="H1051" i="17" s="1"/>
  <c r="L531" i="17"/>
  <c r="L1051" i="17" s="1"/>
  <c r="D532" i="17"/>
  <c r="D1052" i="17" s="1"/>
  <c r="H532" i="17"/>
  <c r="H1052" i="17" s="1"/>
  <c r="L532" i="17"/>
  <c r="L1052" i="17" s="1"/>
  <c r="D533" i="17"/>
  <c r="D1053" i="17" s="1"/>
  <c r="H533" i="17"/>
  <c r="H1053" i="17" s="1"/>
  <c r="L533" i="17"/>
  <c r="L1053" i="17" s="1"/>
  <c r="D534" i="17"/>
  <c r="D1054" i="17" s="1"/>
  <c r="H534" i="17"/>
  <c r="H1054" i="17" s="1"/>
  <c r="L534" i="17"/>
  <c r="L1054" i="17" s="1"/>
  <c r="D535" i="17"/>
  <c r="D1055" i="17" s="1"/>
  <c r="H535" i="17"/>
  <c r="H1055" i="17" s="1"/>
  <c r="L535" i="17"/>
  <c r="L1055" i="17" s="1"/>
  <c r="D536" i="17"/>
  <c r="D1056" i="17" s="1"/>
  <c r="H536" i="17"/>
  <c r="H1056" i="17" s="1"/>
  <c r="L536" i="17"/>
  <c r="L1056" i="17" s="1"/>
  <c r="D537" i="17"/>
  <c r="D1057" i="17" s="1"/>
  <c r="H537" i="17"/>
  <c r="H1057" i="17" s="1"/>
  <c r="L537" i="17"/>
  <c r="L1057" i="17" s="1"/>
  <c r="D538" i="17"/>
  <c r="D1058" i="17" s="1"/>
  <c r="H538" i="17"/>
  <c r="H1058" i="17" s="1"/>
  <c r="L538" i="17"/>
  <c r="L1058" i="17" s="1"/>
  <c r="D539" i="17"/>
  <c r="D1059" i="17" s="1"/>
  <c r="H539" i="17"/>
  <c r="H1059" i="17" s="1"/>
  <c r="L539" i="17"/>
  <c r="L1059" i="17" s="1"/>
  <c r="D540" i="17"/>
  <c r="D1060" i="17" s="1"/>
  <c r="H540" i="17"/>
  <c r="H1060" i="17" s="1"/>
  <c r="L540" i="17"/>
  <c r="L1060" i="17" s="1"/>
  <c r="D541" i="17"/>
  <c r="D1061" i="17" s="1"/>
  <c r="H541" i="17"/>
  <c r="H1061" i="17" s="1"/>
  <c r="L541" i="17"/>
  <c r="L1061" i="17" s="1"/>
  <c r="D542" i="17"/>
  <c r="D1062" i="17" s="1"/>
  <c r="H542" i="17"/>
  <c r="H1062" i="17" s="1"/>
  <c r="L542" i="17"/>
  <c r="L1062" i="17" s="1"/>
  <c r="D543" i="17"/>
  <c r="D1063" i="17" s="1"/>
  <c r="H543" i="17"/>
  <c r="H1063" i="17" s="1"/>
  <c r="L543" i="17"/>
  <c r="L1063" i="17" s="1"/>
  <c r="D544" i="17"/>
  <c r="D1064" i="17" s="1"/>
  <c r="H544" i="17"/>
  <c r="H1064" i="17" s="1"/>
  <c r="L544" i="17"/>
  <c r="L1064" i="17" s="1"/>
  <c r="D545" i="17"/>
  <c r="D1065" i="17" s="1"/>
  <c r="H545" i="17"/>
  <c r="H1065" i="17" s="1"/>
  <c r="L545" i="17"/>
  <c r="L1065" i="17" s="1"/>
  <c r="D546" i="17"/>
  <c r="D1066" i="17" s="1"/>
  <c r="H546" i="17"/>
  <c r="H1066" i="17" s="1"/>
  <c r="L546" i="17"/>
  <c r="L1066" i="17" s="1"/>
  <c r="D547" i="17"/>
  <c r="D1067" i="17" s="1"/>
  <c r="H547" i="17"/>
  <c r="H1067" i="17" s="1"/>
  <c r="L547" i="17"/>
  <c r="L1067" i="17" s="1"/>
  <c r="D548" i="17"/>
  <c r="D1068" i="17" s="1"/>
  <c r="H548" i="17"/>
  <c r="H1068" i="17" s="1"/>
  <c r="L548" i="17"/>
  <c r="L1068" i="17" s="1"/>
  <c r="D549" i="17"/>
  <c r="D1069" i="17" s="1"/>
  <c r="H549" i="17"/>
  <c r="H1069" i="17" s="1"/>
  <c r="L549" i="17"/>
  <c r="L1069" i="17" s="1"/>
  <c r="D550" i="17"/>
  <c r="D1070" i="17" s="1"/>
  <c r="H550" i="17"/>
  <c r="H1070" i="17" s="1"/>
  <c r="L550" i="17"/>
  <c r="L1070" i="17" s="1"/>
  <c r="D551" i="17"/>
  <c r="D1071" i="17" s="1"/>
  <c r="H551" i="17"/>
  <c r="H1071" i="17" s="1"/>
  <c r="L551" i="17"/>
  <c r="L1071" i="17" s="1"/>
  <c r="D552" i="17"/>
  <c r="D1072" i="17" s="1"/>
  <c r="H552" i="17"/>
  <c r="H1072" i="17" s="1"/>
  <c r="L552" i="17"/>
  <c r="L1072" i="17" s="1"/>
  <c r="D553" i="17"/>
  <c r="D1073" i="17" s="1"/>
  <c r="H553" i="17"/>
  <c r="H1073" i="17" s="1"/>
  <c r="L553" i="17"/>
  <c r="L1073" i="17" s="1"/>
  <c r="D554" i="17"/>
  <c r="D1074" i="17" s="1"/>
  <c r="H554" i="17"/>
  <c r="H1074" i="17" s="1"/>
  <c r="L554" i="17"/>
  <c r="L1074" i="17" s="1"/>
  <c r="D555" i="17"/>
  <c r="D1075" i="17" s="1"/>
  <c r="H555" i="17"/>
  <c r="H1075" i="17" s="1"/>
  <c r="L555" i="17"/>
  <c r="L1075" i="17" s="1"/>
  <c r="D556" i="17"/>
  <c r="D1076" i="17" s="1"/>
  <c r="H556" i="17"/>
  <c r="H1076" i="17" s="1"/>
  <c r="L556" i="17"/>
  <c r="L1076" i="17" s="1"/>
  <c r="D557" i="17"/>
  <c r="D1077" i="17" s="1"/>
  <c r="H557" i="17"/>
  <c r="H1077" i="17" s="1"/>
  <c r="L557" i="17"/>
  <c r="L1077" i="17" s="1"/>
  <c r="D558" i="17"/>
  <c r="D1078" i="17" s="1"/>
  <c r="H558" i="17"/>
  <c r="H1078" i="17" s="1"/>
  <c r="L558" i="17"/>
  <c r="L1078" i="17" s="1"/>
  <c r="D559" i="17"/>
  <c r="D1079" i="17" s="1"/>
  <c r="H559" i="17"/>
  <c r="H1079" i="17" s="1"/>
  <c r="L559" i="17"/>
  <c r="L1079" i="17" s="1"/>
  <c r="D560" i="17"/>
  <c r="D1080" i="17" s="1"/>
  <c r="H560" i="17"/>
  <c r="H1080" i="17" s="1"/>
  <c r="L560" i="17"/>
  <c r="L1080" i="17" s="1"/>
  <c r="D561" i="17"/>
  <c r="D1081" i="17" s="1"/>
  <c r="H561" i="17"/>
  <c r="H1081" i="17" s="1"/>
  <c r="L561" i="17"/>
  <c r="L1081" i="17" s="1"/>
  <c r="D562" i="17"/>
  <c r="D1082" i="17" s="1"/>
  <c r="H562" i="17"/>
  <c r="H1082" i="17" s="1"/>
  <c r="L562" i="17"/>
  <c r="L1082" i="17" s="1"/>
  <c r="D563" i="17"/>
  <c r="D1083" i="17" s="1"/>
  <c r="H563" i="17"/>
  <c r="H1083" i="17" s="1"/>
  <c r="L563" i="17"/>
  <c r="L1083" i="17" s="1"/>
  <c r="D564" i="17"/>
  <c r="D1084" i="17" s="1"/>
  <c r="H564" i="17"/>
  <c r="H1084" i="17" s="1"/>
  <c r="L564" i="17"/>
  <c r="L1084" i="17" s="1"/>
  <c r="D565" i="17"/>
  <c r="D1085" i="17" s="1"/>
  <c r="H565" i="17"/>
  <c r="H1085" i="17" s="1"/>
  <c r="L565" i="17"/>
  <c r="L1085" i="17" s="1"/>
  <c r="D566" i="17"/>
  <c r="D1086" i="17" s="1"/>
  <c r="H566" i="17"/>
  <c r="H1086" i="17" s="1"/>
  <c r="L566" i="17"/>
  <c r="L1086" i="17" s="1"/>
  <c r="D567" i="17"/>
  <c r="D1087" i="17" s="1"/>
  <c r="H567" i="17"/>
  <c r="H1087" i="17" s="1"/>
  <c r="L567" i="17"/>
  <c r="L1087" i="17" s="1"/>
  <c r="D568" i="17"/>
  <c r="D1088" i="17" s="1"/>
  <c r="H568" i="17"/>
  <c r="H1088" i="17" s="1"/>
  <c r="L568" i="17"/>
  <c r="L1088" i="17" s="1"/>
  <c r="D569" i="17"/>
  <c r="D1089" i="17" s="1"/>
  <c r="H569" i="17"/>
  <c r="H1089" i="17" s="1"/>
  <c r="L569" i="17"/>
  <c r="L1089" i="17" s="1"/>
  <c r="D570" i="17"/>
  <c r="D1090" i="17" s="1"/>
  <c r="H570" i="17"/>
  <c r="H1090" i="17" s="1"/>
  <c r="L570" i="17"/>
  <c r="L1090" i="17" s="1"/>
  <c r="D571" i="17"/>
  <c r="D1091" i="17" s="1"/>
  <c r="H571" i="17"/>
  <c r="H1091" i="17" s="1"/>
  <c r="L571" i="17"/>
  <c r="L1091" i="17" s="1"/>
  <c r="D572" i="17"/>
  <c r="D1092" i="17" s="1"/>
  <c r="H572" i="17"/>
  <c r="H1092" i="17" s="1"/>
  <c r="L572" i="17"/>
  <c r="L1092" i="17" s="1"/>
  <c r="D573" i="17"/>
  <c r="D1093" i="17" s="1"/>
  <c r="H573" i="17"/>
  <c r="H1093" i="17" s="1"/>
  <c r="L573" i="17"/>
  <c r="L1093" i="17" s="1"/>
  <c r="D574" i="17"/>
  <c r="D1094" i="17" s="1"/>
  <c r="H574" i="17"/>
  <c r="H1094" i="17" s="1"/>
  <c r="L574" i="17"/>
  <c r="L1094" i="17" s="1"/>
  <c r="D575" i="17"/>
  <c r="D1095" i="17" s="1"/>
  <c r="H575" i="17"/>
  <c r="H1095" i="17" s="1"/>
  <c r="L575" i="17"/>
  <c r="L1095" i="17" s="1"/>
  <c r="D576" i="17"/>
  <c r="D1096" i="17" s="1"/>
  <c r="H576" i="17"/>
  <c r="H1096" i="17" s="1"/>
  <c r="L576" i="17"/>
  <c r="L1096" i="17" s="1"/>
  <c r="D577" i="17"/>
  <c r="D1097" i="17" s="1"/>
  <c r="H577" i="17"/>
  <c r="H1097" i="17" s="1"/>
  <c r="L577" i="17"/>
  <c r="L1097" i="17" s="1"/>
  <c r="D578" i="17"/>
  <c r="D1098" i="17" s="1"/>
  <c r="H578" i="17"/>
  <c r="H1098" i="17" s="1"/>
  <c r="L578" i="17"/>
  <c r="L1098" i="17" s="1"/>
  <c r="D579" i="17"/>
  <c r="D1099" i="17" s="1"/>
  <c r="H579" i="17"/>
  <c r="H1099" i="17" s="1"/>
  <c r="L579" i="17"/>
  <c r="L1099" i="17" s="1"/>
  <c r="D580" i="17"/>
  <c r="D1100" i="17" s="1"/>
  <c r="H580" i="17"/>
  <c r="H1100" i="17" s="1"/>
  <c r="L580" i="17"/>
  <c r="L1100" i="17" s="1"/>
  <c r="D581" i="17"/>
  <c r="D1101" i="17" s="1"/>
  <c r="H581" i="17"/>
  <c r="H1101" i="17" s="1"/>
  <c r="L581" i="17"/>
  <c r="L1101" i="17" s="1"/>
  <c r="D582" i="17"/>
  <c r="D1102" i="17" s="1"/>
  <c r="H582" i="17"/>
  <c r="H1102" i="17" s="1"/>
  <c r="L582" i="17"/>
  <c r="L1102" i="17" s="1"/>
  <c r="D583" i="17"/>
  <c r="D1103" i="17" s="1"/>
  <c r="H583" i="17"/>
  <c r="H1103" i="17" s="1"/>
  <c r="L583" i="17"/>
  <c r="L1103" i="17" s="1"/>
  <c r="D584" i="17"/>
  <c r="H584" i="17"/>
  <c r="L584" i="17"/>
  <c r="D585" i="17"/>
  <c r="H585" i="17"/>
  <c r="L585" i="17"/>
  <c r="D586" i="17"/>
  <c r="H586" i="17"/>
  <c r="L586" i="17"/>
  <c r="D587" i="17"/>
  <c r="H587" i="17"/>
  <c r="L587" i="17"/>
  <c r="D588" i="17"/>
  <c r="D589" i="17"/>
  <c r="D590" i="17"/>
  <c r="D1110" i="17" s="1"/>
  <c r="D591" i="17"/>
  <c r="D1111" i="17" s="1"/>
  <c r="D592" i="17"/>
  <c r="D1112" i="17" s="1"/>
  <c r="H592" i="17"/>
  <c r="H1112" i="17" s="1"/>
  <c r="L592" i="17"/>
  <c r="L1112" i="17" s="1"/>
  <c r="E593" i="17"/>
  <c r="E1113" i="17" s="1"/>
  <c r="I593" i="17"/>
  <c r="I1113" i="17" s="1"/>
  <c r="F594" i="17"/>
  <c r="F1114" i="17" s="1"/>
  <c r="C595" i="17"/>
  <c r="C1115" i="17" s="1"/>
  <c r="G595" i="17"/>
  <c r="G1115" i="17" s="1"/>
  <c r="D596" i="17"/>
  <c r="D1116" i="17" s="1"/>
  <c r="H596" i="17"/>
  <c r="H1116" i="17" s="1"/>
  <c r="Q94" i="1"/>
  <c r="R94" i="1"/>
  <c r="Q96" i="1"/>
  <c r="R96" i="1"/>
  <c r="Q97" i="1"/>
  <c r="R97" i="1"/>
  <c r="C63" i="1"/>
  <c r="F63" i="1"/>
  <c r="J63" i="1"/>
  <c r="C95" i="1"/>
  <c r="F64" i="1"/>
  <c r="F283" i="1" s="1"/>
  <c r="G95" i="1"/>
  <c r="J64" i="1"/>
  <c r="J283" i="1" s="1"/>
  <c r="K64" i="1"/>
  <c r="C65" i="1"/>
  <c r="C284" i="1" s="1"/>
  <c r="D65" i="1"/>
  <c r="D284" i="1" s="1"/>
  <c r="G127" i="1"/>
  <c r="G346" i="1" s="1"/>
  <c r="H65" i="1"/>
  <c r="I65" i="1"/>
  <c r="D66" i="1"/>
  <c r="D285" i="1" s="1"/>
  <c r="E97" i="1"/>
  <c r="F97" i="1"/>
  <c r="H128" i="1"/>
  <c r="H347" i="1" s="1"/>
  <c r="I128" i="1"/>
  <c r="L128" i="1"/>
  <c r="M128" i="1"/>
  <c r="I284" i="1" l="1"/>
  <c r="L347" i="1"/>
  <c r="L1106" i="17"/>
  <c r="C1105" i="17"/>
  <c r="D1109" i="17"/>
  <c r="H1105" i="17"/>
  <c r="J1106" i="17"/>
  <c r="M1106" i="17"/>
  <c r="M1104" i="17"/>
  <c r="D1108" i="17"/>
  <c r="D1107" i="17"/>
  <c r="D1106" i="17"/>
  <c r="D1105" i="17"/>
  <c r="D1104" i="17"/>
  <c r="K1107" i="17"/>
  <c r="K1106" i="17"/>
  <c r="K1105" i="17"/>
  <c r="K1104" i="17"/>
  <c r="J1107" i="17"/>
  <c r="F1106" i="17"/>
  <c r="E1109" i="17"/>
  <c r="I1107" i="17"/>
  <c r="I1106" i="17"/>
  <c r="I1105" i="17"/>
  <c r="I1104" i="17"/>
  <c r="L1107" i="17"/>
  <c r="L1105" i="17"/>
  <c r="C1106" i="17"/>
  <c r="H1107" i="17"/>
  <c r="H1104" i="17"/>
  <c r="F1105" i="17"/>
  <c r="M1105" i="17"/>
  <c r="C1109" i="17"/>
  <c r="G1107" i="17"/>
  <c r="G1106" i="17"/>
  <c r="G1105" i="17"/>
  <c r="G1104" i="17"/>
  <c r="F1107" i="17"/>
  <c r="J1104" i="17"/>
  <c r="E1108" i="17"/>
  <c r="E1107" i="17"/>
  <c r="E1106" i="17"/>
  <c r="E1105" i="17"/>
  <c r="E1104" i="17"/>
  <c r="L1104" i="17"/>
  <c r="C1108" i="17"/>
  <c r="C1107" i="17"/>
  <c r="C1104" i="17"/>
  <c r="J1105" i="17"/>
  <c r="F1104" i="17"/>
  <c r="H1106" i="17"/>
  <c r="M1107" i="17"/>
  <c r="L96" i="1"/>
  <c r="L315" i="1" s="1"/>
  <c r="K96" i="1"/>
  <c r="K315" i="1" s="1"/>
  <c r="B63" i="1"/>
  <c r="P63" i="1" s="1"/>
  <c r="B64" i="1"/>
  <c r="P64" i="1" s="1"/>
  <c r="B66" i="1"/>
  <c r="P66" i="1" s="1"/>
  <c r="C282" i="1"/>
  <c r="M347" i="1"/>
  <c r="I347" i="1"/>
  <c r="H284" i="1"/>
  <c r="K283" i="1"/>
  <c r="J282" i="1"/>
  <c r="F282" i="1"/>
  <c r="C314" i="1"/>
  <c r="E316" i="1"/>
  <c r="F316" i="1"/>
  <c r="G314" i="1"/>
  <c r="J252" i="1"/>
  <c r="J471" i="1" s="1"/>
  <c r="J66" i="1"/>
  <c r="J285" i="1" s="1"/>
  <c r="J190" i="1"/>
  <c r="J409" i="1" s="1"/>
  <c r="J221" i="1"/>
  <c r="J440" i="1" s="1"/>
  <c r="J159" i="1"/>
  <c r="J378" i="1" s="1"/>
  <c r="M251" i="1"/>
  <c r="M470" i="1" s="1"/>
  <c r="M220" i="1"/>
  <c r="M439" i="1" s="1"/>
  <c r="M127" i="1"/>
  <c r="M346" i="1" s="1"/>
  <c r="M158" i="1"/>
  <c r="M377" i="1" s="1"/>
  <c r="M189" i="1"/>
  <c r="M408" i="1" s="1"/>
  <c r="K252" i="1"/>
  <c r="K471" i="1" s="1"/>
  <c r="K128" i="1"/>
  <c r="K347" i="1" s="1"/>
  <c r="K190" i="1"/>
  <c r="K409" i="1" s="1"/>
  <c r="K159" i="1"/>
  <c r="K378" i="1" s="1"/>
  <c r="K221" i="1"/>
  <c r="K440" i="1" s="1"/>
  <c r="G252" i="1"/>
  <c r="G471" i="1" s="1"/>
  <c r="G128" i="1"/>
  <c r="G347" i="1" s="1"/>
  <c r="G190" i="1"/>
  <c r="G409" i="1" s="1"/>
  <c r="G159" i="1"/>
  <c r="G378" i="1" s="1"/>
  <c r="G221" i="1"/>
  <c r="G440" i="1" s="1"/>
  <c r="C252" i="1"/>
  <c r="C471" i="1" s="1"/>
  <c r="C128" i="1"/>
  <c r="C347" i="1" s="1"/>
  <c r="C190" i="1"/>
  <c r="C409" i="1" s="1"/>
  <c r="C221" i="1"/>
  <c r="C440" i="1" s="1"/>
  <c r="C159" i="1"/>
  <c r="C378" i="1" s="1"/>
  <c r="J251" i="1"/>
  <c r="J470" i="1" s="1"/>
  <c r="J158" i="1"/>
  <c r="J377" i="1" s="1"/>
  <c r="J220" i="1"/>
  <c r="J439" i="1" s="1"/>
  <c r="J127" i="1"/>
  <c r="J346" i="1" s="1"/>
  <c r="J189" i="1"/>
  <c r="J408" i="1" s="1"/>
  <c r="F251" i="1"/>
  <c r="F470" i="1" s="1"/>
  <c r="F158" i="1"/>
  <c r="F377" i="1" s="1"/>
  <c r="F220" i="1"/>
  <c r="F439" i="1" s="1"/>
  <c r="F127" i="1"/>
  <c r="F346" i="1" s="1"/>
  <c r="F189" i="1"/>
  <c r="F408" i="1" s="1"/>
  <c r="B251" i="1"/>
  <c r="P251" i="1" s="1"/>
  <c r="B158" i="1"/>
  <c r="P158" i="1" s="1"/>
  <c r="B220" i="1"/>
  <c r="P220" i="1" s="1"/>
  <c r="B189" i="1"/>
  <c r="M250" i="1"/>
  <c r="M469" i="1" s="1"/>
  <c r="M188" i="1"/>
  <c r="M407" i="1" s="1"/>
  <c r="M219" i="1"/>
  <c r="M438" i="1" s="1"/>
  <c r="M157" i="1"/>
  <c r="M376" i="1" s="1"/>
  <c r="I250" i="1"/>
  <c r="I469" i="1" s="1"/>
  <c r="I188" i="1"/>
  <c r="I407" i="1" s="1"/>
  <c r="I157" i="1"/>
  <c r="I376" i="1" s="1"/>
  <c r="I219" i="1"/>
  <c r="I438" i="1" s="1"/>
  <c r="E250" i="1"/>
  <c r="E469" i="1" s="1"/>
  <c r="E219" i="1"/>
  <c r="E438" i="1" s="1"/>
  <c r="E188" i="1"/>
  <c r="E407" i="1" s="1"/>
  <c r="E126" i="1"/>
  <c r="E345" i="1" s="1"/>
  <c r="E157" i="1"/>
  <c r="E376" i="1" s="1"/>
  <c r="L249" i="1"/>
  <c r="L468" i="1" s="1"/>
  <c r="L218" i="1"/>
  <c r="L437" i="1" s="1"/>
  <c r="L156" i="1"/>
  <c r="L375" i="1" s="1"/>
  <c r="L187" i="1"/>
  <c r="L406" i="1" s="1"/>
  <c r="L125" i="1"/>
  <c r="L344" i="1" s="1"/>
  <c r="H249" i="1"/>
  <c r="H468" i="1" s="1"/>
  <c r="H218" i="1"/>
  <c r="H437" i="1" s="1"/>
  <c r="H156" i="1"/>
  <c r="H375" i="1" s="1"/>
  <c r="H187" i="1"/>
  <c r="H406" i="1" s="1"/>
  <c r="H125" i="1"/>
  <c r="H344" i="1" s="1"/>
  <c r="D249" i="1"/>
  <c r="D468" i="1" s="1"/>
  <c r="D218" i="1"/>
  <c r="D437" i="1" s="1"/>
  <c r="D156" i="1"/>
  <c r="D375" i="1" s="1"/>
  <c r="D187" i="1"/>
  <c r="D406" i="1" s="1"/>
  <c r="D125" i="1"/>
  <c r="D344" i="1" s="1"/>
  <c r="I97" i="1"/>
  <c r="G97" i="1"/>
  <c r="C97" i="1"/>
  <c r="H96" i="1"/>
  <c r="M96" i="1"/>
  <c r="D96" i="1"/>
  <c r="B96" i="1"/>
  <c r="P96" i="1" s="1"/>
  <c r="E64" i="1"/>
  <c r="E283" i="1" s="1"/>
  <c r="I64" i="1"/>
  <c r="I283" i="1" s="1"/>
  <c r="M65" i="1"/>
  <c r="M284" i="1" s="1"/>
  <c r="G66" i="1"/>
  <c r="G285" i="1" s="1"/>
  <c r="L66" i="1"/>
  <c r="L285" i="1" s="1"/>
  <c r="B128" i="1"/>
  <c r="P128" i="1" s="1"/>
  <c r="D128" i="1"/>
  <c r="D347" i="1" s="1"/>
  <c r="K127" i="1"/>
  <c r="K346" i="1" s="1"/>
  <c r="H250" i="1"/>
  <c r="H469" i="1" s="1"/>
  <c r="H126" i="1"/>
  <c r="H345" i="1" s="1"/>
  <c r="H219" i="1"/>
  <c r="H438" i="1" s="1"/>
  <c r="H188" i="1"/>
  <c r="H407" i="1" s="1"/>
  <c r="H157" i="1"/>
  <c r="H376" i="1" s="1"/>
  <c r="D250" i="1"/>
  <c r="D469" i="1" s="1"/>
  <c r="D126" i="1"/>
  <c r="D345" i="1" s="1"/>
  <c r="D219" i="1"/>
  <c r="D438" i="1" s="1"/>
  <c r="D188" i="1"/>
  <c r="D407" i="1" s="1"/>
  <c r="D157" i="1"/>
  <c r="D376" i="1" s="1"/>
  <c r="K249" i="1"/>
  <c r="K468" i="1" s="1"/>
  <c r="K218" i="1"/>
  <c r="K437" i="1" s="1"/>
  <c r="K187" i="1"/>
  <c r="K406" i="1" s="1"/>
  <c r="K156" i="1"/>
  <c r="K375" i="1" s="1"/>
  <c r="K125" i="1"/>
  <c r="K344" i="1" s="1"/>
  <c r="G249" i="1"/>
  <c r="G468" i="1" s="1"/>
  <c r="G218" i="1"/>
  <c r="G437" i="1" s="1"/>
  <c r="G187" i="1"/>
  <c r="G406" i="1" s="1"/>
  <c r="G156" i="1"/>
  <c r="G375" i="1" s="1"/>
  <c r="G125" i="1"/>
  <c r="G344" i="1" s="1"/>
  <c r="C249" i="1"/>
  <c r="C468" i="1" s="1"/>
  <c r="C218" i="1"/>
  <c r="C437" i="1" s="1"/>
  <c r="C187" i="1"/>
  <c r="C406" i="1" s="1"/>
  <c r="C156" i="1"/>
  <c r="C375" i="1" s="1"/>
  <c r="C125" i="1"/>
  <c r="C344" i="1" s="1"/>
  <c r="B65" i="1"/>
  <c r="L97" i="1"/>
  <c r="G96" i="1"/>
  <c r="C96" i="1"/>
  <c r="F95" i="1"/>
  <c r="C66" i="1"/>
  <c r="C285" i="1" s="1"/>
  <c r="G63" i="1"/>
  <c r="K63" i="1"/>
  <c r="H66" i="1"/>
  <c r="H285" i="1" s="1"/>
  <c r="M66" i="1"/>
  <c r="M285" i="1" s="1"/>
  <c r="B127" i="1"/>
  <c r="P127" i="1" s="1"/>
  <c r="F252" i="1"/>
  <c r="F471" i="1" s="1"/>
  <c r="F66" i="1"/>
  <c r="F285" i="1" s="1"/>
  <c r="F190" i="1"/>
  <c r="F409" i="1" s="1"/>
  <c r="F221" i="1"/>
  <c r="F440" i="1" s="1"/>
  <c r="F159" i="1"/>
  <c r="F378" i="1" s="1"/>
  <c r="E251" i="1"/>
  <c r="E470" i="1" s="1"/>
  <c r="E220" i="1"/>
  <c r="E439" i="1" s="1"/>
  <c r="E127" i="1"/>
  <c r="E346" i="1" s="1"/>
  <c r="E158" i="1"/>
  <c r="E377" i="1" s="1"/>
  <c r="E189" i="1"/>
  <c r="E408" i="1" s="1"/>
  <c r="I252" i="1"/>
  <c r="I471" i="1" s="1"/>
  <c r="I190" i="1"/>
  <c r="I409" i="1" s="1"/>
  <c r="I159" i="1"/>
  <c r="I378" i="1" s="1"/>
  <c r="I221" i="1"/>
  <c r="I440" i="1" s="1"/>
  <c r="H251" i="1"/>
  <c r="H470" i="1" s="1"/>
  <c r="H189" i="1"/>
  <c r="H408" i="1" s="1"/>
  <c r="H158" i="1"/>
  <c r="H377" i="1" s="1"/>
  <c r="H220" i="1"/>
  <c r="H439" i="1" s="1"/>
  <c r="H127" i="1"/>
  <c r="H346" i="1" s="1"/>
  <c r="G250" i="1"/>
  <c r="G469" i="1" s="1"/>
  <c r="G157" i="1"/>
  <c r="G376" i="1" s="1"/>
  <c r="G219" i="1"/>
  <c r="G438" i="1" s="1"/>
  <c r="G188" i="1"/>
  <c r="G407" i="1" s="1"/>
  <c r="G126" i="1"/>
  <c r="G345" i="1" s="1"/>
  <c r="F249" i="1"/>
  <c r="F468" i="1" s="1"/>
  <c r="F218" i="1"/>
  <c r="F437" i="1" s="1"/>
  <c r="F125" i="1"/>
  <c r="F344" i="1" s="1"/>
  <c r="F156" i="1"/>
  <c r="F375" i="1" s="1"/>
  <c r="F187" i="1"/>
  <c r="F406" i="1" s="1"/>
  <c r="B249" i="1"/>
  <c r="P249" i="1" s="1"/>
  <c r="B218" i="1"/>
  <c r="P218" i="1" s="1"/>
  <c r="B187" i="1"/>
  <c r="B156" i="1"/>
  <c r="P156" i="1" s="1"/>
  <c r="K97" i="1"/>
  <c r="J96" i="1"/>
  <c r="F96" i="1"/>
  <c r="E95" i="1"/>
  <c r="D94" i="1"/>
  <c r="B94" i="1"/>
  <c r="P94" i="1" s="1"/>
  <c r="D63" i="1"/>
  <c r="H63" i="1"/>
  <c r="L63" i="1"/>
  <c r="G64" i="1"/>
  <c r="G283" i="1" s="1"/>
  <c r="E65" i="1"/>
  <c r="E284" i="1" s="1"/>
  <c r="J65" i="1"/>
  <c r="J284" i="1" s="1"/>
  <c r="I66" i="1"/>
  <c r="I285" i="1" s="1"/>
  <c r="B125" i="1"/>
  <c r="P125" i="1" s="1"/>
  <c r="F128" i="1"/>
  <c r="F347" i="1" s="1"/>
  <c r="B252" i="1"/>
  <c r="P252" i="1" s="1"/>
  <c r="B221" i="1"/>
  <c r="P221" i="1" s="1"/>
  <c r="B190" i="1"/>
  <c r="B159" i="1"/>
  <c r="P159" i="1" s="1"/>
  <c r="I251" i="1"/>
  <c r="I470" i="1" s="1"/>
  <c r="I220" i="1"/>
  <c r="I439" i="1" s="1"/>
  <c r="I127" i="1"/>
  <c r="I346" i="1" s="1"/>
  <c r="I158" i="1"/>
  <c r="I377" i="1" s="1"/>
  <c r="I189" i="1"/>
  <c r="I408" i="1" s="1"/>
  <c r="L250" i="1"/>
  <c r="L469" i="1" s="1"/>
  <c r="L64" i="1"/>
  <c r="L283" i="1" s="1"/>
  <c r="L219" i="1"/>
  <c r="L438" i="1" s="1"/>
  <c r="L188" i="1"/>
  <c r="L407" i="1" s="1"/>
  <c r="L157" i="1"/>
  <c r="L376" i="1" s="1"/>
  <c r="M252" i="1"/>
  <c r="M471" i="1" s="1"/>
  <c r="M190" i="1"/>
  <c r="M409" i="1" s="1"/>
  <c r="M159" i="1"/>
  <c r="M378" i="1" s="1"/>
  <c r="M97" i="1"/>
  <c r="M316" i="1" s="1"/>
  <c r="M221" i="1"/>
  <c r="M440" i="1" s="1"/>
  <c r="E252" i="1"/>
  <c r="E471" i="1" s="1"/>
  <c r="E190" i="1"/>
  <c r="E409" i="1" s="1"/>
  <c r="E159" i="1"/>
  <c r="E378" i="1" s="1"/>
  <c r="E221" i="1"/>
  <c r="E440" i="1" s="1"/>
  <c r="L251" i="1"/>
  <c r="L470" i="1" s="1"/>
  <c r="L189" i="1"/>
  <c r="L408" i="1" s="1"/>
  <c r="L158" i="1"/>
  <c r="L377" i="1" s="1"/>
  <c r="L220" i="1"/>
  <c r="L439" i="1" s="1"/>
  <c r="L127" i="1"/>
  <c r="L346" i="1" s="1"/>
  <c r="D251" i="1"/>
  <c r="D470" i="1" s="1"/>
  <c r="D189" i="1"/>
  <c r="D408" i="1" s="1"/>
  <c r="D158" i="1"/>
  <c r="D377" i="1" s="1"/>
  <c r="D220" i="1"/>
  <c r="D439" i="1" s="1"/>
  <c r="D127" i="1"/>
  <c r="D346" i="1" s="1"/>
  <c r="K250" i="1"/>
  <c r="K469" i="1" s="1"/>
  <c r="K219" i="1"/>
  <c r="K438" i="1" s="1"/>
  <c r="K157" i="1"/>
  <c r="K376" i="1" s="1"/>
  <c r="K188" i="1"/>
  <c r="K407" i="1" s="1"/>
  <c r="C219" i="1"/>
  <c r="C438" i="1" s="1"/>
  <c r="C250" i="1"/>
  <c r="C469" i="1" s="1"/>
  <c r="C157" i="1"/>
  <c r="C376" i="1" s="1"/>
  <c r="C188" i="1"/>
  <c r="C407" i="1" s="1"/>
  <c r="C126" i="1"/>
  <c r="C345" i="1" s="1"/>
  <c r="J249" i="1"/>
  <c r="J468" i="1" s="1"/>
  <c r="J218" i="1"/>
  <c r="J437" i="1" s="1"/>
  <c r="J125" i="1"/>
  <c r="J344" i="1" s="1"/>
  <c r="J156" i="1"/>
  <c r="J375" i="1" s="1"/>
  <c r="J187" i="1"/>
  <c r="J406" i="1" s="1"/>
  <c r="L252" i="1"/>
  <c r="L471" i="1" s="1"/>
  <c r="L221" i="1"/>
  <c r="L440" i="1" s="1"/>
  <c r="L159" i="1"/>
  <c r="L378" i="1" s="1"/>
  <c r="L190" i="1"/>
  <c r="L409" i="1" s="1"/>
  <c r="H252" i="1"/>
  <c r="H471" i="1" s="1"/>
  <c r="H221" i="1"/>
  <c r="H440" i="1" s="1"/>
  <c r="H159" i="1"/>
  <c r="H378" i="1" s="1"/>
  <c r="H190" i="1"/>
  <c r="H409" i="1" s="1"/>
  <c r="D252" i="1"/>
  <c r="D471" i="1" s="1"/>
  <c r="D221" i="1"/>
  <c r="D440" i="1" s="1"/>
  <c r="D159" i="1"/>
  <c r="D378" i="1" s="1"/>
  <c r="D190" i="1"/>
  <c r="D409" i="1" s="1"/>
  <c r="K251" i="1"/>
  <c r="K470" i="1" s="1"/>
  <c r="K189" i="1"/>
  <c r="K408" i="1" s="1"/>
  <c r="K65" i="1"/>
  <c r="K284" i="1" s="1"/>
  <c r="K220" i="1"/>
  <c r="K439" i="1" s="1"/>
  <c r="K158" i="1"/>
  <c r="K377" i="1" s="1"/>
  <c r="G251" i="1"/>
  <c r="G470" i="1" s="1"/>
  <c r="G189" i="1"/>
  <c r="G408" i="1" s="1"/>
  <c r="G65" i="1"/>
  <c r="G284" i="1" s="1"/>
  <c r="G220" i="1"/>
  <c r="G439" i="1" s="1"/>
  <c r="G158" i="1"/>
  <c r="G377" i="1" s="1"/>
  <c r="C251" i="1"/>
  <c r="C470" i="1" s="1"/>
  <c r="C189" i="1"/>
  <c r="C408" i="1" s="1"/>
  <c r="C220" i="1"/>
  <c r="C439" i="1" s="1"/>
  <c r="C158" i="1"/>
  <c r="C377" i="1" s="1"/>
  <c r="C127" i="1"/>
  <c r="C346" i="1" s="1"/>
  <c r="J219" i="1"/>
  <c r="J438" i="1" s="1"/>
  <c r="J250" i="1"/>
  <c r="J469" i="1" s="1"/>
  <c r="J188" i="1"/>
  <c r="J407" i="1" s="1"/>
  <c r="J157" i="1"/>
  <c r="J376" i="1" s="1"/>
  <c r="F219" i="1"/>
  <c r="F438" i="1" s="1"/>
  <c r="F250" i="1"/>
  <c r="F469" i="1" s="1"/>
  <c r="F188" i="1"/>
  <c r="F407" i="1" s="1"/>
  <c r="F157" i="1"/>
  <c r="F376" i="1" s="1"/>
  <c r="F126" i="1"/>
  <c r="F345" i="1" s="1"/>
  <c r="B250" i="1"/>
  <c r="P250" i="1" s="1"/>
  <c r="B219" i="1"/>
  <c r="P219" i="1" s="1"/>
  <c r="B126" i="1"/>
  <c r="P126" i="1" s="1"/>
  <c r="B188" i="1"/>
  <c r="B157" i="1"/>
  <c r="P157" i="1" s="1"/>
  <c r="M249" i="1"/>
  <c r="M468" i="1" s="1"/>
  <c r="M218" i="1"/>
  <c r="M437" i="1" s="1"/>
  <c r="M187" i="1"/>
  <c r="M406" i="1" s="1"/>
  <c r="M156" i="1"/>
  <c r="M375" i="1" s="1"/>
  <c r="M125" i="1"/>
  <c r="M344" i="1" s="1"/>
  <c r="I249" i="1"/>
  <c r="I468" i="1" s="1"/>
  <c r="I218" i="1"/>
  <c r="I437" i="1" s="1"/>
  <c r="I187" i="1"/>
  <c r="I406" i="1" s="1"/>
  <c r="I156" i="1"/>
  <c r="I375" i="1" s="1"/>
  <c r="I125" i="1"/>
  <c r="I344" i="1" s="1"/>
  <c r="E249" i="1"/>
  <c r="E468" i="1" s="1"/>
  <c r="E218" i="1"/>
  <c r="E437" i="1" s="1"/>
  <c r="E187" i="1"/>
  <c r="E406" i="1" s="1"/>
  <c r="E156" i="1"/>
  <c r="E375" i="1" s="1"/>
  <c r="E125" i="1"/>
  <c r="E344" i="1" s="1"/>
  <c r="J97" i="1"/>
  <c r="H97" i="1"/>
  <c r="D97" i="1"/>
  <c r="B97" i="1"/>
  <c r="P97" i="1" s="1"/>
  <c r="I96" i="1"/>
  <c r="E96" i="1"/>
  <c r="H95" i="1"/>
  <c r="D95" i="1"/>
  <c r="B95" i="1"/>
  <c r="P95" i="1" s="1"/>
  <c r="C94" i="1"/>
  <c r="C64" i="1"/>
  <c r="C283" i="1" s="1"/>
  <c r="E63" i="1"/>
  <c r="I63" i="1"/>
  <c r="M63" i="1"/>
  <c r="D64" i="1"/>
  <c r="D283" i="1" s="1"/>
  <c r="H64" i="1"/>
  <c r="H283" i="1" s="1"/>
  <c r="M64" i="1"/>
  <c r="M283" i="1" s="1"/>
  <c r="F65" i="1"/>
  <c r="F284" i="1" s="1"/>
  <c r="L65" i="1"/>
  <c r="L284" i="1" s="1"/>
  <c r="E66" i="1"/>
  <c r="E285" i="1" s="1"/>
  <c r="K66" i="1"/>
  <c r="K285" i="1" s="1"/>
  <c r="J128" i="1"/>
  <c r="J347" i="1" s="1"/>
  <c r="E128" i="1"/>
  <c r="E347" i="1" s="1"/>
  <c r="D1126" i="17" l="1"/>
  <c r="D656" i="6" s="1"/>
  <c r="D573" i="6" s="1"/>
  <c r="E1126" i="17"/>
  <c r="C1126" i="17"/>
  <c r="C656" i="6" s="1"/>
  <c r="C573" i="6" s="1"/>
  <c r="I282" i="1"/>
  <c r="K282" i="1"/>
  <c r="M282" i="1"/>
  <c r="L282" i="1"/>
  <c r="G282" i="1"/>
  <c r="H282" i="1"/>
  <c r="E282" i="1"/>
  <c r="D282" i="1"/>
  <c r="E315" i="1"/>
  <c r="H316" i="1"/>
  <c r="E314" i="1"/>
  <c r="K316" i="1"/>
  <c r="L316" i="1"/>
  <c r="C316" i="1"/>
  <c r="D314" i="1"/>
  <c r="I315" i="1"/>
  <c r="J316" i="1"/>
  <c r="B285" i="1"/>
  <c r="P190" i="1"/>
  <c r="F314" i="1"/>
  <c r="P65" i="1"/>
  <c r="D315" i="1"/>
  <c r="G316" i="1"/>
  <c r="H314" i="1"/>
  <c r="F315" i="1"/>
  <c r="C315" i="1"/>
  <c r="M315" i="1"/>
  <c r="I316" i="1"/>
  <c r="B284" i="1"/>
  <c r="P189" i="1"/>
  <c r="C313" i="1"/>
  <c r="D316" i="1"/>
  <c r="B283" i="1"/>
  <c r="P188" i="1"/>
  <c r="D313" i="1"/>
  <c r="J315" i="1"/>
  <c r="B282" i="1"/>
  <c r="P187" i="1"/>
  <c r="G315" i="1"/>
  <c r="H315" i="1"/>
  <c r="D1141" i="17" l="1"/>
  <c r="C1141" i="17"/>
  <c r="E1141" i="17"/>
  <c r="B408" i="1"/>
  <c r="B377" i="1"/>
  <c r="P284" i="1"/>
  <c r="B315" i="1"/>
  <c r="B346" i="1"/>
  <c r="B376" i="1"/>
  <c r="B407" i="1"/>
  <c r="B345" i="1"/>
  <c r="P283" i="1"/>
  <c r="B314" i="1"/>
  <c r="B375" i="1"/>
  <c r="B406" i="1"/>
  <c r="B313" i="1"/>
  <c r="P282" i="1"/>
  <c r="B344" i="1"/>
  <c r="B409" i="1"/>
  <c r="P285" i="1"/>
  <c r="B316" i="1"/>
  <c r="B347" i="1"/>
  <c r="B378" i="1"/>
  <c r="B469" i="1" l="1"/>
  <c r="B438" i="1"/>
  <c r="B440" i="1"/>
  <c r="B471" i="1"/>
  <c r="B437" i="1"/>
  <c r="B468" i="1"/>
  <c r="B439" i="1"/>
  <c r="B470" i="1"/>
  <c r="F154" i="1" l="1"/>
  <c r="E154" i="1"/>
  <c r="D154" i="1"/>
  <c r="C154" i="1"/>
  <c r="C34" i="1" l="1"/>
  <c r="D34" i="1"/>
  <c r="C248" i="1"/>
  <c r="C467" i="1" s="1"/>
  <c r="C217" i="1"/>
  <c r="C436" i="1" s="1"/>
  <c r="C186" i="1"/>
  <c r="C405" i="1" s="1"/>
  <c r="C155" i="1"/>
  <c r="C374" i="1" s="1"/>
  <c r="C124" i="1"/>
  <c r="C343" i="1" s="1"/>
  <c r="C62" i="1"/>
  <c r="C281" i="1" s="1"/>
  <c r="C93" i="1"/>
  <c r="G248" i="1"/>
  <c r="G467" i="1" s="1"/>
  <c r="G217" i="1"/>
  <c r="G436" i="1" s="1"/>
  <c r="G186" i="1"/>
  <c r="G405" i="1" s="1"/>
  <c r="G155" i="1"/>
  <c r="G374" i="1" s="1"/>
  <c r="G62" i="1"/>
  <c r="G281" i="1" s="1"/>
  <c r="D248" i="1"/>
  <c r="D467" i="1" s="1"/>
  <c r="D217" i="1"/>
  <c r="D436" i="1" s="1"/>
  <c r="D155" i="1"/>
  <c r="D374" i="1" s="1"/>
  <c r="D186" i="1"/>
  <c r="D405" i="1" s="1"/>
  <c r="D62" i="1"/>
  <c r="D281" i="1" s="1"/>
  <c r="E248" i="1"/>
  <c r="E467" i="1" s="1"/>
  <c r="E217" i="1"/>
  <c r="E436" i="1" s="1"/>
  <c r="E186" i="1"/>
  <c r="E405" i="1" s="1"/>
  <c r="E155" i="1"/>
  <c r="E374" i="1" s="1"/>
  <c r="E62" i="1"/>
  <c r="E281" i="1" s="1"/>
  <c r="F248" i="1"/>
  <c r="F467" i="1" s="1"/>
  <c r="F217" i="1"/>
  <c r="F436" i="1" s="1"/>
  <c r="F186" i="1"/>
  <c r="F405" i="1" s="1"/>
  <c r="F155" i="1"/>
  <c r="F374" i="1" s="1"/>
  <c r="F62" i="1"/>
  <c r="F281" i="1" s="1"/>
  <c r="C312" i="1" l="1"/>
  <c r="I589" i="17" l="1"/>
  <c r="J245" i="17"/>
  <c r="J159" i="17"/>
  <c r="M596" i="17"/>
  <c r="M1116" i="17" s="1"/>
  <c r="I596" i="17"/>
  <c r="I1116" i="17" s="1"/>
  <c r="J595" i="17"/>
  <c r="J1115" i="17" s="1"/>
  <c r="K594" i="17"/>
  <c r="K1114" i="17" s="1"/>
  <c r="L591" i="17"/>
  <c r="L1111" i="17" s="1"/>
  <c r="H591" i="17"/>
  <c r="H1111" i="17" s="1"/>
  <c r="M590" i="17"/>
  <c r="M1110" i="17" s="1"/>
  <c r="I590" i="17"/>
  <c r="I1110" i="17" s="1"/>
  <c r="J589" i="17"/>
  <c r="J1109" i="17" s="1"/>
  <c r="F589" i="17"/>
  <c r="F1109" i="17" s="1"/>
  <c r="L596" i="17"/>
  <c r="L1116" i="17" s="1"/>
  <c r="M595" i="17"/>
  <c r="M1115" i="17" s="1"/>
  <c r="I595" i="17"/>
  <c r="I1115" i="17" s="1"/>
  <c r="J594" i="17"/>
  <c r="J1114" i="17" s="1"/>
  <c r="K591" i="17"/>
  <c r="K1111" i="17" s="1"/>
  <c r="G591" i="17"/>
  <c r="G1111" i="17" s="1"/>
  <c r="L590" i="17"/>
  <c r="L1110" i="17" s="1"/>
  <c r="H590" i="17"/>
  <c r="H1110" i="17" s="1"/>
  <c r="M589" i="17"/>
  <c r="M1109" i="17" s="1"/>
  <c r="I1109" i="17"/>
  <c r="K596" i="17"/>
  <c r="K1116" i="17" s="1"/>
  <c r="L595" i="17"/>
  <c r="L1115" i="17" s="1"/>
  <c r="M594" i="17"/>
  <c r="M1114" i="17" s="1"/>
  <c r="I594" i="17"/>
  <c r="I1114" i="17" s="1"/>
  <c r="J591" i="17"/>
  <c r="J1111" i="17" s="1"/>
  <c r="F591" i="17"/>
  <c r="F1111" i="17" s="1"/>
  <c r="K590" i="17"/>
  <c r="K1110" i="17" s="1"/>
  <c r="G590" i="17"/>
  <c r="G1110" i="17" s="1"/>
  <c r="L589" i="17"/>
  <c r="L1109" i="17" s="1"/>
  <c r="H589" i="17"/>
  <c r="H1109" i="17" s="1"/>
  <c r="M588" i="17"/>
  <c r="J596" i="17"/>
  <c r="J1116" i="17" s="1"/>
  <c r="K595" i="17"/>
  <c r="K1115" i="17" s="1"/>
  <c r="L594" i="17"/>
  <c r="L1114" i="17" s="1"/>
  <c r="M591" i="17"/>
  <c r="M1111" i="17" s="1"/>
  <c r="I591" i="17"/>
  <c r="I1111" i="17" s="1"/>
  <c r="J590" i="17"/>
  <c r="J1110" i="17" s="1"/>
  <c r="F590" i="17"/>
  <c r="F1110" i="17" s="1"/>
  <c r="K589" i="17"/>
  <c r="K1109" i="17" s="1"/>
  <c r="G589" i="17"/>
  <c r="G1109" i="17" s="1"/>
  <c r="G398" i="22"/>
  <c r="C44" i="22"/>
  <c r="K398" i="22"/>
  <c r="J398" i="22"/>
  <c r="M398" i="22"/>
  <c r="I398" i="22"/>
  <c r="L398" i="22"/>
  <c r="H398" i="22"/>
  <c r="M1108" i="17" l="1"/>
  <c r="M1126" i="17" s="1"/>
  <c r="F588" i="17"/>
  <c r="I588" i="17"/>
  <c r="H588" i="17"/>
  <c r="K588" i="17"/>
  <c r="J588" i="17"/>
  <c r="L588" i="17"/>
  <c r="G588" i="17"/>
  <c r="M1141" i="17" l="1"/>
  <c r="L1108" i="17"/>
  <c r="L1126" i="17" s="1"/>
  <c r="K1108" i="17"/>
  <c r="K1126" i="17" s="1"/>
  <c r="J1108" i="17"/>
  <c r="J1126" i="17" s="1"/>
  <c r="I1108" i="17"/>
  <c r="I1126" i="17" s="1"/>
  <c r="F1108" i="17"/>
  <c r="F1126" i="17" s="1"/>
  <c r="H1108" i="17"/>
  <c r="H1126" i="17" s="1"/>
  <c r="G1108" i="17"/>
  <c r="G1126" i="17" s="1"/>
  <c r="K1141" i="17" l="1"/>
  <c r="F1141" i="17"/>
  <c r="J1141" i="17"/>
  <c r="H1141" i="17"/>
  <c r="I1141" i="17"/>
  <c r="L1141" i="17"/>
  <c r="G1141" i="17"/>
  <c r="M323" i="20" l="1"/>
  <c r="L323" i="20"/>
  <c r="K323" i="20"/>
  <c r="J323" i="20"/>
  <c r="I323" i="20"/>
  <c r="H323" i="20"/>
  <c r="G323" i="20"/>
  <c r="F323" i="20"/>
  <c r="E323" i="20"/>
  <c r="D323" i="20"/>
  <c r="C323" i="20"/>
  <c r="Q203" i="20" l="1"/>
  <c r="P203" i="20"/>
  <c r="Q202" i="20"/>
  <c r="P202" i="20"/>
  <c r="Q201" i="20"/>
  <c r="P201" i="20"/>
  <c r="Q200" i="20"/>
  <c r="P200" i="20"/>
  <c r="Q199" i="20"/>
  <c r="P199" i="20"/>
  <c r="Q198" i="20"/>
  <c r="P198" i="20"/>
  <c r="Q197" i="20"/>
  <c r="P197" i="20"/>
  <c r="Q196" i="20"/>
  <c r="P196" i="20"/>
  <c r="Q195" i="20"/>
  <c r="P195" i="20"/>
  <c r="Q194" i="20"/>
  <c r="P194" i="20"/>
  <c r="Q193" i="20"/>
  <c r="P193" i="20"/>
  <c r="Q192" i="20"/>
  <c r="P192" i="20"/>
  <c r="Q191" i="20"/>
  <c r="P191" i="20"/>
  <c r="Q190" i="20"/>
  <c r="P190" i="20"/>
  <c r="Q189" i="20"/>
  <c r="P189" i="20"/>
  <c r="Q187" i="20"/>
  <c r="P187" i="20"/>
  <c r="Q186" i="20"/>
  <c r="P186" i="20"/>
  <c r="Q185" i="20"/>
  <c r="P185" i="20"/>
  <c r="Q184" i="20"/>
  <c r="P184" i="20"/>
  <c r="Q183" i="20"/>
  <c r="P183" i="20"/>
  <c r="Q182" i="20"/>
  <c r="P182" i="20"/>
  <c r="Q181" i="20"/>
  <c r="P181" i="20"/>
  <c r="Q180" i="20"/>
  <c r="P180" i="20"/>
  <c r="Q179" i="20"/>
  <c r="P179" i="20"/>
  <c r="M89" i="20" l="1"/>
  <c r="L89" i="20"/>
  <c r="K89" i="20"/>
  <c r="J89" i="20"/>
  <c r="I89" i="20"/>
  <c r="H89" i="20"/>
  <c r="G89" i="20"/>
  <c r="F89" i="20"/>
  <c r="E89" i="20"/>
  <c r="D89" i="20"/>
  <c r="C89" i="20"/>
  <c r="M56" i="20"/>
  <c r="AM133" i="34" s="1"/>
  <c r="L56" i="20"/>
  <c r="AL133" i="34" s="1"/>
  <c r="K56" i="20"/>
  <c r="AK133" i="34" s="1"/>
  <c r="J56" i="20"/>
  <c r="AJ133" i="34" s="1"/>
  <c r="I56" i="20"/>
  <c r="AI133" i="34" s="1"/>
  <c r="H56" i="20"/>
  <c r="AH133" i="34" s="1"/>
  <c r="G56" i="20"/>
  <c r="AG133" i="34" s="1"/>
  <c r="F56" i="20"/>
  <c r="AF133" i="34" s="1"/>
  <c r="E56" i="20"/>
  <c r="AE133" i="34" s="1"/>
  <c r="D56" i="20"/>
  <c r="AD133" i="34" s="1"/>
  <c r="C56" i="20"/>
  <c r="AC133" i="34" s="1"/>
  <c r="D146" i="20" l="1"/>
  <c r="E146" i="20"/>
  <c r="F146" i="20"/>
  <c r="D147" i="20"/>
  <c r="E147" i="20"/>
  <c r="F147" i="20"/>
  <c r="D148" i="20"/>
  <c r="E148" i="20"/>
  <c r="F148" i="20"/>
  <c r="D149" i="20"/>
  <c r="E149" i="20"/>
  <c r="F149" i="20"/>
  <c r="D150" i="20"/>
  <c r="E150" i="20"/>
  <c r="F150" i="20"/>
  <c r="D151" i="20"/>
  <c r="E151" i="20"/>
  <c r="F151" i="20"/>
  <c r="D152" i="20"/>
  <c r="E152" i="20"/>
  <c r="F152" i="20"/>
  <c r="G152" i="20"/>
  <c r="H152" i="20"/>
  <c r="I152" i="20"/>
  <c r="J152" i="20"/>
  <c r="K152" i="20"/>
  <c r="L152" i="20"/>
  <c r="M152" i="20"/>
  <c r="D153" i="20"/>
  <c r="E153" i="20"/>
  <c r="F153" i="20"/>
  <c r="G153" i="20"/>
  <c r="H153" i="20"/>
  <c r="I153" i="20"/>
  <c r="J153" i="20"/>
  <c r="K153" i="20"/>
  <c r="L153" i="20"/>
  <c r="M153" i="20"/>
  <c r="D154" i="20"/>
  <c r="E154" i="20"/>
  <c r="F154" i="20"/>
  <c r="G154" i="20"/>
  <c r="H154" i="20"/>
  <c r="I154" i="20"/>
  <c r="J154" i="20"/>
  <c r="K154" i="20"/>
  <c r="L154" i="20"/>
  <c r="M154" i="20"/>
  <c r="D156" i="20"/>
  <c r="E156" i="20"/>
  <c r="F156" i="20"/>
  <c r="G156" i="20"/>
  <c r="H156" i="20"/>
  <c r="I156" i="20"/>
  <c r="J156" i="20"/>
  <c r="K156" i="20"/>
  <c r="L156" i="20"/>
  <c r="M156" i="20"/>
  <c r="D157" i="20"/>
  <c r="E157" i="20"/>
  <c r="F157" i="20"/>
  <c r="D158" i="20"/>
  <c r="E158" i="20"/>
  <c r="F158" i="20"/>
  <c r="D159" i="20"/>
  <c r="E159" i="20"/>
  <c r="F159" i="20"/>
  <c r="D160" i="20"/>
  <c r="E160" i="20"/>
  <c r="F160" i="20"/>
  <c r="D161" i="20"/>
  <c r="E161" i="20"/>
  <c r="F161" i="20"/>
  <c r="D162" i="20"/>
  <c r="E162" i="20"/>
  <c r="F162" i="20"/>
  <c r="G162" i="20"/>
  <c r="H162" i="20"/>
  <c r="I162" i="20"/>
  <c r="J162" i="20"/>
  <c r="K162" i="20"/>
  <c r="L162" i="20"/>
  <c r="M162" i="20"/>
  <c r="D163" i="20"/>
  <c r="E163" i="20"/>
  <c r="F163" i="20"/>
  <c r="D164" i="20"/>
  <c r="E164" i="20"/>
  <c r="F164" i="20"/>
  <c r="G164" i="20"/>
  <c r="H164" i="20"/>
  <c r="I164" i="20"/>
  <c r="J164" i="20"/>
  <c r="K164" i="20"/>
  <c r="L164" i="20"/>
  <c r="M164" i="20"/>
  <c r="D165" i="20"/>
  <c r="E165" i="20"/>
  <c r="F165" i="20"/>
  <c r="G165" i="20"/>
  <c r="H165" i="20"/>
  <c r="I165" i="20"/>
  <c r="J165" i="20"/>
  <c r="K165" i="20"/>
  <c r="L165" i="20"/>
  <c r="M165" i="20"/>
  <c r="D166" i="20"/>
  <c r="E166" i="20"/>
  <c r="F166" i="20"/>
  <c r="G166" i="20"/>
  <c r="H166" i="20"/>
  <c r="I166" i="20"/>
  <c r="J166" i="20"/>
  <c r="K166" i="20"/>
  <c r="L166" i="20"/>
  <c r="M166" i="20"/>
  <c r="D167" i="20"/>
  <c r="E167" i="20"/>
  <c r="F167" i="20"/>
  <c r="D168" i="20"/>
  <c r="E168" i="20"/>
  <c r="F168" i="20"/>
  <c r="G168" i="20"/>
  <c r="H168" i="20"/>
  <c r="I168" i="20"/>
  <c r="J168" i="20"/>
  <c r="K168" i="20"/>
  <c r="L168" i="20"/>
  <c r="M168" i="20"/>
  <c r="D169" i="20"/>
  <c r="E169" i="20"/>
  <c r="F169" i="20"/>
  <c r="D170" i="20"/>
  <c r="E170" i="20"/>
  <c r="F170" i="20"/>
  <c r="G170" i="20"/>
  <c r="H170" i="20"/>
  <c r="I170" i="20"/>
  <c r="J170" i="20"/>
  <c r="K170" i="20"/>
  <c r="L170" i="20"/>
  <c r="M170" i="20"/>
  <c r="D171" i="20"/>
  <c r="E171" i="20"/>
  <c r="F171" i="20"/>
  <c r="D172" i="20"/>
  <c r="E172" i="20"/>
  <c r="F172" i="20"/>
  <c r="G172" i="20"/>
  <c r="H172" i="20"/>
  <c r="I172" i="20"/>
  <c r="J172" i="20"/>
  <c r="K172" i="20"/>
  <c r="L172" i="20"/>
  <c r="M172" i="20"/>
  <c r="C167" i="20" l="1"/>
  <c r="C335" i="20" s="1"/>
  <c r="C161" i="20"/>
  <c r="C329" i="20" s="1"/>
  <c r="C149" i="20"/>
  <c r="C169" i="20"/>
  <c r="C337" i="20" s="1"/>
  <c r="C166" i="20"/>
  <c r="C163" i="20"/>
  <c r="C331" i="20" s="1"/>
  <c r="C158" i="20"/>
  <c r="AP136" i="34" s="1"/>
  <c r="C153" i="20"/>
  <c r="C321" i="20" s="1"/>
  <c r="C168" i="20"/>
  <c r="C336" i="20" s="1"/>
  <c r="C165" i="20"/>
  <c r="C162" i="20"/>
  <c r="C330" i="20" s="1"/>
  <c r="C157" i="20"/>
  <c r="C325" i="20" s="1"/>
  <c r="C150" i="20"/>
  <c r="AP128" i="34" s="1"/>
  <c r="C172" i="20"/>
  <c r="C340" i="20" s="1"/>
  <c r="C154" i="20"/>
  <c r="C322" i="20" s="1"/>
  <c r="C171" i="20"/>
  <c r="C339" i="20" s="1"/>
  <c r="C151" i="20"/>
  <c r="C159" i="20"/>
  <c r="C327" i="20" s="1"/>
  <c r="C152" i="20"/>
  <c r="C147" i="20"/>
  <c r="C315" i="20" s="1"/>
  <c r="C160" i="20"/>
  <c r="C328" i="20" s="1"/>
  <c r="C148" i="20"/>
  <c r="C316" i="20" s="1"/>
  <c r="C170" i="20"/>
  <c r="C338" i="20" s="1"/>
  <c r="C164" i="20"/>
  <c r="C332" i="20" s="1"/>
  <c r="C156" i="20"/>
  <c r="C324" i="20" s="1"/>
  <c r="M340" i="20"/>
  <c r="AZ150" i="34"/>
  <c r="I340" i="20"/>
  <c r="AV150" i="34"/>
  <c r="E340" i="20"/>
  <c r="AR150" i="34"/>
  <c r="E339" i="20"/>
  <c r="AR149" i="34"/>
  <c r="J338" i="20"/>
  <c r="AW148" i="34"/>
  <c r="F338" i="20"/>
  <c r="AS148" i="34"/>
  <c r="F337" i="20"/>
  <c r="AS147" i="34"/>
  <c r="K336" i="20"/>
  <c r="AX146" i="34"/>
  <c r="G336" i="20"/>
  <c r="AT146" i="34"/>
  <c r="L334" i="20"/>
  <c r="AY144" i="34"/>
  <c r="H334" i="20"/>
  <c r="AU144" i="34"/>
  <c r="D334" i="20"/>
  <c r="AQ144" i="34"/>
  <c r="M333" i="20"/>
  <c r="AZ143" i="34"/>
  <c r="I333" i="20"/>
  <c r="AV143" i="34"/>
  <c r="E333" i="20"/>
  <c r="AR143" i="34"/>
  <c r="J332" i="20"/>
  <c r="AW142" i="34"/>
  <c r="F332" i="20"/>
  <c r="AS142" i="34"/>
  <c r="F331" i="20"/>
  <c r="AS141" i="34"/>
  <c r="K330" i="20"/>
  <c r="AX140" i="34"/>
  <c r="G330" i="20"/>
  <c r="AT140" i="34"/>
  <c r="AP140" i="34"/>
  <c r="AP138" i="34"/>
  <c r="C326" i="20"/>
  <c r="L324" i="20"/>
  <c r="AY134" i="34"/>
  <c r="H324" i="20"/>
  <c r="AU134" i="34"/>
  <c r="D324" i="20"/>
  <c r="AQ134" i="34"/>
  <c r="M322" i="20"/>
  <c r="AZ132" i="34"/>
  <c r="I322" i="20"/>
  <c r="AV132" i="34"/>
  <c r="E322" i="20"/>
  <c r="AR132" i="34"/>
  <c r="J321" i="20"/>
  <c r="AW131" i="34"/>
  <c r="F321" i="20"/>
  <c r="AS131" i="34"/>
  <c r="K320" i="20"/>
  <c r="AX130" i="34"/>
  <c r="G320" i="20"/>
  <c r="AT130" i="34"/>
  <c r="C320" i="20"/>
  <c r="AP130" i="34"/>
  <c r="C319" i="20"/>
  <c r="AP129" i="34"/>
  <c r="C317" i="20"/>
  <c r="AP127" i="34"/>
  <c r="AP126" i="34"/>
  <c r="L340" i="20"/>
  <c r="AY150" i="34"/>
  <c r="H340" i="20"/>
  <c r="AU150" i="34"/>
  <c r="D340" i="20"/>
  <c r="AQ150" i="34"/>
  <c r="D339" i="20"/>
  <c r="AQ149" i="34"/>
  <c r="M338" i="20"/>
  <c r="AZ148" i="34"/>
  <c r="I338" i="20"/>
  <c r="AV148" i="34"/>
  <c r="E338" i="20"/>
  <c r="AR148" i="34"/>
  <c r="E337" i="20"/>
  <c r="AR147" i="34"/>
  <c r="J336" i="20"/>
  <c r="AW146" i="34"/>
  <c r="F336" i="20"/>
  <c r="AS146" i="34"/>
  <c r="F335" i="20"/>
  <c r="AS145" i="34"/>
  <c r="K334" i="20"/>
  <c r="AX144" i="34"/>
  <c r="G334" i="20"/>
  <c r="AT144" i="34"/>
  <c r="C334" i="20"/>
  <c r="AP144" i="34"/>
  <c r="L333" i="20"/>
  <c r="AY143" i="34"/>
  <c r="H333" i="20"/>
  <c r="AU143" i="34"/>
  <c r="D333" i="20"/>
  <c r="AQ143" i="34"/>
  <c r="M332" i="20"/>
  <c r="AZ142" i="34"/>
  <c r="I332" i="20"/>
  <c r="AV142" i="34"/>
  <c r="E332" i="20"/>
  <c r="AR142" i="34"/>
  <c r="E331" i="20"/>
  <c r="AR141" i="34"/>
  <c r="J330" i="20"/>
  <c r="AW140" i="34"/>
  <c r="F330" i="20"/>
  <c r="AS140" i="34"/>
  <c r="F329" i="20"/>
  <c r="AS139" i="34"/>
  <c r="F328" i="20"/>
  <c r="AS138" i="34"/>
  <c r="F327" i="20"/>
  <c r="AS137" i="34"/>
  <c r="F326" i="20"/>
  <c r="AS136" i="34"/>
  <c r="F325" i="20"/>
  <c r="AS135" i="34"/>
  <c r="K324" i="20"/>
  <c r="AX134" i="34"/>
  <c r="G324" i="20"/>
  <c r="AT134" i="34"/>
  <c r="L322" i="20"/>
  <c r="AY132" i="34"/>
  <c r="H322" i="20"/>
  <c r="AU132" i="34"/>
  <c r="D322" i="20"/>
  <c r="AQ132" i="34"/>
  <c r="M321" i="20"/>
  <c r="AZ131" i="34"/>
  <c r="I321" i="20"/>
  <c r="AV131" i="34"/>
  <c r="E321" i="20"/>
  <c r="AR131" i="34"/>
  <c r="J320" i="20"/>
  <c r="AW130" i="34"/>
  <c r="F320" i="20"/>
  <c r="AS130" i="34"/>
  <c r="F319" i="20"/>
  <c r="AS129" i="34"/>
  <c r="F318" i="20"/>
  <c r="AS128" i="34"/>
  <c r="F317" i="20"/>
  <c r="AS127" i="34"/>
  <c r="F316" i="20"/>
  <c r="AS126" i="34"/>
  <c r="F315" i="20"/>
  <c r="AS125" i="34"/>
  <c r="F314" i="20"/>
  <c r="AS124" i="34"/>
  <c r="K340" i="20"/>
  <c r="AX150" i="34"/>
  <c r="G340" i="20"/>
  <c r="AT150" i="34"/>
  <c r="AP150" i="34"/>
  <c r="AP149" i="34"/>
  <c r="L338" i="20"/>
  <c r="AY148" i="34"/>
  <c r="H338" i="20"/>
  <c r="AU148" i="34"/>
  <c r="D338" i="20"/>
  <c r="AQ148" i="34"/>
  <c r="D337" i="20"/>
  <c r="AQ147" i="34"/>
  <c r="M336" i="20"/>
  <c r="AZ146" i="34"/>
  <c r="I336" i="20"/>
  <c r="AV146" i="34"/>
  <c r="E336" i="20"/>
  <c r="AR146" i="34"/>
  <c r="E335" i="20"/>
  <c r="AR145" i="34"/>
  <c r="J334" i="20"/>
  <c r="AW144" i="34"/>
  <c r="F334" i="20"/>
  <c r="AS144" i="34"/>
  <c r="K333" i="20"/>
  <c r="AX143" i="34"/>
  <c r="G333" i="20"/>
  <c r="AT143" i="34"/>
  <c r="C333" i="20"/>
  <c r="AP143" i="34"/>
  <c r="L332" i="20"/>
  <c r="AY142" i="34"/>
  <c r="H332" i="20"/>
  <c r="AU142" i="34"/>
  <c r="D332" i="20"/>
  <c r="AQ142" i="34"/>
  <c r="D331" i="20"/>
  <c r="AQ141" i="34"/>
  <c r="M330" i="20"/>
  <c r="AZ140" i="34"/>
  <c r="I330" i="20"/>
  <c r="AV140" i="34"/>
  <c r="E330" i="20"/>
  <c r="AR140" i="34"/>
  <c r="E329" i="20"/>
  <c r="AR139" i="34"/>
  <c r="E328" i="20"/>
  <c r="AR138" i="34"/>
  <c r="E327" i="20"/>
  <c r="AR137" i="34"/>
  <c r="E326" i="20"/>
  <c r="AR136" i="34"/>
  <c r="E325" i="20"/>
  <c r="AR135" i="34"/>
  <c r="J324" i="20"/>
  <c r="AW134" i="34"/>
  <c r="F324" i="20"/>
  <c r="AS134" i="34"/>
  <c r="K322" i="20"/>
  <c r="AX132" i="34"/>
  <c r="G322" i="20"/>
  <c r="AT132" i="34"/>
  <c r="L321" i="20"/>
  <c r="AY131" i="34"/>
  <c r="H321" i="20"/>
  <c r="AU131" i="34"/>
  <c r="D321" i="20"/>
  <c r="AQ131" i="34"/>
  <c r="M320" i="20"/>
  <c r="AZ130" i="34"/>
  <c r="I320" i="20"/>
  <c r="AV130" i="34"/>
  <c r="E320" i="20"/>
  <c r="AR130" i="34"/>
  <c r="E319" i="20"/>
  <c r="AR129" i="34"/>
  <c r="E318" i="20"/>
  <c r="AR128" i="34"/>
  <c r="E317" i="20"/>
  <c r="AR127" i="34"/>
  <c r="E316" i="20"/>
  <c r="AR126" i="34"/>
  <c r="E315" i="20"/>
  <c r="AR125" i="34"/>
  <c r="E314" i="20"/>
  <c r="AR124" i="34"/>
  <c r="J340" i="20"/>
  <c r="AW150" i="34"/>
  <c r="F340" i="20"/>
  <c r="AS150" i="34"/>
  <c r="F339" i="20"/>
  <c r="AS149" i="34"/>
  <c r="K338" i="20"/>
  <c r="AX148" i="34"/>
  <c r="G338" i="20"/>
  <c r="AT148" i="34"/>
  <c r="AP147" i="34"/>
  <c r="L336" i="20"/>
  <c r="AY146" i="34"/>
  <c r="H336" i="20"/>
  <c r="AU146" i="34"/>
  <c r="D336" i="20"/>
  <c r="AQ146" i="34"/>
  <c r="D335" i="20"/>
  <c r="AQ145" i="34"/>
  <c r="M334" i="20"/>
  <c r="AZ144" i="34"/>
  <c r="I334" i="20"/>
  <c r="AV144" i="34"/>
  <c r="E334" i="20"/>
  <c r="AR144" i="34"/>
  <c r="J333" i="20"/>
  <c r="AW143" i="34"/>
  <c r="F333" i="20"/>
  <c r="AS143" i="34"/>
  <c r="K332" i="20"/>
  <c r="AX142" i="34"/>
  <c r="G332" i="20"/>
  <c r="AT142" i="34"/>
  <c r="L330" i="20"/>
  <c r="AY140" i="34"/>
  <c r="H330" i="20"/>
  <c r="AU140" i="34"/>
  <c r="D330" i="20"/>
  <c r="AQ140" i="34"/>
  <c r="D329" i="20"/>
  <c r="AQ139" i="34"/>
  <c r="D328" i="20"/>
  <c r="AQ138" i="34"/>
  <c r="D327" i="20"/>
  <c r="AQ137" i="34"/>
  <c r="D326" i="20"/>
  <c r="AQ136" i="34"/>
  <c r="D325" i="20"/>
  <c r="AQ135" i="34"/>
  <c r="M324" i="20"/>
  <c r="AZ134" i="34"/>
  <c r="I324" i="20"/>
  <c r="AV134" i="34"/>
  <c r="E324" i="20"/>
  <c r="AR134" i="34"/>
  <c r="J322" i="20"/>
  <c r="AW132" i="34"/>
  <c r="F322" i="20"/>
  <c r="AS132" i="34"/>
  <c r="K321" i="20"/>
  <c r="AX131" i="34"/>
  <c r="G321" i="20"/>
  <c r="AT131" i="34"/>
  <c r="L320" i="20"/>
  <c r="AY130" i="34"/>
  <c r="H320" i="20"/>
  <c r="AU130" i="34"/>
  <c r="D320" i="20"/>
  <c r="AQ130" i="34"/>
  <c r="D319" i="20"/>
  <c r="AQ129" i="34"/>
  <c r="D318" i="20"/>
  <c r="AQ128" i="34"/>
  <c r="D317" i="20"/>
  <c r="AQ127" i="34"/>
  <c r="D316" i="20"/>
  <c r="AQ126" i="34"/>
  <c r="D315" i="20"/>
  <c r="AQ125" i="34"/>
  <c r="D314" i="20"/>
  <c r="AQ124" i="34"/>
  <c r="F175" i="20"/>
  <c r="E175" i="20"/>
  <c r="D175" i="20"/>
  <c r="C146" i="20"/>
  <c r="AP124" i="34" s="1"/>
  <c r="B118" i="20"/>
  <c r="B184" i="20"/>
  <c r="B151" i="20"/>
  <c r="B114" i="20"/>
  <c r="B180" i="20"/>
  <c r="B147" i="20"/>
  <c r="M106" i="20"/>
  <c r="M73" i="20"/>
  <c r="AM150" i="34" s="1"/>
  <c r="I106" i="20"/>
  <c r="I73" i="20"/>
  <c r="AI150" i="34" s="1"/>
  <c r="E106" i="20"/>
  <c r="E73" i="20"/>
  <c r="F105" i="20"/>
  <c r="K137" i="20"/>
  <c r="K104" i="20"/>
  <c r="G137" i="20"/>
  <c r="G104" i="20"/>
  <c r="C137" i="20"/>
  <c r="C104" i="20"/>
  <c r="D136" i="20"/>
  <c r="D103" i="20"/>
  <c r="D70" i="20"/>
  <c r="M102" i="20"/>
  <c r="M69" i="20"/>
  <c r="I102" i="20"/>
  <c r="I69" i="20"/>
  <c r="E102" i="20"/>
  <c r="E69" i="20"/>
  <c r="F101" i="20"/>
  <c r="F68" i="20"/>
  <c r="K100" i="20"/>
  <c r="K67" i="20"/>
  <c r="G100" i="20"/>
  <c r="G67" i="20"/>
  <c r="C133" i="20"/>
  <c r="C100" i="20"/>
  <c r="C67" i="20"/>
  <c r="L99" i="20"/>
  <c r="H99" i="20"/>
  <c r="D132" i="20"/>
  <c r="D66" i="20"/>
  <c r="D99" i="20"/>
  <c r="M98" i="20"/>
  <c r="I98" i="20"/>
  <c r="E98" i="20"/>
  <c r="F97" i="20"/>
  <c r="K129" i="20"/>
  <c r="K96" i="20"/>
  <c r="G129" i="20"/>
  <c r="G96" i="20"/>
  <c r="C129" i="20"/>
  <c r="C96" i="20"/>
  <c r="D128" i="20"/>
  <c r="D62" i="20"/>
  <c r="D95" i="20"/>
  <c r="E127" i="20"/>
  <c r="E94" i="20"/>
  <c r="E61" i="20"/>
  <c r="F126" i="20"/>
  <c r="F93" i="20"/>
  <c r="F60" i="20"/>
  <c r="C125" i="20"/>
  <c r="C92" i="20"/>
  <c r="C59" i="20"/>
  <c r="D124" i="20"/>
  <c r="D58" i="20"/>
  <c r="D91" i="20"/>
  <c r="M123" i="20"/>
  <c r="M90" i="20"/>
  <c r="M57" i="20"/>
  <c r="I123" i="20"/>
  <c r="I90" i="20"/>
  <c r="I57" i="20"/>
  <c r="E123" i="20"/>
  <c r="E90" i="20"/>
  <c r="E57" i="20"/>
  <c r="J121" i="20"/>
  <c r="J55" i="20"/>
  <c r="J88" i="20"/>
  <c r="F121" i="20"/>
  <c r="F55" i="20"/>
  <c r="F88" i="20"/>
  <c r="K120" i="20"/>
  <c r="K87" i="20"/>
  <c r="K54" i="20"/>
  <c r="G120" i="20"/>
  <c r="G87" i="20"/>
  <c r="G54" i="20"/>
  <c r="C120" i="20"/>
  <c r="C87" i="20"/>
  <c r="C54" i="20"/>
  <c r="L119" i="20"/>
  <c r="L86" i="20"/>
  <c r="L53" i="20"/>
  <c r="H119" i="20"/>
  <c r="H86" i="20"/>
  <c r="H53" i="20"/>
  <c r="D119" i="20"/>
  <c r="D86" i="20"/>
  <c r="D53" i="20"/>
  <c r="E118" i="20"/>
  <c r="E85" i="20"/>
  <c r="E52" i="20"/>
  <c r="F117" i="20"/>
  <c r="F84" i="20"/>
  <c r="F51" i="20"/>
  <c r="C116" i="20"/>
  <c r="C50" i="20"/>
  <c r="C83" i="20"/>
  <c r="D115" i="20"/>
  <c r="D82" i="20"/>
  <c r="D49" i="20"/>
  <c r="E114" i="20"/>
  <c r="E81" i="20"/>
  <c r="E48" i="20"/>
  <c r="F113" i="20"/>
  <c r="F80" i="20"/>
  <c r="F47" i="20"/>
  <c r="AF124" i="34" s="1"/>
  <c r="B121" i="20"/>
  <c r="B187" i="20"/>
  <c r="B154" i="20"/>
  <c r="B117" i="20"/>
  <c r="B183" i="20"/>
  <c r="B150" i="20"/>
  <c r="B179" i="20"/>
  <c r="B146" i="20"/>
  <c r="L106" i="20"/>
  <c r="L73" i="20"/>
  <c r="AL150" i="34" s="1"/>
  <c r="H106" i="20"/>
  <c r="H73" i="20"/>
  <c r="AH150" i="34" s="1"/>
  <c r="D106" i="20"/>
  <c r="D73" i="20"/>
  <c r="E105" i="20"/>
  <c r="J137" i="20"/>
  <c r="J104" i="20"/>
  <c r="F137" i="20"/>
  <c r="F104" i="20"/>
  <c r="C136" i="20"/>
  <c r="C103" i="20"/>
  <c r="C70" i="20"/>
  <c r="L102" i="20"/>
  <c r="L69" i="20"/>
  <c r="H102" i="20"/>
  <c r="H69" i="20"/>
  <c r="D102" i="20"/>
  <c r="D69" i="20"/>
  <c r="E101" i="20"/>
  <c r="E68" i="20"/>
  <c r="J100" i="20"/>
  <c r="J67" i="20"/>
  <c r="F133" i="20"/>
  <c r="F100" i="20"/>
  <c r="F67" i="20"/>
  <c r="K99" i="20"/>
  <c r="G99" i="20"/>
  <c r="C132" i="20"/>
  <c r="C99" i="20"/>
  <c r="C66" i="20"/>
  <c r="L98" i="20"/>
  <c r="H98" i="20"/>
  <c r="D98" i="20"/>
  <c r="E97" i="20"/>
  <c r="J129" i="20"/>
  <c r="J96" i="20"/>
  <c r="F129" i="20"/>
  <c r="F96" i="20"/>
  <c r="C128" i="20"/>
  <c r="C95" i="20"/>
  <c r="C62" i="20"/>
  <c r="D127" i="20"/>
  <c r="D94" i="20"/>
  <c r="D61" i="20"/>
  <c r="E126" i="20"/>
  <c r="E93" i="20"/>
  <c r="E60" i="20"/>
  <c r="F125" i="20"/>
  <c r="F59" i="20"/>
  <c r="F92" i="20"/>
  <c r="C124" i="20"/>
  <c r="C91" i="20"/>
  <c r="C58" i="20"/>
  <c r="L123" i="20"/>
  <c r="L90" i="20"/>
  <c r="L57" i="20"/>
  <c r="H123" i="20"/>
  <c r="H90" i="20"/>
  <c r="H57" i="20"/>
  <c r="D123" i="20"/>
  <c r="D90" i="20"/>
  <c r="D57" i="20"/>
  <c r="M121" i="20"/>
  <c r="M88" i="20"/>
  <c r="M55" i="20"/>
  <c r="I121" i="20"/>
  <c r="I88" i="20"/>
  <c r="I55" i="20"/>
  <c r="E121" i="20"/>
  <c r="E88" i="20"/>
  <c r="E55" i="20"/>
  <c r="J120" i="20"/>
  <c r="J87" i="20"/>
  <c r="J54" i="20"/>
  <c r="F120" i="20"/>
  <c r="F87" i="20"/>
  <c r="F54" i="20"/>
  <c r="K119" i="20"/>
  <c r="K86" i="20"/>
  <c r="K53" i="20"/>
  <c r="G119" i="20"/>
  <c r="G86" i="20"/>
  <c r="G53" i="20"/>
  <c r="C119" i="20"/>
  <c r="C86" i="20"/>
  <c r="C53" i="20"/>
  <c r="D118" i="20"/>
  <c r="D85" i="20"/>
  <c r="D52" i="20"/>
  <c r="E117" i="20"/>
  <c r="E51" i="20"/>
  <c r="E84" i="20"/>
  <c r="F116" i="20"/>
  <c r="F83" i="20"/>
  <c r="F50" i="20"/>
  <c r="C115" i="20"/>
  <c r="C82" i="20"/>
  <c r="C49" i="20"/>
  <c r="D114" i="20"/>
  <c r="D81" i="20"/>
  <c r="D48" i="20"/>
  <c r="E113" i="20"/>
  <c r="E80" i="20"/>
  <c r="E47" i="20"/>
  <c r="AE124" i="34" s="1"/>
  <c r="B120" i="20"/>
  <c r="B186" i="20"/>
  <c r="B153" i="20"/>
  <c r="B116" i="20"/>
  <c r="B182" i="20"/>
  <c r="B149" i="20"/>
  <c r="K106" i="20"/>
  <c r="K73" i="20"/>
  <c r="AK150" i="34" s="1"/>
  <c r="G106" i="20"/>
  <c r="G73" i="20"/>
  <c r="AG150" i="34" s="1"/>
  <c r="C106" i="20"/>
  <c r="C73" i="20"/>
  <c r="D105" i="20"/>
  <c r="M137" i="20"/>
  <c r="M104" i="20"/>
  <c r="I137" i="20"/>
  <c r="I104" i="20"/>
  <c r="E137" i="20"/>
  <c r="E104" i="20"/>
  <c r="F136" i="20"/>
  <c r="F103" i="20"/>
  <c r="F70" i="20"/>
  <c r="K102" i="20"/>
  <c r="K69" i="20"/>
  <c r="G102" i="20"/>
  <c r="G69" i="20"/>
  <c r="C135" i="20"/>
  <c r="C102" i="20"/>
  <c r="C69" i="20"/>
  <c r="D101" i="20"/>
  <c r="D68" i="20"/>
  <c r="M100" i="20"/>
  <c r="M67" i="20"/>
  <c r="I100" i="20"/>
  <c r="I67" i="20"/>
  <c r="E133" i="20"/>
  <c r="E100" i="20"/>
  <c r="E67" i="20"/>
  <c r="J99" i="20"/>
  <c r="F132" i="20"/>
  <c r="F99" i="20"/>
  <c r="F66" i="20"/>
  <c r="K98" i="20"/>
  <c r="G98" i="20"/>
  <c r="C98" i="20"/>
  <c r="D97" i="20"/>
  <c r="M129" i="20"/>
  <c r="M96" i="20"/>
  <c r="I129" i="20"/>
  <c r="I96" i="20"/>
  <c r="E129" i="20"/>
  <c r="E96" i="20"/>
  <c r="F128" i="20"/>
  <c r="F95" i="20"/>
  <c r="F62" i="20"/>
  <c r="C127" i="20"/>
  <c r="C94" i="20"/>
  <c r="C61" i="20"/>
  <c r="D126" i="20"/>
  <c r="D60" i="20"/>
  <c r="D93" i="20"/>
  <c r="E125" i="20"/>
  <c r="E92" i="20"/>
  <c r="E59" i="20"/>
  <c r="F124" i="20"/>
  <c r="F58" i="20"/>
  <c r="F91" i="20"/>
  <c r="K123" i="20"/>
  <c r="K90" i="20"/>
  <c r="K57" i="20"/>
  <c r="G123" i="20"/>
  <c r="G90" i="20"/>
  <c r="G57" i="20"/>
  <c r="C123" i="20"/>
  <c r="C90" i="20"/>
  <c r="C57" i="20"/>
  <c r="L121" i="20"/>
  <c r="L88" i="20"/>
  <c r="L55" i="20"/>
  <c r="H121" i="20"/>
  <c r="H88" i="20"/>
  <c r="H55" i="20"/>
  <c r="D121" i="20"/>
  <c r="D88" i="20"/>
  <c r="D55" i="20"/>
  <c r="M120" i="20"/>
  <c r="M87" i="20"/>
  <c r="M54" i="20"/>
  <c r="I120" i="20"/>
  <c r="I87" i="20"/>
  <c r="I54" i="20"/>
  <c r="E120" i="20"/>
  <c r="E87" i="20"/>
  <c r="E54" i="20"/>
  <c r="J119" i="20"/>
  <c r="J86" i="20"/>
  <c r="J53" i="20"/>
  <c r="F119" i="20"/>
  <c r="F86" i="20"/>
  <c r="F53" i="20"/>
  <c r="C118" i="20"/>
  <c r="C85" i="20"/>
  <c r="C52" i="20"/>
  <c r="D117" i="20"/>
  <c r="D84" i="20"/>
  <c r="D51" i="20"/>
  <c r="E116" i="20"/>
  <c r="E83" i="20"/>
  <c r="E50" i="20"/>
  <c r="F115" i="20"/>
  <c r="F82" i="20"/>
  <c r="F49" i="20"/>
  <c r="C114" i="20"/>
  <c r="C81" i="20"/>
  <c r="C48" i="20"/>
  <c r="D113" i="20"/>
  <c r="D80" i="20"/>
  <c r="D47" i="20"/>
  <c r="AD124" i="34" s="1"/>
  <c r="B119" i="20"/>
  <c r="B185" i="20"/>
  <c r="B152" i="20"/>
  <c r="B115" i="20"/>
  <c r="B181" i="20"/>
  <c r="B148" i="20"/>
  <c r="J106" i="20"/>
  <c r="J73" i="20"/>
  <c r="AJ150" i="34" s="1"/>
  <c r="F106" i="20"/>
  <c r="F73" i="20"/>
  <c r="C138" i="20"/>
  <c r="C105" i="20"/>
  <c r="C72" i="20"/>
  <c r="L137" i="20"/>
  <c r="L104" i="20"/>
  <c r="H137" i="20"/>
  <c r="H104" i="20"/>
  <c r="D137" i="20"/>
  <c r="D104" i="20"/>
  <c r="E136" i="20"/>
  <c r="E103" i="20"/>
  <c r="E70" i="20"/>
  <c r="J102" i="20"/>
  <c r="J69" i="20"/>
  <c r="F102" i="20"/>
  <c r="F69" i="20"/>
  <c r="C134" i="20"/>
  <c r="C101" i="20"/>
  <c r="C68" i="20"/>
  <c r="L100" i="20"/>
  <c r="L67" i="20"/>
  <c r="H100" i="20"/>
  <c r="H67" i="20"/>
  <c r="D133" i="20"/>
  <c r="D100" i="20"/>
  <c r="D67" i="20"/>
  <c r="M99" i="20"/>
  <c r="I99" i="20"/>
  <c r="E132" i="20"/>
  <c r="E99" i="20"/>
  <c r="E66" i="20"/>
  <c r="J98" i="20"/>
  <c r="F98" i="20"/>
  <c r="C97" i="20"/>
  <c r="L129" i="20"/>
  <c r="L96" i="20"/>
  <c r="H129" i="20"/>
  <c r="H96" i="20"/>
  <c r="D129" i="20"/>
  <c r="D96" i="20"/>
  <c r="E128" i="20"/>
  <c r="E95" i="20"/>
  <c r="E62" i="20"/>
  <c r="F127" i="20"/>
  <c r="F61" i="20"/>
  <c r="F94" i="20"/>
  <c r="C126" i="20"/>
  <c r="C93" i="20"/>
  <c r="C60" i="20"/>
  <c r="D125" i="20"/>
  <c r="D59" i="20"/>
  <c r="D92" i="20"/>
  <c r="E124" i="20"/>
  <c r="E91" i="20"/>
  <c r="E58" i="20"/>
  <c r="J123" i="20"/>
  <c r="J57" i="20"/>
  <c r="J90" i="20"/>
  <c r="F123" i="20"/>
  <c r="F57" i="20"/>
  <c r="F90" i="20"/>
  <c r="K121" i="20"/>
  <c r="K88" i="20"/>
  <c r="K55" i="20"/>
  <c r="G121" i="20"/>
  <c r="G88" i="20"/>
  <c r="G55" i="20"/>
  <c r="C121" i="20"/>
  <c r="C88" i="20"/>
  <c r="C55" i="20"/>
  <c r="L120" i="20"/>
  <c r="L54" i="20"/>
  <c r="L87" i="20"/>
  <c r="H120" i="20"/>
  <c r="H54" i="20"/>
  <c r="H87" i="20"/>
  <c r="D120" i="20"/>
  <c r="D87" i="20"/>
  <c r="D54" i="20"/>
  <c r="M119" i="20"/>
  <c r="M53" i="20"/>
  <c r="M86" i="20"/>
  <c r="I119" i="20"/>
  <c r="I86" i="20"/>
  <c r="I53" i="20"/>
  <c r="E119" i="20"/>
  <c r="E53" i="20"/>
  <c r="E86" i="20"/>
  <c r="F118" i="20"/>
  <c r="F85" i="20"/>
  <c r="F52" i="20"/>
  <c r="C117" i="20"/>
  <c r="C84" i="20"/>
  <c r="C51" i="20"/>
  <c r="D116" i="20"/>
  <c r="D83" i="20"/>
  <c r="D50" i="20"/>
  <c r="E115" i="20"/>
  <c r="E49" i="20"/>
  <c r="E82" i="20"/>
  <c r="F114" i="20"/>
  <c r="F81" i="20"/>
  <c r="F48" i="20"/>
  <c r="C113" i="20"/>
  <c r="C80" i="20"/>
  <c r="C47" i="20"/>
  <c r="AC124" i="34" s="1"/>
  <c r="B113" i="20"/>
  <c r="B72" i="20"/>
  <c r="B105" i="20"/>
  <c r="B149" i="33" s="1"/>
  <c r="B149" i="34" s="1"/>
  <c r="B68" i="20"/>
  <c r="B101" i="20"/>
  <c r="B145" i="33" s="1"/>
  <c r="B145" i="34" s="1"/>
  <c r="B64" i="20"/>
  <c r="B97" i="20"/>
  <c r="B141" i="33" s="1"/>
  <c r="B141" i="34" s="1"/>
  <c r="B60" i="20"/>
  <c r="B93" i="20"/>
  <c r="B137" i="33" s="1"/>
  <c r="B137" i="34" s="1"/>
  <c r="B56" i="20"/>
  <c r="B89" i="20"/>
  <c r="B133" i="33" s="1"/>
  <c r="B133" i="34" s="1"/>
  <c r="O133" i="34" s="1"/>
  <c r="B52" i="20"/>
  <c r="B85" i="20"/>
  <c r="B129" i="33" s="1"/>
  <c r="B129" i="34" s="1"/>
  <c r="B48" i="20"/>
  <c r="B81" i="20"/>
  <c r="B125" i="33" s="1"/>
  <c r="B125" i="34" s="1"/>
  <c r="B71" i="20"/>
  <c r="B104" i="20"/>
  <c r="B148" i="33" s="1"/>
  <c r="B148" i="34" s="1"/>
  <c r="B67" i="20"/>
  <c r="B100" i="20"/>
  <c r="B144" i="33" s="1"/>
  <c r="B144" i="34" s="1"/>
  <c r="B63" i="20"/>
  <c r="B96" i="20"/>
  <c r="B140" i="33" s="1"/>
  <c r="B140" i="34" s="1"/>
  <c r="B59" i="20"/>
  <c r="B92" i="20"/>
  <c r="B136" i="33" s="1"/>
  <c r="B136" i="34" s="1"/>
  <c r="B55" i="20"/>
  <c r="B88" i="20"/>
  <c r="B132" i="33" s="1"/>
  <c r="B132" i="34" s="1"/>
  <c r="B51" i="20"/>
  <c r="B84" i="20"/>
  <c r="B128" i="33" s="1"/>
  <c r="B128" i="34" s="1"/>
  <c r="B47" i="20"/>
  <c r="B80" i="20"/>
  <c r="B124" i="33" s="1"/>
  <c r="B124" i="34" s="1"/>
  <c r="B70" i="20"/>
  <c r="B103" i="20"/>
  <c r="B147" i="33" s="1"/>
  <c r="B147" i="34" s="1"/>
  <c r="B66" i="20"/>
  <c r="B99" i="20"/>
  <c r="B143" i="33" s="1"/>
  <c r="B143" i="34" s="1"/>
  <c r="B62" i="20"/>
  <c r="B95" i="20"/>
  <c r="B139" i="33" s="1"/>
  <c r="B139" i="34" s="1"/>
  <c r="B58" i="20"/>
  <c r="B91" i="20"/>
  <c r="B135" i="33" s="1"/>
  <c r="B135" i="34" s="1"/>
  <c r="B54" i="20"/>
  <c r="B87" i="20"/>
  <c r="B131" i="33" s="1"/>
  <c r="B131" i="34" s="1"/>
  <c r="B50" i="20"/>
  <c r="B83" i="20"/>
  <c r="B127" i="33" s="1"/>
  <c r="B127" i="34" s="1"/>
  <c r="B73" i="20"/>
  <c r="B241" i="20" s="1"/>
  <c r="O241" i="20" s="1"/>
  <c r="B106" i="20"/>
  <c r="B150" i="33" s="1"/>
  <c r="B150" i="34" s="1"/>
  <c r="B69" i="20"/>
  <c r="B102" i="20"/>
  <c r="B146" i="33" s="1"/>
  <c r="B146" i="34" s="1"/>
  <c r="B65" i="20"/>
  <c r="B98" i="20"/>
  <c r="B142" i="33" s="1"/>
  <c r="B142" i="34" s="1"/>
  <c r="B61" i="20"/>
  <c r="B94" i="20"/>
  <c r="B138" i="33" s="1"/>
  <c r="B138" i="34" s="1"/>
  <c r="B57" i="20"/>
  <c r="B90" i="20"/>
  <c r="B134" i="33" s="1"/>
  <c r="B134" i="34" s="1"/>
  <c r="B53" i="20"/>
  <c r="B86" i="20"/>
  <c r="B130" i="33" s="1"/>
  <c r="B130" i="34" s="1"/>
  <c r="B49" i="20"/>
  <c r="B82" i="20"/>
  <c r="B126" i="33" s="1"/>
  <c r="B126" i="34" s="1"/>
  <c r="AP142" i="34" l="1"/>
  <c r="AP131" i="34"/>
  <c r="AP148" i="34"/>
  <c r="AP125" i="34"/>
  <c r="AP135" i="34"/>
  <c r="AP146" i="34"/>
  <c r="AP134" i="34"/>
  <c r="AP132" i="34"/>
  <c r="C318" i="20"/>
  <c r="AP141" i="34"/>
  <c r="AP137" i="34"/>
  <c r="AP139" i="34"/>
  <c r="AP145" i="34"/>
  <c r="BE133" i="33"/>
  <c r="AE133" i="33"/>
  <c r="AR133" i="33"/>
  <c r="O133" i="33"/>
  <c r="P124" i="34"/>
  <c r="P124" i="33"/>
  <c r="E126" i="34"/>
  <c r="E126" i="33"/>
  <c r="D127" i="34"/>
  <c r="D127" i="33"/>
  <c r="C285" i="20"/>
  <c r="P128" i="34"/>
  <c r="P128" i="33"/>
  <c r="E130" i="34"/>
  <c r="E130" i="33"/>
  <c r="I130" i="34"/>
  <c r="I130" i="33"/>
  <c r="M287" i="20"/>
  <c r="Z130" i="34"/>
  <c r="Z130" i="33"/>
  <c r="H131" i="34"/>
  <c r="H131" i="33"/>
  <c r="L222" i="20"/>
  <c r="AL131" i="34"/>
  <c r="C289" i="20"/>
  <c r="P132" i="34"/>
  <c r="P132" i="33"/>
  <c r="K223" i="20"/>
  <c r="AK132" i="34"/>
  <c r="F291" i="20"/>
  <c r="S134" i="34"/>
  <c r="S134" i="33"/>
  <c r="E135" i="34"/>
  <c r="E135" i="33"/>
  <c r="D293" i="20"/>
  <c r="Q136" i="34"/>
  <c r="Q136" i="33"/>
  <c r="F138" i="34"/>
  <c r="F138" i="33"/>
  <c r="E139" i="34"/>
  <c r="E139" i="33"/>
  <c r="H140" i="34"/>
  <c r="H140" i="33"/>
  <c r="C141" i="34"/>
  <c r="C141" i="33"/>
  <c r="E234" i="20"/>
  <c r="AE143" i="34"/>
  <c r="M143" i="34"/>
  <c r="M143" i="33"/>
  <c r="H235" i="20"/>
  <c r="AH144" i="34"/>
  <c r="C236" i="20"/>
  <c r="AC145" i="34"/>
  <c r="F146" i="34"/>
  <c r="F146" i="33"/>
  <c r="D148" i="34"/>
  <c r="D148" i="33"/>
  <c r="L148" i="34"/>
  <c r="L148" i="33"/>
  <c r="C306" i="20"/>
  <c r="P149" i="34"/>
  <c r="P149" i="33"/>
  <c r="J274" i="20"/>
  <c r="J150" i="34"/>
  <c r="J150" i="33"/>
  <c r="D124" i="34"/>
  <c r="D124" i="33"/>
  <c r="C282" i="20"/>
  <c r="P125" i="34"/>
  <c r="P125" i="33"/>
  <c r="E218" i="20"/>
  <c r="AE127" i="34"/>
  <c r="D128" i="34"/>
  <c r="D128" i="33"/>
  <c r="C286" i="20"/>
  <c r="P129" i="34"/>
  <c r="P129" i="33"/>
  <c r="J221" i="20"/>
  <c r="AJ130" i="34"/>
  <c r="E288" i="20"/>
  <c r="R131" i="34"/>
  <c r="R131" i="33"/>
  <c r="M222" i="20"/>
  <c r="AM131" i="34"/>
  <c r="D256" i="20"/>
  <c r="D132" i="34"/>
  <c r="D132" i="33"/>
  <c r="H289" i="20"/>
  <c r="U132" i="34"/>
  <c r="U132" i="33"/>
  <c r="C225" i="20"/>
  <c r="AC134" i="34"/>
  <c r="G134" i="34"/>
  <c r="G134" i="33"/>
  <c r="K291" i="20"/>
  <c r="X134" i="34"/>
  <c r="X134" i="33"/>
  <c r="F135" i="34"/>
  <c r="F135" i="33"/>
  <c r="E136" i="34"/>
  <c r="E136" i="33"/>
  <c r="D294" i="20"/>
  <c r="Q137" i="34"/>
  <c r="Q137" i="33"/>
  <c r="F230" i="20"/>
  <c r="AF139" i="34"/>
  <c r="E297" i="20"/>
  <c r="R140" i="34"/>
  <c r="R140" i="33"/>
  <c r="M297" i="20"/>
  <c r="Z140" i="34"/>
  <c r="Z140" i="33"/>
  <c r="K142" i="34"/>
  <c r="K142" i="33"/>
  <c r="F300" i="20"/>
  <c r="S143" i="34"/>
  <c r="S143" i="33"/>
  <c r="E144" i="34"/>
  <c r="E144" i="33"/>
  <c r="M235" i="20"/>
  <c r="AM144" i="34"/>
  <c r="C237" i="20"/>
  <c r="AC146" i="34"/>
  <c r="G146" i="34"/>
  <c r="G146" i="33"/>
  <c r="E148" i="34"/>
  <c r="E148" i="33"/>
  <c r="M148" i="34"/>
  <c r="M148" i="33"/>
  <c r="C274" i="20"/>
  <c r="C150" i="34"/>
  <c r="C150" i="33"/>
  <c r="K274" i="20"/>
  <c r="K150" i="34"/>
  <c r="K150" i="33"/>
  <c r="E281" i="20"/>
  <c r="R124" i="34"/>
  <c r="R124" i="33"/>
  <c r="C217" i="20"/>
  <c r="AC126" i="34"/>
  <c r="F127" i="34"/>
  <c r="F127" i="33"/>
  <c r="E285" i="20"/>
  <c r="R128" i="34"/>
  <c r="R128" i="33"/>
  <c r="C221" i="20"/>
  <c r="AC130" i="34"/>
  <c r="G130" i="34"/>
  <c r="G130" i="33"/>
  <c r="K287" i="20"/>
  <c r="X130" i="34"/>
  <c r="X130" i="33"/>
  <c r="F222" i="20"/>
  <c r="AF131" i="34"/>
  <c r="J131" i="34"/>
  <c r="J131" i="33"/>
  <c r="I223" i="20"/>
  <c r="AI132" i="34"/>
  <c r="M256" i="20"/>
  <c r="M132" i="34"/>
  <c r="M132" i="33"/>
  <c r="D291" i="20"/>
  <c r="Q134" i="34"/>
  <c r="Q134" i="33"/>
  <c r="L225" i="20"/>
  <c r="AL134" i="34"/>
  <c r="C135" i="33"/>
  <c r="C135" i="34"/>
  <c r="F293" i="20"/>
  <c r="S136" i="34"/>
  <c r="S136" i="33"/>
  <c r="D229" i="20"/>
  <c r="AD138" i="34"/>
  <c r="C139" i="33"/>
  <c r="C139" i="34"/>
  <c r="J140" i="33"/>
  <c r="J140" i="34"/>
  <c r="E141" i="33"/>
  <c r="E141" i="34"/>
  <c r="C234" i="20"/>
  <c r="AC143" i="34"/>
  <c r="K143" i="33"/>
  <c r="K143" i="34"/>
  <c r="F301" i="20"/>
  <c r="S144" i="34"/>
  <c r="S144" i="33"/>
  <c r="D146" i="33"/>
  <c r="D146" i="34"/>
  <c r="L146" i="33"/>
  <c r="L146" i="34"/>
  <c r="F148" i="33"/>
  <c r="F148" i="34"/>
  <c r="D274" i="20"/>
  <c r="D150" i="33"/>
  <c r="D150" i="34"/>
  <c r="L274" i="20"/>
  <c r="L150" i="33"/>
  <c r="L150" i="34"/>
  <c r="F124" i="34"/>
  <c r="F124" i="33"/>
  <c r="E282" i="20"/>
  <c r="R125" i="34"/>
  <c r="R125" i="33"/>
  <c r="C127" i="34"/>
  <c r="C127" i="33"/>
  <c r="F128" i="34"/>
  <c r="F128" i="33"/>
  <c r="E286" i="20"/>
  <c r="R129" i="34"/>
  <c r="R129" i="33"/>
  <c r="H221" i="20"/>
  <c r="AH130" i="34"/>
  <c r="L130" i="34"/>
  <c r="L130" i="33"/>
  <c r="C288" i="20"/>
  <c r="P131" i="34"/>
  <c r="P131" i="33"/>
  <c r="K222" i="20"/>
  <c r="AK131" i="34"/>
  <c r="F289" i="20"/>
  <c r="S132" i="34"/>
  <c r="S132" i="33"/>
  <c r="E134" i="34"/>
  <c r="E134" i="33"/>
  <c r="I291" i="20"/>
  <c r="V134" i="34"/>
  <c r="V134" i="33"/>
  <c r="D135" i="34"/>
  <c r="D135" i="33"/>
  <c r="C136" i="34"/>
  <c r="C136" i="33"/>
  <c r="F294" i="20"/>
  <c r="S137" i="34"/>
  <c r="S137" i="33"/>
  <c r="D139" i="34"/>
  <c r="D139" i="33"/>
  <c r="C297" i="20"/>
  <c r="P140" i="34"/>
  <c r="P140" i="33"/>
  <c r="K297" i="20"/>
  <c r="X140" i="34"/>
  <c r="X140" i="33"/>
  <c r="E142" i="34"/>
  <c r="E142" i="33"/>
  <c r="D234" i="20"/>
  <c r="AD143" i="34"/>
  <c r="C235" i="20"/>
  <c r="AC144" i="34"/>
  <c r="G144" i="34"/>
  <c r="G144" i="33"/>
  <c r="E146" i="34"/>
  <c r="E146" i="33"/>
  <c r="M146" i="34"/>
  <c r="M146" i="33"/>
  <c r="C148" i="34"/>
  <c r="C148" i="33"/>
  <c r="K148" i="34"/>
  <c r="K148" i="33"/>
  <c r="F149" i="34"/>
  <c r="F149" i="33"/>
  <c r="I274" i="20"/>
  <c r="I150" i="34"/>
  <c r="I150" i="33"/>
  <c r="F216" i="20"/>
  <c r="AF125" i="34"/>
  <c r="E217" i="20"/>
  <c r="AE126" i="34"/>
  <c r="D284" i="20"/>
  <c r="Q127" i="34"/>
  <c r="Q127" i="33"/>
  <c r="F220" i="20"/>
  <c r="AF129" i="34"/>
  <c r="E221" i="20"/>
  <c r="AE130" i="34"/>
  <c r="I287" i="20"/>
  <c r="V130" i="34"/>
  <c r="V130" i="33"/>
  <c r="D222" i="20"/>
  <c r="AD131" i="34"/>
  <c r="H222" i="20"/>
  <c r="AH131" i="34"/>
  <c r="L288" i="20"/>
  <c r="Y131" i="34"/>
  <c r="Y131" i="33"/>
  <c r="G223" i="20"/>
  <c r="AG132" i="34"/>
  <c r="K256" i="20"/>
  <c r="K132" i="34"/>
  <c r="K132" i="33"/>
  <c r="J134" i="34"/>
  <c r="J134" i="33"/>
  <c r="E292" i="20"/>
  <c r="R135" i="34"/>
  <c r="R135" i="33"/>
  <c r="C228" i="20"/>
  <c r="AC137" i="34"/>
  <c r="F229" i="20"/>
  <c r="AF138" i="34"/>
  <c r="E296" i="20"/>
  <c r="R139" i="34"/>
  <c r="R139" i="33"/>
  <c r="H297" i="20"/>
  <c r="U140" i="34"/>
  <c r="U140" i="33"/>
  <c r="F142" i="34"/>
  <c r="F142" i="33"/>
  <c r="E143" i="34"/>
  <c r="E143" i="33"/>
  <c r="D235" i="20"/>
  <c r="AD144" i="34"/>
  <c r="H144" i="34"/>
  <c r="H144" i="33"/>
  <c r="C145" i="34"/>
  <c r="C145" i="33"/>
  <c r="J237" i="20"/>
  <c r="AJ146" i="34"/>
  <c r="E238" i="20"/>
  <c r="AE147" i="34"/>
  <c r="D305" i="20"/>
  <c r="Q148" i="34"/>
  <c r="Q148" i="33"/>
  <c r="L305" i="20"/>
  <c r="Y148" i="34"/>
  <c r="Y148" i="33"/>
  <c r="F241" i="20"/>
  <c r="AF150" i="34"/>
  <c r="D281" i="20"/>
  <c r="Q124" i="34"/>
  <c r="Q124" i="33"/>
  <c r="F217" i="20"/>
  <c r="AF126" i="34"/>
  <c r="E127" i="34"/>
  <c r="E127" i="33"/>
  <c r="D285" i="20"/>
  <c r="Q128" i="34"/>
  <c r="Q128" i="33"/>
  <c r="F221" i="20"/>
  <c r="AF130" i="34"/>
  <c r="J130" i="34"/>
  <c r="J130" i="33"/>
  <c r="I222" i="20"/>
  <c r="AI131" i="34"/>
  <c r="M131" i="34"/>
  <c r="M131" i="33"/>
  <c r="D289" i="20"/>
  <c r="Q132" i="34"/>
  <c r="Q132" i="33"/>
  <c r="L223" i="20"/>
  <c r="AL132" i="34"/>
  <c r="C134" i="34"/>
  <c r="C134" i="33"/>
  <c r="G291" i="20"/>
  <c r="T134" i="34"/>
  <c r="T134" i="33"/>
  <c r="F226" i="20"/>
  <c r="AF135" i="34"/>
  <c r="E293" i="20"/>
  <c r="R136" i="34"/>
  <c r="R136" i="33"/>
  <c r="C229" i="20"/>
  <c r="AC138" i="34"/>
  <c r="F139" i="34"/>
  <c r="F139" i="33"/>
  <c r="I140" i="34"/>
  <c r="I140" i="33"/>
  <c r="D141" i="34"/>
  <c r="D141" i="33"/>
  <c r="J143" i="34"/>
  <c r="J143" i="33"/>
  <c r="E301" i="20"/>
  <c r="R144" i="34"/>
  <c r="R144" i="33"/>
  <c r="M144" i="34"/>
  <c r="M144" i="33"/>
  <c r="C146" i="34"/>
  <c r="C146" i="33"/>
  <c r="K237" i="20"/>
  <c r="AK146" i="34"/>
  <c r="F238" i="20"/>
  <c r="AF147" i="34"/>
  <c r="E305" i="20"/>
  <c r="R148" i="34"/>
  <c r="R148" i="33"/>
  <c r="M305" i="20"/>
  <c r="Z148" i="34"/>
  <c r="Z148" i="33"/>
  <c r="D216" i="20"/>
  <c r="AD125" i="34"/>
  <c r="C126" i="34"/>
  <c r="C126" i="33"/>
  <c r="F284" i="20"/>
  <c r="S127" i="34"/>
  <c r="S127" i="33"/>
  <c r="D220" i="20"/>
  <c r="AD129" i="34"/>
  <c r="C130" i="34"/>
  <c r="C130" i="33"/>
  <c r="G287" i="20"/>
  <c r="T130" i="34"/>
  <c r="T130" i="33"/>
  <c r="F131" i="34"/>
  <c r="F131" i="33"/>
  <c r="J288" i="20"/>
  <c r="W131" i="34"/>
  <c r="W131" i="33"/>
  <c r="E223" i="20"/>
  <c r="AE132" i="34"/>
  <c r="I256" i="20"/>
  <c r="I132" i="34"/>
  <c r="I132" i="33"/>
  <c r="M289" i="20"/>
  <c r="Z132" i="34"/>
  <c r="Z132" i="33"/>
  <c r="H225" i="20"/>
  <c r="AH134" i="34"/>
  <c r="L134" i="33"/>
  <c r="L134" i="34"/>
  <c r="C292" i="20"/>
  <c r="P135" i="34"/>
  <c r="P135" i="33"/>
  <c r="E228" i="20"/>
  <c r="AE137" i="34"/>
  <c r="D138" i="33"/>
  <c r="D138" i="34"/>
  <c r="C296" i="20"/>
  <c r="P139" i="34"/>
  <c r="P139" i="33"/>
  <c r="J297" i="20"/>
  <c r="W140" i="34"/>
  <c r="W140" i="33"/>
  <c r="D142" i="33"/>
  <c r="D142" i="34"/>
  <c r="C143" i="33"/>
  <c r="C143" i="34"/>
  <c r="J235" i="20"/>
  <c r="AJ144" i="34"/>
  <c r="E236" i="20"/>
  <c r="AE145" i="34"/>
  <c r="H237" i="20"/>
  <c r="AH146" i="34"/>
  <c r="C238" i="20"/>
  <c r="AC147" i="34"/>
  <c r="F305" i="20"/>
  <c r="S148" i="34"/>
  <c r="S148" i="33"/>
  <c r="F281" i="20"/>
  <c r="S124" i="34"/>
  <c r="S124" i="33"/>
  <c r="D217" i="20"/>
  <c r="AD126" i="34"/>
  <c r="C218" i="20"/>
  <c r="AC127" i="34"/>
  <c r="F285" i="20"/>
  <c r="S128" i="34"/>
  <c r="S128" i="33"/>
  <c r="D221" i="20"/>
  <c r="AD130" i="34"/>
  <c r="H130" i="34"/>
  <c r="H130" i="33"/>
  <c r="L287" i="20"/>
  <c r="Y130" i="34"/>
  <c r="Y130" i="33"/>
  <c r="G222" i="20"/>
  <c r="AG131" i="34"/>
  <c r="K131" i="34"/>
  <c r="K131" i="33"/>
  <c r="J256" i="20"/>
  <c r="J132" i="34"/>
  <c r="J132" i="33"/>
  <c r="E291" i="20"/>
  <c r="R134" i="34"/>
  <c r="R134" i="33"/>
  <c r="M225" i="20"/>
  <c r="AM134" i="34"/>
  <c r="D226" i="20"/>
  <c r="AD135" i="34"/>
  <c r="C293" i="20"/>
  <c r="P136" i="34"/>
  <c r="P136" i="33"/>
  <c r="E229" i="20"/>
  <c r="AE138" i="34"/>
  <c r="D230" i="20"/>
  <c r="AD139" i="34"/>
  <c r="G140" i="34"/>
  <c r="G140" i="33"/>
  <c r="I142" i="34"/>
  <c r="I142" i="33"/>
  <c r="D300" i="20"/>
  <c r="Q143" i="34"/>
  <c r="Q143" i="33"/>
  <c r="C144" i="34"/>
  <c r="C144" i="33"/>
  <c r="K235" i="20"/>
  <c r="AK144" i="34"/>
  <c r="F236" i="20"/>
  <c r="AF145" i="34"/>
  <c r="I237" i="20"/>
  <c r="AI146" i="34"/>
  <c r="D238" i="20"/>
  <c r="AD147" i="34"/>
  <c r="C305" i="20"/>
  <c r="P148" i="34"/>
  <c r="P148" i="33"/>
  <c r="K305" i="20"/>
  <c r="X148" i="34"/>
  <c r="X148" i="33"/>
  <c r="E241" i="20"/>
  <c r="AE150" i="34"/>
  <c r="F125" i="34"/>
  <c r="F125" i="33"/>
  <c r="E283" i="20"/>
  <c r="R126" i="34"/>
  <c r="R126" i="33"/>
  <c r="C219" i="20"/>
  <c r="AC128" i="34"/>
  <c r="F129" i="34"/>
  <c r="F129" i="33"/>
  <c r="E287" i="20"/>
  <c r="R130" i="34"/>
  <c r="R130" i="33"/>
  <c r="M130" i="34"/>
  <c r="M130" i="33"/>
  <c r="D131" i="34"/>
  <c r="D131" i="33"/>
  <c r="H288" i="20"/>
  <c r="U131" i="34"/>
  <c r="U131" i="33"/>
  <c r="C223" i="20"/>
  <c r="AC132" i="34"/>
  <c r="G256" i="20"/>
  <c r="G132" i="34"/>
  <c r="G132" i="33"/>
  <c r="K289" i="20"/>
  <c r="X132" i="34"/>
  <c r="X132" i="33"/>
  <c r="F134" i="34"/>
  <c r="F134" i="33"/>
  <c r="J225" i="20"/>
  <c r="AJ134" i="34"/>
  <c r="D136" i="34"/>
  <c r="D136" i="33"/>
  <c r="C137" i="34"/>
  <c r="C137" i="33"/>
  <c r="F295" i="20"/>
  <c r="S138" i="34"/>
  <c r="S138" i="33"/>
  <c r="D140" i="34"/>
  <c r="D140" i="33"/>
  <c r="L140" i="34"/>
  <c r="L140" i="33"/>
  <c r="J142" i="34"/>
  <c r="J142" i="33"/>
  <c r="E300" i="20"/>
  <c r="R143" i="34"/>
  <c r="R143" i="33"/>
  <c r="D144" i="34"/>
  <c r="D144" i="33"/>
  <c r="L235" i="20"/>
  <c r="AL144" i="34"/>
  <c r="C302" i="20"/>
  <c r="P145" i="34"/>
  <c r="P145" i="33"/>
  <c r="J146" i="34"/>
  <c r="J146" i="33"/>
  <c r="E147" i="34"/>
  <c r="E147" i="33"/>
  <c r="H148" i="34"/>
  <c r="H148" i="33"/>
  <c r="C240" i="20"/>
  <c r="AC149" i="34"/>
  <c r="F274" i="20"/>
  <c r="F150" i="34"/>
  <c r="F150" i="33"/>
  <c r="C216" i="20"/>
  <c r="AC125" i="34"/>
  <c r="F126" i="34"/>
  <c r="F126" i="33"/>
  <c r="E284" i="20"/>
  <c r="R127" i="34"/>
  <c r="R127" i="33"/>
  <c r="C220" i="20"/>
  <c r="AC129" i="34"/>
  <c r="F130" i="34"/>
  <c r="F130" i="33"/>
  <c r="J287" i="20"/>
  <c r="W130" i="34"/>
  <c r="W130" i="33"/>
  <c r="E222" i="20"/>
  <c r="AE131" i="34"/>
  <c r="I131" i="34"/>
  <c r="I131" i="33"/>
  <c r="M288" i="20"/>
  <c r="Z131" i="34"/>
  <c r="Z131" i="33"/>
  <c r="H223" i="20"/>
  <c r="AH132" i="34"/>
  <c r="L256" i="20"/>
  <c r="L132" i="34"/>
  <c r="L132" i="33"/>
  <c r="C291" i="20"/>
  <c r="P134" i="34"/>
  <c r="P134" i="33"/>
  <c r="K225" i="20"/>
  <c r="AK134" i="34"/>
  <c r="F292" i="20"/>
  <c r="S135" i="34"/>
  <c r="S135" i="33"/>
  <c r="D137" i="34"/>
  <c r="D137" i="33"/>
  <c r="C138" i="34"/>
  <c r="C138" i="33"/>
  <c r="F296" i="20"/>
  <c r="S139" i="34"/>
  <c r="S139" i="33"/>
  <c r="I297" i="20"/>
  <c r="V140" i="34"/>
  <c r="V140" i="33"/>
  <c r="C142" i="34"/>
  <c r="C142" i="33"/>
  <c r="F234" i="20"/>
  <c r="AF143" i="34"/>
  <c r="I235" i="20"/>
  <c r="AI144" i="34"/>
  <c r="D236" i="20"/>
  <c r="AD145" i="34"/>
  <c r="C303" i="20"/>
  <c r="P146" i="34"/>
  <c r="P146" i="33"/>
  <c r="K146" i="34"/>
  <c r="K146" i="33"/>
  <c r="F147" i="34"/>
  <c r="F147" i="33"/>
  <c r="I148" i="34"/>
  <c r="I148" i="33"/>
  <c r="D149" i="34"/>
  <c r="D149" i="33"/>
  <c r="G274" i="20"/>
  <c r="G150" i="34"/>
  <c r="G150" i="33"/>
  <c r="D125" i="34"/>
  <c r="D125" i="33"/>
  <c r="C283" i="20"/>
  <c r="P126" i="34"/>
  <c r="P126" i="33"/>
  <c r="E128" i="34"/>
  <c r="E128" i="33"/>
  <c r="D129" i="34"/>
  <c r="D129" i="33"/>
  <c r="C287" i="20"/>
  <c r="P130" i="34"/>
  <c r="P130" i="33"/>
  <c r="K221" i="20"/>
  <c r="AK130" i="34"/>
  <c r="F288" i="20"/>
  <c r="S131" i="34"/>
  <c r="S131" i="33"/>
  <c r="E256" i="20"/>
  <c r="E132" i="34"/>
  <c r="E132" i="33"/>
  <c r="I289" i="20"/>
  <c r="V132" i="34"/>
  <c r="V132" i="33"/>
  <c r="D225" i="20"/>
  <c r="AD134" i="34"/>
  <c r="H134" i="33"/>
  <c r="H134" i="34"/>
  <c r="L291" i="20"/>
  <c r="Y134" i="34"/>
  <c r="Y134" i="33"/>
  <c r="F136" i="33"/>
  <c r="F136" i="34"/>
  <c r="E137" i="33"/>
  <c r="E137" i="34"/>
  <c r="D295" i="20"/>
  <c r="Q138" i="34"/>
  <c r="Q138" i="33"/>
  <c r="F140" i="33"/>
  <c r="F140" i="34"/>
  <c r="H142" i="33"/>
  <c r="H142" i="34"/>
  <c r="C300" i="20"/>
  <c r="P143" i="34"/>
  <c r="P143" i="33"/>
  <c r="F235" i="20"/>
  <c r="AF144" i="34"/>
  <c r="J144" i="33"/>
  <c r="J144" i="34"/>
  <c r="E145" i="33"/>
  <c r="E145" i="34"/>
  <c r="H146" i="33"/>
  <c r="H146" i="34"/>
  <c r="C147" i="33"/>
  <c r="C147" i="34"/>
  <c r="J148" i="33"/>
  <c r="J148" i="34"/>
  <c r="E149" i="33"/>
  <c r="E149" i="34"/>
  <c r="H274" i="20"/>
  <c r="H150" i="33"/>
  <c r="H150" i="34"/>
  <c r="E216" i="20"/>
  <c r="AE125" i="34"/>
  <c r="D126" i="34"/>
  <c r="D126" i="33"/>
  <c r="C284" i="20"/>
  <c r="P127" i="34"/>
  <c r="P127" i="33"/>
  <c r="E220" i="20"/>
  <c r="AE129" i="34"/>
  <c r="D130" i="34"/>
  <c r="D130" i="33"/>
  <c r="H287" i="20"/>
  <c r="U130" i="34"/>
  <c r="U130" i="33"/>
  <c r="C222" i="20"/>
  <c r="AC131" i="34"/>
  <c r="G131" i="34"/>
  <c r="G131" i="33"/>
  <c r="K288" i="20"/>
  <c r="X131" i="34"/>
  <c r="X131" i="33"/>
  <c r="F256" i="20"/>
  <c r="F132" i="34"/>
  <c r="F132" i="33"/>
  <c r="J223" i="20"/>
  <c r="AJ132" i="34"/>
  <c r="I225" i="20"/>
  <c r="AI134" i="34"/>
  <c r="M134" i="34"/>
  <c r="M134" i="33"/>
  <c r="D292" i="20"/>
  <c r="Q135" i="34"/>
  <c r="Q135" i="33"/>
  <c r="F228" i="20"/>
  <c r="AF137" i="34"/>
  <c r="E138" i="34"/>
  <c r="E138" i="33"/>
  <c r="D296" i="20"/>
  <c r="Q139" i="34"/>
  <c r="Q139" i="33"/>
  <c r="G297" i="20"/>
  <c r="T140" i="34"/>
  <c r="T140" i="33"/>
  <c r="M142" i="34"/>
  <c r="M142" i="33"/>
  <c r="H143" i="34"/>
  <c r="H143" i="33"/>
  <c r="C301" i="20"/>
  <c r="P144" i="34"/>
  <c r="P144" i="33"/>
  <c r="K144" i="34"/>
  <c r="K144" i="33"/>
  <c r="F145" i="34"/>
  <c r="F145" i="33"/>
  <c r="I146" i="34"/>
  <c r="I146" i="33"/>
  <c r="D147" i="34"/>
  <c r="D147" i="33"/>
  <c r="G148" i="34"/>
  <c r="G148" i="33"/>
  <c r="E274" i="20"/>
  <c r="E150" i="34"/>
  <c r="E150" i="33"/>
  <c r="M274" i="20"/>
  <c r="M150" i="34"/>
  <c r="M150" i="33"/>
  <c r="C124" i="34"/>
  <c r="C124" i="33"/>
  <c r="F282" i="20"/>
  <c r="S125" i="34"/>
  <c r="S125" i="33"/>
  <c r="D218" i="20"/>
  <c r="AD127" i="34"/>
  <c r="C128" i="34"/>
  <c r="C128" i="33"/>
  <c r="F286" i="20"/>
  <c r="S129" i="34"/>
  <c r="S129" i="33"/>
  <c r="I221" i="20"/>
  <c r="AI130" i="34"/>
  <c r="M221" i="20"/>
  <c r="AM130" i="34"/>
  <c r="D288" i="20"/>
  <c r="Q131" i="34"/>
  <c r="Q131" i="33"/>
  <c r="L131" i="34"/>
  <c r="L131" i="33"/>
  <c r="C256" i="20"/>
  <c r="C132" i="34"/>
  <c r="C132" i="33"/>
  <c r="G289" i="20"/>
  <c r="T132" i="34"/>
  <c r="T132" i="33"/>
  <c r="F225" i="20"/>
  <c r="AF134" i="34"/>
  <c r="J291" i="20"/>
  <c r="W134" i="34"/>
  <c r="W134" i="33"/>
  <c r="E226" i="20"/>
  <c r="AE135" i="34"/>
  <c r="D227" i="20"/>
  <c r="AD136" i="34"/>
  <c r="C294" i="20"/>
  <c r="P137" i="34"/>
  <c r="P137" i="33"/>
  <c r="E230" i="20"/>
  <c r="AE139" i="34"/>
  <c r="D297" i="20"/>
  <c r="Q140" i="34"/>
  <c r="Q140" i="33"/>
  <c r="L297" i="20"/>
  <c r="Y140" i="34"/>
  <c r="Y140" i="33"/>
  <c r="I143" i="34"/>
  <c r="I143" i="33"/>
  <c r="D301" i="20"/>
  <c r="Q144" i="34"/>
  <c r="Q144" i="33"/>
  <c r="L144" i="34"/>
  <c r="L144" i="33"/>
  <c r="F237" i="20"/>
  <c r="AF146" i="34"/>
  <c r="E304" i="20"/>
  <c r="R147" i="34"/>
  <c r="R147" i="33"/>
  <c r="H305" i="20"/>
  <c r="U148" i="34"/>
  <c r="U148" i="33"/>
  <c r="C149" i="34"/>
  <c r="C149" i="33"/>
  <c r="C125" i="34"/>
  <c r="C125" i="33"/>
  <c r="F283" i="20"/>
  <c r="S126" i="34"/>
  <c r="S126" i="33"/>
  <c r="D219" i="20"/>
  <c r="AD128" i="34"/>
  <c r="C129" i="34"/>
  <c r="C129" i="33"/>
  <c r="F287" i="20"/>
  <c r="S130" i="34"/>
  <c r="S130" i="33"/>
  <c r="E131" i="34"/>
  <c r="E131" i="33"/>
  <c r="I288" i="20"/>
  <c r="V131" i="34"/>
  <c r="V131" i="33"/>
  <c r="D223" i="20"/>
  <c r="AD132" i="34"/>
  <c r="H256" i="20"/>
  <c r="H132" i="34"/>
  <c r="H132" i="33"/>
  <c r="L289" i="20"/>
  <c r="Y132" i="34"/>
  <c r="Y132" i="33"/>
  <c r="G225" i="20"/>
  <c r="AG134" i="34"/>
  <c r="K134" i="34"/>
  <c r="K134" i="33"/>
  <c r="E227" i="20"/>
  <c r="AE136" i="34"/>
  <c r="D228" i="20"/>
  <c r="AD137" i="34"/>
  <c r="C295" i="20"/>
  <c r="P138" i="34"/>
  <c r="P138" i="33"/>
  <c r="E140" i="34"/>
  <c r="E140" i="33"/>
  <c r="M140" i="34"/>
  <c r="M140" i="33"/>
  <c r="G142" i="34"/>
  <c r="G142" i="33"/>
  <c r="F143" i="34"/>
  <c r="F143" i="33"/>
  <c r="E235" i="20"/>
  <c r="AE144" i="34"/>
  <c r="I144" i="34"/>
  <c r="I144" i="33"/>
  <c r="D145" i="34"/>
  <c r="D145" i="33"/>
  <c r="G237" i="20"/>
  <c r="AG146" i="34"/>
  <c r="F304" i="20"/>
  <c r="S147" i="34"/>
  <c r="S147" i="33"/>
  <c r="I305" i="20"/>
  <c r="V148" i="34"/>
  <c r="V148" i="33"/>
  <c r="C241" i="20"/>
  <c r="AC150" i="34"/>
  <c r="E124" i="34"/>
  <c r="E124" i="33"/>
  <c r="D282" i="20"/>
  <c r="Q125" i="34"/>
  <c r="Q125" i="33"/>
  <c r="F218" i="20"/>
  <c r="AF127" i="34"/>
  <c r="E219" i="20"/>
  <c r="AE128" i="34"/>
  <c r="D286" i="20"/>
  <c r="Q129" i="34"/>
  <c r="Q129" i="33"/>
  <c r="G221" i="20"/>
  <c r="AG130" i="34"/>
  <c r="K130" i="34"/>
  <c r="K130" i="33"/>
  <c r="J222" i="20"/>
  <c r="AJ131" i="34"/>
  <c r="E289" i="20"/>
  <c r="R132" i="34"/>
  <c r="R132" i="33"/>
  <c r="M223" i="20"/>
  <c r="AM132" i="34"/>
  <c r="D134" i="33"/>
  <c r="D134" i="34"/>
  <c r="H291" i="20"/>
  <c r="U134" i="34"/>
  <c r="U134" i="33"/>
  <c r="C226" i="20"/>
  <c r="AC135" i="34"/>
  <c r="F227" i="20"/>
  <c r="AF136" i="34"/>
  <c r="E294" i="20"/>
  <c r="R137" i="34"/>
  <c r="R137" i="33"/>
  <c r="C230" i="20"/>
  <c r="AC139" i="34"/>
  <c r="F297" i="20"/>
  <c r="S140" i="34"/>
  <c r="S140" i="33"/>
  <c r="L142" i="33"/>
  <c r="L142" i="34"/>
  <c r="G143" i="33"/>
  <c r="G143" i="34"/>
  <c r="F144" i="33"/>
  <c r="F144" i="34"/>
  <c r="D237" i="20"/>
  <c r="AD146" i="34"/>
  <c r="L237" i="20"/>
  <c r="AL146" i="34"/>
  <c r="C304" i="20"/>
  <c r="P147" i="34"/>
  <c r="P147" i="33"/>
  <c r="J305" i="20"/>
  <c r="W148" i="34"/>
  <c r="W148" i="33"/>
  <c r="D241" i="20"/>
  <c r="AD150" i="34"/>
  <c r="E125" i="34"/>
  <c r="E125" i="33"/>
  <c r="D283" i="20"/>
  <c r="Q126" i="34"/>
  <c r="Q126" i="33"/>
  <c r="F219" i="20"/>
  <c r="AF128" i="34"/>
  <c r="E129" i="34"/>
  <c r="E129" i="33"/>
  <c r="D287" i="20"/>
  <c r="Q130" i="34"/>
  <c r="Q130" i="33"/>
  <c r="L221" i="20"/>
  <c r="AL130" i="34"/>
  <c r="C131" i="34"/>
  <c r="C131" i="33"/>
  <c r="G288" i="20"/>
  <c r="T131" i="34"/>
  <c r="T131" i="33"/>
  <c r="F223" i="20"/>
  <c r="AF132" i="34"/>
  <c r="J289" i="20"/>
  <c r="W132" i="34"/>
  <c r="W132" i="33"/>
  <c r="E225" i="20"/>
  <c r="AE134" i="34"/>
  <c r="I134" i="34"/>
  <c r="I134" i="33"/>
  <c r="M291" i="20"/>
  <c r="Z134" i="34"/>
  <c r="Z134" i="33"/>
  <c r="C227" i="20"/>
  <c r="AC136" i="34"/>
  <c r="F137" i="34"/>
  <c r="F137" i="33"/>
  <c r="E295" i="20"/>
  <c r="R138" i="34"/>
  <c r="R138" i="33"/>
  <c r="C140" i="34"/>
  <c r="C140" i="33"/>
  <c r="K140" i="34"/>
  <c r="K140" i="33"/>
  <c r="F141" i="34"/>
  <c r="F141" i="33"/>
  <c r="D143" i="34"/>
  <c r="D143" i="33"/>
  <c r="L143" i="34"/>
  <c r="L143" i="33"/>
  <c r="G235" i="20"/>
  <c r="AG144" i="34"/>
  <c r="E237" i="20"/>
  <c r="AE146" i="34"/>
  <c r="M237" i="20"/>
  <c r="AM146" i="34"/>
  <c r="D304" i="20"/>
  <c r="Q147" i="34"/>
  <c r="Q147" i="33"/>
  <c r="G305" i="20"/>
  <c r="T148" i="34"/>
  <c r="T148" i="33"/>
  <c r="E215" i="20"/>
  <c r="D215" i="20"/>
  <c r="F215" i="20"/>
  <c r="C215" i="20"/>
  <c r="C314" i="20"/>
  <c r="O106" i="20"/>
  <c r="B274" i="20"/>
  <c r="O88" i="20"/>
  <c r="B256" i="20"/>
  <c r="B223" i="20"/>
  <c r="C175" i="20"/>
  <c r="O73" i="20"/>
  <c r="E191" i="20"/>
  <c r="E109" i="20"/>
  <c r="F191" i="20"/>
  <c r="E181" i="20"/>
  <c r="M185" i="20"/>
  <c r="F189" i="20"/>
  <c r="E190" i="20"/>
  <c r="BE135" i="34" s="1"/>
  <c r="C192" i="20"/>
  <c r="E194" i="20"/>
  <c r="C204" i="20"/>
  <c r="K189" i="20"/>
  <c r="C201" i="20"/>
  <c r="D189" i="20"/>
  <c r="F199" i="20"/>
  <c r="C202" i="20"/>
  <c r="L185" i="20"/>
  <c r="C186" i="20"/>
  <c r="G186" i="20"/>
  <c r="K186" i="20"/>
  <c r="C189" i="20"/>
  <c r="E179" i="20"/>
  <c r="D180" i="20"/>
  <c r="C181" i="20"/>
  <c r="F182" i="20"/>
  <c r="D184" i="20"/>
  <c r="C185" i="20"/>
  <c r="G185" i="20"/>
  <c r="K185" i="20"/>
  <c r="F186" i="20"/>
  <c r="J186" i="20"/>
  <c r="E187" i="20"/>
  <c r="I187" i="20"/>
  <c r="M187" i="20"/>
  <c r="F179" i="20"/>
  <c r="E180" i="20"/>
  <c r="D181" i="20"/>
  <c r="C182" i="20"/>
  <c r="F183" i="20"/>
  <c r="E184" i="20"/>
  <c r="D185" i="20"/>
  <c r="H185" i="20"/>
  <c r="F187" i="20"/>
  <c r="D179" i="20"/>
  <c r="C180" i="20"/>
  <c r="F181" i="20"/>
  <c r="E182" i="20"/>
  <c r="D183" i="20"/>
  <c r="C184" i="20"/>
  <c r="F185" i="20"/>
  <c r="J185" i="20"/>
  <c r="E186" i="20"/>
  <c r="I186" i="20"/>
  <c r="M186" i="20"/>
  <c r="D187" i="20"/>
  <c r="H187" i="20"/>
  <c r="L187" i="20"/>
  <c r="C193" i="20"/>
  <c r="F194" i="20"/>
  <c r="L189" i="20"/>
  <c r="C198" i="20"/>
  <c r="M189" i="20"/>
  <c r="D190" i="20"/>
  <c r="D194" i="20"/>
  <c r="D198" i="20"/>
  <c r="C199" i="20"/>
  <c r="C179" i="20"/>
  <c r="BC124" i="34" s="1"/>
  <c r="F180" i="20"/>
  <c r="D182" i="20"/>
  <c r="F184" i="20"/>
  <c r="E185" i="20"/>
  <c r="I185" i="20"/>
  <c r="D186" i="20"/>
  <c r="H186" i="20"/>
  <c r="L186" i="20"/>
  <c r="C187" i="20"/>
  <c r="G187" i="20"/>
  <c r="K187" i="20"/>
  <c r="J189" i="20"/>
  <c r="E198" i="20"/>
  <c r="D199" i="20"/>
  <c r="E202" i="20"/>
  <c r="F190" i="20"/>
  <c r="D192" i="20"/>
  <c r="H189" i="20"/>
  <c r="I189" i="20"/>
  <c r="E189" i="20"/>
  <c r="D202" i="20"/>
  <c r="D191" i="20"/>
  <c r="F193" i="20"/>
  <c r="C200" i="20"/>
  <c r="G189" i="20"/>
  <c r="F198" i="20"/>
  <c r="E199" i="20"/>
  <c r="F202" i="20"/>
  <c r="E183" i="20"/>
  <c r="C190" i="20"/>
  <c r="E192" i="20"/>
  <c r="D193" i="20"/>
  <c r="C194" i="20"/>
  <c r="C191" i="20"/>
  <c r="F192" i="20"/>
  <c r="E193" i="20"/>
  <c r="J187" i="20"/>
  <c r="C183" i="20"/>
  <c r="BC135" i="34" l="1"/>
  <c r="BE144" i="34"/>
  <c r="BD136" i="34"/>
  <c r="BD147" i="34"/>
  <c r="BH134" i="34"/>
  <c r="BD137" i="34"/>
  <c r="BD144" i="34"/>
  <c r="BK132" i="34"/>
  <c r="BH131" i="34"/>
  <c r="BF129" i="34"/>
  <c r="BD143" i="34"/>
  <c r="BF139" i="34"/>
  <c r="BD132" i="34"/>
  <c r="BD128" i="34"/>
  <c r="BD124" i="34"/>
  <c r="BE129" i="34"/>
  <c r="BE125" i="34"/>
  <c r="BE132" i="34"/>
  <c r="BD129" i="34"/>
  <c r="BE124" i="34"/>
  <c r="BG131" i="34"/>
  <c r="BF144" i="34"/>
  <c r="BC146" i="34"/>
  <c r="BC137" i="34"/>
  <c r="BE126" i="34"/>
  <c r="BF136" i="34"/>
  <c r="BC128" i="34"/>
  <c r="BE138" i="34"/>
  <c r="BC139" i="34"/>
  <c r="BE128" i="34"/>
  <c r="BF143" i="34"/>
  <c r="BE134" i="34"/>
  <c r="BI134" i="34"/>
  <c r="BF135" i="34"/>
  <c r="BE143" i="34"/>
  <c r="BG132" i="34"/>
  <c r="BD131" i="34"/>
  <c r="BD127" i="34"/>
  <c r="BD139" i="34"/>
  <c r="BC143" i="34"/>
  <c r="BC138" i="34"/>
  <c r="BM131" i="34"/>
  <c r="BJ130" i="34"/>
  <c r="BE127" i="34"/>
  <c r="BF132" i="34"/>
  <c r="BF128" i="34"/>
  <c r="BF124" i="34"/>
  <c r="BK130" i="34"/>
  <c r="BF127" i="34"/>
  <c r="BC131" i="34"/>
  <c r="BD134" i="34"/>
  <c r="BK134" i="34"/>
  <c r="BF137" i="34"/>
  <c r="BD138" i="34"/>
  <c r="BG134" i="34"/>
  <c r="BC145" i="34"/>
  <c r="BJ134" i="34"/>
  <c r="BC132" i="34"/>
  <c r="BI130" i="34"/>
  <c r="BF125" i="34"/>
  <c r="BD135" i="34"/>
  <c r="BL134" i="34"/>
  <c r="BL132" i="34"/>
  <c r="BI131" i="34"/>
  <c r="BF130" i="34"/>
  <c r="BF126" i="34"/>
  <c r="BH130" i="34"/>
  <c r="BC127" i="34"/>
  <c r="BM132" i="34"/>
  <c r="BJ131" i="34"/>
  <c r="BG130" i="34"/>
  <c r="BC126" i="34"/>
  <c r="BL130" i="34"/>
  <c r="BC149" i="34"/>
  <c r="BF134" i="34"/>
  <c r="BE136" i="34"/>
  <c r="BJ132" i="34"/>
  <c r="BC136" i="34"/>
  <c r="BE137" i="34"/>
  <c r="BF147" i="34"/>
  <c r="BF138" i="34"/>
  <c r="BE147" i="34"/>
  <c r="BL131" i="34"/>
  <c r="BE130" i="34"/>
  <c r="BC144" i="34"/>
  <c r="BM134" i="34"/>
  <c r="BH132" i="34"/>
  <c r="BE131" i="34"/>
  <c r="BC129" i="34"/>
  <c r="BC125" i="34"/>
  <c r="BD130" i="34"/>
  <c r="BD126" i="34"/>
  <c r="BI132" i="34"/>
  <c r="BF131" i="34"/>
  <c r="BC130" i="34"/>
  <c r="BD125" i="34"/>
  <c r="BC134" i="34"/>
  <c r="BK131" i="34"/>
  <c r="BC147" i="34"/>
  <c r="BE139" i="34"/>
  <c r="BM130" i="34"/>
  <c r="C206" i="20" l="1"/>
  <c r="BC151" i="34" s="1"/>
  <c r="K206" i="20"/>
  <c r="BK151" i="34" s="1"/>
  <c r="D206" i="20"/>
  <c r="BD151" i="34" s="1"/>
  <c r="H206" i="20"/>
  <c r="BH151" i="34" s="1"/>
  <c r="E206" i="20"/>
  <c r="BE151" i="34" s="1"/>
  <c r="M206" i="20"/>
  <c r="BM151" i="34" s="1"/>
  <c r="F206" i="20"/>
  <c r="BF151" i="34" s="1"/>
  <c r="J206" i="20"/>
  <c r="BJ151" i="34" s="1"/>
  <c r="C28" i="32"/>
  <c r="L206" i="20" l="1"/>
  <c r="I206" i="20"/>
  <c r="G206" i="20"/>
  <c r="N619" i="6"/>
  <c r="N618" i="6"/>
  <c r="N617" i="6"/>
  <c r="N616" i="6"/>
  <c r="N615" i="6"/>
  <c r="N614" i="6"/>
  <c r="N651" i="6"/>
  <c r="N650" i="6"/>
  <c r="N649" i="6"/>
  <c r="N648" i="6"/>
  <c r="N647" i="6"/>
  <c r="N540" i="6"/>
  <c r="N537" i="6"/>
  <c r="N384" i="6"/>
  <c r="N381" i="6"/>
  <c r="N229" i="6"/>
  <c r="N226" i="6"/>
  <c r="BL151" i="34" l="1"/>
  <c r="BG151" i="34"/>
  <c r="BI151" i="34"/>
  <c r="FW32" i="34" l="1"/>
  <c r="FV32" i="34"/>
  <c r="FU32" i="34"/>
  <c r="FT32" i="34"/>
  <c r="FS32" i="34"/>
  <c r="FR32" i="34"/>
  <c r="FQ32" i="34"/>
  <c r="FP32" i="34"/>
  <c r="FO32" i="34"/>
  <c r="FN32" i="34"/>
  <c r="FM32" i="34"/>
  <c r="IW217" i="34"/>
  <c r="IV217" i="34"/>
  <c r="IU217" i="34"/>
  <c r="IT217" i="34"/>
  <c r="IS217" i="34"/>
  <c r="IR217" i="34"/>
  <c r="IQ217" i="34"/>
  <c r="IP217" i="34"/>
  <c r="IO217" i="34"/>
  <c r="IN217" i="34"/>
  <c r="IM217" i="34"/>
  <c r="GJ32" i="34"/>
  <c r="GI32" i="34"/>
  <c r="GH32" i="34"/>
  <c r="GG32" i="34"/>
  <c r="GF32" i="34"/>
  <c r="GE32" i="34"/>
  <c r="GD32" i="34"/>
  <c r="GC32" i="34"/>
  <c r="GB32" i="34"/>
  <c r="GA32" i="34"/>
  <c r="FZ32" i="34"/>
  <c r="HW217" i="34"/>
  <c r="HV217" i="34"/>
  <c r="HU217" i="34"/>
  <c r="HT217" i="34"/>
  <c r="HS217" i="34"/>
  <c r="HR217" i="34"/>
  <c r="HQ217" i="34"/>
  <c r="HP217" i="34"/>
  <c r="HO217" i="34"/>
  <c r="HN217" i="34"/>
  <c r="HM217" i="34"/>
  <c r="DW32" i="34"/>
  <c r="HW32" i="34" s="1"/>
  <c r="DV32" i="34"/>
  <c r="HV32" i="34" s="1"/>
  <c r="DU32" i="34"/>
  <c r="HU32" i="34" s="1"/>
  <c r="DT32" i="34"/>
  <c r="HT32" i="34" s="1"/>
  <c r="DS32" i="34"/>
  <c r="HS32" i="34" s="1"/>
  <c r="DR32" i="34"/>
  <c r="HR32" i="34" s="1"/>
  <c r="DQ32" i="34"/>
  <c r="HQ32" i="34" s="1"/>
  <c r="DP32" i="34"/>
  <c r="HP32" i="34" s="1"/>
  <c r="DO32" i="34"/>
  <c r="HO32" i="34" s="1"/>
  <c r="DN32" i="34"/>
  <c r="HN32" i="34" s="1"/>
  <c r="DM32" i="34"/>
  <c r="HM32" i="34" s="1"/>
  <c r="EW32" i="34"/>
  <c r="IW32" i="34" s="1"/>
  <c r="EV32" i="34"/>
  <c r="IV32" i="34" s="1"/>
  <c r="EU32" i="34"/>
  <c r="IU32" i="34" s="1"/>
  <c r="ET32" i="34"/>
  <c r="IT32" i="34" s="1"/>
  <c r="ES32" i="34"/>
  <c r="IS32" i="34" s="1"/>
  <c r="ER32" i="34"/>
  <c r="IR32" i="34" s="1"/>
  <c r="EQ32" i="34"/>
  <c r="IQ32" i="34" s="1"/>
  <c r="EP32" i="34"/>
  <c r="IP32" i="34" s="1"/>
  <c r="EO32" i="34"/>
  <c r="IO32" i="34" s="1"/>
  <c r="EN32" i="34"/>
  <c r="IN32" i="34" s="1"/>
  <c r="EM32" i="34"/>
  <c r="IM32" i="34" s="1"/>
  <c r="IJ217" i="34"/>
  <c r="II217" i="34"/>
  <c r="IH217" i="34"/>
  <c r="IG217" i="34"/>
  <c r="IF217" i="34"/>
  <c r="IE217" i="34"/>
  <c r="ID217" i="34"/>
  <c r="IC217" i="34"/>
  <c r="IB217" i="34"/>
  <c r="IA217" i="34"/>
  <c r="HZ217" i="34"/>
  <c r="EJ32" i="34"/>
  <c r="IJ32" i="34" s="1"/>
  <c r="EI32" i="34"/>
  <c r="II32" i="34" s="1"/>
  <c r="EH32" i="34"/>
  <c r="IH32" i="34" s="1"/>
  <c r="EG32" i="34"/>
  <c r="IG32" i="34" s="1"/>
  <c r="EF32" i="34"/>
  <c r="IF32" i="34" s="1"/>
  <c r="EE32" i="34"/>
  <c r="IE32" i="34" s="1"/>
  <c r="ED32" i="34"/>
  <c r="ID32" i="34" s="1"/>
  <c r="EC32" i="34"/>
  <c r="IC32" i="34" s="1"/>
  <c r="EB32" i="34"/>
  <c r="IB32" i="34" s="1"/>
  <c r="EA32" i="34"/>
  <c r="IA32" i="34" s="1"/>
  <c r="DZ32" i="34"/>
  <c r="HZ32" i="34" s="1"/>
  <c r="GW32" i="34"/>
  <c r="GV32" i="34"/>
  <c r="GU32" i="34"/>
  <c r="GT32" i="34"/>
  <c r="GS32" i="34"/>
  <c r="GR32" i="34"/>
  <c r="GQ32" i="34"/>
  <c r="GP32" i="34"/>
  <c r="GO32" i="34"/>
  <c r="GN32" i="34"/>
  <c r="GM32" i="34"/>
  <c r="JJ217" i="34" l="1"/>
  <c r="JI217" i="34"/>
  <c r="JH217" i="34"/>
  <c r="JG217" i="34"/>
  <c r="JF217" i="34"/>
  <c r="JE217" i="34"/>
  <c r="JD217" i="34"/>
  <c r="JC217" i="34"/>
  <c r="JB217" i="34"/>
  <c r="JA217" i="34"/>
  <c r="IZ217" i="34"/>
  <c r="JJ32" i="34"/>
  <c r="JI32" i="34"/>
  <c r="JH32" i="34"/>
  <c r="JG32" i="34"/>
  <c r="JF32" i="34"/>
  <c r="JE32" i="34"/>
  <c r="JD32" i="34"/>
  <c r="JC32" i="34"/>
  <c r="JB32" i="34"/>
  <c r="JA32" i="34"/>
  <c r="IZ32" i="34"/>
  <c r="HL226" i="34"/>
  <c r="HL217" i="34"/>
  <c r="IL217" i="34" s="1"/>
  <c r="IY217" i="34" s="1"/>
  <c r="HL32" i="34"/>
  <c r="IL32" i="34" s="1"/>
  <c r="IY32" i="34" s="1"/>
  <c r="IL226" i="34" l="1"/>
  <c r="IY226" i="34" s="1"/>
  <c r="HJ32" i="34"/>
  <c r="HI32" i="34"/>
  <c r="HH32" i="34"/>
  <c r="HG32" i="34"/>
  <c r="HF32" i="34"/>
  <c r="HE32" i="34"/>
  <c r="HD32" i="34"/>
  <c r="HC32" i="34"/>
  <c r="HB32" i="34"/>
  <c r="HA32" i="34"/>
  <c r="GZ32" i="34"/>
  <c r="BJ112" i="34" l="1"/>
  <c r="BJ113" i="34"/>
  <c r="BJ183" i="34"/>
  <c r="BJ184" i="34"/>
  <c r="AS216" i="33" l="1"/>
  <c r="AT216" i="33"/>
  <c r="BT216" i="33" s="1"/>
  <c r="AU216" i="33"/>
  <c r="BU216" i="33" s="1"/>
  <c r="AV216" i="33"/>
  <c r="BV216" i="33" s="1"/>
  <c r="AW216" i="33"/>
  <c r="BW216" i="33" s="1"/>
  <c r="AX216" i="33"/>
  <c r="BX216" i="33" s="1"/>
  <c r="AY216" i="33"/>
  <c r="BY216" i="33" s="1"/>
  <c r="AZ216" i="33"/>
  <c r="BZ216" i="33" s="1"/>
  <c r="BA216" i="33"/>
  <c r="CA216" i="33" s="1"/>
  <c r="BB216" i="33"/>
  <c r="CB216" i="33" s="1"/>
  <c r="BC216" i="33"/>
  <c r="CC216" i="33" s="1"/>
  <c r="AP183" i="34"/>
  <c r="AQ183" i="34"/>
  <c r="AR183" i="34"/>
  <c r="AS183" i="34"/>
  <c r="AT183" i="34"/>
  <c r="AU183" i="34"/>
  <c r="AV183" i="34"/>
  <c r="AW183" i="34"/>
  <c r="AX183" i="34"/>
  <c r="AY183" i="34"/>
  <c r="AZ183" i="34"/>
  <c r="AP184" i="34"/>
  <c r="AQ184" i="34"/>
  <c r="AR184" i="34"/>
  <c r="AS184" i="34"/>
  <c r="AT184" i="34"/>
  <c r="AU184" i="34"/>
  <c r="AV184" i="34"/>
  <c r="AW184" i="34"/>
  <c r="AX184" i="34"/>
  <c r="AY184" i="34"/>
  <c r="AZ184" i="34"/>
  <c r="C100" i="34"/>
  <c r="D100" i="34"/>
  <c r="E100" i="34"/>
  <c r="F100" i="34"/>
  <c r="G100" i="34"/>
  <c r="H100" i="34"/>
  <c r="I100" i="34"/>
  <c r="J100" i="34"/>
  <c r="K100" i="34"/>
  <c r="L100" i="34"/>
  <c r="M100" i="34"/>
  <c r="C101" i="34"/>
  <c r="D101" i="34"/>
  <c r="E101" i="34"/>
  <c r="F101" i="34"/>
  <c r="G101" i="34"/>
  <c r="H101" i="34"/>
  <c r="I101" i="34"/>
  <c r="J101" i="34"/>
  <c r="K101" i="34"/>
  <c r="L101" i="34"/>
  <c r="M101" i="34"/>
  <c r="C102" i="34"/>
  <c r="D102" i="34"/>
  <c r="E102" i="34"/>
  <c r="F102" i="34"/>
  <c r="G102" i="34"/>
  <c r="H102" i="34"/>
  <c r="I102" i="34"/>
  <c r="J102" i="34"/>
  <c r="K102" i="34"/>
  <c r="L102" i="34"/>
  <c r="M102" i="34"/>
  <c r="C103" i="34"/>
  <c r="D103" i="34"/>
  <c r="E103" i="34"/>
  <c r="F103" i="34"/>
  <c r="G103" i="34"/>
  <c r="H103" i="34"/>
  <c r="I103" i="34"/>
  <c r="J103" i="34"/>
  <c r="K103" i="34"/>
  <c r="L103" i="34"/>
  <c r="M103" i="34"/>
  <c r="C104" i="34"/>
  <c r="D104" i="34"/>
  <c r="E104" i="34"/>
  <c r="F104" i="34"/>
  <c r="G104" i="34"/>
  <c r="H104" i="34"/>
  <c r="I104" i="34"/>
  <c r="J104" i="34"/>
  <c r="K104" i="34"/>
  <c r="L104" i="34"/>
  <c r="M104" i="34"/>
  <c r="C105" i="34"/>
  <c r="D105" i="34"/>
  <c r="E105" i="34"/>
  <c r="F105" i="34"/>
  <c r="G105" i="34"/>
  <c r="H105" i="34"/>
  <c r="I105" i="34"/>
  <c r="J105" i="34"/>
  <c r="K105" i="34"/>
  <c r="L105" i="34"/>
  <c r="M105" i="34"/>
  <c r="C107" i="34"/>
  <c r="D107" i="34"/>
  <c r="E107" i="34"/>
  <c r="F107" i="34"/>
  <c r="G107" i="34"/>
  <c r="H107" i="34"/>
  <c r="I107" i="34"/>
  <c r="J107" i="34"/>
  <c r="K107" i="34"/>
  <c r="L107" i="34"/>
  <c r="M107" i="34"/>
  <c r="C108" i="34"/>
  <c r="D108" i="34"/>
  <c r="E108" i="34"/>
  <c r="F108" i="34"/>
  <c r="G108" i="34"/>
  <c r="H108" i="34"/>
  <c r="I108" i="34"/>
  <c r="J108" i="34"/>
  <c r="K108" i="34"/>
  <c r="L108" i="34"/>
  <c r="M108" i="34"/>
  <c r="C109" i="34"/>
  <c r="D109" i="34"/>
  <c r="E109" i="34"/>
  <c r="F109" i="34"/>
  <c r="G109" i="34"/>
  <c r="H109" i="34"/>
  <c r="I109" i="34"/>
  <c r="J109" i="34"/>
  <c r="K109" i="34"/>
  <c r="L109" i="34"/>
  <c r="M109" i="34"/>
  <c r="C110" i="34"/>
  <c r="D110" i="34"/>
  <c r="E110" i="34"/>
  <c r="F110" i="34"/>
  <c r="G110" i="34"/>
  <c r="H110" i="34"/>
  <c r="I110" i="34"/>
  <c r="J110" i="34"/>
  <c r="K110" i="34"/>
  <c r="L110" i="34"/>
  <c r="M110" i="34"/>
  <c r="C111" i="34"/>
  <c r="D111" i="34"/>
  <c r="E111" i="34"/>
  <c r="F111" i="34"/>
  <c r="G111" i="34"/>
  <c r="H111" i="34"/>
  <c r="I111" i="34"/>
  <c r="J111" i="34"/>
  <c r="K111" i="34"/>
  <c r="L111" i="34"/>
  <c r="M111" i="34"/>
  <c r="AP112" i="34"/>
  <c r="AQ112" i="34"/>
  <c r="AR112" i="34"/>
  <c r="AS112" i="34"/>
  <c r="AT112" i="34"/>
  <c r="AU112" i="34"/>
  <c r="AV112" i="34"/>
  <c r="AW112" i="34"/>
  <c r="AX112" i="34"/>
  <c r="AY112" i="34"/>
  <c r="AZ112" i="34"/>
  <c r="CJ225" i="34"/>
  <c r="CF225" i="34"/>
  <c r="BW225" i="34"/>
  <c r="BS225" i="34"/>
  <c r="CJ224" i="34"/>
  <c r="CF224" i="34"/>
  <c r="BW224" i="34"/>
  <c r="BS224" i="34"/>
  <c r="CJ223" i="34"/>
  <c r="CF223" i="34"/>
  <c r="BW223" i="34"/>
  <c r="BS223" i="34"/>
  <c r="CJ222" i="34"/>
  <c r="CF222" i="34"/>
  <c r="BW222" i="34"/>
  <c r="BS222" i="34"/>
  <c r="CJ221" i="34"/>
  <c r="CF221" i="34"/>
  <c r="BW221" i="34"/>
  <c r="BS221" i="34"/>
  <c r="CJ220" i="34"/>
  <c r="CF220" i="34"/>
  <c r="BW220" i="34"/>
  <c r="BS220" i="34"/>
  <c r="CJ219" i="34"/>
  <c r="CF219" i="34"/>
  <c r="BW219" i="34"/>
  <c r="BS219" i="34"/>
  <c r="CM225" i="34"/>
  <c r="CL225" i="34"/>
  <c r="CK225" i="34"/>
  <c r="CI225" i="34"/>
  <c r="CH225" i="34"/>
  <c r="CG225" i="34"/>
  <c r="CE225" i="34"/>
  <c r="CD225" i="34"/>
  <c r="CC225" i="34"/>
  <c r="BZ225" i="34"/>
  <c r="BY225" i="34"/>
  <c r="BX225" i="34"/>
  <c r="BV225" i="34"/>
  <c r="BU225" i="34"/>
  <c r="BT225" i="34"/>
  <c r="BR225" i="34"/>
  <c r="BQ225" i="34"/>
  <c r="BP225" i="34"/>
  <c r="CM224" i="34"/>
  <c r="CL224" i="34"/>
  <c r="CK224" i="34"/>
  <c r="CI224" i="34"/>
  <c r="CH224" i="34"/>
  <c r="CG224" i="34"/>
  <c r="CE224" i="34"/>
  <c r="CD224" i="34"/>
  <c r="CC224" i="34"/>
  <c r="BZ224" i="34"/>
  <c r="BY224" i="34"/>
  <c r="BX224" i="34"/>
  <c r="BV224" i="34"/>
  <c r="BU224" i="34"/>
  <c r="BT224" i="34"/>
  <c r="BR224" i="34"/>
  <c r="BQ224" i="34"/>
  <c r="BP224" i="34"/>
  <c r="CM223" i="34"/>
  <c r="CL223" i="34"/>
  <c r="CK223" i="34"/>
  <c r="CI223" i="34"/>
  <c r="CH223" i="34"/>
  <c r="CG223" i="34"/>
  <c r="CE223" i="34"/>
  <c r="CD223" i="34"/>
  <c r="CC223" i="34"/>
  <c r="BZ223" i="34"/>
  <c r="BY223" i="34"/>
  <c r="BX223" i="34"/>
  <c r="BV223" i="34"/>
  <c r="BU223" i="34"/>
  <c r="BT223" i="34"/>
  <c r="BR223" i="34"/>
  <c r="BQ223" i="34"/>
  <c r="BP223" i="34"/>
  <c r="CM222" i="34"/>
  <c r="CL222" i="34"/>
  <c r="CK222" i="34"/>
  <c r="CI222" i="34"/>
  <c r="CH222" i="34"/>
  <c r="CG222" i="34"/>
  <c r="CE222" i="34"/>
  <c r="CD222" i="34"/>
  <c r="CC222" i="34"/>
  <c r="BZ222" i="34"/>
  <c r="BY222" i="34"/>
  <c r="BX222" i="34"/>
  <c r="BV222" i="34"/>
  <c r="BU222" i="34"/>
  <c r="BT222" i="34"/>
  <c r="BR222" i="34"/>
  <c r="BQ222" i="34"/>
  <c r="BP222" i="34"/>
  <c r="CM221" i="34"/>
  <c r="CL221" i="34"/>
  <c r="CK221" i="34"/>
  <c r="CI221" i="34"/>
  <c r="CH221" i="34"/>
  <c r="CG221" i="34"/>
  <c r="CE221" i="34"/>
  <c r="CD221" i="34"/>
  <c r="CC221" i="34"/>
  <c r="BZ221" i="34"/>
  <c r="BY221" i="34"/>
  <c r="BX221" i="34"/>
  <c r="BV221" i="34"/>
  <c r="BU221" i="34"/>
  <c r="BT221" i="34"/>
  <c r="BR221" i="34"/>
  <c r="BQ221" i="34"/>
  <c r="BP221" i="34"/>
  <c r="CM220" i="34"/>
  <c r="CL220" i="34"/>
  <c r="CK220" i="34"/>
  <c r="CI220" i="34"/>
  <c r="CH220" i="34"/>
  <c r="CG220" i="34"/>
  <c r="CE220" i="34"/>
  <c r="CD220" i="34"/>
  <c r="CC220" i="34"/>
  <c r="BZ220" i="34"/>
  <c r="BY220" i="34"/>
  <c r="BX220" i="34"/>
  <c r="BV220" i="34"/>
  <c r="BU220" i="34"/>
  <c r="BT220" i="34"/>
  <c r="BR220" i="34"/>
  <c r="BQ220" i="34"/>
  <c r="BP220" i="34"/>
  <c r="CM219" i="34"/>
  <c r="CL219" i="34"/>
  <c r="CK219" i="34"/>
  <c r="CI219" i="34"/>
  <c r="CH219" i="34"/>
  <c r="CG219" i="34"/>
  <c r="CE219" i="34"/>
  <c r="CD219" i="34"/>
  <c r="CC219" i="34"/>
  <c r="BZ219" i="34"/>
  <c r="BY219" i="34"/>
  <c r="BX219" i="34"/>
  <c r="BV219" i="34"/>
  <c r="BU219" i="34"/>
  <c r="BT219" i="34"/>
  <c r="BR219" i="34"/>
  <c r="BQ219" i="34"/>
  <c r="BP219" i="34"/>
  <c r="BC215" i="33"/>
  <c r="BB215" i="33"/>
  <c r="BA215" i="33"/>
  <c r="AZ215" i="33"/>
  <c r="AY215" i="33"/>
  <c r="AX215" i="33"/>
  <c r="AW215" i="33"/>
  <c r="AV215" i="33"/>
  <c r="AU215" i="33"/>
  <c r="AT215" i="33"/>
  <c r="AS215" i="33"/>
  <c r="BC214" i="33"/>
  <c r="BB214" i="33"/>
  <c r="BA214" i="33"/>
  <c r="AZ214" i="33"/>
  <c r="AY214" i="33"/>
  <c r="AX214" i="33"/>
  <c r="AW214" i="33"/>
  <c r="AV214" i="33"/>
  <c r="AU214" i="33"/>
  <c r="AT214" i="33"/>
  <c r="AS214" i="33"/>
  <c r="BC213" i="33"/>
  <c r="BB213" i="33"/>
  <c r="BA213" i="33"/>
  <c r="AZ213" i="33"/>
  <c r="AY213" i="33"/>
  <c r="AX213" i="33"/>
  <c r="AW213" i="33"/>
  <c r="AV213" i="33"/>
  <c r="AU213" i="33"/>
  <c r="AT213" i="33"/>
  <c r="AS213" i="33"/>
  <c r="BC212" i="33"/>
  <c r="BB212" i="33"/>
  <c r="BA212" i="33"/>
  <c r="AZ212" i="33"/>
  <c r="AY212" i="33"/>
  <c r="AX212" i="33"/>
  <c r="AW212" i="33"/>
  <c r="AV212" i="33"/>
  <c r="AU212" i="33"/>
  <c r="AT212" i="33"/>
  <c r="AS212" i="33"/>
  <c r="BC211" i="33"/>
  <c r="BB211" i="33"/>
  <c r="BA211" i="33"/>
  <c r="AZ211" i="33"/>
  <c r="AY211" i="33"/>
  <c r="AX211" i="33"/>
  <c r="AW211" i="33"/>
  <c r="AV211" i="33"/>
  <c r="AU211" i="33"/>
  <c r="AT211" i="33"/>
  <c r="AS211" i="33"/>
  <c r="BC210" i="33"/>
  <c r="BB210" i="33"/>
  <c r="BA210" i="33"/>
  <c r="AZ210" i="33"/>
  <c r="AY210" i="33"/>
  <c r="AX210" i="33"/>
  <c r="AW210" i="33"/>
  <c r="AV210" i="33"/>
  <c r="AU210" i="33"/>
  <c r="AT210" i="33"/>
  <c r="AS210" i="33"/>
  <c r="BC209" i="33"/>
  <c r="BB209" i="33"/>
  <c r="BA209" i="33"/>
  <c r="AZ209" i="33"/>
  <c r="AY209" i="33"/>
  <c r="AX209" i="33"/>
  <c r="AW209" i="33"/>
  <c r="AV209" i="33"/>
  <c r="AU209" i="33"/>
  <c r="AT209" i="33"/>
  <c r="AS209" i="33"/>
  <c r="BC208" i="33"/>
  <c r="BB208" i="33"/>
  <c r="BA208" i="33"/>
  <c r="AZ208" i="33"/>
  <c r="AY208" i="33"/>
  <c r="AX208" i="33"/>
  <c r="AW208" i="33"/>
  <c r="AV208" i="33"/>
  <c r="AU208" i="33"/>
  <c r="AT208" i="33"/>
  <c r="AS208" i="33"/>
  <c r="BC207" i="33"/>
  <c r="BB207" i="33"/>
  <c r="BA207" i="33"/>
  <c r="AZ207" i="33"/>
  <c r="AY207" i="33"/>
  <c r="AX207" i="33"/>
  <c r="AW207" i="33"/>
  <c r="AV207" i="33"/>
  <c r="AU207" i="33"/>
  <c r="AT207" i="33"/>
  <c r="AS207" i="33"/>
  <c r="BC206" i="33"/>
  <c r="BB206" i="33"/>
  <c r="BA206" i="33"/>
  <c r="AZ206" i="33"/>
  <c r="AY206" i="33"/>
  <c r="AX206" i="33"/>
  <c r="AW206" i="33"/>
  <c r="AV206" i="33"/>
  <c r="AU206" i="33"/>
  <c r="AT206" i="33"/>
  <c r="AS206" i="33"/>
  <c r="BC205" i="33"/>
  <c r="BB205" i="33"/>
  <c r="BA205" i="33"/>
  <c r="AZ205" i="33"/>
  <c r="AY205" i="33"/>
  <c r="AX205" i="33"/>
  <c r="AW205" i="33"/>
  <c r="AV205" i="33"/>
  <c r="AU205" i="33"/>
  <c r="AT205" i="33"/>
  <c r="AS205" i="33"/>
  <c r="BC204" i="33"/>
  <c r="BB204" i="33"/>
  <c r="BA204" i="33"/>
  <c r="AZ204" i="33"/>
  <c r="AY204" i="33"/>
  <c r="AX204" i="33"/>
  <c r="AW204" i="33"/>
  <c r="AV204" i="33"/>
  <c r="AU204" i="33"/>
  <c r="AT204" i="33"/>
  <c r="AS204" i="33"/>
  <c r="BC203" i="33"/>
  <c r="BB203" i="33"/>
  <c r="BA203" i="33"/>
  <c r="AZ203" i="33"/>
  <c r="AY203" i="33"/>
  <c r="AX203" i="33"/>
  <c r="AW203" i="33"/>
  <c r="AV203" i="33"/>
  <c r="AU203" i="33"/>
  <c r="AT203" i="33"/>
  <c r="AS203" i="33"/>
  <c r="BC202" i="33"/>
  <c r="BB202" i="33"/>
  <c r="BA202" i="33"/>
  <c r="AZ202" i="33"/>
  <c r="AY202" i="33"/>
  <c r="AX202" i="33"/>
  <c r="AW202" i="33"/>
  <c r="AV202" i="33"/>
  <c r="AU202" i="33"/>
  <c r="AT202" i="33"/>
  <c r="AS202" i="33"/>
  <c r="BC201" i="33"/>
  <c r="BB201" i="33"/>
  <c r="BA201" i="33"/>
  <c r="AZ201" i="33"/>
  <c r="AY201" i="33"/>
  <c r="AX201" i="33"/>
  <c r="AW201" i="33"/>
  <c r="AV201" i="33"/>
  <c r="AU201" i="33"/>
  <c r="AT201" i="33"/>
  <c r="AS201" i="33"/>
  <c r="BC200" i="33"/>
  <c r="BB200" i="33"/>
  <c r="BA200" i="33"/>
  <c r="AZ200" i="33"/>
  <c r="AY200" i="33"/>
  <c r="AX200" i="33"/>
  <c r="AW200" i="33"/>
  <c r="AV200" i="33"/>
  <c r="AU200" i="33"/>
  <c r="AT200" i="33"/>
  <c r="AS200" i="33"/>
  <c r="BC199" i="33"/>
  <c r="BB199" i="33"/>
  <c r="BA199" i="33"/>
  <c r="AZ199" i="33"/>
  <c r="AY199" i="33"/>
  <c r="AX199" i="33"/>
  <c r="AW199" i="33"/>
  <c r="AV199" i="33"/>
  <c r="AU199" i="33"/>
  <c r="AT199" i="33"/>
  <c r="AS199" i="33"/>
  <c r="BC198" i="33"/>
  <c r="BB198" i="33"/>
  <c r="BA198" i="33"/>
  <c r="AZ198" i="33"/>
  <c r="AY198" i="33"/>
  <c r="AX198" i="33"/>
  <c r="AW198" i="33"/>
  <c r="AV198" i="33"/>
  <c r="AU198" i="33"/>
  <c r="AT198" i="33"/>
  <c r="AS198" i="33"/>
  <c r="BC197" i="33"/>
  <c r="BB197" i="33"/>
  <c r="BA197" i="33"/>
  <c r="AZ197" i="33"/>
  <c r="AY197" i="33"/>
  <c r="AX197" i="33"/>
  <c r="AW197" i="33"/>
  <c r="AV197" i="33"/>
  <c r="AU197" i="33"/>
  <c r="AT197" i="33"/>
  <c r="AS197" i="33"/>
  <c r="BC196" i="33"/>
  <c r="BB196" i="33"/>
  <c r="BA196" i="33"/>
  <c r="AZ196" i="33"/>
  <c r="AY196" i="33"/>
  <c r="AX196" i="33"/>
  <c r="AW196" i="33"/>
  <c r="AV196" i="33"/>
  <c r="AU196" i="33"/>
  <c r="AT196" i="33"/>
  <c r="AS196" i="33"/>
  <c r="BC195" i="33"/>
  <c r="BB195" i="33"/>
  <c r="BA195" i="33"/>
  <c r="AZ195" i="33"/>
  <c r="AY195" i="33"/>
  <c r="AX195" i="33"/>
  <c r="AW195" i="33"/>
  <c r="AV195" i="33"/>
  <c r="AU195" i="33"/>
  <c r="AT195" i="33"/>
  <c r="AS195" i="33"/>
  <c r="BC194" i="33"/>
  <c r="BB194" i="33"/>
  <c r="BA194" i="33"/>
  <c r="AZ194" i="33"/>
  <c r="AY194" i="33"/>
  <c r="AX194" i="33"/>
  <c r="AW194" i="33"/>
  <c r="AV194" i="33"/>
  <c r="AU194" i="33"/>
  <c r="AT194" i="33"/>
  <c r="AS194" i="33"/>
  <c r="BC193" i="33"/>
  <c r="BB193" i="33"/>
  <c r="BA193" i="33"/>
  <c r="AZ193" i="33"/>
  <c r="AY193" i="33"/>
  <c r="AX193" i="33"/>
  <c r="AW193" i="33"/>
  <c r="AV193" i="33"/>
  <c r="AU193" i="33"/>
  <c r="AT193" i="33"/>
  <c r="AS193" i="33"/>
  <c r="BC192" i="33"/>
  <c r="BB192" i="33"/>
  <c r="BA192" i="33"/>
  <c r="AZ192" i="33"/>
  <c r="AY192" i="33"/>
  <c r="AX192" i="33"/>
  <c r="AW192" i="33"/>
  <c r="AV192" i="33"/>
  <c r="AU192" i="33"/>
  <c r="AT192" i="33"/>
  <c r="AS192" i="33"/>
  <c r="BC191" i="33"/>
  <c r="BB191" i="33"/>
  <c r="BA191" i="33"/>
  <c r="AZ191" i="33"/>
  <c r="AY191" i="33"/>
  <c r="AX191" i="33"/>
  <c r="AW191" i="33"/>
  <c r="AV191" i="33"/>
  <c r="AU191" i="33"/>
  <c r="AT191" i="33"/>
  <c r="AS191" i="33"/>
  <c r="BC190" i="33"/>
  <c r="BB190" i="33"/>
  <c r="BA190" i="33"/>
  <c r="AZ190" i="33"/>
  <c r="AY190" i="33"/>
  <c r="AX190" i="33"/>
  <c r="AW190" i="33"/>
  <c r="AV190" i="33"/>
  <c r="AU190" i="33"/>
  <c r="AT190" i="33"/>
  <c r="AS190" i="33"/>
  <c r="BC189" i="33"/>
  <c r="BB189" i="33"/>
  <c r="BA189" i="33"/>
  <c r="AZ189" i="33"/>
  <c r="AY189" i="33"/>
  <c r="AX189" i="33"/>
  <c r="AW189" i="33"/>
  <c r="AV189" i="33"/>
  <c r="AU189" i="33"/>
  <c r="AT189" i="33"/>
  <c r="AS189" i="33"/>
  <c r="BC188" i="33"/>
  <c r="BB188" i="33"/>
  <c r="BA188" i="33"/>
  <c r="AZ188" i="33"/>
  <c r="AY188" i="33"/>
  <c r="AX188" i="33"/>
  <c r="AW188" i="33"/>
  <c r="AV188" i="33"/>
  <c r="AU188" i="33"/>
  <c r="AT188" i="33"/>
  <c r="AS188" i="33"/>
  <c r="BC187" i="33"/>
  <c r="BB187" i="33"/>
  <c r="BA187" i="33"/>
  <c r="AZ187" i="33"/>
  <c r="AY187" i="33"/>
  <c r="AX187" i="33"/>
  <c r="AW187" i="33"/>
  <c r="AV187" i="33"/>
  <c r="AU187" i="33"/>
  <c r="AT187" i="33"/>
  <c r="AS187" i="33"/>
  <c r="BC186" i="33"/>
  <c r="BB186" i="33"/>
  <c r="BA186" i="33"/>
  <c r="AZ186" i="33"/>
  <c r="AY186" i="33"/>
  <c r="AX186" i="33"/>
  <c r="AW186" i="33"/>
  <c r="AV186" i="33"/>
  <c r="AU186" i="33"/>
  <c r="AT186" i="33"/>
  <c r="AS186" i="33"/>
  <c r="BC176" i="33"/>
  <c r="BB176" i="33"/>
  <c r="BA176" i="33"/>
  <c r="AZ176" i="33"/>
  <c r="AY176" i="33"/>
  <c r="AX176" i="33"/>
  <c r="AW176" i="33"/>
  <c r="AV176" i="33"/>
  <c r="AU176" i="33"/>
  <c r="AT176" i="33"/>
  <c r="AS176" i="33"/>
  <c r="BC175" i="33"/>
  <c r="BB175" i="33"/>
  <c r="BA175" i="33"/>
  <c r="AZ175" i="33"/>
  <c r="AY175" i="33"/>
  <c r="AX175" i="33"/>
  <c r="AW175" i="33"/>
  <c r="AV175" i="33"/>
  <c r="AU175" i="33"/>
  <c r="AT175" i="33"/>
  <c r="AS175" i="33"/>
  <c r="BC174" i="33"/>
  <c r="BB174" i="33"/>
  <c r="BA174" i="33"/>
  <c r="AZ174" i="33"/>
  <c r="AY174" i="33"/>
  <c r="AX174" i="33"/>
  <c r="AW174" i="33"/>
  <c r="AV174" i="33"/>
  <c r="AU174" i="33"/>
  <c r="AT174" i="33"/>
  <c r="AS174" i="33"/>
  <c r="BC173" i="33"/>
  <c r="BB173" i="33"/>
  <c r="BA173" i="33"/>
  <c r="AZ173" i="33"/>
  <c r="AY173" i="33"/>
  <c r="AX173" i="33"/>
  <c r="AW173" i="33"/>
  <c r="AV173" i="33"/>
  <c r="AU173" i="33"/>
  <c r="AT173" i="33"/>
  <c r="AS173" i="33"/>
  <c r="BC172" i="33"/>
  <c r="BB172" i="33"/>
  <c r="BA172" i="33"/>
  <c r="AZ172" i="33"/>
  <c r="AY172" i="33"/>
  <c r="AX172" i="33"/>
  <c r="AW172" i="33"/>
  <c r="AV172" i="33"/>
  <c r="AU172" i="33"/>
  <c r="AT172" i="33"/>
  <c r="AS172" i="33"/>
  <c r="BC171" i="33"/>
  <c r="BB171" i="33"/>
  <c r="BA171" i="33"/>
  <c r="AZ171" i="33"/>
  <c r="AY171" i="33"/>
  <c r="AX171" i="33"/>
  <c r="AW171" i="33"/>
  <c r="AV171" i="33"/>
  <c r="AU171" i="33"/>
  <c r="AT171" i="33"/>
  <c r="AS171" i="33"/>
  <c r="BC170" i="33"/>
  <c r="BB170" i="33"/>
  <c r="BA170" i="33"/>
  <c r="AZ170" i="33"/>
  <c r="AY170" i="33"/>
  <c r="AX170" i="33"/>
  <c r="AW170" i="33"/>
  <c r="AV170" i="33"/>
  <c r="AU170" i="33"/>
  <c r="AT170" i="33"/>
  <c r="AS170" i="33"/>
  <c r="BC169" i="33"/>
  <c r="BB169" i="33"/>
  <c r="BA169" i="33"/>
  <c r="AZ169" i="33"/>
  <c r="AY169" i="33"/>
  <c r="AX169" i="33"/>
  <c r="AW169" i="33"/>
  <c r="AV169" i="33"/>
  <c r="AU169" i="33"/>
  <c r="AT169" i="33"/>
  <c r="AS169" i="33"/>
  <c r="BC168" i="33"/>
  <c r="BB168" i="33"/>
  <c r="BA168" i="33"/>
  <c r="AZ168" i="33"/>
  <c r="AY168" i="33"/>
  <c r="AX168" i="33"/>
  <c r="AW168" i="33"/>
  <c r="AV168" i="33"/>
  <c r="AU168" i="33"/>
  <c r="AT168" i="33"/>
  <c r="AS168" i="33"/>
  <c r="BC156" i="33"/>
  <c r="BB156" i="33"/>
  <c r="BA156" i="33"/>
  <c r="AZ156" i="33"/>
  <c r="AY156" i="33"/>
  <c r="AX156" i="33"/>
  <c r="AW156" i="33"/>
  <c r="AV156" i="33"/>
  <c r="AU156" i="33"/>
  <c r="AT156" i="33"/>
  <c r="AS156" i="33"/>
  <c r="BC155" i="33"/>
  <c r="BB155" i="33"/>
  <c r="BA155" i="33"/>
  <c r="AZ155" i="33"/>
  <c r="AY155" i="33"/>
  <c r="AX155" i="33"/>
  <c r="AW155" i="33"/>
  <c r="AV155" i="33"/>
  <c r="AU155" i="33"/>
  <c r="AT155" i="33"/>
  <c r="AS155" i="33"/>
  <c r="BC154" i="33"/>
  <c r="BB154" i="33"/>
  <c r="BA154" i="33"/>
  <c r="AZ154" i="33"/>
  <c r="AY154" i="33"/>
  <c r="AX154" i="33"/>
  <c r="AW154" i="33"/>
  <c r="AV154" i="33"/>
  <c r="AU154" i="33"/>
  <c r="AT154" i="33"/>
  <c r="AS154" i="33"/>
  <c r="BC153" i="33"/>
  <c r="BB153" i="33"/>
  <c r="BA153" i="33"/>
  <c r="AZ153" i="33"/>
  <c r="AY153" i="33"/>
  <c r="AX153" i="33"/>
  <c r="AW153" i="33"/>
  <c r="AV153" i="33"/>
  <c r="AU153" i="33"/>
  <c r="AT153" i="33"/>
  <c r="AS153" i="33"/>
  <c r="BC146" i="33"/>
  <c r="CC146" i="33" s="1"/>
  <c r="BB146" i="33"/>
  <c r="CB146" i="33" s="1"/>
  <c r="BA146" i="33"/>
  <c r="CA146" i="33" s="1"/>
  <c r="AZ146" i="33"/>
  <c r="BZ146" i="33" s="1"/>
  <c r="AY146" i="33"/>
  <c r="BY146" i="33" s="1"/>
  <c r="AX146" i="33"/>
  <c r="BX146" i="33" s="1"/>
  <c r="AW146" i="33"/>
  <c r="BW146" i="33" s="1"/>
  <c r="AV146" i="33"/>
  <c r="BV146" i="33" s="1"/>
  <c r="AU146" i="33"/>
  <c r="BU146" i="33" s="1"/>
  <c r="AT146" i="33"/>
  <c r="BT146" i="33" s="1"/>
  <c r="AS146" i="33"/>
  <c r="BS146" i="33" s="1"/>
  <c r="BC145" i="33"/>
  <c r="CC145" i="33" s="1"/>
  <c r="BB145" i="33"/>
  <c r="CB145" i="33" s="1"/>
  <c r="BA145" i="33"/>
  <c r="CA145" i="33" s="1"/>
  <c r="AZ145" i="33"/>
  <c r="BZ145" i="33" s="1"/>
  <c r="AY145" i="33"/>
  <c r="BY145" i="33" s="1"/>
  <c r="AX145" i="33"/>
  <c r="BX145" i="33" s="1"/>
  <c r="AW145" i="33"/>
  <c r="BW145" i="33" s="1"/>
  <c r="AV145" i="33"/>
  <c r="BV145" i="33" s="1"/>
  <c r="AU145" i="33"/>
  <c r="BU145" i="33" s="1"/>
  <c r="AT145" i="33"/>
  <c r="BT145" i="33" s="1"/>
  <c r="AS145" i="33"/>
  <c r="BS145" i="33" s="1"/>
  <c r="BC144" i="33"/>
  <c r="CC144" i="33" s="1"/>
  <c r="BB144" i="33"/>
  <c r="CB144" i="33" s="1"/>
  <c r="BA144" i="33"/>
  <c r="CA144" i="33" s="1"/>
  <c r="AZ144" i="33"/>
  <c r="BZ144" i="33" s="1"/>
  <c r="AY144" i="33"/>
  <c r="BY144" i="33" s="1"/>
  <c r="AX144" i="33"/>
  <c r="BX144" i="33" s="1"/>
  <c r="AW144" i="33"/>
  <c r="BW144" i="33" s="1"/>
  <c r="AV144" i="33"/>
  <c r="BV144" i="33" s="1"/>
  <c r="AU144" i="33"/>
  <c r="BU144" i="33" s="1"/>
  <c r="AT144" i="33"/>
  <c r="BT144" i="33" s="1"/>
  <c r="AS144" i="33"/>
  <c r="BS144" i="33" s="1"/>
  <c r="BC143" i="33"/>
  <c r="CC143" i="33" s="1"/>
  <c r="BB143" i="33"/>
  <c r="CB143" i="33" s="1"/>
  <c r="BA143" i="33"/>
  <c r="CA143" i="33" s="1"/>
  <c r="AZ143" i="33"/>
  <c r="BZ143" i="33" s="1"/>
  <c r="AY143" i="33"/>
  <c r="BY143" i="33" s="1"/>
  <c r="AX143" i="33"/>
  <c r="BX143" i="33" s="1"/>
  <c r="AW143" i="33"/>
  <c r="BW143" i="33" s="1"/>
  <c r="AV143" i="33"/>
  <c r="BV143" i="33" s="1"/>
  <c r="AU143" i="33"/>
  <c r="BU143" i="33" s="1"/>
  <c r="AT143" i="33"/>
  <c r="BT143" i="33" s="1"/>
  <c r="AS143" i="33"/>
  <c r="BS143" i="33" s="1"/>
  <c r="BC142" i="33"/>
  <c r="CC142" i="33" s="1"/>
  <c r="BB142" i="33"/>
  <c r="CB142" i="33" s="1"/>
  <c r="BA142" i="33"/>
  <c r="CA142" i="33" s="1"/>
  <c r="AZ142" i="33"/>
  <c r="BZ142" i="33" s="1"/>
  <c r="AY142" i="33"/>
  <c r="BY142" i="33" s="1"/>
  <c r="AX142" i="33"/>
  <c r="BX142" i="33" s="1"/>
  <c r="AW142" i="33"/>
  <c r="BW142" i="33" s="1"/>
  <c r="AV142" i="33"/>
  <c r="BV142" i="33" s="1"/>
  <c r="AU142" i="33"/>
  <c r="BU142" i="33" s="1"/>
  <c r="AT142" i="33"/>
  <c r="BT142" i="33" s="1"/>
  <c r="AS142" i="33"/>
  <c r="BS142" i="33" s="1"/>
  <c r="BC141" i="33"/>
  <c r="CC141" i="33" s="1"/>
  <c r="BB141" i="33"/>
  <c r="CB141" i="33" s="1"/>
  <c r="BA141" i="33"/>
  <c r="CA141" i="33" s="1"/>
  <c r="AZ141" i="33"/>
  <c r="BZ141" i="33" s="1"/>
  <c r="AY141" i="33"/>
  <c r="BY141" i="33" s="1"/>
  <c r="AX141" i="33"/>
  <c r="BX141" i="33" s="1"/>
  <c r="AW141" i="33"/>
  <c r="BW141" i="33" s="1"/>
  <c r="AV141" i="33"/>
  <c r="BV141" i="33" s="1"/>
  <c r="AU141" i="33"/>
  <c r="BU141" i="33" s="1"/>
  <c r="AT141" i="33"/>
  <c r="BT141" i="33" s="1"/>
  <c r="AS141" i="33"/>
  <c r="BS141" i="33" s="1"/>
  <c r="BC140" i="33"/>
  <c r="CC140" i="33" s="1"/>
  <c r="BB140" i="33"/>
  <c r="CB140" i="33" s="1"/>
  <c r="BA140" i="33"/>
  <c r="CA140" i="33" s="1"/>
  <c r="AZ140" i="33"/>
  <c r="BZ140" i="33" s="1"/>
  <c r="AY140" i="33"/>
  <c r="BY140" i="33" s="1"/>
  <c r="AX140" i="33"/>
  <c r="BX140" i="33" s="1"/>
  <c r="AW140" i="33"/>
  <c r="BW140" i="33" s="1"/>
  <c r="AV140" i="33"/>
  <c r="BV140" i="33" s="1"/>
  <c r="AU140" i="33"/>
  <c r="BU140" i="33" s="1"/>
  <c r="AT140" i="33"/>
  <c r="BT140" i="33" s="1"/>
  <c r="AS140" i="33"/>
  <c r="BS140" i="33" s="1"/>
  <c r="BC139" i="33"/>
  <c r="CC139" i="33" s="1"/>
  <c r="BB139" i="33"/>
  <c r="CB139" i="33" s="1"/>
  <c r="BA139" i="33"/>
  <c r="CA139" i="33" s="1"/>
  <c r="AZ139" i="33"/>
  <c r="BZ139" i="33" s="1"/>
  <c r="AY139" i="33"/>
  <c r="BY139" i="33" s="1"/>
  <c r="AX139" i="33"/>
  <c r="BX139" i="33" s="1"/>
  <c r="AW139" i="33"/>
  <c r="BW139" i="33" s="1"/>
  <c r="AV139" i="33"/>
  <c r="BV139" i="33" s="1"/>
  <c r="AU139" i="33"/>
  <c r="BU139" i="33" s="1"/>
  <c r="AT139" i="33"/>
  <c r="BT139" i="33" s="1"/>
  <c r="AS139" i="33"/>
  <c r="BS139" i="33" s="1"/>
  <c r="BC138" i="33"/>
  <c r="CC138" i="33" s="1"/>
  <c r="BB138" i="33"/>
  <c r="CB138" i="33" s="1"/>
  <c r="BA138" i="33"/>
  <c r="CA138" i="33" s="1"/>
  <c r="AZ138" i="33"/>
  <c r="BZ138" i="33" s="1"/>
  <c r="AY138" i="33"/>
  <c r="BY138" i="33" s="1"/>
  <c r="AX138" i="33"/>
  <c r="BX138" i="33" s="1"/>
  <c r="AW138" i="33"/>
  <c r="BW138" i="33" s="1"/>
  <c r="AV138" i="33"/>
  <c r="BV138" i="33" s="1"/>
  <c r="AU138" i="33"/>
  <c r="BU138" i="33" s="1"/>
  <c r="AT138" i="33"/>
  <c r="BT138" i="33" s="1"/>
  <c r="AS138" i="33"/>
  <c r="BS138" i="33" s="1"/>
  <c r="BC137" i="33"/>
  <c r="CC137" i="33" s="1"/>
  <c r="BB137" i="33"/>
  <c r="CB137" i="33" s="1"/>
  <c r="BA137" i="33"/>
  <c r="CA137" i="33" s="1"/>
  <c r="AZ137" i="33"/>
  <c r="BZ137" i="33" s="1"/>
  <c r="AY137" i="33"/>
  <c r="BY137" i="33" s="1"/>
  <c r="AX137" i="33"/>
  <c r="BX137" i="33" s="1"/>
  <c r="AW137" i="33"/>
  <c r="BW137" i="33" s="1"/>
  <c r="AV137" i="33"/>
  <c r="BV137" i="33" s="1"/>
  <c r="AU137" i="33"/>
  <c r="BU137" i="33" s="1"/>
  <c r="AT137" i="33"/>
  <c r="BT137" i="33" s="1"/>
  <c r="AS137" i="33"/>
  <c r="BS137" i="33" s="1"/>
  <c r="BC136" i="33"/>
  <c r="CC136" i="33" s="1"/>
  <c r="BB136" i="33"/>
  <c r="CB136" i="33" s="1"/>
  <c r="BA136" i="33"/>
  <c r="CA136" i="33" s="1"/>
  <c r="AZ136" i="33"/>
  <c r="BZ136" i="33" s="1"/>
  <c r="AY136" i="33"/>
  <c r="BY136" i="33" s="1"/>
  <c r="AX136" i="33"/>
  <c r="BX136" i="33" s="1"/>
  <c r="AW136" i="33"/>
  <c r="BW136" i="33" s="1"/>
  <c r="AV136" i="33"/>
  <c r="BV136" i="33" s="1"/>
  <c r="AU136" i="33"/>
  <c r="BU136" i="33" s="1"/>
  <c r="AT136" i="33"/>
  <c r="BT136" i="33" s="1"/>
  <c r="AS136" i="33"/>
  <c r="BS136" i="33" s="1"/>
  <c r="BC135" i="33"/>
  <c r="CC135" i="33" s="1"/>
  <c r="BB135" i="33"/>
  <c r="CB135" i="33" s="1"/>
  <c r="BA135" i="33"/>
  <c r="CA135" i="33" s="1"/>
  <c r="AZ135" i="33"/>
  <c r="BZ135" i="33" s="1"/>
  <c r="AY135" i="33"/>
  <c r="BY135" i="33" s="1"/>
  <c r="AX135" i="33"/>
  <c r="BX135" i="33" s="1"/>
  <c r="AW135" i="33"/>
  <c r="BW135" i="33" s="1"/>
  <c r="AV135" i="33"/>
  <c r="BV135" i="33" s="1"/>
  <c r="AU135" i="33"/>
  <c r="BU135" i="33" s="1"/>
  <c r="AT135" i="33"/>
  <c r="BT135" i="33" s="1"/>
  <c r="AS135" i="33"/>
  <c r="BS135" i="33" s="1"/>
  <c r="BC134" i="33"/>
  <c r="CC134" i="33" s="1"/>
  <c r="BB134" i="33"/>
  <c r="CB134" i="33" s="1"/>
  <c r="BA134" i="33"/>
  <c r="CA134" i="33" s="1"/>
  <c r="AZ134" i="33"/>
  <c r="BZ134" i="33" s="1"/>
  <c r="AY134" i="33"/>
  <c r="BY134" i="33" s="1"/>
  <c r="AX134" i="33"/>
  <c r="BX134" i="33" s="1"/>
  <c r="AW134" i="33"/>
  <c r="BW134" i="33" s="1"/>
  <c r="AV134" i="33"/>
  <c r="BV134" i="33" s="1"/>
  <c r="AU134" i="33"/>
  <c r="BU134" i="33" s="1"/>
  <c r="AT134" i="33"/>
  <c r="BT134" i="33" s="1"/>
  <c r="AS134" i="33"/>
  <c r="BS134" i="33" s="1"/>
  <c r="BC132" i="33"/>
  <c r="CC132" i="33" s="1"/>
  <c r="BB132" i="33"/>
  <c r="CB132" i="33" s="1"/>
  <c r="BA132" i="33"/>
  <c r="CA132" i="33" s="1"/>
  <c r="AZ132" i="33"/>
  <c r="BZ132" i="33" s="1"/>
  <c r="AY132" i="33"/>
  <c r="BY132" i="33" s="1"/>
  <c r="AX132" i="33"/>
  <c r="BX132" i="33" s="1"/>
  <c r="AW132" i="33"/>
  <c r="BW132" i="33" s="1"/>
  <c r="AV132" i="33"/>
  <c r="BV132" i="33" s="1"/>
  <c r="AU132" i="33"/>
  <c r="BU132" i="33" s="1"/>
  <c r="AT132" i="33"/>
  <c r="BT132" i="33" s="1"/>
  <c r="AS132" i="33"/>
  <c r="BS132" i="33" s="1"/>
  <c r="BC131" i="33"/>
  <c r="CC131" i="33" s="1"/>
  <c r="BB131" i="33"/>
  <c r="CB131" i="33" s="1"/>
  <c r="BA131" i="33"/>
  <c r="CA131" i="33" s="1"/>
  <c r="AZ131" i="33"/>
  <c r="BZ131" i="33" s="1"/>
  <c r="AY131" i="33"/>
  <c r="BY131" i="33" s="1"/>
  <c r="AX131" i="33"/>
  <c r="BX131" i="33" s="1"/>
  <c r="AW131" i="33"/>
  <c r="BW131" i="33" s="1"/>
  <c r="AV131" i="33"/>
  <c r="BV131" i="33" s="1"/>
  <c r="AU131" i="33"/>
  <c r="BU131" i="33" s="1"/>
  <c r="AT131" i="33"/>
  <c r="BT131" i="33" s="1"/>
  <c r="AS131" i="33"/>
  <c r="BS131" i="33" s="1"/>
  <c r="BC130" i="33"/>
  <c r="CC130" i="33" s="1"/>
  <c r="BB130" i="33"/>
  <c r="CB130" i="33" s="1"/>
  <c r="BA130" i="33"/>
  <c r="CA130" i="33" s="1"/>
  <c r="AZ130" i="33"/>
  <c r="BZ130" i="33" s="1"/>
  <c r="AY130" i="33"/>
  <c r="BY130" i="33" s="1"/>
  <c r="AX130" i="33"/>
  <c r="BX130" i="33" s="1"/>
  <c r="AW130" i="33"/>
  <c r="BW130" i="33" s="1"/>
  <c r="AV130" i="33"/>
  <c r="BV130" i="33" s="1"/>
  <c r="AU130" i="33"/>
  <c r="BU130" i="33" s="1"/>
  <c r="AT130" i="33"/>
  <c r="BT130" i="33" s="1"/>
  <c r="AS130" i="33"/>
  <c r="BS130" i="33" s="1"/>
  <c r="BC129" i="33"/>
  <c r="CC129" i="33" s="1"/>
  <c r="BB129" i="33"/>
  <c r="CB129" i="33" s="1"/>
  <c r="BA129" i="33"/>
  <c r="CA129" i="33" s="1"/>
  <c r="AZ129" i="33"/>
  <c r="BZ129" i="33" s="1"/>
  <c r="AY129" i="33"/>
  <c r="BY129" i="33" s="1"/>
  <c r="AX129" i="33"/>
  <c r="BX129" i="33" s="1"/>
  <c r="AW129" i="33"/>
  <c r="BW129" i="33" s="1"/>
  <c r="AV129" i="33"/>
  <c r="BV129" i="33" s="1"/>
  <c r="AU129" i="33"/>
  <c r="BU129" i="33" s="1"/>
  <c r="AT129" i="33"/>
  <c r="BT129" i="33" s="1"/>
  <c r="AS129" i="33"/>
  <c r="BS129" i="33" s="1"/>
  <c r="BC128" i="33"/>
  <c r="CC128" i="33" s="1"/>
  <c r="BB128" i="33"/>
  <c r="CB128" i="33" s="1"/>
  <c r="BA128" i="33"/>
  <c r="CA128" i="33" s="1"/>
  <c r="AZ128" i="33"/>
  <c r="BZ128" i="33" s="1"/>
  <c r="AY128" i="33"/>
  <c r="BY128" i="33" s="1"/>
  <c r="AX128" i="33"/>
  <c r="BX128" i="33" s="1"/>
  <c r="AW128" i="33"/>
  <c r="BW128" i="33" s="1"/>
  <c r="AV128" i="33"/>
  <c r="BV128" i="33" s="1"/>
  <c r="AU128" i="33"/>
  <c r="BU128" i="33" s="1"/>
  <c r="AT128" i="33"/>
  <c r="BT128" i="33" s="1"/>
  <c r="AS128" i="33"/>
  <c r="BS128" i="33" s="1"/>
  <c r="BC127" i="33"/>
  <c r="CC127" i="33" s="1"/>
  <c r="BB127" i="33"/>
  <c r="CB127" i="33" s="1"/>
  <c r="BA127" i="33"/>
  <c r="CA127" i="33" s="1"/>
  <c r="AZ127" i="33"/>
  <c r="BZ127" i="33" s="1"/>
  <c r="AY127" i="33"/>
  <c r="BY127" i="33" s="1"/>
  <c r="AX127" i="33"/>
  <c r="BX127" i="33" s="1"/>
  <c r="AW127" i="33"/>
  <c r="BW127" i="33" s="1"/>
  <c r="AV127" i="33"/>
  <c r="BV127" i="33" s="1"/>
  <c r="AU127" i="33"/>
  <c r="BU127" i="33" s="1"/>
  <c r="AT127" i="33"/>
  <c r="BT127" i="33" s="1"/>
  <c r="AS127" i="33"/>
  <c r="BS127" i="33" s="1"/>
  <c r="BC126" i="33"/>
  <c r="CC126" i="33" s="1"/>
  <c r="BB126" i="33"/>
  <c r="CB126" i="33" s="1"/>
  <c r="BA126" i="33"/>
  <c r="CA126" i="33" s="1"/>
  <c r="AZ126" i="33"/>
  <c r="BZ126" i="33" s="1"/>
  <c r="AY126" i="33"/>
  <c r="BY126" i="33" s="1"/>
  <c r="AX126" i="33"/>
  <c r="BX126" i="33" s="1"/>
  <c r="AW126" i="33"/>
  <c r="BW126" i="33" s="1"/>
  <c r="AV126" i="33"/>
  <c r="BV126" i="33" s="1"/>
  <c r="AU126" i="33"/>
  <c r="BU126" i="33" s="1"/>
  <c r="AT126" i="33"/>
  <c r="BT126" i="33" s="1"/>
  <c r="AS126" i="33"/>
  <c r="BS126" i="33" s="1"/>
  <c r="BC125" i="33"/>
  <c r="CC125" i="33" s="1"/>
  <c r="BB125" i="33"/>
  <c r="CB125" i="33" s="1"/>
  <c r="BA125" i="33"/>
  <c r="CA125" i="33" s="1"/>
  <c r="AZ125" i="33"/>
  <c r="BZ125" i="33" s="1"/>
  <c r="AY125" i="33"/>
  <c r="BY125" i="33" s="1"/>
  <c r="AX125" i="33"/>
  <c r="BX125" i="33" s="1"/>
  <c r="AW125" i="33"/>
  <c r="BW125" i="33" s="1"/>
  <c r="AV125" i="33"/>
  <c r="BV125" i="33" s="1"/>
  <c r="AU125" i="33"/>
  <c r="BU125" i="33" s="1"/>
  <c r="AT125" i="33"/>
  <c r="BT125" i="33" s="1"/>
  <c r="AS125" i="33"/>
  <c r="BS125" i="33" s="1"/>
  <c r="BC124" i="33"/>
  <c r="CC124" i="33" s="1"/>
  <c r="BB124" i="33"/>
  <c r="CB124" i="33" s="1"/>
  <c r="BA124" i="33"/>
  <c r="CA124" i="33" s="1"/>
  <c r="AZ124" i="33"/>
  <c r="BZ124" i="33" s="1"/>
  <c r="AY124" i="33"/>
  <c r="BY124" i="33" s="1"/>
  <c r="AX124" i="33"/>
  <c r="BX124" i="33" s="1"/>
  <c r="AW124" i="33"/>
  <c r="BW124" i="33" s="1"/>
  <c r="AV124" i="33"/>
  <c r="BV124" i="33" s="1"/>
  <c r="AU124" i="33"/>
  <c r="BU124" i="33" s="1"/>
  <c r="AT124" i="33"/>
  <c r="BT124" i="33" s="1"/>
  <c r="AS124" i="33"/>
  <c r="BS124" i="33" s="1"/>
  <c r="BC123" i="33"/>
  <c r="BB123" i="33"/>
  <c r="BA123" i="33"/>
  <c r="AZ123" i="33"/>
  <c r="AY123" i="33"/>
  <c r="AX123" i="33"/>
  <c r="AW123" i="33"/>
  <c r="AV123" i="33"/>
  <c r="AU123" i="33"/>
  <c r="AT123" i="33"/>
  <c r="AS123" i="33"/>
  <c r="BC122" i="33"/>
  <c r="BB122" i="33"/>
  <c r="BA122" i="33"/>
  <c r="AZ122" i="33"/>
  <c r="AY122" i="33"/>
  <c r="AX122" i="33"/>
  <c r="AW122" i="33"/>
  <c r="AV122" i="33"/>
  <c r="AU122" i="33"/>
  <c r="AT122" i="33"/>
  <c r="AS122" i="33"/>
  <c r="BC120" i="33"/>
  <c r="BB120" i="33"/>
  <c r="BA120" i="33"/>
  <c r="AZ120" i="33"/>
  <c r="AY120" i="33"/>
  <c r="AX120" i="33"/>
  <c r="AW120" i="33"/>
  <c r="AV120" i="33"/>
  <c r="AU120" i="33"/>
  <c r="AT120" i="33"/>
  <c r="AS120" i="33"/>
  <c r="BC118" i="33"/>
  <c r="BB118" i="33"/>
  <c r="BA118" i="33"/>
  <c r="AZ118" i="33"/>
  <c r="AY118" i="33"/>
  <c r="AX118" i="33"/>
  <c r="AW118" i="33"/>
  <c r="AV118" i="33"/>
  <c r="AU118" i="33"/>
  <c r="AT118" i="33"/>
  <c r="AS118" i="33"/>
  <c r="BC116" i="33"/>
  <c r="BB116" i="33"/>
  <c r="BA116" i="33"/>
  <c r="AZ116" i="33"/>
  <c r="AY116" i="33"/>
  <c r="AX116" i="33"/>
  <c r="AW116" i="33"/>
  <c r="AV116" i="33"/>
  <c r="AU116" i="33"/>
  <c r="AT116" i="33"/>
  <c r="AS116" i="33"/>
  <c r="BC115" i="33"/>
  <c r="BB115" i="33"/>
  <c r="BA115" i="33"/>
  <c r="AZ115" i="33"/>
  <c r="AY115" i="33"/>
  <c r="AX115" i="33"/>
  <c r="AW115" i="33"/>
  <c r="AV115" i="33"/>
  <c r="AU115" i="33"/>
  <c r="AT115" i="33"/>
  <c r="AS115" i="33"/>
  <c r="BC114" i="33"/>
  <c r="BB114" i="33"/>
  <c r="BA114" i="33"/>
  <c r="AZ114" i="33"/>
  <c r="AY114" i="33"/>
  <c r="AX114" i="33"/>
  <c r="AW114" i="33"/>
  <c r="AV114" i="33"/>
  <c r="AU114" i="33"/>
  <c r="AT114" i="33"/>
  <c r="AS114" i="33"/>
  <c r="BC113" i="33"/>
  <c r="BB113" i="33"/>
  <c r="BA113" i="33"/>
  <c r="AZ113" i="33"/>
  <c r="AY113" i="33"/>
  <c r="AX113" i="33"/>
  <c r="AW113" i="33"/>
  <c r="AV113" i="33"/>
  <c r="AU113" i="33"/>
  <c r="AT113" i="33"/>
  <c r="AS113" i="33"/>
  <c r="BC112" i="33"/>
  <c r="BB112" i="33"/>
  <c r="BA112" i="33"/>
  <c r="AZ112" i="33"/>
  <c r="AY112" i="33"/>
  <c r="AX112" i="33"/>
  <c r="AW112" i="33"/>
  <c r="AV112" i="33"/>
  <c r="AU112" i="33"/>
  <c r="AT112" i="33"/>
  <c r="AS112" i="33"/>
  <c r="BC107" i="33"/>
  <c r="BB107" i="33"/>
  <c r="BA107" i="33"/>
  <c r="AZ107" i="33"/>
  <c r="AY107" i="33"/>
  <c r="AX107" i="33"/>
  <c r="AW107" i="33"/>
  <c r="AV107" i="33"/>
  <c r="AU107" i="33"/>
  <c r="AT107" i="33"/>
  <c r="AS107" i="33"/>
  <c r="BC102" i="33"/>
  <c r="BB102" i="33"/>
  <c r="BA102" i="33"/>
  <c r="AZ102" i="33"/>
  <c r="AY102" i="33"/>
  <c r="AX102" i="33"/>
  <c r="AW102" i="33"/>
  <c r="AV102" i="33"/>
  <c r="AU102" i="33"/>
  <c r="AT102" i="33"/>
  <c r="AS102" i="33"/>
  <c r="BC96" i="33"/>
  <c r="BB96" i="33"/>
  <c r="BA96" i="33"/>
  <c r="AZ96" i="33"/>
  <c r="AY96" i="33"/>
  <c r="AX96" i="33"/>
  <c r="AW96" i="33"/>
  <c r="AV96" i="33"/>
  <c r="AU96" i="33"/>
  <c r="AT96" i="33"/>
  <c r="AS96" i="33"/>
  <c r="BC90" i="33"/>
  <c r="BB90" i="33"/>
  <c r="BA90" i="33"/>
  <c r="AZ90" i="33"/>
  <c r="AY90" i="33"/>
  <c r="AX90" i="33"/>
  <c r="AW90" i="33"/>
  <c r="AV90" i="33"/>
  <c r="AU90" i="33"/>
  <c r="AT90" i="33"/>
  <c r="AS90" i="33"/>
  <c r="BC89" i="33"/>
  <c r="BB89" i="33"/>
  <c r="BA89" i="33"/>
  <c r="AZ89" i="33"/>
  <c r="AY89" i="33"/>
  <c r="AX89" i="33"/>
  <c r="AW89" i="33"/>
  <c r="AV89" i="33"/>
  <c r="AU89" i="33"/>
  <c r="AT89" i="33"/>
  <c r="AS89" i="33"/>
  <c r="BC86" i="33"/>
  <c r="BB86" i="33"/>
  <c r="BA86" i="33"/>
  <c r="AZ86" i="33"/>
  <c r="AY86" i="33"/>
  <c r="AX86" i="33"/>
  <c r="AW86" i="33"/>
  <c r="AV86" i="33"/>
  <c r="AU86" i="33"/>
  <c r="AT86" i="33"/>
  <c r="AS86" i="33"/>
  <c r="BC85" i="33"/>
  <c r="BB85" i="33"/>
  <c r="BA85" i="33"/>
  <c r="AZ85" i="33"/>
  <c r="AY85" i="33"/>
  <c r="AX85" i="33"/>
  <c r="AW85" i="33"/>
  <c r="AV85" i="33"/>
  <c r="AU85" i="33"/>
  <c r="AT85" i="33"/>
  <c r="AS85" i="33"/>
  <c r="BC84" i="33"/>
  <c r="BB84" i="33"/>
  <c r="BA84" i="33"/>
  <c r="AZ84" i="33"/>
  <c r="AY84" i="33"/>
  <c r="AX84" i="33"/>
  <c r="AW84" i="33"/>
  <c r="AV84" i="33"/>
  <c r="AU84" i="33"/>
  <c r="AT84" i="33"/>
  <c r="AS84" i="33"/>
  <c r="BC74" i="33"/>
  <c r="BB74" i="33"/>
  <c r="BA74" i="33"/>
  <c r="AZ74" i="33"/>
  <c r="AY74" i="33"/>
  <c r="AX74" i="33"/>
  <c r="AW74" i="33"/>
  <c r="AV74" i="33"/>
  <c r="AU74" i="33"/>
  <c r="AT74" i="33"/>
  <c r="AS74" i="33"/>
  <c r="BC73" i="33"/>
  <c r="BB73" i="33"/>
  <c r="BA73" i="33"/>
  <c r="AZ73" i="33"/>
  <c r="AY73" i="33"/>
  <c r="AX73" i="33"/>
  <c r="AW73" i="33"/>
  <c r="AV73" i="33"/>
  <c r="AU73" i="33"/>
  <c r="AT73" i="33"/>
  <c r="AS73" i="33"/>
  <c r="BC72" i="33"/>
  <c r="BB72" i="33"/>
  <c r="BA72" i="33"/>
  <c r="AZ72" i="33"/>
  <c r="AY72" i="33"/>
  <c r="AX72" i="33"/>
  <c r="AW72" i="33"/>
  <c r="AV72" i="33"/>
  <c r="AU72" i="33"/>
  <c r="AT72" i="33"/>
  <c r="AS72" i="33"/>
  <c r="BC71" i="33"/>
  <c r="BB71" i="33"/>
  <c r="BA71" i="33"/>
  <c r="AZ71" i="33"/>
  <c r="AY71" i="33"/>
  <c r="AX71" i="33"/>
  <c r="AW71" i="33"/>
  <c r="AV71" i="33"/>
  <c r="AU71" i="33"/>
  <c r="AT71" i="33"/>
  <c r="AS71" i="33"/>
  <c r="BC70" i="33"/>
  <c r="BB70" i="33"/>
  <c r="BA70" i="33"/>
  <c r="AZ70" i="33"/>
  <c r="AY70" i="33"/>
  <c r="AX70" i="33"/>
  <c r="AW70" i="33"/>
  <c r="AV70" i="33"/>
  <c r="AU70" i="33"/>
  <c r="AT70" i="33"/>
  <c r="AS70" i="33"/>
  <c r="BC69" i="33"/>
  <c r="BB69" i="33"/>
  <c r="BA69" i="33"/>
  <c r="AZ69" i="33"/>
  <c r="AY69" i="33"/>
  <c r="AX69" i="33"/>
  <c r="AW69" i="33"/>
  <c r="AV69" i="33"/>
  <c r="AU69" i="33"/>
  <c r="AT69" i="33"/>
  <c r="AS69" i="33"/>
  <c r="BC68" i="33"/>
  <c r="BB68" i="33"/>
  <c r="BA68" i="33"/>
  <c r="AZ68" i="33"/>
  <c r="AY68" i="33"/>
  <c r="AX68" i="33"/>
  <c r="AW68" i="33"/>
  <c r="AV68" i="33"/>
  <c r="AU68" i="33"/>
  <c r="AT68" i="33"/>
  <c r="AS68" i="33"/>
  <c r="BC67" i="33"/>
  <c r="BB67" i="33"/>
  <c r="BA67" i="33"/>
  <c r="AZ67" i="33"/>
  <c r="AY67" i="33"/>
  <c r="AX67" i="33"/>
  <c r="AW67" i="33"/>
  <c r="AV67" i="33"/>
  <c r="AU67" i="33"/>
  <c r="AT67" i="33"/>
  <c r="AS67" i="33"/>
  <c r="BC66" i="33"/>
  <c r="BB66" i="33"/>
  <c r="BA66" i="33"/>
  <c r="AZ66" i="33"/>
  <c r="AY66" i="33"/>
  <c r="AX66" i="33"/>
  <c r="AW66" i="33"/>
  <c r="AV66" i="33"/>
  <c r="AU66" i="33"/>
  <c r="AT66" i="33"/>
  <c r="AS66" i="33"/>
  <c r="BC65" i="33"/>
  <c r="BB65" i="33"/>
  <c r="BA65" i="33"/>
  <c r="AZ65" i="33"/>
  <c r="AY65" i="33"/>
  <c r="AX65" i="33"/>
  <c r="AW65" i="33"/>
  <c r="AV65" i="33"/>
  <c r="AU65" i="33"/>
  <c r="AT65" i="33"/>
  <c r="AS65" i="33"/>
  <c r="BC64" i="33"/>
  <c r="BB64" i="33"/>
  <c r="BA64" i="33"/>
  <c r="AZ64" i="33"/>
  <c r="AY64" i="33"/>
  <c r="AX64" i="33"/>
  <c r="AW64" i="33"/>
  <c r="AV64" i="33"/>
  <c r="AU64" i="33"/>
  <c r="AT64" i="33"/>
  <c r="AS64" i="33"/>
  <c r="BC63" i="33"/>
  <c r="BB63" i="33"/>
  <c r="BA63" i="33"/>
  <c r="AZ63" i="33"/>
  <c r="AY63" i="33"/>
  <c r="AX63" i="33"/>
  <c r="AW63" i="33"/>
  <c r="AV63" i="33"/>
  <c r="AU63" i="33"/>
  <c r="AT63" i="33"/>
  <c r="AS63" i="33"/>
  <c r="BC61" i="33"/>
  <c r="BB61" i="33"/>
  <c r="BA61" i="33"/>
  <c r="AZ61" i="33"/>
  <c r="AY61" i="33"/>
  <c r="AX61" i="33"/>
  <c r="AW61" i="33"/>
  <c r="AV61" i="33"/>
  <c r="AU61" i="33"/>
  <c r="AT61" i="33"/>
  <c r="AS61" i="33"/>
  <c r="BC60" i="33"/>
  <c r="BB60" i="33"/>
  <c r="BA60" i="33"/>
  <c r="AZ60" i="33"/>
  <c r="AY60" i="33"/>
  <c r="AX60" i="33"/>
  <c r="AW60" i="33"/>
  <c r="AV60" i="33"/>
  <c r="AU60" i="33"/>
  <c r="AT60" i="33"/>
  <c r="AS60" i="33"/>
  <c r="BC58" i="33"/>
  <c r="BB58" i="33"/>
  <c r="BA58" i="33"/>
  <c r="AZ58" i="33"/>
  <c r="AY58" i="33"/>
  <c r="AX58" i="33"/>
  <c r="AW58" i="33"/>
  <c r="AV58" i="33"/>
  <c r="AU58" i="33"/>
  <c r="AT58" i="33"/>
  <c r="AS58" i="33"/>
  <c r="BC57" i="33"/>
  <c r="BB57" i="33"/>
  <c r="BA57" i="33"/>
  <c r="AZ57" i="33"/>
  <c r="AY57" i="33"/>
  <c r="AX57" i="33"/>
  <c r="AW57" i="33"/>
  <c r="AV57" i="33"/>
  <c r="AU57" i="33"/>
  <c r="AT57" i="33"/>
  <c r="AS57" i="33"/>
  <c r="BC56" i="33"/>
  <c r="BB56" i="33"/>
  <c r="BA56" i="33"/>
  <c r="AZ56" i="33"/>
  <c r="AY56" i="33"/>
  <c r="AX56" i="33"/>
  <c r="AW56" i="33"/>
  <c r="AV56" i="33"/>
  <c r="AU56" i="33"/>
  <c r="AT56" i="33"/>
  <c r="AS56" i="33"/>
  <c r="BC55" i="33"/>
  <c r="BB55" i="33"/>
  <c r="BA55" i="33"/>
  <c r="AZ55" i="33"/>
  <c r="AY55" i="33"/>
  <c r="AX55" i="33"/>
  <c r="AW55" i="33"/>
  <c r="AV55" i="33"/>
  <c r="AU55" i="33"/>
  <c r="AT55" i="33"/>
  <c r="AS55" i="33"/>
  <c r="BC54" i="33"/>
  <c r="BB54" i="33"/>
  <c r="BA54" i="33"/>
  <c r="AZ54" i="33"/>
  <c r="AY54" i="33"/>
  <c r="AX54" i="33"/>
  <c r="AW54" i="33"/>
  <c r="AV54" i="33"/>
  <c r="AU54" i="33"/>
  <c r="AT54" i="33"/>
  <c r="AS54" i="33"/>
  <c r="BC53" i="33"/>
  <c r="BB53" i="33"/>
  <c r="BA53" i="33"/>
  <c r="AZ53" i="33"/>
  <c r="AY53" i="33"/>
  <c r="AX53" i="33"/>
  <c r="AW53" i="33"/>
  <c r="AV53" i="33"/>
  <c r="AU53" i="33"/>
  <c r="AT53" i="33"/>
  <c r="AS53" i="33"/>
  <c r="BC52" i="33"/>
  <c r="BB52" i="33"/>
  <c r="BA52" i="33"/>
  <c r="AZ52" i="33"/>
  <c r="AY52" i="33"/>
  <c r="AX52" i="33"/>
  <c r="AW52" i="33"/>
  <c r="AV52" i="33"/>
  <c r="AU52" i="33"/>
  <c r="AT52" i="33"/>
  <c r="AS52" i="33"/>
  <c r="BC51" i="33"/>
  <c r="BB51" i="33"/>
  <c r="BA51" i="33"/>
  <c r="AZ51" i="33"/>
  <c r="AY51" i="33"/>
  <c r="AX51" i="33"/>
  <c r="AW51" i="33"/>
  <c r="AV51" i="33"/>
  <c r="AU51" i="33"/>
  <c r="AT51" i="33"/>
  <c r="AS51" i="33"/>
  <c r="BC48" i="33"/>
  <c r="BB48" i="33"/>
  <c r="BA48" i="33"/>
  <c r="AZ48" i="33"/>
  <c r="AY48" i="33"/>
  <c r="AX48" i="33"/>
  <c r="AW48" i="33"/>
  <c r="AV48" i="33"/>
  <c r="AU48" i="33"/>
  <c r="AT48" i="33"/>
  <c r="AS48" i="33"/>
  <c r="BC47" i="33"/>
  <c r="BB47" i="33"/>
  <c r="BA47" i="33"/>
  <c r="AZ47" i="33"/>
  <c r="AY47" i="33"/>
  <c r="AX47" i="33"/>
  <c r="AW47" i="33"/>
  <c r="AV47" i="33"/>
  <c r="AU47" i="33"/>
  <c r="AT47" i="33"/>
  <c r="AS47" i="33"/>
  <c r="BC42" i="33"/>
  <c r="BB42" i="33"/>
  <c r="BA42" i="33"/>
  <c r="AZ42" i="33"/>
  <c r="AY42" i="33"/>
  <c r="AX42" i="33"/>
  <c r="AW42" i="33"/>
  <c r="AV42" i="33"/>
  <c r="AU42" i="33"/>
  <c r="AT42" i="33"/>
  <c r="AS42" i="33"/>
  <c r="BC41" i="33"/>
  <c r="BB41" i="33"/>
  <c r="BA41" i="33"/>
  <c r="AZ41" i="33"/>
  <c r="AY41" i="33"/>
  <c r="AX41" i="33"/>
  <c r="AW41" i="33"/>
  <c r="AV41" i="33"/>
  <c r="AU41" i="33"/>
  <c r="AT41" i="33"/>
  <c r="AS41" i="33"/>
  <c r="BC40" i="33"/>
  <c r="BB40" i="33"/>
  <c r="BA40" i="33"/>
  <c r="AZ40" i="33"/>
  <c r="AY40" i="33"/>
  <c r="AX40" i="33"/>
  <c r="AW40" i="33"/>
  <c r="AV40" i="33"/>
  <c r="AU40" i="33"/>
  <c r="AT40" i="33"/>
  <c r="AS40" i="33"/>
  <c r="BC39" i="33"/>
  <c r="BB39" i="33"/>
  <c r="BA39" i="33"/>
  <c r="AZ39" i="33"/>
  <c r="AY39" i="33"/>
  <c r="AX39" i="33"/>
  <c r="AW39" i="33"/>
  <c r="AV39" i="33"/>
  <c r="AU39" i="33"/>
  <c r="AT39" i="33"/>
  <c r="AS39" i="33"/>
  <c r="BC38" i="33"/>
  <c r="BB38" i="33"/>
  <c r="BA38" i="33"/>
  <c r="AZ38" i="33"/>
  <c r="AY38" i="33"/>
  <c r="AX38" i="33"/>
  <c r="AW38" i="33"/>
  <c r="AV38" i="33"/>
  <c r="AU38" i="33"/>
  <c r="AT38" i="33"/>
  <c r="AS38" i="33"/>
  <c r="BC37" i="33"/>
  <c r="BB37" i="33"/>
  <c r="BA37" i="33"/>
  <c r="AZ37" i="33"/>
  <c r="AY37" i="33"/>
  <c r="AX37" i="33"/>
  <c r="AW37" i="33"/>
  <c r="AV37" i="33"/>
  <c r="AU37" i="33"/>
  <c r="AT37" i="33"/>
  <c r="AS37" i="33"/>
  <c r="BC36" i="33"/>
  <c r="BB36" i="33"/>
  <c r="BA36" i="33"/>
  <c r="AZ36" i="33"/>
  <c r="AY36" i="33"/>
  <c r="AX36" i="33"/>
  <c r="AW36" i="33"/>
  <c r="AV36" i="33"/>
  <c r="AU36" i="33"/>
  <c r="AT36" i="33"/>
  <c r="AS36" i="33"/>
  <c r="BC35" i="33"/>
  <c r="BB35" i="33"/>
  <c r="BA35" i="33"/>
  <c r="AZ35" i="33"/>
  <c r="AY35" i="33"/>
  <c r="AX35" i="33"/>
  <c r="AW35" i="33"/>
  <c r="AV35" i="33"/>
  <c r="AU35" i="33"/>
  <c r="AT35" i="33"/>
  <c r="AS35" i="33"/>
  <c r="BC34" i="33"/>
  <c r="BB34" i="33"/>
  <c r="BA34" i="33"/>
  <c r="AZ34" i="33"/>
  <c r="AY34" i="33"/>
  <c r="AX34" i="33"/>
  <c r="AW34" i="33"/>
  <c r="AV34" i="33"/>
  <c r="AU34" i="33"/>
  <c r="AT34" i="33"/>
  <c r="AS34" i="33"/>
  <c r="BC33" i="33"/>
  <c r="BB33" i="33"/>
  <c r="BA33" i="33"/>
  <c r="AZ33" i="33"/>
  <c r="AY33" i="33"/>
  <c r="AX33" i="33"/>
  <c r="AW33" i="33"/>
  <c r="AV33" i="33"/>
  <c r="AU33" i="33"/>
  <c r="AT33" i="33"/>
  <c r="AS33" i="33"/>
  <c r="BC32" i="33"/>
  <c r="BB32" i="33"/>
  <c r="BA32" i="33"/>
  <c r="AZ32" i="33"/>
  <c r="AY32" i="33"/>
  <c r="AX32" i="33"/>
  <c r="AW32" i="33"/>
  <c r="AV32" i="33"/>
  <c r="AU32" i="33"/>
  <c r="AT32" i="33"/>
  <c r="AS32" i="33"/>
  <c r="BC31" i="33"/>
  <c r="BB31" i="33"/>
  <c r="BA31" i="33"/>
  <c r="AZ31" i="33"/>
  <c r="AY31" i="33"/>
  <c r="AX31" i="33"/>
  <c r="AW31" i="33"/>
  <c r="AV31" i="33"/>
  <c r="AU31" i="33"/>
  <c r="AT31" i="33"/>
  <c r="AS31" i="33"/>
  <c r="BC30" i="33"/>
  <c r="BB30" i="33"/>
  <c r="BA30" i="33"/>
  <c r="AZ30" i="33"/>
  <c r="AY30" i="33"/>
  <c r="AX30" i="33"/>
  <c r="AW30" i="33"/>
  <c r="AV30" i="33"/>
  <c r="AU30" i="33"/>
  <c r="AT30" i="33"/>
  <c r="AS30" i="33"/>
  <c r="BC29" i="33"/>
  <c r="BB29" i="33"/>
  <c r="BA29" i="33"/>
  <c r="AZ29" i="33"/>
  <c r="AY29" i="33"/>
  <c r="AX29" i="33"/>
  <c r="AW29" i="33"/>
  <c r="AV29" i="33"/>
  <c r="AU29" i="33"/>
  <c r="AT29" i="33"/>
  <c r="AS29" i="33"/>
  <c r="BC28" i="33"/>
  <c r="BB28" i="33"/>
  <c r="BA28" i="33"/>
  <c r="AZ28" i="33"/>
  <c r="AY28" i="33"/>
  <c r="AX28" i="33"/>
  <c r="AW28" i="33"/>
  <c r="AV28" i="33"/>
  <c r="AU28" i="33"/>
  <c r="AT28" i="33"/>
  <c r="AS28" i="33"/>
  <c r="BC27" i="33"/>
  <c r="BB27" i="33"/>
  <c r="BA27" i="33"/>
  <c r="AZ27" i="33"/>
  <c r="AY27" i="33"/>
  <c r="AX27" i="33"/>
  <c r="AW27" i="33"/>
  <c r="AV27" i="33"/>
  <c r="AU27" i="33"/>
  <c r="AT27" i="33"/>
  <c r="AS27" i="33"/>
  <c r="BC26" i="33"/>
  <c r="BB26" i="33"/>
  <c r="BA26" i="33"/>
  <c r="AZ26" i="33"/>
  <c r="AY26" i="33"/>
  <c r="AX26" i="33"/>
  <c r="AW26" i="33"/>
  <c r="AV26" i="33"/>
  <c r="AU26" i="33"/>
  <c r="AT26" i="33"/>
  <c r="AS26" i="33"/>
  <c r="BC25" i="33"/>
  <c r="BB25" i="33"/>
  <c r="BA25" i="33"/>
  <c r="AZ25" i="33"/>
  <c r="AY25" i="33"/>
  <c r="AX25" i="33"/>
  <c r="AW25" i="33"/>
  <c r="AV25" i="33"/>
  <c r="AU25" i="33"/>
  <c r="AT25" i="33"/>
  <c r="AS25" i="33"/>
  <c r="BC24" i="33"/>
  <c r="BB24" i="33"/>
  <c r="BA24" i="33"/>
  <c r="AZ24" i="33"/>
  <c r="AY24" i="33"/>
  <c r="AX24" i="33"/>
  <c r="AW24" i="33"/>
  <c r="AV24" i="33"/>
  <c r="AU24" i="33"/>
  <c r="AT24" i="33"/>
  <c r="AS24" i="33"/>
  <c r="BC23" i="33"/>
  <c r="BB23" i="33"/>
  <c r="BA23" i="33"/>
  <c r="AZ23" i="33"/>
  <c r="AY23" i="33"/>
  <c r="AX23" i="33"/>
  <c r="AW23" i="33"/>
  <c r="AV23" i="33"/>
  <c r="AU23" i="33"/>
  <c r="AT23" i="33"/>
  <c r="AS23" i="33"/>
  <c r="BC22" i="33"/>
  <c r="BB22" i="33"/>
  <c r="BA22" i="33"/>
  <c r="AZ22" i="33"/>
  <c r="AY22" i="33"/>
  <c r="AX22" i="33"/>
  <c r="AW22" i="33"/>
  <c r="AV22" i="33"/>
  <c r="AU22" i="33"/>
  <c r="AT22" i="33"/>
  <c r="AS22" i="33"/>
  <c r="BC21" i="33"/>
  <c r="BB21" i="33"/>
  <c r="BA21" i="33"/>
  <c r="AZ21" i="33"/>
  <c r="AY21" i="33"/>
  <c r="AX21" i="33"/>
  <c r="AW21" i="33"/>
  <c r="AV21" i="33"/>
  <c r="AU21" i="33"/>
  <c r="AT21" i="33"/>
  <c r="AS21" i="33"/>
  <c r="BC20" i="33"/>
  <c r="BB20" i="33"/>
  <c r="BA20" i="33"/>
  <c r="AZ20" i="33"/>
  <c r="AY20" i="33"/>
  <c r="AX20" i="33"/>
  <c r="AW20" i="33"/>
  <c r="AV20" i="33"/>
  <c r="AU20" i="33"/>
  <c r="AT20" i="33"/>
  <c r="AS20" i="33"/>
  <c r="BC19" i="33"/>
  <c r="BB19" i="33"/>
  <c r="BA19" i="33"/>
  <c r="AZ19" i="33"/>
  <c r="AY19" i="33"/>
  <c r="AX19" i="33"/>
  <c r="AW19" i="33"/>
  <c r="AV19" i="33"/>
  <c r="AU19" i="33"/>
  <c r="AT19" i="33"/>
  <c r="AS19" i="33"/>
  <c r="BC18" i="33"/>
  <c r="BB18" i="33"/>
  <c r="BA18" i="33"/>
  <c r="AZ18" i="33"/>
  <c r="AY18" i="33"/>
  <c r="AX18" i="33"/>
  <c r="AW18" i="33"/>
  <c r="AV18" i="33"/>
  <c r="AU18" i="33"/>
  <c r="AT18" i="33"/>
  <c r="AS18" i="33"/>
  <c r="BC11" i="33"/>
  <c r="BB11" i="33"/>
  <c r="BA11" i="33"/>
  <c r="AZ11" i="33"/>
  <c r="AY11" i="33"/>
  <c r="AX11" i="33"/>
  <c r="AW11" i="33"/>
  <c r="AV11" i="33"/>
  <c r="AU11" i="33"/>
  <c r="AT11" i="33"/>
  <c r="AS11" i="33"/>
  <c r="BC10" i="33"/>
  <c r="BB10" i="33"/>
  <c r="BA10" i="33"/>
  <c r="AZ10" i="33"/>
  <c r="AY10" i="33"/>
  <c r="AX10" i="33"/>
  <c r="AW10" i="33"/>
  <c r="AV10" i="33"/>
  <c r="AU10" i="33"/>
  <c r="AT10" i="33"/>
  <c r="AS10" i="33"/>
  <c r="BC9" i="33"/>
  <c r="BB9" i="33"/>
  <c r="BA9" i="33"/>
  <c r="AZ9" i="33"/>
  <c r="AY9" i="33"/>
  <c r="AX9" i="33"/>
  <c r="AW9" i="33"/>
  <c r="AV9" i="33"/>
  <c r="AU9" i="33"/>
  <c r="AT9" i="33"/>
  <c r="AS9" i="33"/>
  <c r="BC8" i="33"/>
  <c r="BB8" i="33"/>
  <c r="BA8" i="33"/>
  <c r="AZ8" i="33"/>
  <c r="AY8" i="33"/>
  <c r="AX8" i="33"/>
  <c r="AW8" i="33"/>
  <c r="AV8" i="33"/>
  <c r="AU8" i="33"/>
  <c r="AT8" i="33"/>
  <c r="AS8" i="33"/>
  <c r="B223" i="33"/>
  <c r="B223" i="34"/>
  <c r="EY223" i="34" s="1"/>
  <c r="O32" i="34"/>
  <c r="O217" i="34"/>
  <c r="O226" i="34"/>
  <c r="AZ113" i="34"/>
  <c r="AY113" i="34"/>
  <c r="AX113" i="34"/>
  <c r="AW113" i="34"/>
  <c r="AV113" i="34"/>
  <c r="AU113" i="34"/>
  <c r="AT113" i="34"/>
  <c r="AS113" i="34"/>
  <c r="AR113" i="34"/>
  <c r="AQ113" i="34"/>
  <c r="AP113" i="34"/>
  <c r="BM184" i="34"/>
  <c r="BL184" i="34"/>
  <c r="BK184" i="34"/>
  <c r="BI184" i="34"/>
  <c r="BH184" i="34"/>
  <c r="BG184" i="34"/>
  <c r="BF184" i="34"/>
  <c r="BE184" i="34"/>
  <c r="BD184" i="34"/>
  <c r="BC184" i="34"/>
  <c r="AM184" i="34"/>
  <c r="AL184" i="34"/>
  <c r="AK184" i="34"/>
  <c r="AJ184" i="34"/>
  <c r="AI184" i="34"/>
  <c r="AH184" i="34"/>
  <c r="AG184" i="34"/>
  <c r="AF184" i="34"/>
  <c r="AE184" i="34"/>
  <c r="AD184" i="34"/>
  <c r="AC184" i="34"/>
  <c r="BM183" i="34"/>
  <c r="BL183" i="34"/>
  <c r="BK183" i="34"/>
  <c r="BI183" i="34"/>
  <c r="BH183" i="34"/>
  <c r="BG183" i="34"/>
  <c r="BF183" i="34"/>
  <c r="BE183" i="34"/>
  <c r="BD183" i="34"/>
  <c r="BC183" i="34"/>
  <c r="AM183" i="34"/>
  <c r="AL183" i="34"/>
  <c r="AK183" i="34"/>
  <c r="AJ183" i="34"/>
  <c r="AI183" i="34"/>
  <c r="AH183" i="34"/>
  <c r="AG183" i="34"/>
  <c r="AF183" i="34"/>
  <c r="AE183" i="34"/>
  <c r="AD183" i="34"/>
  <c r="AC183" i="34"/>
  <c r="BM113" i="34"/>
  <c r="BL113" i="34"/>
  <c r="BK113" i="34"/>
  <c r="BI113" i="34"/>
  <c r="BH113" i="34"/>
  <c r="BG113" i="34"/>
  <c r="BF113" i="34"/>
  <c r="BE113" i="34"/>
  <c r="BD113" i="34"/>
  <c r="BC113" i="34"/>
  <c r="BM112" i="34"/>
  <c r="BL112" i="34"/>
  <c r="BK112" i="34"/>
  <c r="BI112" i="34"/>
  <c r="BH112" i="34"/>
  <c r="BG112" i="34"/>
  <c r="BF112" i="34"/>
  <c r="BE112" i="34"/>
  <c r="BD112" i="34"/>
  <c r="BC112" i="34"/>
  <c r="EY226" i="34"/>
  <c r="B225" i="34"/>
  <c r="B224" i="34"/>
  <c r="B222" i="34"/>
  <c r="B221" i="34"/>
  <c r="B220" i="34"/>
  <c r="B219" i="34"/>
  <c r="B218" i="34"/>
  <c r="B123" i="34"/>
  <c r="B122" i="34"/>
  <c r="M113" i="34"/>
  <c r="L113" i="34"/>
  <c r="K113" i="34"/>
  <c r="J113" i="34"/>
  <c r="I113" i="34"/>
  <c r="H113" i="34"/>
  <c r="G113" i="34"/>
  <c r="F113" i="34"/>
  <c r="E113" i="34"/>
  <c r="D113" i="34"/>
  <c r="C113" i="34"/>
  <c r="B113" i="34"/>
  <c r="M112" i="34"/>
  <c r="L112" i="34"/>
  <c r="K112" i="34"/>
  <c r="J112" i="34"/>
  <c r="I112" i="34"/>
  <c r="H112" i="34"/>
  <c r="G112" i="34"/>
  <c r="F112" i="34"/>
  <c r="E112" i="34"/>
  <c r="D112" i="34"/>
  <c r="C112" i="34"/>
  <c r="B112" i="34"/>
  <c r="EY32" i="34"/>
  <c r="DL32" i="34"/>
  <c r="BB225" i="33" l="1"/>
  <c r="GJ183" i="34"/>
  <c r="GF183" i="34"/>
  <c r="GB183" i="34"/>
  <c r="EY221" i="34"/>
  <c r="HL221" i="34"/>
  <c r="IL221" i="34" s="1"/>
  <c r="IY221" i="34" s="1"/>
  <c r="EY225" i="34"/>
  <c r="HL225" i="34"/>
  <c r="IL225" i="34" s="1"/>
  <c r="IY225" i="34" s="1"/>
  <c r="AO217" i="34"/>
  <c r="BO217" i="34" s="1"/>
  <c r="CB217" i="34" s="1"/>
  <c r="HY217" i="34"/>
  <c r="GJ184" i="34"/>
  <c r="GF184" i="34"/>
  <c r="GB184" i="34"/>
  <c r="GI183" i="34"/>
  <c r="GE183" i="34"/>
  <c r="GA183" i="34"/>
  <c r="EY224" i="34"/>
  <c r="HL224" i="34"/>
  <c r="IL224" i="34" s="1"/>
  <c r="IY224" i="34" s="1"/>
  <c r="GC184" i="34"/>
  <c r="O218" i="34"/>
  <c r="DL218" i="34" s="1"/>
  <c r="HL218" i="34"/>
  <c r="IL218" i="34" s="1"/>
  <c r="IY218" i="34" s="1"/>
  <c r="EY222" i="34"/>
  <c r="HL222" i="34"/>
  <c r="IL222" i="34" s="1"/>
  <c r="IY222" i="34" s="1"/>
  <c r="AB32" i="34"/>
  <c r="HY32" i="34"/>
  <c r="DY32" i="34"/>
  <c r="GI184" i="34"/>
  <c r="GE184" i="34"/>
  <c r="GA184" i="34"/>
  <c r="GH183" i="34"/>
  <c r="GD183" i="34"/>
  <c r="FZ183" i="34"/>
  <c r="EY220" i="34"/>
  <c r="HL220" i="34"/>
  <c r="IL220" i="34" s="1"/>
  <c r="IY220" i="34" s="1"/>
  <c r="EG184" i="34"/>
  <c r="IG184" i="34" s="1"/>
  <c r="GG184" i="34"/>
  <c r="EY219" i="34"/>
  <c r="HL219" i="34"/>
  <c r="IL219" i="34" s="1"/>
  <c r="IY219" i="34" s="1"/>
  <c r="O223" i="34"/>
  <c r="DL223" i="34" s="1"/>
  <c r="HL223" i="34"/>
  <c r="IL223" i="34" s="1"/>
  <c r="IY223" i="34" s="1"/>
  <c r="GH184" i="34"/>
  <c r="GD184" i="34"/>
  <c r="FZ184" i="34"/>
  <c r="EG183" i="34"/>
  <c r="IG183" i="34" s="1"/>
  <c r="GG183" i="34"/>
  <c r="GC183" i="34"/>
  <c r="AY224" i="33"/>
  <c r="AZ224" i="33"/>
  <c r="AY225" i="33"/>
  <c r="BS216" i="33"/>
  <c r="BA224" i="33"/>
  <c r="AZ225" i="33"/>
  <c r="BB224" i="33"/>
  <c r="BA225" i="33"/>
  <c r="GB113" i="34"/>
  <c r="GF113" i="34"/>
  <c r="GJ113" i="34"/>
  <c r="GI112" i="34"/>
  <c r="GE112" i="34"/>
  <c r="GA112" i="34"/>
  <c r="GC113" i="34"/>
  <c r="EG113" i="34"/>
  <c r="IG113" i="34" s="1"/>
  <c r="GG113" i="34"/>
  <c r="GH112" i="34"/>
  <c r="GD112" i="34"/>
  <c r="FZ112" i="34"/>
  <c r="FZ113" i="34"/>
  <c r="GD113" i="34"/>
  <c r="GH113" i="34"/>
  <c r="EG112" i="34"/>
  <c r="IG112" i="34" s="1"/>
  <c r="GG112" i="34"/>
  <c r="GC112" i="34"/>
  <c r="GA113" i="34"/>
  <c r="GE113" i="34"/>
  <c r="GI113" i="34"/>
  <c r="GJ112" i="34"/>
  <c r="GF112" i="34"/>
  <c r="GB112" i="34"/>
  <c r="FZ138" i="34"/>
  <c r="GA138" i="34"/>
  <c r="FP138" i="34"/>
  <c r="DP138" i="34"/>
  <c r="HP138" i="34" s="1"/>
  <c r="EP138" i="34"/>
  <c r="IP138" i="34" s="1"/>
  <c r="EC138" i="34"/>
  <c r="IC138" i="34" s="1"/>
  <c r="GC138" i="34"/>
  <c r="FM138" i="34"/>
  <c r="DM138" i="34"/>
  <c r="HM138" i="34" s="1"/>
  <c r="EM138" i="34"/>
  <c r="IM138" i="34" s="1"/>
  <c r="EB138" i="34"/>
  <c r="IB138" i="34" s="1"/>
  <c r="GB138" i="34"/>
  <c r="FN138" i="34"/>
  <c r="DN138" i="34"/>
  <c r="HN138" i="34" s="1"/>
  <c r="EN138" i="34"/>
  <c r="IN138" i="34" s="1"/>
  <c r="FO138" i="34"/>
  <c r="DO138" i="34"/>
  <c r="HO138" i="34" s="1"/>
  <c r="EO138" i="34"/>
  <c r="IO138" i="34" s="1"/>
  <c r="AS225" i="33"/>
  <c r="AB226" i="34"/>
  <c r="HY226" i="34"/>
  <c r="EA138" i="34"/>
  <c r="DZ138" i="34"/>
  <c r="O123" i="34"/>
  <c r="HY123" i="34" s="1"/>
  <c r="HL123" i="34"/>
  <c r="GN138" i="34"/>
  <c r="DZ113" i="34"/>
  <c r="ED113" i="34"/>
  <c r="EH113" i="34"/>
  <c r="EC112" i="34"/>
  <c r="EJ184" i="34"/>
  <c r="EF184" i="34"/>
  <c r="EB184" i="34"/>
  <c r="EI183" i="34"/>
  <c r="EE183" i="34"/>
  <c r="EA183" i="34"/>
  <c r="GO138" i="34"/>
  <c r="EA113" i="34"/>
  <c r="EE113" i="34"/>
  <c r="EI113" i="34"/>
  <c r="EJ112" i="34"/>
  <c r="EF112" i="34"/>
  <c r="EB112" i="34"/>
  <c r="EI184" i="34"/>
  <c r="EE184" i="34"/>
  <c r="EA184" i="34"/>
  <c r="EH183" i="34"/>
  <c r="ED183" i="34"/>
  <c r="DZ183" i="34"/>
  <c r="GP138" i="34"/>
  <c r="EB113" i="34"/>
  <c r="EF113" i="34"/>
  <c r="EJ113" i="34"/>
  <c r="EI112" i="34"/>
  <c r="EE112" i="34"/>
  <c r="EA112" i="34"/>
  <c r="EH184" i="34"/>
  <c r="ED184" i="34"/>
  <c r="DZ184" i="34"/>
  <c r="EC183" i="34"/>
  <c r="O112" i="34"/>
  <c r="HL112" i="34"/>
  <c r="O113" i="34"/>
  <c r="HL113" i="34"/>
  <c r="O122" i="34"/>
  <c r="HY122" i="34" s="1"/>
  <c r="HL122" i="34"/>
  <c r="GM138" i="34"/>
  <c r="EC113" i="34"/>
  <c r="EH112" i="34"/>
  <c r="ED112" i="34"/>
  <c r="DZ112" i="34"/>
  <c r="EC184" i="34"/>
  <c r="EJ183" i="34"/>
  <c r="EF183" i="34"/>
  <c r="EB183" i="34"/>
  <c r="DL226" i="34"/>
  <c r="AW225" i="33"/>
  <c r="FC138" i="34"/>
  <c r="HC138" i="34" s="1"/>
  <c r="EZ138" i="34"/>
  <c r="GZ138" i="34" s="1"/>
  <c r="FA138" i="34"/>
  <c r="HA138" i="34" s="1"/>
  <c r="FB138" i="34"/>
  <c r="HB138" i="34" s="1"/>
  <c r="AV224" i="33"/>
  <c r="AS224" i="33"/>
  <c r="AW224" i="33"/>
  <c r="AT225" i="33"/>
  <c r="AX225" i="33"/>
  <c r="AT224" i="33"/>
  <c r="AX224" i="33"/>
  <c r="AU225" i="33"/>
  <c r="BC225" i="33"/>
  <c r="AU224" i="33"/>
  <c r="BC224" i="33"/>
  <c r="AV225" i="33"/>
  <c r="O224" i="34"/>
  <c r="DL224" i="34" s="1"/>
  <c r="O219" i="34"/>
  <c r="O222" i="34"/>
  <c r="O221" i="34"/>
  <c r="O225" i="34"/>
  <c r="O220" i="34"/>
  <c r="EY113" i="34"/>
  <c r="DL123" i="34"/>
  <c r="EY123" i="34"/>
  <c r="DL122" i="34"/>
  <c r="EY112" i="34"/>
  <c r="EY122" i="34"/>
  <c r="EY218" i="34"/>
  <c r="AB220" i="34" l="1"/>
  <c r="HY220" i="34"/>
  <c r="AB225" i="34"/>
  <c r="HY225" i="34"/>
  <c r="AB224" i="34"/>
  <c r="HY224" i="34"/>
  <c r="AB219" i="34"/>
  <c r="HY219" i="34"/>
  <c r="DL220" i="34"/>
  <c r="AB221" i="34"/>
  <c r="HY221" i="34"/>
  <c r="AB223" i="34"/>
  <c r="HY223" i="34"/>
  <c r="AO32" i="34"/>
  <c r="EL32" i="34"/>
  <c r="AB218" i="34"/>
  <c r="HY218" i="34"/>
  <c r="DL219" i="34"/>
  <c r="AB222" i="34"/>
  <c r="HY222" i="34"/>
  <c r="AO226" i="34"/>
  <c r="DY226" i="34"/>
  <c r="IB183" i="34"/>
  <c r="IH112" i="34"/>
  <c r="IF183" i="34"/>
  <c r="IL122" i="34"/>
  <c r="IY122" i="34" s="1"/>
  <c r="IL112" i="34"/>
  <c r="IY112" i="34" s="1"/>
  <c r="IJ113" i="34"/>
  <c r="HZ183" i="34"/>
  <c r="IA184" i="34"/>
  <c r="IB112" i="34"/>
  <c r="IE113" i="34"/>
  <c r="II183" i="34"/>
  <c r="IJ184" i="34"/>
  <c r="IJ183" i="34"/>
  <c r="HZ112" i="34"/>
  <c r="ID183" i="34"/>
  <c r="IE184" i="34"/>
  <c r="IF112" i="34"/>
  <c r="IA113" i="34"/>
  <c r="IH113" i="34"/>
  <c r="HZ138" i="34"/>
  <c r="AB112" i="34"/>
  <c r="AO112" i="34" s="1"/>
  <c r="EL112" i="34" s="1"/>
  <c r="HY112" i="34"/>
  <c r="HZ184" i="34"/>
  <c r="IA112" i="34"/>
  <c r="IF113" i="34"/>
  <c r="ID112" i="34"/>
  <c r="IC113" i="34"/>
  <c r="IL113" i="34"/>
  <c r="IY113" i="34" s="1"/>
  <c r="ID184" i="34"/>
  <c r="IE112" i="34"/>
  <c r="IB113" i="34"/>
  <c r="IH183" i="34"/>
  <c r="II184" i="34"/>
  <c r="IJ112" i="34"/>
  <c r="IA183" i="34"/>
  <c r="IB184" i="34"/>
  <c r="IC112" i="34"/>
  <c r="ID113" i="34"/>
  <c r="IL123" i="34"/>
  <c r="IY123" i="34" s="1"/>
  <c r="IA138" i="34"/>
  <c r="IC184" i="34"/>
  <c r="AB113" i="34"/>
  <c r="AO113" i="34" s="1"/>
  <c r="EL113" i="34" s="1"/>
  <c r="HY113" i="34"/>
  <c r="IC183" i="34"/>
  <c r="IH184" i="34"/>
  <c r="II112" i="34"/>
  <c r="II113" i="34"/>
  <c r="IE183" i="34"/>
  <c r="IF184" i="34"/>
  <c r="HZ113" i="34"/>
  <c r="DL113" i="34"/>
  <c r="IZ138" i="34"/>
  <c r="JB138" i="34"/>
  <c r="AB123" i="34"/>
  <c r="DY123" i="34"/>
  <c r="AB122" i="34"/>
  <c r="DY122" i="34"/>
  <c r="JA138" i="34"/>
  <c r="JC138" i="34"/>
  <c r="DL225" i="34"/>
  <c r="DL222" i="34"/>
  <c r="DL221" i="34"/>
  <c r="DL112" i="34"/>
  <c r="DY113" i="34" l="1"/>
  <c r="AO218" i="34"/>
  <c r="DY218" i="34"/>
  <c r="AO223" i="34"/>
  <c r="DY223" i="34"/>
  <c r="AO222" i="34"/>
  <c r="DY222" i="34"/>
  <c r="AO219" i="34"/>
  <c r="DY219" i="34"/>
  <c r="AO225" i="34"/>
  <c r="DY225" i="34"/>
  <c r="BB32" i="34"/>
  <c r="GY32" i="34"/>
  <c r="GL32" i="34"/>
  <c r="FL32" i="34"/>
  <c r="AO221" i="34"/>
  <c r="DY221" i="34"/>
  <c r="AO224" i="34"/>
  <c r="DY224" i="34"/>
  <c r="AO220" i="34"/>
  <c r="DY220" i="34"/>
  <c r="DY112" i="34"/>
  <c r="EL226" i="34"/>
  <c r="GY226" i="34"/>
  <c r="BB226" i="34"/>
  <c r="AO122" i="34"/>
  <c r="GL122" i="34" s="1"/>
  <c r="EL122" i="34"/>
  <c r="AO123" i="34"/>
  <c r="GY123" i="34" s="1"/>
  <c r="EL123" i="34"/>
  <c r="BB113" i="34"/>
  <c r="GY113" i="34"/>
  <c r="BB112" i="34"/>
  <c r="GY112" i="34"/>
  <c r="BB123" i="34" l="1"/>
  <c r="FY123" i="34" s="1"/>
  <c r="BB224" i="34"/>
  <c r="EL224" i="34"/>
  <c r="GY224" i="34"/>
  <c r="BB225" i="34"/>
  <c r="EL225" i="34"/>
  <c r="GY225" i="34"/>
  <c r="BB222" i="34"/>
  <c r="EL222" i="34"/>
  <c r="GY222" i="34"/>
  <c r="BB218" i="34"/>
  <c r="EL218" i="34"/>
  <c r="GY218" i="34"/>
  <c r="BB220" i="34"/>
  <c r="EL220" i="34"/>
  <c r="GY220" i="34"/>
  <c r="BB221" i="34"/>
  <c r="EL221" i="34"/>
  <c r="GY221" i="34"/>
  <c r="BO32" i="34"/>
  <c r="CB32" i="34" s="1"/>
  <c r="FY32" i="34"/>
  <c r="BB219" i="34"/>
  <c r="EL219" i="34"/>
  <c r="GY219" i="34"/>
  <c r="BB223" i="34"/>
  <c r="EL223" i="34"/>
  <c r="GY223" i="34"/>
  <c r="BB122" i="34"/>
  <c r="FY122" i="34" s="1"/>
  <c r="GL123" i="34"/>
  <c r="BO226" i="34"/>
  <c r="FL226" i="34"/>
  <c r="GL226" i="34" s="1"/>
  <c r="GY122" i="34"/>
  <c r="FL123" i="34"/>
  <c r="FL122" i="34"/>
  <c r="GL112" i="34"/>
  <c r="FL112" i="34"/>
  <c r="BO112" i="34"/>
  <c r="BO113" i="34"/>
  <c r="GL113" i="34"/>
  <c r="FL113" i="34"/>
  <c r="BO123" i="34"/>
  <c r="CB123" i="34" s="1"/>
  <c r="BO122" i="34" l="1"/>
  <c r="CB122" i="34" s="1"/>
  <c r="BO219" i="34"/>
  <c r="FL219" i="34"/>
  <c r="GL219" i="34" s="1"/>
  <c r="BO220" i="34"/>
  <c r="FL220" i="34"/>
  <c r="GL220" i="34" s="1"/>
  <c r="BO224" i="34"/>
  <c r="FL224" i="34"/>
  <c r="GL224" i="34" s="1"/>
  <c r="BO223" i="34"/>
  <c r="FL223" i="34"/>
  <c r="GL223" i="34" s="1"/>
  <c r="BO221" i="34"/>
  <c r="FL221" i="34"/>
  <c r="GL221" i="34" s="1"/>
  <c r="BO225" i="34"/>
  <c r="FL225" i="34"/>
  <c r="GL225" i="34" s="1"/>
  <c r="BO222" i="34"/>
  <c r="FL222" i="34"/>
  <c r="GL222" i="34" s="1"/>
  <c r="BO218" i="34"/>
  <c r="FL218" i="34"/>
  <c r="GL218" i="34" s="1"/>
  <c r="CB226" i="34"/>
  <c r="FY226" i="34"/>
  <c r="CB112" i="34"/>
  <c r="FY112" i="34"/>
  <c r="CB113" i="34"/>
  <c r="FY113" i="34"/>
  <c r="H787" i="6"/>
  <c r="I787" i="6" s="1"/>
  <c r="J787" i="6" s="1"/>
  <c r="K787" i="6" s="1"/>
  <c r="L787" i="6" s="1"/>
  <c r="M787" i="6" s="1"/>
  <c r="CB222" i="34" l="1"/>
  <c r="FY222" i="34"/>
  <c r="CB221" i="34"/>
  <c r="FY221" i="34"/>
  <c r="CB224" i="34"/>
  <c r="FY224" i="34"/>
  <c r="CB219" i="34"/>
  <c r="FY219" i="34"/>
  <c r="CB218" i="34"/>
  <c r="FY218" i="34"/>
  <c r="CB225" i="34"/>
  <c r="FY225" i="34"/>
  <c r="CB223" i="34"/>
  <c r="FY223" i="34"/>
  <c r="CB220" i="34"/>
  <c r="FY220" i="34"/>
  <c r="Q124" i="1" l="1"/>
  <c r="Q93" i="1" s="1"/>
  <c r="R93" i="1"/>
  <c r="Q126" i="1"/>
  <c r="Q95" i="1" s="1"/>
  <c r="B541" i="6"/>
  <c r="B542" i="6"/>
  <c r="Q71" i="1"/>
  <c r="R71" i="1"/>
  <c r="Q72" i="1"/>
  <c r="R72" i="1"/>
  <c r="Q73" i="1"/>
  <c r="R73" i="1"/>
  <c r="Q74" i="1"/>
  <c r="R74" i="1"/>
  <c r="Q75" i="1"/>
  <c r="R75" i="1"/>
  <c r="Q76" i="1"/>
  <c r="R76" i="1"/>
  <c r="Q77" i="1"/>
  <c r="R77" i="1"/>
  <c r="Q78" i="1"/>
  <c r="R78" i="1"/>
  <c r="Q79" i="1"/>
  <c r="R79" i="1"/>
  <c r="Q80" i="1"/>
  <c r="R80" i="1"/>
  <c r="Q82" i="1"/>
  <c r="R51" i="1"/>
  <c r="B93" i="6"/>
  <c r="B100" i="6" s="1"/>
  <c r="B94" i="6"/>
  <c r="B101" i="6" s="1"/>
  <c r="B83" i="6"/>
  <c r="B84" i="6"/>
  <c r="B72" i="6"/>
  <c r="B73" i="6"/>
  <c r="B62" i="6"/>
  <c r="B63" i="6"/>
  <c r="B225" i="1"/>
  <c r="P225" i="1" s="1"/>
  <c r="B253" i="1"/>
  <c r="B194" i="1"/>
  <c r="P194" i="1" s="1"/>
  <c r="B222" i="1"/>
  <c r="B224" i="1"/>
  <c r="B443" i="1" s="1"/>
  <c r="B472" i="1" s="1"/>
  <c r="B193" i="1"/>
  <c r="P193" i="1" s="1"/>
  <c r="B623" i="6"/>
  <c r="B582" i="6"/>
  <c r="D661" i="6"/>
  <c r="D577" i="6" s="1"/>
  <c r="C661" i="6"/>
  <c r="C577" i="6" s="1"/>
  <c r="D660" i="6"/>
  <c r="D576" i="6" s="1"/>
  <c r="C660" i="6"/>
  <c r="C576" i="6" s="1"/>
  <c r="N659" i="6"/>
  <c r="D659" i="6"/>
  <c r="D575" i="6" s="1"/>
  <c r="C659" i="6"/>
  <c r="C575" i="6" s="1"/>
  <c r="D658" i="6"/>
  <c r="D574" i="6" s="1"/>
  <c r="C658" i="6"/>
  <c r="C574" i="6" s="1"/>
  <c r="D657" i="6"/>
  <c r="N568" i="6"/>
  <c r="D568" i="6"/>
  <c r="C568" i="6"/>
  <c r="N567" i="6"/>
  <c r="D567" i="6"/>
  <c r="C567" i="6"/>
  <c r="N566" i="6"/>
  <c r="D566" i="6"/>
  <c r="C566" i="6"/>
  <c r="N565" i="6"/>
  <c r="D565" i="6"/>
  <c r="C565" i="6"/>
  <c r="M225" i="1"/>
  <c r="AA225" i="1" s="1"/>
  <c r="L225" i="1"/>
  <c r="Z225" i="1" s="1"/>
  <c r="K225" i="1"/>
  <c r="Y225" i="1" s="1"/>
  <c r="J225" i="1"/>
  <c r="X225" i="1" s="1"/>
  <c r="I225" i="1"/>
  <c r="W225" i="1" s="1"/>
  <c r="H225" i="1"/>
  <c r="V225" i="1" s="1"/>
  <c r="G225" i="1"/>
  <c r="U225" i="1" s="1"/>
  <c r="F225" i="1"/>
  <c r="T225" i="1" s="1"/>
  <c r="E225" i="1"/>
  <c r="S225" i="1" s="1"/>
  <c r="D225" i="1"/>
  <c r="R225" i="1" s="1"/>
  <c r="C225" i="1"/>
  <c r="Q225" i="1" s="1"/>
  <c r="M194" i="1"/>
  <c r="AA194" i="1" s="1"/>
  <c r="L194" i="1"/>
  <c r="Z194" i="1" s="1"/>
  <c r="K194" i="1"/>
  <c r="Y194" i="1" s="1"/>
  <c r="J194" i="1"/>
  <c r="X194" i="1" s="1"/>
  <c r="I194" i="1"/>
  <c r="W194" i="1" s="1"/>
  <c r="H194" i="1"/>
  <c r="V194" i="1" s="1"/>
  <c r="G194" i="1"/>
  <c r="U194" i="1" s="1"/>
  <c r="F194" i="1"/>
  <c r="T194" i="1" s="1"/>
  <c r="E194" i="1"/>
  <c r="S194" i="1" s="1"/>
  <c r="D194" i="1"/>
  <c r="R194" i="1" s="1"/>
  <c r="C194" i="1"/>
  <c r="Q194" i="1" s="1"/>
  <c r="M444" i="1"/>
  <c r="L444" i="1"/>
  <c r="K444" i="1"/>
  <c r="J444" i="1"/>
  <c r="I444" i="1"/>
  <c r="H444" i="1"/>
  <c r="G444" i="1"/>
  <c r="F444" i="1"/>
  <c r="E444" i="1"/>
  <c r="D444" i="1"/>
  <c r="C444" i="1"/>
  <c r="M413" i="1"/>
  <c r="L413" i="1"/>
  <c r="K413" i="1"/>
  <c r="J413" i="1"/>
  <c r="I413" i="1"/>
  <c r="H413" i="1"/>
  <c r="G413" i="1"/>
  <c r="F413" i="1"/>
  <c r="E413" i="1"/>
  <c r="D413" i="1"/>
  <c r="C413" i="1"/>
  <c r="N575" i="6" l="1"/>
  <c r="G93" i="1"/>
  <c r="G312" i="1" s="1"/>
  <c r="F93" i="1"/>
  <c r="F312" i="1" s="1"/>
  <c r="E93" i="1"/>
  <c r="E312" i="1" s="1"/>
  <c r="D93" i="1"/>
  <c r="D312" i="1" s="1"/>
  <c r="R95" i="1"/>
  <c r="E124" i="1"/>
  <c r="E343" i="1" s="1"/>
  <c r="E94" i="1"/>
  <c r="D124" i="1"/>
  <c r="D343" i="1" s="1"/>
  <c r="G124" i="1"/>
  <c r="G343" i="1" s="1"/>
  <c r="G94" i="1"/>
  <c r="G313" i="1" s="1"/>
  <c r="F124" i="1"/>
  <c r="F343" i="1" s="1"/>
  <c r="F94" i="1"/>
  <c r="F313" i="1" s="1"/>
  <c r="N576" i="6"/>
  <c r="N660" i="6"/>
  <c r="N656" i="6"/>
  <c r="N577" i="6"/>
  <c r="N661" i="6"/>
  <c r="N573" i="6"/>
  <c r="N657" i="6"/>
  <c r="N574" i="6"/>
  <c r="N658" i="6"/>
  <c r="Q81" i="1"/>
  <c r="Q86" i="1"/>
  <c r="R82" i="1"/>
  <c r="B412" i="1"/>
  <c r="B441" i="1" s="1"/>
  <c r="P224" i="1"/>
  <c r="P340" i="17"/>
  <c r="P512" i="17" s="1"/>
  <c r="Q340" i="17"/>
  <c r="Q512" i="17" s="1"/>
  <c r="P342" i="17"/>
  <c r="P514" i="17" s="1"/>
  <c r="Q342" i="17"/>
  <c r="Q514" i="17" s="1"/>
  <c r="P343" i="17"/>
  <c r="P515" i="17" s="1"/>
  <c r="Q343" i="17"/>
  <c r="Q515" i="17" s="1"/>
  <c r="P344" i="17"/>
  <c r="P516" i="17" s="1"/>
  <c r="Q344" i="17"/>
  <c r="Q516" i="17" s="1"/>
  <c r="P345" i="17"/>
  <c r="P517" i="17" s="1"/>
  <c r="Q345" i="17"/>
  <c r="Q517" i="17" s="1"/>
  <c r="P329" i="17"/>
  <c r="P501" i="17" s="1"/>
  <c r="Q329" i="17"/>
  <c r="Q501" i="17" s="1"/>
  <c r="E313" i="1" l="1"/>
  <c r="R81" i="1"/>
  <c r="R86" i="1"/>
  <c r="H94" i="1" l="1"/>
  <c r="H313" i="1" s="1"/>
  <c r="I94" i="1" l="1"/>
  <c r="I313" i="1" l="1"/>
  <c r="J94" i="1"/>
  <c r="J313" i="1" l="1"/>
  <c r="K94" i="1"/>
  <c r="K313" i="1" l="1"/>
  <c r="L94" i="1"/>
  <c r="L313" i="1" l="1"/>
  <c r="M94" i="1"/>
  <c r="G30" i="34"/>
  <c r="D30" i="34"/>
  <c r="F30" i="34"/>
  <c r="C30" i="34"/>
  <c r="E30" i="34"/>
  <c r="R30" i="34"/>
  <c r="P30" i="34"/>
  <c r="AQ30" i="34"/>
  <c r="BG30" i="34"/>
  <c r="BE30" i="34"/>
  <c r="BQ31" i="34"/>
  <c r="BR30" i="34"/>
  <c r="BR31" i="34"/>
  <c r="BT30" i="34"/>
  <c r="BT31" i="34"/>
  <c r="T30" i="34"/>
  <c r="AP30" i="34"/>
  <c r="CD31" i="34"/>
  <c r="CE30" i="34"/>
  <c r="BP30" i="34"/>
  <c r="CE31" i="34"/>
  <c r="CF30" i="34"/>
  <c r="CG30" i="34"/>
  <c r="BQ30" i="34"/>
  <c r="CG31" i="34"/>
  <c r="Q30" i="34"/>
  <c r="AS30" i="34"/>
  <c r="AT30" i="34"/>
  <c r="BD30" i="34"/>
  <c r="AR30" i="34"/>
  <c r="AE30" i="34"/>
  <c r="CC30" i="34"/>
  <c r="BP31" i="34"/>
  <c r="BS30" i="34"/>
  <c r="BS31" i="34"/>
  <c r="AG30" i="34"/>
  <c r="CD30" i="34"/>
  <c r="S30" i="34"/>
  <c r="BF30" i="34"/>
  <c r="BC30" i="34"/>
  <c r="AC30" i="34"/>
  <c r="CC31" i="34"/>
  <c r="AF30" i="34"/>
  <c r="CF31" i="34"/>
  <c r="AD30" i="34"/>
  <c r="M313" i="1" l="1"/>
  <c r="FM30" i="34"/>
  <c r="DM30" i="34"/>
  <c r="HM30" i="34" s="1"/>
  <c r="EN30" i="34"/>
  <c r="FO30" i="34"/>
  <c r="FP30" i="34"/>
  <c r="EQ30" i="34"/>
  <c r="DQ30" i="34"/>
  <c r="EP30" i="34"/>
  <c r="DN30" i="34"/>
  <c r="EB30" i="34"/>
  <c r="IB30" i="34" s="1"/>
  <c r="GB30" i="34"/>
  <c r="GC30" i="34"/>
  <c r="FZ30" i="34"/>
  <c r="FQ30" i="34"/>
  <c r="DP30" i="34"/>
  <c r="FN30" i="34"/>
  <c r="EO30" i="34"/>
  <c r="GA30" i="34"/>
  <c r="EM30" i="34"/>
  <c r="IM30" i="34" s="1"/>
  <c r="DO30" i="34"/>
  <c r="ED30" i="34"/>
  <c r="ID30" i="34" s="1"/>
  <c r="GD30" i="34"/>
  <c r="EC30" i="34"/>
  <c r="FD30" i="34"/>
  <c r="HD30" i="34" s="1"/>
  <c r="DZ30" i="34"/>
  <c r="GM30" i="34"/>
  <c r="EA30" i="34"/>
  <c r="GN30" i="34"/>
  <c r="GO30" i="34"/>
  <c r="GQ30" i="34"/>
  <c r="GP30" i="34"/>
  <c r="EZ30" i="34"/>
  <c r="FA30" i="34"/>
  <c r="FC30" i="34"/>
  <c r="FB30" i="34"/>
  <c r="I95" i="1"/>
  <c r="I314" i="1" s="1"/>
  <c r="HO30" i="34" l="1"/>
  <c r="I126" i="1"/>
  <c r="HQ30" i="34"/>
  <c r="HN30" i="34"/>
  <c r="HP30" i="34"/>
  <c r="IO30" i="34"/>
  <c r="IP30" i="34"/>
  <c r="IQ30" i="34"/>
  <c r="IN30" i="34"/>
  <c r="JD30" i="34"/>
  <c r="HZ30" i="34"/>
  <c r="IA30" i="34"/>
  <c r="IC30" i="34"/>
  <c r="HB30" i="34"/>
  <c r="JB30" i="34" s="1"/>
  <c r="HC30" i="34"/>
  <c r="JC30" i="34" s="1"/>
  <c r="HA30" i="34"/>
  <c r="JA30" i="34" s="1"/>
  <c r="IZ30" i="34"/>
  <c r="GZ30" i="34"/>
  <c r="J95" i="1"/>
  <c r="J314" i="1" s="1"/>
  <c r="I345" i="1" l="1"/>
  <c r="J126" i="1"/>
  <c r="K95" i="1"/>
  <c r="K314" i="1" s="1"/>
  <c r="J345" i="1" l="1"/>
  <c r="K126" i="1"/>
  <c r="L95" i="1"/>
  <c r="L314" i="1" s="1"/>
  <c r="K345" i="1" l="1"/>
  <c r="L126" i="1"/>
  <c r="M95" i="1"/>
  <c r="M314" i="1" s="1"/>
  <c r="L345" i="1" l="1"/>
  <c r="M126" i="1"/>
  <c r="M345" i="1" l="1"/>
  <c r="P214" i="22" l="1"/>
  <c r="Q214" i="22"/>
  <c r="B356" i="22"/>
  <c r="C109" i="22"/>
  <c r="HL216" i="34" l="1"/>
  <c r="C286" i="22"/>
  <c r="C216" i="33"/>
  <c r="AF216" i="33" s="1"/>
  <c r="C216" i="34"/>
  <c r="B144" i="22"/>
  <c r="O144" i="22" s="1"/>
  <c r="B251" i="22"/>
  <c r="O251" i="22" s="1"/>
  <c r="C74" i="22"/>
  <c r="B179" i="22"/>
  <c r="O179" i="22" s="1"/>
  <c r="B391" i="22"/>
  <c r="B214" i="22"/>
  <c r="O214" i="22" s="1"/>
  <c r="C144" i="22"/>
  <c r="C179" i="22"/>
  <c r="B286" i="22"/>
  <c r="B321" i="22"/>
  <c r="O74" i="22"/>
  <c r="B74" i="22"/>
  <c r="B109" i="22"/>
  <c r="O109" i="22" s="1"/>
  <c r="BF216" i="33" l="1"/>
  <c r="IL216" i="34"/>
  <c r="IY216" i="34" s="1"/>
  <c r="C321" i="22"/>
  <c r="P216" i="33"/>
  <c r="P216" i="34"/>
  <c r="C251" i="22"/>
  <c r="AC216" i="34"/>
  <c r="AE216" i="33"/>
  <c r="AR216" i="33"/>
  <c r="BE216" i="33"/>
  <c r="BR216" i="33"/>
  <c r="O216" i="33"/>
  <c r="C356" i="22"/>
  <c r="AP216" i="34"/>
  <c r="O216" i="34"/>
  <c r="HY216" i="34" s="1"/>
  <c r="DL216" i="34"/>
  <c r="EY216" i="34"/>
  <c r="C214" i="22"/>
  <c r="BC216" i="34" s="1"/>
  <c r="FM216" i="34" l="1"/>
  <c r="FZ216" i="34"/>
  <c r="EM216" i="34"/>
  <c r="IM216" i="34" s="1"/>
  <c r="DM216" i="34"/>
  <c r="HM216" i="34" s="1"/>
  <c r="GM216" i="34"/>
  <c r="AB216" i="34"/>
  <c r="DY216" i="34"/>
  <c r="DZ216" i="34"/>
  <c r="EZ216" i="34"/>
  <c r="C391" i="22"/>
  <c r="HZ216" i="34" l="1"/>
  <c r="AO216" i="34"/>
  <c r="EL216" i="34"/>
  <c r="IZ216" i="34"/>
  <c r="GZ216" i="34"/>
  <c r="BS26" i="33"/>
  <c r="BT26" i="33"/>
  <c r="BU26" i="33"/>
  <c r="BV26" i="33"/>
  <c r="BW26" i="33"/>
  <c r="BX26" i="33"/>
  <c r="BY26" i="33"/>
  <c r="BZ26" i="33"/>
  <c r="CA26" i="33"/>
  <c r="CB26" i="33"/>
  <c r="CC26" i="33"/>
  <c r="BS23" i="33"/>
  <c r="BT23" i="33"/>
  <c r="BU23" i="33"/>
  <c r="BV23" i="33"/>
  <c r="BW23" i="33"/>
  <c r="BX23" i="33"/>
  <c r="BY23" i="33"/>
  <c r="BZ23" i="33"/>
  <c r="CA23" i="33"/>
  <c r="CB23" i="33"/>
  <c r="CC23" i="33"/>
  <c r="R121" i="1"/>
  <c r="R90" i="1" s="1"/>
  <c r="Q121" i="1"/>
  <c r="Q90" i="1" s="1"/>
  <c r="BB216" i="34" l="1"/>
  <c r="FL216" i="34"/>
  <c r="GY216" i="34"/>
  <c r="GL216" i="34"/>
  <c r="F245" i="1"/>
  <c r="F214" i="1"/>
  <c r="F213" i="1"/>
  <c r="F244" i="1"/>
  <c r="F243" i="1"/>
  <c r="F212" i="1"/>
  <c r="F241" i="1"/>
  <c r="F210" i="1"/>
  <c r="F242" i="1"/>
  <c r="F211" i="1"/>
  <c r="E245" i="1"/>
  <c r="E214" i="1"/>
  <c r="E58" i="1"/>
  <c r="E244" i="1"/>
  <c r="E213" i="1"/>
  <c r="D58" i="1"/>
  <c r="D244" i="1"/>
  <c r="D213" i="1"/>
  <c r="D212" i="1"/>
  <c r="D243" i="1"/>
  <c r="D242" i="1"/>
  <c r="D211" i="1"/>
  <c r="D148" i="1"/>
  <c r="D210" i="1"/>
  <c r="D241" i="1"/>
  <c r="E243" i="1"/>
  <c r="E212" i="1"/>
  <c r="E242" i="1"/>
  <c r="E211" i="1"/>
  <c r="E241" i="1"/>
  <c r="E210" i="1"/>
  <c r="D245" i="1"/>
  <c r="D214" i="1"/>
  <c r="G245" i="1"/>
  <c r="G214" i="1"/>
  <c r="C90" i="1"/>
  <c r="C245" i="1"/>
  <c r="C214" i="1"/>
  <c r="C151" i="1"/>
  <c r="C244" i="1"/>
  <c r="C243" i="1"/>
  <c r="C212" i="1"/>
  <c r="G242" i="1"/>
  <c r="G211" i="1"/>
  <c r="C242" i="1"/>
  <c r="C211" i="1"/>
  <c r="C210" i="1"/>
  <c r="C241" i="1"/>
  <c r="E117" i="1"/>
  <c r="E336" i="1" s="1"/>
  <c r="F179" i="1"/>
  <c r="F150" i="1"/>
  <c r="F369" i="1" s="1"/>
  <c r="E151" i="1"/>
  <c r="E370" i="1" s="1"/>
  <c r="G149" i="1"/>
  <c r="D179" i="1"/>
  <c r="D55" i="1"/>
  <c r="D274" i="1" s="1"/>
  <c r="D150" i="1"/>
  <c r="D369" i="1" s="1"/>
  <c r="E149" i="1"/>
  <c r="E368" i="1" s="1"/>
  <c r="F148" i="1"/>
  <c r="F367" i="1" s="1"/>
  <c r="C149" i="1"/>
  <c r="C368" i="1" s="1"/>
  <c r="F55" i="1"/>
  <c r="F274" i="1" s="1"/>
  <c r="E90" i="1"/>
  <c r="E55" i="1"/>
  <c r="E274" i="1" s="1"/>
  <c r="C58" i="1"/>
  <c r="C277" i="1" s="1"/>
  <c r="D90" i="1"/>
  <c r="D86" i="1"/>
  <c r="D117" i="1"/>
  <c r="F151" i="1"/>
  <c r="F370" i="1" s="1"/>
  <c r="C150" i="1"/>
  <c r="C369" i="1" s="1"/>
  <c r="D149" i="1"/>
  <c r="D368" i="1" s="1"/>
  <c r="E148" i="1"/>
  <c r="E367" i="1" s="1"/>
  <c r="C182" i="1"/>
  <c r="C179" i="1"/>
  <c r="C117" i="1"/>
  <c r="D182" i="1"/>
  <c r="F58" i="1"/>
  <c r="F277" i="1" s="1"/>
  <c r="D89" i="1"/>
  <c r="C86" i="1"/>
  <c r="C55" i="1"/>
  <c r="C89" i="1"/>
  <c r="F86" i="1"/>
  <c r="F120" i="1"/>
  <c r="F117" i="1"/>
  <c r="D120" i="1"/>
  <c r="D151" i="1"/>
  <c r="E150" i="1"/>
  <c r="E369" i="1" s="1"/>
  <c r="F149" i="1"/>
  <c r="F368" i="1" s="1"/>
  <c r="C148" i="1"/>
  <c r="E179" i="1"/>
  <c r="E86" i="1"/>
  <c r="D780" i="6"/>
  <c r="C780" i="6"/>
  <c r="E88" i="17"/>
  <c r="E23" i="34" l="1"/>
  <c r="E305" i="1"/>
  <c r="S26" i="34"/>
  <c r="F339" i="1"/>
  <c r="P23" i="34"/>
  <c r="D23" i="34"/>
  <c r="D305" i="1"/>
  <c r="S23" i="34"/>
  <c r="F336" i="1"/>
  <c r="C26" i="34"/>
  <c r="C308" i="1"/>
  <c r="C23" i="34"/>
  <c r="C305" i="1"/>
  <c r="D26" i="34"/>
  <c r="D308" i="1"/>
  <c r="AE26" i="34"/>
  <c r="E277" i="1"/>
  <c r="F23" i="34"/>
  <c r="F305" i="1"/>
  <c r="E27" i="34"/>
  <c r="E309" i="1"/>
  <c r="C27" i="34"/>
  <c r="C309" i="1"/>
  <c r="Q26" i="34"/>
  <c r="AC23" i="34"/>
  <c r="C274" i="1"/>
  <c r="Q23" i="34"/>
  <c r="D27" i="34"/>
  <c r="D309" i="1"/>
  <c r="FY216" i="34"/>
  <c r="BO216" i="34"/>
  <c r="CB216" i="34" s="1"/>
  <c r="AR23" i="34"/>
  <c r="AQ24" i="34"/>
  <c r="AP24" i="34"/>
  <c r="AR24" i="34"/>
  <c r="BD23" i="34"/>
  <c r="CC23" i="34"/>
  <c r="CG24" i="34"/>
  <c r="CC26" i="34"/>
  <c r="D464" i="1"/>
  <c r="CD27" i="34"/>
  <c r="CD23" i="34"/>
  <c r="D461" i="1"/>
  <c r="CD24" i="34"/>
  <c r="D462" i="1"/>
  <c r="CD25" i="34"/>
  <c r="E433" i="1"/>
  <c r="BR27" i="34"/>
  <c r="F460" i="1"/>
  <c r="CF23" i="34"/>
  <c r="F463" i="1"/>
  <c r="CF26" i="34"/>
  <c r="AP23" i="34"/>
  <c r="AS24" i="34"/>
  <c r="AQ26" i="34"/>
  <c r="AF26" i="34"/>
  <c r="BC23" i="34"/>
  <c r="AS26" i="34"/>
  <c r="AC26" i="34"/>
  <c r="AS25" i="34"/>
  <c r="BP23" i="34"/>
  <c r="C430" i="1"/>
  <c r="BP24" i="34"/>
  <c r="C431" i="1"/>
  <c r="BP25" i="34"/>
  <c r="AP26" i="34"/>
  <c r="BT27" i="34"/>
  <c r="E429" i="1"/>
  <c r="BR23" i="34"/>
  <c r="BQ23" i="34"/>
  <c r="D431" i="1"/>
  <c r="BQ25" i="34"/>
  <c r="BQ26" i="34"/>
  <c r="E432" i="1"/>
  <c r="BR26" i="34"/>
  <c r="E464" i="1"/>
  <c r="CE27" i="34"/>
  <c r="F432" i="1"/>
  <c r="BS26" i="34"/>
  <c r="BC26" i="34"/>
  <c r="AS23" i="34"/>
  <c r="AQ25" i="34"/>
  <c r="AT24" i="34"/>
  <c r="F398" i="1"/>
  <c r="BF23" i="34"/>
  <c r="R23" i="33"/>
  <c r="R23" i="34"/>
  <c r="C461" i="1"/>
  <c r="CC24" i="34"/>
  <c r="C462" i="1"/>
  <c r="CC25" i="34"/>
  <c r="C433" i="1"/>
  <c r="BP27" i="34"/>
  <c r="CG27" i="34"/>
  <c r="E460" i="1"/>
  <c r="CE23" i="34"/>
  <c r="E430" i="1"/>
  <c r="BR24" i="34"/>
  <c r="E431" i="1"/>
  <c r="BR25" i="34"/>
  <c r="AQ23" i="34"/>
  <c r="CD26" i="34"/>
  <c r="E463" i="1"/>
  <c r="CE26" i="34"/>
  <c r="F430" i="1"/>
  <c r="BS24" i="34"/>
  <c r="F431" i="1"/>
  <c r="BS25" i="34"/>
  <c r="F433" i="1"/>
  <c r="BS27" i="34"/>
  <c r="E398" i="1"/>
  <c r="BE23" i="34"/>
  <c r="AR25" i="34"/>
  <c r="BD26" i="34"/>
  <c r="AP25" i="34"/>
  <c r="AE23" i="34"/>
  <c r="AF23" i="34"/>
  <c r="AD23" i="34"/>
  <c r="AR26" i="34"/>
  <c r="BT24" i="34"/>
  <c r="C464" i="1"/>
  <c r="CC27" i="34"/>
  <c r="D433" i="1"/>
  <c r="BQ27" i="34"/>
  <c r="E461" i="1"/>
  <c r="CE24" i="34"/>
  <c r="E462" i="1"/>
  <c r="CE25" i="34"/>
  <c r="D430" i="1"/>
  <c r="BQ24" i="34"/>
  <c r="AD26" i="34"/>
  <c r="F461" i="1"/>
  <c r="CF24" i="34"/>
  <c r="F429" i="1"/>
  <c r="BS23" i="34"/>
  <c r="F462" i="1"/>
  <c r="CF25" i="34"/>
  <c r="F464" i="1"/>
  <c r="CF27" i="34"/>
  <c r="E227" i="1"/>
  <c r="E196" i="1"/>
  <c r="D228" i="1"/>
  <c r="D197" i="1"/>
  <c r="C229" i="1"/>
  <c r="C198" i="1"/>
  <c r="E231" i="1"/>
  <c r="E200" i="1"/>
  <c r="D232" i="1"/>
  <c r="D201" i="1"/>
  <c r="C233" i="1"/>
  <c r="C202" i="1"/>
  <c r="E235" i="1"/>
  <c r="E204" i="1"/>
  <c r="D205" i="1"/>
  <c r="D236" i="1"/>
  <c r="F206" i="1"/>
  <c r="BS19" i="34" s="1"/>
  <c r="F237" i="1"/>
  <c r="CF19" i="34" s="1"/>
  <c r="E238" i="1"/>
  <c r="E207" i="1"/>
  <c r="D239" i="1"/>
  <c r="D208" i="1"/>
  <c r="H239" i="1"/>
  <c r="H208" i="1"/>
  <c r="E209" i="1"/>
  <c r="E240" i="1"/>
  <c r="D246" i="1"/>
  <c r="D215" i="1"/>
  <c r="F247" i="1"/>
  <c r="F216" i="1"/>
  <c r="F182" i="1"/>
  <c r="F89" i="1"/>
  <c r="C226" i="1"/>
  <c r="C195" i="1"/>
  <c r="E228" i="1"/>
  <c r="E197" i="1"/>
  <c r="D229" i="1"/>
  <c r="D198" i="1"/>
  <c r="C230" i="1"/>
  <c r="C199" i="1"/>
  <c r="E232" i="1"/>
  <c r="E201" i="1"/>
  <c r="D233" i="1"/>
  <c r="D202" i="1"/>
  <c r="C234" i="1"/>
  <c r="C203" i="1"/>
  <c r="E205" i="1"/>
  <c r="E236" i="1"/>
  <c r="C206" i="1"/>
  <c r="C237" i="1"/>
  <c r="E239" i="1"/>
  <c r="E208" i="1"/>
  <c r="I239" i="1"/>
  <c r="I208" i="1"/>
  <c r="E246" i="1"/>
  <c r="E215" i="1"/>
  <c r="C247" i="1"/>
  <c r="C216" i="1"/>
  <c r="D226" i="1"/>
  <c r="D195" i="1"/>
  <c r="C227" i="1"/>
  <c r="C196" i="1"/>
  <c r="E198" i="1"/>
  <c r="E229" i="1"/>
  <c r="D230" i="1"/>
  <c r="D199" i="1"/>
  <c r="C231" i="1"/>
  <c r="C200" i="1"/>
  <c r="E202" i="1"/>
  <c r="E233" i="1"/>
  <c r="D234" i="1"/>
  <c r="D203" i="1"/>
  <c r="C235" i="1"/>
  <c r="C204" i="1"/>
  <c r="F236" i="1"/>
  <c r="F205" i="1"/>
  <c r="D237" i="1"/>
  <c r="D206" i="1"/>
  <c r="F239" i="1"/>
  <c r="F208" i="1"/>
  <c r="C240" i="1"/>
  <c r="C209" i="1"/>
  <c r="F246" i="1"/>
  <c r="F215" i="1"/>
  <c r="D216" i="1"/>
  <c r="D247" i="1"/>
  <c r="E182" i="1"/>
  <c r="E89" i="1"/>
  <c r="E308" i="1" s="1"/>
  <c r="E226" i="1"/>
  <c r="E195" i="1"/>
  <c r="D227" i="1"/>
  <c r="D196" i="1"/>
  <c r="C197" i="1"/>
  <c r="C228" i="1"/>
  <c r="E230" i="1"/>
  <c r="E199" i="1"/>
  <c r="D231" i="1"/>
  <c r="D200" i="1"/>
  <c r="C201" i="1"/>
  <c r="C232" i="1"/>
  <c r="E234" i="1"/>
  <c r="E203" i="1"/>
  <c r="D235" i="1"/>
  <c r="D204" i="1"/>
  <c r="C236" i="1"/>
  <c r="C205" i="1"/>
  <c r="E206" i="1"/>
  <c r="E237" i="1"/>
  <c r="C238" i="1"/>
  <c r="C207" i="1"/>
  <c r="C208" i="1"/>
  <c r="C239" i="1"/>
  <c r="G239" i="1"/>
  <c r="G208" i="1"/>
  <c r="D240" i="1"/>
  <c r="D209" i="1"/>
  <c r="C246" i="1"/>
  <c r="C215" i="1"/>
  <c r="E247" i="1"/>
  <c r="E216" i="1"/>
  <c r="E120" i="1"/>
  <c r="S23" i="33"/>
  <c r="C26" i="33"/>
  <c r="E23" i="33"/>
  <c r="S26" i="33"/>
  <c r="D23" i="33"/>
  <c r="Q26" i="33"/>
  <c r="C23" i="33"/>
  <c r="D26" i="33"/>
  <c r="Q23" i="33"/>
  <c r="F23" i="33"/>
  <c r="P23" i="33"/>
  <c r="E222" i="1" l="1"/>
  <c r="C253" i="1"/>
  <c r="E253" i="1"/>
  <c r="EM23" i="34"/>
  <c r="R26" i="34"/>
  <c r="E339" i="1"/>
  <c r="F26" i="34"/>
  <c r="DP26" i="34" s="1"/>
  <c r="F308" i="1"/>
  <c r="FN23" i="34"/>
  <c r="FN26" i="34"/>
  <c r="FZ26" i="34"/>
  <c r="DO23" i="34"/>
  <c r="FP23" i="34"/>
  <c r="GC23" i="34"/>
  <c r="GA26" i="34"/>
  <c r="FZ23" i="34"/>
  <c r="GB23" i="34"/>
  <c r="EN26" i="34"/>
  <c r="DM23" i="34"/>
  <c r="FO23" i="34"/>
  <c r="DN26" i="34"/>
  <c r="FM23" i="34"/>
  <c r="EN23" i="34"/>
  <c r="EP23" i="34"/>
  <c r="EA23" i="34"/>
  <c r="IA23" i="34" s="1"/>
  <c r="GA23" i="34"/>
  <c r="EO23" i="34"/>
  <c r="DN23" i="34"/>
  <c r="DP23" i="34"/>
  <c r="GN23" i="34"/>
  <c r="EC23" i="34"/>
  <c r="EA26" i="34"/>
  <c r="DZ23" i="34"/>
  <c r="EB23" i="34"/>
  <c r="GP23" i="34"/>
  <c r="DZ26" i="34"/>
  <c r="GM23" i="34"/>
  <c r="GN26" i="34"/>
  <c r="GO23" i="34"/>
  <c r="FA23" i="34"/>
  <c r="FA26" i="34"/>
  <c r="EZ23" i="34"/>
  <c r="FC23" i="34"/>
  <c r="D459" i="1"/>
  <c r="CD22" i="34"/>
  <c r="G458" i="1"/>
  <c r="CG21" i="34"/>
  <c r="C457" i="1"/>
  <c r="CC20" i="34"/>
  <c r="D454" i="1"/>
  <c r="CD17" i="34"/>
  <c r="C420" i="1"/>
  <c r="BP14" i="34"/>
  <c r="E449" i="1"/>
  <c r="CE12" i="34"/>
  <c r="D446" i="1"/>
  <c r="CD9" i="34"/>
  <c r="E401" i="1"/>
  <c r="BE26" i="34"/>
  <c r="EB26" i="34" s="1"/>
  <c r="F434" i="1"/>
  <c r="BS28" i="34"/>
  <c r="C428" i="1"/>
  <c r="BP22" i="34"/>
  <c r="F427" i="1"/>
  <c r="BS21" i="34"/>
  <c r="F424" i="1"/>
  <c r="BS18" i="34"/>
  <c r="C423" i="1"/>
  <c r="BP17" i="34"/>
  <c r="E452" i="1"/>
  <c r="CE15" i="34"/>
  <c r="D418" i="1"/>
  <c r="BQ12" i="34"/>
  <c r="C415" i="1"/>
  <c r="BP9" i="34"/>
  <c r="E434" i="1"/>
  <c r="BR28" i="34"/>
  <c r="E427" i="1"/>
  <c r="BR21" i="34"/>
  <c r="E455" i="1"/>
  <c r="CE18" i="34"/>
  <c r="D421" i="1"/>
  <c r="BQ15" i="34"/>
  <c r="C418" i="1"/>
  <c r="BP12" i="34"/>
  <c r="E416" i="1"/>
  <c r="BR10" i="34"/>
  <c r="E459" i="1"/>
  <c r="CE22" i="34"/>
  <c r="BU21" i="34"/>
  <c r="E426" i="1"/>
  <c r="BR20" i="34"/>
  <c r="E423" i="1"/>
  <c r="BR17" i="34"/>
  <c r="D420" i="1"/>
  <c r="BQ14" i="34"/>
  <c r="C417" i="1"/>
  <c r="BP11" i="34"/>
  <c r="E415" i="1"/>
  <c r="BR9" i="34"/>
  <c r="FB23" i="34"/>
  <c r="E435" i="1"/>
  <c r="BR29" i="34"/>
  <c r="C434" i="1"/>
  <c r="BP28" i="34"/>
  <c r="C458" i="1"/>
  <c r="CC21" i="34"/>
  <c r="E456" i="1"/>
  <c r="CE19" i="34"/>
  <c r="C424" i="1"/>
  <c r="BP18" i="34"/>
  <c r="E422" i="1"/>
  <c r="BR16" i="34"/>
  <c r="D419" i="1"/>
  <c r="BQ13" i="34"/>
  <c r="C447" i="1"/>
  <c r="CC10" i="34"/>
  <c r="E414" i="1"/>
  <c r="BR8" i="34"/>
  <c r="F465" i="1"/>
  <c r="CF28" i="34"/>
  <c r="C459" i="1"/>
  <c r="CC22" i="34"/>
  <c r="F458" i="1"/>
  <c r="CF21" i="34"/>
  <c r="F455" i="1"/>
  <c r="CF18" i="34"/>
  <c r="C454" i="1"/>
  <c r="CC17" i="34"/>
  <c r="E421" i="1"/>
  <c r="BR15" i="34"/>
  <c r="D449" i="1"/>
  <c r="CD12" i="34"/>
  <c r="C446" i="1"/>
  <c r="CC9" i="34"/>
  <c r="E465" i="1"/>
  <c r="CE28" i="34"/>
  <c r="E458" i="1"/>
  <c r="CE21" i="34"/>
  <c r="E424" i="1"/>
  <c r="BR18" i="34"/>
  <c r="D452" i="1"/>
  <c r="CD15" i="34"/>
  <c r="C449" i="1"/>
  <c r="CC12" i="34"/>
  <c r="E447" i="1"/>
  <c r="CE10" i="34"/>
  <c r="F401" i="1"/>
  <c r="BF26" i="34"/>
  <c r="E428" i="1"/>
  <c r="BR22" i="34"/>
  <c r="CH21" i="34"/>
  <c r="E457" i="1"/>
  <c r="CE20" i="34"/>
  <c r="E454" i="1"/>
  <c r="CE17" i="34"/>
  <c r="D451" i="1"/>
  <c r="CD14" i="34"/>
  <c r="C448" i="1"/>
  <c r="CC11" i="34"/>
  <c r="E446" i="1"/>
  <c r="CE9" i="34"/>
  <c r="E466" i="1"/>
  <c r="CE29" i="34"/>
  <c r="C465" i="1"/>
  <c r="CC28" i="34"/>
  <c r="C427" i="1"/>
  <c r="BP21" i="34"/>
  <c r="E425" i="1"/>
  <c r="BR19" i="34"/>
  <c r="C455" i="1"/>
  <c r="CC18" i="34"/>
  <c r="E453" i="1"/>
  <c r="CE16" i="34"/>
  <c r="D450" i="1"/>
  <c r="CD13" i="34"/>
  <c r="C416" i="1"/>
  <c r="BP10" i="34"/>
  <c r="E445" i="1"/>
  <c r="CE8" i="34"/>
  <c r="D466" i="1"/>
  <c r="CD29" i="34"/>
  <c r="D425" i="1"/>
  <c r="BQ19" i="34"/>
  <c r="D422" i="1"/>
  <c r="BQ16" i="34"/>
  <c r="C419" i="1"/>
  <c r="BP13" i="34"/>
  <c r="E448" i="1"/>
  <c r="CE11" i="34"/>
  <c r="D414" i="1"/>
  <c r="BQ8" i="34"/>
  <c r="C435" i="1"/>
  <c r="BP29" i="34"/>
  <c r="BV21" i="34"/>
  <c r="C456" i="1"/>
  <c r="CC19" i="34"/>
  <c r="C422" i="1"/>
  <c r="BP16" i="34"/>
  <c r="E420" i="1"/>
  <c r="BR14" i="34"/>
  <c r="D417" i="1"/>
  <c r="BQ11" i="34"/>
  <c r="C414" i="1"/>
  <c r="BP8" i="34"/>
  <c r="F435" i="1"/>
  <c r="BS29" i="34"/>
  <c r="D434" i="1"/>
  <c r="BQ28" i="34"/>
  <c r="D427" i="1"/>
  <c r="BQ21" i="34"/>
  <c r="D455" i="1"/>
  <c r="CD18" i="34"/>
  <c r="C421" i="1"/>
  <c r="BP15" i="34"/>
  <c r="E419" i="1"/>
  <c r="BR13" i="34"/>
  <c r="D416" i="1"/>
  <c r="BQ10" i="34"/>
  <c r="D428" i="1"/>
  <c r="BQ22" i="34"/>
  <c r="G427" i="1"/>
  <c r="BT21" i="34"/>
  <c r="C426" i="1"/>
  <c r="BP20" i="34"/>
  <c r="D423" i="1"/>
  <c r="BQ17" i="34"/>
  <c r="C451" i="1"/>
  <c r="CC14" i="34"/>
  <c r="E418" i="1"/>
  <c r="BR12" i="34"/>
  <c r="D415" i="1"/>
  <c r="BQ9" i="34"/>
  <c r="E26" i="34"/>
  <c r="D435" i="1"/>
  <c r="BQ29" i="34"/>
  <c r="D456" i="1"/>
  <c r="CD19" i="34"/>
  <c r="D453" i="1"/>
  <c r="CD16" i="34"/>
  <c r="C450" i="1"/>
  <c r="CC13" i="34"/>
  <c r="E417" i="1"/>
  <c r="BR11" i="34"/>
  <c r="D445" i="1"/>
  <c r="CD8" i="34"/>
  <c r="C466" i="1"/>
  <c r="CC29" i="34"/>
  <c r="CI21" i="34"/>
  <c r="C425" i="1"/>
  <c r="BP19" i="34"/>
  <c r="C453" i="1"/>
  <c r="CC16" i="34"/>
  <c r="E451" i="1"/>
  <c r="CE14" i="34"/>
  <c r="D448" i="1"/>
  <c r="CD11" i="34"/>
  <c r="C445" i="1"/>
  <c r="CC8" i="34"/>
  <c r="F466" i="1"/>
  <c r="CF29" i="34"/>
  <c r="D465" i="1"/>
  <c r="CD28" i="34"/>
  <c r="D458" i="1"/>
  <c r="CD21" i="34"/>
  <c r="D424" i="1"/>
  <c r="BQ18" i="34"/>
  <c r="C452" i="1"/>
  <c r="CC15" i="34"/>
  <c r="E450" i="1"/>
  <c r="CE13" i="34"/>
  <c r="D447" i="1"/>
  <c r="CD10" i="34"/>
  <c r="AF23" i="33"/>
  <c r="AG26" i="33"/>
  <c r="BG26" i="33" s="1"/>
  <c r="AG23" i="33"/>
  <c r="BG23" i="33" s="1"/>
  <c r="AH23" i="33"/>
  <c r="BH23" i="33" s="1"/>
  <c r="AF26" i="33"/>
  <c r="AI23" i="33"/>
  <c r="BI23" i="33" s="1"/>
  <c r="E26" i="33"/>
  <c r="F26" i="33"/>
  <c r="R26" i="33"/>
  <c r="BS31" i="33"/>
  <c r="BT31" i="33"/>
  <c r="BU31" i="33"/>
  <c r="BV31" i="33"/>
  <c r="BW31" i="33"/>
  <c r="BX31" i="33"/>
  <c r="BY31" i="33"/>
  <c r="BZ31" i="33"/>
  <c r="CA31" i="33"/>
  <c r="CB31" i="33"/>
  <c r="CC31" i="33"/>
  <c r="BS32" i="33"/>
  <c r="BT32" i="33"/>
  <c r="BU32" i="33"/>
  <c r="BV32" i="33"/>
  <c r="BW32" i="33"/>
  <c r="BX32" i="33"/>
  <c r="BY32" i="33"/>
  <c r="BZ32" i="33"/>
  <c r="CA32" i="33"/>
  <c r="CB32" i="33"/>
  <c r="CC32" i="33"/>
  <c r="BE226" i="33"/>
  <c r="BR226" i="33" s="1"/>
  <c r="BR32" i="33"/>
  <c r="BR31" i="33"/>
  <c r="BE32" i="33"/>
  <c r="BE31" i="33"/>
  <c r="HN23" i="34" l="1"/>
  <c r="FP26" i="34"/>
  <c r="HP26" i="34" s="1"/>
  <c r="IM23" i="34"/>
  <c r="BF26" i="33"/>
  <c r="BF23" i="33"/>
  <c r="E472" i="1"/>
  <c r="E441" i="1"/>
  <c r="E189" i="27" s="1"/>
  <c r="GP26" i="34"/>
  <c r="EP26" i="34"/>
  <c r="HP23" i="34"/>
  <c r="HO23" i="34"/>
  <c r="HN26" i="34"/>
  <c r="IO23" i="34"/>
  <c r="IP23" i="34"/>
  <c r="GC26" i="34"/>
  <c r="GB26" i="34"/>
  <c r="HM23" i="34"/>
  <c r="FO26" i="34"/>
  <c r="DO26" i="34"/>
  <c r="EO26" i="34"/>
  <c r="IN23" i="34"/>
  <c r="IN26" i="34"/>
  <c r="IB23" i="34"/>
  <c r="IA26" i="34"/>
  <c r="IB26" i="34"/>
  <c r="IC23" i="34"/>
  <c r="HZ26" i="34"/>
  <c r="HZ23" i="34"/>
  <c r="EC26" i="34"/>
  <c r="HC23" i="34"/>
  <c r="JC23" i="34" s="1"/>
  <c r="GO26" i="34"/>
  <c r="HB23" i="34"/>
  <c r="JB23" i="34" s="1"/>
  <c r="CE218" i="34"/>
  <c r="CE226" i="34" s="1"/>
  <c r="CC218" i="34"/>
  <c r="CC226" i="34" s="1"/>
  <c r="FB26" i="34"/>
  <c r="BR218" i="34"/>
  <c r="BR226" i="34" s="1"/>
  <c r="FC26" i="34"/>
  <c r="AH26" i="33"/>
  <c r="BH26" i="33" s="1"/>
  <c r="AI26" i="33"/>
  <c r="BI26" i="33" s="1"/>
  <c r="CC215" i="33"/>
  <c r="CB215" i="33"/>
  <c r="CA215" i="33"/>
  <c r="BZ215" i="33"/>
  <c r="BY215" i="33"/>
  <c r="BX215" i="33"/>
  <c r="BW215" i="33"/>
  <c r="BV215" i="33"/>
  <c r="BU215" i="33"/>
  <c r="BT215" i="33"/>
  <c r="BS215" i="33"/>
  <c r="CC214" i="33"/>
  <c r="CB214" i="33"/>
  <c r="CA214" i="33"/>
  <c r="BZ214" i="33"/>
  <c r="BY214" i="33"/>
  <c r="BX214" i="33"/>
  <c r="BW214" i="33"/>
  <c r="BV214" i="33"/>
  <c r="BU214" i="33"/>
  <c r="BT214" i="33"/>
  <c r="BS214" i="33"/>
  <c r="CC213" i="33"/>
  <c r="CB213" i="33"/>
  <c r="CA213" i="33"/>
  <c r="BZ213" i="33"/>
  <c r="BY213" i="33"/>
  <c r="BX213" i="33"/>
  <c r="BW213" i="33"/>
  <c r="BV213" i="33"/>
  <c r="BU213" i="33"/>
  <c r="BT213" i="33"/>
  <c r="BS213" i="33"/>
  <c r="CC212" i="33"/>
  <c r="CB212" i="33"/>
  <c r="CA212" i="33"/>
  <c r="BZ212" i="33"/>
  <c r="BY212" i="33"/>
  <c r="BX212" i="33"/>
  <c r="BW212" i="33"/>
  <c r="BV212" i="33"/>
  <c r="BU212" i="33"/>
  <c r="BT212" i="33"/>
  <c r="BS212" i="33"/>
  <c r="CC211" i="33"/>
  <c r="CB211" i="33"/>
  <c r="CA211" i="33"/>
  <c r="BZ211" i="33"/>
  <c r="BY211" i="33"/>
  <c r="BX211" i="33"/>
  <c r="BW211" i="33"/>
  <c r="BV211" i="33"/>
  <c r="BU211" i="33"/>
  <c r="BT211" i="33"/>
  <c r="BS211" i="33"/>
  <c r="CC210" i="33"/>
  <c r="CB210" i="33"/>
  <c r="CA210" i="33"/>
  <c r="BZ210" i="33"/>
  <c r="BY210" i="33"/>
  <c r="BX210" i="33"/>
  <c r="BW210" i="33"/>
  <c r="BV210" i="33"/>
  <c r="BU210" i="33"/>
  <c r="BT210" i="33"/>
  <c r="BS210" i="33"/>
  <c r="CC209" i="33"/>
  <c r="CB209" i="33"/>
  <c r="CA209" i="33"/>
  <c r="BZ209" i="33"/>
  <c r="BY209" i="33"/>
  <c r="BX209" i="33"/>
  <c r="BW209" i="33"/>
  <c r="BV209" i="33"/>
  <c r="BU209" i="33"/>
  <c r="BT209" i="33"/>
  <c r="BS209" i="33"/>
  <c r="CC208" i="33"/>
  <c r="CB208" i="33"/>
  <c r="CA208" i="33"/>
  <c r="BZ208" i="33"/>
  <c r="BY208" i="33"/>
  <c r="BX208" i="33"/>
  <c r="BW208" i="33"/>
  <c r="BV208" i="33"/>
  <c r="BU208" i="33"/>
  <c r="BT208" i="33"/>
  <c r="BS208" i="33"/>
  <c r="CC207" i="33"/>
  <c r="CB207" i="33"/>
  <c r="CA207" i="33"/>
  <c r="BZ207" i="33"/>
  <c r="BY207" i="33"/>
  <c r="BX207" i="33"/>
  <c r="BW207" i="33"/>
  <c r="BV207" i="33"/>
  <c r="BU207" i="33"/>
  <c r="BT207" i="33"/>
  <c r="BS207" i="33"/>
  <c r="CC206" i="33"/>
  <c r="CB206" i="33"/>
  <c r="CA206" i="33"/>
  <c r="BZ206" i="33"/>
  <c r="BY206" i="33"/>
  <c r="BX206" i="33"/>
  <c r="BW206" i="33"/>
  <c r="BV206" i="33"/>
  <c r="BU206" i="33"/>
  <c r="BT206" i="33"/>
  <c r="BS206" i="33"/>
  <c r="CC205" i="33"/>
  <c r="CB205" i="33"/>
  <c r="CA205" i="33"/>
  <c r="BZ205" i="33"/>
  <c r="BY205" i="33"/>
  <c r="BX205" i="33"/>
  <c r="BW205" i="33"/>
  <c r="BV205" i="33"/>
  <c r="BU205" i="33"/>
  <c r="BT205" i="33"/>
  <c r="BS205" i="33"/>
  <c r="CC204" i="33"/>
  <c r="CB204" i="33"/>
  <c r="CA204" i="33"/>
  <c r="BZ204" i="33"/>
  <c r="BY204" i="33"/>
  <c r="BX204" i="33"/>
  <c r="BW204" i="33"/>
  <c r="BV204" i="33"/>
  <c r="BU204" i="33"/>
  <c r="BT204" i="33"/>
  <c r="BS204" i="33"/>
  <c r="CC203" i="33"/>
  <c r="CB203" i="33"/>
  <c r="CA203" i="33"/>
  <c r="BZ203" i="33"/>
  <c r="BY203" i="33"/>
  <c r="BX203" i="33"/>
  <c r="BW203" i="33"/>
  <c r="BV203" i="33"/>
  <c r="BU203" i="33"/>
  <c r="BT203" i="33"/>
  <c r="BS203" i="33"/>
  <c r="CC202" i="33"/>
  <c r="CB202" i="33"/>
  <c r="CA202" i="33"/>
  <c r="BZ202" i="33"/>
  <c r="BY202" i="33"/>
  <c r="BX202" i="33"/>
  <c r="BW202" i="33"/>
  <c r="BV202" i="33"/>
  <c r="BU202" i="33"/>
  <c r="BT202" i="33"/>
  <c r="BS202" i="33"/>
  <c r="CC201" i="33"/>
  <c r="CB201" i="33"/>
  <c r="CA201" i="33"/>
  <c r="BZ201" i="33"/>
  <c r="BY201" i="33"/>
  <c r="BX201" i="33"/>
  <c r="BW201" i="33"/>
  <c r="BV201" i="33"/>
  <c r="BU201" i="33"/>
  <c r="BT201" i="33"/>
  <c r="BS201" i="33"/>
  <c r="CC200" i="33"/>
  <c r="CB200" i="33"/>
  <c r="CA200" i="33"/>
  <c r="BZ200" i="33"/>
  <c r="BY200" i="33"/>
  <c r="BX200" i="33"/>
  <c r="BW200" i="33"/>
  <c r="BV200" i="33"/>
  <c r="BU200" i="33"/>
  <c r="BT200" i="33"/>
  <c r="BS200" i="33"/>
  <c r="CC199" i="33"/>
  <c r="CB199" i="33"/>
  <c r="CA199" i="33"/>
  <c r="BZ199" i="33"/>
  <c r="BY199" i="33"/>
  <c r="BX199" i="33"/>
  <c r="BW199" i="33"/>
  <c r="BV199" i="33"/>
  <c r="BU199" i="33"/>
  <c r="BT199" i="33"/>
  <c r="BS199" i="33"/>
  <c r="CC198" i="33"/>
  <c r="CB198" i="33"/>
  <c r="CA198" i="33"/>
  <c r="BZ198" i="33"/>
  <c r="BY198" i="33"/>
  <c r="BX198" i="33"/>
  <c r="BW198" i="33"/>
  <c r="BV198" i="33"/>
  <c r="BU198" i="33"/>
  <c r="BT198" i="33"/>
  <c r="BS198" i="33"/>
  <c r="CC197" i="33"/>
  <c r="CB197" i="33"/>
  <c r="CA197" i="33"/>
  <c r="BZ197" i="33"/>
  <c r="BY197" i="33"/>
  <c r="BX197" i="33"/>
  <c r="BW197" i="33"/>
  <c r="BV197" i="33"/>
  <c r="BU197" i="33"/>
  <c r="BT197" i="33"/>
  <c r="BS197" i="33"/>
  <c r="CC196" i="33"/>
  <c r="CB196" i="33"/>
  <c r="CA196" i="33"/>
  <c r="BZ196" i="33"/>
  <c r="BY196" i="33"/>
  <c r="BX196" i="33"/>
  <c r="BW196" i="33"/>
  <c r="BV196" i="33"/>
  <c r="BU196" i="33"/>
  <c r="BT196" i="33"/>
  <c r="BS196" i="33"/>
  <c r="CC195" i="33"/>
  <c r="CB195" i="33"/>
  <c r="CA195" i="33"/>
  <c r="BZ195" i="33"/>
  <c r="BY195" i="33"/>
  <c r="BX195" i="33"/>
  <c r="BW195" i="33"/>
  <c r="BV195" i="33"/>
  <c r="BU195" i="33"/>
  <c r="BT195" i="33"/>
  <c r="BS195" i="33"/>
  <c r="CC194" i="33"/>
  <c r="CB194" i="33"/>
  <c r="CA194" i="33"/>
  <c r="BZ194" i="33"/>
  <c r="BY194" i="33"/>
  <c r="BX194" i="33"/>
  <c r="BW194" i="33"/>
  <c r="BV194" i="33"/>
  <c r="BU194" i="33"/>
  <c r="BT194" i="33"/>
  <c r="BS194" i="33"/>
  <c r="CC193" i="33"/>
  <c r="CB193" i="33"/>
  <c r="CA193" i="33"/>
  <c r="BZ193" i="33"/>
  <c r="BY193" i="33"/>
  <c r="BX193" i="33"/>
  <c r="BW193" i="33"/>
  <c r="BV193" i="33"/>
  <c r="BU193" i="33"/>
  <c r="BT193" i="33"/>
  <c r="BS193" i="33"/>
  <c r="CC192" i="33"/>
  <c r="CB192" i="33"/>
  <c r="CA192" i="33"/>
  <c r="BZ192" i="33"/>
  <c r="BY192" i="33"/>
  <c r="BX192" i="33"/>
  <c r="BW192" i="33"/>
  <c r="BV192" i="33"/>
  <c r="BU192" i="33"/>
  <c r="BT192" i="33"/>
  <c r="BS192" i="33"/>
  <c r="CC191" i="33"/>
  <c r="CB191" i="33"/>
  <c r="CA191" i="33"/>
  <c r="BZ191" i="33"/>
  <c r="BY191" i="33"/>
  <c r="BX191" i="33"/>
  <c r="BW191" i="33"/>
  <c r="BV191" i="33"/>
  <c r="BU191" i="33"/>
  <c r="BT191" i="33"/>
  <c r="BS191" i="33"/>
  <c r="CC190" i="33"/>
  <c r="CB190" i="33"/>
  <c r="CA190" i="33"/>
  <c r="BZ190" i="33"/>
  <c r="BY190" i="33"/>
  <c r="BX190" i="33"/>
  <c r="BW190" i="33"/>
  <c r="BV190" i="33"/>
  <c r="BU190" i="33"/>
  <c r="BT190" i="33"/>
  <c r="BS190" i="33"/>
  <c r="CC189" i="33"/>
  <c r="CB189" i="33"/>
  <c r="CA189" i="33"/>
  <c r="BZ189" i="33"/>
  <c r="BY189" i="33"/>
  <c r="BX189" i="33"/>
  <c r="BW189" i="33"/>
  <c r="BV189" i="33"/>
  <c r="BU189" i="33"/>
  <c r="BT189" i="33"/>
  <c r="BS189" i="33"/>
  <c r="CC188" i="33"/>
  <c r="CB188" i="33"/>
  <c r="CA188" i="33"/>
  <c r="BZ188" i="33"/>
  <c r="BY188" i="33"/>
  <c r="BX188" i="33"/>
  <c r="BW188" i="33"/>
  <c r="BV188" i="33"/>
  <c r="BU188" i="33"/>
  <c r="BT188" i="33"/>
  <c r="BS188" i="33"/>
  <c r="CC187" i="33"/>
  <c r="CB187" i="33"/>
  <c r="CA187" i="33"/>
  <c r="BZ187" i="33"/>
  <c r="BY187" i="33"/>
  <c r="BX187" i="33"/>
  <c r="BW187" i="33"/>
  <c r="BV187" i="33"/>
  <c r="BU187" i="33"/>
  <c r="BT187" i="33"/>
  <c r="BS187" i="33"/>
  <c r="CC186" i="33"/>
  <c r="CB186" i="33"/>
  <c r="CA186" i="33"/>
  <c r="BZ186" i="33"/>
  <c r="BY186" i="33"/>
  <c r="BX186" i="33"/>
  <c r="BW186" i="33"/>
  <c r="BV186" i="33"/>
  <c r="BU186" i="33"/>
  <c r="BT186" i="33"/>
  <c r="BS186" i="33"/>
  <c r="CC176" i="33"/>
  <c r="CB176" i="33"/>
  <c r="CA176" i="33"/>
  <c r="BZ176" i="33"/>
  <c r="BY176" i="33"/>
  <c r="BX176" i="33"/>
  <c r="BW176" i="33"/>
  <c r="BV176" i="33"/>
  <c r="BU176" i="33"/>
  <c r="BT176" i="33"/>
  <c r="BS176" i="33"/>
  <c r="CC175" i="33"/>
  <c r="CB175" i="33"/>
  <c r="CA175" i="33"/>
  <c r="BZ175" i="33"/>
  <c r="BY175" i="33"/>
  <c r="BX175" i="33"/>
  <c r="BW175" i="33"/>
  <c r="BV175" i="33"/>
  <c r="BU175" i="33"/>
  <c r="BT175" i="33"/>
  <c r="BS175" i="33"/>
  <c r="CC174" i="33"/>
  <c r="CB174" i="33"/>
  <c r="CA174" i="33"/>
  <c r="BZ174" i="33"/>
  <c r="BY174" i="33"/>
  <c r="BX174" i="33"/>
  <c r="BW174" i="33"/>
  <c r="BV174" i="33"/>
  <c r="BU174" i="33"/>
  <c r="BT174" i="33"/>
  <c r="BS174" i="33"/>
  <c r="CC173" i="33"/>
  <c r="CB173" i="33"/>
  <c r="CA173" i="33"/>
  <c r="BZ173" i="33"/>
  <c r="BY173" i="33"/>
  <c r="BX173" i="33"/>
  <c r="BW173" i="33"/>
  <c r="BV173" i="33"/>
  <c r="BU173" i="33"/>
  <c r="BT173" i="33"/>
  <c r="BS173" i="33"/>
  <c r="CC172" i="33"/>
  <c r="CB172" i="33"/>
  <c r="CA172" i="33"/>
  <c r="BZ172" i="33"/>
  <c r="BY172" i="33"/>
  <c r="BX172" i="33"/>
  <c r="BW172" i="33"/>
  <c r="BV172" i="33"/>
  <c r="BU172" i="33"/>
  <c r="BT172" i="33"/>
  <c r="BS172" i="33"/>
  <c r="CC171" i="33"/>
  <c r="CB171" i="33"/>
  <c r="CA171" i="33"/>
  <c r="BZ171" i="33"/>
  <c r="BY171" i="33"/>
  <c r="BX171" i="33"/>
  <c r="BW171" i="33"/>
  <c r="BV171" i="33"/>
  <c r="BU171" i="33"/>
  <c r="BT171" i="33"/>
  <c r="BS171" i="33"/>
  <c r="CC170" i="33"/>
  <c r="CB170" i="33"/>
  <c r="CA170" i="33"/>
  <c r="BZ170" i="33"/>
  <c r="BY170" i="33"/>
  <c r="BX170" i="33"/>
  <c r="BW170" i="33"/>
  <c r="BV170" i="33"/>
  <c r="BU170" i="33"/>
  <c r="BT170" i="33"/>
  <c r="BS170" i="33"/>
  <c r="CC169" i="33"/>
  <c r="CB169" i="33"/>
  <c r="CA169" i="33"/>
  <c r="BZ169" i="33"/>
  <c r="BY169" i="33"/>
  <c r="BX169" i="33"/>
  <c r="BW169" i="33"/>
  <c r="BV169" i="33"/>
  <c r="BU169" i="33"/>
  <c r="BT169" i="33"/>
  <c r="BS169" i="33"/>
  <c r="CC168" i="33"/>
  <c r="CB168" i="33"/>
  <c r="CA168" i="33"/>
  <c r="BZ168" i="33"/>
  <c r="BY168" i="33"/>
  <c r="BX168" i="33"/>
  <c r="BW168" i="33"/>
  <c r="BV168" i="33"/>
  <c r="BU168" i="33"/>
  <c r="BT168" i="33"/>
  <c r="BS168" i="33"/>
  <c r="CC156" i="33"/>
  <c r="CB156" i="33"/>
  <c r="CA156" i="33"/>
  <c r="BZ156" i="33"/>
  <c r="BY156" i="33"/>
  <c r="BX156" i="33"/>
  <c r="BW156" i="33"/>
  <c r="BV156" i="33"/>
  <c r="BU156" i="33"/>
  <c r="BT156" i="33"/>
  <c r="BS156" i="33"/>
  <c r="CC155" i="33"/>
  <c r="CB155" i="33"/>
  <c r="CA155" i="33"/>
  <c r="BZ155" i="33"/>
  <c r="BY155" i="33"/>
  <c r="BX155" i="33"/>
  <c r="BW155" i="33"/>
  <c r="BV155" i="33"/>
  <c r="BU155" i="33"/>
  <c r="BT155" i="33"/>
  <c r="BS155" i="33"/>
  <c r="CC154" i="33"/>
  <c r="CB154" i="33"/>
  <c r="CA154" i="33"/>
  <c r="BZ154" i="33"/>
  <c r="BY154" i="33"/>
  <c r="BX154" i="33"/>
  <c r="BW154" i="33"/>
  <c r="BV154" i="33"/>
  <c r="BU154" i="33"/>
  <c r="BT154" i="33"/>
  <c r="BS154" i="33"/>
  <c r="CC153" i="33"/>
  <c r="CB153" i="33"/>
  <c r="CA153" i="33"/>
  <c r="BZ153" i="33"/>
  <c r="BY153" i="33"/>
  <c r="BX153" i="33"/>
  <c r="BW153" i="33"/>
  <c r="BV153" i="33"/>
  <c r="BU153" i="33"/>
  <c r="BT153" i="33"/>
  <c r="BS153" i="33"/>
  <c r="CC123" i="33"/>
  <c r="CB123" i="33"/>
  <c r="CA123" i="33"/>
  <c r="BZ123" i="33"/>
  <c r="BY123" i="33"/>
  <c r="BX123" i="33"/>
  <c r="BW123" i="33"/>
  <c r="BV123" i="33"/>
  <c r="BU123" i="33"/>
  <c r="BT123" i="33"/>
  <c r="BS123" i="33"/>
  <c r="CC122" i="33"/>
  <c r="CB122" i="33"/>
  <c r="CA122" i="33"/>
  <c r="BZ122" i="33"/>
  <c r="BY122" i="33"/>
  <c r="BX122" i="33"/>
  <c r="BW122" i="33"/>
  <c r="BV122" i="33"/>
  <c r="BU122" i="33"/>
  <c r="BT122" i="33"/>
  <c r="BS122" i="33"/>
  <c r="CC120" i="33"/>
  <c r="CB120" i="33"/>
  <c r="CA120" i="33"/>
  <c r="BZ120" i="33"/>
  <c r="BY120" i="33"/>
  <c r="BX120" i="33"/>
  <c r="BW120" i="33"/>
  <c r="BV120" i="33"/>
  <c r="BU120" i="33"/>
  <c r="BT120" i="33"/>
  <c r="BS120" i="33"/>
  <c r="CC118" i="33"/>
  <c r="CB118" i="33"/>
  <c r="CA118" i="33"/>
  <c r="BZ118" i="33"/>
  <c r="BY118" i="33"/>
  <c r="BX118" i="33"/>
  <c r="BW118" i="33"/>
  <c r="BV118" i="33"/>
  <c r="BU118" i="33"/>
  <c r="BT118" i="33"/>
  <c r="BS118" i="33"/>
  <c r="CC116" i="33"/>
  <c r="CB116" i="33"/>
  <c r="CA116" i="33"/>
  <c r="BZ116" i="33"/>
  <c r="BY116" i="33"/>
  <c r="BX116" i="33"/>
  <c r="BW116" i="33"/>
  <c r="BV116" i="33"/>
  <c r="BU116" i="33"/>
  <c r="BT116" i="33"/>
  <c r="BS116" i="33"/>
  <c r="CC115" i="33"/>
  <c r="CB115" i="33"/>
  <c r="CA115" i="33"/>
  <c r="BZ115" i="33"/>
  <c r="BY115" i="33"/>
  <c r="BX115" i="33"/>
  <c r="BW115" i="33"/>
  <c r="BV115" i="33"/>
  <c r="BU115" i="33"/>
  <c r="BT115" i="33"/>
  <c r="BS115" i="33"/>
  <c r="CC114" i="33"/>
  <c r="CB114" i="33"/>
  <c r="CA114" i="33"/>
  <c r="BZ114" i="33"/>
  <c r="BY114" i="33"/>
  <c r="BX114" i="33"/>
  <c r="BW114" i="33"/>
  <c r="BV114" i="33"/>
  <c r="BU114" i="33"/>
  <c r="BT114" i="33"/>
  <c r="BS114" i="33"/>
  <c r="CC113" i="33"/>
  <c r="CB113" i="33"/>
  <c r="CA113" i="33"/>
  <c r="BZ113" i="33"/>
  <c r="BY113" i="33"/>
  <c r="BX113" i="33"/>
  <c r="BW113" i="33"/>
  <c r="BV113" i="33"/>
  <c r="BU113" i="33"/>
  <c r="BT113" i="33"/>
  <c r="BS113" i="33"/>
  <c r="CC112" i="33"/>
  <c r="CB112" i="33"/>
  <c r="CA112" i="33"/>
  <c r="BZ112" i="33"/>
  <c r="BY112" i="33"/>
  <c r="BX112" i="33"/>
  <c r="BW112" i="33"/>
  <c r="BV112" i="33"/>
  <c r="BU112" i="33"/>
  <c r="BT112" i="33"/>
  <c r="BS112" i="33"/>
  <c r="CC107" i="33"/>
  <c r="CB107" i="33"/>
  <c r="CA107" i="33"/>
  <c r="BZ107" i="33"/>
  <c r="BY107" i="33"/>
  <c r="BX107" i="33"/>
  <c r="BW107" i="33"/>
  <c r="BV107" i="33"/>
  <c r="BU107" i="33"/>
  <c r="BT107" i="33"/>
  <c r="BS107" i="33"/>
  <c r="CC102" i="33"/>
  <c r="CB102" i="33"/>
  <c r="CA102" i="33"/>
  <c r="BZ102" i="33"/>
  <c r="BY102" i="33"/>
  <c r="BX102" i="33"/>
  <c r="BW102" i="33"/>
  <c r="BV102" i="33"/>
  <c r="BU102" i="33"/>
  <c r="BT102" i="33"/>
  <c r="BS102" i="33"/>
  <c r="CC96" i="33"/>
  <c r="CB96" i="33"/>
  <c r="CA96" i="33"/>
  <c r="BZ96" i="33"/>
  <c r="BY96" i="33"/>
  <c r="BX96" i="33"/>
  <c r="BW96" i="33"/>
  <c r="BV96" i="33"/>
  <c r="BU96" i="33"/>
  <c r="BT96" i="33"/>
  <c r="BS96" i="33"/>
  <c r="CC90" i="33"/>
  <c r="CB90" i="33"/>
  <c r="CA90" i="33"/>
  <c r="BZ90" i="33"/>
  <c r="BY90" i="33"/>
  <c r="BX90" i="33"/>
  <c r="BW90" i="33"/>
  <c r="BV90" i="33"/>
  <c r="BU90" i="33"/>
  <c r="BT90" i="33"/>
  <c r="BS90" i="33"/>
  <c r="CC89" i="33"/>
  <c r="CB89" i="33"/>
  <c r="CA89" i="33"/>
  <c r="BZ89" i="33"/>
  <c r="BY89" i="33"/>
  <c r="BX89" i="33"/>
  <c r="BW89" i="33"/>
  <c r="BV89" i="33"/>
  <c r="BU89" i="33"/>
  <c r="BT89" i="33"/>
  <c r="BS89" i="33"/>
  <c r="CC86" i="33"/>
  <c r="CB86" i="33"/>
  <c r="CA86" i="33"/>
  <c r="BZ86" i="33"/>
  <c r="BY86" i="33"/>
  <c r="BX86" i="33"/>
  <c r="BW86" i="33"/>
  <c r="BV86" i="33"/>
  <c r="BU86" i="33"/>
  <c r="BT86" i="33"/>
  <c r="BS86" i="33"/>
  <c r="CC85" i="33"/>
  <c r="CB85" i="33"/>
  <c r="CA85" i="33"/>
  <c r="BZ85" i="33"/>
  <c r="BY85" i="33"/>
  <c r="BX85" i="33"/>
  <c r="BW85" i="33"/>
  <c r="BV85" i="33"/>
  <c r="BU85" i="33"/>
  <c r="BT85" i="33"/>
  <c r="BS85" i="33"/>
  <c r="CC84" i="33"/>
  <c r="CB84" i="33"/>
  <c r="CA84" i="33"/>
  <c r="BZ84" i="33"/>
  <c r="BY84" i="33"/>
  <c r="BX84" i="33"/>
  <c r="BW84" i="33"/>
  <c r="BV84" i="33"/>
  <c r="BU84" i="33"/>
  <c r="BT84" i="33"/>
  <c r="BS84" i="33"/>
  <c r="CC74" i="33"/>
  <c r="CB74" i="33"/>
  <c r="CA74" i="33"/>
  <c r="BZ74" i="33"/>
  <c r="BY74" i="33"/>
  <c r="BX74" i="33"/>
  <c r="BW74" i="33"/>
  <c r="BV74" i="33"/>
  <c r="BU74" i="33"/>
  <c r="BT74" i="33"/>
  <c r="BS74" i="33"/>
  <c r="CC73" i="33"/>
  <c r="CB73" i="33"/>
  <c r="CA73" i="33"/>
  <c r="BZ73" i="33"/>
  <c r="BY73" i="33"/>
  <c r="BX73" i="33"/>
  <c r="BW73" i="33"/>
  <c r="BV73" i="33"/>
  <c r="BU73" i="33"/>
  <c r="BT73" i="33"/>
  <c r="BS73" i="33"/>
  <c r="CC72" i="33"/>
  <c r="CB72" i="33"/>
  <c r="CA72" i="33"/>
  <c r="BZ72" i="33"/>
  <c r="BY72" i="33"/>
  <c r="BX72" i="33"/>
  <c r="BW72" i="33"/>
  <c r="BV72" i="33"/>
  <c r="BU72" i="33"/>
  <c r="BT72" i="33"/>
  <c r="BS72" i="33"/>
  <c r="CC71" i="33"/>
  <c r="CB71" i="33"/>
  <c r="CA71" i="33"/>
  <c r="BZ71" i="33"/>
  <c r="BY71" i="33"/>
  <c r="BX71" i="33"/>
  <c r="BW71" i="33"/>
  <c r="BV71" i="33"/>
  <c r="BU71" i="33"/>
  <c r="BT71" i="33"/>
  <c r="BS71" i="33"/>
  <c r="CC70" i="33"/>
  <c r="CB70" i="33"/>
  <c r="CA70" i="33"/>
  <c r="BZ70" i="33"/>
  <c r="BY70" i="33"/>
  <c r="BX70" i="33"/>
  <c r="BW70" i="33"/>
  <c r="BV70" i="33"/>
  <c r="BU70" i="33"/>
  <c r="BT70" i="33"/>
  <c r="BS70" i="33"/>
  <c r="CC69" i="33"/>
  <c r="CB69" i="33"/>
  <c r="CA69" i="33"/>
  <c r="BZ69" i="33"/>
  <c r="BY69" i="33"/>
  <c r="BX69" i="33"/>
  <c r="BW69" i="33"/>
  <c r="BV69" i="33"/>
  <c r="BU69" i="33"/>
  <c r="BT69" i="33"/>
  <c r="BS69" i="33"/>
  <c r="CC68" i="33"/>
  <c r="CB68" i="33"/>
  <c r="CA68" i="33"/>
  <c r="BZ68" i="33"/>
  <c r="BY68" i="33"/>
  <c r="BX68" i="33"/>
  <c r="BW68" i="33"/>
  <c r="BV68" i="33"/>
  <c r="BU68" i="33"/>
  <c r="BT68" i="33"/>
  <c r="BS68" i="33"/>
  <c r="CC67" i="33"/>
  <c r="CB67" i="33"/>
  <c r="CA67" i="33"/>
  <c r="BZ67" i="33"/>
  <c r="BY67" i="33"/>
  <c r="BX67" i="33"/>
  <c r="BW67" i="33"/>
  <c r="BV67" i="33"/>
  <c r="BU67" i="33"/>
  <c r="BT67" i="33"/>
  <c r="BS67" i="33"/>
  <c r="CC66" i="33"/>
  <c r="CB66" i="33"/>
  <c r="CA66" i="33"/>
  <c r="BZ66" i="33"/>
  <c r="BY66" i="33"/>
  <c r="BX66" i="33"/>
  <c r="BW66" i="33"/>
  <c r="BV66" i="33"/>
  <c r="BU66" i="33"/>
  <c r="BT66" i="33"/>
  <c r="BS66" i="33"/>
  <c r="CC65" i="33"/>
  <c r="CB65" i="33"/>
  <c r="CA65" i="33"/>
  <c r="BZ65" i="33"/>
  <c r="BY65" i="33"/>
  <c r="BX65" i="33"/>
  <c r="BW65" i="33"/>
  <c r="BV65" i="33"/>
  <c r="BU65" i="33"/>
  <c r="BT65" i="33"/>
  <c r="BS65" i="33"/>
  <c r="CC64" i="33"/>
  <c r="CB64" i="33"/>
  <c r="CA64" i="33"/>
  <c r="BZ64" i="33"/>
  <c r="BY64" i="33"/>
  <c r="BX64" i="33"/>
  <c r="BW64" i="33"/>
  <c r="BV64" i="33"/>
  <c r="BU64" i="33"/>
  <c r="BT64" i="33"/>
  <c r="BS64" i="33"/>
  <c r="CC63" i="33"/>
  <c r="CB63" i="33"/>
  <c r="CA63" i="33"/>
  <c r="BZ63" i="33"/>
  <c r="BY63" i="33"/>
  <c r="BX63" i="33"/>
  <c r="BW63" i="33"/>
  <c r="BV63" i="33"/>
  <c r="BU63" i="33"/>
  <c r="BT63" i="33"/>
  <c r="BS63" i="33"/>
  <c r="CC61" i="33"/>
  <c r="CB61" i="33"/>
  <c r="CA61" i="33"/>
  <c r="BZ61" i="33"/>
  <c r="BY61" i="33"/>
  <c r="BX61" i="33"/>
  <c r="BW61" i="33"/>
  <c r="BV61" i="33"/>
  <c r="BU61" i="33"/>
  <c r="BT61" i="33"/>
  <c r="BS61" i="33"/>
  <c r="CC60" i="33"/>
  <c r="CB60" i="33"/>
  <c r="CA60" i="33"/>
  <c r="BZ60" i="33"/>
  <c r="BY60" i="33"/>
  <c r="BX60" i="33"/>
  <c r="BW60" i="33"/>
  <c r="BV60" i="33"/>
  <c r="BU60" i="33"/>
  <c r="BT60" i="33"/>
  <c r="BS60" i="33"/>
  <c r="CC58" i="33"/>
  <c r="CB58" i="33"/>
  <c r="CA58" i="33"/>
  <c r="BZ58" i="33"/>
  <c r="BY58" i="33"/>
  <c r="BX58" i="33"/>
  <c r="BW58" i="33"/>
  <c r="BV58" i="33"/>
  <c r="BU58" i="33"/>
  <c r="BT58" i="33"/>
  <c r="BS58" i="33"/>
  <c r="CC57" i="33"/>
  <c r="CB57" i="33"/>
  <c r="CA57" i="33"/>
  <c r="BZ57" i="33"/>
  <c r="BY57" i="33"/>
  <c r="BX57" i="33"/>
  <c r="BW57" i="33"/>
  <c r="BV57" i="33"/>
  <c r="BU57" i="33"/>
  <c r="BT57" i="33"/>
  <c r="BS57" i="33"/>
  <c r="CC56" i="33"/>
  <c r="CB56" i="33"/>
  <c r="CA56" i="33"/>
  <c r="BZ56" i="33"/>
  <c r="BY56" i="33"/>
  <c r="BX56" i="33"/>
  <c r="BW56" i="33"/>
  <c r="BV56" i="33"/>
  <c r="BU56" i="33"/>
  <c r="BT56" i="33"/>
  <c r="BS56" i="33"/>
  <c r="CC55" i="33"/>
  <c r="CB55" i="33"/>
  <c r="CA55" i="33"/>
  <c r="BZ55" i="33"/>
  <c r="BY55" i="33"/>
  <c r="BX55" i="33"/>
  <c r="BW55" i="33"/>
  <c r="BV55" i="33"/>
  <c r="BU55" i="33"/>
  <c r="BT55" i="33"/>
  <c r="BS55" i="33"/>
  <c r="CC54" i="33"/>
  <c r="CB54" i="33"/>
  <c r="CA54" i="33"/>
  <c r="BZ54" i="33"/>
  <c r="BY54" i="33"/>
  <c r="BX54" i="33"/>
  <c r="BW54" i="33"/>
  <c r="BV54" i="33"/>
  <c r="BU54" i="33"/>
  <c r="BT54" i="33"/>
  <c r="BS54" i="33"/>
  <c r="CC53" i="33"/>
  <c r="CB53" i="33"/>
  <c r="CA53" i="33"/>
  <c r="BZ53" i="33"/>
  <c r="BY53" i="33"/>
  <c r="BX53" i="33"/>
  <c r="BW53" i="33"/>
  <c r="BV53" i="33"/>
  <c r="BU53" i="33"/>
  <c r="BT53" i="33"/>
  <c r="BS53" i="33"/>
  <c r="CC52" i="33"/>
  <c r="CB52" i="33"/>
  <c r="CA52" i="33"/>
  <c r="BZ52" i="33"/>
  <c r="BY52" i="33"/>
  <c r="BX52" i="33"/>
  <c r="BW52" i="33"/>
  <c r="BV52" i="33"/>
  <c r="BU52" i="33"/>
  <c r="BT52" i="33"/>
  <c r="BS52" i="33"/>
  <c r="CC51" i="33"/>
  <c r="CB51" i="33"/>
  <c r="CA51" i="33"/>
  <c r="BZ51" i="33"/>
  <c r="BY51" i="33"/>
  <c r="BX51" i="33"/>
  <c r="BW51" i="33"/>
  <c r="BV51" i="33"/>
  <c r="BU51" i="33"/>
  <c r="BT51" i="33"/>
  <c r="BS51" i="33"/>
  <c r="CC48" i="33"/>
  <c r="CB48" i="33"/>
  <c r="CA48" i="33"/>
  <c r="BZ48" i="33"/>
  <c r="BY48" i="33"/>
  <c r="BX48" i="33"/>
  <c r="BW48" i="33"/>
  <c r="BV48" i="33"/>
  <c r="BU48" i="33"/>
  <c r="BT48" i="33"/>
  <c r="BS48" i="33"/>
  <c r="CC47" i="33"/>
  <c r="CB47" i="33"/>
  <c r="CA47" i="33"/>
  <c r="BZ47" i="33"/>
  <c r="BY47" i="33"/>
  <c r="BX47" i="33"/>
  <c r="BW47" i="33"/>
  <c r="BV47" i="33"/>
  <c r="BU47" i="33"/>
  <c r="BT47" i="33"/>
  <c r="BS47" i="33"/>
  <c r="CC42" i="33"/>
  <c r="CB42" i="33"/>
  <c r="CA42" i="33"/>
  <c r="BZ42" i="33"/>
  <c r="BY42" i="33"/>
  <c r="BX42" i="33"/>
  <c r="BW42" i="33"/>
  <c r="BV42" i="33"/>
  <c r="BU42" i="33"/>
  <c r="BT42" i="33"/>
  <c r="BS42" i="33"/>
  <c r="CC41" i="33"/>
  <c r="CB41" i="33"/>
  <c r="CA41" i="33"/>
  <c r="BZ41" i="33"/>
  <c r="BY41" i="33"/>
  <c r="BX41" i="33"/>
  <c r="BW41" i="33"/>
  <c r="BV41" i="33"/>
  <c r="BU41" i="33"/>
  <c r="BT41" i="33"/>
  <c r="BS41" i="33"/>
  <c r="CC40" i="33"/>
  <c r="CB40" i="33"/>
  <c r="CA40" i="33"/>
  <c r="BZ40" i="33"/>
  <c r="BY40" i="33"/>
  <c r="BX40" i="33"/>
  <c r="BW40" i="33"/>
  <c r="BV40" i="33"/>
  <c r="BU40" i="33"/>
  <c r="BT40" i="33"/>
  <c r="BS40" i="33"/>
  <c r="CC39" i="33"/>
  <c r="CB39" i="33"/>
  <c r="CA39" i="33"/>
  <c r="BZ39" i="33"/>
  <c r="BY39" i="33"/>
  <c r="BX39" i="33"/>
  <c r="BW39" i="33"/>
  <c r="BV39" i="33"/>
  <c r="BU39" i="33"/>
  <c r="BT39" i="33"/>
  <c r="BS39" i="33"/>
  <c r="CC38" i="33"/>
  <c r="CB38" i="33"/>
  <c r="CA38" i="33"/>
  <c r="BZ38" i="33"/>
  <c r="BY38" i="33"/>
  <c r="BX38" i="33"/>
  <c r="BW38" i="33"/>
  <c r="BV38" i="33"/>
  <c r="BU38" i="33"/>
  <c r="BT38" i="33"/>
  <c r="BS38" i="33"/>
  <c r="CC37" i="33"/>
  <c r="CB37" i="33"/>
  <c r="CA37" i="33"/>
  <c r="BZ37" i="33"/>
  <c r="BY37" i="33"/>
  <c r="BX37" i="33"/>
  <c r="BW37" i="33"/>
  <c r="BV37" i="33"/>
  <c r="BU37" i="33"/>
  <c r="BT37" i="33"/>
  <c r="BS37" i="33"/>
  <c r="CC36" i="33"/>
  <c r="CB36" i="33"/>
  <c r="CA36" i="33"/>
  <c r="BZ36" i="33"/>
  <c r="BY36" i="33"/>
  <c r="BX36" i="33"/>
  <c r="BW36" i="33"/>
  <c r="BV36" i="33"/>
  <c r="BU36" i="33"/>
  <c r="BT36" i="33"/>
  <c r="BS36" i="33"/>
  <c r="CC35" i="33"/>
  <c r="CB35" i="33"/>
  <c r="CA35" i="33"/>
  <c r="BZ35" i="33"/>
  <c r="BY35" i="33"/>
  <c r="BX35" i="33"/>
  <c r="BW35" i="33"/>
  <c r="BV35" i="33"/>
  <c r="BU35" i="33"/>
  <c r="BT35" i="33"/>
  <c r="BS35" i="33"/>
  <c r="CC34" i="33"/>
  <c r="CB34" i="33"/>
  <c r="CA34" i="33"/>
  <c r="BZ34" i="33"/>
  <c r="BY34" i="33"/>
  <c r="BX34" i="33"/>
  <c r="BW34" i="33"/>
  <c r="BV34" i="33"/>
  <c r="BU34" i="33"/>
  <c r="BT34" i="33"/>
  <c r="BS34" i="33"/>
  <c r="CC33" i="33"/>
  <c r="CB33" i="33"/>
  <c r="CA33" i="33"/>
  <c r="BZ33" i="33"/>
  <c r="BY33" i="33"/>
  <c r="BX33" i="33"/>
  <c r="BW33" i="33"/>
  <c r="BV33" i="33"/>
  <c r="BU33" i="33"/>
  <c r="BT33" i="33"/>
  <c r="BS33" i="33"/>
  <c r="C100" i="33"/>
  <c r="D100" i="33"/>
  <c r="E100" i="33"/>
  <c r="F100" i="33"/>
  <c r="G100" i="33"/>
  <c r="H100" i="33"/>
  <c r="I100" i="33"/>
  <c r="J100" i="33"/>
  <c r="K100" i="33"/>
  <c r="L100" i="33"/>
  <c r="M100" i="33"/>
  <c r="C101" i="33"/>
  <c r="D101" i="33"/>
  <c r="E101" i="33"/>
  <c r="F101" i="33"/>
  <c r="G101" i="33"/>
  <c r="H101" i="33"/>
  <c r="I101" i="33"/>
  <c r="J101" i="33"/>
  <c r="K101" i="33"/>
  <c r="L101" i="33"/>
  <c r="M101" i="33"/>
  <c r="C102" i="33"/>
  <c r="D102" i="33"/>
  <c r="E102" i="33"/>
  <c r="F102" i="33"/>
  <c r="G102" i="33"/>
  <c r="H102" i="33"/>
  <c r="I102" i="33"/>
  <c r="J102" i="33"/>
  <c r="K102" i="33"/>
  <c r="L102" i="33"/>
  <c r="M102" i="33"/>
  <c r="C103" i="33"/>
  <c r="D103" i="33"/>
  <c r="E103" i="33"/>
  <c r="F103" i="33"/>
  <c r="G103" i="33"/>
  <c r="H103" i="33"/>
  <c r="I103" i="33"/>
  <c r="J103" i="33"/>
  <c r="K103" i="33"/>
  <c r="L103" i="33"/>
  <c r="M103" i="33"/>
  <c r="C104" i="33"/>
  <c r="D104" i="33"/>
  <c r="E104" i="33"/>
  <c r="F104" i="33"/>
  <c r="G104" i="33"/>
  <c r="H104" i="33"/>
  <c r="I104" i="33"/>
  <c r="J104" i="33"/>
  <c r="K104" i="33"/>
  <c r="L104" i="33"/>
  <c r="M104" i="33"/>
  <c r="C105" i="33"/>
  <c r="D105" i="33"/>
  <c r="E105" i="33"/>
  <c r="F105" i="33"/>
  <c r="G105" i="33"/>
  <c r="H105" i="33"/>
  <c r="I105" i="33"/>
  <c r="J105" i="33"/>
  <c r="K105" i="33"/>
  <c r="L105" i="33"/>
  <c r="M105" i="33"/>
  <c r="C107" i="33"/>
  <c r="D107" i="33"/>
  <c r="E107" i="33"/>
  <c r="F107" i="33"/>
  <c r="G107" i="33"/>
  <c r="H107" i="33"/>
  <c r="I107" i="33"/>
  <c r="J107" i="33"/>
  <c r="K107" i="33"/>
  <c r="L107" i="33"/>
  <c r="M107" i="33"/>
  <c r="C108" i="33"/>
  <c r="D108" i="33"/>
  <c r="E108" i="33"/>
  <c r="F108" i="33"/>
  <c r="G108" i="33"/>
  <c r="H108" i="33"/>
  <c r="I108" i="33"/>
  <c r="J108" i="33"/>
  <c r="K108" i="33"/>
  <c r="L108" i="33"/>
  <c r="M108" i="33"/>
  <c r="C109" i="33"/>
  <c r="D109" i="33"/>
  <c r="E109" i="33"/>
  <c r="F109" i="33"/>
  <c r="G109" i="33"/>
  <c r="H109" i="33"/>
  <c r="I109" i="33"/>
  <c r="J109" i="33"/>
  <c r="K109" i="33"/>
  <c r="L109" i="33"/>
  <c r="M109" i="33"/>
  <c r="C110" i="33"/>
  <c r="D110" i="33"/>
  <c r="E110" i="33"/>
  <c r="F110" i="33"/>
  <c r="G110" i="33"/>
  <c r="H110" i="33"/>
  <c r="I110" i="33"/>
  <c r="J110" i="33"/>
  <c r="K110" i="33"/>
  <c r="L110" i="33"/>
  <c r="M110" i="33"/>
  <c r="C111" i="33"/>
  <c r="D111" i="33"/>
  <c r="E111" i="33"/>
  <c r="F111" i="33"/>
  <c r="G111" i="33"/>
  <c r="H111" i="33"/>
  <c r="I111" i="33"/>
  <c r="J111" i="33"/>
  <c r="K111" i="33"/>
  <c r="L111" i="33"/>
  <c r="M111" i="33"/>
  <c r="C112" i="33"/>
  <c r="D112" i="33"/>
  <c r="E112" i="33"/>
  <c r="F112" i="33"/>
  <c r="G112" i="33"/>
  <c r="H112" i="33"/>
  <c r="I112" i="33"/>
  <c r="J112" i="33"/>
  <c r="K112" i="33"/>
  <c r="L112" i="33"/>
  <c r="M112" i="33"/>
  <c r="C113" i="33"/>
  <c r="D113" i="33"/>
  <c r="E113" i="33"/>
  <c r="F113" i="33"/>
  <c r="G113" i="33"/>
  <c r="H113" i="33"/>
  <c r="I113" i="33"/>
  <c r="J113" i="33"/>
  <c r="K113" i="33"/>
  <c r="L113" i="33"/>
  <c r="M113" i="33"/>
  <c r="O226" i="33"/>
  <c r="AE226" i="33" s="1"/>
  <c r="AR226" i="33" s="1"/>
  <c r="B225" i="33"/>
  <c r="BE225" i="33" s="1"/>
  <c r="BR225" i="33" s="1"/>
  <c r="B224" i="33"/>
  <c r="BE224" i="33" s="1"/>
  <c r="BR224" i="33" s="1"/>
  <c r="BE223" i="33"/>
  <c r="BR223" i="33" s="1"/>
  <c r="B222" i="33"/>
  <c r="BE222" i="33" s="1"/>
  <c r="BR222" i="33" s="1"/>
  <c r="B221" i="33"/>
  <c r="BE221" i="33" s="1"/>
  <c r="BR221" i="33" s="1"/>
  <c r="B220" i="33"/>
  <c r="BE220" i="33" s="1"/>
  <c r="BR220" i="33" s="1"/>
  <c r="B219" i="33"/>
  <c r="BE219" i="33" s="1"/>
  <c r="BR219" i="33" s="1"/>
  <c r="B218" i="33"/>
  <c r="BE218" i="33" s="1"/>
  <c r="BR218" i="33" s="1"/>
  <c r="B112" i="33"/>
  <c r="O112" i="33" s="1"/>
  <c r="AE112" i="33" s="1"/>
  <c r="B113" i="33"/>
  <c r="O113" i="33" s="1"/>
  <c r="AR113" i="33" s="1"/>
  <c r="B122" i="33"/>
  <c r="B123" i="33"/>
  <c r="BS9" i="33"/>
  <c r="BT9" i="33"/>
  <c r="BU9" i="33"/>
  <c r="BV9" i="33"/>
  <c r="BW9" i="33"/>
  <c r="BX9" i="33"/>
  <c r="BY9" i="33"/>
  <c r="BZ9" i="33"/>
  <c r="CA9" i="33"/>
  <c r="CB9" i="33"/>
  <c r="CC9" i="33"/>
  <c r="BS10" i="33"/>
  <c r="BT10" i="33"/>
  <c r="BU10" i="33"/>
  <c r="BV10" i="33"/>
  <c r="BW10" i="33"/>
  <c r="BX10" i="33"/>
  <c r="BY10" i="33"/>
  <c r="BZ10" i="33"/>
  <c r="CA10" i="33"/>
  <c r="CB10" i="33"/>
  <c r="CC10" i="33"/>
  <c r="BS11" i="33"/>
  <c r="BT11" i="33"/>
  <c r="BU11" i="33"/>
  <c r="BV11" i="33"/>
  <c r="BW11" i="33"/>
  <c r="BX11" i="33"/>
  <c r="BY11" i="33"/>
  <c r="BZ11" i="33"/>
  <c r="CA11" i="33"/>
  <c r="CB11" i="33"/>
  <c r="CC11" i="33"/>
  <c r="BS18" i="33"/>
  <c r="BT18" i="33"/>
  <c r="BU18" i="33"/>
  <c r="BV18" i="33"/>
  <c r="BW18" i="33"/>
  <c r="BX18" i="33"/>
  <c r="BY18" i="33"/>
  <c r="BZ18" i="33"/>
  <c r="CA18" i="33"/>
  <c r="CB18" i="33"/>
  <c r="CC18" i="33"/>
  <c r="BS19" i="33"/>
  <c r="BT19" i="33"/>
  <c r="BU19" i="33"/>
  <c r="BV19" i="33"/>
  <c r="BW19" i="33"/>
  <c r="BX19" i="33"/>
  <c r="BY19" i="33"/>
  <c r="BZ19" i="33"/>
  <c r="CA19" i="33"/>
  <c r="CB19" i="33"/>
  <c r="CC19" i="33"/>
  <c r="BS20" i="33"/>
  <c r="BT20" i="33"/>
  <c r="BU20" i="33"/>
  <c r="BV20" i="33"/>
  <c r="BW20" i="33"/>
  <c r="BX20" i="33"/>
  <c r="BY20" i="33"/>
  <c r="BZ20" i="33"/>
  <c r="CA20" i="33"/>
  <c r="CB20" i="33"/>
  <c r="CC20" i="33"/>
  <c r="BS21" i="33"/>
  <c r="BT21" i="33"/>
  <c r="BU21" i="33"/>
  <c r="BV21" i="33"/>
  <c r="BW21" i="33"/>
  <c r="BX21" i="33"/>
  <c r="BY21" i="33"/>
  <c r="BZ21" i="33"/>
  <c r="CA21" i="33"/>
  <c r="CB21" i="33"/>
  <c r="CC21" i="33"/>
  <c r="BS22" i="33"/>
  <c r="BT22" i="33"/>
  <c r="BU22" i="33"/>
  <c r="BV22" i="33"/>
  <c r="BW22" i="33"/>
  <c r="BX22" i="33"/>
  <c r="BY22" i="33"/>
  <c r="BZ22" i="33"/>
  <c r="CA22" i="33"/>
  <c r="CB22" i="33"/>
  <c r="CC22" i="33"/>
  <c r="BS24" i="33"/>
  <c r="BT24" i="33"/>
  <c r="BU24" i="33"/>
  <c r="BV24" i="33"/>
  <c r="BW24" i="33"/>
  <c r="BX24" i="33"/>
  <c r="BY24" i="33"/>
  <c r="BZ24" i="33"/>
  <c r="CA24" i="33"/>
  <c r="CB24" i="33"/>
  <c r="CC24" i="33"/>
  <c r="BS25" i="33"/>
  <c r="BT25" i="33"/>
  <c r="BU25" i="33"/>
  <c r="BV25" i="33"/>
  <c r="BW25" i="33"/>
  <c r="BX25" i="33"/>
  <c r="BY25" i="33"/>
  <c r="BZ25" i="33"/>
  <c r="CA25" i="33"/>
  <c r="CB25" i="33"/>
  <c r="CC25" i="33"/>
  <c r="BS27" i="33"/>
  <c r="BT27" i="33"/>
  <c r="BU27" i="33"/>
  <c r="BV27" i="33"/>
  <c r="BW27" i="33"/>
  <c r="BX27" i="33"/>
  <c r="BY27" i="33"/>
  <c r="BZ27" i="33"/>
  <c r="CA27" i="33"/>
  <c r="CB27" i="33"/>
  <c r="CC27" i="33"/>
  <c r="BS28" i="33"/>
  <c r="BT28" i="33"/>
  <c r="BU28" i="33"/>
  <c r="BV28" i="33"/>
  <c r="BW28" i="33"/>
  <c r="BX28" i="33"/>
  <c r="BY28" i="33"/>
  <c r="BZ28" i="33"/>
  <c r="CA28" i="33"/>
  <c r="CB28" i="33"/>
  <c r="CC28" i="33"/>
  <c r="BS29" i="33"/>
  <c r="BT29" i="33"/>
  <c r="BU29" i="33"/>
  <c r="BV29" i="33"/>
  <c r="BW29" i="33"/>
  <c r="BX29" i="33"/>
  <c r="BY29" i="33"/>
  <c r="BZ29" i="33"/>
  <c r="CA29" i="33"/>
  <c r="CB29" i="33"/>
  <c r="CC29" i="33"/>
  <c r="BS30" i="33"/>
  <c r="BT30" i="33"/>
  <c r="BU30" i="33"/>
  <c r="BV30" i="33"/>
  <c r="BW30" i="33"/>
  <c r="BX30" i="33"/>
  <c r="BY30" i="33"/>
  <c r="BZ30" i="33"/>
  <c r="CA30" i="33"/>
  <c r="CB30" i="33"/>
  <c r="CC30" i="33"/>
  <c r="BS8" i="33"/>
  <c r="BT8" i="33"/>
  <c r="BU8" i="33"/>
  <c r="BV8" i="33"/>
  <c r="BW8" i="33"/>
  <c r="BX8" i="33"/>
  <c r="BY8" i="33"/>
  <c r="BZ8" i="33"/>
  <c r="CA8" i="33"/>
  <c r="CB8" i="33"/>
  <c r="CC8" i="33"/>
  <c r="AR31" i="33"/>
  <c r="AR32" i="33"/>
  <c r="AE31" i="33"/>
  <c r="AE32" i="33"/>
  <c r="O31" i="33"/>
  <c r="O32" i="33"/>
  <c r="P321" i="17"/>
  <c r="P493" i="17" s="1"/>
  <c r="Q321" i="17"/>
  <c r="Q493" i="17" s="1"/>
  <c r="P322" i="17"/>
  <c r="P494" i="17" s="1"/>
  <c r="Q322" i="17"/>
  <c r="Q494" i="17" s="1"/>
  <c r="P319" i="17"/>
  <c r="P491" i="17" s="1"/>
  <c r="Q319" i="17"/>
  <c r="Q491" i="17" s="1"/>
  <c r="E190" i="27" l="1"/>
  <c r="IP26" i="34"/>
  <c r="BY224" i="33"/>
  <c r="BV225" i="33"/>
  <c r="HO26" i="34"/>
  <c r="AI139" i="33"/>
  <c r="BI139" i="33" s="1"/>
  <c r="AH139" i="33"/>
  <c r="BH139" i="33" s="1"/>
  <c r="IO26" i="34"/>
  <c r="BW224" i="33"/>
  <c r="CA224" i="33"/>
  <c r="BT225" i="33"/>
  <c r="CB225" i="33"/>
  <c r="IC26" i="34"/>
  <c r="HC26" i="34"/>
  <c r="JC26" i="34" s="1"/>
  <c r="HB26" i="34"/>
  <c r="JB26" i="34" s="1"/>
  <c r="AG139" i="33"/>
  <c r="BG139" i="33" s="1"/>
  <c r="BS224" i="33"/>
  <c r="CC224" i="33"/>
  <c r="BX225" i="33"/>
  <c r="BU224" i="33"/>
  <c r="BZ225" i="33"/>
  <c r="BV224" i="33"/>
  <c r="BZ224" i="33"/>
  <c r="BS225" i="33"/>
  <c r="BW225" i="33"/>
  <c r="CA225" i="33"/>
  <c r="BT224" i="33"/>
  <c r="BX224" i="33"/>
  <c r="CB224" i="33"/>
  <c r="BU225" i="33"/>
  <c r="BY225" i="33"/>
  <c r="CC225" i="33"/>
  <c r="AI113" i="33"/>
  <c r="BI113" i="33" s="1"/>
  <c r="AP112" i="33"/>
  <c r="BP112" i="33" s="1"/>
  <c r="AL112" i="33"/>
  <c r="BL112" i="33" s="1"/>
  <c r="AK111" i="33"/>
  <c r="BK111" i="33" s="1"/>
  <c r="AI105" i="33"/>
  <c r="BI105" i="33" s="1"/>
  <c r="AL104" i="33"/>
  <c r="BL104" i="33" s="1"/>
  <c r="AG103" i="33"/>
  <c r="BG103" i="33" s="1"/>
  <c r="AI101" i="33"/>
  <c r="BI101" i="33" s="1"/>
  <c r="AP113" i="33"/>
  <c r="BP113" i="33" s="1"/>
  <c r="AL113" i="33"/>
  <c r="BL113" i="33" s="1"/>
  <c r="AH113" i="33"/>
  <c r="BH113" i="33" s="1"/>
  <c r="AO112" i="33"/>
  <c r="BO112" i="33" s="1"/>
  <c r="AK112" i="33"/>
  <c r="BK112" i="33" s="1"/>
  <c r="AG112" i="33"/>
  <c r="BG112" i="33" s="1"/>
  <c r="AN111" i="33"/>
  <c r="BN111" i="33" s="1"/>
  <c r="AJ111" i="33"/>
  <c r="BJ111" i="33" s="1"/>
  <c r="AF111" i="33"/>
  <c r="AM110" i="33"/>
  <c r="BM110" i="33" s="1"/>
  <c r="AI110" i="33"/>
  <c r="BI110" i="33" s="1"/>
  <c r="AP109" i="33"/>
  <c r="BP109" i="33" s="1"/>
  <c r="AL109" i="33"/>
  <c r="BL109" i="33" s="1"/>
  <c r="AH109" i="33"/>
  <c r="BH109" i="33" s="1"/>
  <c r="AO108" i="33"/>
  <c r="BO108" i="33" s="1"/>
  <c r="AK108" i="33"/>
  <c r="BK108" i="33" s="1"/>
  <c r="AG108" i="33"/>
  <c r="BG108" i="33" s="1"/>
  <c r="AN107" i="33"/>
  <c r="BN107" i="33" s="1"/>
  <c r="AJ107" i="33"/>
  <c r="BJ107" i="33" s="1"/>
  <c r="AF107" i="33"/>
  <c r="AP105" i="33"/>
  <c r="BP105" i="33" s="1"/>
  <c r="AL105" i="33"/>
  <c r="BL105" i="33" s="1"/>
  <c r="AH105" i="33"/>
  <c r="BH105" i="33" s="1"/>
  <c r="AO104" i="33"/>
  <c r="BO104" i="33" s="1"/>
  <c r="AK104" i="33"/>
  <c r="BK104" i="33" s="1"/>
  <c r="AG104" i="33"/>
  <c r="BG104" i="33" s="1"/>
  <c r="AN103" i="33"/>
  <c r="BN103" i="33" s="1"/>
  <c r="AJ103" i="33"/>
  <c r="BJ103" i="33" s="1"/>
  <c r="AF103" i="33"/>
  <c r="AM102" i="33"/>
  <c r="BM102" i="33" s="1"/>
  <c r="AI102" i="33"/>
  <c r="BI102" i="33" s="1"/>
  <c r="AP101" i="33"/>
  <c r="BP101" i="33" s="1"/>
  <c r="AL101" i="33"/>
  <c r="BL101" i="33" s="1"/>
  <c r="AH101" i="33"/>
  <c r="BH101" i="33" s="1"/>
  <c r="AO100" i="33"/>
  <c r="BO100" i="33" s="1"/>
  <c r="AK100" i="33"/>
  <c r="BK100" i="33" s="1"/>
  <c r="AG100" i="33"/>
  <c r="BG100" i="33" s="1"/>
  <c r="AF139" i="33"/>
  <c r="AM113" i="33"/>
  <c r="BM113" i="33" s="1"/>
  <c r="AH112" i="33"/>
  <c r="BH112" i="33" s="1"/>
  <c r="AO111" i="33"/>
  <c r="BO111" i="33" s="1"/>
  <c r="AJ110" i="33"/>
  <c r="BJ110" i="33" s="1"/>
  <c r="AM109" i="33"/>
  <c r="BM109" i="33" s="1"/>
  <c r="AI109" i="33"/>
  <c r="BI109" i="33" s="1"/>
  <c r="AP108" i="33"/>
  <c r="BP108" i="33" s="1"/>
  <c r="AL108" i="33"/>
  <c r="BL108" i="33" s="1"/>
  <c r="AO107" i="33"/>
  <c r="BO107" i="33" s="1"/>
  <c r="AG107" i="33"/>
  <c r="AM105" i="33"/>
  <c r="BM105" i="33" s="1"/>
  <c r="AP104" i="33"/>
  <c r="BP104" i="33" s="1"/>
  <c r="AK103" i="33"/>
  <c r="BK103" i="33" s="1"/>
  <c r="AN102" i="33"/>
  <c r="BN102" i="33" s="1"/>
  <c r="AF102" i="33"/>
  <c r="AM101" i="33"/>
  <c r="BM101" i="33" s="1"/>
  <c r="AP100" i="33"/>
  <c r="BP100" i="33" s="1"/>
  <c r="AH100" i="33"/>
  <c r="BH100" i="33" s="1"/>
  <c r="AO113" i="33"/>
  <c r="BO113" i="33" s="1"/>
  <c r="AK113" i="33"/>
  <c r="BK113" i="33" s="1"/>
  <c r="AG113" i="33"/>
  <c r="AN112" i="33"/>
  <c r="BN112" i="33" s="1"/>
  <c r="AJ112" i="33"/>
  <c r="BJ112" i="33" s="1"/>
  <c r="AF112" i="33"/>
  <c r="AM111" i="33"/>
  <c r="BM111" i="33" s="1"/>
  <c r="AI111" i="33"/>
  <c r="BI111" i="33" s="1"/>
  <c r="AP110" i="33"/>
  <c r="BP110" i="33" s="1"/>
  <c r="AL110" i="33"/>
  <c r="BL110" i="33" s="1"/>
  <c r="AH110" i="33"/>
  <c r="BH110" i="33" s="1"/>
  <c r="AO109" i="33"/>
  <c r="BO109" i="33" s="1"/>
  <c r="AK109" i="33"/>
  <c r="BK109" i="33" s="1"/>
  <c r="AG109" i="33"/>
  <c r="BG109" i="33" s="1"/>
  <c r="AN108" i="33"/>
  <c r="BN108" i="33" s="1"/>
  <c r="AJ108" i="33"/>
  <c r="BJ108" i="33" s="1"/>
  <c r="AF108" i="33"/>
  <c r="AM107" i="33"/>
  <c r="BM107" i="33" s="1"/>
  <c r="AI107" i="33"/>
  <c r="BI107" i="33" s="1"/>
  <c r="AO105" i="33"/>
  <c r="BO105" i="33" s="1"/>
  <c r="AK105" i="33"/>
  <c r="BK105" i="33" s="1"/>
  <c r="AG105" i="33"/>
  <c r="BG105" i="33" s="1"/>
  <c r="AN104" i="33"/>
  <c r="BN104" i="33" s="1"/>
  <c r="AJ104" i="33"/>
  <c r="BJ104" i="33" s="1"/>
  <c r="AF104" i="33"/>
  <c r="AM103" i="33"/>
  <c r="BM103" i="33" s="1"/>
  <c r="AI103" i="33"/>
  <c r="BI103" i="33" s="1"/>
  <c r="AP102" i="33"/>
  <c r="BP102" i="33" s="1"/>
  <c r="AL102" i="33"/>
  <c r="BL102" i="33" s="1"/>
  <c r="AH102" i="33"/>
  <c r="BH102" i="33" s="1"/>
  <c r="AO101" i="33"/>
  <c r="BO101" i="33" s="1"/>
  <c r="AK101" i="33"/>
  <c r="BK101" i="33" s="1"/>
  <c r="AG101" i="33"/>
  <c r="BG101" i="33" s="1"/>
  <c r="AN100" i="33"/>
  <c r="BN100" i="33" s="1"/>
  <c r="AJ100" i="33"/>
  <c r="BJ100" i="33" s="1"/>
  <c r="AF100" i="33"/>
  <c r="AG111" i="33"/>
  <c r="BG111" i="33" s="1"/>
  <c r="AN110" i="33"/>
  <c r="BN110" i="33" s="1"/>
  <c r="AF110" i="33"/>
  <c r="AH108" i="33"/>
  <c r="BH108" i="33" s="1"/>
  <c r="AK107" i="33"/>
  <c r="BK107" i="33" s="1"/>
  <c r="AH104" i="33"/>
  <c r="BH104" i="33" s="1"/>
  <c r="AO103" i="33"/>
  <c r="BO103" i="33" s="1"/>
  <c r="AJ102" i="33"/>
  <c r="BJ102" i="33" s="1"/>
  <c r="AL100" i="33"/>
  <c r="BL100" i="33" s="1"/>
  <c r="AN113" i="33"/>
  <c r="BN113" i="33" s="1"/>
  <c r="AJ113" i="33"/>
  <c r="BJ113" i="33" s="1"/>
  <c r="AF113" i="33"/>
  <c r="AM112" i="33"/>
  <c r="BM112" i="33" s="1"/>
  <c r="AI112" i="33"/>
  <c r="BI112" i="33" s="1"/>
  <c r="AP111" i="33"/>
  <c r="BP111" i="33" s="1"/>
  <c r="AL111" i="33"/>
  <c r="BL111" i="33" s="1"/>
  <c r="AH111" i="33"/>
  <c r="BH111" i="33" s="1"/>
  <c r="AO110" i="33"/>
  <c r="BO110" i="33" s="1"/>
  <c r="AK110" i="33"/>
  <c r="BK110" i="33" s="1"/>
  <c r="AG110" i="33"/>
  <c r="BG110" i="33" s="1"/>
  <c r="AN109" i="33"/>
  <c r="BN109" i="33" s="1"/>
  <c r="AJ109" i="33"/>
  <c r="BJ109" i="33" s="1"/>
  <c r="AF109" i="33"/>
  <c r="AM108" i="33"/>
  <c r="BM108" i="33" s="1"/>
  <c r="AI108" i="33"/>
  <c r="BI108" i="33" s="1"/>
  <c r="AP107" i="33"/>
  <c r="BP107" i="33" s="1"/>
  <c r="AL107" i="33"/>
  <c r="BL107" i="33" s="1"/>
  <c r="AH107" i="33"/>
  <c r="BH107" i="33" s="1"/>
  <c r="AN105" i="33"/>
  <c r="BN105" i="33" s="1"/>
  <c r="AJ105" i="33"/>
  <c r="BJ105" i="33" s="1"/>
  <c r="AF105" i="33"/>
  <c r="AM104" i="33"/>
  <c r="BM104" i="33" s="1"/>
  <c r="AI104" i="33"/>
  <c r="BI104" i="33" s="1"/>
  <c r="AP103" i="33"/>
  <c r="BP103" i="33" s="1"/>
  <c r="AL103" i="33"/>
  <c r="BL103" i="33" s="1"/>
  <c r="AH103" i="33"/>
  <c r="BH103" i="33" s="1"/>
  <c r="AO102" i="33"/>
  <c r="BO102" i="33" s="1"/>
  <c r="AK102" i="33"/>
  <c r="BK102" i="33" s="1"/>
  <c r="AG102" i="33"/>
  <c r="BG102" i="33" s="1"/>
  <c r="AN101" i="33"/>
  <c r="BN101" i="33" s="1"/>
  <c r="AJ101" i="33"/>
  <c r="BJ101" i="33" s="1"/>
  <c r="AF101" i="33"/>
  <c r="AM100" i="33"/>
  <c r="BM100" i="33" s="1"/>
  <c r="AI100" i="33"/>
  <c r="BI100" i="33" s="1"/>
  <c r="O222" i="33"/>
  <c r="AE222" i="33" s="1"/>
  <c r="AR222" i="33" s="1"/>
  <c r="O219" i="33"/>
  <c r="AE219" i="33" s="1"/>
  <c r="AR219" i="33" s="1"/>
  <c r="O218" i="33"/>
  <c r="AE218" i="33" s="1"/>
  <c r="AR218" i="33" s="1"/>
  <c r="O223" i="33"/>
  <c r="AE223" i="33" s="1"/>
  <c r="AR223" i="33" s="1"/>
  <c r="AR112" i="33"/>
  <c r="AE113" i="33"/>
  <c r="AR123" i="33"/>
  <c r="BR123" i="33"/>
  <c r="BE123" i="33"/>
  <c r="BR113" i="33"/>
  <c r="BE113" i="33"/>
  <c r="O225" i="33"/>
  <c r="AE225" i="33" s="1"/>
  <c r="AR225" i="33" s="1"/>
  <c r="O221" i="33"/>
  <c r="AE221" i="33" s="1"/>
  <c r="AR221" i="33" s="1"/>
  <c r="O122" i="33"/>
  <c r="BR122" i="33"/>
  <c r="BE122" i="33"/>
  <c r="BE112" i="33"/>
  <c r="BR112" i="33"/>
  <c r="O224" i="33"/>
  <c r="AE224" i="33" s="1"/>
  <c r="AR224" i="33" s="1"/>
  <c r="O220" i="33"/>
  <c r="AE220" i="33" s="1"/>
  <c r="AR220" i="33" s="1"/>
  <c r="O123" i="33"/>
  <c r="AE122" i="33"/>
  <c r="AR122" i="33"/>
  <c r="AE123" i="33"/>
  <c r="BF101" i="33" l="1"/>
  <c r="BF104" i="33"/>
  <c r="BF111" i="33"/>
  <c r="BF105" i="33"/>
  <c r="BF108" i="33"/>
  <c r="BF139" i="33"/>
  <c r="BF109" i="33"/>
  <c r="BF103" i="33"/>
  <c r="BF110" i="33"/>
  <c r="BF100" i="33"/>
  <c r="BF112" i="33"/>
  <c r="BF113" i="33"/>
  <c r="BF107" i="33"/>
  <c r="BF102" i="33"/>
  <c r="BG107" i="33"/>
  <c r="BG113" i="33"/>
  <c r="C780" i="17"/>
  <c r="D780" i="17"/>
  <c r="E780" i="17"/>
  <c r="F780" i="17"/>
  <c r="G780" i="17"/>
  <c r="H780" i="17"/>
  <c r="I780" i="17"/>
  <c r="J780" i="17"/>
  <c r="K780" i="17"/>
  <c r="L780" i="17"/>
  <c r="C781" i="17"/>
  <c r="D781" i="17"/>
  <c r="E781" i="17"/>
  <c r="F781" i="17"/>
  <c r="G781" i="17"/>
  <c r="H781" i="17"/>
  <c r="I781" i="17"/>
  <c r="J781" i="17"/>
  <c r="K781" i="17"/>
  <c r="L781" i="17"/>
  <c r="C768" i="17" l="1"/>
  <c r="D768" i="17"/>
  <c r="E768" i="17"/>
  <c r="F768" i="17"/>
  <c r="G768" i="17"/>
  <c r="H768" i="17"/>
  <c r="I768" i="17"/>
  <c r="J768" i="17"/>
  <c r="K768" i="17"/>
  <c r="L768" i="17"/>
  <c r="C769" i="17"/>
  <c r="D769" i="17"/>
  <c r="E769" i="17"/>
  <c r="F769" i="17"/>
  <c r="G769" i="17"/>
  <c r="H769" i="17"/>
  <c r="I769" i="17"/>
  <c r="J769" i="17"/>
  <c r="K769" i="17"/>
  <c r="L769" i="17"/>
  <c r="C770" i="17"/>
  <c r="D770" i="17"/>
  <c r="E770" i="17"/>
  <c r="F770" i="17"/>
  <c r="G770" i="17"/>
  <c r="H770" i="17"/>
  <c r="I770" i="17"/>
  <c r="J770" i="17"/>
  <c r="K770" i="17"/>
  <c r="L770" i="17"/>
  <c r="C771" i="17"/>
  <c r="D771" i="17"/>
  <c r="E771" i="17"/>
  <c r="F771" i="17"/>
  <c r="G771" i="17"/>
  <c r="H771" i="17"/>
  <c r="I771" i="17"/>
  <c r="J771" i="17"/>
  <c r="K771" i="17"/>
  <c r="L771" i="17"/>
  <c r="C772" i="17"/>
  <c r="D772" i="17"/>
  <c r="E772" i="17"/>
  <c r="F772" i="17"/>
  <c r="G772" i="17"/>
  <c r="H772" i="17"/>
  <c r="I772" i="17"/>
  <c r="J772" i="17"/>
  <c r="K772" i="17"/>
  <c r="L772" i="17"/>
  <c r="C773" i="17"/>
  <c r="D773" i="17"/>
  <c r="E773" i="17"/>
  <c r="F773" i="17"/>
  <c r="G773" i="17"/>
  <c r="H773" i="17"/>
  <c r="I773" i="17"/>
  <c r="J773" i="17"/>
  <c r="K773" i="17"/>
  <c r="L773" i="17"/>
  <c r="C775" i="17"/>
  <c r="D775" i="17"/>
  <c r="E775" i="17"/>
  <c r="F775" i="17"/>
  <c r="G775" i="17"/>
  <c r="H775" i="17"/>
  <c r="I775" i="17"/>
  <c r="J775" i="17"/>
  <c r="K775" i="17"/>
  <c r="L775" i="17"/>
  <c r="C776" i="17"/>
  <c r="D776" i="17"/>
  <c r="E776" i="17"/>
  <c r="F776" i="17"/>
  <c r="G776" i="17"/>
  <c r="H776" i="17"/>
  <c r="I776" i="17"/>
  <c r="J776" i="17"/>
  <c r="K776" i="17"/>
  <c r="L776" i="17"/>
  <c r="C777" i="17"/>
  <c r="D777" i="17"/>
  <c r="E777" i="17"/>
  <c r="F777" i="17"/>
  <c r="G777" i="17"/>
  <c r="H777" i="17"/>
  <c r="I777" i="17"/>
  <c r="J777" i="17"/>
  <c r="K777" i="17"/>
  <c r="L777" i="17"/>
  <c r="C778" i="17"/>
  <c r="D778" i="17"/>
  <c r="E778" i="17"/>
  <c r="F778" i="17"/>
  <c r="G778" i="17"/>
  <c r="H778" i="17"/>
  <c r="I778" i="17"/>
  <c r="J778" i="17"/>
  <c r="K778" i="17"/>
  <c r="L778" i="17"/>
  <c r="C779" i="17"/>
  <c r="D779" i="17"/>
  <c r="E779" i="17"/>
  <c r="F779" i="17"/>
  <c r="G779" i="17"/>
  <c r="H779" i="17"/>
  <c r="I779" i="17"/>
  <c r="J779" i="17"/>
  <c r="K779" i="17"/>
  <c r="L779" i="17"/>
  <c r="B780" i="17"/>
  <c r="O780" i="17"/>
  <c r="B781" i="17"/>
  <c r="O781" i="17"/>
  <c r="C419" i="17"/>
  <c r="D419" i="17"/>
  <c r="E419" i="17"/>
  <c r="C420" i="17"/>
  <c r="D420" i="17"/>
  <c r="E420" i="17"/>
  <c r="F420" i="17"/>
  <c r="G420" i="17"/>
  <c r="H420" i="17"/>
  <c r="I420" i="17"/>
  <c r="J420" i="17"/>
  <c r="C421" i="17"/>
  <c r="D421" i="17"/>
  <c r="E421" i="17"/>
  <c r="F421" i="17"/>
  <c r="G421" i="17"/>
  <c r="H421" i="17"/>
  <c r="I421" i="17"/>
  <c r="J421" i="17"/>
  <c r="M421" i="17"/>
  <c r="C422" i="17"/>
  <c r="D422" i="17"/>
  <c r="E422" i="17"/>
  <c r="F422" i="17"/>
  <c r="G422" i="17"/>
  <c r="H422" i="17"/>
  <c r="I422" i="17"/>
  <c r="J422" i="17"/>
  <c r="C423" i="17"/>
  <c r="D423" i="17"/>
  <c r="E423" i="17"/>
  <c r="C424" i="17"/>
  <c r="D424" i="17"/>
  <c r="E424" i="17"/>
  <c r="C425" i="17"/>
  <c r="D425" i="17"/>
  <c r="E425" i="17"/>
  <c r="F425" i="17"/>
  <c r="G425" i="17"/>
  <c r="H425" i="17"/>
  <c r="I425" i="17"/>
  <c r="J425" i="17"/>
  <c r="K425" i="17"/>
  <c r="L425" i="17"/>
  <c r="M425" i="17"/>
  <c r="C426" i="17"/>
  <c r="AP106" i="34" s="1"/>
  <c r="D426" i="17"/>
  <c r="AQ106" i="34" s="1"/>
  <c r="E426" i="17"/>
  <c r="AR106" i="34" s="1"/>
  <c r="F426" i="17"/>
  <c r="AS106" i="34" s="1"/>
  <c r="G426" i="17"/>
  <c r="AT106" i="34" s="1"/>
  <c r="H426" i="17"/>
  <c r="AU106" i="34" s="1"/>
  <c r="I426" i="17"/>
  <c r="AV106" i="34" s="1"/>
  <c r="J426" i="17"/>
  <c r="AW106" i="34" s="1"/>
  <c r="K426" i="17"/>
  <c r="AX106" i="34" s="1"/>
  <c r="L426" i="17"/>
  <c r="AY106" i="34" s="1"/>
  <c r="M426" i="17"/>
  <c r="C427" i="17"/>
  <c r="AP107" i="34" s="1"/>
  <c r="D427" i="17"/>
  <c r="AQ107" i="34" s="1"/>
  <c r="E427" i="17"/>
  <c r="AR107" i="34" s="1"/>
  <c r="F427" i="17"/>
  <c r="AS107" i="34" s="1"/>
  <c r="G427" i="17"/>
  <c r="H427" i="17"/>
  <c r="I427" i="17"/>
  <c r="AV107" i="34" s="1"/>
  <c r="J427" i="17"/>
  <c r="AW107" i="34" s="1"/>
  <c r="K427" i="17"/>
  <c r="L427" i="17"/>
  <c r="M427" i="17"/>
  <c r="M947" i="17" s="1"/>
  <c r="C428" i="17"/>
  <c r="D428" i="17"/>
  <c r="E428" i="17"/>
  <c r="F428" i="17"/>
  <c r="G428" i="17"/>
  <c r="H428" i="17"/>
  <c r="I428" i="17"/>
  <c r="J428" i="17"/>
  <c r="K428" i="17"/>
  <c r="L428" i="17"/>
  <c r="M428" i="17"/>
  <c r="M948" i="17" s="1"/>
  <c r="C429" i="17"/>
  <c r="D429" i="17"/>
  <c r="E429" i="17"/>
  <c r="F429" i="17"/>
  <c r="G429" i="17"/>
  <c r="H429" i="17"/>
  <c r="I429" i="17"/>
  <c r="J429" i="17"/>
  <c r="K429" i="17"/>
  <c r="L429" i="17"/>
  <c r="M429" i="17"/>
  <c r="M949" i="17" s="1"/>
  <c r="C430" i="17"/>
  <c r="D430" i="17"/>
  <c r="E430" i="17"/>
  <c r="F430" i="17"/>
  <c r="G430" i="17"/>
  <c r="H430" i="17"/>
  <c r="I430" i="17"/>
  <c r="J430" i="17"/>
  <c r="K430" i="17"/>
  <c r="L430" i="17"/>
  <c r="M430" i="17"/>
  <c r="M950" i="17" s="1"/>
  <c r="C431" i="17"/>
  <c r="D431" i="17"/>
  <c r="E431" i="17"/>
  <c r="F431" i="17"/>
  <c r="G431" i="17"/>
  <c r="H431" i="17"/>
  <c r="I431" i="17"/>
  <c r="J431" i="17"/>
  <c r="K431" i="17"/>
  <c r="L431" i="17"/>
  <c r="M431" i="17"/>
  <c r="M951" i="17" s="1"/>
  <c r="C333" i="17"/>
  <c r="P99" i="34" s="1"/>
  <c r="D333" i="17"/>
  <c r="Q99" i="34" s="1"/>
  <c r="E333" i="17"/>
  <c r="R99" i="34" s="1"/>
  <c r="C334" i="17"/>
  <c r="P100" i="34" s="1"/>
  <c r="D334" i="17"/>
  <c r="Q100" i="34" s="1"/>
  <c r="E334" i="17"/>
  <c r="R100" i="34" s="1"/>
  <c r="F334" i="17"/>
  <c r="S100" i="34" s="1"/>
  <c r="G334" i="17"/>
  <c r="T100" i="34" s="1"/>
  <c r="H334" i="17"/>
  <c r="U100" i="34" s="1"/>
  <c r="I334" i="17"/>
  <c r="V100" i="34" s="1"/>
  <c r="J334" i="17"/>
  <c r="W100" i="34" s="1"/>
  <c r="C335" i="17"/>
  <c r="P101" i="34" s="1"/>
  <c r="D335" i="17"/>
  <c r="Q101" i="34" s="1"/>
  <c r="E335" i="17"/>
  <c r="R101" i="34" s="1"/>
  <c r="F335" i="17"/>
  <c r="S101" i="34" s="1"/>
  <c r="G335" i="17"/>
  <c r="T101" i="34" s="1"/>
  <c r="H335" i="17"/>
  <c r="U101" i="34" s="1"/>
  <c r="I335" i="17"/>
  <c r="V101" i="34" s="1"/>
  <c r="J335" i="17"/>
  <c r="W101" i="34" s="1"/>
  <c r="M335" i="17"/>
  <c r="C336" i="17"/>
  <c r="P102" i="34" s="1"/>
  <c r="D336" i="17"/>
  <c r="Q102" i="34" s="1"/>
  <c r="E336" i="17"/>
  <c r="R102" i="34" s="1"/>
  <c r="F336" i="17"/>
  <c r="S102" i="34" s="1"/>
  <c r="G336" i="17"/>
  <c r="T102" i="34" s="1"/>
  <c r="H336" i="17"/>
  <c r="U102" i="34" s="1"/>
  <c r="I336" i="17"/>
  <c r="V102" i="34" s="1"/>
  <c r="J336" i="17"/>
  <c r="W102" i="34" s="1"/>
  <c r="C337" i="17"/>
  <c r="P103" i="34" s="1"/>
  <c r="D337" i="17"/>
  <c r="Q103" i="34" s="1"/>
  <c r="E337" i="17"/>
  <c r="R103" i="34" s="1"/>
  <c r="C338" i="17"/>
  <c r="P104" i="34" s="1"/>
  <c r="D338" i="17"/>
  <c r="Q104" i="34" s="1"/>
  <c r="E338" i="17"/>
  <c r="R104" i="34" s="1"/>
  <c r="C339" i="17"/>
  <c r="P105" i="34" s="1"/>
  <c r="D339" i="17"/>
  <c r="Q105" i="34" s="1"/>
  <c r="E339" i="17"/>
  <c r="F339" i="17"/>
  <c r="S105" i="34" s="1"/>
  <c r="G339" i="17"/>
  <c r="T105" i="34" s="1"/>
  <c r="H339" i="17"/>
  <c r="U105" i="34" s="1"/>
  <c r="I339" i="17"/>
  <c r="V105" i="34" s="1"/>
  <c r="J339" i="17"/>
  <c r="W105" i="34" s="1"/>
  <c r="K339" i="17"/>
  <c r="X105" i="34" s="1"/>
  <c r="L339" i="17"/>
  <c r="Y105" i="34" s="1"/>
  <c r="M339" i="17"/>
  <c r="C340" i="17"/>
  <c r="P106" i="34" s="1"/>
  <c r="D340" i="17"/>
  <c r="Q106" i="34" s="1"/>
  <c r="E340" i="17"/>
  <c r="R106" i="34" s="1"/>
  <c r="F340" i="17"/>
  <c r="S106" i="34" s="1"/>
  <c r="G340" i="17"/>
  <c r="T106" i="34" s="1"/>
  <c r="H340" i="17"/>
  <c r="U106" i="34" s="1"/>
  <c r="I340" i="17"/>
  <c r="V106" i="34" s="1"/>
  <c r="J340" i="17"/>
  <c r="W106" i="34" s="1"/>
  <c r="K340" i="17"/>
  <c r="X106" i="34" s="1"/>
  <c r="L340" i="17"/>
  <c r="Y106" i="34" s="1"/>
  <c r="M340" i="17"/>
  <c r="C341" i="17"/>
  <c r="D341" i="17"/>
  <c r="E341" i="17"/>
  <c r="R107" i="34" s="1"/>
  <c r="F341" i="17"/>
  <c r="S107" i="34" s="1"/>
  <c r="G341" i="17"/>
  <c r="H341" i="17"/>
  <c r="I341" i="17"/>
  <c r="V107" i="34" s="1"/>
  <c r="J341" i="17"/>
  <c r="W107" i="34" s="1"/>
  <c r="K341" i="17"/>
  <c r="L341" i="17"/>
  <c r="M341" i="17"/>
  <c r="C342" i="17"/>
  <c r="P108" i="34" s="1"/>
  <c r="D342" i="17"/>
  <c r="E342" i="17"/>
  <c r="F342" i="17"/>
  <c r="S108" i="34" s="1"/>
  <c r="G342" i="17"/>
  <c r="T108" i="34" s="1"/>
  <c r="H342" i="17"/>
  <c r="I342" i="17"/>
  <c r="J342" i="17"/>
  <c r="W108" i="34" s="1"/>
  <c r="K342" i="17"/>
  <c r="X108" i="34" s="1"/>
  <c r="L342" i="17"/>
  <c r="M342" i="17"/>
  <c r="M862" i="17" s="1"/>
  <c r="C343" i="17"/>
  <c r="P109" i="34" s="1"/>
  <c r="D343" i="17"/>
  <c r="Q109" i="34" s="1"/>
  <c r="E343" i="17"/>
  <c r="F343" i="17"/>
  <c r="G343" i="17"/>
  <c r="T109" i="34" s="1"/>
  <c r="H343" i="17"/>
  <c r="U109" i="34" s="1"/>
  <c r="I343" i="17"/>
  <c r="J343" i="17"/>
  <c r="K343" i="17"/>
  <c r="X109" i="34" s="1"/>
  <c r="L343" i="17"/>
  <c r="Y109" i="34" s="1"/>
  <c r="M343" i="17"/>
  <c r="M863" i="17" s="1"/>
  <c r="C344" i="17"/>
  <c r="D344" i="17"/>
  <c r="Q110" i="34" s="1"/>
  <c r="E344" i="17"/>
  <c r="R110" i="34" s="1"/>
  <c r="F344" i="17"/>
  <c r="G344" i="17"/>
  <c r="H344" i="17"/>
  <c r="U110" i="34" s="1"/>
  <c r="I344" i="17"/>
  <c r="V110" i="34" s="1"/>
  <c r="J344" i="17"/>
  <c r="K344" i="17"/>
  <c r="L344" i="17"/>
  <c r="Y110" i="34" s="1"/>
  <c r="M344" i="17"/>
  <c r="C345" i="17"/>
  <c r="P111" i="34" s="1"/>
  <c r="D345" i="17"/>
  <c r="Q111" i="34" s="1"/>
  <c r="E345" i="17"/>
  <c r="R111" i="34" s="1"/>
  <c r="F345" i="17"/>
  <c r="S111" i="34" s="1"/>
  <c r="G345" i="17"/>
  <c r="T111" i="34" s="1"/>
  <c r="H345" i="17"/>
  <c r="U111" i="34" s="1"/>
  <c r="I345" i="17"/>
  <c r="V111" i="34" s="1"/>
  <c r="J345" i="17"/>
  <c r="W111" i="34" s="1"/>
  <c r="K345" i="17"/>
  <c r="X111" i="34" s="1"/>
  <c r="L345" i="17"/>
  <c r="Y111" i="34" s="1"/>
  <c r="M345" i="17"/>
  <c r="O174" i="17"/>
  <c r="O175" i="17"/>
  <c r="C161" i="17"/>
  <c r="D161" i="17"/>
  <c r="E161" i="17"/>
  <c r="C162" i="17"/>
  <c r="D162" i="17"/>
  <c r="E162" i="17"/>
  <c r="E506" i="17" s="1"/>
  <c r="F162" i="17"/>
  <c r="G162" i="17"/>
  <c r="H162" i="17"/>
  <c r="I162" i="17"/>
  <c r="J162" i="17"/>
  <c r="C163" i="17"/>
  <c r="C507" i="17" s="1"/>
  <c r="D163" i="17"/>
  <c r="E163" i="17"/>
  <c r="F163" i="17"/>
  <c r="G163" i="17"/>
  <c r="H163" i="17"/>
  <c r="I163" i="17"/>
  <c r="J163" i="17"/>
  <c r="M163" i="17"/>
  <c r="M507" i="17" s="1"/>
  <c r="C164" i="17"/>
  <c r="D164" i="17"/>
  <c r="E164" i="17"/>
  <c r="F164" i="17"/>
  <c r="G164" i="17"/>
  <c r="H164" i="17"/>
  <c r="H508" i="17" s="1"/>
  <c r="I164" i="17"/>
  <c r="J164" i="17"/>
  <c r="C165" i="17"/>
  <c r="D165" i="17"/>
  <c r="E165" i="17"/>
  <c r="C166" i="17"/>
  <c r="D166" i="17"/>
  <c r="E166" i="17"/>
  <c r="E510" i="17" s="1"/>
  <c r="C167" i="17"/>
  <c r="D167" i="17"/>
  <c r="E167" i="17"/>
  <c r="F167" i="17"/>
  <c r="G167" i="17"/>
  <c r="H167" i="17"/>
  <c r="H511" i="17" s="1"/>
  <c r="I167" i="17"/>
  <c r="J167" i="17"/>
  <c r="K167" i="17"/>
  <c r="L167" i="17"/>
  <c r="M167" i="17"/>
  <c r="C168" i="17"/>
  <c r="D168" i="17"/>
  <c r="E168" i="17"/>
  <c r="F168" i="17"/>
  <c r="G168" i="17"/>
  <c r="H168" i="17"/>
  <c r="I168" i="17"/>
  <c r="J168" i="17"/>
  <c r="K168" i="17"/>
  <c r="L168" i="17"/>
  <c r="M168" i="17"/>
  <c r="C169" i="17"/>
  <c r="D169" i="17"/>
  <c r="E169" i="17"/>
  <c r="F169" i="17"/>
  <c r="G169" i="17"/>
  <c r="H169" i="17"/>
  <c r="I169" i="17"/>
  <c r="J169" i="17"/>
  <c r="K169" i="17"/>
  <c r="L169" i="17"/>
  <c r="M169" i="17"/>
  <c r="C170" i="17"/>
  <c r="D170" i="17"/>
  <c r="E170" i="17"/>
  <c r="F170" i="17"/>
  <c r="G170" i="17"/>
  <c r="H170" i="17"/>
  <c r="I170" i="17"/>
  <c r="J170" i="17"/>
  <c r="K170" i="17"/>
  <c r="L170" i="17"/>
  <c r="M170" i="17"/>
  <c r="C171" i="17"/>
  <c r="D171" i="17"/>
  <c r="E171" i="17"/>
  <c r="F171" i="17"/>
  <c r="G171" i="17"/>
  <c r="H171" i="17"/>
  <c r="I171" i="17"/>
  <c r="J171" i="17"/>
  <c r="K171" i="17"/>
  <c r="L171" i="17"/>
  <c r="M171" i="17"/>
  <c r="C172" i="17"/>
  <c r="D172" i="17"/>
  <c r="E172" i="17"/>
  <c r="F172" i="17"/>
  <c r="G172" i="17"/>
  <c r="H172" i="17"/>
  <c r="I172" i="17"/>
  <c r="J172" i="17"/>
  <c r="K172" i="17"/>
  <c r="L172" i="17"/>
  <c r="M172" i="17"/>
  <c r="C173" i="17"/>
  <c r="D173" i="17"/>
  <c r="E173" i="17"/>
  <c r="F173" i="17"/>
  <c r="G173" i="17"/>
  <c r="H173" i="17"/>
  <c r="I173" i="17"/>
  <c r="J173" i="17"/>
  <c r="K173" i="17"/>
  <c r="L173" i="17"/>
  <c r="M173" i="17"/>
  <c r="C174" i="17"/>
  <c r="AC112" i="34" s="1"/>
  <c r="D174" i="17"/>
  <c r="AD112" i="34" s="1"/>
  <c r="E174" i="17"/>
  <c r="AE112" i="34" s="1"/>
  <c r="F174" i="17"/>
  <c r="AF112" i="34" s="1"/>
  <c r="G174" i="17"/>
  <c r="AG112" i="34" s="1"/>
  <c r="H174" i="17"/>
  <c r="AH112" i="34" s="1"/>
  <c r="I174" i="17"/>
  <c r="AI112" i="34" s="1"/>
  <c r="J174" i="17"/>
  <c r="AJ112" i="34" s="1"/>
  <c r="K174" i="17"/>
  <c r="AK112" i="34" s="1"/>
  <c r="L174" i="17"/>
  <c r="AL112" i="34" s="1"/>
  <c r="M174" i="17"/>
  <c r="C175" i="17"/>
  <c r="AC113" i="34" s="1"/>
  <c r="D175" i="17"/>
  <c r="AD113" i="34" s="1"/>
  <c r="E175" i="17"/>
  <c r="AE113" i="34" s="1"/>
  <c r="F175" i="17"/>
  <c r="AF113" i="34" s="1"/>
  <c r="G175" i="17"/>
  <c r="AG113" i="34" s="1"/>
  <c r="H175" i="17"/>
  <c r="AH113" i="34" s="1"/>
  <c r="I175" i="17"/>
  <c r="AI113" i="34" s="1"/>
  <c r="J175" i="17"/>
  <c r="AJ113" i="34" s="1"/>
  <c r="K175" i="17"/>
  <c r="AK113" i="34" s="1"/>
  <c r="L175" i="17"/>
  <c r="AL113" i="34" s="1"/>
  <c r="M175" i="17"/>
  <c r="F409" i="17"/>
  <c r="J409" i="17"/>
  <c r="E410" i="17"/>
  <c r="I410" i="17"/>
  <c r="D411" i="17"/>
  <c r="H411" i="17"/>
  <c r="C412" i="17"/>
  <c r="G412" i="17"/>
  <c r="F413" i="17"/>
  <c r="J413" i="17"/>
  <c r="D415" i="17"/>
  <c r="H415" i="17"/>
  <c r="C416" i="17"/>
  <c r="E332" i="17"/>
  <c r="R98" i="34" s="1"/>
  <c r="J405" i="17"/>
  <c r="I406" i="17"/>
  <c r="H407" i="17"/>
  <c r="G408" i="17"/>
  <c r="I508" i="17" l="1"/>
  <c r="J506" i="17"/>
  <c r="F506" i="17"/>
  <c r="M511" i="17"/>
  <c r="I511" i="17"/>
  <c r="C509" i="17"/>
  <c r="D507" i="17"/>
  <c r="K511" i="17"/>
  <c r="G511" i="17"/>
  <c r="C511" i="17"/>
  <c r="D510" i="17"/>
  <c r="G508" i="17"/>
  <c r="BG102" i="34" s="1"/>
  <c r="C508" i="17"/>
  <c r="J507" i="17"/>
  <c r="F507" i="17"/>
  <c r="BF101" i="34" s="1"/>
  <c r="D506" i="17"/>
  <c r="J511" i="17"/>
  <c r="C510" i="17"/>
  <c r="J508" i="17"/>
  <c r="E507" i="17"/>
  <c r="BE101" i="34" s="1"/>
  <c r="C506" i="17"/>
  <c r="L511" i="17"/>
  <c r="I513" i="17"/>
  <c r="C516" i="17"/>
  <c r="BC110" i="34" s="1"/>
  <c r="J517" i="17"/>
  <c r="E516" i="17"/>
  <c r="J515" i="17"/>
  <c r="E514" i="17"/>
  <c r="J513" i="17"/>
  <c r="E512" i="17"/>
  <c r="I517" i="17"/>
  <c r="H515" i="17"/>
  <c r="BH109" i="34" s="1"/>
  <c r="C512" i="17"/>
  <c r="G517" i="17"/>
  <c r="L516" i="17"/>
  <c r="G515" i="17"/>
  <c r="G1035" i="17" s="1"/>
  <c r="L514" i="17"/>
  <c r="G513" i="17"/>
  <c r="L512" i="17"/>
  <c r="D514" i="17"/>
  <c r="M516" i="17"/>
  <c r="H513" i="17"/>
  <c r="F517" i="17"/>
  <c r="K516" i="17"/>
  <c r="F515" i="17"/>
  <c r="K514" i="17"/>
  <c r="F513" i="17"/>
  <c r="K512" i="17"/>
  <c r="F511" i="17"/>
  <c r="F508" i="17"/>
  <c r="I507" i="17"/>
  <c r="I506" i="17"/>
  <c r="C514" i="17"/>
  <c r="E517" i="17"/>
  <c r="J516" i="17"/>
  <c r="E515" i="17"/>
  <c r="J514" i="17"/>
  <c r="E513" i="17"/>
  <c r="J512" i="17"/>
  <c r="E511" i="17"/>
  <c r="BE105" i="34" s="1"/>
  <c r="E509" i="17"/>
  <c r="BE103" i="34" s="1"/>
  <c r="E508" i="17"/>
  <c r="BE102" i="34" s="1"/>
  <c r="H507" i="17"/>
  <c r="H506" i="17"/>
  <c r="BH100" i="34" s="1"/>
  <c r="H517" i="17"/>
  <c r="M514" i="17"/>
  <c r="D517" i="17"/>
  <c r="I516" i="17"/>
  <c r="D515" i="17"/>
  <c r="I514" i="17"/>
  <c r="BI108" i="34" s="1"/>
  <c r="D513" i="17"/>
  <c r="I512" i="17"/>
  <c r="D511" i="17"/>
  <c r="D509" i="17"/>
  <c r="BD103" i="34" s="1"/>
  <c r="D508" i="17"/>
  <c r="BD102" i="34" s="1"/>
  <c r="G507" i="17"/>
  <c r="G506" i="17"/>
  <c r="I515" i="17"/>
  <c r="M512" i="17"/>
  <c r="M517" i="17"/>
  <c r="C517" i="17"/>
  <c r="H516" i="17"/>
  <c r="M515" i="17"/>
  <c r="C515" i="17"/>
  <c r="BC109" i="34" s="1"/>
  <c r="H514" i="17"/>
  <c r="BH108" i="34" s="1"/>
  <c r="M513" i="17"/>
  <c r="C513" i="17"/>
  <c r="BC107" i="34" s="1"/>
  <c r="DZ107" i="34" s="1"/>
  <c r="H512" i="17"/>
  <c r="L517" i="17"/>
  <c r="BL111" i="34" s="1"/>
  <c r="G516" i="17"/>
  <c r="L515" i="17"/>
  <c r="G514" i="17"/>
  <c r="BG108" i="34" s="1"/>
  <c r="L513" i="17"/>
  <c r="G512" i="17"/>
  <c r="D516" i="17"/>
  <c r="D512" i="17"/>
  <c r="K517" i="17"/>
  <c r="F516" i="17"/>
  <c r="K515" i="17"/>
  <c r="BK109" i="34" s="1"/>
  <c r="F514" i="17"/>
  <c r="BF108" i="34" s="1"/>
  <c r="K513" i="17"/>
  <c r="F512" i="17"/>
  <c r="AY105" i="34"/>
  <c r="AU105" i="34"/>
  <c r="AQ105" i="34"/>
  <c r="AR104" i="34"/>
  <c r="AU102" i="34"/>
  <c r="AQ102" i="34"/>
  <c r="AV101" i="34"/>
  <c r="AR101" i="34"/>
  <c r="AT100" i="34"/>
  <c r="AP100" i="34"/>
  <c r="AQ99" i="34"/>
  <c r="AX105" i="34"/>
  <c r="AT105" i="34"/>
  <c r="AP105" i="34"/>
  <c r="AQ104" i="34"/>
  <c r="AR103" i="34"/>
  <c r="AT102" i="34"/>
  <c r="AP102" i="34"/>
  <c r="AU101" i="34"/>
  <c r="AQ101" i="34"/>
  <c r="AW100" i="34"/>
  <c r="AS100" i="34"/>
  <c r="AP99" i="34"/>
  <c r="AW105" i="34"/>
  <c r="AS105" i="34"/>
  <c r="AP104" i="34"/>
  <c r="AQ103" i="34"/>
  <c r="AW102" i="34"/>
  <c r="AS102" i="34"/>
  <c r="AT101" i="34"/>
  <c r="AP101" i="34"/>
  <c r="AV100" i="34"/>
  <c r="AR100" i="34"/>
  <c r="AV105" i="34"/>
  <c r="AR105" i="34"/>
  <c r="AP103" i="34"/>
  <c r="AV102" i="34"/>
  <c r="AR102" i="34"/>
  <c r="AW101" i="34"/>
  <c r="AS101" i="34"/>
  <c r="AU100" i="34"/>
  <c r="AQ100" i="34"/>
  <c r="AR99" i="34"/>
  <c r="M692" i="17"/>
  <c r="AE110" i="34"/>
  <c r="EO110" i="34" s="1"/>
  <c r="IO110" i="34" s="1"/>
  <c r="M693" i="17"/>
  <c r="AJ110" i="34"/>
  <c r="AF110" i="34"/>
  <c r="AD109" i="34"/>
  <c r="DN109" i="34" s="1"/>
  <c r="HN109" i="34" s="1"/>
  <c r="M688" i="17"/>
  <c r="AI106" i="34"/>
  <c r="AE106" i="34"/>
  <c r="AD105" i="34"/>
  <c r="EN105" i="34" s="1"/>
  <c r="IN105" i="34" s="1"/>
  <c r="AH102" i="34"/>
  <c r="FR102" i="34" s="1"/>
  <c r="AD102" i="34"/>
  <c r="DN102" i="34" s="1"/>
  <c r="HN102" i="34" s="1"/>
  <c r="AC109" i="34"/>
  <c r="EM109" i="34" s="1"/>
  <c r="IM109" i="34" s="1"/>
  <c r="AJ108" i="34"/>
  <c r="FT108" i="34" s="1"/>
  <c r="AF108" i="34"/>
  <c r="FP108" i="34" s="1"/>
  <c r="M689" i="17"/>
  <c r="AH106" i="34"/>
  <c r="AD106" i="34"/>
  <c r="AG105" i="34"/>
  <c r="EQ105" i="34" s="1"/>
  <c r="IQ105" i="34" s="1"/>
  <c r="AC105" i="34"/>
  <c r="EM105" i="34" s="1"/>
  <c r="IM105" i="34" s="1"/>
  <c r="AH101" i="34"/>
  <c r="DR101" i="34" s="1"/>
  <c r="HR101" i="34" s="1"/>
  <c r="AD101" i="34"/>
  <c r="DN101" i="34" s="1"/>
  <c r="HN101" i="34" s="1"/>
  <c r="AJ100" i="34"/>
  <c r="ET100" i="34" s="1"/>
  <c r="AF100" i="34"/>
  <c r="FP100" i="34" s="1"/>
  <c r="M690" i="17"/>
  <c r="AJ102" i="34"/>
  <c r="DT102" i="34" s="1"/>
  <c r="HT102" i="34" s="1"/>
  <c r="AF102" i="34"/>
  <c r="DP102" i="34" s="1"/>
  <c r="HP102" i="34" s="1"/>
  <c r="M683" i="17"/>
  <c r="AG101" i="34"/>
  <c r="EQ101" i="34" s="1"/>
  <c r="IQ101" i="34" s="1"/>
  <c r="AC101" i="34"/>
  <c r="DM101" i="34" s="1"/>
  <c r="HM101" i="34" s="1"/>
  <c r="M691" i="17"/>
  <c r="AJ106" i="34"/>
  <c r="AF106" i="34"/>
  <c r="M687" i="17"/>
  <c r="AI102" i="34"/>
  <c r="FS102" i="34" s="1"/>
  <c r="AE102" i="34"/>
  <c r="DO102" i="34" s="1"/>
  <c r="HO102" i="34" s="1"/>
  <c r="AM112" i="34"/>
  <c r="M694" i="17"/>
  <c r="AZ106" i="34"/>
  <c r="M946" i="17"/>
  <c r="Z111" i="34"/>
  <c r="M865" i="17"/>
  <c r="AM113" i="34"/>
  <c r="M695" i="17"/>
  <c r="AZ105" i="34"/>
  <c r="M945" i="17"/>
  <c r="Z110" i="34"/>
  <c r="M864" i="17"/>
  <c r="Z106" i="34"/>
  <c r="M860" i="17"/>
  <c r="Z107" i="34"/>
  <c r="M861" i="17"/>
  <c r="Z105" i="34"/>
  <c r="M859" i="17"/>
  <c r="AZ101" i="34"/>
  <c r="M941" i="17"/>
  <c r="Z101" i="34"/>
  <c r="M855" i="17"/>
  <c r="DM109" i="34"/>
  <c r="HM109" i="34" s="1"/>
  <c r="D686" i="17"/>
  <c r="AD104" i="34"/>
  <c r="EN104" i="34" s="1"/>
  <c r="IN104" i="34" s="1"/>
  <c r="AH111" i="34"/>
  <c r="FR111" i="34" s="1"/>
  <c r="AM110" i="34"/>
  <c r="C692" i="17"/>
  <c r="AC110" i="34"/>
  <c r="AH109" i="34"/>
  <c r="FR109" i="34" s="1"/>
  <c r="AM108" i="34"/>
  <c r="C690" i="17"/>
  <c r="AC108" i="34"/>
  <c r="EM108" i="34" s="1"/>
  <c r="IM108" i="34" s="1"/>
  <c r="H689" i="17"/>
  <c r="AH107" i="34"/>
  <c r="AM106" i="34"/>
  <c r="C688" i="17"/>
  <c r="AC106" i="34"/>
  <c r="BH105" i="34"/>
  <c r="AH105" i="34"/>
  <c r="C686" i="17"/>
  <c r="AC104" i="34"/>
  <c r="FM104" i="34" s="1"/>
  <c r="J864" i="17"/>
  <c r="W110" i="34"/>
  <c r="E863" i="17"/>
  <c r="R109" i="34"/>
  <c r="E859" i="17"/>
  <c r="R105" i="34"/>
  <c r="AU111" i="34"/>
  <c r="AZ110" i="34"/>
  <c r="AP110" i="34"/>
  <c r="AU109" i="34"/>
  <c r="AZ108" i="34"/>
  <c r="AP108" i="34"/>
  <c r="AU107" i="34"/>
  <c r="AV111" i="34"/>
  <c r="AT111" i="34"/>
  <c r="AT109" i="34"/>
  <c r="AY108" i="34"/>
  <c r="D690" i="17"/>
  <c r="AD108" i="34"/>
  <c r="H862" i="17"/>
  <c r="U108" i="34"/>
  <c r="AF109" i="34"/>
  <c r="F687" i="17"/>
  <c r="AF105" i="34"/>
  <c r="EP105" i="34" s="1"/>
  <c r="IP105" i="34" s="1"/>
  <c r="AX108" i="34"/>
  <c r="AE111" i="34"/>
  <c r="EO111" i="34" s="1"/>
  <c r="IO111" i="34" s="1"/>
  <c r="AE109" i="34"/>
  <c r="AE107" i="34"/>
  <c r="DO107" i="34" s="1"/>
  <c r="HO107" i="34" s="1"/>
  <c r="E687" i="17"/>
  <c r="AE105" i="34"/>
  <c r="E685" i="17"/>
  <c r="AE103" i="34"/>
  <c r="EO103" i="34" s="1"/>
  <c r="IO103" i="34" s="1"/>
  <c r="C681" i="17"/>
  <c r="AC99" i="34"/>
  <c r="G864" i="17"/>
  <c r="T110" i="34"/>
  <c r="L861" i="17"/>
  <c r="Y107" i="34"/>
  <c r="AR111" i="34"/>
  <c r="AW110" i="34"/>
  <c r="AR109" i="34"/>
  <c r="AW108" i="34"/>
  <c r="AI109" i="34"/>
  <c r="AQ110" i="34"/>
  <c r="AL110" i="34"/>
  <c r="FV110" i="34" s="1"/>
  <c r="G689" i="17"/>
  <c r="AG107" i="34"/>
  <c r="I862" i="17"/>
  <c r="V108" i="34"/>
  <c r="K692" i="17"/>
  <c r="AK110" i="34"/>
  <c r="K690" i="17"/>
  <c r="AK108" i="34"/>
  <c r="FU108" i="34" s="1"/>
  <c r="AX110" i="34"/>
  <c r="AD111" i="34"/>
  <c r="EN111" i="34" s="1"/>
  <c r="IN111" i="34" s="1"/>
  <c r="AI110" i="34"/>
  <c r="FS110" i="34" s="1"/>
  <c r="I690" i="17"/>
  <c r="AI108" i="34"/>
  <c r="D689" i="17"/>
  <c r="AD107" i="34"/>
  <c r="D685" i="17"/>
  <c r="AD103" i="34"/>
  <c r="DN103" i="34" s="1"/>
  <c r="HN103" i="34" s="1"/>
  <c r="F864" i="17"/>
  <c r="S110" i="34"/>
  <c r="K861" i="17"/>
  <c r="X107" i="34"/>
  <c r="AQ111" i="34"/>
  <c r="AV110" i="34"/>
  <c r="AQ109" i="34"/>
  <c r="AV108" i="34"/>
  <c r="AI107" i="34"/>
  <c r="FS107" i="34" s="1"/>
  <c r="K864" i="17"/>
  <c r="X110" i="34"/>
  <c r="AV109" i="34"/>
  <c r="D681" i="17"/>
  <c r="AD99" i="34"/>
  <c r="Z109" i="34"/>
  <c r="C861" i="17"/>
  <c r="P107" i="34"/>
  <c r="AS111" i="34"/>
  <c r="AS109" i="34"/>
  <c r="AM111" i="34"/>
  <c r="C693" i="17"/>
  <c r="AC111" i="34"/>
  <c r="EM111" i="34" s="1"/>
  <c r="IM111" i="34" s="1"/>
  <c r="AH110" i="34"/>
  <c r="DR110" i="34" s="1"/>
  <c r="HR110" i="34" s="1"/>
  <c r="AM109" i="34"/>
  <c r="H690" i="17"/>
  <c r="AH108" i="34"/>
  <c r="AM107" i="34"/>
  <c r="C689" i="17"/>
  <c r="AC107" i="34"/>
  <c r="AM105" i="34"/>
  <c r="C685" i="17"/>
  <c r="AC103" i="34"/>
  <c r="FM103" i="34" s="1"/>
  <c r="C684" i="17"/>
  <c r="AC102" i="34"/>
  <c r="EM102" i="34" s="1"/>
  <c r="IM102" i="34" s="1"/>
  <c r="J863" i="17"/>
  <c r="W109" i="34"/>
  <c r="E862" i="17"/>
  <c r="R108" i="34"/>
  <c r="AZ111" i="34"/>
  <c r="AP111" i="34"/>
  <c r="AU110" i="34"/>
  <c r="AZ109" i="34"/>
  <c r="AP109" i="34"/>
  <c r="AU108" i="34"/>
  <c r="AZ107" i="34"/>
  <c r="AD110" i="34"/>
  <c r="FN110" i="34" s="1"/>
  <c r="AQ108" i="34"/>
  <c r="E681" i="17"/>
  <c r="AE99" i="34"/>
  <c r="F693" i="17"/>
  <c r="AF111" i="34"/>
  <c r="EP111" i="34" s="1"/>
  <c r="IP111" i="34" s="1"/>
  <c r="AF107" i="34"/>
  <c r="FP107" i="34" s="1"/>
  <c r="AL111" i="34"/>
  <c r="DV111" i="34" s="1"/>
  <c r="HV111" i="34" s="1"/>
  <c r="G692" i="17"/>
  <c r="AG110" i="34"/>
  <c r="L691" i="17"/>
  <c r="AL109" i="34"/>
  <c r="FV109" i="34" s="1"/>
  <c r="G690" i="17"/>
  <c r="AG108" i="34"/>
  <c r="FQ108" i="34" s="1"/>
  <c r="L689" i="17"/>
  <c r="AL107" i="34"/>
  <c r="G688" i="17"/>
  <c r="AG106" i="34"/>
  <c r="L687" i="17"/>
  <c r="AL105" i="34"/>
  <c r="DV105" i="34" s="1"/>
  <c r="HV105" i="34" s="1"/>
  <c r="E683" i="17"/>
  <c r="AE101" i="34"/>
  <c r="EO101" i="34" s="1"/>
  <c r="IO101" i="34" s="1"/>
  <c r="E682" i="17"/>
  <c r="AE100" i="34"/>
  <c r="EO100" i="34" s="1"/>
  <c r="IO100" i="34" s="1"/>
  <c r="I863" i="17"/>
  <c r="V109" i="34"/>
  <c r="D862" i="17"/>
  <c r="Q108" i="34"/>
  <c r="AY111" i="34"/>
  <c r="AT110" i="34"/>
  <c r="AY109" i="34"/>
  <c r="AT108" i="34"/>
  <c r="AY107" i="34"/>
  <c r="AI111" i="34"/>
  <c r="DS111" i="34" s="1"/>
  <c r="HS111" i="34" s="1"/>
  <c r="I687" i="17"/>
  <c r="AI105" i="34"/>
  <c r="ES105" i="34" s="1"/>
  <c r="IS105" i="34" s="1"/>
  <c r="F863" i="17"/>
  <c r="S109" i="34"/>
  <c r="G693" i="17"/>
  <c r="AG111" i="34"/>
  <c r="EQ111" i="34" s="1"/>
  <c r="IQ111" i="34" s="1"/>
  <c r="L690" i="17"/>
  <c r="AL108" i="34"/>
  <c r="L688" i="17"/>
  <c r="AL106" i="34"/>
  <c r="D861" i="17"/>
  <c r="Q107" i="34"/>
  <c r="AY110" i="34"/>
  <c r="AT107" i="34"/>
  <c r="K693" i="17"/>
  <c r="AK111" i="34"/>
  <c r="EU111" i="34" s="1"/>
  <c r="IU111" i="34" s="1"/>
  <c r="K691" i="17"/>
  <c r="AK109" i="34"/>
  <c r="FU109" i="34" s="1"/>
  <c r="K689" i="17"/>
  <c r="AK107" i="34"/>
  <c r="K687" i="17"/>
  <c r="AK105" i="34"/>
  <c r="DU105" i="34" s="1"/>
  <c r="HU105" i="34" s="1"/>
  <c r="D682" i="17"/>
  <c r="AD100" i="34"/>
  <c r="FN100" i="34" s="1"/>
  <c r="C864" i="17"/>
  <c r="P110" i="34"/>
  <c r="Z108" i="34"/>
  <c r="H861" i="17"/>
  <c r="U107" i="34"/>
  <c r="AX111" i="34"/>
  <c r="AS110" i="34"/>
  <c r="AX109" i="34"/>
  <c r="AS108" i="34"/>
  <c r="AX107" i="34"/>
  <c r="BG109" i="34"/>
  <c r="AG109" i="34"/>
  <c r="DQ109" i="34" s="1"/>
  <c r="HQ109" i="34" s="1"/>
  <c r="K688" i="17"/>
  <c r="AK106" i="34"/>
  <c r="J693" i="17"/>
  <c r="AJ111" i="34"/>
  <c r="FT111" i="34" s="1"/>
  <c r="AJ109" i="34"/>
  <c r="E690" i="17"/>
  <c r="AE108" i="34"/>
  <c r="AJ107" i="34"/>
  <c r="FT107" i="34" s="1"/>
  <c r="AJ105" i="34"/>
  <c r="FT105" i="34" s="1"/>
  <c r="E686" i="17"/>
  <c r="AE104" i="34"/>
  <c r="DO104" i="34" s="1"/>
  <c r="HO104" i="34" s="1"/>
  <c r="C682" i="17"/>
  <c r="AC100" i="34"/>
  <c r="EM100" i="34" s="1"/>
  <c r="IM100" i="34" s="1"/>
  <c r="L862" i="17"/>
  <c r="Y108" i="34"/>
  <c r="G861" i="17"/>
  <c r="T107" i="34"/>
  <c r="AW111" i="34"/>
  <c r="AR110" i="34"/>
  <c r="AW109" i="34"/>
  <c r="AR108" i="34"/>
  <c r="AV86" i="34"/>
  <c r="AQ95" i="34"/>
  <c r="AT92" i="34"/>
  <c r="AV90" i="34"/>
  <c r="J683" i="17"/>
  <c r="AJ101" i="34"/>
  <c r="DT101" i="34" s="1"/>
  <c r="HT101" i="34" s="1"/>
  <c r="F683" i="17"/>
  <c r="AF101" i="34"/>
  <c r="EP101" i="34" s="1"/>
  <c r="IP101" i="34" s="1"/>
  <c r="H682" i="17"/>
  <c r="AH100" i="34"/>
  <c r="FR100" i="34" s="1"/>
  <c r="AW85" i="34"/>
  <c r="AW93" i="34"/>
  <c r="AP92" i="34"/>
  <c r="AR90" i="34"/>
  <c r="I683" i="17"/>
  <c r="AI101" i="34"/>
  <c r="DS101" i="34" s="1"/>
  <c r="HS101" i="34" s="1"/>
  <c r="G682" i="17"/>
  <c r="AG100" i="34"/>
  <c r="EQ100" i="34" s="1"/>
  <c r="IQ100" i="34" s="1"/>
  <c r="AT88" i="34"/>
  <c r="AP96" i="34"/>
  <c r="AS93" i="34"/>
  <c r="AU91" i="34"/>
  <c r="AW89" i="34"/>
  <c r="G684" i="17"/>
  <c r="AG102" i="34"/>
  <c r="FQ102" i="34" s="1"/>
  <c r="AU87" i="34"/>
  <c r="AU95" i="34"/>
  <c r="AQ91" i="34"/>
  <c r="AS89" i="34"/>
  <c r="AM101" i="34"/>
  <c r="I682" i="17"/>
  <c r="AI100" i="34"/>
  <c r="FS100" i="34" s="1"/>
  <c r="BF110" i="34"/>
  <c r="BD105" i="34"/>
  <c r="BD101" i="34"/>
  <c r="BC105" i="34"/>
  <c r="BC101" i="34"/>
  <c r="I695" i="17"/>
  <c r="E695" i="17"/>
  <c r="H694" i="17"/>
  <c r="D694" i="17"/>
  <c r="W111" i="33"/>
  <c r="J865" i="17"/>
  <c r="S111" i="33"/>
  <c r="F865" i="17"/>
  <c r="Z110" i="33"/>
  <c r="V110" i="33"/>
  <c r="R110" i="33"/>
  <c r="Y109" i="33"/>
  <c r="U109" i="33"/>
  <c r="Q109" i="33"/>
  <c r="X108" i="33"/>
  <c r="T108" i="33"/>
  <c r="P108" i="33"/>
  <c r="W107" i="33"/>
  <c r="S107" i="33"/>
  <c r="R106" i="33"/>
  <c r="Q105" i="33"/>
  <c r="P104" i="33"/>
  <c r="Q103" i="33"/>
  <c r="P102" i="33"/>
  <c r="R100" i="33"/>
  <c r="E860" i="17"/>
  <c r="C858" i="17"/>
  <c r="D857" i="17"/>
  <c r="G691" i="17"/>
  <c r="C691" i="17"/>
  <c r="D688" i="17"/>
  <c r="H695" i="17"/>
  <c r="D695" i="17"/>
  <c r="G694" i="17"/>
  <c r="C694" i="17"/>
  <c r="Z111" i="33"/>
  <c r="V111" i="33"/>
  <c r="I865" i="17"/>
  <c r="R111" i="33"/>
  <c r="E865" i="17"/>
  <c r="Y110" i="33"/>
  <c r="U110" i="33"/>
  <c r="Q110" i="33"/>
  <c r="X109" i="33"/>
  <c r="T109" i="33"/>
  <c r="P109" i="33"/>
  <c r="W108" i="33"/>
  <c r="S108" i="33"/>
  <c r="Z107" i="33"/>
  <c r="V107" i="33"/>
  <c r="R107" i="33"/>
  <c r="Q106" i="33"/>
  <c r="P105" i="33"/>
  <c r="P103" i="33"/>
  <c r="R101" i="33"/>
  <c r="Q100" i="33"/>
  <c r="R99" i="33"/>
  <c r="D860" i="17"/>
  <c r="C857" i="17"/>
  <c r="E693" i="17"/>
  <c r="F691" i="17"/>
  <c r="D687" i="17"/>
  <c r="G695" i="17"/>
  <c r="C695" i="17"/>
  <c r="J694" i="17"/>
  <c r="F694" i="17"/>
  <c r="Y111" i="33"/>
  <c r="L865" i="17"/>
  <c r="U111" i="33"/>
  <c r="H865" i="17"/>
  <c r="Q111" i="33"/>
  <c r="D865" i="17"/>
  <c r="X110" i="33"/>
  <c r="T110" i="33"/>
  <c r="P110" i="33"/>
  <c r="W109" i="33"/>
  <c r="S109" i="33"/>
  <c r="Z108" i="33"/>
  <c r="V108" i="33"/>
  <c r="R108" i="33"/>
  <c r="Y107" i="33"/>
  <c r="U107" i="33"/>
  <c r="Q107" i="33"/>
  <c r="P106" i="33"/>
  <c r="R104" i="33"/>
  <c r="R102" i="33"/>
  <c r="Q101" i="33"/>
  <c r="P100" i="33"/>
  <c r="Q99" i="33"/>
  <c r="I864" i="17"/>
  <c r="E864" i="17"/>
  <c r="L863" i="17"/>
  <c r="H863" i="17"/>
  <c r="D863" i="17"/>
  <c r="K862" i="17"/>
  <c r="G862" i="17"/>
  <c r="C862" i="17"/>
  <c r="J861" i="17"/>
  <c r="F861" i="17"/>
  <c r="C860" i="17"/>
  <c r="D859" i="17"/>
  <c r="E858" i="17"/>
  <c r="D693" i="17"/>
  <c r="E692" i="17"/>
  <c r="E691" i="17"/>
  <c r="E689" i="17"/>
  <c r="C687" i="17"/>
  <c r="J695" i="17"/>
  <c r="F695" i="17"/>
  <c r="I694" i="17"/>
  <c r="E694" i="17"/>
  <c r="X111" i="33"/>
  <c r="K865" i="17"/>
  <c r="T111" i="33"/>
  <c r="G865" i="17"/>
  <c r="P111" i="33"/>
  <c r="C865" i="17"/>
  <c r="W110" i="33"/>
  <c r="S110" i="33"/>
  <c r="Z109" i="33"/>
  <c r="V109" i="33"/>
  <c r="R109" i="33"/>
  <c r="Y108" i="33"/>
  <c r="U108" i="33"/>
  <c r="Q108" i="33"/>
  <c r="X107" i="33"/>
  <c r="T107" i="33"/>
  <c r="P107" i="33"/>
  <c r="R105" i="33"/>
  <c r="Q104" i="33"/>
  <c r="R103" i="33"/>
  <c r="Q102" i="33"/>
  <c r="P101" i="33"/>
  <c r="P99" i="33"/>
  <c r="L864" i="17"/>
  <c r="H864" i="17"/>
  <c r="D864" i="17"/>
  <c r="K863" i="17"/>
  <c r="G863" i="17"/>
  <c r="C863" i="17"/>
  <c r="J862" i="17"/>
  <c r="F862" i="17"/>
  <c r="I861" i="17"/>
  <c r="E861" i="17"/>
  <c r="C859" i="17"/>
  <c r="D858" i="17"/>
  <c r="E857" i="17"/>
  <c r="D692" i="17"/>
  <c r="J691" i="17"/>
  <c r="D691" i="17"/>
  <c r="E688" i="17"/>
  <c r="Y106" i="33"/>
  <c r="U106" i="33"/>
  <c r="X105" i="33"/>
  <c r="T105" i="33"/>
  <c r="U102" i="33"/>
  <c r="T101" i="33"/>
  <c r="W100" i="33"/>
  <c r="S100" i="33"/>
  <c r="X106" i="33"/>
  <c r="T106" i="33"/>
  <c r="W105" i="33"/>
  <c r="S105" i="33"/>
  <c r="T102" i="33"/>
  <c r="W101" i="33"/>
  <c r="S101" i="33"/>
  <c r="V100" i="33"/>
  <c r="R98" i="33"/>
  <c r="W106" i="33"/>
  <c r="S106" i="33"/>
  <c r="Z105" i="33"/>
  <c r="V105" i="33"/>
  <c r="W102" i="33"/>
  <c r="S102" i="33"/>
  <c r="Z101" i="33"/>
  <c r="V101" i="33"/>
  <c r="U100" i="33"/>
  <c r="Z106" i="33"/>
  <c r="V106" i="33"/>
  <c r="Y105" i="33"/>
  <c r="U105" i="33"/>
  <c r="V102" i="33"/>
  <c r="U101" i="33"/>
  <c r="T100" i="33"/>
  <c r="I692" i="17"/>
  <c r="H692" i="17"/>
  <c r="F689" i="17"/>
  <c r="I693" i="17"/>
  <c r="I691" i="17"/>
  <c r="I689" i="17"/>
  <c r="J689" i="17"/>
  <c r="H693" i="17"/>
  <c r="J692" i="17"/>
  <c r="F692" i="17"/>
  <c r="H691" i="17"/>
  <c r="J690" i="17"/>
  <c r="F690" i="17"/>
  <c r="K695" i="17"/>
  <c r="L692" i="17"/>
  <c r="L694" i="17"/>
  <c r="L695" i="17"/>
  <c r="K694" i="17"/>
  <c r="L693" i="17"/>
  <c r="I860" i="17"/>
  <c r="L859" i="17"/>
  <c r="H859" i="17"/>
  <c r="I688" i="17"/>
  <c r="H687" i="17"/>
  <c r="L860" i="17"/>
  <c r="H860" i="17"/>
  <c r="K859" i="17"/>
  <c r="G859" i="17"/>
  <c r="H688" i="17"/>
  <c r="G687" i="17"/>
  <c r="K860" i="17"/>
  <c r="G860" i="17"/>
  <c r="J859" i="17"/>
  <c r="F859" i="17"/>
  <c r="J687" i="17"/>
  <c r="J860" i="17"/>
  <c r="F860" i="17"/>
  <c r="I859" i="17"/>
  <c r="J688" i="17"/>
  <c r="F688" i="17"/>
  <c r="H856" i="17"/>
  <c r="D856" i="17"/>
  <c r="G855" i="17"/>
  <c r="C855" i="17"/>
  <c r="J854" i="17"/>
  <c r="F854" i="17"/>
  <c r="E853" i="17"/>
  <c r="H684" i="17"/>
  <c r="D684" i="17"/>
  <c r="G683" i="17"/>
  <c r="C683" i="17"/>
  <c r="J682" i="17"/>
  <c r="F682" i="17"/>
  <c r="G856" i="17"/>
  <c r="C856" i="17"/>
  <c r="J855" i="17"/>
  <c r="F855" i="17"/>
  <c r="I854" i="17"/>
  <c r="E854" i="17"/>
  <c r="D853" i="17"/>
  <c r="J856" i="17"/>
  <c r="F856" i="17"/>
  <c r="I855" i="17"/>
  <c r="E855" i="17"/>
  <c r="H854" i="17"/>
  <c r="D854" i="17"/>
  <c r="C853" i="17"/>
  <c r="J684" i="17"/>
  <c r="F684" i="17"/>
  <c r="I856" i="17"/>
  <c r="E856" i="17"/>
  <c r="H855" i="17"/>
  <c r="D855" i="17"/>
  <c r="G854" i="17"/>
  <c r="C854" i="17"/>
  <c r="I684" i="17"/>
  <c r="E684" i="17"/>
  <c r="H683" i="17"/>
  <c r="D683" i="17"/>
  <c r="J947" i="17"/>
  <c r="F947" i="17"/>
  <c r="I946" i="17"/>
  <c r="E946" i="17"/>
  <c r="L945" i="17"/>
  <c r="H945" i="17"/>
  <c r="D945" i="17"/>
  <c r="C944" i="17"/>
  <c r="I942" i="17"/>
  <c r="E942" i="17"/>
  <c r="H941" i="17"/>
  <c r="D941" i="17"/>
  <c r="G940" i="17"/>
  <c r="C940" i="17"/>
  <c r="I951" i="17"/>
  <c r="E951" i="17"/>
  <c r="L950" i="17"/>
  <c r="H950" i="17"/>
  <c r="D950" i="17"/>
  <c r="K949" i="17"/>
  <c r="G949" i="17"/>
  <c r="C949" i="17"/>
  <c r="J948" i="17"/>
  <c r="F948" i="17"/>
  <c r="G947" i="17"/>
  <c r="I947" i="17"/>
  <c r="E947" i="17"/>
  <c r="L946" i="17"/>
  <c r="H946" i="17"/>
  <c r="D946" i="17"/>
  <c r="K945" i="17"/>
  <c r="G945" i="17"/>
  <c r="C945" i="17"/>
  <c r="E943" i="17"/>
  <c r="H942" i="17"/>
  <c r="D942" i="17"/>
  <c r="G941" i="17"/>
  <c r="C941" i="17"/>
  <c r="J940" i="17"/>
  <c r="F940" i="17"/>
  <c r="E939" i="17"/>
  <c r="L951" i="17"/>
  <c r="H951" i="17"/>
  <c r="D951" i="17"/>
  <c r="K950" i="17"/>
  <c r="G950" i="17"/>
  <c r="C950" i="17"/>
  <c r="J949" i="17"/>
  <c r="F949" i="17"/>
  <c r="I948" i="17"/>
  <c r="E948" i="17"/>
  <c r="L947" i="17"/>
  <c r="D947" i="17"/>
  <c r="K946" i="17"/>
  <c r="G946" i="17"/>
  <c r="C946" i="17"/>
  <c r="J945" i="17"/>
  <c r="F945" i="17"/>
  <c r="E944" i="17"/>
  <c r="D943" i="17"/>
  <c r="G942" i="17"/>
  <c r="C942" i="17"/>
  <c r="J941" i="17"/>
  <c r="F941" i="17"/>
  <c r="I940" i="17"/>
  <c r="E940" i="17"/>
  <c r="D939" i="17"/>
  <c r="K951" i="17"/>
  <c r="G951" i="17"/>
  <c r="C951" i="17"/>
  <c r="J950" i="17"/>
  <c r="F950" i="17"/>
  <c r="I949" i="17"/>
  <c r="E949" i="17"/>
  <c r="L948" i="17"/>
  <c r="H948" i="17"/>
  <c r="D948" i="17"/>
  <c r="K947" i="17"/>
  <c r="C947" i="17"/>
  <c r="J946" i="17"/>
  <c r="F946" i="17"/>
  <c r="I945" i="17"/>
  <c r="E945" i="17"/>
  <c r="D944" i="17"/>
  <c r="C943" i="17"/>
  <c r="J942" i="17"/>
  <c r="F942" i="17"/>
  <c r="I941" i="17"/>
  <c r="E941" i="17"/>
  <c r="H940" i="17"/>
  <c r="D940" i="17"/>
  <c r="C939" i="17"/>
  <c r="J951" i="17"/>
  <c r="F951" i="17"/>
  <c r="I950" i="17"/>
  <c r="E950" i="17"/>
  <c r="L949" i="17"/>
  <c r="H949" i="17"/>
  <c r="D949" i="17"/>
  <c r="K948" i="17"/>
  <c r="G948" i="17"/>
  <c r="C948" i="17"/>
  <c r="H947" i="17"/>
  <c r="C936" i="17"/>
  <c r="G932" i="17"/>
  <c r="C932" i="17"/>
  <c r="G928" i="17"/>
  <c r="J933" i="17"/>
  <c r="F933" i="17"/>
  <c r="J929" i="17"/>
  <c r="F929" i="17"/>
  <c r="J925" i="17"/>
  <c r="I930" i="17"/>
  <c r="E930" i="17"/>
  <c r="I926" i="17"/>
  <c r="H935" i="17"/>
  <c r="D935" i="17"/>
  <c r="H931" i="17"/>
  <c r="D931" i="17"/>
  <c r="H927" i="17"/>
  <c r="E852" i="17"/>
  <c r="BH107" i="34"/>
  <c r="BD107" i="34"/>
  <c r="EA107" i="34" s="1"/>
  <c r="BC111" i="34"/>
  <c r="BG107" i="34"/>
  <c r="BE104" i="34"/>
  <c r="BC103" i="34"/>
  <c r="DZ103" i="34" s="1"/>
  <c r="BE100" i="34"/>
  <c r="BJ111" i="34"/>
  <c r="BD110" i="34"/>
  <c r="BF109" i="34"/>
  <c r="BJ107" i="34"/>
  <c r="EG107" i="34" s="1"/>
  <c r="BF105" i="34"/>
  <c r="BI111" i="34"/>
  <c r="BE111" i="34"/>
  <c r="BG110" i="34"/>
  <c r="BI109" i="34"/>
  <c r="BC108" i="34"/>
  <c r="BE107" i="34"/>
  <c r="EB107" i="34" s="1"/>
  <c r="BC104" i="34"/>
  <c r="BC102" i="34"/>
  <c r="BG100" i="34"/>
  <c r="BC100" i="34"/>
  <c r="BL107" i="34"/>
  <c r="C408" i="17"/>
  <c r="AP88" i="34" s="1"/>
  <c r="F407" i="17"/>
  <c r="AS87" i="34" s="1"/>
  <c r="D405" i="17"/>
  <c r="AQ85" i="34" s="1"/>
  <c r="J408" i="17"/>
  <c r="AW88" i="34" s="1"/>
  <c r="I407" i="17"/>
  <c r="AV87" i="34" s="1"/>
  <c r="E407" i="17"/>
  <c r="AR87" i="34" s="1"/>
  <c r="D406" i="17"/>
  <c r="AQ86" i="34" s="1"/>
  <c r="G405" i="17"/>
  <c r="AT85" i="34" s="1"/>
  <c r="E417" i="17"/>
  <c r="AR97" i="34" s="1"/>
  <c r="D416" i="17"/>
  <c r="AQ96" i="34" s="1"/>
  <c r="C415" i="17"/>
  <c r="AP95" i="34" s="1"/>
  <c r="I413" i="17"/>
  <c r="AV93" i="34" s="1"/>
  <c r="E413" i="17"/>
  <c r="AR93" i="34" s="1"/>
  <c r="D412" i="17"/>
  <c r="AQ92" i="34" s="1"/>
  <c r="C411" i="17"/>
  <c r="AP91" i="34" s="1"/>
  <c r="J410" i="17"/>
  <c r="AW90" i="34" s="1"/>
  <c r="I409" i="17"/>
  <c r="AV89" i="34" s="1"/>
  <c r="M408" i="17"/>
  <c r="I408" i="17"/>
  <c r="AV88" i="34" s="1"/>
  <c r="E408" i="17"/>
  <c r="AR88" i="34" s="1"/>
  <c r="D407" i="17"/>
  <c r="AQ87" i="34" s="1"/>
  <c r="G406" i="17"/>
  <c r="AT86" i="34" s="1"/>
  <c r="C406" i="17"/>
  <c r="AP86" i="34" s="1"/>
  <c r="F405" i="17"/>
  <c r="AS85" i="34" s="1"/>
  <c r="D331" i="17"/>
  <c r="J415" i="17"/>
  <c r="AW95" i="34" s="1"/>
  <c r="F415" i="17"/>
  <c r="AS95" i="34" s="1"/>
  <c r="H413" i="17"/>
  <c r="AU93" i="34" s="1"/>
  <c r="D413" i="17"/>
  <c r="AQ93" i="34" s="1"/>
  <c r="J411" i="17"/>
  <c r="AW91" i="34" s="1"/>
  <c r="F411" i="17"/>
  <c r="AS91" i="34" s="1"/>
  <c r="H409" i="17"/>
  <c r="AU89" i="34" s="1"/>
  <c r="D409" i="17"/>
  <c r="AQ89" i="34" s="1"/>
  <c r="J407" i="17"/>
  <c r="AW87" i="34" s="1"/>
  <c r="H405" i="17"/>
  <c r="AU85" i="34" s="1"/>
  <c r="F408" i="17"/>
  <c r="AS88" i="34" s="1"/>
  <c r="M407" i="17"/>
  <c r="H406" i="17"/>
  <c r="AU86" i="34" s="1"/>
  <c r="C405" i="17"/>
  <c r="AP85" i="34" s="1"/>
  <c r="G415" i="17"/>
  <c r="AT95" i="34" s="1"/>
  <c r="H412" i="17"/>
  <c r="AU92" i="34" s="1"/>
  <c r="G411" i="17"/>
  <c r="AT91" i="34" s="1"/>
  <c r="F410" i="17"/>
  <c r="AS90" i="34" s="1"/>
  <c r="E409" i="17"/>
  <c r="AR89" i="34" s="1"/>
  <c r="H408" i="17"/>
  <c r="AU88" i="34" s="1"/>
  <c r="D408" i="17"/>
  <c r="AQ88" i="34" s="1"/>
  <c r="G407" i="17"/>
  <c r="AT87" i="34" s="1"/>
  <c r="C407" i="17"/>
  <c r="AP87" i="34" s="1"/>
  <c r="J406" i="17"/>
  <c r="AW86" i="34" s="1"/>
  <c r="F406" i="17"/>
  <c r="AS86" i="34" s="1"/>
  <c r="M405" i="17"/>
  <c r="I405" i="17"/>
  <c r="AV85" i="34" s="1"/>
  <c r="E405" i="17"/>
  <c r="AR85" i="34" s="1"/>
  <c r="D418" i="17"/>
  <c r="C417" i="17"/>
  <c r="AP97" i="34" s="1"/>
  <c r="M415" i="17"/>
  <c r="I415" i="17"/>
  <c r="AV95" i="34" s="1"/>
  <c r="E415" i="17"/>
  <c r="AR95" i="34" s="1"/>
  <c r="G413" i="17"/>
  <c r="AT93" i="34" s="1"/>
  <c r="C413" i="17"/>
  <c r="AP93" i="34" s="1"/>
  <c r="J412" i="17"/>
  <c r="AW92" i="34" s="1"/>
  <c r="F412" i="17"/>
  <c r="AS92" i="34" s="1"/>
  <c r="I411" i="17"/>
  <c r="AV91" i="34" s="1"/>
  <c r="E411" i="17"/>
  <c r="AR91" i="34" s="1"/>
  <c r="H410" i="17"/>
  <c r="AU90" i="34" s="1"/>
  <c r="D410" i="17"/>
  <c r="AQ90" i="34" s="1"/>
  <c r="G409" i="17"/>
  <c r="AT89" i="34" s="1"/>
  <c r="C409" i="17"/>
  <c r="AP89" i="34" s="1"/>
  <c r="E406" i="17"/>
  <c r="AR86" i="34" s="1"/>
  <c r="E416" i="17"/>
  <c r="AR96" i="34" s="1"/>
  <c r="I412" i="17"/>
  <c r="AV92" i="34" s="1"/>
  <c r="E412" i="17"/>
  <c r="AR92" i="34" s="1"/>
  <c r="G410" i="17"/>
  <c r="AT90" i="34" s="1"/>
  <c r="C410" i="17"/>
  <c r="AP90" i="34" s="1"/>
  <c r="BK108" i="34"/>
  <c r="BK111" i="34"/>
  <c r="BL110" i="34"/>
  <c r="BL108" i="34"/>
  <c r="C418" i="17"/>
  <c r="D417" i="17"/>
  <c r="AQ97" i="34" s="1"/>
  <c r="E418" i="17"/>
  <c r="G236" i="17"/>
  <c r="G322" i="17"/>
  <c r="C236" i="17"/>
  <c r="C322" i="17"/>
  <c r="J235" i="17"/>
  <c r="J321" i="17"/>
  <c r="F235" i="17"/>
  <c r="F321" i="17"/>
  <c r="I234" i="17"/>
  <c r="E234" i="17"/>
  <c r="H233" i="17"/>
  <c r="H319" i="17"/>
  <c r="D233" i="17"/>
  <c r="D319" i="17"/>
  <c r="C160" i="17"/>
  <c r="C332" i="17"/>
  <c r="P98" i="34" s="1"/>
  <c r="E158" i="17"/>
  <c r="E330" i="17"/>
  <c r="R96" i="34" s="1"/>
  <c r="H329" i="17"/>
  <c r="D329" i="17"/>
  <c r="G324" i="17"/>
  <c r="T90" i="34" s="1"/>
  <c r="C324" i="17"/>
  <c r="P90" i="34" s="1"/>
  <c r="J323" i="17"/>
  <c r="W89" i="34" s="1"/>
  <c r="F323" i="17"/>
  <c r="S89" i="34" s="1"/>
  <c r="J236" i="17"/>
  <c r="J322" i="17"/>
  <c r="F236" i="17"/>
  <c r="F322" i="17"/>
  <c r="M235" i="17"/>
  <c r="M755" i="17" s="1"/>
  <c r="M321" i="17"/>
  <c r="M841" i="17" s="1"/>
  <c r="I235" i="17"/>
  <c r="I321" i="17"/>
  <c r="E235" i="17"/>
  <c r="E321" i="17"/>
  <c r="H234" i="17"/>
  <c r="D234" i="17"/>
  <c r="G233" i="17"/>
  <c r="G319" i="17"/>
  <c r="C233" i="17"/>
  <c r="C319" i="17"/>
  <c r="E159" i="17"/>
  <c r="E331" i="17"/>
  <c r="D158" i="17"/>
  <c r="D330" i="17"/>
  <c r="Q96" i="34" s="1"/>
  <c r="G329" i="17"/>
  <c r="C329" i="17"/>
  <c r="J324" i="17"/>
  <c r="W90" i="34" s="1"/>
  <c r="F324" i="17"/>
  <c r="S90" i="34" s="1"/>
  <c r="I323" i="17"/>
  <c r="V89" i="34" s="1"/>
  <c r="E323" i="17"/>
  <c r="R89" i="34" s="1"/>
  <c r="M236" i="17"/>
  <c r="M756" i="17" s="1"/>
  <c r="M322" i="17"/>
  <c r="M842" i="17" s="1"/>
  <c r="I236" i="17"/>
  <c r="I322" i="17"/>
  <c r="E236" i="17"/>
  <c r="E322" i="17"/>
  <c r="H235" i="17"/>
  <c r="H321" i="17"/>
  <c r="D235" i="17"/>
  <c r="D321" i="17"/>
  <c r="G234" i="17"/>
  <c r="C234" i="17"/>
  <c r="J233" i="17"/>
  <c r="J319" i="17"/>
  <c r="F319" i="17"/>
  <c r="C158" i="17"/>
  <c r="C330" i="17"/>
  <c r="P96" i="34" s="1"/>
  <c r="J329" i="17"/>
  <c r="F329" i="17"/>
  <c r="I324" i="17"/>
  <c r="V90" i="34" s="1"/>
  <c r="E324" i="17"/>
  <c r="R90" i="34" s="1"/>
  <c r="H323" i="17"/>
  <c r="U89" i="34" s="1"/>
  <c r="D323" i="17"/>
  <c r="Q89" i="34" s="1"/>
  <c r="H236" i="17"/>
  <c r="H322" i="17"/>
  <c r="D236" i="17"/>
  <c r="D322" i="17"/>
  <c r="G235" i="17"/>
  <c r="G321" i="17"/>
  <c r="C235" i="17"/>
  <c r="C321" i="17"/>
  <c r="J234" i="17"/>
  <c r="F234" i="17"/>
  <c r="M233" i="17"/>
  <c r="M753" i="17" s="1"/>
  <c r="M319" i="17"/>
  <c r="M839" i="17" s="1"/>
  <c r="I319" i="17"/>
  <c r="E319" i="17"/>
  <c r="D332" i="17"/>
  <c r="Q98" i="34" s="1"/>
  <c r="C331" i="17"/>
  <c r="M329" i="17"/>
  <c r="M849" i="17" s="1"/>
  <c r="I329" i="17"/>
  <c r="E329" i="17"/>
  <c r="H324" i="17"/>
  <c r="U90" i="34" s="1"/>
  <c r="D324" i="17"/>
  <c r="Q90" i="34" s="1"/>
  <c r="G323" i="17"/>
  <c r="T89" i="34" s="1"/>
  <c r="C323" i="17"/>
  <c r="P89" i="34" s="1"/>
  <c r="G243" i="17"/>
  <c r="G95" i="34" s="1"/>
  <c r="C243" i="17"/>
  <c r="C95" i="34" s="1"/>
  <c r="H242" i="17"/>
  <c r="H94" i="34" s="1"/>
  <c r="D242" i="17"/>
  <c r="D94" i="34" s="1"/>
  <c r="I241" i="17"/>
  <c r="I93" i="34" s="1"/>
  <c r="E241" i="17"/>
  <c r="E93" i="34" s="1"/>
  <c r="J240" i="17"/>
  <c r="J92" i="34" s="1"/>
  <c r="F240" i="17"/>
  <c r="F92" i="34" s="1"/>
  <c r="G239" i="17"/>
  <c r="G91" i="34" s="1"/>
  <c r="C239" i="17"/>
  <c r="C91" i="34" s="1"/>
  <c r="H238" i="17"/>
  <c r="H90" i="34" s="1"/>
  <c r="D238" i="17"/>
  <c r="D90" i="34" s="1"/>
  <c r="I237" i="17"/>
  <c r="I89" i="34" s="1"/>
  <c r="E237" i="17"/>
  <c r="E89" i="34" s="1"/>
  <c r="I233" i="17"/>
  <c r="E233" i="17"/>
  <c r="J243" i="17"/>
  <c r="J95" i="34" s="1"/>
  <c r="F243" i="17"/>
  <c r="F95" i="34" s="1"/>
  <c r="G242" i="17"/>
  <c r="G94" i="34" s="1"/>
  <c r="C242" i="17"/>
  <c r="C94" i="34" s="1"/>
  <c r="H241" i="17"/>
  <c r="H93" i="34" s="1"/>
  <c r="D241" i="17"/>
  <c r="D93" i="34" s="1"/>
  <c r="I240" i="17"/>
  <c r="I92" i="34" s="1"/>
  <c r="E240" i="17"/>
  <c r="E92" i="34" s="1"/>
  <c r="J239" i="17"/>
  <c r="J91" i="34" s="1"/>
  <c r="F239" i="17"/>
  <c r="F91" i="34" s="1"/>
  <c r="G238" i="17"/>
  <c r="G90" i="34" s="1"/>
  <c r="C238" i="17"/>
  <c r="C90" i="34" s="1"/>
  <c r="H237" i="17"/>
  <c r="H89" i="34" s="1"/>
  <c r="D237" i="17"/>
  <c r="D89" i="34" s="1"/>
  <c r="M243" i="17"/>
  <c r="I243" i="17"/>
  <c r="I95" i="34" s="1"/>
  <c r="E243" i="17"/>
  <c r="E95" i="34" s="1"/>
  <c r="J242" i="17"/>
  <c r="J94" i="34" s="1"/>
  <c r="F242" i="17"/>
  <c r="F94" i="34" s="1"/>
  <c r="G241" i="17"/>
  <c r="G93" i="34" s="1"/>
  <c r="C241" i="17"/>
  <c r="C93" i="34" s="1"/>
  <c r="H240" i="17"/>
  <c r="H92" i="34" s="1"/>
  <c r="D240" i="17"/>
  <c r="D92" i="34" s="1"/>
  <c r="I239" i="17"/>
  <c r="I91" i="34" s="1"/>
  <c r="E239" i="17"/>
  <c r="E91" i="34" s="1"/>
  <c r="J238" i="17"/>
  <c r="J90" i="34" s="1"/>
  <c r="F238" i="17"/>
  <c r="F90" i="34" s="1"/>
  <c r="G237" i="17"/>
  <c r="G89" i="34" s="1"/>
  <c r="C237" i="17"/>
  <c r="C89" i="34" s="1"/>
  <c r="H243" i="17"/>
  <c r="H95" i="34" s="1"/>
  <c r="D243" i="17"/>
  <c r="D95" i="34" s="1"/>
  <c r="I242" i="17"/>
  <c r="I94" i="34" s="1"/>
  <c r="E242" i="17"/>
  <c r="E94" i="34" s="1"/>
  <c r="J241" i="17"/>
  <c r="J93" i="34" s="1"/>
  <c r="F241" i="17"/>
  <c r="F93" i="34" s="1"/>
  <c r="G240" i="17"/>
  <c r="G92" i="34" s="1"/>
  <c r="C240" i="17"/>
  <c r="C92" i="34" s="1"/>
  <c r="H239" i="17"/>
  <c r="H91" i="34" s="1"/>
  <c r="D239" i="17"/>
  <c r="D91" i="34" s="1"/>
  <c r="I238" i="17"/>
  <c r="I90" i="34" s="1"/>
  <c r="E238" i="17"/>
  <c r="E90" i="34" s="1"/>
  <c r="J237" i="17"/>
  <c r="J89" i="34" s="1"/>
  <c r="F237" i="17"/>
  <c r="F89" i="34" s="1"/>
  <c r="F233" i="17"/>
  <c r="B168" i="17"/>
  <c r="B1032" i="17" s="1"/>
  <c r="B167" i="17"/>
  <c r="B1031" i="17" s="1"/>
  <c r="B159" i="17"/>
  <c r="B1023" i="17" s="1"/>
  <c r="B170" i="17"/>
  <c r="B1034" i="17" s="1"/>
  <c r="B162" i="17"/>
  <c r="B1026" i="17" s="1"/>
  <c r="B154" i="17"/>
  <c r="B1018" i="17" s="1"/>
  <c r="B150" i="17"/>
  <c r="B1014" i="17" s="1"/>
  <c r="B173" i="17"/>
  <c r="B865" i="17" s="1"/>
  <c r="H150" i="17"/>
  <c r="D150" i="17"/>
  <c r="G149" i="17"/>
  <c r="C149" i="17"/>
  <c r="J148" i="17"/>
  <c r="F148" i="17"/>
  <c r="M147" i="17"/>
  <c r="E160" i="17"/>
  <c r="D159" i="17"/>
  <c r="B172" i="17"/>
  <c r="B1036" i="17" s="1"/>
  <c r="B171" i="17"/>
  <c r="B1035" i="17" s="1"/>
  <c r="B155" i="17"/>
  <c r="B1019" i="17" s="1"/>
  <c r="B166" i="17"/>
  <c r="B1030" i="17" s="1"/>
  <c r="B158" i="17"/>
  <c r="B1022" i="17" s="1"/>
  <c r="B169" i="17"/>
  <c r="B1033" i="17" s="1"/>
  <c r="B165" i="17"/>
  <c r="B1029" i="17" s="1"/>
  <c r="B161" i="17"/>
  <c r="B1025" i="17" s="1"/>
  <c r="B157" i="17"/>
  <c r="B1021" i="17" s="1"/>
  <c r="B153" i="17"/>
  <c r="B1017" i="17" s="1"/>
  <c r="B149" i="17"/>
  <c r="B1013" i="17" s="1"/>
  <c r="G150" i="17"/>
  <c r="C150" i="17"/>
  <c r="J149" i="17"/>
  <c r="F149" i="17"/>
  <c r="I148" i="17"/>
  <c r="E148" i="17"/>
  <c r="H147" i="17"/>
  <c r="D147" i="17"/>
  <c r="B164" i="17"/>
  <c r="B1028" i="17" s="1"/>
  <c r="B156" i="17"/>
  <c r="B1020" i="17" s="1"/>
  <c r="B152" i="17"/>
  <c r="B1016" i="17" s="1"/>
  <c r="B148" i="17"/>
  <c r="B1012" i="17" s="1"/>
  <c r="J150" i="17"/>
  <c r="F150" i="17"/>
  <c r="M149" i="17"/>
  <c r="I149" i="17"/>
  <c r="E149" i="17"/>
  <c r="H148" i="17"/>
  <c r="D148" i="17"/>
  <c r="G147" i="17"/>
  <c r="C147" i="17"/>
  <c r="B160" i="17"/>
  <c r="B1024" i="17" s="1"/>
  <c r="B163" i="17"/>
  <c r="B1027" i="17" s="1"/>
  <c r="B151" i="17"/>
  <c r="B1015" i="17" s="1"/>
  <c r="B147" i="17"/>
  <c r="B1011" i="17" s="1"/>
  <c r="M150" i="17"/>
  <c r="I150" i="17"/>
  <c r="E150" i="17"/>
  <c r="H149" i="17"/>
  <c r="D149" i="17"/>
  <c r="G148" i="17"/>
  <c r="C148" i="17"/>
  <c r="J147" i="17"/>
  <c r="D160" i="17"/>
  <c r="G157" i="17"/>
  <c r="C157" i="17"/>
  <c r="H156" i="17"/>
  <c r="D156" i="17"/>
  <c r="I155" i="17"/>
  <c r="E155" i="17"/>
  <c r="J154" i="17"/>
  <c r="F154" i="17"/>
  <c r="G153" i="17"/>
  <c r="C153" i="17"/>
  <c r="H152" i="17"/>
  <c r="D152" i="17"/>
  <c r="I151" i="17"/>
  <c r="E151" i="17"/>
  <c r="I147" i="17"/>
  <c r="E147" i="17"/>
  <c r="J157" i="17"/>
  <c r="F157" i="17"/>
  <c r="G156" i="17"/>
  <c r="C156" i="17"/>
  <c r="H155" i="17"/>
  <c r="D155" i="17"/>
  <c r="I154" i="17"/>
  <c r="E154" i="17"/>
  <c r="J153" i="17"/>
  <c r="F153" i="17"/>
  <c r="G152" i="17"/>
  <c r="C152" i="17"/>
  <c r="H151" i="17"/>
  <c r="D151" i="17"/>
  <c r="C159" i="17"/>
  <c r="M157" i="17"/>
  <c r="I157" i="17"/>
  <c r="E157" i="17"/>
  <c r="J156" i="17"/>
  <c r="F156" i="17"/>
  <c r="G155" i="17"/>
  <c r="C155" i="17"/>
  <c r="H154" i="17"/>
  <c r="D154" i="17"/>
  <c r="I153" i="17"/>
  <c r="E153" i="17"/>
  <c r="J152" i="17"/>
  <c r="F152" i="17"/>
  <c r="G151" i="17"/>
  <c r="C151" i="17"/>
  <c r="H157" i="17"/>
  <c r="D157" i="17"/>
  <c r="I156" i="17"/>
  <c r="E156" i="17"/>
  <c r="J155" i="17"/>
  <c r="F155" i="17"/>
  <c r="G154" i="17"/>
  <c r="C154" i="17"/>
  <c r="H153" i="17"/>
  <c r="D153" i="17"/>
  <c r="I152" i="17"/>
  <c r="E152" i="17"/>
  <c r="J151" i="17"/>
  <c r="F151" i="17"/>
  <c r="F147" i="17"/>
  <c r="P326" i="17"/>
  <c r="P498" i="17" s="1"/>
  <c r="Q326" i="17"/>
  <c r="Q498" i="17" s="1"/>
  <c r="P327" i="17"/>
  <c r="P499" i="17" s="1"/>
  <c r="Q327" i="17"/>
  <c r="Q499" i="17" s="1"/>
  <c r="P328" i="17"/>
  <c r="P500" i="17" s="1"/>
  <c r="Q328" i="17"/>
  <c r="Q500" i="17" s="1"/>
  <c r="P325" i="17"/>
  <c r="P497" i="17" s="1"/>
  <c r="Q325" i="17"/>
  <c r="Q497" i="17" s="1"/>
  <c r="P492" i="17"/>
  <c r="Q492" i="17"/>
  <c r="H1035" i="17" l="1"/>
  <c r="DZ102" i="34"/>
  <c r="C1035" i="17"/>
  <c r="DZ104" i="34"/>
  <c r="HZ104" i="34" s="1"/>
  <c r="GB102" i="34"/>
  <c r="BK110" i="34"/>
  <c r="D1035" i="17"/>
  <c r="DT108" i="34"/>
  <c r="HT108" i="34" s="1"/>
  <c r="FO110" i="34"/>
  <c r="GN101" i="34"/>
  <c r="FM109" i="34"/>
  <c r="GD102" i="34"/>
  <c r="FM105" i="34"/>
  <c r="DM105" i="34"/>
  <c r="HM105" i="34" s="1"/>
  <c r="FW111" i="34"/>
  <c r="FQ105" i="34"/>
  <c r="EE105" i="34"/>
  <c r="IE105" i="34" s="1"/>
  <c r="EP100" i="34"/>
  <c r="IP100" i="34" s="1"/>
  <c r="EC105" i="34"/>
  <c r="DO110" i="34"/>
  <c r="HO110" i="34" s="1"/>
  <c r="ED100" i="34"/>
  <c r="ID100" i="34" s="1"/>
  <c r="EE100" i="34"/>
  <c r="EW101" i="34"/>
  <c r="IW101" i="34" s="1"/>
  <c r="EC101" i="34"/>
  <c r="IC101" i="34" s="1"/>
  <c r="BL109" i="34"/>
  <c r="EI109" i="34" s="1"/>
  <c r="FZ101" i="34"/>
  <c r="GN105" i="34"/>
  <c r="BK107" i="34"/>
  <c r="GH107" i="34" s="1"/>
  <c r="EB105" i="34"/>
  <c r="IB105" i="34" s="1"/>
  <c r="BI107" i="34"/>
  <c r="GF107" i="34" s="1"/>
  <c r="BE109" i="34"/>
  <c r="GB109" i="34" s="1"/>
  <c r="BE108" i="34"/>
  <c r="FB108" i="34" s="1"/>
  <c r="FM101" i="34"/>
  <c r="EA103" i="34"/>
  <c r="EB103" i="34"/>
  <c r="FW105" i="34"/>
  <c r="ET102" i="34"/>
  <c r="IT102" i="34" s="1"/>
  <c r="FT102" i="34"/>
  <c r="F495" i="17"/>
  <c r="C496" i="17"/>
  <c r="BC90" i="34" s="1"/>
  <c r="DZ90" i="34" s="1"/>
  <c r="E495" i="17"/>
  <c r="BE89" i="34" s="1"/>
  <c r="GB89" i="34" s="1"/>
  <c r="F493" i="17"/>
  <c r="EM101" i="34"/>
  <c r="IM101" i="34" s="1"/>
  <c r="DP100" i="34"/>
  <c r="HP100" i="34" s="1"/>
  <c r="FN102" i="34"/>
  <c r="F496" i="17"/>
  <c r="G496" i="17"/>
  <c r="M493" i="17"/>
  <c r="F501" i="17"/>
  <c r="D494" i="17"/>
  <c r="EN102" i="34"/>
  <c r="IN102" i="34" s="1"/>
  <c r="D496" i="17"/>
  <c r="E494" i="17"/>
  <c r="J501" i="17"/>
  <c r="EB100" i="34"/>
  <c r="BE110" i="34"/>
  <c r="GB110" i="34" s="1"/>
  <c r="DT100" i="34"/>
  <c r="I495" i="17"/>
  <c r="J496" i="17"/>
  <c r="H496" i="17"/>
  <c r="BH90" i="34" s="1"/>
  <c r="EE90" i="34" s="1"/>
  <c r="DR102" i="34"/>
  <c r="HR102" i="34" s="1"/>
  <c r="FN109" i="34"/>
  <c r="J495" i="17"/>
  <c r="J493" i="17"/>
  <c r="BJ87" i="34" s="1"/>
  <c r="EG87" i="34" s="1"/>
  <c r="E496" i="17"/>
  <c r="E1036" i="17"/>
  <c r="ES102" i="34"/>
  <c r="IS102" i="34" s="1"/>
  <c r="EN109" i="34"/>
  <c r="IN109" i="34" s="1"/>
  <c r="E501" i="17"/>
  <c r="C501" i="17"/>
  <c r="I501" i="17"/>
  <c r="BI95" i="34" s="1"/>
  <c r="EF95" i="34" s="1"/>
  <c r="G501" i="17"/>
  <c r="BG95" i="34" s="1"/>
  <c r="ED95" i="34" s="1"/>
  <c r="F494" i="17"/>
  <c r="C491" i="17"/>
  <c r="E491" i="17"/>
  <c r="D493" i="17"/>
  <c r="BD87" i="34" s="1"/>
  <c r="EA87" i="34" s="1"/>
  <c r="E493" i="17"/>
  <c r="J494" i="17"/>
  <c r="C493" i="17"/>
  <c r="BC87" i="34" s="1"/>
  <c r="FZ87" i="34" s="1"/>
  <c r="DS102" i="34"/>
  <c r="HS102" i="34" s="1"/>
  <c r="ET108" i="34"/>
  <c r="IT108" i="34" s="1"/>
  <c r="D501" i="17"/>
  <c r="H501" i="17"/>
  <c r="M501" i="17"/>
  <c r="C494" i="17"/>
  <c r="F491" i="17"/>
  <c r="C495" i="17"/>
  <c r="D495" i="17"/>
  <c r="BD89" i="34" s="1"/>
  <c r="EA89" i="34" s="1"/>
  <c r="I491" i="17"/>
  <c r="G491" i="17"/>
  <c r="G494" i="17"/>
  <c r="EB104" i="34"/>
  <c r="IB104" i="34" s="1"/>
  <c r="FZ105" i="34"/>
  <c r="H491" i="17"/>
  <c r="I496" i="17"/>
  <c r="I494" i="17"/>
  <c r="BI88" i="34" s="1"/>
  <c r="EF88" i="34" s="1"/>
  <c r="H494" i="17"/>
  <c r="M494" i="17"/>
  <c r="G495" i="17"/>
  <c r="H495" i="17"/>
  <c r="BH89" i="34" s="1"/>
  <c r="EE89" i="34" s="1"/>
  <c r="J491" i="17"/>
  <c r="H493" i="17"/>
  <c r="I493" i="17"/>
  <c r="BI87" i="34" s="1"/>
  <c r="EF87" i="34" s="1"/>
  <c r="D491" i="17"/>
  <c r="BD85" i="34" s="1"/>
  <c r="EA85" i="34" s="1"/>
  <c r="M491" i="17"/>
  <c r="G493" i="17"/>
  <c r="EP102" i="34"/>
  <c r="IP102" i="34" s="1"/>
  <c r="P97" i="34"/>
  <c r="R97" i="34"/>
  <c r="Q97" i="34"/>
  <c r="DQ105" i="34"/>
  <c r="HQ105" i="34" s="1"/>
  <c r="EO102" i="34"/>
  <c r="IO102" i="34" s="1"/>
  <c r="DQ101" i="34"/>
  <c r="HQ101" i="34" s="1"/>
  <c r="FO102" i="34"/>
  <c r="AP98" i="34"/>
  <c r="AQ98" i="34"/>
  <c r="EB101" i="34"/>
  <c r="IB101" i="34" s="1"/>
  <c r="AR98" i="34"/>
  <c r="DZ100" i="34"/>
  <c r="C1031" i="17"/>
  <c r="EA102" i="34"/>
  <c r="IA102" i="34" s="1"/>
  <c r="BK105" i="34"/>
  <c r="EH105" i="34" s="1"/>
  <c r="BJ102" i="34"/>
  <c r="GG102" i="34" s="1"/>
  <c r="BL105" i="34"/>
  <c r="EI105" i="34" s="1"/>
  <c r="II105" i="34" s="1"/>
  <c r="BJ101" i="34"/>
  <c r="GG101" i="34" s="1"/>
  <c r="BJ100" i="34"/>
  <c r="EG100" i="34" s="1"/>
  <c r="BI100" i="34"/>
  <c r="EF100" i="34" s="1"/>
  <c r="BI101" i="34"/>
  <c r="EF101" i="34" s="1"/>
  <c r="IF101" i="34" s="1"/>
  <c r="BI105" i="34"/>
  <c r="EF105" i="34" s="1"/>
  <c r="IF105" i="34" s="1"/>
  <c r="C325" i="17"/>
  <c r="P91" i="34" s="1"/>
  <c r="C327" i="17"/>
  <c r="P93" i="34" s="1"/>
  <c r="F1034" i="17"/>
  <c r="FP102" i="34"/>
  <c r="D1031" i="17"/>
  <c r="FW110" i="34"/>
  <c r="ER101" i="34"/>
  <c r="IR101" i="34" s="1"/>
  <c r="F325" i="17"/>
  <c r="S91" i="34" s="1"/>
  <c r="E327" i="17"/>
  <c r="R93" i="34" s="1"/>
  <c r="D325" i="17"/>
  <c r="Q91" i="34" s="1"/>
  <c r="D327" i="17"/>
  <c r="Q93" i="34" s="1"/>
  <c r="E328" i="17"/>
  <c r="R94" i="34" s="1"/>
  <c r="H1031" i="17"/>
  <c r="FR101" i="34"/>
  <c r="FN101" i="34"/>
  <c r="C328" i="17"/>
  <c r="P94" i="34" s="1"/>
  <c r="C326" i="17"/>
  <c r="P92" i="34" s="1"/>
  <c r="EN101" i="34"/>
  <c r="IN101" i="34" s="1"/>
  <c r="E325" i="17"/>
  <c r="R91" i="34" s="1"/>
  <c r="D328" i="17"/>
  <c r="Q94" i="34" s="1"/>
  <c r="D326" i="17"/>
  <c r="Q92" i="34" s="1"/>
  <c r="D1028" i="17"/>
  <c r="EP108" i="34"/>
  <c r="IP108" i="34" s="1"/>
  <c r="DN105" i="34"/>
  <c r="HN105" i="34" s="1"/>
  <c r="FT100" i="34"/>
  <c r="ER102" i="34"/>
  <c r="IR102" i="34" s="1"/>
  <c r="FQ101" i="34"/>
  <c r="DP108" i="34"/>
  <c r="HP108" i="34" s="1"/>
  <c r="FN105" i="34"/>
  <c r="AD92" i="34"/>
  <c r="AI85" i="34"/>
  <c r="AD90" i="34"/>
  <c r="EN90" i="34" s="1"/>
  <c r="IN90" i="34" s="1"/>
  <c r="AE93" i="34"/>
  <c r="AC95" i="34"/>
  <c r="AD98" i="34"/>
  <c r="AF87" i="34"/>
  <c r="AG88" i="34"/>
  <c r="AD96" i="34"/>
  <c r="AE97" i="34"/>
  <c r="AE90" i="34"/>
  <c r="FO90" i="34" s="1"/>
  <c r="AD95" i="34"/>
  <c r="AI95" i="34"/>
  <c r="AD88" i="34"/>
  <c r="AC96" i="34"/>
  <c r="AI90" i="34"/>
  <c r="FS90" i="34" s="1"/>
  <c r="M677" i="17"/>
  <c r="AD93" i="34"/>
  <c r="AC91" i="34"/>
  <c r="AE88" i="34"/>
  <c r="AJ87" i="34"/>
  <c r="AE96" i="34"/>
  <c r="AD91" i="34"/>
  <c r="AE94" i="34"/>
  <c r="AF90" i="34"/>
  <c r="DP90" i="34" s="1"/>
  <c r="HP90" i="34" s="1"/>
  <c r="AC97" i="34"/>
  <c r="AF95" i="34"/>
  <c r="AE87" i="34"/>
  <c r="M667" i="17"/>
  <c r="AC87" i="34"/>
  <c r="BM109" i="34"/>
  <c r="EJ109" i="34" s="1"/>
  <c r="M1035" i="17"/>
  <c r="BM107" i="34"/>
  <c r="GW107" i="34" s="1"/>
  <c r="M1033" i="17"/>
  <c r="BM111" i="34"/>
  <c r="GJ111" i="34" s="1"/>
  <c r="M1037" i="17"/>
  <c r="C1027" i="17"/>
  <c r="F1036" i="17"/>
  <c r="BM110" i="34"/>
  <c r="EJ110" i="34" s="1"/>
  <c r="M1036" i="17"/>
  <c r="BM105" i="34"/>
  <c r="EJ105" i="34" s="1"/>
  <c r="IJ105" i="34" s="1"/>
  <c r="M1031" i="17"/>
  <c r="DW107" i="34"/>
  <c r="HW107" i="34" s="1"/>
  <c r="BM108" i="34"/>
  <c r="FJ108" i="34" s="1"/>
  <c r="M1034" i="17"/>
  <c r="D1027" i="17"/>
  <c r="E1028" i="17"/>
  <c r="AM87" i="34"/>
  <c r="M669" i="17"/>
  <c r="M95" i="34"/>
  <c r="M763" i="17"/>
  <c r="AZ95" i="34"/>
  <c r="M935" i="17"/>
  <c r="AZ85" i="34"/>
  <c r="M925" i="17"/>
  <c r="AZ88" i="34"/>
  <c r="M928" i="17"/>
  <c r="AZ87" i="34"/>
  <c r="M927" i="17"/>
  <c r="AM88" i="34"/>
  <c r="M670" i="17"/>
  <c r="BM101" i="34"/>
  <c r="EJ101" i="34" s="1"/>
  <c r="IJ101" i="34" s="1"/>
  <c r="M1027" i="17"/>
  <c r="GV110" i="34"/>
  <c r="GU108" i="34"/>
  <c r="AJ89" i="34"/>
  <c r="DT89" i="34" s="1"/>
  <c r="HT89" i="34" s="1"/>
  <c r="AC89" i="34"/>
  <c r="FM89" i="34" s="1"/>
  <c r="AH89" i="34"/>
  <c r="FR89" i="34" s="1"/>
  <c r="AF89" i="34"/>
  <c r="EP89" i="34" s="1"/>
  <c r="IP89" i="34" s="1"/>
  <c r="AE89" i="34"/>
  <c r="FO89" i="34" s="1"/>
  <c r="GR105" i="34"/>
  <c r="GC108" i="34"/>
  <c r="GI110" i="34"/>
  <c r="GB101" i="34"/>
  <c r="GB104" i="34"/>
  <c r="DO103" i="34"/>
  <c r="HO103" i="34" s="1"/>
  <c r="FN104" i="34"/>
  <c r="EU105" i="34"/>
  <c r="IU105" i="34" s="1"/>
  <c r="DS107" i="34"/>
  <c r="HS107" i="34" s="1"/>
  <c r="EW107" i="34"/>
  <c r="IW107" i="34" s="1"/>
  <c r="DU109" i="34"/>
  <c r="HU109" i="34" s="1"/>
  <c r="DN110" i="34"/>
  <c r="HN110" i="34" s="1"/>
  <c r="DV110" i="34"/>
  <c r="HV110" i="34" s="1"/>
  <c r="DO111" i="34"/>
  <c r="HO111" i="34" s="1"/>
  <c r="DW111" i="34"/>
  <c r="HW111" i="34" s="1"/>
  <c r="GB105" i="34"/>
  <c r="DM100" i="34"/>
  <c r="HM100" i="34" s="1"/>
  <c r="FO101" i="34"/>
  <c r="FO104" i="34"/>
  <c r="ER105" i="34"/>
  <c r="IR105" i="34" s="1"/>
  <c r="FV105" i="34"/>
  <c r="ET107" i="34"/>
  <c r="IT107" i="34" s="1"/>
  <c r="DM108" i="34"/>
  <c r="HM108" i="34" s="1"/>
  <c r="EU108" i="34"/>
  <c r="IU108" i="34" s="1"/>
  <c r="EV109" i="34"/>
  <c r="IV109" i="34" s="1"/>
  <c r="EW110" i="34"/>
  <c r="IW110" i="34" s="1"/>
  <c r="DP111" i="34"/>
  <c r="HP111" i="34" s="1"/>
  <c r="GA103" i="34"/>
  <c r="EN100" i="34"/>
  <c r="IN100" i="34" s="1"/>
  <c r="DM103" i="34"/>
  <c r="HM103" i="34" s="1"/>
  <c r="EW105" i="34"/>
  <c r="IW105" i="34" s="1"/>
  <c r="DM111" i="34"/>
  <c r="HM111" i="34" s="1"/>
  <c r="FQ111" i="34"/>
  <c r="GB103" i="34"/>
  <c r="DO100" i="34"/>
  <c r="HO100" i="34" s="1"/>
  <c r="FN103" i="34"/>
  <c r="EM104" i="34"/>
  <c r="IM104" i="34" s="1"/>
  <c r="DP105" i="34"/>
  <c r="HP105" i="34" s="1"/>
  <c r="DN111" i="34"/>
  <c r="HN111" i="34" s="1"/>
  <c r="ER111" i="34"/>
  <c r="IR111" i="34" s="1"/>
  <c r="GG111" i="34"/>
  <c r="EV108" i="34"/>
  <c r="IV108" i="34" s="1"/>
  <c r="DV108" i="34"/>
  <c r="HV108" i="34" s="1"/>
  <c r="FV108" i="34"/>
  <c r="GC110" i="34"/>
  <c r="GH111" i="34"/>
  <c r="FW108" i="34"/>
  <c r="DW108" i="34"/>
  <c r="HW108" i="34" s="1"/>
  <c r="EW108" i="34"/>
  <c r="IW108" i="34" s="1"/>
  <c r="EP109" i="34"/>
  <c r="IP109" i="34" s="1"/>
  <c r="FP109" i="34"/>
  <c r="DP109" i="34"/>
  <c r="HP109" i="34" s="1"/>
  <c r="GI107" i="34"/>
  <c r="GD110" i="34"/>
  <c r="GI111" i="34"/>
  <c r="ES109" i="34"/>
  <c r="IS109" i="34" s="1"/>
  <c r="FS109" i="34"/>
  <c r="DS109" i="34"/>
  <c r="HS109" i="34" s="1"/>
  <c r="GM109" i="34"/>
  <c r="FZ109" i="34"/>
  <c r="DT109" i="34"/>
  <c r="HT109" i="34" s="1"/>
  <c r="ET109" i="34"/>
  <c r="IT109" i="34" s="1"/>
  <c r="FT109" i="34"/>
  <c r="EW109" i="34"/>
  <c r="IW109" i="34" s="1"/>
  <c r="DW109" i="34"/>
  <c r="HW109" i="34" s="1"/>
  <c r="FW109" i="34"/>
  <c r="DU110" i="34"/>
  <c r="HU110" i="34" s="1"/>
  <c r="EU110" i="34"/>
  <c r="IU110" i="34" s="1"/>
  <c r="FU110" i="34"/>
  <c r="EU107" i="34"/>
  <c r="IU107" i="34" s="1"/>
  <c r="DU107" i="34"/>
  <c r="HU107" i="34" s="1"/>
  <c r="FU107" i="34"/>
  <c r="FP110" i="34"/>
  <c r="EP110" i="34"/>
  <c r="IP110" i="34" s="1"/>
  <c r="DP110" i="34"/>
  <c r="HP110" i="34" s="1"/>
  <c r="GH110" i="34"/>
  <c r="GA110" i="34"/>
  <c r="FV107" i="34"/>
  <c r="DV107" i="34"/>
  <c r="HV107" i="34" s="1"/>
  <c r="EV107" i="34"/>
  <c r="IV107" i="34" s="1"/>
  <c r="EQ110" i="34"/>
  <c r="IQ110" i="34" s="1"/>
  <c r="FQ110" i="34"/>
  <c r="DQ110" i="34"/>
  <c r="HQ110" i="34" s="1"/>
  <c r="GI108" i="34"/>
  <c r="GF111" i="34"/>
  <c r="FZ108" i="34"/>
  <c r="EE109" i="34"/>
  <c r="IE109" i="34" s="1"/>
  <c r="GE109" i="34"/>
  <c r="EO105" i="34"/>
  <c r="IO105" i="34" s="1"/>
  <c r="FO105" i="34"/>
  <c r="DO105" i="34"/>
  <c r="HO105" i="34" s="1"/>
  <c r="FO109" i="34"/>
  <c r="EO109" i="34"/>
  <c r="IO109" i="34" s="1"/>
  <c r="DO109" i="34"/>
  <c r="HO109" i="34" s="1"/>
  <c r="GA102" i="34"/>
  <c r="GA105" i="34"/>
  <c r="DM102" i="34"/>
  <c r="HM102" i="34" s="1"/>
  <c r="FO103" i="34"/>
  <c r="FU105" i="34"/>
  <c r="FO107" i="34"/>
  <c r="ES107" i="34"/>
  <c r="IS107" i="34" s="1"/>
  <c r="FW107" i="34"/>
  <c r="FQ109" i="34"/>
  <c r="EU109" i="34"/>
  <c r="IU109" i="34" s="1"/>
  <c r="FR110" i="34"/>
  <c r="EV110" i="34"/>
  <c r="IV110" i="34" s="1"/>
  <c r="FS111" i="34"/>
  <c r="EW111" i="34"/>
  <c r="IW111" i="34" s="1"/>
  <c r="FZ103" i="34"/>
  <c r="FM100" i="34"/>
  <c r="DR105" i="34"/>
  <c r="HR105" i="34" s="1"/>
  <c r="EV105" i="34"/>
  <c r="IV105" i="34" s="1"/>
  <c r="EP107" i="34"/>
  <c r="IP107" i="34" s="1"/>
  <c r="DT107" i="34"/>
  <c r="HT107" i="34" s="1"/>
  <c r="EQ108" i="34"/>
  <c r="IQ108" i="34" s="1"/>
  <c r="DU108" i="34"/>
  <c r="HU108" i="34" s="1"/>
  <c r="ER109" i="34"/>
  <c r="IR109" i="34" s="1"/>
  <c r="DV109" i="34"/>
  <c r="HV109" i="34" s="1"/>
  <c r="ES110" i="34"/>
  <c r="IS110" i="34" s="1"/>
  <c r="DW110" i="34"/>
  <c r="HW110" i="34" s="1"/>
  <c r="ET111" i="34"/>
  <c r="IT111" i="34" s="1"/>
  <c r="GB100" i="34"/>
  <c r="FZ104" i="34"/>
  <c r="DN100" i="34"/>
  <c r="HN100" i="34" s="1"/>
  <c r="EM103" i="34"/>
  <c r="IM103" i="34" s="1"/>
  <c r="FS105" i="34"/>
  <c r="DW105" i="34"/>
  <c r="HW105" i="34" s="1"/>
  <c r="FM111" i="34"/>
  <c r="DU111" i="34"/>
  <c r="HU111" i="34" s="1"/>
  <c r="GA101" i="34"/>
  <c r="FO100" i="34"/>
  <c r="EN103" i="34"/>
  <c r="IN103" i="34" s="1"/>
  <c r="DM104" i="34"/>
  <c r="HM104" i="34" s="1"/>
  <c r="ET105" i="34"/>
  <c r="IT105" i="34" s="1"/>
  <c r="FN111" i="34"/>
  <c r="FV111" i="34"/>
  <c r="GD107" i="34"/>
  <c r="EN107" i="34"/>
  <c r="IN107" i="34" s="1"/>
  <c r="FN107" i="34"/>
  <c r="DN107" i="34"/>
  <c r="HN107" i="34" s="1"/>
  <c r="FZ100" i="34"/>
  <c r="GE105" i="34"/>
  <c r="GG107" i="34"/>
  <c r="FM102" i="34"/>
  <c r="DN104" i="34"/>
  <c r="HN104" i="34" s="1"/>
  <c r="EO107" i="34"/>
  <c r="IO107" i="34" s="1"/>
  <c r="EQ109" i="34"/>
  <c r="IQ109" i="34" s="1"/>
  <c r="EN110" i="34"/>
  <c r="IN110" i="34" s="1"/>
  <c r="ER110" i="34"/>
  <c r="IR110" i="34" s="1"/>
  <c r="FO111" i="34"/>
  <c r="ES111" i="34"/>
  <c r="IS111" i="34" s="1"/>
  <c r="DO101" i="34"/>
  <c r="HO101" i="34" s="1"/>
  <c r="EO104" i="34"/>
  <c r="IO104" i="34" s="1"/>
  <c r="FR105" i="34"/>
  <c r="DP107" i="34"/>
  <c r="HP107" i="34" s="1"/>
  <c r="FM108" i="34"/>
  <c r="DQ108" i="34"/>
  <c r="HQ108" i="34" s="1"/>
  <c r="DR109" i="34"/>
  <c r="HR109" i="34" s="1"/>
  <c r="DS110" i="34"/>
  <c r="HS110" i="34" s="1"/>
  <c r="FP111" i="34"/>
  <c r="DT111" i="34"/>
  <c r="HT111" i="34" s="1"/>
  <c r="GA107" i="34"/>
  <c r="DS105" i="34"/>
  <c r="HS105" i="34" s="1"/>
  <c r="DQ111" i="34"/>
  <c r="HQ111" i="34" s="1"/>
  <c r="FU111" i="34"/>
  <c r="FZ102" i="34"/>
  <c r="GB107" i="34"/>
  <c r="FP105" i="34"/>
  <c r="DT105" i="34"/>
  <c r="HT105" i="34" s="1"/>
  <c r="DR111" i="34"/>
  <c r="HR111" i="34" s="1"/>
  <c r="EV111" i="34"/>
  <c r="IV111" i="34" s="1"/>
  <c r="EQ107" i="34"/>
  <c r="IQ107" i="34" s="1"/>
  <c r="FQ107" i="34"/>
  <c r="DQ107" i="34"/>
  <c r="HQ107" i="34" s="1"/>
  <c r="GH109" i="34"/>
  <c r="DR107" i="34"/>
  <c r="HR107" i="34" s="1"/>
  <c r="ER107" i="34"/>
  <c r="IR107" i="34" s="1"/>
  <c r="FR107" i="34"/>
  <c r="FM110" i="34"/>
  <c r="DM110" i="34"/>
  <c r="HM110" i="34" s="1"/>
  <c r="EM110" i="34"/>
  <c r="IM110" i="34" s="1"/>
  <c r="GD108" i="34"/>
  <c r="FN108" i="34"/>
  <c r="EN108" i="34"/>
  <c r="IN108" i="34" s="1"/>
  <c r="DN108" i="34"/>
  <c r="HN108" i="34" s="1"/>
  <c r="GE108" i="34"/>
  <c r="FZ111" i="34"/>
  <c r="EO108" i="34"/>
  <c r="IO108" i="34" s="1"/>
  <c r="FO108" i="34"/>
  <c r="DO108" i="34"/>
  <c r="HO108" i="34" s="1"/>
  <c r="GC109" i="34"/>
  <c r="FM107" i="34"/>
  <c r="EM107" i="34"/>
  <c r="IM107" i="34" s="1"/>
  <c r="DM107" i="34"/>
  <c r="HM107" i="34" s="1"/>
  <c r="GF109" i="34"/>
  <c r="GF108" i="34"/>
  <c r="DS108" i="34"/>
  <c r="HS108" i="34" s="1"/>
  <c r="ES108" i="34"/>
  <c r="IS108" i="34" s="1"/>
  <c r="FS108" i="34"/>
  <c r="GB111" i="34"/>
  <c r="GH108" i="34"/>
  <c r="ER108" i="34"/>
  <c r="IR108" i="34" s="1"/>
  <c r="FR108" i="34"/>
  <c r="DR108" i="34"/>
  <c r="HR108" i="34" s="1"/>
  <c r="GD109" i="34"/>
  <c r="GE107" i="34"/>
  <c r="FZ110" i="34"/>
  <c r="ET110" i="34"/>
  <c r="IT110" i="34" s="1"/>
  <c r="FT110" i="34"/>
  <c r="DT110" i="34"/>
  <c r="HT110" i="34" s="1"/>
  <c r="FZ107" i="34"/>
  <c r="GC105" i="34"/>
  <c r="AD86" i="34"/>
  <c r="GD100" i="34"/>
  <c r="EQ102" i="34"/>
  <c r="IQ102" i="34" s="1"/>
  <c r="GC101" i="34"/>
  <c r="DQ100" i="34"/>
  <c r="FS101" i="34"/>
  <c r="ER100" i="34"/>
  <c r="DP101" i="34"/>
  <c r="HP101" i="34" s="1"/>
  <c r="FT101" i="34"/>
  <c r="DW101" i="34"/>
  <c r="HW101" i="34" s="1"/>
  <c r="DQ102" i="34"/>
  <c r="HQ102" i="34" s="1"/>
  <c r="FQ100" i="34"/>
  <c r="DR100" i="34"/>
  <c r="HR100" i="34" s="1"/>
  <c r="FP101" i="34"/>
  <c r="GG100" i="34"/>
  <c r="IG100" i="34" s="1"/>
  <c r="ES100" i="34"/>
  <c r="FW101" i="34"/>
  <c r="ES101" i="34"/>
  <c r="IS101" i="34" s="1"/>
  <c r="ET101" i="34"/>
  <c r="IT101" i="34" s="1"/>
  <c r="DS100" i="34"/>
  <c r="HS100" i="34" s="1"/>
  <c r="GE100" i="34"/>
  <c r="IH105" i="34"/>
  <c r="HZ102" i="34"/>
  <c r="IC105" i="34"/>
  <c r="IG107" i="34"/>
  <c r="IB100" i="34"/>
  <c r="IA107" i="34"/>
  <c r="HZ107" i="34"/>
  <c r="FE105" i="34"/>
  <c r="JE105" i="34" s="1"/>
  <c r="HZ100" i="34"/>
  <c r="IB103" i="34"/>
  <c r="IB107" i="34"/>
  <c r="HZ103" i="34"/>
  <c r="IA103" i="34"/>
  <c r="GO101" i="34"/>
  <c r="GQ100" i="34"/>
  <c r="EG111" i="34"/>
  <c r="FE109" i="34"/>
  <c r="JE109" i="34" s="1"/>
  <c r="ED107" i="34"/>
  <c r="EA101" i="34"/>
  <c r="GM101" i="34"/>
  <c r="ED108" i="34"/>
  <c r="DZ101" i="34"/>
  <c r="ED102" i="34"/>
  <c r="GQ102" i="34"/>
  <c r="GO102" i="34"/>
  <c r="GM105" i="34"/>
  <c r="GO107" i="34"/>
  <c r="GP108" i="34"/>
  <c r="GO100" i="34"/>
  <c r="EH110" i="34"/>
  <c r="EA110" i="34"/>
  <c r="EF111" i="34"/>
  <c r="DZ108" i="34"/>
  <c r="EA105" i="34"/>
  <c r="DZ105" i="34"/>
  <c r="GN103" i="34"/>
  <c r="GN107" i="34"/>
  <c r="GS109" i="34"/>
  <c r="GV107" i="34"/>
  <c r="GO109" i="34"/>
  <c r="GM102" i="34"/>
  <c r="GR107" i="34"/>
  <c r="GU110" i="34"/>
  <c r="GQ110" i="34"/>
  <c r="EI108" i="34"/>
  <c r="GO105" i="34"/>
  <c r="GO103" i="34"/>
  <c r="GP101" i="34"/>
  <c r="GM104" i="34"/>
  <c r="GV111" i="34"/>
  <c r="GV108" i="34"/>
  <c r="EC110" i="34"/>
  <c r="GM110" i="34"/>
  <c r="GM100" i="34"/>
  <c r="GU105" i="34"/>
  <c r="GU111" i="34"/>
  <c r="GQ109" i="34"/>
  <c r="GS111" i="34"/>
  <c r="EF107" i="34"/>
  <c r="EI110" i="34"/>
  <c r="EE108" i="34"/>
  <c r="DZ111" i="34"/>
  <c r="EC109" i="34"/>
  <c r="GM107" i="34"/>
  <c r="EF109" i="34"/>
  <c r="EF108" i="34"/>
  <c r="GS108" i="34"/>
  <c r="EB111" i="34"/>
  <c r="EH108" i="34"/>
  <c r="GR108" i="34"/>
  <c r="ED109" i="34"/>
  <c r="EE107" i="34"/>
  <c r="DZ110" i="34"/>
  <c r="GN102" i="34"/>
  <c r="GO104" i="34"/>
  <c r="GM108" i="34"/>
  <c r="GQ108" i="34"/>
  <c r="GR109" i="34"/>
  <c r="GT111" i="34"/>
  <c r="GS107" i="34"/>
  <c r="GU109" i="34"/>
  <c r="GW111" i="34"/>
  <c r="GR100" i="34"/>
  <c r="GM111" i="34"/>
  <c r="GN110" i="34"/>
  <c r="GO111" i="34"/>
  <c r="DZ109" i="34"/>
  <c r="GP110" i="34"/>
  <c r="GP105" i="34"/>
  <c r="EH111" i="34"/>
  <c r="GT100" i="34"/>
  <c r="IT100" i="34" s="1"/>
  <c r="GT107" i="34"/>
  <c r="GM103" i="34"/>
  <c r="GQ107" i="34"/>
  <c r="EC108" i="34"/>
  <c r="EH109" i="34"/>
  <c r="GP109" i="34"/>
  <c r="EI107" i="34"/>
  <c r="ED110" i="34"/>
  <c r="EI111" i="34"/>
  <c r="EB102" i="34"/>
  <c r="FG107" i="34"/>
  <c r="FB102" i="34"/>
  <c r="FA102" i="34"/>
  <c r="FF107" i="34"/>
  <c r="FA105" i="34"/>
  <c r="FB104" i="34"/>
  <c r="EZ103" i="34"/>
  <c r="FA101" i="34"/>
  <c r="FB101" i="34"/>
  <c r="FB107" i="34"/>
  <c r="FB111" i="34"/>
  <c r="FB103" i="34"/>
  <c r="FH105" i="34"/>
  <c r="FH109" i="34"/>
  <c r="FD100" i="34"/>
  <c r="FF111" i="34"/>
  <c r="FD108" i="34"/>
  <c r="FA110" i="34"/>
  <c r="EZ109" i="34"/>
  <c r="EZ102" i="34"/>
  <c r="BD100" i="34"/>
  <c r="GA100" i="34" s="1"/>
  <c r="BD111" i="34"/>
  <c r="GA111" i="34" s="1"/>
  <c r="FD107" i="34"/>
  <c r="EZ104" i="34"/>
  <c r="BF107" i="34"/>
  <c r="GC107" i="34" s="1"/>
  <c r="BF111" i="34"/>
  <c r="GP111" i="34" s="1"/>
  <c r="BH111" i="34"/>
  <c r="EE111" i="34" s="1"/>
  <c r="BD109" i="34"/>
  <c r="EA109" i="34" s="1"/>
  <c r="FE107" i="34"/>
  <c r="EZ110" i="34"/>
  <c r="FF109" i="34"/>
  <c r="FC110" i="34"/>
  <c r="EZ100" i="34"/>
  <c r="J1036" i="17"/>
  <c r="BJ110" i="34"/>
  <c r="EG110" i="34" s="1"/>
  <c r="FI110" i="34"/>
  <c r="FC109" i="34"/>
  <c r="BG105" i="34"/>
  <c r="GD105" i="34" s="1"/>
  <c r="EZ108" i="34"/>
  <c r="FA103" i="34"/>
  <c r="FC108" i="34"/>
  <c r="FI111" i="34"/>
  <c r="BI110" i="34"/>
  <c r="EF110" i="34" s="1"/>
  <c r="J1026" i="17"/>
  <c r="FI108" i="34"/>
  <c r="EZ101" i="34"/>
  <c r="EZ105" i="34"/>
  <c r="FH108" i="34"/>
  <c r="BD104" i="34"/>
  <c r="GA104" i="34" s="1"/>
  <c r="FA107" i="34"/>
  <c r="FG111" i="34"/>
  <c r="FC105" i="34"/>
  <c r="FF108" i="34"/>
  <c r="BJ109" i="34"/>
  <c r="GT109" i="34" s="1"/>
  <c r="BG111" i="34"/>
  <c r="ED111" i="34" s="1"/>
  <c r="EZ107" i="34"/>
  <c r="FH111" i="34"/>
  <c r="FB100" i="34"/>
  <c r="BD108" i="34"/>
  <c r="EA108" i="34" s="1"/>
  <c r="FD109" i="34"/>
  <c r="EZ111" i="34"/>
  <c r="BJ105" i="34"/>
  <c r="BH110" i="34"/>
  <c r="EE110" i="34" s="1"/>
  <c r="BJ108" i="34"/>
  <c r="GG108" i="34" s="1"/>
  <c r="FH110" i="34"/>
  <c r="FI107" i="34"/>
  <c r="FD110" i="34"/>
  <c r="FE108" i="34"/>
  <c r="FB105" i="34"/>
  <c r="F667" i="17"/>
  <c r="AF85" i="34"/>
  <c r="H673" i="17"/>
  <c r="AH91" i="34"/>
  <c r="F675" i="17"/>
  <c r="AF93" i="34"/>
  <c r="I676" i="17"/>
  <c r="AI94" i="34"/>
  <c r="J672" i="17"/>
  <c r="AJ90" i="34"/>
  <c r="DT90" i="34" s="1"/>
  <c r="HT90" i="34" s="1"/>
  <c r="E677" i="17"/>
  <c r="AE95" i="34"/>
  <c r="D671" i="17"/>
  <c r="AD89" i="34"/>
  <c r="DN89" i="34" s="1"/>
  <c r="HN89" i="34" s="1"/>
  <c r="E674" i="17"/>
  <c r="AE92" i="34"/>
  <c r="C676" i="17"/>
  <c r="AC94" i="34"/>
  <c r="J677" i="17"/>
  <c r="AJ95" i="34"/>
  <c r="I85" i="33"/>
  <c r="I85" i="34"/>
  <c r="M85" i="33"/>
  <c r="M85" i="34"/>
  <c r="J86" i="33"/>
  <c r="J86" i="34"/>
  <c r="G87" i="33"/>
  <c r="AJ87" i="33" s="1"/>
  <c r="BJ87" i="33" s="1"/>
  <c r="G87" i="34"/>
  <c r="D88" i="33"/>
  <c r="AG88" i="33" s="1"/>
  <c r="BG88" i="33" s="1"/>
  <c r="D88" i="34"/>
  <c r="J85" i="33"/>
  <c r="J85" i="34"/>
  <c r="G86" i="33"/>
  <c r="G86" i="34"/>
  <c r="H87" i="33"/>
  <c r="AK87" i="33" s="1"/>
  <c r="BK87" i="33" s="1"/>
  <c r="H87" i="34"/>
  <c r="E88" i="33"/>
  <c r="AH88" i="33" s="1"/>
  <c r="BH88" i="33" s="1"/>
  <c r="E88" i="34"/>
  <c r="M88" i="33"/>
  <c r="AP88" i="33" s="1"/>
  <c r="BP88" i="33" s="1"/>
  <c r="M88" i="34"/>
  <c r="P95" i="33"/>
  <c r="AS95" i="33" s="1"/>
  <c r="P95" i="34"/>
  <c r="DM95" i="34" s="1"/>
  <c r="HM95" i="34" s="1"/>
  <c r="T85" i="33"/>
  <c r="T85" i="34"/>
  <c r="D86" i="33"/>
  <c r="D86" i="34"/>
  <c r="R87" i="33"/>
  <c r="AU87" i="33" s="1"/>
  <c r="BU87" i="33" s="1"/>
  <c r="R87" i="34"/>
  <c r="Z87" i="33"/>
  <c r="BC87" i="33" s="1"/>
  <c r="CC87" i="33" s="1"/>
  <c r="Z87" i="34"/>
  <c r="S88" i="33"/>
  <c r="AV88" i="33" s="1"/>
  <c r="BV88" i="33" s="1"/>
  <c r="S88" i="34"/>
  <c r="D85" i="33"/>
  <c r="D85" i="34"/>
  <c r="J87" i="33"/>
  <c r="AM87" i="33" s="1"/>
  <c r="BM87" i="33" s="1"/>
  <c r="J87" i="34"/>
  <c r="C88" i="33"/>
  <c r="AF88" i="33" s="1"/>
  <c r="C88" i="34"/>
  <c r="BF100" i="34"/>
  <c r="GC100" i="34" s="1"/>
  <c r="H1027" i="17"/>
  <c r="BH101" i="34"/>
  <c r="GE101" i="34" s="1"/>
  <c r="C674" i="17"/>
  <c r="AC92" i="34"/>
  <c r="J675" i="17"/>
  <c r="AJ93" i="34"/>
  <c r="G671" i="17"/>
  <c r="AG89" i="34"/>
  <c r="EQ89" i="34" s="1"/>
  <c r="IQ89" i="34" s="1"/>
  <c r="H674" i="17"/>
  <c r="AH92" i="34"/>
  <c r="F676" i="17"/>
  <c r="AF94" i="34"/>
  <c r="F673" i="17"/>
  <c r="AF91" i="34"/>
  <c r="I674" i="17"/>
  <c r="AI92" i="34"/>
  <c r="G676" i="17"/>
  <c r="AG94" i="34"/>
  <c r="H672" i="17"/>
  <c r="AH90" i="34"/>
  <c r="FR90" i="34" s="1"/>
  <c r="F674" i="17"/>
  <c r="AF92" i="34"/>
  <c r="I675" i="17"/>
  <c r="AI93" i="34"/>
  <c r="G677" i="17"/>
  <c r="AG95" i="34"/>
  <c r="J667" i="17"/>
  <c r="AJ85" i="34"/>
  <c r="C668" i="17"/>
  <c r="AC86" i="34"/>
  <c r="D669" i="17"/>
  <c r="AD87" i="34"/>
  <c r="I670" i="17"/>
  <c r="AI88" i="34"/>
  <c r="C667" i="17"/>
  <c r="AC85" i="34"/>
  <c r="H668" i="17"/>
  <c r="AH86" i="34"/>
  <c r="F670" i="17"/>
  <c r="AF88" i="34"/>
  <c r="H667" i="17"/>
  <c r="AH85" i="34"/>
  <c r="E668" i="17"/>
  <c r="AE86" i="34"/>
  <c r="C670" i="17"/>
  <c r="AC88" i="34"/>
  <c r="J668" i="17"/>
  <c r="AJ86" i="34"/>
  <c r="G669" i="17"/>
  <c r="AG87" i="34"/>
  <c r="R95" i="33"/>
  <c r="AU95" i="33" s="1"/>
  <c r="BU95" i="33" s="1"/>
  <c r="R95" i="34"/>
  <c r="Z95" i="33"/>
  <c r="BC95" i="33" s="1"/>
  <c r="CC95" i="33" s="1"/>
  <c r="Z95" i="34"/>
  <c r="V85" i="33"/>
  <c r="V85" i="34"/>
  <c r="P87" i="33"/>
  <c r="AS87" i="33" s="1"/>
  <c r="P87" i="34"/>
  <c r="U88" i="33"/>
  <c r="AX88" i="33" s="1"/>
  <c r="BX88" i="33" s="1"/>
  <c r="U88" i="34"/>
  <c r="W95" i="33"/>
  <c r="AZ95" i="33" s="1"/>
  <c r="BZ95" i="33" s="1"/>
  <c r="W95" i="34"/>
  <c r="S85" i="33"/>
  <c r="S85" i="34"/>
  <c r="Q87" i="33"/>
  <c r="AT87" i="33" s="1"/>
  <c r="BT87" i="33" s="1"/>
  <c r="Q87" i="34"/>
  <c r="V88" i="33"/>
  <c r="AY88" i="33" s="1"/>
  <c r="BY88" i="33" s="1"/>
  <c r="V88" i="34"/>
  <c r="G85" i="33"/>
  <c r="G85" i="34"/>
  <c r="H86" i="33"/>
  <c r="H86" i="34"/>
  <c r="E87" i="33"/>
  <c r="AH87" i="33" s="1"/>
  <c r="BH87" i="33" s="1"/>
  <c r="E87" i="34"/>
  <c r="M87" i="33"/>
  <c r="AP87" i="33" s="1"/>
  <c r="BP87" i="33" s="1"/>
  <c r="M87" i="34"/>
  <c r="F88" i="33"/>
  <c r="AI88" i="33" s="1"/>
  <c r="BI88" i="33" s="1"/>
  <c r="F88" i="34"/>
  <c r="U95" i="33"/>
  <c r="AX95" i="33" s="1"/>
  <c r="BX95" i="33" s="1"/>
  <c r="U95" i="34"/>
  <c r="U85" i="33"/>
  <c r="U85" i="34"/>
  <c r="E86" i="33"/>
  <c r="E86" i="34"/>
  <c r="S87" i="33"/>
  <c r="AV87" i="33" s="1"/>
  <c r="BV87" i="33" s="1"/>
  <c r="S87" i="34"/>
  <c r="T88" i="33"/>
  <c r="AW88" i="33" s="1"/>
  <c r="BW88" i="33" s="1"/>
  <c r="T88" i="34"/>
  <c r="BI102" i="34"/>
  <c r="GF102" i="34" s="1"/>
  <c r="FD102" i="34"/>
  <c r="FE100" i="34"/>
  <c r="FC101" i="34"/>
  <c r="G674" i="17"/>
  <c r="AG92" i="34"/>
  <c r="H677" i="17"/>
  <c r="AH95" i="34"/>
  <c r="E673" i="17"/>
  <c r="AE91" i="34"/>
  <c r="C675" i="17"/>
  <c r="AC93" i="34"/>
  <c r="FM93" i="34" s="1"/>
  <c r="J676" i="17"/>
  <c r="AJ94" i="34"/>
  <c r="AM95" i="34"/>
  <c r="C672" i="17"/>
  <c r="AC90" i="34"/>
  <c r="FM90" i="34" s="1"/>
  <c r="J673" i="17"/>
  <c r="AJ91" i="34"/>
  <c r="J674" i="17"/>
  <c r="AJ92" i="34"/>
  <c r="D676" i="17"/>
  <c r="AD94" i="34"/>
  <c r="D679" i="17"/>
  <c r="AD97" i="34"/>
  <c r="E680" i="17"/>
  <c r="AE98" i="34"/>
  <c r="F85" i="33"/>
  <c r="F85" i="34"/>
  <c r="C87" i="33"/>
  <c r="AF87" i="33" s="1"/>
  <c r="C87" i="34"/>
  <c r="H88" i="33"/>
  <c r="AK88" i="33" s="1"/>
  <c r="BK88" i="33" s="1"/>
  <c r="H88" i="34"/>
  <c r="D87" i="33"/>
  <c r="AG87" i="33" s="1"/>
  <c r="BG87" i="33" s="1"/>
  <c r="D87" i="34"/>
  <c r="I88" i="33"/>
  <c r="AL88" i="33" s="1"/>
  <c r="BL88" i="33" s="1"/>
  <c r="I88" i="34"/>
  <c r="T95" i="33"/>
  <c r="AW95" i="33" s="1"/>
  <c r="BW95" i="33" s="1"/>
  <c r="T95" i="34"/>
  <c r="P85" i="33"/>
  <c r="P85" i="34"/>
  <c r="V87" i="33"/>
  <c r="AY87" i="33" s="1"/>
  <c r="BY87" i="33" s="1"/>
  <c r="V87" i="34"/>
  <c r="W88" i="33"/>
  <c r="AZ88" i="33" s="1"/>
  <c r="BZ88" i="33" s="1"/>
  <c r="W88" i="34"/>
  <c r="C680" i="17"/>
  <c r="AC98" i="34"/>
  <c r="H85" i="33"/>
  <c r="H85" i="34"/>
  <c r="I86" i="33"/>
  <c r="I86" i="34"/>
  <c r="F87" i="33"/>
  <c r="AI87" i="33" s="1"/>
  <c r="BI87" i="33" s="1"/>
  <c r="F87" i="34"/>
  <c r="G88" i="33"/>
  <c r="AJ88" i="33" s="1"/>
  <c r="BJ88" i="33" s="1"/>
  <c r="G88" i="34"/>
  <c r="BG101" i="34"/>
  <c r="GD101" i="34" s="1"/>
  <c r="F1028" i="17"/>
  <c r="BF102" i="34"/>
  <c r="GC102" i="34" s="1"/>
  <c r="I673" i="17"/>
  <c r="AI91" i="34"/>
  <c r="G675" i="17"/>
  <c r="AG93" i="34"/>
  <c r="G672" i="17"/>
  <c r="AG90" i="34"/>
  <c r="FQ90" i="34" s="1"/>
  <c r="H675" i="17"/>
  <c r="AH93" i="34"/>
  <c r="E667" i="17"/>
  <c r="AE85" i="34"/>
  <c r="I671" i="17"/>
  <c r="AI89" i="34"/>
  <c r="FS89" i="34" s="1"/>
  <c r="G673" i="17"/>
  <c r="AG91" i="34"/>
  <c r="H676" i="17"/>
  <c r="AH94" i="34"/>
  <c r="G668" i="17"/>
  <c r="AG86" i="34"/>
  <c r="H669" i="17"/>
  <c r="AH87" i="34"/>
  <c r="G667" i="17"/>
  <c r="AG85" i="34"/>
  <c r="I669" i="17"/>
  <c r="AI87" i="34"/>
  <c r="J670" i="17"/>
  <c r="AJ88" i="34"/>
  <c r="D667" i="17"/>
  <c r="AD85" i="34"/>
  <c r="I668" i="17"/>
  <c r="AI86" i="34"/>
  <c r="AM85" i="34"/>
  <c r="F668" i="17"/>
  <c r="AF86" i="34"/>
  <c r="H670" i="17"/>
  <c r="AH88" i="34"/>
  <c r="E85" i="33"/>
  <c r="E85" i="34"/>
  <c r="V95" i="33"/>
  <c r="AY95" i="33" s="1"/>
  <c r="BY95" i="33" s="1"/>
  <c r="V95" i="34"/>
  <c r="R85" i="33"/>
  <c r="R85" i="34"/>
  <c r="Z85" i="33"/>
  <c r="Z85" i="34"/>
  <c r="F86" i="33"/>
  <c r="F86" i="34"/>
  <c r="T87" i="33"/>
  <c r="AW87" i="33" s="1"/>
  <c r="BW87" i="33" s="1"/>
  <c r="T87" i="34"/>
  <c r="Q88" i="33"/>
  <c r="AT88" i="33" s="1"/>
  <c r="BT88" i="33" s="1"/>
  <c r="Q88" i="34"/>
  <c r="S95" i="33"/>
  <c r="AV95" i="33" s="1"/>
  <c r="BV95" i="33" s="1"/>
  <c r="S95" i="34"/>
  <c r="EP95" i="34" s="1"/>
  <c r="IP95" i="34" s="1"/>
  <c r="W85" i="33"/>
  <c r="W85" i="34"/>
  <c r="C86" i="33"/>
  <c r="C86" i="34"/>
  <c r="U87" i="33"/>
  <c r="AX87" i="33" s="1"/>
  <c r="BX87" i="33" s="1"/>
  <c r="U87" i="34"/>
  <c r="R88" i="33"/>
  <c r="AU88" i="33" s="1"/>
  <c r="BU88" i="33" s="1"/>
  <c r="R88" i="34"/>
  <c r="Z88" i="33"/>
  <c r="BC88" i="33" s="1"/>
  <c r="CC88" i="33" s="1"/>
  <c r="Z88" i="34"/>
  <c r="C85" i="33"/>
  <c r="C85" i="34"/>
  <c r="I87" i="33"/>
  <c r="AL87" i="33" s="1"/>
  <c r="BL87" i="33" s="1"/>
  <c r="I87" i="34"/>
  <c r="J88" i="33"/>
  <c r="AM88" i="33" s="1"/>
  <c r="BM88" i="33" s="1"/>
  <c r="J88" i="34"/>
  <c r="Q95" i="33"/>
  <c r="AT95" i="33" s="1"/>
  <c r="BT95" i="33" s="1"/>
  <c r="Q95" i="34"/>
  <c r="Q85" i="33"/>
  <c r="Q85" i="34"/>
  <c r="W87" i="33"/>
  <c r="AZ87" i="33" s="1"/>
  <c r="BZ87" i="33" s="1"/>
  <c r="W87" i="34"/>
  <c r="P88" i="33"/>
  <c r="AS88" i="33" s="1"/>
  <c r="P88" i="34"/>
  <c r="H1028" i="17"/>
  <c r="BH102" i="34"/>
  <c r="GE102" i="34" s="1"/>
  <c r="AU98" i="33"/>
  <c r="BU98" i="33" s="1"/>
  <c r="AV101" i="33"/>
  <c r="BV101" i="33" s="1"/>
  <c r="AV105" i="33"/>
  <c r="BV105" i="33" s="1"/>
  <c r="BA106" i="33"/>
  <c r="CA106" i="33" s="1"/>
  <c r="AU103" i="33"/>
  <c r="BU103" i="33" s="1"/>
  <c r="AX108" i="33"/>
  <c r="BX108" i="33" s="1"/>
  <c r="AY109" i="33"/>
  <c r="BY109" i="33" s="1"/>
  <c r="AZ110" i="33"/>
  <c r="BZ110" i="33" s="1"/>
  <c r="AW111" i="33"/>
  <c r="BW111" i="33" s="1"/>
  <c r="AT99" i="33"/>
  <c r="BT99" i="33" s="1"/>
  <c r="AT101" i="33"/>
  <c r="BT101" i="33" s="1"/>
  <c r="AU108" i="33"/>
  <c r="BU108" i="33" s="1"/>
  <c r="BC108" i="33"/>
  <c r="CC108" i="33" s="1"/>
  <c r="AV109" i="33"/>
  <c r="BV109" i="33" s="1"/>
  <c r="AW110" i="33"/>
  <c r="BW110" i="33" s="1"/>
  <c r="AT100" i="33"/>
  <c r="BT100" i="33" s="1"/>
  <c r="AU101" i="33"/>
  <c r="BU101" i="33" s="1"/>
  <c r="AS103" i="33"/>
  <c r="AS105" i="33"/>
  <c r="AZ108" i="33"/>
  <c r="BZ108" i="33" s="1"/>
  <c r="AS109" i="33"/>
  <c r="BA109" i="33"/>
  <c r="CA109" i="33" s="1"/>
  <c r="AT110" i="33"/>
  <c r="BT110" i="33" s="1"/>
  <c r="BB110" i="33"/>
  <c r="CB110" i="33" s="1"/>
  <c r="BC111" i="33"/>
  <c r="CC111" i="33" s="1"/>
  <c r="AT103" i="33"/>
  <c r="BT103" i="33" s="1"/>
  <c r="AT105" i="33"/>
  <c r="BT105" i="33" s="1"/>
  <c r="AU106" i="33"/>
  <c r="BU106" i="33" s="1"/>
  <c r="AW108" i="33"/>
  <c r="BW108" i="33" s="1"/>
  <c r="AX109" i="33"/>
  <c r="BX109" i="33" s="1"/>
  <c r="AY110" i="33"/>
  <c r="BY110" i="33" s="1"/>
  <c r="AV111" i="33"/>
  <c r="BV111" i="33" s="1"/>
  <c r="AX101" i="33"/>
  <c r="BX101" i="33" s="1"/>
  <c r="AX105" i="33"/>
  <c r="BX105" i="33" s="1"/>
  <c r="AY106" i="33"/>
  <c r="BY106" i="33" s="1"/>
  <c r="AX100" i="33"/>
  <c r="BX100" i="33" s="1"/>
  <c r="BC101" i="33"/>
  <c r="CC101" i="33" s="1"/>
  <c r="BC105" i="33"/>
  <c r="CC105" i="33" s="1"/>
  <c r="AZ106" i="33"/>
  <c r="BZ106" i="33" s="1"/>
  <c r="AV100" i="33"/>
  <c r="BV100" i="33" s="1"/>
  <c r="AW101" i="33"/>
  <c r="BW101" i="33" s="1"/>
  <c r="BA105" i="33"/>
  <c r="CA105" i="33" s="1"/>
  <c r="AX106" i="33"/>
  <c r="BX106" i="33" s="1"/>
  <c r="AS111" i="33"/>
  <c r="BB111" i="33"/>
  <c r="CB111" i="33" s="1"/>
  <c r="AY111" i="33"/>
  <c r="BY111" i="33" s="1"/>
  <c r="AY100" i="33"/>
  <c r="BY100" i="33" s="1"/>
  <c r="AZ101" i="33"/>
  <c r="BZ101" i="33" s="1"/>
  <c r="AZ105" i="33"/>
  <c r="BZ105" i="33" s="1"/>
  <c r="AW106" i="33"/>
  <c r="BW106" i="33" s="1"/>
  <c r="AS99" i="33"/>
  <c r="AS101" i="33"/>
  <c r="AT104" i="33"/>
  <c r="BT104" i="33" s="1"/>
  <c r="AU105" i="33"/>
  <c r="BU105" i="33" s="1"/>
  <c r="AT108" i="33"/>
  <c r="BT108" i="33" s="1"/>
  <c r="BB108" i="33"/>
  <c r="CB108" i="33" s="1"/>
  <c r="AU109" i="33"/>
  <c r="BU109" i="33" s="1"/>
  <c r="BC109" i="33"/>
  <c r="CC109" i="33" s="1"/>
  <c r="AV110" i="33"/>
  <c r="BV110" i="33" s="1"/>
  <c r="AS100" i="33"/>
  <c r="AU104" i="33"/>
  <c r="BU104" i="33" s="1"/>
  <c r="AS106" i="33"/>
  <c r="AY108" i="33"/>
  <c r="BY108" i="33" s="1"/>
  <c r="AZ109" i="33"/>
  <c r="BZ109" i="33" s="1"/>
  <c r="AS110" i="33"/>
  <c r="BA110" i="33"/>
  <c r="CA110" i="33" s="1"/>
  <c r="AX111" i="33"/>
  <c r="BX111" i="33" s="1"/>
  <c r="AU99" i="33"/>
  <c r="BU99" i="33" s="1"/>
  <c r="AT106" i="33"/>
  <c r="BT106" i="33" s="1"/>
  <c r="AV108" i="33"/>
  <c r="BV108" i="33" s="1"/>
  <c r="AW109" i="33"/>
  <c r="BW109" i="33" s="1"/>
  <c r="AX110" i="33"/>
  <c r="BX110" i="33" s="1"/>
  <c r="AU111" i="33"/>
  <c r="BU111" i="33" s="1"/>
  <c r="AU100" i="33"/>
  <c r="BU100" i="33" s="1"/>
  <c r="AS104" i="33"/>
  <c r="AS108" i="33"/>
  <c r="BA108" i="33"/>
  <c r="CA108" i="33" s="1"/>
  <c r="AT109" i="33"/>
  <c r="BT109" i="33" s="1"/>
  <c r="BB109" i="33"/>
  <c r="CB109" i="33" s="1"/>
  <c r="AU110" i="33"/>
  <c r="BU110" i="33" s="1"/>
  <c r="BC110" i="33"/>
  <c r="CC110" i="33" s="1"/>
  <c r="AW100" i="33"/>
  <c r="BW100" i="33" s="1"/>
  <c r="BB105" i="33"/>
  <c r="BC106" i="33"/>
  <c r="CC106" i="33" s="1"/>
  <c r="AY101" i="33"/>
  <c r="BY101" i="33" s="1"/>
  <c r="AY105" i="33"/>
  <c r="BY105" i="33" s="1"/>
  <c r="AV106" i="33"/>
  <c r="BV106" i="33" s="1"/>
  <c r="AZ100" i="33"/>
  <c r="BZ100" i="33" s="1"/>
  <c r="AW105" i="33"/>
  <c r="BW105" i="33" s="1"/>
  <c r="BB106" i="33"/>
  <c r="CB106" i="33" s="1"/>
  <c r="BA111" i="33"/>
  <c r="CA111" i="33" s="1"/>
  <c r="AT111" i="33"/>
  <c r="BT111" i="33" s="1"/>
  <c r="AZ111" i="33"/>
  <c r="J1028" i="17"/>
  <c r="I325" i="17"/>
  <c r="I845" i="17" s="1"/>
  <c r="G328" i="17"/>
  <c r="F327" i="17"/>
  <c r="F499" i="17" s="1"/>
  <c r="J327" i="17"/>
  <c r="J499" i="17" s="1"/>
  <c r="BJ93" i="34" s="1"/>
  <c r="EG93" i="34" s="1"/>
  <c r="I326" i="17"/>
  <c r="H325" i="17"/>
  <c r="H497" i="17" s="1"/>
  <c r="J328" i="17"/>
  <c r="F328" i="17"/>
  <c r="F848" i="17" s="1"/>
  <c r="I327" i="17"/>
  <c r="H326" i="17"/>
  <c r="H498" i="17" s="1"/>
  <c r="BH92" i="34" s="1"/>
  <c r="EE92" i="34" s="1"/>
  <c r="G325" i="17"/>
  <c r="T91" i="34" s="1"/>
  <c r="I328" i="17"/>
  <c r="H327" i="17"/>
  <c r="G326" i="17"/>
  <c r="T92" i="34" s="1"/>
  <c r="J325" i="17"/>
  <c r="J497" i="17" s="1"/>
  <c r="H328" i="17"/>
  <c r="G327" i="17"/>
  <c r="G499" i="17" s="1"/>
  <c r="J326" i="17"/>
  <c r="J498" i="17" s="1"/>
  <c r="BJ92" i="34" s="1"/>
  <c r="EG92" i="34" s="1"/>
  <c r="F326" i="17"/>
  <c r="F498" i="17" s="1"/>
  <c r="I1028" i="17"/>
  <c r="E320" i="17"/>
  <c r="R86" i="33" s="1"/>
  <c r="C320" i="17"/>
  <c r="P86" i="33" s="1"/>
  <c r="J320" i="17"/>
  <c r="F320" i="17"/>
  <c r="I320" i="17"/>
  <c r="I492" i="17" s="1"/>
  <c r="D320" i="17"/>
  <c r="D492" i="17" s="1"/>
  <c r="BD86" i="34" s="1"/>
  <c r="EA86" i="34" s="1"/>
  <c r="H320" i="17"/>
  <c r="G320" i="17"/>
  <c r="F1026" i="17"/>
  <c r="Q94" i="33"/>
  <c r="C847" i="17"/>
  <c r="D845" i="17"/>
  <c r="C760" i="17"/>
  <c r="C92" i="33"/>
  <c r="D763" i="17"/>
  <c r="D95" i="33"/>
  <c r="G757" i="17"/>
  <c r="G89" i="33"/>
  <c r="F758" i="17"/>
  <c r="F90" i="33"/>
  <c r="E759" i="17"/>
  <c r="E91" i="33"/>
  <c r="H760" i="17"/>
  <c r="H92" i="33"/>
  <c r="J762" i="17"/>
  <c r="J94" i="33"/>
  <c r="I763" i="17"/>
  <c r="I95" i="33"/>
  <c r="C762" i="17"/>
  <c r="C94" i="33"/>
  <c r="E757" i="17"/>
  <c r="E89" i="33"/>
  <c r="H758" i="17"/>
  <c r="H90" i="33"/>
  <c r="J760" i="17"/>
  <c r="J92" i="33"/>
  <c r="I761" i="17"/>
  <c r="I93" i="33"/>
  <c r="D852" i="17"/>
  <c r="Q98" i="33"/>
  <c r="C850" i="17"/>
  <c r="P96" i="33"/>
  <c r="I843" i="17"/>
  <c r="V89" i="33"/>
  <c r="J844" i="17"/>
  <c r="W90" i="33"/>
  <c r="D850" i="17"/>
  <c r="Q96" i="33"/>
  <c r="E851" i="17"/>
  <c r="R97" i="33"/>
  <c r="D759" i="17"/>
  <c r="D91" i="33"/>
  <c r="G760" i="17"/>
  <c r="G92" i="33"/>
  <c r="F761" i="17"/>
  <c r="F93" i="33"/>
  <c r="E762" i="17"/>
  <c r="E94" i="33"/>
  <c r="H763" i="17"/>
  <c r="H95" i="33"/>
  <c r="J758" i="17"/>
  <c r="J90" i="33"/>
  <c r="I759" i="17"/>
  <c r="I91" i="33"/>
  <c r="M95" i="33"/>
  <c r="C758" i="17"/>
  <c r="C90" i="33"/>
  <c r="D761" i="17"/>
  <c r="D93" i="33"/>
  <c r="G762" i="17"/>
  <c r="G94" i="33"/>
  <c r="F763" i="17"/>
  <c r="F95" i="33"/>
  <c r="I757" i="17"/>
  <c r="I89" i="33"/>
  <c r="C763" i="17"/>
  <c r="C95" i="33"/>
  <c r="C843" i="17"/>
  <c r="P89" i="33"/>
  <c r="D844" i="17"/>
  <c r="Q90" i="33"/>
  <c r="D843" i="17"/>
  <c r="Q89" i="33"/>
  <c r="E844" i="17"/>
  <c r="R90" i="33"/>
  <c r="F843" i="17"/>
  <c r="S89" i="33"/>
  <c r="G844" i="17"/>
  <c r="T90" i="33"/>
  <c r="D851" i="17"/>
  <c r="Q97" i="33"/>
  <c r="E848" i="17"/>
  <c r="F757" i="17"/>
  <c r="F89" i="33"/>
  <c r="E758" i="17"/>
  <c r="E90" i="33"/>
  <c r="H759" i="17"/>
  <c r="H91" i="33"/>
  <c r="J761" i="17"/>
  <c r="J93" i="33"/>
  <c r="I762" i="17"/>
  <c r="I94" i="33"/>
  <c r="C761" i="17"/>
  <c r="C93" i="33"/>
  <c r="D757" i="17"/>
  <c r="D89" i="33"/>
  <c r="G758" i="17"/>
  <c r="G90" i="33"/>
  <c r="F759" i="17"/>
  <c r="F91" i="33"/>
  <c r="E760" i="17"/>
  <c r="E92" i="33"/>
  <c r="H761" i="17"/>
  <c r="H93" i="33"/>
  <c r="J763" i="17"/>
  <c r="J95" i="33"/>
  <c r="C759" i="17"/>
  <c r="C91" i="33"/>
  <c r="D762" i="17"/>
  <c r="D94" i="33"/>
  <c r="G763" i="17"/>
  <c r="G95" i="33"/>
  <c r="C851" i="17"/>
  <c r="P97" i="33"/>
  <c r="E843" i="17"/>
  <c r="R89" i="33"/>
  <c r="F844" i="17"/>
  <c r="S90" i="33"/>
  <c r="G1027" i="17"/>
  <c r="G1031" i="17"/>
  <c r="C845" i="17"/>
  <c r="P91" i="33"/>
  <c r="F845" i="17"/>
  <c r="J757" i="17"/>
  <c r="J89" i="33"/>
  <c r="I758" i="17"/>
  <c r="I90" i="33"/>
  <c r="C757" i="17"/>
  <c r="C89" i="33"/>
  <c r="D760" i="17"/>
  <c r="D92" i="33"/>
  <c r="G761" i="17"/>
  <c r="G93" i="33"/>
  <c r="F762" i="17"/>
  <c r="F94" i="33"/>
  <c r="E763" i="17"/>
  <c r="E95" i="33"/>
  <c r="H757" i="17"/>
  <c r="H89" i="33"/>
  <c r="J759" i="17"/>
  <c r="J91" i="33"/>
  <c r="I760" i="17"/>
  <c r="I92" i="33"/>
  <c r="D758" i="17"/>
  <c r="D90" i="33"/>
  <c r="G759" i="17"/>
  <c r="G91" i="33"/>
  <c r="F760" i="17"/>
  <c r="F92" i="33"/>
  <c r="E761" i="17"/>
  <c r="E93" i="33"/>
  <c r="H762" i="17"/>
  <c r="H94" i="33"/>
  <c r="G843" i="17"/>
  <c r="T89" i="33"/>
  <c r="H844" i="17"/>
  <c r="U90" i="33"/>
  <c r="H843" i="17"/>
  <c r="U89" i="33"/>
  <c r="I844" i="17"/>
  <c r="V90" i="33"/>
  <c r="J843" i="17"/>
  <c r="W89" i="33"/>
  <c r="C844" i="17"/>
  <c r="P90" i="33"/>
  <c r="E850" i="17"/>
  <c r="R96" i="33"/>
  <c r="C852" i="17"/>
  <c r="P98" i="33"/>
  <c r="E671" i="17"/>
  <c r="G670" i="17"/>
  <c r="C669" i="17"/>
  <c r="E678" i="17"/>
  <c r="D673" i="17"/>
  <c r="E676" i="17"/>
  <c r="D675" i="17"/>
  <c r="F677" i="17"/>
  <c r="C677" i="17"/>
  <c r="D680" i="17"/>
  <c r="C678" i="17"/>
  <c r="D677" i="17"/>
  <c r="F672" i="17"/>
  <c r="I677" i="17"/>
  <c r="F669" i="17"/>
  <c r="F671" i="17"/>
  <c r="E672" i="17"/>
  <c r="C679" i="17"/>
  <c r="I667" i="17"/>
  <c r="C673" i="17"/>
  <c r="D668" i="17"/>
  <c r="E669" i="17"/>
  <c r="J669" i="17"/>
  <c r="B951" i="17"/>
  <c r="B1037" i="17"/>
  <c r="E670" i="17"/>
  <c r="D670" i="17"/>
  <c r="J671" i="17"/>
  <c r="I672" i="17"/>
  <c r="C671" i="17"/>
  <c r="D674" i="17"/>
  <c r="H671" i="17"/>
  <c r="D672" i="17"/>
  <c r="E675" i="17"/>
  <c r="D678" i="17"/>
  <c r="E679" i="17"/>
  <c r="K1036" i="17"/>
  <c r="K1033" i="17"/>
  <c r="L1036" i="17"/>
  <c r="L1031" i="17"/>
  <c r="L1035" i="17"/>
  <c r="L1037" i="17"/>
  <c r="G1028" i="17"/>
  <c r="C1030" i="17"/>
  <c r="I1031" i="17"/>
  <c r="E1033" i="17"/>
  <c r="G1036" i="17"/>
  <c r="H1026" i="17"/>
  <c r="H1034" i="17"/>
  <c r="D1036" i="17"/>
  <c r="J1037" i="17"/>
  <c r="C1033" i="17"/>
  <c r="I1034" i="17"/>
  <c r="G1037" i="17"/>
  <c r="D1033" i="17"/>
  <c r="D1037" i="17"/>
  <c r="K1037" i="17"/>
  <c r="L1033" i="17"/>
  <c r="E1027" i="17"/>
  <c r="I1033" i="17"/>
  <c r="E1035" i="17"/>
  <c r="F1033" i="17"/>
  <c r="H1036" i="17"/>
  <c r="E1026" i="17"/>
  <c r="G1033" i="17"/>
  <c r="D1029" i="17"/>
  <c r="H1033" i="17"/>
  <c r="H1037" i="17"/>
  <c r="K1031" i="17"/>
  <c r="L1034" i="17"/>
  <c r="K1034" i="17"/>
  <c r="C1026" i="17"/>
  <c r="I1027" i="17"/>
  <c r="E1029" i="17"/>
  <c r="C1034" i="17"/>
  <c r="I1035" i="17"/>
  <c r="E1037" i="17"/>
  <c r="F1027" i="17"/>
  <c r="F1031" i="17"/>
  <c r="J1033" i="17"/>
  <c r="F1035" i="17"/>
  <c r="I1026" i="17"/>
  <c r="E1030" i="17"/>
  <c r="I1036" i="17"/>
  <c r="K1035" i="17"/>
  <c r="G1026" i="17"/>
  <c r="C1028" i="17"/>
  <c r="E1031" i="17"/>
  <c r="G1034" i="17"/>
  <c r="C1036" i="17"/>
  <c r="I1037" i="17"/>
  <c r="D1026" i="17"/>
  <c r="J1027" i="17"/>
  <c r="D1030" i="17"/>
  <c r="J1031" i="17"/>
  <c r="D1034" i="17"/>
  <c r="J1035" i="17"/>
  <c r="F1037" i="17"/>
  <c r="C1029" i="17"/>
  <c r="E1034" i="17"/>
  <c r="C1037" i="17"/>
  <c r="J1034" i="17"/>
  <c r="B839" i="17"/>
  <c r="B925" i="17"/>
  <c r="B855" i="17"/>
  <c r="B941" i="17"/>
  <c r="B844" i="17"/>
  <c r="B930" i="17"/>
  <c r="B856" i="17"/>
  <c r="B942" i="17"/>
  <c r="B841" i="17"/>
  <c r="B927" i="17"/>
  <c r="B849" i="17"/>
  <c r="B935" i="17"/>
  <c r="B857" i="17"/>
  <c r="B943" i="17"/>
  <c r="B850" i="17"/>
  <c r="B936" i="17"/>
  <c r="B847" i="17"/>
  <c r="B933" i="17"/>
  <c r="B864" i="17"/>
  <c r="B950" i="17"/>
  <c r="B846" i="17"/>
  <c r="B932" i="17"/>
  <c r="B862" i="17"/>
  <c r="B948" i="17"/>
  <c r="B859" i="17"/>
  <c r="B945" i="17"/>
  <c r="D937" i="17"/>
  <c r="I932" i="17"/>
  <c r="G929" i="17"/>
  <c r="H930" i="17"/>
  <c r="I931" i="17"/>
  <c r="J932" i="17"/>
  <c r="E935" i="17"/>
  <c r="D938" i="17"/>
  <c r="C927" i="17"/>
  <c r="D928" i="17"/>
  <c r="C925" i="17"/>
  <c r="H925" i="17"/>
  <c r="G926" i="17"/>
  <c r="J930" i="17"/>
  <c r="E927" i="17"/>
  <c r="E938" i="17"/>
  <c r="E936" i="17"/>
  <c r="E926" i="17"/>
  <c r="I935" i="17"/>
  <c r="C937" i="17"/>
  <c r="E925" i="17"/>
  <c r="F926" i="17"/>
  <c r="G927" i="17"/>
  <c r="H928" i="17"/>
  <c r="E929" i="17"/>
  <c r="G931" i="17"/>
  <c r="D933" i="17"/>
  <c r="F935" i="17"/>
  <c r="F925" i="17"/>
  <c r="C931" i="17"/>
  <c r="E933" i="17"/>
  <c r="D936" i="17"/>
  <c r="G925" i="17"/>
  <c r="I927" i="17"/>
  <c r="D925" i="17"/>
  <c r="B843" i="17"/>
  <c r="B929" i="17"/>
  <c r="B852" i="17"/>
  <c r="B938" i="17"/>
  <c r="B840" i="17"/>
  <c r="B926" i="17"/>
  <c r="B848" i="17"/>
  <c r="B934" i="17"/>
  <c r="B845" i="17"/>
  <c r="B931" i="17"/>
  <c r="B853" i="17"/>
  <c r="B939" i="17"/>
  <c r="B861" i="17"/>
  <c r="B947" i="17"/>
  <c r="B858" i="17"/>
  <c r="B944" i="17"/>
  <c r="B863" i="17"/>
  <c r="B949" i="17"/>
  <c r="B842" i="17"/>
  <c r="B928" i="17"/>
  <c r="B854" i="17"/>
  <c r="B940" i="17"/>
  <c r="B851" i="17"/>
  <c r="B937" i="17"/>
  <c r="B860" i="17"/>
  <c r="B946" i="17"/>
  <c r="C938" i="17"/>
  <c r="C930" i="17"/>
  <c r="C933" i="17"/>
  <c r="I925" i="17"/>
  <c r="J926" i="17"/>
  <c r="F928" i="17"/>
  <c r="D929" i="17"/>
  <c r="F931" i="17"/>
  <c r="H933" i="17"/>
  <c r="J935" i="17"/>
  <c r="E928" i="17"/>
  <c r="I929" i="17"/>
  <c r="I933" i="17"/>
  <c r="D926" i="17"/>
  <c r="F927" i="17"/>
  <c r="G930" i="17"/>
  <c r="E932" i="17"/>
  <c r="C929" i="17"/>
  <c r="D930" i="17"/>
  <c r="E931" i="17"/>
  <c r="F932" i="17"/>
  <c r="G933" i="17"/>
  <c r="F930" i="17"/>
  <c r="H932" i="17"/>
  <c r="G935" i="17"/>
  <c r="H926" i="17"/>
  <c r="J927" i="17"/>
  <c r="H929" i="17"/>
  <c r="J931" i="17"/>
  <c r="C926" i="17"/>
  <c r="D927" i="17"/>
  <c r="I928" i="17"/>
  <c r="D932" i="17"/>
  <c r="C935" i="17"/>
  <c r="E937" i="17"/>
  <c r="J928" i="17"/>
  <c r="C928" i="17"/>
  <c r="D841" i="17"/>
  <c r="J841" i="17"/>
  <c r="G841" i="17"/>
  <c r="H842" i="17"/>
  <c r="E841" i="17"/>
  <c r="F842" i="17"/>
  <c r="H849" i="17"/>
  <c r="D839" i="17"/>
  <c r="I849" i="17"/>
  <c r="E839" i="17"/>
  <c r="J849" i="17"/>
  <c r="E842" i="17"/>
  <c r="C842" i="17"/>
  <c r="E849" i="17"/>
  <c r="I839" i="17"/>
  <c r="F849" i="17"/>
  <c r="F839" i="17"/>
  <c r="H841" i="17"/>
  <c r="I842" i="17"/>
  <c r="C849" i="17"/>
  <c r="G839" i="17"/>
  <c r="F841" i="17"/>
  <c r="G842" i="17"/>
  <c r="J839" i="17"/>
  <c r="G849" i="17"/>
  <c r="C839" i="17"/>
  <c r="C841" i="17"/>
  <c r="D842" i="17"/>
  <c r="I841" i="17"/>
  <c r="J842" i="17"/>
  <c r="D849" i="17"/>
  <c r="H839" i="17"/>
  <c r="E753" i="17"/>
  <c r="H755" i="17"/>
  <c r="I756" i="17"/>
  <c r="G753" i="17"/>
  <c r="F755" i="17"/>
  <c r="G756" i="17"/>
  <c r="B757" i="17"/>
  <c r="O757" i="17"/>
  <c r="B766" i="17"/>
  <c r="O766" i="17"/>
  <c r="B754" i="17"/>
  <c r="O754" i="17"/>
  <c r="B762" i="17"/>
  <c r="O762" i="17"/>
  <c r="B759" i="17"/>
  <c r="O759" i="17"/>
  <c r="B767" i="17"/>
  <c r="O767" i="17"/>
  <c r="B775" i="17"/>
  <c r="O775" i="17"/>
  <c r="B772" i="17"/>
  <c r="O772" i="17"/>
  <c r="B777" i="17"/>
  <c r="O777" i="17"/>
  <c r="B756" i="17"/>
  <c r="O756" i="17"/>
  <c r="B768" i="17"/>
  <c r="O768" i="17"/>
  <c r="B765" i="17"/>
  <c r="O765" i="17"/>
  <c r="B774" i="17"/>
  <c r="O774" i="17"/>
  <c r="I753" i="17"/>
  <c r="F754" i="17"/>
  <c r="C755" i="17"/>
  <c r="D756" i="17"/>
  <c r="C754" i="17"/>
  <c r="D754" i="17"/>
  <c r="I755" i="17"/>
  <c r="J756" i="17"/>
  <c r="H753" i="17"/>
  <c r="J754" i="17"/>
  <c r="J753" i="17"/>
  <c r="G754" i="17"/>
  <c r="D755" i="17"/>
  <c r="E756" i="17"/>
  <c r="C753" i="17"/>
  <c r="H754" i="17"/>
  <c r="E754" i="17"/>
  <c r="J755" i="17"/>
  <c r="C756" i="17"/>
  <c r="B753" i="17"/>
  <c r="O753" i="17"/>
  <c r="B769" i="17"/>
  <c r="O769" i="17"/>
  <c r="B758" i="17"/>
  <c r="O758" i="17"/>
  <c r="B770" i="17"/>
  <c r="O770" i="17"/>
  <c r="B755" i="17"/>
  <c r="O755" i="17"/>
  <c r="B763" i="17"/>
  <c r="O763" i="17"/>
  <c r="B771" i="17"/>
  <c r="O771" i="17"/>
  <c r="B764" i="17"/>
  <c r="O764" i="17"/>
  <c r="B761" i="17"/>
  <c r="O761" i="17"/>
  <c r="B778" i="17"/>
  <c r="O778" i="17"/>
  <c r="B779" i="17"/>
  <c r="O779" i="17"/>
  <c r="B760" i="17"/>
  <c r="O760" i="17"/>
  <c r="B776" i="17"/>
  <c r="O776" i="17"/>
  <c r="B773" i="17"/>
  <c r="O773" i="17"/>
  <c r="F753" i="17"/>
  <c r="G755" i="17"/>
  <c r="H756" i="17"/>
  <c r="E755" i="17"/>
  <c r="F756" i="17"/>
  <c r="D753" i="17"/>
  <c r="I754" i="17"/>
  <c r="E326" i="17"/>
  <c r="R92" i="34" s="1"/>
  <c r="B667" i="17"/>
  <c r="B683" i="17"/>
  <c r="B672" i="17"/>
  <c r="B684" i="17"/>
  <c r="B669" i="17"/>
  <c r="B677" i="17"/>
  <c r="B685" i="17"/>
  <c r="B678" i="17"/>
  <c r="B675" i="17"/>
  <c r="B692" i="17"/>
  <c r="B693" i="17"/>
  <c r="B674" i="17"/>
  <c r="B690" i="17"/>
  <c r="B687" i="17"/>
  <c r="B671" i="17"/>
  <c r="B680" i="17"/>
  <c r="B668" i="17"/>
  <c r="B676" i="17"/>
  <c r="B673" i="17"/>
  <c r="B681" i="17"/>
  <c r="B689" i="17"/>
  <c r="B686" i="17"/>
  <c r="B691" i="17"/>
  <c r="B670" i="17"/>
  <c r="B682" i="17"/>
  <c r="B679" i="17"/>
  <c r="B688" i="17"/>
  <c r="BF95" i="34"/>
  <c r="EC95" i="34" s="1"/>
  <c r="BF89" i="34"/>
  <c r="GC89" i="34" s="1"/>
  <c r="O249" i="17"/>
  <c r="B507" i="17"/>
  <c r="O507" i="17"/>
  <c r="B496" i="17"/>
  <c r="O496" i="17"/>
  <c r="B493" i="17"/>
  <c r="O493" i="17"/>
  <c r="O251" i="17"/>
  <c r="B509" i="17"/>
  <c r="O509" i="17"/>
  <c r="B499" i="17"/>
  <c r="O499" i="17"/>
  <c r="B498" i="17"/>
  <c r="O498" i="17"/>
  <c r="O253" i="17"/>
  <c r="B511" i="17"/>
  <c r="O511" i="17"/>
  <c r="BC89" i="34"/>
  <c r="DZ89" i="34" s="1"/>
  <c r="BH88" i="34"/>
  <c r="EE88" i="34" s="1"/>
  <c r="BF88" i="34"/>
  <c r="EC88" i="34" s="1"/>
  <c r="BC88" i="34"/>
  <c r="DZ88" i="34" s="1"/>
  <c r="BE90" i="34"/>
  <c r="EB90" i="34" s="1"/>
  <c r="BI85" i="34"/>
  <c r="EF85" i="34" s="1"/>
  <c r="B491" i="17"/>
  <c r="O491" i="17"/>
  <c r="O250" i="17"/>
  <c r="B508" i="17"/>
  <c r="O508" i="17"/>
  <c r="B501" i="17"/>
  <c r="O501" i="17"/>
  <c r="B502" i="17"/>
  <c r="O502" i="17"/>
  <c r="O258" i="17"/>
  <c r="B516" i="17"/>
  <c r="O516" i="17"/>
  <c r="O259" i="17"/>
  <c r="B517" i="17"/>
  <c r="O517" i="17"/>
  <c r="O256" i="17"/>
  <c r="B514" i="17"/>
  <c r="O514" i="17"/>
  <c r="BC85" i="34"/>
  <c r="DZ85" i="34" s="1"/>
  <c r="BH85" i="34"/>
  <c r="EE85" i="34" s="1"/>
  <c r="BD90" i="34"/>
  <c r="BD95" i="34"/>
  <c r="EA95" i="34" s="1"/>
  <c r="B495" i="17"/>
  <c r="O495" i="17"/>
  <c r="B504" i="17"/>
  <c r="O504" i="17"/>
  <c r="B492" i="17"/>
  <c r="O492" i="17"/>
  <c r="B500" i="17"/>
  <c r="O500" i="17"/>
  <c r="BF87" i="34"/>
  <c r="EC87" i="34" s="1"/>
  <c r="BG88" i="34"/>
  <c r="ED88" i="34" s="1"/>
  <c r="B497" i="17"/>
  <c r="O497" i="17"/>
  <c r="O247" i="17"/>
  <c r="B505" i="17"/>
  <c r="O505" i="17"/>
  <c r="O255" i="17"/>
  <c r="B513" i="17"/>
  <c r="O513" i="17"/>
  <c r="O252" i="17"/>
  <c r="B510" i="17"/>
  <c r="O510" i="17"/>
  <c r="O257" i="17"/>
  <c r="B515" i="17"/>
  <c r="O515" i="17"/>
  <c r="BD88" i="34"/>
  <c r="EA88" i="34" s="1"/>
  <c r="B494" i="17"/>
  <c r="O494" i="17"/>
  <c r="O248" i="17"/>
  <c r="B506" i="17"/>
  <c r="O506" i="17"/>
  <c r="B503" i="17"/>
  <c r="O503" i="17"/>
  <c r="O254" i="17"/>
  <c r="B512" i="17"/>
  <c r="O512" i="17"/>
  <c r="BH95" i="34"/>
  <c r="EE95" i="34" s="1"/>
  <c r="BG90" i="34"/>
  <c r="ED90" i="34" s="1"/>
  <c r="BJ85" i="34"/>
  <c r="EG85" i="34" s="1"/>
  <c r="BG89" i="34"/>
  <c r="ED89" i="34" s="1"/>
  <c r="BG85" i="34"/>
  <c r="ED85" i="34" s="1"/>
  <c r="BC95" i="34"/>
  <c r="FZ95" i="34" s="1"/>
  <c r="BH87" i="34"/>
  <c r="EE87" i="34" s="1"/>
  <c r="BE95" i="34"/>
  <c r="EB95" i="34" s="1"/>
  <c r="BE85" i="34"/>
  <c r="EB85" i="34" s="1"/>
  <c r="BG87" i="34"/>
  <c r="ED87" i="34" s="1"/>
  <c r="BF85" i="34"/>
  <c r="EC85" i="34" s="1"/>
  <c r="BI89" i="34"/>
  <c r="EF89" i="34" s="1"/>
  <c r="BJ88" i="34"/>
  <c r="EG88" i="34" s="1"/>
  <c r="B409" i="17"/>
  <c r="O409" i="17"/>
  <c r="O332" i="17"/>
  <c r="B418" i="17"/>
  <c r="O418" i="17"/>
  <c r="B406" i="17"/>
  <c r="O406" i="17"/>
  <c r="B414" i="17"/>
  <c r="O414" i="17"/>
  <c r="B411" i="17"/>
  <c r="O411" i="17"/>
  <c r="B419" i="17"/>
  <c r="O419" i="17"/>
  <c r="B427" i="17"/>
  <c r="O427" i="17"/>
  <c r="B424" i="17"/>
  <c r="O424" i="17"/>
  <c r="B429" i="17"/>
  <c r="O429" i="17"/>
  <c r="B408" i="17"/>
  <c r="O408" i="17"/>
  <c r="B420" i="17"/>
  <c r="O420" i="17"/>
  <c r="O331" i="17"/>
  <c r="B417" i="17"/>
  <c r="O417" i="17"/>
  <c r="B426" i="17"/>
  <c r="O426" i="17"/>
  <c r="B405" i="17"/>
  <c r="O405" i="17"/>
  <c r="B421" i="17"/>
  <c r="O421" i="17"/>
  <c r="B410" i="17"/>
  <c r="O410" i="17"/>
  <c r="B422" i="17"/>
  <c r="O422" i="17"/>
  <c r="B407" i="17"/>
  <c r="O407" i="17"/>
  <c r="B415" i="17"/>
  <c r="O415" i="17"/>
  <c r="B423" i="17"/>
  <c r="O423" i="17"/>
  <c r="B416" i="17"/>
  <c r="O416" i="17"/>
  <c r="B413" i="17"/>
  <c r="O413" i="17"/>
  <c r="B430" i="17"/>
  <c r="O430" i="17"/>
  <c r="B431" i="17"/>
  <c r="O431" i="17"/>
  <c r="B412" i="17"/>
  <c r="O412" i="17"/>
  <c r="B428" i="17"/>
  <c r="O428" i="17"/>
  <c r="B425" i="17"/>
  <c r="O425" i="17"/>
  <c r="O323" i="17"/>
  <c r="B323" i="17"/>
  <c r="B320" i="17"/>
  <c r="O320" i="17"/>
  <c r="B325" i="17"/>
  <c r="O325" i="17"/>
  <c r="B333" i="17"/>
  <c r="O333" i="17"/>
  <c r="O343" i="17"/>
  <c r="B343" i="17"/>
  <c r="B328" i="17"/>
  <c r="O328" i="17"/>
  <c r="B341" i="17"/>
  <c r="O341" i="17"/>
  <c r="O322" i="17"/>
  <c r="B322" i="17"/>
  <c r="B334" i="17"/>
  <c r="O334" i="17"/>
  <c r="O340" i="17"/>
  <c r="B340" i="17"/>
  <c r="B338" i="17"/>
  <c r="O338" i="17"/>
  <c r="O319" i="17"/>
  <c r="B319" i="17"/>
  <c r="O335" i="17"/>
  <c r="B335" i="17"/>
  <c r="B324" i="17"/>
  <c r="O324" i="17"/>
  <c r="O336" i="17"/>
  <c r="B336" i="17"/>
  <c r="B321" i="17"/>
  <c r="O321" i="17"/>
  <c r="B329" i="17"/>
  <c r="O329" i="17"/>
  <c r="B337" i="17"/>
  <c r="O337" i="17"/>
  <c r="O330" i="17"/>
  <c r="B330" i="17"/>
  <c r="O327" i="17"/>
  <c r="B327" i="17"/>
  <c r="O344" i="17"/>
  <c r="B344" i="17"/>
  <c r="B345" i="17"/>
  <c r="O345" i="17"/>
  <c r="O326" i="17"/>
  <c r="B326" i="17"/>
  <c r="B342" i="17"/>
  <c r="O342" i="17"/>
  <c r="O339" i="17"/>
  <c r="B339" i="17"/>
  <c r="O160" i="17"/>
  <c r="B246" i="17"/>
  <c r="B1110" i="17" s="1"/>
  <c r="O161" i="17"/>
  <c r="B247" i="17"/>
  <c r="B1111" i="17" s="1"/>
  <c r="O169" i="17"/>
  <c r="B255" i="17"/>
  <c r="B1119" i="17" s="1"/>
  <c r="O166" i="17"/>
  <c r="B252" i="17"/>
  <c r="B1116" i="17" s="1"/>
  <c r="O171" i="17"/>
  <c r="B257" i="17"/>
  <c r="B1121" i="17" s="1"/>
  <c r="O162" i="17"/>
  <c r="B248" i="17"/>
  <c r="B1112" i="17" s="1"/>
  <c r="O159" i="17"/>
  <c r="B245" i="17"/>
  <c r="B1109" i="17" s="1"/>
  <c r="O168" i="17"/>
  <c r="B254" i="17"/>
  <c r="B1118" i="17" s="1"/>
  <c r="O163" i="17"/>
  <c r="B249" i="17"/>
  <c r="B1113" i="17" s="1"/>
  <c r="O164" i="17"/>
  <c r="B250" i="17"/>
  <c r="B1114" i="17" s="1"/>
  <c r="O165" i="17"/>
  <c r="B251" i="17"/>
  <c r="B1115" i="17" s="1"/>
  <c r="O158" i="17"/>
  <c r="B244" i="17"/>
  <c r="B1108" i="17" s="1"/>
  <c r="O172" i="17"/>
  <c r="B258" i="17"/>
  <c r="B1122" i="17" s="1"/>
  <c r="O173" i="17"/>
  <c r="B259" i="17"/>
  <c r="B1123" i="17" s="1"/>
  <c r="O170" i="17"/>
  <c r="B256" i="17"/>
  <c r="B1120" i="17" s="1"/>
  <c r="O167" i="17"/>
  <c r="B253" i="17"/>
  <c r="B1117" i="17" s="1"/>
  <c r="O156" i="17"/>
  <c r="B242" i="17"/>
  <c r="B1106" i="17" s="1"/>
  <c r="O242" i="17"/>
  <c r="O150" i="17"/>
  <c r="B236" i="17"/>
  <c r="B1100" i="17" s="1"/>
  <c r="O236" i="17"/>
  <c r="O148" i="17"/>
  <c r="B234" i="17"/>
  <c r="B1098" i="17" s="1"/>
  <c r="O234" i="17"/>
  <c r="O153" i="17"/>
  <c r="B239" i="17"/>
  <c r="B1103" i="17" s="1"/>
  <c r="O239" i="17"/>
  <c r="O147" i="17"/>
  <c r="B233" i="17"/>
  <c r="B1097" i="17" s="1"/>
  <c r="O233" i="17"/>
  <c r="O152" i="17"/>
  <c r="B238" i="17"/>
  <c r="B1102" i="17" s="1"/>
  <c r="O238" i="17"/>
  <c r="O149" i="17"/>
  <c r="B235" i="17"/>
  <c r="B1099" i="17" s="1"/>
  <c r="O235" i="17"/>
  <c r="O157" i="17"/>
  <c r="B243" i="17"/>
  <c r="B1107" i="17" s="1"/>
  <c r="O243" i="17"/>
  <c r="O155" i="17"/>
  <c r="B241" i="17"/>
  <c r="B1105" i="17" s="1"/>
  <c r="O241" i="17"/>
  <c r="O154" i="17"/>
  <c r="B240" i="17"/>
  <c r="B1104" i="17" s="1"/>
  <c r="O240" i="17"/>
  <c r="O151" i="17"/>
  <c r="B237" i="17"/>
  <c r="B1101" i="17" s="1"/>
  <c r="O237" i="17"/>
  <c r="Q93" i="33" l="1"/>
  <c r="GU107" i="34"/>
  <c r="FP90" i="34"/>
  <c r="GH105" i="34"/>
  <c r="FO91" i="34"/>
  <c r="R91" i="33"/>
  <c r="GO108" i="34"/>
  <c r="EB108" i="34"/>
  <c r="IB108" i="34" s="1"/>
  <c r="GI105" i="34"/>
  <c r="GB108" i="34"/>
  <c r="BF90" i="34"/>
  <c r="GP90" i="34" s="1"/>
  <c r="BE87" i="34"/>
  <c r="EB87" i="34" s="1"/>
  <c r="IB87" i="34" s="1"/>
  <c r="D847" i="17"/>
  <c r="FI109" i="34"/>
  <c r="BJ95" i="34"/>
  <c r="EG95" i="34" s="1"/>
  <c r="BI90" i="34"/>
  <c r="GF90" i="34" s="1"/>
  <c r="P93" i="33"/>
  <c r="E845" i="17"/>
  <c r="FF105" i="34"/>
  <c r="EG102" i="34"/>
  <c r="IG102" i="34" s="1"/>
  <c r="EG101" i="34"/>
  <c r="GI109" i="34"/>
  <c r="HE105" i="34"/>
  <c r="ET89" i="34"/>
  <c r="IT89" i="34" s="1"/>
  <c r="FT89" i="34"/>
  <c r="FH107" i="34"/>
  <c r="HH107" i="34" s="1"/>
  <c r="GV109" i="34"/>
  <c r="DN95" i="34"/>
  <c r="HN95" i="34" s="1"/>
  <c r="EN94" i="34"/>
  <c r="EH107" i="34"/>
  <c r="IH107" i="34" s="1"/>
  <c r="FO93" i="34"/>
  <c r="EN93" i="34"/>
  <c r="FM91" i="34"/>
  <c r="HT100" i="34"/>
  <c r="FO94" i="34"/>
  <c r="FB110" i="34"/>
  <c r="HB110" i="34" s="1"/>
  <c r="GO110" i="34"/>
  <c r="EB110" i="34"/>
  <c r="IB110" i="34" s="1"/>
  <c r="IE100" i="34"/>
  <c r="FF100" i="34"/>
  <c r="HF100" i="34" s="1"/>
  <c r="JF100" i="34" s="1"/>
  <c r="GT102" i="34"/>
  <c r="AP85" i="33"/>
  <c r="BP85" i="33" s="1"/>
  <c r="DO94" i="34"/>
  <c r="HO94" i="34" s="1"/>
  <c r="FN93" i="34"/>
  <c r="D848" i="17"/>
  <c r="FM92" i="34"/>
  <c r="EO90" i="34"/>
  <c r="IO90" i="34" s="1"/>
  <c r="GF101" i="34"/>
  <c r="FB109" i="34"/>
  <c r="JB109" i="34" s="1"/>
  <c r="FJ111" i="34"/>
  <c r="HJ111" i="34" s="1"/>
  <c r="EB109" i="34"/>
  <c r="IB109" i="34" s="1"/>
  <c r="GW110" i="34"/>
  <c r="DO90" i="34"/>
  <c r="HO90" i="34" s="1"/>
  <c r="DN93" i="34"/>
  <c r="EO94" i="34"/>
  <c r="EP90" i="34"/>
  <c r="IP90" i="34" s="1"/>
  <c r="GJ110" i="34"/>
  <c r="S91" i="33"/>
  <c r="AV91" i="33" s="1"/>
  <c r="BV91" i="33" s="1"/>
  <c r="R94" i="33"/>
  <c r="AU94" i="33" s="1"/>
  <c r="BU94" i="33" s="1"/>
  <c r="FF101" i="34"/>
  <c r="JF101" i="34" s="1"/>
  <c r="EP91" i="34"/>
  <c r="EJ111" i="34"/>
  <c r="IJ111" i="34" s="1"/>
  <c r="GS100" i="34"/>
  <c r="IS100" i="34" s="1"/>
  <c r="GS101" i="34"/>
  <c r="GF100" i="34"/>
  <c r="IF100" i="34" s="1"/>
  <c r="D499" i="17"/>
  <c r="BD93" i="34" s="1"/>
  <c r="GA93" i="34" s="1"/>
  <c r="FN91" i="34"/>
  <c r="H499" i="17"/>
  <c r="H1019" i="17" s="1"/>
  <c r="GV105" i="34"/>
  <c r="FI105" i="34"/>
  <c r="JI105" i="34" s="1"/>
  <c r="E498" i="17"/>
  <c r="C498" i="17"/>
  <c r="BC92" i="34" s="1"/>
  <c r="DZ92" i="34" s="1"/>
  <c r="HZ92" i="34" s="1"/>
  <c r="C846" i="17"/>
  <c r="FJ110" i="34"/>
  <c r="HJ110" i="34" s="1"/>
  <c r="DN90" i="34"/>
  <c r="HN90" i="34" s="1"/>
  <c r="I499" i="17"/>
  <c r="BI93" i="34" s="1"/>
  <c r="FN90" i="34"/>
  <c r="D497" i="17"/>
  <c r="BD91" i="34" s="1"/>
  <c r="GA91" i="34" s="1"/>
  <c r="D498" i="17"/>
  <c r="BD92" i="34" s="1"/>
  <c r="ES95" i="34"/>
  <c r="IS95" i="34" s="1"/>
  <c r="FM94" i="34"/>
  <c r="E492" i="17"/>
  <c r="R93" i="33"/>
  <c r="EN91" i="34"/>
  <c r="G492" i="17"/>
  <c r="C499" i="17"/>
  <c r="BC93" i="34" s="1"/>
  <c r="DZ93" i="34" s="1"/>
  <c r="F492" i="17"/>
  <c r="BF86" i="34" s="1"/>
  <c r="EC86" i="34" s="1"/>
  <c r="J492" i="17"/>
  <c r="BJ86" i="34" s="1"/>
  <c r="EG86" i="34" s="1"/>
  <c r="E847" i="17"/>
  <c r="DN91" i="34"/>
  <c r="GJ109" i="34"/>
  <c r="H492" i="17"/>
  <c r="BH86" i="34" s="1"/>
  <c r="I498" i="17"/>
  <c r="E497" i="17"/>
  <c r="BE91" i="34" s="1"/>
  <c r="EB91" i="34" s="1"/>
  <c r="P94" i="33"/>
  <c r="AS94" i="33" s="1"/>
  <c r="GW109" i="34"/>
  <c r="ES90" i="34"/>
  <c r="IS90" i="34" s="1"/>
  <c r="G497" i="17"/>
  <c r="BG91" i="34" s="1"/>
  <c r="ED91" i="34" s="1"/>
  <c r="C497" i="17"/>
  <c r="BC91" i="34" s="1"/>
  <c r="GM91" i="34" s="1"/>
  <c r="P92" i="33"/>
  <c r="AS92" i="33" s="1"/>
  <c r="BE88" i="34"/>
  <c r="EB88" i="34" s="1"/>
  <c r="IB88" i="34" s="1"/>
  <c r="C848" i="17"/>
  <c r="FJ109" i="34"/>
  <c r="JJ109" i="34" s="1"/>
  <c r="DS90" i="34"/>
  <c r="HS90" i="34" s="1"/>
  <c r="C492" i="17"/>
  <c r="GN90" i="34"/>
  <c r="Q91" i="33"/>
  <c r="AT91" i="33" s="1"/>
  <c r="BT91" i="33" s="1"/>
  <c r="GS105" i="34"/>
  <c r="I497" i="17"/>
  <c r="G498" i="17"/>
  <c r="E499" i="17"/>
  <c r="BE93" i="34" s="1"/>
  <c r="GO93" i="34" s="1"/>
  <c r="F497" i="17"/>
  <c r="BF91" i="34" s="1"/>
  <c r="EC91" i="34" s="1"/>
  <c r="IC91" i="34" s="1"/>
  <c r="GT101" i="34"/>
  <c r="GF105" i="34"/>
  <c r="FN92" i="34"/>
  <c r="DO93" i="34"/>
  <c r="IR100" i="34"/>
  <c r="FJ107" i="34"/>
  <c r="JJ107" i="34" s="1"/>
  <c r="ER89" i="34"/>
  <c r="IR89" i="34" s="1"/>
  <c r="GJ108" i="34"/>
  <c r="DR89" i="34"/>
  <c r="HR89" i="34" s="1"/>
  <c r="GJ107" i="34"/>
  <c r="Q92" i="33"/>
  <c r="D846" i="17"/>
  <c r="EJ108" i="34"/>
  <c r="IJ108" i="34" s="1"/>
  <c r="GW108" i="34"/>
  <c r="EN92" i="34"/>
  <c r="EJ107" i="34"/>
  <c r="IJ107" i="34" s="1"/>
  <c r="EM91" i="34"/>
  <c r="DN92" i="34"/>
  <c r="DM91" i="34"/>
  <c r="HM91" i="34" s="1"/>
  <c r="EO93" i="34"/>
  <c r="O581" i="17"/>
  <c r="B581" i="17"/>
  <c r="O579" i="17"/>
  <c r="B579" i="17"/>
  <c r="B586" i="17"/>
  <c r="O586" i="17"/>
  <c r="O587" i="17"/>
  <c r="B587" i="17"/>
  <c r="O580" i="17"/>
  <c r="B580" i="17"/>
  <c r="O597" i="17"/>
  <c r="B597" i="17"/>
  <c r="O603" i="17"/>
  <c r="B603" i="17"/>
  <c r="O588" i="17"/>
  <c r="B588" i="17"/>
  <c r="O594" i="17"/>
  <c r="B594" i="17"/>
  <c r="O598" i="17"/>
  <c r="B598" i="17"/>
  <c r="B592" i="17"/>
  <c r="O592" i="17"/>
  <c r="B596" i="17"/>
  <c r="O596" i="17"/>
  <c r="O591" i="17"/>
  <c r="B591" i="17"/>
  <c r="O585" i="17"/>
  <c r="B585" i="17"/>
  <c r="O577" i="17"/>
  <c r="B577" i="17"/>
  <c r="B578" i="17"/>
  <c r="O578" i="17"/>
  <c r="O584" i="17"/>
  <c r="B584" i="17"/>
  <c r="B582" i="17"/>
  <c r="O582" i="17"/>
  <c r="O583" i="17"/>
  <c r="B583" i="17"/>
  <c r="B600" i="17"/>
  <c r="O600" i="17"/>
  <c r="O602" i="17"/>
  <c r="B602" i="17"/>
  <c r="O595" i="17"/>
  <c r="B595" i="17"/>
  <c r="O593" i="17"/>
  <c r="B593" i="17"/>
  <c r="O589" i="17"/>
  <c r="B589" i="17"/>
  <c r="O601" i="17"/>
  <c r="B601" i="17"/>
  <c r="O599" i="17"/>
  <c r="B599" i="17"/>
  <c r="O590" i="17"/>
  <c r="B590" i="17"/>
  <c r="FJ101" i="34"/>
  <c r="HJ101" i="34" s="1"/>
  <c r="GJ101" i="34"/>
  <c r="GJ105" i="34"/>
  <c r="GW101" i="34"/>
  <c r="DP89" i="34"/>
  <c r="HP89" i="34" s="1"/>
  <c r="AI85" i="33"/>
  <c r="BI85" i="33" s="1"/>
  <c r="FJ105" i="34"/>
  <c r="JJ105" i="34" s="1"/>
  <c r="GW105" i="34"/>
  <c r="EO89" i="34"/>
  <c r="IO89" i="34" s="1"/>
  <c r="BI92" i="34"/>
  <c r="EF92" i="34" s="1"/>
  <c r="IF92" i="34" s="1"/>
  <c r="FO92" i="34"/>
  <c r="DO89" i="34"/>
  <c r="HO89" i="34" s="1"/>
  <c r="BM85" i="34"/>
  <c r="EJ85" i="34" s="1"/>
  <c r="IJ85" i="34" s="1"/>
  <c r="M1011" i="17"/>
  <c r="BM95" i="34"/>
  <c r="EJ95" i="34" s="1"/>
  <c r="IJ95" i="34" s="1"/>
  <c r="M1021" i="17"/>
  <c r="BM87" i="34"/>
  <c r="EJ87" i="34" s="1"/>
  <c r="IJ87" i="34" s="1"/>
  <c r="M1013" i="17"/>
  <c r="BM88" i="34"/>
  <c r="EJ88" i="34" s="1"/>
  <c r="IJ88" i="34" s="1"/>
  <c r="M1014" i="17"/>
  <c r="EM89" i="34"/>
  <c r="IM89" i="34" s="1"/>
  <c r="FP89" i="34"/>
  <c r="DM89" i="34"/>
  <c r="HM89" i="34" s="1"/>
  <c r="FA109" i="34"/>
  <c r="HA109" i="34" s="1"/>
  <c r="EQ95" i="34"/>
  <c r="IQ95" i="34" s="1"/>
  <c r="HE109" i="34"/>
  <c r="BF88" i="33"/>
  <c r="BF87" i="33"/>
  <c r="BS100" i="33"/>
  <c r="BS105" i="33"/>
  <c r="BS103" i="33"/>
  <c r="BS88" i="33"/>
  <c r="BS108" i="33"/>
  <c r="BS106" i="33"/>
  <c r="BS101" i="33"/>
  <c r="BS109" i="33"/>
  <c r="BS87" i="33"/>
  <c r="BS104" i="33"/>
  <c r="BS110" i="33"/>
  <c r="BS99" i="33"/>
  <c r="BS95" i="33"/>
  <c r="EQ92" i="34"/>
  <c r="FA111" i="34"/>
  <c r="JA111" i="34" s="1"/>
  <c r="AH86" i="33"/>
  <c r="BH86" i="33" s="1"/>
  <c r="HQ100" i="34"/>
  <c r="GG109" i="34"/>
  <c r="GG110" i="34"/>
  <c r="GF110" i="34"/>
  <c r="GA109" i="34"/>
  <c r="GC111" i="34"/>
  <c r="EG105" i="34"/>
  <c r="IG105" i="34" s="1"/>
  <c r="GG105" i="34"/>
  <c r="GE111" i="34"/>
  <c r="GD111" i="34"/>
  <c r="GE110" i="34"/>
  <c r="GA108" i="34"/>
  <c r="FQ91" i="34"/>
  <c r="AK85" i="33"/>
  <c r="BK85" i="33" s="1"/>
  <c r="AJ85" i="33"/>
  <c r="BJ85" i="33" s="1"/>
  <c r="DT95" i="34"/>
  <c r="HT95" i="34" s="1"/>
  <c r="FO95" i="34"/>
  <c r="FR95" i="34"/>
  <c r="EW95" i="34"/>
  <c r="IW95" i="34" s="1"/>
  <c r="FM85" i="34"/>
  <c r="DM85" i="34"/>
  <c r="HM85" i="34" s="1"/>
  <c r="EM85" i="34"/>
  <c r="IM85" i="34" s="1"/>
  <c r="FO85" i="34"/>
  <c r="DO85" i="34"/>
  <c r="HO85" i="34" s="1"/>
  <c r="EO85" i="34"/>
  <c r="IO85" i="34" s="1"/>
  <c r="FQ88" i="34"/>
  <c r="DQ88" i="34"/>
  <c r="HQ88" i="34" s="1"/>
  <c r="EQ88" i="34"/>
  <c r="IQ88" i="34" s="1"/>
  <c r="FP87" i="34"/>
  <c r="DP87" i="34"/>
  <c r="HP87" i="34" s="1"/>
  <c r="EP87" i="34"/>
  <c r="IP87" i="34" s="1"/>
  <c r="FR85" i="34"/>
  <c r="DR85" i="34"/>
  <c r="HR85" i="34" s="1"/>
  <c r="ER85" i="34"/>
  <c r="IR85" i="34" s="1"/>
  <c r="FP85" i="34"/>
  <c r="DP85" i="34"/>
  <c r="HP85" i="34" s="1"/>
  <c r="EP85" i="34"/>
  <c r="IP85" i="34" s="1"/>
  <c r="FP88" i="34"/>
  <c r="DP88" i="34"/>
  <c r="HP88" i="34" s="1"/>
  <c r="EP88" i="34"/>
  <c r="IP88" i="34" s="1"/>
  <c r="FO87" i="34"/>
  <c r="DO87" i="34"/>
  <c r="HO87" i="34" s="1"/>
  <c r="EO87" i="34"/>
  <c r="IO87" i="34" s="1"/>
  <c r="FQ85" i="34"/>
  <c r="DQ85" i="34"/>
  <c r="HQ85" i="34" s="1"/>
  <c r="EQ85" i="34"/>
  <c r="IQ85" i="34" s="1"/>
  <c r="FM88" i="34"/>
  <c r="DM88" i="34"/>
  <c r="HM88" i="34" s="1"/>
  <c r="EM88" i="34"/>
  <c r="IM88" i="34" s="1"/>
  <c r="FN85" i="34"/>
  <c r="DN85" i="34"/>
  <c r="HN85" i="34" s="1"/>
  <c r="EN85" i="34"/>
  <c r="IN85" i="34" s="1"/>
  <c r="FW88" i="34"/>
  <c r="DW88" i="34"/>
  <c r="HW88" i="34" s="1"/>
  <c r="EW88" i="34"/>
  <c r="IW88" i="34" s="1"/>
  <c r="FR87" i="34"/>
  <c r="DR87" i="34"/>
  <c r="HR87" i="34" s="1"/>
  <c r="ER87" i="34"/>
  <c r="IR87" i="34" s="1"/>
  <c r="FT85" i="34"/>
  <c r="DT85" i="34"/>
  <c r="HT85" i="34" s="1"/>
  <c r="ET85" i="34"/>
  <c r="IT85" i="34" s="1"/>
  <c r="FQ87" i="34"/>
  <c r="DQ87" i="34"/>
  <c r="HQ87" i="34" s="1"/>
  <c r="EQ87" i="34"/>
  <c r="IQ87" i="34" s="1"/>
  <c r="FW85" i="34"/>
  <c r="DW85" i="34"/>
  <c r="HW85" i="34" s="1"/>
  <c r="EW85" i="34"/>
  <c r="IW85" i="34" s="1"/>
  <c r="GC95" i="34"/>
  <c r="GF95" i="34"/>
  <c r="ES89" i="34"/>
  <c r="IS89" i="34" s="1"/>
  <c r="DP95" i="34"/>
  <c r="HP95" i="34" s="1"/>
  <c r="EQ90" i="34"/>
  <c r="IQ90" i="34" s="1"/>
  <c r="DW95" i="34"/>
  <c r="HW95" i="34" s="1"/>
  <c r="EO91" i="34"/>
  <c r="FN95" i="34"/>
  <c r="EM92" i="34"/>
  <c r="GD88" i="34"/>
  <c r="GD87" i="34"/>
  <c r="GB95" i="34"/>
  <c r="DN94" i="34"/>
  <c r="EM90" i="34"/>
  <c r="IM90" i="34" s="1"/>
  <c r="DS95" i="34"/>
  <c r="HS95" i="34" s="1"/>
  <c r="DQ89" i="34"/>
  <c r="HQ89" i="34" s="1"/>
  <c r="FZ91" i="34"/>
  <c r="GC85" i="34"/>
  <c r="GE88" i="34"/>
  <c r="DQ95" i="34"/>
  <c r="HQ95" i="34" s="1"/>
  <c r="ER90" i="34"/>
  <c r="IR90" i="34" s="1"/>
  <c r="DP91" i="34"/>
  <c r="FT90" i="34"/>
  <c r="FM95" i="34"/>
  <c r="FT95" i="34"/>
  <c r="EO92" i="34"/>
  <c r="FN89" i="34"/>
  <c r="DQ92" i="34"/>
  <c r="GC87" i="34"/>
  <c r="FZ85" i="34"/>
  <c r="FZ93" i="34"/>
  <c r="GD90" i="34"/>
  <c r="ID90" i="34" s="1"/>
  <c r="EQ91" i="34"/>
  <c r="DS89" i="34"/>
  <c r="HS89" i="34" s="1"/>
  <c r="FP95" i="34"/>
  <c r="DQ90" i="34"/>
  <c r="HQ90" i="34" s="1"/>
  <c r="FW95" i="34"/>
  <c r="EM93" i="34"/>
  <c r="DO91" i="34"/>
  <c r="HO91" i="34" s="1"/>
  <c r="DM92" i="34"/>
  <c r="GG85" i="34"/>
  <c r="GG92" i="34"/>
  <c r="IG92" i="34" s="1"/>
  <c r="FN94" i="34"/>
  <c r="DM90" i="34"/>
  <c r="HM90" i="34" s="1"/>
  <c r="FS95" i="34"/>
  <c r="FQ89" i="34"/>
  <c r="GG88" i="34"/>
  <c r="FQ95" i="34"/>
  <c r="DR90" i="34"/>
  <c r="HR90" i="34" s="1"/>
  <c r="FP91" i="34"/>
  <c r="EO95" i="34"/>
  <c r="IO95" i="34" s="1"/>
  <c r="FZ88" i="34"/>
  <c r="GF85" i="34"/>
  <c r="GE90" i="34"/>
  <c r="IE90" i="34" s="1"/>
  <c r="EM94" i="34"/>
  <c r="DO92" i="34"/>
  <c r="ER95" i="34"/>
  <c r="IR95" i="34" s="1"/>
  <c r="FQ92" i="34"/>
  <c r="FT88" i="34"/>
  <c r="DT88" i="34"/>
  <c r="HT88" i="34" s="1"/>
  <c r="ET88" i="34"/>
  <c r="IT88" i="34" s="1"/>
  <c r="FS87" i="34"/>
  <c r="DS87" i="34"/>
  <c r="HS87" i="34" s="1"/>
  <c r="ES87" i="34"/>
  <c r="IS87" i="34" s="1"/>
  <c r="FS88" i="34"/>
  <c r="DS88" i="34"/>
  <c r="HS88" i="34" s="1"/>
  <c r="ES88" i="34"/>
  <c r="IS88" i="34" s="1"/>
  <c r="FN87" i="34"/>
  <c r="DN87" i="34"/>
  <c r="HN87" i="34" s="1"/>
  <c r="EN87" i="34"/>
  <c r="IN87" i="34" s="1"/>
  <c r="FR88" i="34"/>
  <c r="DR88" i="34"/>
  <c r="HR88" i="34" s="1"/>
  <c r="ER88" i="34"/>
  <c r="IR88" i="34" s="1"/>
  <c r="FM87" i="34"/>
  <c r="DM87" i="34"/>
  <c r="HM87" i="34" s="1"/>
  <c r="EM87" i="34"/>
  <c r="IM87" i="34" s="1"/>
  <c r="FW87" i="34"/>
  <c r="DW87" i="34"/>
  <c r="HW87" i="34" s="1"/>
  <c r="EW87" i="34"/>
  <c r="IW87" i="34" s="1"/>
  <c r="FT87" i="34"/>
  <c r="DT87" i="34"/>
  <c r="HT87" i="34" s="1"/>
  <c r="ET87" i="34"/>
  <c r="IT87" i="34" s="1"/>
  <c r="FO88" i="34"/>
  <c r="DO88" i="34"/>
  <c r="HO88" i="34" s="1"/>
  <c r="EO88" i="34"/>
  <c r="IO88" i="34" s="1"/>
  <c r="FN88" i="34"/>
  <c r="DN88" i="34"/>
  <c r="HN88" i="34" s="1"/>
  <c r="EN88" i="34"/>
  <c r="IN88" i="34" s="1"/>
  <c r="FS85" i="34"/>
  <c r="DS85" i="34"/>
  <c r="HS85" i="34" s="1"/>
  <c r="ES85" i="34"/>
  <c r="IS85" i="34" s="1"/>
  <c r="GF87" i="34"/>
  <c r="GA89" i="34"/>
  <c r="IA89" i="34" s="1"/>
  <c r="GD95" i="34"/>
  <c r="GB85" i="34"/>
  <c r="DQ91" i="34"/>
  <c r="DM93" i="34"/>
  <c r="HM93" i="34" s="1"/>
  <c r="EN95" i="34"/>
  <c r="IN95" i="34" s="1"/>
  <c r="GG93" i="34"/>
  <c r="GA85" i="34"/>
  <c r="GF89" i="34"/>
  <c r="IF89" i="34" s="1"/>
  <c r="FZ90" i="34"/>
  <c r="GA86" i="34"/>
  <c r="IA86" i="34" s="1"/>
  <c r="DO95" i="34"/>
  <c r="HO95" i="34" s="1"/>
  <c r="ET90" i="34"/>
  <c r="IT90" i="34" s="1"/>
  <c r="GF88" i="34"/>
  <c r="GE89" i="34"/>
  <c r="IE89" i="34" s="1"/>
  <c r="EM95" i="34"/>
  <c r="IM95" i="34" s="1"/>
  <c r="ET95" i="34"/>
  <c r="IT95" i="34" s="1"/>
  <c r="DM94" i="34"/>
  <c r="HM94" i="34" s="1"/>
  <c r="EN89" i="34"/>
  <c r="IN89" i="34" s="1"/>
  <c r="DR95" i="34"/>
  <c r="HR95" i="34" s="1"/>
  <c r="GG87" i="34"/>
  <c r="GC90" i="34"/>
  <c r="GA90" i="34"/>
  <c r="GA95" i="34"/>
  <c r="GB90" i="34"/>
  <c r="IB90" i="34" s="1"/>
  <c r="GE87" i="34"/>
  <c r="GB87" i="34"/>
  <c r="GE85" i="34"/>
  <c r="GD89" i="34"/>
  <c r="ID89" i="34" s="1"/>
  <c r="GA87" i="34"/>
  <c r="GE92" i="34"/>
  <c r="FZ89" i="34"/>
  <c r="HZ89" i="34" s="1"/>
  <c r="GE95" i="34"/>
  <c r="GD85" i="34"/>
  <c r="GC88" i="34"/>
  <c r="GA88" i="34"/>
  <c r="IG88" i="34"/>
  <c r="IG110" i="34"/>
  <c r="IB102" i="34"/>
  <c r="IC108" i="34"/>
  <c r="ID109" i="34"/>
  <c r="IB111" i="34"/>
  <c r="IF108" i="34"/>
  <c r="IJ109" i="34"/>
  <c r="II110" i="34"/>
  <c r="IA105" i="34"/>
  <c r="HZ108" i="34"/>
  <c r="IA110" i="34"/>
  <c r="ID102" i="34"/>
  <c r="II109" i="34"/>
  <c r="IA101" i="34"/>
  <c r="IG111" i="34"/>
  <c r="IE95" i="34"/>
  <c r="IE88" i="34"/>
  <c r="IB95" i="34"/>
  <c r="IA85" i="34"/>
  <c r="ID88" i="34"/>
  <c r="IC87" i="34"/>
  <c r="IF95" i="34"/>
  <c r="IA95" i="34"/>
  <c r="IF87" i="34"/>
  <c r="IG95" i="34"/>
  <c r="IG87" i="34"/>
  <c r="IC95" i="34"/>
  <c r="GM90" i="34"/>
  <c r="GR95" i="34"/>
  <c r="ID111" i="34"/>
  <c r="II111" i="34"/>
  <c r="IJ110" i="34"/>
  <c r="HZ110" i="34"/>
  <c r="IH108" i="34"/>
  <c r="IF109" i="34"/>
  <c r="IE108" i="34"/>
  <c r="IC110" i="34"/>
  <c r="IF111" i="34"/>
  <c r="ID108" i="34"/>
  <c r="IB85" i="34"/>
  <c r="HZ88" i="34"/>
  <c r="ID95" i="34"/>
  <c r="HZ93" i="34"/>
  <c r="ID85" i="34"/>
  <c r="IG85" i="34"/>
  <c r="IE85" i="34"/>
  <c r="IG93" i="34"/>
  <c r="IF85" i="34"/>
  <c r="IA108" i="34"/>
  <c r="IA109" i="34"/>
  <c r="IE111" i="34"/>
  <c r="ID110" i="34"/>
  <c r="IH111" i="34"/>
  <c r="EA111" i="34"/>
  <c r="IC109" i="34"/>
  <c r="IF107" i="34"/>
  <c r="IG101" i="34"/>
  <c r="II108" i="34"/>
  <c r="IH110" i="34"/>
  <c r="IE87" i="34"/>
  <c r="IF88" i="34"/>
  <c r="IC85" i="34"/>
  <c r="ID87" i="34"/>
  <c r="IA88" i="34"/>
  <c r="IE92" i="34"/>
  <c r="HZ85" i="34"/>
  <c r="IC88" i="34"/>
  <c r="IA87" i="34"/>
  <c r="HZ90" i="34"/>
  <c r="IE110" i="34"/>
  <c r="IF110" i="34"/>
  <c r="II107" i="34"/>
  <c r="IH109" i="34"/>
  <c r="HZ109" i="34"/>
  <c r="IE107" i="34"/>
  <c r="HZ111" i="34"/>
  <c r="HZ105" i="34"/>
  <c r="HZ101" i="34"/>
  <c r="ID107" i="34"/>
  <c r="EC90" i="34"/>
  <c r="GO95" i="34"/>
  <c r="GO89" i="34"/>
  <c r="DZ87" i="34"/>
  <c r="GR89" i="34"/>
  <c r="GP89" i="34"/>
  <c r="EA90" i="34"/>
  <c r="EB89" i="34"/>
  <c r="EC111" i="34"/>
  <c r="GR90" i="34"/>
  <c r="GQ89" i="34"/>
  <c r="DZ95" i="34"/>
  <c r="GN89" i="34"/>
  <c r="GP95" i="34"/>
  <c r="GR111" i="34"/>
  <c r="JF108" i="34"/>
  <c r="HF108" i="34"/>
  <c r="JI111" i="34"/>
  <c r="HI111" i="34"/>
  <c r="JC110" i="34"/>
  <c r="HC110" i="34"/>
  <c r="JB110" i="34"/>
  <c r="JA105" i="34"/>
  <c r="HA105" i="34"/>
  <c r="GO90" i="34"/>
  <c r="GM87" i="34"/>
  <c r="GT87" i="34"/>
  <c r="GN88" i="34"/>
  <c r="GS85" i="34"/>
  <c r="JI107" i="34"/>
  <c r="HI107" i="34"/>
  <c r="JD109" i="34"/>
  <c r="HD109" i="34"/>
  <c r="JB100" i="34"/>
  <c r="HB100" i="34"/>
  <c r="JC108" i="34"/>
  <c r="HC108" i="34"/>
  <c r="JA103" i="34"/>
  <c r="HA103" i="34"/>
  <c r="JC109" i="34"/>
  <c r="HC109" i="34"/>
  <c r="IZ110" i="34"/>
  <c r="GZ110" i="34"/>
  <c r="EC107" i="34"/>
  <c r="IZ102" i="34"/>
  <c r="GZ102" i="34"/>
  <c r="JF111" i="34"/>
  <c r="HF111" i="34"/>
  <c r="JB107" i="34"/>
  <c r="HB107" i="34"/>
  <c r="JA102" i="34"/>
  <c r="HA102" i="34"/>
  <c r="JG107" i="34"/>
  <c r="HG107" i="34"/>
  <c r="GS89" i="34"/>
  <c r="GQ90" i="34"/>
  <c r="GQ95" i="34"/>
  <c r="GM89" i="34"/>
  <c r="EG109" i="34"/>
  <c r="EC89" i="34"/>
  <c r="JC101" i="34"/>
  <c r="HC101" i="34"/>
  <c r="JD110" i="34"/>
  <c r="HD110" i="34"/>
  <c r="JG111" i="34"/>
  <c r="HG111" i="34"/>
  <c r="EA104" i="34"/>
  <c r="GN104" i="34"/>
  <c r="JI110" i="34"/>
  <c r="HI110" i="34"/>
  <c r="GN91" i="34"/>
  <c r="GS87" i="34"/>
  <c r="GP102" i="34"/>
  <c r="EC102" i="34"/>
  <c r="GN87" i="34"/>
  <c r="GR101" i="34"/>
  <c r="EE101" i="34"/>
  <c r="GP100" i="34"/>
  <c r="EC100" i="34"/>
  <c r="JB105" i="34"/>
  <c r="HB105" i="34"/>
  <c r="JH111" i="34"/>
  <c r="HH111" i="34"/>
  <c r="GQ111" i="34"/>
  <c r="JI109" i="34"/>
  <c r="HI109" i="34"/>
  <c r="JA107" i="34"/>
  <c r="HA107" i="34"/>
  <c r="JH108" i="34"/>
  <c r="HH108" i="34"/>
  <c r="IZ105" i="34"/>
  <c r="GZ105" i="34"/>
  <c r="JI108" i="34"/>
  <c r="HI108" i="34"/>
  <c r="JJ110" i="34"/>
  <c r="GQ105" i="34"/>
  <c r="ED105" i="34"/>
  <c r="IZ100" i="34"/>
  <c r="GZ100" i="34"/>
  <c r="JE107" i="34"/>
  <c r="HE107" i="34"/>
  <c r="JD107" i="34"/>
  <c r="HD107" i="34"/>
  <c r="IZ109" i="34"/>
  <c r="GZ109" i="34"/>
  <c r="HD100" i="34"/>
  <c r="JD100" i="34" s="1"/>
  <c r="JH109" i="34"/>
  <c r="HH109" i="34"/>
  <c r="JB103" i="34"/>
  <c r="HB103" i="34"/>
  <c r="JB101" i="34"/>
  <c r="HB101" i="34"/>
  <c r="JF107" i="34"/>
  <c r="HF107" i="34"/>
  <c r="GM93" i="34"/>
  <c r="GR110" i="34"/>
  <c r="GS110" i="34"/>
  <c r="GP107" i="34"/>
  <c r="GT110" i="34"/>
  <c r="GN108" i="34"/>
  <c r="EA91" i="34"/>
  <c r="GS102" i="34"/>
  <c r="EF102" i="34"/>
  <c r="JH110" i="34"/>
  <c r="HH110" i="34"/>
  <c r="IZ111" i="34"/>
  <c r="GZ111" i="34"/>
  <c r="JF105" i="34"/>
  <c r="HF105" i="34"/>
  <c r="JD108" i="34"/>
  <c r="HD108" i="34"/>
  <c r="JB111" i="34"/>
  <c r="HB111" i="34"/>
  <c r="IZ103" i="34"/>
  <c r="GZ103" i="34"/>
  <c r="JB102" i="34"/>
  <c r="HB102" i="34"/>
  <c r="GT88" i="34"/>
  <c r="GQ101" i="34"/>
  <c r="ED101" i="34"/>
  <c r="GS88" i="34"/>
  <c r="GR88" i="34"/>
  <c r="HE100" i="34"/>
  <c r="JE100" i="34" s="1"/>
  <c r="GR102" i="34"/>
  <c r="EE102" i="34"/>
  <c r="GM85" i="34"/>
  <c r="GO85" i="34"/>
  <c r="GQ88" i="34"/>
  <c r="GP87" i="34"/>
  <c r="GR85" i="34"/>
  <c r="GP85" i="34"/>
  <c r="JD102" i="34"/>
  <c r="HD102" i="34"/>
  <c r="GP88" i="34"/>
  <c r="GQ85" i="34"/>
  <c r="GM88" i="34"/>
  <c r="GN85" i="34"/>
  <c r="GR87" i="34"/>
  <c r="GT85" i="34"/>
  <c r="GQ87" i="34"/>
  <c r="JE108" i="34"/>
  <c r="HE108" i="34"/>
  <c r="GT108" i="34"/>
  <c r="IZ107" i="34"/>
  <c r="GZ107" i="34"/>
  <c r="JC105" i="34"/>
  <c r="HC105" i="34"/>
  <c r="JJ108" i="34"/>
  <c r="HJ108" i="34"/>
  <c r="IZ101" i="34"/>
  <c r="GZ101" i="34"/>
  <c r="IZ108" i="34"/>
  <c r="GZ108" i="34"/>
  <c r="JB108" i="34"/>
  <c r="HB108" i="34"/>
  <c r="HJ107" i="34"/>
  <c r="JF109" i="34"/>
  <c r="HF109" i="34"/>
  <c r="IZ104" i="34"/>
  <c r="GZ104" i="34"/>
  <c r="GN111" i="34"/>
  <c r="EA100" i="34"/>
  <c r="GN100" i="34"/>
  <c r="JA110" i="34"/>
  <c r="HA110" i="34"/>
  <c r="JH105" i="34"/>
  <c r="HH105" i="34"/>
  <c r="JA101" i="34"/>
  <c r="HA101" i="34"/>
  <c r="JB104" i="34"/>
  <c r="HB104" i="34"/>
  <c r="GN95" i="34"/>
  <c r="GN109" i="34"/>
  <c r="EG108" i="34"/>
  <c r="GS95" i="34"/>
  <c r="GM95" i="34"/>
  <c r="GT105" i="34"/>
  <c r="EZ93" i="34"/>
  <c r="EZ95" i="34"/>
  <c r="FB90" i="34"/>
  <c r="FE90" i="34"/>
  <c r="FC89" i="34"/>
  <c r="FG109" i="34"/>
  <c r="FE111" i="34"/>
  <c r="EZ89" i="34"/>
  <c r="FC111" i="34"/>
  <c r="FF110" i="34"/>
  <c r="FA100" i="34"/>
  <c r="FA104" i="34"/>
  <c r="CB105" i="33"/>
  <c r="T92" i="33"/>
  <c r="AW92" i="33" s="1"/>
  <c r="BW92" i="33" s="1"/>
  <c r="BS111" i="33"/>
  <c r="BG92" i="34"/>
  <c r="G846" i="17"/>
  <c r="FG105" i="34"/>
  <c r="FA108" i="34"/>
  <c r="FC107" i="34"/>
  <c r="BE86" i="34"/>
  <c r="FD105" i="34"/>
  <c r="FE110" i="34"/>
  <c r="T91" i="33"/>
  <c r="AW91" i="33" s="1"/>
  <c r="BW91" i="33" s="1"/>
  <c r="FG110" i="34"/>
  <c r="FF89" i="34"/>
  <c r="FG108" i="34"/>
  <c r="FD111" i="34"/>
  <c r="BJ90" i="34"/>
  <c r="BJ89" i="34"/>
  <c r="GG89" i="34" s="1"/>
  <c r="FC95" i="34"/>
  <c r="FG95" i="34"/>
  <c r="G845" i="17"/>
  <c r="AF85" i="33"/>
  <c r="FD90" i="34"/>
  <c r="B89" i="33"/>
  <c r="BR89" i="33" s="1"/>
  <c r="B89" i="34"/>
  <c r="HL89" i="34" s="1"/>
  <c r="B94" i="33"/>
  <c r="O94" i="33" s="1"/>
  <c r="AR94" i="33" s="1"/>
  <c r="B94" i="34"/>
  <c r="HL94" i="34" s="1"/>
  <c r="B108" i="33"/>
  <c r="O108" i="33" s="1"/>
  <c r="AR108" i="33" s="1"/>
  <c r="B108" i="34"/>
  <c r="HL108" i="34" s="1"/>
  <c r="B110" i="33"/>
  <c r="BR110" i="33" s="1"/>
  <c r="B110" i="34"/>
  <c r="HL110" i="34" s="1"/>
  <c r="B103" i="33"/>
  <c r="O103" i="33" s="1"/>
  <c r="AR103" i="33" s="1"/>
  <c r="B103" i="34"/>
  <c r="HL103" i="34" s="1"/>
  <c r="B101" i="33"/>
  <c r="O101" i="33" s="1"/>
  <c r="AR101" i="33" s="1"/>
  <c r="B101" i="34"/>
  <c r="HL101" i="34" s="1"/>
  <c r="B97" i="33"/>
  <c r="O97" i="33" s="1"/>
  <c r="AR97" i="33" s="1"/>
  <c r="B97" i="34"/>
  <c r="HL97" i="34" s="1"/>
  <c r="B109" i="33"/>
  <c r="BR109" i="33" s="1"/>
  <c r="B109" i="34"/>
  <c r="HL109" i="34" s="1"/>
  <c r="B107" i="33"/>
  <c r="BR107" i="33" s="1"/>
  <c r="B107" i="34"/>
  <c r="HL107" i="34" s="1"/>
  <c r="B98" i="33"/>
  <c r="O98" i="33" s="1"/>
  <c r="AE98" i="33" s="1"/>
  <c r="B98" i="34"/>
  <c r="HL98" i="34" s="1"/>
  <c r="G847" i="17"/>
  <c r="T93" i="34"/>
  <c r="U94" i="33"/>
  <c r="AX94" i="33" s="1"/>
  <c r="BX94" i="33" s="1"/>
  <c r="U94" i="34"/>
  <c r="U93" i="33"/>
  <c r="AX93" i="33" s="1"/>
  <c r="BX93" i="33" s="1"/>
  <c r="U93" i="34"/>
  <c r="H846" i="17"/>
  <c r="U92" i="34"/>
  <c r="W94" i="33"/>
  <c r="AZ94" i="33" s="1"/>
  <c r="BZ94" i="33" s="1"/>
  <c r="W94" i="34"/>
  <c r="FG102" i="34"/>
  <c r="FE102" i="34"/>
  <c r="FB89" i="34"/>
  <c r="FF95" i="34"/>
  <c r="FC88" i="34"/>
  <c r="FD85" i="34"/>
  <c r="FE89" i="34"/>
  <c r="FG87" i="34"/>
  <c r="AM85" i="33"/>
  <c r="BM85" i="33" s="1"/>
  <c r="FA90" i="34"/>
  <c r="FA89" i="34"/>
  <c r="B87" i="33"/>
  <c r="BR87" i="33" s="1"/>
  <c r="B87" i="34"/>
  <c r="HL87" i="34" s="1"/>
  <c r="B95" i="33"/>
  <c r="BE95" i="33" s="1"/>
  <c r="B95" i="34"/>
  <c r="HL95" i="34" s="1"/>
  <c r="B88" i="33"/>
  <c r="BE88" i="33" s="1"/>
  <c r="B88" i="34"/>
  <c r="HL88" i="34" s="1"/>
  <c r="D840" i="17"/>
  <c r="Q86" i="34"/>
  <c r="EN86" i="34" s="1"/>
  <c r="F840" i="17"/>
  <c r="S86" i="34"/>
  <c r="FP86" i="34" s="1"/>
  <c r="E840" i="17"/>
  <c r="R86" i="34"/>
  <c r="EO86" i="34" s="1"/>
  <c r="J846" i="17"/>
  <c r="W92" i="34"/>
  <c r="J847" i="17"/>
  <c r="W93" i="34"/>
  <c r="FG88" i="34"/>
  <c r="FF87" i="34"/>
  <c r="EZ90" i="34"/>
  <c r="FD89" i="34"/>
  <c r="FF102" i="34"/>
  <c r="FG100" i="34"/>
  <c r="FD95" i="34"/>
  <c r="FG101" i="34"/>
  <c r="FB88" i="34"/>
  <c r="FA88" i="34"/>
  <c r="FF85" i="34"/>
  <c r="FC90" i="34"/>
  <c r="B85" i="33"/>
  <c r="BE85" i="33" s="1"/>
  <c r="B85" i="34"/>
  <c r="HL85" i="34" s="1"/>
  <c r="B86" i="33"/>
  <c r="BR86" i="33" s="1"/>
  <c r="B86" i="34"/>
  <c r="HL86" i="34" s="1"/>
  <c r="B105" i="33"/>
  <c r="BE105" i="33" s="1"/>
  <c r="B105" i="34"/>
  <c r="HL105" i="34" s="1"/>
  <c r="B111" i="33"/>
  <c r="BR111" i="33" s="1"/>
  <c r="B111" i="34"/>
  <c r="HL111" i="34" s="1"/>
  <c r="B96" i="33"/>
  <c r="O96" i="33" s="1"/>
  <c r="AR96" i="33" s="1"/>
  <c r="B96" i="34"/>
  <c r="HL96" i="34" s="1"/>
  <c r="B102" i="33"/>
  <c r="O102" i="33" s="1"/>
  <c r="AE102" i="33" s="1"/>
  <c r="B102" i="34"/>
  <c r="HL102" i="34" s="1"/>
  <c r="B106" i="33"/>
  <c r="O106" i="33" s="1"/>
  <c r="AE106" i="33" s="1"/>
  <c r="B106" i="34"/>
  <c r="HL106" i="34" s="1"/>
  <c r="B100" i="33"/>
  <c r="BE100" i="33" s="1"/>
  <c r="B100" i="34"/>
  <c r="HL100" i="34" s="1"/>
  <c r="B104" i="33"/>
  <c r="O104" i="33" s="1"/>
  <c r="AE104" i="33" s="1"/>
  <c r="B104" i="34"/>
  <c r="HL104" i="34" s="1"/>
  <c r="B99" i="33"/>
  <c r="O99" i="33" s="1"/>
  <c r="AE99" i="33" s="1"/>
  <c r="B99" i="34"/>
  <c r="HL99" i="34" s="1"/>
  <c r="U86" i="33"/>
  <c r="AK86" i="33" s="1"/>
  <c r="BK86" i="33" s="1"/>
  <c r="U86" i="34"/>
  <c r="DR86" i="34" s="1"/>
  <c r="I848" i="17"/>
  <c r="V94" i="34"/>
  <c r="S94" i="33"/>
  <c r="AV94" i="33" s="1"/>
  <c r="BV94" i="33" s="1"/>
  <c r="S94" i="34"/>
  <c r="I846" i="17"/>
  <c r="V92" i="34"/>
  <c r="G848" i="17"/>
  <c r="T94" i="34"/>
  <c r="V91" i="33"/>
  <c r="AY91" i="33" s="1"/>
  <c r="BY91" i="33" s="1"/>
  <c r="V91" i="34"/>
  <c r="FB85" i="34"/>
  <c r="FD88" i="34"/>
  <c r="FC87" i="34"/>
  <c r="FE85" i="34"/>
  <c r="EZ91" i="34"/>
  <c r="FB95" i="34"/>
  <c r="EZ88" i="34"/>
  <c r="FA85" i="34"/>
  <c r="AL85" i="33"/>
  <c r="BL85" i="33" s="1"/>
  <c r="FE95" i="34"/>
  <c r="B93" i="33"/>
  <c r="O93" i="33" s="1"/>
  <c r="AE93" i="33" s="1"/>
  <c r="B93" i="34"/>
  <c r="HL93" i="34" s="1"/>
  <c r="B92" i="33"/>
  <c r="O92" i="33" s="1"/>
  <c r="AR92" i="33" s="1"/>
  <c r="B92" i="34"/>
  <c r="HL92" i="34" s="1"/>
  <c r="B90" i="33"/>
  <c r="O90" i="33" s="1"/>
  <c r="AE90" i="33" s="1"/>
  <c r="B90" i="34"/>
  <c r="HL90" i="34" s="1"/>
  <c r="B91" i="33"/>
  <c r="BE91" i="33" s="1"/>
  <c r="B91" i="34"/>
  <c r="HL91" i="34" s="1"/>
  <c r="T94" i="33"/>
  <c r="AW94" i="33" s="1"/>
  <c r="BW94" i="33" s="1"/>
  <c r="G840" i="17"/>
  <c r="T86" i="34"/>
  <c r="EQ86" i="34" s="1"/>
  <c r="I840" i="17"/>
  <c r="V86" i="34"/>
  <c r="DS86" i="34" s="1"/>
  <c r="J840" i="17"/>
  <c r="W86" i="34"/>
  <c r="C840" i="17"/>
  <c r="P86" i="34"/>
  <c r="FM86" i="34" s="1"/>
  <c r="F846" i="17"/>
  <c r="S92" i="34"/>
  <c r="W91" i="33"/>
  <c r="AZ91" i="33" s="1"/>
  <c r="BZ91" i="33" s="1"/>
  <c r="W91" i="34"/>
  <c r="V93" i="34"/>
  <c r="U91" i="33"/>
  <c r="AX91" i="33" s="1"/>
  <c r="BX91" i="33" s="1"/>
  <c r="U91" i="34"/>
  <c r="S93" i="34"/>
  <c r="EZ85" i="34"/>
  <c r="AH85" i="33"/>
  <c r="BH85" i="33" s="1"/>
  <c r="FA95" i="34"/>
  <c r="FC102" i="34"/>
  <c r="FD101" i="34"/>
  <c r="FF88" i="34"/>
  <c r="FA87" i="34"/>
  <c r="FE88" i="34"/>
  <c r="EZ87" i="34"/>
  <c r="FC85" i="34"/>
  <c r="FE101" i="34"/>
  <c r="FC100" i="34"/>
  <c r="AG85" i="33"/>
  <c r="BG85" i="33" s="1"/>
  <c r="FE87" i="34"/>
  <c r="FG85" i="34"/>
  <c r="FD87" i="34"/>
  <c r="AS98" i="33"/>
  <c r="AK94" i="33"/>
  <c r="BK94" i="33" s="1"/>
  <c r="AI92" i="33"/>
  <c r="BI92" i="33" s="1"/>
  <c r="AG90" i="33"/>
  <c r="BG90" i="33" s="1"/>
  <c r="AM91" i="33"/>
  <c r="BM91" i="33" s="1"/>
  <c r="AH95" i="33"/>
  <c r="BH95" i="33" s="1"/>
  <c r="AJ93" i="33"/>
  <c r="BJ93" i="33" s="1"/>
  <c r="AF89" i="33"/>
  <c r="AM89" i="33"/>
  <c r="BM89" i="33" s="1"/>
  <c r="AS91" i="33"/>
  <c r="AJ95" i="33"/>
  <c r="BJ95" i="33" s="1"/>
  <c r="AF91" i="33"/>
  <c r="AK93" i="33"/>
  <c r="BK93" i="33" s="1"/>
  <c r="AI91" i="33"/>
  <c r="BI91" i="33" s="1"/>
  <c r="AG89" i="33"/>
  <c r="BG89" i="33" s="1"/>
  <c r="AL94" i="33"/>
  <c r="BL94" i="33" s="1"/>
  <c r="AK91" i="33"/>
  <c r="BK91" i="33" s="1"/>
  <c r="AI89" i="33"/>
  <c r="BI89" i="33" s="1"/>
  <c r="AT97" i="33"/>
  <c r="BT97" i="33" s="1"/>
  <c r="AL89" i="33"/>
  <c r="BL89" i="33" s="1"/>
  <c r="AJ94" i="33"/>
  <c r="BJ94" i="33" s="1"/>
  <c r="AF90" i="33"/>
  <c r="AL91" i="33"/>
  <c r="BL91" i="33" s="1"/>
  <c r="AK95" i="33"/>
  <c r="BK95" i="33" s="1"/>
  <c r="AI93" i="33"/>
  <c r="BI93" i="33" s="1"/>
  <c r="AG91" i="33"/>
  <c r="BG91" i="33" s="1"/>
  <c r="BZ111" i="33"/>
  <c r="AU97" i="33"/>
  <c r="BU97" i="33" s="1"/>
  <c r="AM92" i="33"/>
  <c r="BM92" i="33" s="1"/>
  <c r="AH89" i="33"/>
  <c r="BH89" i="33" s="1"/>
  <c r="AF94" i="33"/>
  <c r="AM94" i="33"/>
  <c r="BM94" i="33" s="1"/>
  <c r="AH91" i="33"/>
  <c r="BH91" i="33" s="1"/>
  <c r="AJ89" i="33"/>
  <c r="BJ89" i="33" s="1"/>
  <c r="AF92" i="33"/>
  <c r="AT94" i="33"/>
  <c r="BT94" i="33" s="1"/>
  <c r="AH93" i="33"/>
  <c r="BH93" i="33" s="1"/>
  <c r="AJ91" i="33"/>
  <c r="BJ91" i="33" s="1"/>
  <c r="AL92" i="33"/>
  <c r="BL92" i="33" s="1"/>
  <c r="AK89" i="33"/>
  <c r="BK89" i="33" s="1"/>
  <c r="AI94" i="33"/>
  <c r="BI94" i="33" s="1"/>
  <c r="AG92" i="33"/>
  <c r="BG92" i="33" s="1"/>
  <c r="AL90" i="33"/>
  <c r="BL90" i="33" s="1"/>
  <c r="AS97" i="33"/>
  <c r="AG94" i="33"/>
  <c r="BG94" i="33" s="1"/>
  <c r="AM95" i="33"/>
  <c r="BM95" i="33" s="1"/>
  <c r="AH92" i="33"/>
  <c r="BH92" i="33" s="1"/>
  <c r="AJ90" i="33"/>
  <c r="BJ90" i="33" s="1"/>
  <c r="AF93" i="33"/>
  <c r="AM93" i="33"/>
  <c r="BM93" i="33" s="1"/>
  <c r="AH90" i="33"/>
  <c r="BH90" i="33" s="1"/>
  <c r="AT93" i="33"/>
  <c r="BT93" i="33" s="1"/>
  <c r="AT92" i="33"/>
  <c r="BT92" i="33" s="1"/>
  <c r="AF95" i="33"/>
  <c r="AI95" i="33"/>
  <c r="BI95" i="33" s="1"/>
  <c r="AG93" i="33"/>
  <c r="BG93" i="33" s="1"/>
  <c r="AP95" i="33"/>
  <c r="BP95" i="33" s="1"/>
  <c r="AM90" i="33"/>
  <c r="BM90" i="33" s="1"/>
  <c r="AH94" i="33"/>
  <c r="BH94" i="33" s="1"/>
  <c r="AJ92" i="33"/>
  <c r="BJ92" i="33" s="1"/>
  <c r="AU91" i="33"/>
  <c r="BU91" i="33" s="1"/>
  <c r="AF86" i="33"/>
  <c r="AT98" i="33"/>
  <c r="BT98" i="33" s="1"/>
  <c r="AL93" i="33"/>
  <c r="BL93" i="33" s="1"/>
  <c r="AK90" i="33"/>
  <c r="BK90" i="33" s="1"/>
  <c r="AL95" i="33"/>
  <c r="BL95" i="33" s="1"/>
  <c r="AK92" i="33"/>
  <c r="BK92" i="33" s="1"/>
  <c r="AI90" i="33"/>
  <c r="BI90" i="33" s="1"/>
  <c r="AG95" i="33"/>
  <c r="BG95" i="33" s="1"/>
  <c r="AS93" i="33"/>
  <c r="AU93" i="33"/>
  <c r="BU93" i="33" s="1"/>
  <c r="S93" i="33"/>
  <c r="J845" i="17"/>
  <c r="BI86" i="34"/>
  <c r="BF93" i="34"/>
  <c r="H848" i="17"/>
  <c r="I847" i="17"/>
  <c r="V86" i="33"/>
  <c r="F847" i="17"/>
  <c r="BJ91" i="34"/>
  <c r="BH91" i="34"/>
  <c r="V93" i="33"/>
  <c r="H840" i="17"/>
  <c r="H845" i="17"/>
  <c r="BG93" i="34"/>
  <c r="T86" i="33"/>
  <c r="V94" i="33"/>
  <c r="S86" i="33"/>
  <c r="U92" i="33"/>
  <c r="S92" i="33"/>
  <c r="H847" i="17"/>
  <c r="J848" i="17"/>
  <c r="T93" i="33"/>
  <c r="Q86" i="33"/>
  <c r="V92" i="33"/>
  <c r="W93" i="33"/>
  <c r="W86" i="33"/>
  <c r="W92" i="33"/>
  <c r="E846" i="17"/>
  <c r="R92" i="33"/>
  <c r="AU92" i="33" s="1"/>
  <c r="G1013" i="17"/>
  <c r="C1021" i="17"/>
  <c r="D1011" i="17"/>
  <c r="D1014" i="17"/>
  <c r="C1013" i="17"/>
  <c r="I1021" i="17"/>
  <c r="E1017" i="17"/>
  <c r="D1021" i="17"/>
  <c r="D1012" i="17"/>
  <c r="G1012" i="17"/>
  <c r="J1021" i="17"/>
  <c r="H1014" i="17"/>
  <c r="E1019" i="17"/>
  <c r="J1015" i="17"/>
  <c r="G1021" i="17"/>
  <c r="J1014" i="17"/>
  <c r="F1011" i="17"/>
  <c r="E1011" i="17"/>
  <c r="G1011" i="17"/>
  <c r="J1011" i="17"/>
  <c r="G1016" i="17"/>
  <c r="G1014" i="17"/>
  <c r="F1013" i="17"/>
  <c r="E1014" i="17"/>
  <c r="D1016" i="17"/>
  <c r="H1015" i="17"/>
  <c r="H1011" i="17"/>
  <c r="H1016" i="17"/>
  <c r="E1016" i="17"/>
  <c r="C1017" i="17"/>
  <c r="F1015" i="17"/>
  <c r="D1019" i="17"/>
  <c r="D1017" i="17"/>
  <c r="E1021" i="17"/>
  <c r="H1013" i="17"/>
  <c r="J1016" i="17"/>
  <c r="H1021" i="17"/>
  <c r="H1018" i="17"/>
  <c r="F1016" i="17"/>
  <c r="C1011" i="17"/>
  <c r="E1013" i="17"/>
  <c r="I1011" i="17"/>
  <c r="C1014" i="17"/>
  <c r="F1014" i="17"/>
  <c r="D1018" i="17"/>
  <c r="C1015" i="17"/>
  <c r="I1016" i="17"/>
  <c r="C1016" i="17"/>
  <c r="J1013" i="17"/>
  <c r="I1015" i="17"/>
  <c r="D1015" i="17"/>
  <c r="C1019" i="17"/>
  <c r="I1014" i="17"/>
  <c r="G1015" i="17"/>
  <c r="E1015" i="17"/>
  <c r="I1013" i="17"/>
  <c r="J1019" i="17"/>
  <c r="D1013" i="17"/>
  <c r="J1018" i="17"/>
  <c r="F1021" i="17"/>
  <c r="GN92" i="34" l="1"/>
  <c r="EA92" i="34"/>
  <c r="FA92" i="34"/>
  <c r="GA92" i="34"/>
  <c r="EB93" i="34"/>
  <c r="FB93" i="34"/>
  <c r="GG95" i="34"/>
  <c r="GB93" i="34"/>
  <c r="GT95" i="34"/>
  <c r="C1018" i="17"/>
  <c r="FF90" i="34"/>
  <c r="EF90" i="34"/>
  <c r="J1012" i="17"/>
  <c r="F1017" i="17"/>
  <c r="FB87" i="34"/>
  <c r="JB87" i="34" s="1"/>
  <c r="GO87" i="34"/>
  <c r="GS90" i="34"/>
  <c r="FJ88" i="34"/>
  <c r="JJ88" i="34" s="1"/>
  <c r="IN91" i="34"/>
  <c r="IO93" i="34"/>
  <c r="EA93" i="34"/>
  <c r="JH107" i="34"/>
  <c r="JJ111" i="34"/>
  <c r="HI105" i="34"/>
  <c r="GN93" i="34"/>
  <c r="IN93" i="34" s="1"/>
  <c r="GO91" i="34"/>
  <c r="JJ101" i="34"/>
  <c r="EZ92" i="34"/>
  <c r="GZ92" i="34" s="1"/>
  <c r="IZ92" i="34" s="1"/>
  <c r="FA93" i="34"/>
  <c r="HA93" i="34" s="1"/>
  <c r="JA93" i="34" s="1"/>
  <c r="HA111" i="34"/>
  <c r="HM92" i="34"/>
  <c r="GO88" i="34"/>
  <c r="GB88" i="34"/>
  <c r="HO93" i="34"/>
  <c r="DZ91" i="34"/>
  <c r="HZ91" i="34" s="1"/>
  <c r="FZ92" i="34"/>
  <c r="FA91" i="34"/>
  <c r="HA91" i="34" s="1"/>
  <c r="JA91" i="34" s="1"/>
  <c r="HN91" i="34"/>
  <c r="GM92" i="34"/>
  <c r="IM92" i="34" s="1"/>
  <c r="HB109" i="34"/>
  <c r="HN93" i="34"/>
  <c r="HN92" i="34"/>
  <c r="IN92" i="34"/>
  <c r="HF101" i="34"/>
  <c r="FJ95" i="34"/>
  <c r="JJ95" i="34" s="1"/>
  <c r="FB91" i="34"/>
  <c r="HB91" i="34" s="1"/>
  <c r="JB91" i="34" s="1"/>
  <c r="GB91" i="34"/>
  <c r="IB91" i="34" s="1"/>
  <c r="BE97" i="33"/>
  <c r="BG86" i="34"/>
  <c r="ED86" i="34" s="1"/>
  <c r="FD91" i="34"/>
  <c r="HD91" i="34" s="1"/>
  <c r="JD91" i="34" s="1"/>
  <c r="BI91" i="34"/>
  <c r="EF91" i="34" s="1"/>
  <c r="IF91" i="34" s="1"/>
  <c r="GQ91" i="34"/>
  <c r="IQ91" i="34" s="1"/>
  <c r="G1017" i="17"/>
  <c r="GW95" i="34"/>
  <c r="GW88" i="34"/>
  <c r="GF92" i="34"/>
  <c r="IM91" i="34"/>
  <c r="GJ88" i="34"/>
  <c r="GJ95" i="34"/>
  <c r="GG86" i="34"/>
  <c r="IG86" i="34" s="1"/>
  <c r="GD91" i="34"/>
  <c r="ID91" i="34" s="1"/>
  <c r="HO92" i="34"/>
  <c r="HJ109" i="34"/>
  <c r="GC91" i="34"/>
  <c r="GC86" i="34"/>
  <c r="IC86" i="34" s="1"/>
  <c r="BE98" i="33"/>
  <c r="F1012" i="17"/>
  <c r="BR108" i="33"/>
  <c r="GP91" i="34"/>
  <c r="IP91" i="34" s="1"/>
  <c r="FC91" i="34"/>
  <c r="HC91" i="34" s="1"/>
  <c r="JC91" i="34" s="1"/>
  <c r="HJ105" i="34"/>
  <c r="GW85" i="34"/>
  <c r="GW87" i="34"/>
  <c r="GJ87" i="34"/>
  <c r="FJ85" i="34"/>
  <c r="HJ85" i="34" s="1"/>
  <c r="E1012" i="17"/>
  <c r="FJ87" i="34"/>
  <c r="JJ87" i="34" s="1"/>
  <c r="GJ85" i="34"/>
  <c r="I1018" i="17"/>
  <c r="BE94" i="33"/>
  <c r="I1017" i="17"/>
  <c r="BR101" i="33"/>
  <c r="BE103" i="33"/>
  <c r="O95" i="33"/>
  <c r="AE95" i="33" s="1"/>
  <c r="BR95" i="33"/>
  <c r="O109" i="33"/>
  <c r="AE109" i="33" s="1"/>
  <c r="BE101" i="33"/>
  <c r="O110" i="33"/>
  <c r="AE110" i="33" s="1"/>
  <c r="BR94" i="33"/>
  <c r="O89" i="33"/>
  <c r="AE89" i="33" s="1"/>
  <c r="BR103" i="33"/>
  <c r="BE108" i="33"/>
  <c r="BE111" i="33"/>
  <c r="HQ91" i="34"/>
  <c r="BE99" i="33"/>
  <c r="JA109" i="34"/>
  <c r="BF93" i="33"/>
  <c r="BF95" i="33"/>
  <c r="BF91" i="33"/>
  <c r="BF92" i="33"/>
  <c r="BF94" i="33"/>
  <c r="BS92" i="33"/>
  <c r="BS97" i="33"/>
  <c r="BF90" i="33"/>
  <c r="BF86" i="33"/>
  <c r="BS91" i="33"/>
  <c r="BS93" i="33"/>
  <c r="BS94" i="33"/>
  <c r="BF85" i="33"/>
  <c r="BF89" i="33"/>
  <c r="BS98" i="33"/>
  <c r="O91" i="33"/>
  <c r="AE91" i="33" s="1"/>
  <c r="G1018" i="17"/>
  <c r="BE87" i="33"/>
  <c r="BR92" i="33"/>
  <c r="G1019" i="17"/>
  <c r="BR91" i="33"/>
  <c r="BR105" i="33"/>
  <c r="BR100" i="33"/>
  <c r="O100" i="33"/>
  <c r="AR100" i="33" s="1"/>
  <c r="BE90" i="33"/>
  <c r="O86" i="33"/>
  <c r="AR86" i="33" s="1"/>
  <c r="BE107" i="33"/>
  <c r="BR97" i="33"/>
  <c r="BE89" i="33"/>
  <c r="BR104" i="33"/>
  <c r="BR96" i="33"/>
  <c r="BE93" i="33"/>
  <c r="O107" i="33"/>
  <c r="AE107" i="33" s="1"/>
  <c r="J1017" i="17"/>
  <c r="O88" i="33"/>
  <c r="AE88" i="33" s="1"/>
  <c r="O87" i="33"/>
  <c r="AR87" i="33" s="1"/>
  <c r="BR99" i="33"/>
  <c r="BE104" i="33"/>
  <c r="O111" i="33"/>
  <c r="AR111" i="33" s="1"/>
  <c r="O85" i="33"/>
  <c r="AR85" i="33" s="1"/>
  <c r="O105" i="33"/>
  <c r="AE105" i="33" s="1"/>
  <c r="I1012" i="17"/>
  <c r="BR98" i="33"/>
  <c r="BE109" i="33"/>
  <c r="BE110" i="33"/>
  <c r="BR90" i="33"/>
  <c r="BE96" i="33"/>
  <c r="BR93" i="33"/>
  <c r="I1019" i="17"/>
  <c r="BR85" i="33"/>
  <c r="HN94" i="34"/>
  <c r="EE91" i="34"/>
  <c r="GE91" i="34"/>
  <c r="DQ86" i="34"/>
  <c r="FR86" i="34"/>
  <c r="HR86" i="34" s="1"/>
  <c r="FS86" i="34"/>
  <c r="HS86" i="34" s="1"/>
  <c r="EP86" i="34"/>
  <c r="HQ92" i="34"/>
  <c r="IO91" i="34"/>
  <c r="DN86" i="34"/>
  <c r="DO86" i="34"/>
  <c r="EG91" i="34"/>
  <c r="GG91" i="34"/>
  <c r="FP93" i="34"/>
  <c r="DP93" i="34"/>
  <c r="EP93" i="34"/>
  <c r="DS93" i="34"/>
  <c r="ES93" i="34"/>
  <c r="FS93" i="34"/>
  <c r="FP92" i="34"/>
  <c r="DP92" i="34"/>
  <c r="EP92" i="34"/>
  <c r="FQ94" i="34"/>
  <c r="DQ94" i="34"/>
  <c r="EQ94" i="34"/>
  <c r="DP94" i="34"/>
  <c r="EP94" i="34"/>
  <c r="FP94" i="34"/>
  <c r="DT92" i="34"/>
  <c r="ET92" i="34"/>
  <c r="FT92" i="34"/>
  <c r="DT94" i="34"/>
  <c r="ET94" i="34"/>
  <c r="FT94" i="34"/>
  <c r="DR93" i="34"/>
  <c r="ER93" i="34"/>
  <c r="FR93" i="34"/>
  <c r="FQ93" i="34"/>
  <c r="DQ93" i="34"/>
  <c r="EQ93" i="34"/>
  <c r="EG90" i="34"/>
  <c r="GG90" i="34"/>
  <c r="ET86" i="34"/>
  <c r="FQ86" i="34"/>
  <c r="DP86" i="34"/>
  <c r="HP86" i="34" s="1"/>
  <c r="FN86" i="34"/>
  <c r="FO86" i="34"/>
  <c r="EM86" i="34"/>
  <c r="EE86" i="34"/>
  <c r="GE86" i="34"/>
  <c r="EC93" i="34"/>
  <c r="GC93" i="34"/>
  <c r="EF93" i="34"/>
  <c r="IF93" i="34" s="1"/>
  <c r="GF93" i="34"/>
  <c r="ED92" i="34"/>
  <c r="ID92" i="34" s="1"/>
  <c r="GD92" i="34"/>
  <c r="DT86" i="34"/>
  <c r="ER86" i="34"/>
  <c r="ES86" i="34"/>
  <c r="HP91" i="34"/>
  <c r="DM86" i="34"/>
  <c r="HM86" i="34" s="1"/>
  <c r="ED93" i="34"/>
  <c r="ID93" i="34" s="1"/>
  <c r="GD93" i="34"/>
  <c r="EF86" i="34"/>
  <c r="GF86" i="34"/>
  <c r="FR91" i="34"/>
  <c r="DR91" i="34"/>
  <c r="ER91" i="34"/>
  <c r="FT91" i="34"/>
  <c r="DT91" i="34"/>
  <c r="ET91" i="34"/>
  <c r="ES91" i="34"/>
  <c r="FS91" i="34"/>
  <c r="DS91" i="34"/>
  <c r="FS92" i="34"/>
  <c r="DS92" i="34"/>
  <c r="ES92" i="34"/>
  <c r="DS94" i="34"/>
  <c r="ES94" i="34"/>
  <c r="FS94" i="34"/>
  <c r="FT93" i="34"/>
  <c r="DT93" i="34"/>
  <c r="ET93" i="34"/>
  <c r="FR92" i="34"/>
  <c r="DR92" i="34"/>
  <c r="ER92" i="34"/>
  <c r="ER94" i="34"/>
  <c r="FR94" i="34"/>
  <c r="DR94" i="34"/>
  <c r="EB86" i="34"/>
  <c r="GB86" i="34"/>
  <c r="FT86" i="34"/>
  <c r="IM93" i="34"/>
  <c r="IL90" i="34"/>
  <c r="IY90" i="34" s="1"/>
  <c r="IL93" i="34"/>
  <c r="IY93" i="34" s="1"/>
  <c r="IA100" i="34"/>
  <c r="IA91" i="34"/>
  <c r="IA104" i="34"/>
  <c r="IC89" i="34"/>
  <c r="HZ95" i="34"/>
  <c r="IF90" i="34"/>
  <c r="IC111" i="34"/>
  <c r="IB89" i="34"/>
  <c r="IL99" i="34"/>
  <c r="IY99" i="34" s="1"/>
  <c r="IL100" i="34"/>
  <c r="IY100" i="34" s="1"/>
  <c r="IL102" i="34"/>
  <c r="IY102" i="34" s="1"/>
  <c r="IL111" i="34"/>
  <c r="IY111" i="34" s="1"/>
  <c r="IL86" i="34"/>
  <c r="IY86" i="34" s="1"/>
  <c r="IL95" i="34"/>
  <c r="IY95" i="34" s="1"/>
  <c r="IL107" i="34"/>
  <c r="IY107" i="34" s="1"/>
  <c r="IL97" i="34"/>
  <c r="IY97" i="34" s="1"/>
  <c r="IL103" i="34"/>
  <c r="IY103" i="34" s="1"/>
  <c r="IL108" i="34"/>
  <c r="IY108" i="34" s="1"/>
  <c r="IL89" i="34"/>
  <c r="IY89" i="34" s="1"/>
  <c r="IE102" i="34"/>
  <c r="ID105" i="34"/>
  <c r="IG109" i="34"/>
  <c r="IL91" i="34"/>
  <c r="IY91" i="34" s="1"/>
  <c r="IL92" i="34"/>
  <c r="IY92" i="34" s="1"/>
  <c r="IG108" i="34"/>
  <c r="IE101" i="34"/>
  <c r="IC107" i="34"/>
  <c r="HZ87" i="34"/>
  <c r="IC90" i="34"/>
  <c r="IA111" i="34"/>
  <c r="IL104" i="34"/>
  <c r="IY104" i="34" s="1"/>
  <c r="IL106" i="34"/>
  <c r="IY106" i="34" s="1"/>
  <c r="IL96" i="34"/>
  <c r="IY96" i="34" s="1"/>
  <c r="IL105" i="34"/>
  <c r="IY105" i="34" s="1"/>
  <c r="IL85" i="34"/>
  <c r="IY85" i="34" s="1"/>
  <c r="IL88" i="34"/>
  <c r="IY88" i="34" s="1"/>
  <c r="IL87" i="34"/>
  <c r="IY87" i="34" s="1"/>
  <c r="IL98" i="34"/>
  <c r="IY98" i="34" s="1"/>
  <c r="IL109" i="34"/>
  <c r="IY109" i="34" s="1"/>
  <c r="IL101" i="34"/>
  <c r="IY101" i="34" s="1"/>
  <c r="IL110" i="34"/>
  <c r="IY110" i="34" s="1"/>
  <c r="IL94" i="34"/>
  <c r="IY94" i="34" s="1"/>
  <c r="ID101" i="34"/>
  <c r="IF102" i="34"/>
  <c r="IA93" i="34"/>
  <c r="IC100" i="34"/>
  <c r="IC102" i="34"/>
  <c r="IA92" i="34"/>
  <c r="IB93" i="34"/>
  <c r="IA90" i="34"/>
  <c r="JG85" i="34"/>
  <c r="HG85" i="34"/>
  <c r="JE87" i="34"/>
  <c r="HE87" i="34"/>
  <c r="JE101" i="34"/>
  <c r="HE101" i="34"/>
  <c r="IZ87" i="34"/>
  <c r="GZ87" i="34"/>
  <c r="JD101" i="34"/>
  <c r="HD101" i="34"/>
  <c r="GP93" i="34"/>
  <c r="GS93" i="34"/>
  <c r="IZ88" i="34"/>
  <c r="GZ88" i="34"/>
  <c r="JD88" i="34"/>
  <c r="HD88" i="34"/>
  <c r="JA88" i="34"/>
  <c r="HA88" i="34"/>
  <c r="JD95" i="34"/>
  <c r="HD95" i="34"/>
  <c r="IZ90" i="34"/>
  <c r="GZ90" i="34"/>
  <c r="JF87" i="34"/>
  <c r="HF87" i="34"/>
  <c r="GT92" i="34"/>
  <c r="HB93" i="34"/>
  <c r="JB93" i="34" s="1"/>
  <c r="JD85" i="34"/>
  <c r="HD85" i="34"/>
  <c r="GQ93" i="34"/>
  <c r="HD90" i="34"/>
  <c r="JD90" i="34" s="1"/>
  <c r="JC95" i="34"/>
  <c r="HC95" i="34"/>
  <c r="JA108" i="34"/>
  <c r="HA108" i="34"/>
  <c r="JF110" i="34"/>
  <c r="HF110" i="34"/>
  <c r="JE111" i="34"/>
  <c r="HE111" i="34"/>
  <c r="HF90" i="34"/>
  <c r="JF90" i="34" s="1"/>
  <c r="GN86" i="34"/>
  <c r="IN86" i="34" s="1"/>
  <c r="GR86" i="34"/>
  <c r="GS86" i="34"/>
  <c r="GT86" i="34"/>
  <c r="JC102" i="34"/>
  <c r="HC102" i="34"/>
  <c r="JB95" i="34"/>
  <c r="HB95" i="34"/>
  <c r="GZ91" i="34"/>
  <c r="IZ91" i="34" s="1"/>
  <c r="JB85" i="34"/>
  <c r="HB85" i="34"/>
  <c r="JB88" i="34"/>
  <c r="HB88" i="34"/>
  <c r="HG100" i="34"/>
  <c r="JG100" i="34" s="1"/>
  <c r="JG88" i="34"/>
  <c r="HG88" i="34"/>
  <c r="HB87" i="34"/>
  <c r="HB89" i="34"/>
  <c r="JB89" i="34" s="1"/>
  <c r="GT89" i="34"/>
  <c r="EG89" i="34"/>
  <c r="JD111" i="34"/>
  <c r="HD111" i="34"/>
  <c r="HJ95" i="34"/>
  <c r="JA100" i="34"/>
  <c r="HA100" i="34"/>
  <c r="JC111" i="34"/>
  <c r="HC111" i="34"/>
  <c r="HC89" i="34"/>
  <c r="JC89" i="34" s="1"/>
  <c r="HB90" i="34"/>
  <c r="JB90" i="34" s="1"/>
  <c r="GZ93" i="34"/>
  <c r="IZ93" i="34" s="1"/>
  <c r="GT90" i="34"/>
  <c r="GQ92" i="34"/>
  <c r="IQ92" i="34" s="1"/>
  <c r="JJ85" i="34"/>
  <c r="JE88" i="34"/>
  <c r="HE88" i="34"/>
  <c r="IZ85" i="34"/>
  <c r="GZ85" i="34"/>
  <c r="JD87" i="34"/>
  <c r="HD87" i="34"/>
  <c r="JC85" i="34"/>
  <c r="HC85" i="34"/>
  <c r="JA87" i="34"/>
  <c r="HA87" i="34"/>
  <c r="JA95" i="34"/>
  <c r="HA95" i="34"/>
  <c r="GR91" i="34"/>
  <c r="GT91" i="34"/>
  <c r="JA85" i="34"/>
  <c r="HA85" i="34"/>
  <c r="JE85" i="34"/>
  <c r="HE85" i="34"/>
  <c r="GS92" i="34"/>
  <c r="HC90" i="34"/>
  <c r="JC90" i="34" s="1"/>
  <c r="JG101" i="34"/>
  <c r="HG101" i="34"/>
  <c r="HF102" i="34"/>
  <c r="JF102" i="34" s="1"/>
  <c r="GT93" i="34"/>
  <c r="HA89" i="34"/>
  <c r="JA89" i="34" s="1"/>
  <c r="HE89" i="34"/>
  <c r="JE89" i="34" s="1"/>
  <c r="JC88" i="34"/>
  <c r="HC88" i="34"/>
  <c r="HE102" i="34"/>
  <c r="JE102" i="34" s="1"/>
  <c r="GR92" i="34"/>
  <c r="HF89" i="34"/>
  <c r="JF89" i="34" s="1"/>
  <c r="JG110" i="34"/>
  <c r="HG110" i="34"/>
  <c r="JE110" i="34"/>
  <c r="HE110" i="34"/>
  <c r="JC107" i="34"/>
  <c r="HC107" i="34"/>
  <c r="JG105" i="34"/>
  <c r="HG105" i="34"/>
  <c r="JA104" i="34"/>
  <c r="HA104" i="34"/>
  <c r="GZ89" i="34"/>
  <c r="IZ89" i="34" s="1"/>
  <c r="HE90" i="34"/>
  <c r="JE90" i="34" s="1"/>
  <c r="IZ95" i="34"/>
  <c r="GZ95" i="34"/>
  <c r="GO86" i="34"/>
  <c r="IO86" i="34" s="1"/>
  <c r="HC100" i="34"/>
  <c r="JC100" i="34" s="1"/>
  <c r="JF88" i="34"/>
  <c r="HF88" i="34"/>
  <c r="JE95" i="34"/>
  <c r="HE95" i="34"/>
  <c r="JC87" i="34"/>
  <c r="HC87" i="34"/>
  <c r="JF85" i="34"/>
  <c r="HF85" i="34"/>
  <c r="HD89" i="34"/>
  <c r="JD89" i="34" s="1"/>
  <c r="HA90" i="34"/>
  <c r="JA90" i="34" s="1"/>
  <c r="JG87" i="34"/>
  <c r="HG87" i="34"/>
  <c r="JF95" i="34"/>
  <c r="HF95" i="34"/>
  <c r="HG102" i="34"/>
  <c r="JG102" i="34" s="1"/>
  <c r="JG95" i="34"/>
  <c r="HG95" i="34"/>
  <c r="JG108" i="34"/>
  <c r="HG108" i="34"/>
  <c r="JD105" i="34"/>
  <c r="HD105" i="34"/>
  <c r="HA92" i="34"/>
  <c r="JA92" i="34" s="1"/>
  <c r="JG109" i="34"/>
  <c r="HG109" i="34"/>
  <c r="GP86" i="34"/>
  <c r="FE86" i="34"/>
  <c r="FD92" i="34"/>
  <c r="FB86" i="34"/>
  <c r="FG89" i="34"/>
  <c r="BE106" i="33"/>
  <c r="BE92" i="33"/>
  <c r="H1012" i="17"/>
  <c r="BR106" i="33"/>
  <c r="BE102" i="33"/>
  <c r="FG90" i="34"/>
  <c r="BR102" i="33"/>
  <c r="BR88" i="33"/>
  <c r="BE86" i="33"/>
  <c r="F1019" i="17"/>
  <c r="FF86" i="34"/>
  <c r="C1012" i="17"/>
  <c r="BC86" i="34"/>
  <c r="FZ86" i="34" s="1"/>
  <c r="O104" i="34"/>
  <c r="HY104" i="34" s="1"/>
  <c r="EY104" i="34"/>
  <c r="O106" i="34"/>
  <c r="HY106" i="34" s="1"/>
  <c r="EY106" i="34"/>
  <c r="O96" i="34"/>
  <c r="HY96" i="34" s="1"/>
  <c r="EY96" i="34"/>
  <c r="O105" i="34"/>
  <c r="HY105" i="34" s="1"/>
  <c r="EY105" i="34"/>
  <c r="O85" i="34"/>
  <c r="HY85" i="34" s="1"/>
  <c r="EY85" i="34"/>
  <c r="FG86" i="34"/>
  <c r="FG92" i="34"/>
  <c r="O95" i="34"/>
  <c r="HY95" i="34" s="1"/>
  <c r="EY95" i="34"/>
  <c r="FD93" i="34"/>
  <c r="EY98" i="34"/>
  <c r="O98" i="34"/>
  <c r="HY98" i="34" s="1"/>
  <c r="O109" i="34"/>
  <c r="HY109" i="34" s="1"/>
  <c r="EY109" i="34"/>
  <c r="O101" i="34"/>
  <c r="HY101" i="34" s="1"/>
  <c r="EY101" i="34"/>
  <c r="O110" i="34"/>
  <c r="HY110" i="34" s="1"/>
  <c r="EY110" i="34"/>
  <c r="O94" i="34"/>
  <c r="HY94" i="34" s="1"/>
  <c r="EY94" i="34"/>
  <c r="H1017" i="17"/>
  <c r="E1018" i="17"/>
  <c r="BE92" i="34"/>
  <c r="GB92" i="34" s="1"/>
  <c r="FC93" i="34"/>
  <c r="FF93" i="34"/>
  <c r="O90" i="34"/>
  <c r="HY90" i="34" s="1"/>
  <c r="EY90" i="34"/>
  <c r="O93" i="34"/>
  <c r="HY93" i="34" s="1"/>
  <c r="EY93" i="34"/>
  <c r="FG93" i="34"/>
  <c r="FA86" i="34"/>
  <c r="FC86" i="34"/>
  <c r="FF92" i="34"/>
  <c r="O99" i="34"/>
  <c r="HY99" i="34" s="1"/>
  <c r="EY99" i="34"/>
  <c r="O100" i="34"/>
  <c r="HY100" i="34" s="1"/>
  <c r="EY100" i="34"/>
  <c r="O102" i="34"/>
  <c r="HY102" i="34" s="1"/>
  <c r="EY102" i="34"/>
  <c r="O111" i="34"/>
  <c r="HY111" i="34" s="1"/>
  <c r="EY111" i="34"/>
  <c r="O86" i="34"/>
  <c r="HY86" i="34" s="1"/>
  <c r="EY86" i="34"/>
  <c r="O88" i="34"/>
  <c r="HY88" i="34" s="1"/>
  <c r="EY88" i="34"/>
  <c r="O87" i="34"/>
  <c r="HY87" i="34" s="1"/>
  <c r="EY87" i="34"/>
  <c r="FE92" i="34"/>
  <c r="O107" i="34"/>
  <c r="HY107" i="34" s="1"/>
  <c r="EY107" i="34"/>
  <c r="O97" i="34"/>
  <c r="HY97" i="34" s="1"/>
  <c r="EY97" i="34"/>
  <c r="O103" i="34"/>
  <c r="HY103" i="34" s="1"/>
  <c r="EY103" i="34"/>
  <c r="O108" i="34"/>
  <c r="HY108" i="34" s="1"/>
  <c r="EY108" i="34"/>
  <c r="O89" i="34"/>
  <c r="HY89" i="34" s="1"/>
  <c r="EY89" i="34"/>
  <c r="BH93" i="34"/>
  <c r="GE93" i="34" s="1"/>
  <c r="F1018" i="17"/>
  <c r="BF92" i="34"/>
  <c r="GC92" i="34" s="1"/>
  <c r="FE91" i="34"/>
  <c r="FG91" i="34"/>
  <c r="O91" i="34"/>
  <c r="HY91" i="34" s="1"/>
  <c r="EY91" i="34"/>
  <c r="O92" i="34"/>
  <c r="HY92" i="34" s="1"/>
  <c r="EY92" i="34"/>
  <c r="AX92" i="33"/>
  <c r="BX92" i="33" s="1"/>
  <c r="AZ93" i="33"/>
  <c r="BZ93" i="33" s="1"/>
  <c r="AI86" i="33"/>
  <c r="BI86" i="33" s="1"/>
  <c r="AY92" i="33"/>
  <c r="BY92" i="33" s="1"/>
  <c r="AY94" i="33"/>
  <c r="BY94" i="33" s="1"/>
  <c r="AW93" i="33"/>
  <c r="BW93" i="33" s="1"/>
  <c r="AV93" i="33"/>
  <c r="BV93" i="33" s="1"/>
  <c r="AY93" i="33"/>
  <c r="BY93" i="33" s="1"/>
  <c r="AZ92" i="33"/>
  <c r="BZ92" i="33" s="1"/>
  <c r="AG86" i="33"/>
  <c r="BG86" i="33" s="1"/>
  <c r="AV92" i="33"/>
  <c r="BV92" i="33" s="1"/>
  <c r="AJ86" i="33"/>
  <c r="BJ86" i="33" s="1"/>
  <c r="AM86" i="33"/>
  <c r="BM86" i="33" s="1"/>
  <c r="AL86" i="33"/>
  <c r="BL86" i="33" s="1"/>
  <c r="AE97" i="33"/>
  <c r="AE96" i="33"/>
  <c r="AR102" i="33"/>
  <c r="AR89" i="33"/>
  <c r="AE103" i="33"/>
  <c r="AR106" i="33"/>
  <c r="AR98" i="33"/>
  <c r="AR99" i="33"/>
  <c r="AR104" i="33"/>
  <c r="AR93" i="33"/>
  <c r="AE94" i="33"/>
  <c r="AR90" i="33"/>
  <c r="AE92" i="33"/>
  <c r="AE101" i="33"/>
  <c r="AE108" i="33"/>
  <c r="BU92" i="33"/>
  <c r="HJ88" i="34" l="1"/>
  <c r="AR110" i="33"/>
  <c r="AR105" i="33"/>
  <c r="FF91" i="34"/>
  <c r="HF91" i="34" s="1"/>
  <c r="JF91" i="34" s="1"/>
  <c r="GS91" i="34"/>
  <c r="HJ87" i="34"/>
  <c r="GQ86" i="34"/>
  <c r="IQ86" i="34" s="1"/>
  <c r="GF91" i="34"/>
  <c r="FD86" i="34"/>
  <c r="HD86" i="34" s="1"/>
  <c r="JD86" i="34" s="1"/>
  <c r="AR95" i="33"/>
  <c r="AR107" i="33"/>
  <c r="GD86" i="34"/>
  <c r="ID86" i="34" s="1"/>
  <c r="IE86" i="34"/>
  <c r="IB86" i="34"/>
  <c r="IE91" i="34"/>
  <c r="IG91" i="34"/>
  <c r="AR91" i="33"/>
  <c r="AR109" i="33"/>
  <c r="IC93" i="34"/>
  <c r="AE87" i="33"/>
  <c r="AE86" i="33"/>
  <c r="AE85" i="33"/>
  <c r="AE111" i="33"/>
  <c r="AE100" i="33"/>
  <c r="AR88" i="33"/>
  <c r="IG90" i="34"/>
  <c r="HS92" i="34"/>
  <c r="HT92" i="34"/>
  <c r="HS93" i="34"/>
  <c r="HS94" i="34"/>
  <c r="HT94" i="34"/>
  <c r="HQ94" i="34"/>
  <c r="HR94" i="34"/>
  <c r="HR92" i="34"/>
  <c r="IF86" i="34"/>
  <c r="HQ93" i="34"/>
  <c r="IS91" i="34"/>
  <c r="IR91" i="34"/>
  <c r="IR86" i="34"/>
  <c r="IT86" i="34"/>
  <c r="HR93" i="34"/>
  <c r="HP93" i="34"/>
  <c r="HO86" i="34"/>
  <c r="IP86" i="34"/>
  <c r="IT93" i="34"/>
  <c r="IT91" i="34"/>
  <c r="HR91" i="34"/>
  <c r="HT86" i="34"/>
  <c r="IT92" i="34"/>
  <c r="HP94" i="34"/>
  <c r="IS93" i="34"/>
  <c r="HN86" i="34"/>
  <c r="IR92" i="34"/>
  <c r="HT93" i="34"/>
  <c r="HS91" i="34"/>
  <c r="HT91" i="34"/>
  <c r="HP92" i="34"/>
  <c r="IS92" i="34"/>
  <c r="IS86" i="34"/>
  <c r="IQ93" i="34"/>
  <c r="IP93" i="34"/>
  <c r="HQ86" i="34"/>
  <c r="IG89" i="34"/>
  <c r="EC92" i="34"/>
  <c r="DZ86" i="34"/>
  <c r="EE93" i="34"/>
  <c r="HF92" i="34"/>
  <c r="JF92" i="34" s="1"/>
  <c r="HG91" i="34"/>
  <c r="JG91" i="34" s="1"/>
  <c r="HE92" i="34"/>
  <c r="JE92" i="34" s="1"/>
  <c r="HF93" i="34"/>
  <c r="JF93" i="34" s="1"/>
  <c r="HG90" i="34"/>
  <c r="JG90" i="34" s="1"/>
  <c r="HE86" i="34"/>
  <c r="JE86" i="34" s="1"/>
  <c r="GM86" i="34"/>
  <c r="IM86" i="34" s="1"/>
  <c r="HF86" i="34"/>
  <c r="JF86" i="34" s="1"/>
  <c r="HG89" i="34"/>
  <c r="JG89" i="34" s="1"/>
  <c r="GR93" i="34"/>
  <c r="IR93" i="34" s="1"/>
  <c r="GP92" i="34"/>
  <c r="IP92" i="34" s="1"/>
  <c r="HE91" i="34"/>
  <c r="JE91" i="34" s="1"/>
  <c r="HC86" i="34"/>
  <c r="JC86" i="34" s="1"/>
  <c r="HC93" i="34"/>
  <c r="JC93" i="34" s="1"/>
  <c r="HA86" i="34"/>
  <c r="JA86" i="34" s="1"/>
  <c r="EB92" i="34"/>
  <c r="GO92" i="34"/>
  <c r="IO92" i="34" s="1"/>
  <c r="HG92" i="34"/>
  <c r="JG92" i="34" s="1"/>
  <c r="HB86" i="34"/>
  <c r="JB86" i="34" s="1"/>
  <c r="HG93" i="34"/>
  <c r="JG93" i="34" s="1"/>
  <c r="HD93" i="34"/>
  <c r="JD93" i="34" s="1"/>
  <c r="HG86" i="34"/>
  <c r="JG86" i="34" s="1"/>
  <c r="HD92" i="34"/>
  <c r="JD92" i="34" s="1"/>
  <c r="EZ86" i="34"/>
  <c r="AB91" i="34"/>
  <c r="DL91" i="34"/>
  <c r="AB93" i="34"/>
  <c r="DL93" i="34"/>
  <c r="FC92" i="34"/>
  <c r="AB98" i="34"/>
  <c r="DL98" i="34"/>
  <c r="AB108" i="34"/>
  <c r="DL108" i="34"/>
  <c r="AB97" i="34"/>
  <c r="DL97" i="34"/>
  <c r="AB88" i="34"/>
  <c r="DL88" i="34"/>
  <c r="AB111" i="34"/>
  <c r="DL111" i="34"/>
  <c r="AB100" i="34"/>
  <c r="DL100" i="34"/>
  <c r="FB92" i="34"/>
  <c r="AB94" i="34"/>
  <c r="DL94" i="34"/>
  <c r="AB101" i="34"/>
  <c r="DL101" i="34"/>
  <c r="AB85" i="34"/>
  <c r="DL85" i="34"/>
  <c r="AB96" i="34"/>
  <c r="DL96" i="34"/>
  <c r="AB104" i="34"/>
  <c r="DL104" i="34"/>
  <c r="AB92" i="34"/>
  <c r="DL92" i="34"/>
  <c r="AB90" i="34"/>
  <c r="DL90" i="34"/>
  <c r="FE93" i="34"/>
  <c r="AB95" i="34"/>
  <c r="DL95" i="34"/>
  <c r="AB89" i="34"/>
  <c r="DL89" i="34"/>
  <c r="AB103" i="34"/>
  <c r="DL103" i="34"/>
  <c r="AB107" i="34"/>
  <c r="DL107" i="34"/>
  <c r="AB87" i="34"/>
  <c r="DL87" i="34"/>
  <c r="AB86" i="34"/>
  <c r="DL86" i="34"/>
  <c r="AB102" i="34"/>
  <c r="DL102" i="34"/>
  <c r="AB99" i="34"/>
  <c r="DL99" i="34"/>
  <c r="AB110" i="34"/>
  <c r="DL110" i="34"/>
  <c r="AB109" i="34"/>
  <c r="DL109" i="34"/>
  <c r="AB105" i="34"/>
  <c r="DL105" i="34"/>
  <c r="AB106" i="34"/>
  <c r="DL106" i="34"/>
  <c r="P306" i="17"/>
  <c r="P478" i="17" s="1"/>
  <c r="Q306" i="17"/>
  <c r="Q478" i="17" s="1"/>
  <c r="P308" i="17"/>
  <c r="P480" i="17" s="1"/>
  <c r="Q308" i="17"/>
  <c r="Q480" i="17" s="1"/>
  <c r="P309" i="17"/>
  <c r="P481" i="17" s="1"/>
  <c r="Q309" i="17"/>
  <c r="Q481" i="17" s="1"/>
  <c r="IB92" i="34" l="1"/>
  <c r="IC92" i="34"/>
  <c r="IE93" i="34"/>
  <c r="HZ86" i="34"/>
  <c r="HE93" i="34"/>
  <c r="JE93" i="34" s="1"/>
  <c r="AO92" i="34"/>
  <c r="EL92" i="34" s="1"/>
  <c r="DY92" i="34"/>
  <c r="AO96" i="34"/>
  <c r="EL96" i="34" s="1"/>
  <c r="DY96" i="34"/>
  <c r="AO101" i="34"/>
  <c r="EL101" i="34" s="1"/>
  <c r="DY101" i="34"/>
  <c r="HC92" i="34"/>
  <c r="JC92" i="34" s="1"/>
  <c r="AO91" i="34"/>
  <c r="EL91" i="34" s="1"/>
  <c r="DY91" i="34"/>
  <c r="AO106" i="34"/>
  <c r="EL106" i="34" s="1"/>
  <c r="DY106" i="34"/>
  <c r="AO109" i="34"/>
  <c r="EL109" i="34" s="1"/>
  <c r="DY109" i="34"/>
  <c r="AO99" i="34"/>
  <c r="EL99" i="34" s="1"/>
  <c r="DY99" i="34"/>
  <c r="AO86" i="34"/>
  <c r="EL86" i="34" s="1"/>
  <c r="DY86" i="34"/>
  <c r="AO107" i="34"/>
  <c r="EL107" i="34" s="1"/>
  <c r="DY107" i="34"/>
  <c r="AO89" i="34"/>
  <c r="EL89" i="34" s="1"/>
  <c r="DY89" i="34"/>
  <c r="AO100" i="34"/>
  <c r="EL100" i="34" s="1"/>
  <c r="DY100" i="34"/>
  <c r="AO88" i="34"/>
  <c r="EL88" i="34" s="1"/>
  <c r="DY88" i="34"/>
  <c r="AO108" i="34"/>
  <c r="EL108" i="34" s="1"/>
  <c r="DY108" i="34"/>
  <c r="GZ86" i="34"/>
  <c r="IZ86" i="34" s="1"/>
  <c r="AO90" i="34"/>
  <c r="EL90" i="34" s="1"/>
  <c r="DY90" i="34"/>
  <c r="AO104" i="34"/>
  <c r="EL104" i="34" s="1"/>
  <c r="DY104" i="34"/>
  <c r="AO85" i="34"/>
  <c r="EL85" i="34" s="1"/>
  <c r="DY85" i="34"/>
  <c r="AO94" i="34"/>
  <c r="EL94" i="34" s="1"/>
  <c r="DY94" i="34"/>
  <c r="AO93" i="34"/>
  <c r="EL93" i="34" s="1"/>
  <c r="DY93" i="34"/>
  <c r="AO105" i="34"/>
  <c r="EL105" i="34" s="1"/>
  <c r="DY105" i="34"/>
  <c r="AO110" i="34"/>
  <c r="EL110" i="34" s="1"/>
  <c r="DY110" i="34"/>
  <c r="AO102" i="34"/>
  <c r="EL102" i="34" s="1"/>
  <c r="DY102" i="34"/>
  <c r="AO87" i="34"/>
  <c r="EL87" i="34" s="1"/>
  <c r="DY87" i="34"/>
  <c r="AO103" i="34"/>
  <c r="EL103" i="34" s="1"/>
  <c r="DY103" i="34"/>
  <c r="AO95" i="34"/>
  <c r="EL95" i="34" s="1"/>
  <c r="DY95" i="34"/>
  <c r="HB92" i="34"/>
  <c r="JB92" i="34" s="1"/>
  <c r="AO111" i="34"/>
  <c r="EL111" i="34" s="1"/>
  <c r="DY111" i="34"/>
  <c r="AO97" i="34"/>
  <c r="EL97" i="34" s="1"/>
  <c r="DY97" i="34"/>
  <c r="AO98" i="34"/>
  <c r="EL98" i="34" s="1"/>
  <c r="DY98" i="34"/>
  <c r="P213" i="22"/>
  <c r="GY92" i="34" l="1"/>
  <c r="GY91" i="34"/>
  <c r="GY108" i="34"/>
  <c r="GY97" i="34"/>
  <c r="BB106" i="34"/>
  <c r="GL106" i="34" s="1"/>
  <c r="BB107" i="34"/>
  <c r="FL107" i="34" s="1"/>
  <c r="GY99" i="34"/>
  <c r="BB86" i="34"/>
  <c r="GL86" i="34" s="1"/>
  <c r="BB100" i="34"/>
  <c r="FL100" i="34" s="1"/>
  <c r="GY101" i="34"/>
  <c r="BB94" i="34"/>
  <c r="BO94" i="34" s="1"/>
  <c r="GY89" i="34"/>
  <c r="BB109" i="34"/>
  <c r="BO109" i="34" s="1"/>
  <c r="BB85" i="34"/>
  <c r="GL85" i="34" s="1"/>
  <c r="GY111" i="34"/>
  <c r="BB103" i="34"/>
  <c r="BO103" i="34" s="1"/>
  <c r="BB95" i="34"/>
  <c r="BO95" i="34" s="1"/>
  <c r="BB98" i="34"/>
  <c r="BO98" i="34" s="1"/>
  <c r="BB88" i="34"/>
  <c r="GL88" i="34" s="1"/>
  <c r="BB110" i="34"/>
  <c r="GL110" i="34" s="1"/>
  <c r="BB92" i="34"/>
  <c r="BO92" i="34" s="1"/>
  <c r="BB89" i="34"/>
  <c r="BO89" i="34" s="1"/>
  <c r="BB93" i="34"/>
  <c r="FL93" i="34" s="1"/>
  <c r="BB111" i="34"/>
  <c r="GL111" i="34" s="1"/>
  <c r="BB91" i="34"/>
  <c r="BO91" i="34" s="1"/>
  <c r="BB101" i="34"/>
  <c r="BO101" i="34" s="1"/>
  <c r="BB90" i="34"/>
  <c r="BO90" i="34" s="1"/>
  <c r="BB87" i="34"/>
  <c r="BO87" i="34" s="1"/>
  <c r="GY93" i="34"/>
  <c r="GY90" i="34"/>
  <c r="GY87" i="34"/>
  <c r="GY109" i="34"/>
  <c r="GY98" i="34"/>
  <c r="GY86" i="34"/>
  <c r="GY88" i="34"/>
  <c r="GY85" i="34"/>
  <c r="GY95" i="34"/>
  <c r="GY110" i="34"/>
  <c r="GY102" i="34"/>
  <c r="GY105" i="34"/>
  <c r="BB97" i="34"/>
  <c r="GL97" i="34" s="1"/>
  <c r="BB99" i="34"/>
  <c r="GL99" i="34" s="1"/>
  <c r="BB108" i="34"/>
  <c r="BO108" i="34" s="1"/>
  <c r="BB104" i="34"/>
  <c r="GL104" i="34" s="1"/>
  <c r="BB102" i="34"/>
  <c r="FL102" i="34" s="1"/>
  <c r="BB96" i="34"/>
  <c r="GL96" i="34" s="1"/>
  <c r="BB105" i="34"/>
  <c r="BO105" i="34" s="1"/>
  <c r="GY104" i="34"/>
  <c r="GY96" i="34"/>
  <c r="GY94" i="34"/>
  <c r="GY107" i="34"/>
  <c r="GY100" i="34"/>
  <c r="GY103" i="34"/>
  <c r="GY106" i="34"/>
  <c r="B213" i="22"/>
  <c r="O213" i="22" s="1"/>
  <c r="D409" i="22"/>
  <c r="C409" i="22"/>
  <c r="FL86" i="34" l="1"/>
  <c r="HL207" i="34"/>
  <c r="BR211" i="33"/>
  <c r="HL211" i="34"/>
  <c r="HL208" i="34"/>
  <c r="BR208" i="33"/>
  <c r="HL212" i="34"/>
  <c r="BR212" i="33"/>
  <c r="BE209" i="33"/>
  <c r="HL209" i="34"/>
  <c r="BE213" i="33"/>
  <c r="HL213" i="34"/>
  <c r="O206" i="33"/>
  <c r="HL206" i="34"/>
  <c r="BR210" i="33"/>
  <c r="HL210" i="34"/>
  <c r="BR214" i="33"/>
  <c r="HL214" i="34"/>
  <c r="BO86" i="34"/>
  <c r="FY86" i="34" s="1"/>
  <c r="FL90" i="34"/>
  <c r="BO85" i="34"/>
  <c r="CB85" i="34" s="1"/>
  <c r="FL106" i="34"/>
  <c r="BO106" i="34"/>
  <c r="CB106" i="34" s="1"/>
  <c r="FL98" i="34"/>
  <c r="FL85" i="34"/>
  <c r="GL107" i="34"/>
  <c r="BO88" i="34"/>
  <c r="CB88" i="34" s="1"/>
  <c r="GL94" i="34"/>
  <c r="GL93" i="34"/>
  <c r="GL100" i="34"/>
  <c r="BO110" i="34"/>
  <c r="CB110" i="34" s="1"/>
  <c r="FL111" i="34"/>
  <c r="BO107" i="34"/>
  <c r="FY107" i="34" s="1"/>
  <c r="BO104" i="34"/>
  <c r="FY104" i="34" s="1"/>
  <c r="FL94" i="34"/>
  <c r="GL90" i="34"/>
  <c r="BO100" i="34"/>
  <c r="CB100" i="34" s="1"/>
  <c r="BO93" i="34"/>
  <c r="FY93" i="34" s="1"/>
  <c r="FL109" i="34"/>
  <c r="FL92" i="34"/>
  <c r="FL95" i="34"/>
  <c r="GL109" i="34"/>
  <c r="GL95" i="34"/>
  <c r="FL91" i="34"/>
  <c r="BO96" i="34"/>
  <c r="CB96" i="34" s="1"/>
  <c r="BO97" i="34"/>
  <c r="FY97" i="34" s="1"/>
  <c r="BO102" i="34"/>
  <c r="CB102" i="34" s="1"/>
  <c r="FL105" i="34"/>
  <c r="FL108" i="34"/>
  <c r="FL101" i="34"/>
  <c r="FL87" i="34"/>
  <c r="FL110" i="34"/>
  <c r="FL88" i="34"/>
  <c r="GL105" i="34"/>
  <c r="FL104" i="34"/>
  <c r="GL108" i="34"/>
  <c r="GL87" i="34"/>
  <c r="BO111" i="34"/>
  <c r="FY111" i="34" s="1"/>
  <c r="GL103" i="34"/>
  <c r="FL103" i="34"/>
  <c r="GL98" i="34"/>
  <c r="FL89" i="34"/>
  <c r="GL91" i="34"/>
  <c r="GL102" i="34"/>
  <c r="FL99" i="34"/>
  <c r="GL92" i="34"/>
  <c r="GL89" i="34"/>
  <c r="GL101" i="34"/>
  <c r="FL96" i="34"/>
  <c r="BO99" i="34"/>
  <c r="CB99" i="34" s="1"/>
  <c r="FL97" i="34"/>
  <c r="CB95" i="34"/>
  <c r="FY95" i="34"/>
  <c r="CB104" i="34"/>
  <c r="CB90" i="34"/>
  <c r="FY90" i="34"/>
  <c r="CB105" i="34"/>
  <c r="FY105" i="34"/>
  <c r="CB92" i="34"/>
  <c r="FY92" i="34"/>
  <c r="CB87" i="34"/>
  <c r="FY87" i="34"/>
  <c r="CB103" i="34"/>
  <c r="FY103" i="34"/>
  <c r="CB109" i="34"/>
  <c r="FY109" i="34"/>
  <c r="CB94" i="34"/>
  <c r="FY94" i="34"/>
  <c r="CB91" i="34"/>
  <c r="FY91" i="34"/>
  <c r="CB98" i="34"/>
  <c r="FY98" i="34"/>
  <c r="CB108" i="34"/>
  <c r="FY108" i="34"/>
  <c r="CB89" i="34"/>
  <c r="FY89" i="34"/>
  <c r="CB101" i="34"/>
  <c r="FY101" i="34"/>
  <c r="BE207" i="33"/>
  <c r="AR207" i="33"/>
  <c r="C40" i="22"/>
  <c r="D40" i="22"/>
  <c r="CB86" i="34" l="1"/>
  <c r="BE208" i="33"/>
  <c r="CB93" i="34"/>
  <c r="AE215" i="33"/>
  <c r="HL215" i="34"/>
  <c r="FY85" i="34"/>
  <c r="CB97" i="34"/>
  <c r="CB111" i="34"/>
  <c r="FY106" i="34"/>
  <c r="FY88" i="34"/>
  <c r="FY110" i="34"/>
  <c r="CB107" i="34"/>
  <c r="FY100" i="34"/>
  <c r="FY102" i="34"/>
  <c r="FY96" i="34"/>
  <c r="BR207" i="33"/>
  <c r="AE206" i="33"/>
  <c r="O212" i="33"/>
  <c r="AR206" i="33"/>
  <c r="BE206" i="33"/>
  <c r="BE212" i="33"/>
  <c r="AE212" i="33"/>
  <c r="O207" i="33"/>
  <c r="AR212" i="33"/>
  <c r="AE207" i="33"/>
  <c r="O208" i="33"/>
  <c r="O209" i="33"/>
  <c r="BR206" i="33"/>
  <c r="O214" i="33"/>
  <c r="AE209" i="33"/>
  <c r="AE208" i="33"/>
  <c r="AR209" i="33"/>
  <c r="AR208" i="33"/>
  <c r="IL214" i="34"/>
  <c r="IY214" i="34" s="1"/>
  <c r="IL211" i="34"/>
  <c r="IY211" i="34" s="1"/>
  <c r="IL210" i="34"/>
  <c r="IY210" i="34" s="1"/>
  <c r="IL209" i="34"/>
  <c r="IY209" i="34" s="1"/>
  <c r="IL213" i="34"/>
  <c r="IY213" i="34" s="1"/>
  <c r="IL208" i="34"/>
  <c r="IY208" i="34" s="1"/>
  <c r="FY99" i="34"/>
  <c r="IL212" i="34"/>
  <c r="IY212" i="34" s="1"/>
  <c r="IL207" i="34"/>
  <c r="IY207" i="34" s="1"/>
  <c r="IL206" i="34"/>
  <c r="IY206" i="34" s="1"/>
  <c r="O211" i="33"/>
  <c r="AE214" i="33"/>
  <c r="BR213" i="33"/>
  <c r="AR214" i="33"/>
  <c r="BE211" i="33"/>
  <c r="O213" i="33"/>
  <c r="AE210" i="33"/>
  <c r="AE213" i="33"/>
  <c r="AR210" i="33"/>
  <c r="BE214" i="33"/>
  <c r="AE211" i="33"/>
  <c r="AR211" i="33"/>
  <c r="O210" i="33"/>
  <c r="AR213" i="33"/>
  <c r="BE210" i="33"/>
  <c r="BR209" i="33"/>
  <c r="O210" i="34"/>
  <c r="HY210" i="34" s="1"/>
  <c r="DL210" i="34"/>
  <c r="EY210" i="34"/>
  <c r="O209" i="34"/>
  <c r="HY209" i="34" s="1"/>
  <c r="DL209" i="34"/>
  <c r="EY209" i="34"/>
  <c r="O213" i="34"/>
  <c r="HY213" i="34" s="1"/>
  <c r="EY213" i="34"/>
  <c r="DL213" i="34"/>
  <c r="O208" i="34"/>
  <c r="HY208" i="34" s="1"/>
  <c r="EY208" i="34"/>
  <c r="DL208" i="34"/>
  <c r="O214" i="34"/>
  <c r="HY214" i="34" s="1"/>
  <c r="DL214" i="34"/>
  <c r="EY214" i="34"/>
  <c r="O206" i="34"/>
  <c r="HY206" i="34" s="1"/>
  <c r="EY206" i="34"/>
  <c r="DL206" i="34"/>
  <c r="O211" i="34"/>
  <c r="HY211" i="34" s="1"/>
  <c r="DL211" i="34"/>
  <c r="EY211" i="34"/>
  <c r="O212" i="34"/>
  <c r="HY212" i="34" s="1"/>
  <c r="DL212" i="34"/>
  <c r="EY212" i="34"/>
  <c r="O207" i="34"/>
  <c r="HY207" i="34" s="1"/>
  <c r="EY207" i="34"/>
  <c r="DL207" i="34"/>
  <c r="O215" i="33" l="1"/>
  <c r="BR215" i="33"/>
  <c r="IL215" i="34"/>
  <c r="IY215" i="34" s="1"/>
  <c r="AB208" i="34"/>
  <c r="DY208" i="34"/>
  <c r="AB212" i="34"/>
  <c r="DY212" i="34"/>
  <c r="AB209" i="34"/>
  <c r="DY209" i="34"/>
  <c r="AB206" i="34"/>
  <c r="DY206" i="34"/>
  <c r="AB211" i="34"/>
  <c r="DY211" i="34"/>
  <c r="AB207" i="34"/>
  <c r="DY207" i="34"/>
  <c r="AB214" i="34"/>
  <c r="DY214" i="34"/>
  <c r="AB213" i="34"/>
  <c r="DY213" i="34"/>
  <c r="AB210" i="34"/>
  <c r="DY210" i="34"/>
  <c r="AR215" i="33"/>
  <c r="BE215" i="33"/>
  <c r="O215" i="34"/>
  <c r="HY215" i="34" s="1"/>
  <c r="DL215" i="34"/>
  <c r="EY215" i="34"/>
  <c r="P199" i="22"/>
  <c r="Q199" i="22"/>
  <c r="P200" i="22"/>
  <c r="Q200" i="22"/>
  <c r="P201" i="22"/>
  <c r="Q201" i="22"/>
  <c r="P202" i="22"/>
  <c r="Q202" i="22"/>
  <c r="P204" i="22"/>
  <c r="Q204" i="22"/>
  <c r="P205" i="22"/>
  <c r="Q205" i="22"/>
  <c r="P206" i="22"/>
  <c r="Q206" i="22"/>
  <c r="P207" i="22"/>
  <c r="Q207" i="22"/>
  <c r="P208" i="22"/>
  <c r="Q208" i="22"/>
  <c r="P209" i="22"/>
  <c r="Q209" i="22"/>
  <c r="P210" i="22"/>
  <c r="Q210" i="22"/>
  <c r="P211" i="22"/>
  <c r="Q211" i="22"/>
  <c r="P212" i="22"/>
  <c r="Q212" i="22"/>
  <c r="Q213" i="22"/>
  <c r="P198" i="22"/>
  <c r="Q198" i="22"/>
  <c r="P197" i="22"/>
  <c r="Q197" i="22"/>
  <c r="B390" i="22"/>
  <c r="B355" i="22"/>
  <c r="B320" i="22"/>
  <c r="B285" i="22"/>
  <c r="O70" i="22"/>
  <c r="B141" i="22"/>
  <c r="O141" i="22" s="1"/>
  <c r="B103" i="22"/>
  <c r="O103" i="22" s="1"/>
  <c r="B104" i="22"/>
  <c r="O104" i="22" s="1"/>
  <c r="B101" i="22"/>
  <c r="O101" i="22" s="1"/>
  <c r="AO210" i="34" l="1"/>
  <c r="GY210" i="34" s="1"/>
  <c r="EL210" i="34"/>
  <c r="AO214" i="34"/>
  <c r="GY214" i="34" s="1"/>
  <c r="EL214" i="34"/>
  <c r="AO211" i="34"/>
  <c r="GY211" i="34" s="1"/>
  <c r="EL211" i="34"/>
  <c r="AO209" i="34"/>
  <c r="GY209" i="34" s="1"/>
  <c r="EL209" i="34"/>
  <c r="AO208" i="34"/>
  <c r="GY208" i="34" s="1"/>
  <c r="EL208" i="34"/>
  <c r="AO213" i="34"/>
  <c r="EL213" i="34"/>
  <c r="AO207" i="34"/>
  <c r="EL207" i="34"/>
  <c r="AO206" i="34"/>
  <c r="EL206" i="34"/>
  <c r="AO212" i="34"/>
  <c r="EL212" i="34"/>
  <c r="AB215" i="34"/>
  <c r="DY215" i="34"/>
  <c r="B382" i="22"/>
  <c r="B347" i="22"/>
  <c r="B312" i="22"/>
  <c r="B277" i="22"/>
  <c r="B242" i="22"/>
  <c r="O242" i="22" s="1"/>
  <c r="B170" i="22"/>
  <c r="O170" i="22" s="1"/>
  <c r="B205" i="22"/>
  <c r="O205" i="22" s="1"/>
  <c r="B135" i="22"/>
  <c r="O135" i="22" s="1"/>
  <c r="B384" i="22"/>
  <c r="B349" i="22"/>
  <c r="B244" i="22"/>
  <c r="O244" i="22" s="1"/>
  <c r="B314" i="22"/>
  <c r="B279" i="22"/>
  <c r="B207" i="22"/>
  <c r="O207" i="22" s="1"/>
  <c r="B172" i="22"/>
  <c r="O172" i="22" s="1"/>
  <c r="B137" i="22"/>
  <c r="O137" i="22" s="1"/>
  <c r="O66" i="22"/>
  <c r="B346" i="22"/>
  <c r="B311" i="22"/>
  <c r="B381" i="22"/>
  <c r="B276" i="22"/>
  <c r="B241" i="22"/>
  <c r="O241" i="22" s="1"/>
  <c r="B204" i="22"/>
  <c r="O204" i="22" s="1"/>
  <c r="B169" i="22"/>
  <c r="O169" i="22" s="1"/>
  <c r="B134" i="22"/>
  <c r="O134" i="22" s="1"/>
  <c r="B389" i="22"/>
  <c r="B354" i="22"/>
  <c r="B319" i="22"/>
  <c r="B284" i="22"/>
  <c r="B249" i="22"/>
  <c r="O249" i="22" s="1"/>
  <c r="B212" i="22"/>
  <c r="O212" i="22" s="1"/>
  <c r="B177" i="22"/>
  <c r="O177" i="22" s="1"/>
  <c r="O69" i="22"/>
  <c r="O65" i="22"/>
  <c r="B142" i="22"/>
  <c r="O142" i="22" s="1"/>
  <c r="B386" i="22"/>
  <c r="B351" i="22"/>
  <c r="B316" i="22"/>
  <c r="B281" i="22"/>
  <c r="B209" i="22"/>
  <c r="O209" i="22" s="1"/>
  <c r="B246" i="22"/>
  <c r="O246" i="22" s="1"/>
  <c r="B174" i="22"/>
  <c r="O174" i="22" s="1"/>
  <c r="B139" i="22"/>
  <c r="O139" i="22" s="1"/>
  <c r="B388" i="22"/>
  <c r="B353" i="22"/>
  <c r="B318" i="22"/>
  <c r="B283" i="22"/>
  <c r="B248" i="22"/>
  <c r="O248" i="22" s="1"/>
  <c r="B211" i="22"/>
  <c r="O211" i="22" s="1"/>
  <c r="B176" i="22"/>
  <c r="O176" i="22" s="1"/>
  <c r="B106" i="22"/>
  <c r="O106" i="22" s="1"/>
  <c r="O72" i="22"/>
  <c r="O68" i="22"/>
  <c r="O64" i="22"/>
  <c r="B68" i="22"/>
  <c r="B67" i="22"/>
  <c r="B66" i="22"/>
  <c r="B65" i="22"/>
  <c r="B64" i="22"/>
  <c r="B102" i="22"/>
  <c r="O102" i="22" s="1"/>
  <c r="B100" i="22"/>
  <c r="O100" i="22" s="1"/>
  <c r="B383" i="22"/>
  <c r="B348" i="22"/>
  <c r="B313" i="22"/>
  <c r="B243" i="22"/>
  <c r="O243" i="22" s="1"/>
  <c r="B278" i="22"/>
  <c r="B206" i="22"/>
  <c r="O206" i="22" s="1"/>
  <c r="B171" i="22"/>
  <c r="O171" i="22" s="1"/>
  <c r="B136" i="22"/>
  <c r="O136" i="22" s="1"/>
  <c r="B385" i="22"/>
  <c r="B350" i="22"/>
  <c r="B315" i="22"/>
  <c r="B280" i="22"/>
  <c r="B245" i="22"/>
  <c r="O245" i="22" s="1"/>
  <c r="B208" i="22"/>
  <c r="O208" i="22" s="1"/>
  <c r="B173" i="22"/>
  <c r="O173" i="22" s="1"/>
  <c r="B138" i="22"/>
  <c r="O138" i="22" s="1"/>
  <c r="B387" i="22"/>
  <c r="B352" i="22"/>
  <c r="B317" i="22"/>
  <c r="B282" i="22"/>
  <c r="B247" i="22"/>
  <c r="O247" i="22" s="1"/>
  <c r="B210" i="22"/>
  <c r="O210" i="22" s="1"/>
  <c r="B105" i="22"/>
  <c r="O105" i="22" s="1"/>
  <c r="B175" i="22"/>
  <c r="O175" i="22" s="1"/>
  <c r="B140" i="22"/>
  <c r="O140" i="22" s="1"/>
  <c r="O71" i="22"/>
  <c r="O67" i="22"/>
  <c r="B99" i="22"/>
  <c r="O99" i="22" s="1"/>
  <c r="B107" i="22"/>
  <c r="O107" i="22" s="1"/>
  <c r="AO215" i="34" l="1"/>
  <c r="GY215" i="34" s="1"/>
  <c r="EL215" i="34"/>
  <c r="BB209" i="34"/>
  <c r="GL209" i="34"/>
  <c r="FL209" i="34"/>
  <c r="BB214" i="34"/>
  <c r="GL214" i="34"/>
  <c r="FL214" i="34"/>
  <c r="GL206" i="34"/>
  <c r="FL206" i="34"/>
  <c r="BB206" i="34"/>
  <c r="GY206" i="34"/>
  <c r="BB212" i="34"/>
  <c r="GY212" i="34"/>
  <c r="GL212" i="34"/>
  <c r="FL212" i="34"/>
  <c r="BB207" i="34"/>
  <c r="GY207" i="34"/>
  <c r="GL207" i="34"/>
  <c r="FL207" i="34"/>
  <c r="GL213" i="34"/>
  <c r="FL213" i="34"/>
  <c r="BB213" i="34"/>
  <c r="GY213" i="34"/>
  <c r="BB208" i="34"/>
  <c r="GL208" i="34"/>
  <c r="FL208" i="34"/>
  <c r="BB211" i="34"/>
  <c r="GL211" i="34"/>
  <c r="FL211" i="34"/>
  <c r="BB210" i="34"/>
  <c r="GL210" i="34"/>
  <c r="FL210" i="34"/>
  <c r="FY211" i="34" l="1"/>
  <c r="BO211" i="34"/>
  <c r="CB211" i="34" s="1"/>
  <c r="BO207" i="34"/>
  <c r="CB207" i="34" s="1"/>
  <c r="FY207" i="34"/>
  <c r="BO212" i="34"/>
  <c r="CB212" i="34" s="1"/>
  <c r="FY212" i="34"/>
  <c r="FL215" i="34"/>
  <c r="GL215" i="34"/>
  <c r="BB215" i="34"/>
  <c r="BO215" i="34" s="1"/>
  <c r="CB215" i="34" s="1"/>
  <c r="FY210" i="34"/>
  <c r="BO210" i="34"/>
  <c r="CB210" i="34" s="1"/>
  <c r="FY213" i="34"/>
  <c r="BO213" i="34"/>
  <c r="CB213" i="34" s="1"/>
  <c r="FY206" i="34"/>
  <c r="BO206" i="34"/>
  <c r="CB206" i="34" s="1"/>
  <c r="BO209" i="34"/>
  <c r="CB209" i="34" s="1"/>
  <c r="FY209" i="34"/>
  <c r="FY208" i="34"/>
  <c r="BO208" i="34"/>
  <c r="CB208" i="34" s="1"/>
  <c r="BO214" i="34"/>
  <c r="CB214" i="34" s="1"/>
  <c r="FY214" i="34"/>
  <c r="FY215" i="34" l="1"/>
  <c r="K65" i="20" l="1"/>
  <c r="AK142" i="34" s="1"/>
  <c r="L65" i="20"/>
  <c r="AL142" i="34" s="1"/>
  <c r="M65" i="20"/>
  <c r="AM142" i="34" s="1"/>
  <c r="B108" i="22"/>
  <c r="O108" i="22" s="1"/>
  <c r="B178" i="22"/>
  <c r="O178" i="22" s="1"/>
  <c r="B250" i="22"/>
  <c r="P191" i="22"/>
  <c r="Q191" i="22"/>
  <c r="P192" i="22"/>
  <c r="Q192" i="22"/>
  <c r="O52" i="22"/>
  <c r="C59" i="22"/>
  <c r="B238" i="22"/>
  <c r="O238" i="22" s="1"/>
  <c r="B234" i="22"/>
  <c r="O234" i="22" s="1"/>
  <c r="B233" i="22"/>
  <c r="O233" i="22" s="1"/>
  <c r="C236" i="22" l="1"/>
  <c r="AC201" i="34"/>
  <c r="O250" i="22"/>
  <c r="B203" i="22"/>
  <c r="O203" i="22" s="1"/>
  <c r="B168" i="22"/>
  <c r="B63" i="22"/>
  <c r="B380" i="22"/>
  <c r="B133" i="22"/>
  <c r="O133" i="22" s="1"/>
  <c r="B98" i="22"/>
  <c r="O98" i="22" s="1"/>
  <c r="K167" i="22"/>
  <c r="K132" i="22"/>
  <c r="X204" i="34" s="1"/>
  <c r="K97" i="22"/>
  <c r="K204" i="34" s="1"/>
  <c r="I166" i="22"/>
  <c r="L165" i="22"/>
  <c r="L130" i="22"/>
  <c r="Y202" i="34" s="1"/>
  <c r="L95" i="22"/>
  <c r="L202" i="34" s="1"/>
  <c r="L60" i="22"/>
  <c r="H165" i="22"/>
  <c r="K163" i="22"/>
  <c r="K128" i="22"/>
  <c r="X200" i="34" s="1"/>
  <c r="K93" i="22"/>
  <c r="K200" i="34" s="1"/>
  <c r="K58" i="22"/>
  <c r="M159" i="22"/>
  <c r="M54" i="22"/>
  <c r="M124" i="22"/>
  <c r="M89" i="22"/>
  <c r="I159" i="22"/>
  <c r="L154" i="22"/>
  <c r="L84" i="22"/>
  <c r="L191" i="34" s="1"/>
  <c r="L49" i="22"/>
  <c r="L119" i="22"/>
  <c r="Y191" i="34" s="1"/>
  <c r="O51" i="22"/>
  <c r="B191" i="22"/>
  <c r="O191" i="22" s="1"/>
  <c r="B156" i="22"/>
  <c r="O156" i="22" s="1"/>
  <c r="B51" i="22"/>
  <c r="B121" i="22"/>
  <c r="O121" i="22" s="1"/>
  <c r="B368" i="22"/>
  <c r="B333" i="22"/>
  <c r="B263" i="22"/>
  <c r="B86" i="22"/>
  <c r="O86" i="22" s="1"/>
  <c r="B298" i="22"/>
  <c r="B228" i="22"/>
  <c r="O228" i="22" s="1"/>
  <c r="C51" i="22"/>
  <c r="B268" i="22"/>
  <c r="B266" i="22"/>
  <c r="B188" i="22"/>
  <c r="B153" i="22"/>
  <c r="B48" i="22"/>
  <c r="B118" i="22"/>
  <c r="B83" i="22"/>
  <c r="B195" i="22"/>
  <c r="O195" i="22" s="1"/>
  <c r="B160" i="22"/>
  <c r="O160" i="22" s="1"/>
  <c r="B55" i="22"/>
  <c r="B372" i="22"/>
  <c r="B302" i="22"/>
  <c r="B125" i="22"/>
  <c r="O125" i="22" s="1"/>
  <c r="B90" i="22"/>
  <c r="B337" i="22"/>
  <c r="J167" i="22"/>
  <c r="J97" i="22"/>
  <c r="J204" i="34" s="1"/>
  <c r="J132" i="22"/>
  <c r="W204" i="34" s="1"/>
  <c r="K165" i="22"/>
  <c r="K130" i="22"/>
  <c r="X202" i="34" s="1"/>
  <c r="K95" i="22"/>
  <c r="K202" i="34" s="1"/>
  <c r="K60" i="22"/>
  <c r="J163" i="22"/>
  <c r="J93" i="22"/>
  <c r="J200" i="34" s="1"/>
  <c r="J58" i="22"/>
  <c r="J128" i="22"/>
  <c r="W200" i="34" s="1"/>
  <c r="L159" i="22"/>
  <c r="L124" i="22"/>
  <c r="L89" i="22"/>
  <c r="L54" i="22"/>
  <c r="H159" i="22"/>
  <c r="B199" i="22"/>
  <c r="O199" i="22" s="1"/>
  <c r="B164" i="22"/>
  <c r="O164" i="22" s="1"/>
  <c r="B59" i="22"/>
  <c r="B129" i="22"/>
  <c r="O129" i="22" s="1"/>
  <c r="B376" i="22"/>
  <c r="B94" i="22"/>
  <c r="O94" i="22" s="1"/>
  <c r="B232" i="22"/>
  <c r="O232" i="22" s="1"/>
  <c r="B231" i="22"/>
  <c r="O231" i="22" s="1"/>
  <c r="B267" i="22"/>
  <c r="B198" i="22"/>
  <c r="O198" i="22" s="1"/>
  <c r="B128" i="22"/>
  <c r="O128" i="22" s="1"/>
  <c r="B375" i="22"/>
  <c r="B93" i="22"/>
  <c r="O93" i="22" s="1"/>
  <c r="B163" i="22"/>
  <c r="O163" i="22" s="1"/>
  <c r="B58" i="22"/>
  <c r="B45" i="22"/>
  <c r="B200" i="22"/>
  <c r="O200" i="22" s="1"/>
  <c r="B165" i="22"/>
  <c r="O165" i="22" s="1"/>
  <c r="B60" i="22"/>
  <c r="B377" i="22"/>
  <c r="B130" i="22"/>
  <c r="O130" i="22" s="1"/>
  <c r="B95" i="22"/>
  <c r="O95" i="22" s="1"/>
  <c r="B186" i="22"/>
  <c r="B81" i="22"/>
  <c r="B46" i="22"/>
  <c r="B196" i="22"/>
  <c r="O196" i="22" s="1"/>
  <c r="B373" i="22"/>
  <c r="B303" i="22"/>
  <c r="B161" i="22"/>
  <c r="O161" i="22" s="1"/>
  <c r="B56" i="22"/>
  <c r="B126" i="22"/>
  <c r="O126" i="22" s="1"/>
  <c r="B338" i="22"/>
  <c r="B91" i="22"/>
  <c r="B201" i="22"/>
  <c r="O201" i="22" s="1"/>
  <c r="B96" i="22"/>
  <c r="O96" i="22" s="1"/>
  <c r="B166" i="22"/>
  <c r="O166" i="22" s="1"/>
  <c r="B61" i="22"/>
  <c r="B378" i="22"/>
  <c r="B131" i="22"/>
  <c r="O131" i="22" s="1"/>
  <c r="B70" i="22"/>
  <c r="M167" i="22"/>
  <c r="M132" i="22"/>
  <c r="Z204" i="34" s="1"/>
  <c r="M97" i="22"/>
  <c r="M204" i="34" s="1"/>
  <c r="I167" i="22"/>
  <c r="J165" i="22"/>
  <c r="J95" i="22"/>
  <c r="J202" i="34" s="1"/>
  <c r="J60" i="22"/>
  <c r="J130" i="22"/>
  <c r="W202" i="34" s="1"/>
  <c r="M163" i="22"/>
  <c r="M58" i="22"/>
  <c r="M128" i="22"/>
  <c r="Z200" i="34" s="1"/>
  <c r="M93" i="22"/>
  <c r="M200" i="34" s="1"/>
  <c r="I163" i="22"/>
  <c r="K159" i="22"/>
  <c r="K124" i="22"/>
  <c r="K89" i="22"/>
  <c r="K54" i="22"/>
  <c r="B240" i="22"/>
  <c r="O240" i="22" s="1"/>
  <c r="B194" i="22"/>
  <c r="B124" i="22"/>
  <c r="O124" i="22" s="1"/>
  <c r="B301" i="22"/>
  <c r="B89" i="22"/>
  <c r="O89" i="22" s="1"/>
  <c r="B371" i="22"/>
  <c r="B336" i="22"/>
  <c r="B159" i="22"/>
  <c r="O159" i="22" s="1"/>
  <c r="B54" i="22"/>
  <c r="B189" i="22"/>
  <c r="B84" i="22"/>
  <c r="B154" i="22"/>
  <c r="B49" i="22"/>
  <c r="B119" i="22"/>
  <c r="B69" i="22"/>
  <c r="B190" i="22"/>
  <c r="B120" i="22"/>
  <c r="B85" i="22"/>
  <c r="B155" i="22"/>
  <c r="B50" i="22"/>
  <c r="B187" i="22"/>
  <c r="B152" i="22"/>
  <c r="B47" i="22"/>
  <c r="B117" i="22"/>
  <c r="B82" i="22"/>
  <c r="B193" i="22"/>
  <c r="O193" i="22" s="1"/>
  <c r="B88" i="22"/>
  <c r="O88" i="22" s="1"/>
  <c r="B370" i="22"/>
  <c r="B335" i="22"/>
  <c r="B265" i="22"/>
  <c r="B158" i="22"/>
  <c r="O158" i="22" s="1"/>
  <c r="B53" i="22"/>
  <c r="B123" i="22"/>
  <c r="O123" i="22" s="1"/>
  <c r="B300" i="22"/>
  <c r="B230" i="22"/>
  <c r="O230" i="22" s="1"/>
  <c r="B197" i="22"/>
  <c r="O197" i="22" s="1"/>
  <c r="B92" i="22"/>
  <c r="O92" i="22" s="1"/>
  <c r="B162" i="22"/>
  <c r="O162" i="22" s="1"/>
  <c r="B57" i="22"/>
  <c r="B127" i="22"/>
  <c r="O127" i="22" s="1"/>
  <c r="B374" i="22"/>
  <c r="B132" i="22"/>
  <c r="O132" i="22" s="1"/>
  <c r="B97" i="22"/>
  <c r="O97" i="22" s="1"/>
  <c r="B202" i="22"/>
  <c r="O202" i="22" s="1"/>
  <c r="B167" i="22"/>
  <c r="O167" i="22" s="1"/>
  <c r="B62" i="22"/>
  <c r="B379" i="22"/>
  <c r="B71" i="22"/>
  <c r="M168" i="22"/>
  <c r="M98" i="22"/>
  <c r="M205" i="34" s="1"/>
  <c r="M133" i="22"/>
  <c r="Z205" i="34" s="1"/>
  <c r="L167" i="22"/>
  <c r="L132" i="22"/>
  <c r="Y204" i="34" s="1"/>
  <c r="L97" i="22"/>
  <c r="L204" i="34" s="1"/>
  <c r="H167" i="22"/>
  <c r="M165" i="22"/>
  <c r="M60" i="22"/>
  <c r="M130" i="22"/>
  <c r="Z202" i="34" s="1"/>
  <c r="M95" i="22"/>
  <c r="M202" i="34" s="1"/>
  <c r="I165" i="22"/>
  <c r="L163" i="22"/>
  <c r="L128" i="22"/>
  <c r="Y200" i="34" s="1"/>
  <c r="L93" i="22"/>
  <c r="L200" i="34" s="1"/>
  <c r="L58" i="22"/>
  <c r="H163" i="22"/>
  <c r="J159" i="22"/>
  <c r="J89" i="22"/>
  <c r="J54" i="22"/>
  <c r="J124" i="22"/>
  <c r="M154" i="22"/>
  <c r="M119" i="22"/>
  <c r="Z191" i="34" s="1"/>
  <c r="M84" i="22"/>
  <c r="M191" i="34" s="1"/>
  <c r="M49" i="22"/>
  <c r="B192" i="22"/>
  <c r="O192" i="22" s="1"/>
  <c r="B157" i="22"/>
  <c r="O157" i="22" s="1"/>
  <c r="B52" i="22"/>
  <c r="B369" i="22"/>
  <c r="B334" i="22"/>
  <c r="B264" i="22"/>
  <c r="B122" i="22"/>
  <c r="O122" i="22" s="1"/>
  <c r="B87" i="22"/>
  <c r="O87" i="22" s="1"/>
  <c r="B299" i="22"/>
  <c r="B229" i="22"/>
  <c r="O229" i="22" s="1"/>
  <c r="B239" i="22"/>
  <c r="O239" i="22" s="1"/>
  <c r="B237" i="22"/>
  <c r="O237" i="22" s="1"/>
  <c r="B236" i="22"/>
  <c r="O236" i="22" s="1"/>
  <c r="B235" i="22"/>
  <c r="O235" i="22" s="1"/>
  <c r="B143" i="22"/>
  <c r="O143" i="22" s="1"/>
  <c r="B73" i="22"/>
  <c r="B72" i="22"/>
  <c r="O90" i="22"/>
  <c r="E168" i="22"/>
  <c r="E133" i="22"/>
  <c r="R205" i="34" s="1"/>
  <c r="E98" i="22"/>
  <c r="E205" i="34" s="1"/>
  <c r="G167" i="22"/>
  <c r="G132" i="22"/>
  <c r="T204" i="34" s="1"/>
  <c r="G97" i="22"/>
  <c r="G204" i="34" s="1"/>
  <c r="C167" i="22"/>
  <c r="C97" i="22"/>
  <c r="C204" i="34" s="1"/>
  <c r="C132" i="22"/>
  <c r="P204" i="34" s="1"/>
  <c r="I131" i="22"/>
  <c r="V203" i="34" s="1"/>
  <c r="I96" i="22"/>
  <c r="I203" i="34" s="1"/>
  <c r="G165" i="22"/>
  <c r="G130" i="22"/>
  <c r="T202" i="34" s="1"/>
  <c r="G95" i="22"/>
  <c r="G202" i="34" s="1"/>
  <c r="C165" i="22"/>
  <c r="C95" i="22"/>
  <c r="C202" i="34" s="1"/>
  <c r="C130" i="22"/>
  <c r="P202" i="34" s="1"/>
  <c r="G163" i="22"/>
  <c r="G128" i="22"/>
  <c r="T200" i="34" s="1"/>
  <c r="G93" i="22"/>
  <c r="G200" i="34" s="1"/>
  <c r="C163" i="22"/>
  <c r="C93" i="22"/>
  <c r="C200" i="34" s="1"/>
  <c r="C128" i="22"/>
  <c r="P200" i="34" s="1"/>
  <c r="C161" i="22"/>
  <c r="C91" i="22"/>
  <c r="G124" i="22"/>
  <c r="G159" i="22"/>
  <c r="G89" i="22"/>
  <c r="C159" i="22"/>
  <c r="C124" i="22"/>
  <c r="C89" i="22"/>
  <c r="C157" i="22"/>
  <c r="C122" i="22"/>
  <c r="C87" i="22"/>
  <c r="C52" i="22"/>
  <c r="O91" i="22"/>
  <c r="D133" i="22"/>
  <c r="Q205" i="34" s="1"/>
  <c r="D168" i="22"/>
  <c r="D98" i="22"/>
  <c r="D205" i="34" s="1"/>
  <c r="F167" i="22"/>
  <c r="F132" i="22"/>
  <c r="S204" i="34" s="1"/>
  <c r="F97" i="22"/>
  <c r="F204" i="34" s="1"/>
  <c r="D166" i="22"/>
  <c r="D131" i="22"/>
  <c r="Q203" i="34" s="1"/>
  <c r="D96" i="22"/>
  <c r="D203" i="34" s="1"/>
  <c r="F165" i="22"/>
  <c r="F130" i="22"/>
  <c r="S202" i="34" s="1"/>
  <c r="F95" i="22"/>
  <c r="F202" i="34" s="1"/>
  <c r="D164" i="22"/>
  <c r="D129" i="22"/>
  <c r="Q201" i="34" s="1"/>
  <c r="D94" i="22"/>
  <c r="D201" i="34" s="1"/>
  <c r="D59" i="22"/>
  <c r="F163" i="22"/>
  <c r="F128" i="22"/>
  <c r="S200" i="34" s="1"/>
  <c r="F93" i="22"/>
  <c r="F200" i="34" s="1"/>
  <c r="D162" i="22"/>
  <c r="D127" i="22"/>
  <c r="Q199" i="34" s="1"/>
  <c r="D92" i="22"/>
  <c r="D199" i="34" s="1"/>
  <c r="F159" i="22"/>
  <c r="F124" i="22"/>
  <c r="F89" i="22"/>
  <c r="D158" i="22"/>
  <c r="D123" i="22"/>
  <c r="D88" i="22"/>
  <c r="G168" i="22"/>
  <c r="G98" i="22"/>
  <c r="G205" i="34" s="1"/>
  <c r="G133" i="22"/>
  <c r="T205" i="34" s="1"/>
  <c r="C168" i="22"/>
  <c r="C98" i="22"/>
  <c r="C205" i="34" s="1"/>
  <c r="C133" i="22"/>
  <c r="P205" i="34" s="1"/>
  <c r="I97" i="22"/>
  <c r="I204" i="34" s="1"/>
  <c r="I132" i="22"/>
  <c r="V204" i="34" s="1"/>
  <c r="E97" i="22"/>
  <c r="E204" i="34" s="1"/>
  <c r="E167" i="22"/>
  <c r="E132" i="22"/>
  <c r="R204" i="34" s="1"/>
  <c r="C166" i="22"/>
  <c r="C96" i="22"/>
  <c r="C203" i="34" s="1"/>
  <c r="C131" i="22"/>
  <c r="P203" i="34" s="1"/>
  <c r="I130" i="22"/>
  <c r="V202" i="34" s="1"/>
  <c r="I95" i="22"/>
  <c r="I202" i="34" s="1"/>
  <c r="E165" i="22"/>
  <c r="E130" i="22"/>
  <c r="R202" i="34" s="1"/>
  <c r="E95" i="22"/>
  <c r="E202" i="34" s="1"/>
  <c r="C164" i="22"/>
  <c r="C94" i="22"/>
  <c r="C201" i="34" s="1"/>
  <c r="C129" i="22"/>
  <c r="P201" i="34" s="1"/>
  <c r="I128" i="22"/>
  <c r="V200" i="34" s="1"/>
  <c r="I93" i="22"/>
  <c r="I200" i="34" s="1"/>
  <c r="E163" i="22"/>
  <c r="E128" i="22"/>
  <c r="R200" i="34" s="1"/>
  <c r="E93" i="22"/>
  <c r="E200" i="34" s="1"/>
  <c r="C162" i="22"/>
  <c r="C127" i="22"/>
  <c r="P199" i="34" s="1"/>
  <c r="C92" i="22"/>
  <c r="C199" i="34" s="1"/>
  <c r="C125" i="22"/>
  <c r="C160" i="22"/>
  <c r="C90" i="22"/>
  <c r="I124" i="22"/>
  <c r="I89" i="22"/>
  <c r="E159" i="22"/>
  <c r="E124" i="22"/>
  <c r="E89" i="22"/>
  <c r="C158" i="22"/>
  <c r="C123" i="22"/>
  <c r="C88" i="22"/>
  <c r="O59" i="22"/>
  <c r="O194" i="22"/>
  <c r="O168" i="22"/>
  <c r="F168" i="22"/>
  <c r="F133" i="22"/>
  <c r="S205" i="34" s="1"/>
  <c r="F98" i="22"/>
  <c r="F205" i="34" s="1"/>
  <c r="H132" i="22"/>
  <c r="U204" i="34" s="1"/>
  <c r="H97" i="22"/>
  <c r="H204" i="34" s="1"/>
  <c r="D167" i="22"/>
  <c r="D132" i="22"/>
  <c r="Q204" i="34" s="1"/>
  <c r="D97" i="22"/>
  <c r="D204" i="34" s="1"/>
  <c r="H130" i="22"/>
  <c r="U202" i="34" s="1"/>
  <c r="H95" i="22"/>
  <c r="H202" i="34" s="1"/>
  <c r="D165" i="22"/>
  <c r="D130" i="22"/>
  <c r="Q202" i="34" s="1"/>
  <c r="D95" i="22"/>
  <c r="D202" i="34" s="1"/>
  <c r="H128" i="22"/>
  <c r="U200" i="34" s="1"/>
  <c r="H93" i="22"/>
  <c r="H200" i="34" s="1"/>
  <c r="D163" i="22"/>
  <c r="D128" i="22"/>
  <c r="Q200" i="34" s="1"/>
  <c r="D93" i="22"/>
  <c r="D200" i="34" s="1"/>
  <c r="D161" i="22"/>
  <c r="D91" i="22"/>
  <c r="H124" i="22"/>
  <c r="H89" i="22"/>
  <c r="D159" i="22"/>
  <c r="D124" i="22"/>
  <c r="D89" i="22"/>
  <c r="D157" i="22"/>
  <c r="D122" i="22"/>
  <c r="D52" i="22"/>
  <c r="D87" i="22"/>
  <c r="D156" i="22"/>
  <c r="D121" i="22"/>
  <c r="C156" i="22"/>
  <c r="C121" i="22"/>
  <c r="D51" i="22"/>
  <c r="D86" i="22"/>
  <c r="D193" i="34" s="1"/>
  <c r="C86" i="22"/>
  <c r="C193" i="34" s="1"/>
  <c r="HL195" i="34" l="1"/>
  <c r="BR195" i="33"/>
  <c r="HL198" i="34"/>
  <c r="AR198" i="33"/>
  <c r="AR199" i="33"/>
  <c r="BE201" i="33"/>
  <c r="HL197" i="34"/>
  <c r="BR197" i="33"/>
  <c r="BR193" i="33"/>
  <c r="BE202" i="33"/>
  <c r="HL200" i="34"/>
  <c r="AR200" i="33"/>
  <c r="BR205" i="33"/>
  <c r="HL205" i="34"/>
  <c r="HL203" i="34"/>
  <c r="FM201" i="34"/>
  <c r="EM201" i="34"/>
  <c r="DM201" i="34"/>
  <c r="HM201" i="34" s="1"/>
  <c r="D266" i="22"/>
  <c r="D196" i="34"/>
  <c r="C298" i="22"/>
  <c r="P193" i="34"/>
  <c r="D301" i="22"/>
  <c r="Q196" i="34"/>
  <c r="D228" i="22"/>
  <c r="AD193" i="34"/>
  <c r="C333" i="22"/>
  <c r="AP193" i="34"/>
  <c r="D229" i="22"/>
  <c r="AD194" i="34"/>
  <c r="D336" i="22"/>
  <c r="AQ196" i="34"/>
  <c r="C265" i="22"/>
  <c r="C195" i="34"/>
  <c r="E301" i="22"/>
  <c r="R196" i="34"/>
  <c r="C267" i="22"/>
  <c r="C197" i="34"/>
  <c r="E340" i="22"/>
  <c r="AR200" i="34"/>
  <c r="E342" i="22"/>
  <c r="AR202" i="34"/>
  <c r="G345" i="22"/>
  <c r="AT205" i="34"/>
  <c r="D300" i="22"/>
  <c r="Q195" i="34"/>
  <c r="D339" i="22"/>
  <c r="AQ199" i="34"/>
  <c r="F342" i="22"/>
  <c r="AS202" i="34"/>
  <c r="C334" i="22"/>
  <c r="AP194" i="34"/>
  <c r="G266" i="22"/>
  <c r="G196" i="34"/>
  <c r="C338" i="22"/>
  <c r="AP198" i="34"/>
  <c r="G342" i="22"/>
  <c r="AT202" i="34"/>
  <c r="G344" i="22"/>
  <c r="AT204" i="34"/>
  <c r="M226" i="22"/>
  <c r="AM191" i="34"/>
  <c r="FW191" i="34" s="1"/>
  <c r="J301" i="22"/>
  <c r="W196" i="34"/>
  <c r="H340" i="22"/>
  <c r="AU200" i="34"/>
  <c r="L340" i="22"/>
  <c r="AY200" i="34"/>
  <c r="M237" i="22"/>
  <c r="AM202" i="34"/>
  <c r="DW202" i="34" s="1"/>
  <c r="HW202" i="34" s="1"/>
  <c r="M345" i="22"/>
  <c r="AZ205" i="34"/>
  <c r="HL204" i="34"/>
  <c r="K336" i="22"/>
  <c r="AX196" i="34"/>
  <c r="M235" i="22"/>
  <c r="AM200" i="34"/>
  <c r="FW200" i="34" s="1"/>
  <c r="HL202" i="34"/>
  <c r="H336" i="22"/>
  <c r="AU196" i="34"/>
  <c r="L336" i="22"/>
  <c r="AY196" i="34"/>
  <c r="J340" i="22"/>
  <c r="AW200" i="34"/>
  <c r="K342" i="22"/>
  <c r="AX202" i="34"/>
  <c r="C228" i="22"/>
  <c r="AC193" i="34"/>
  <c r="L331" i="22"/>
  <c r="AY191" i="34"/>
  <c r="M231" i="22"/>
  <c r="AM196" i="34"/>
  <c r="D298" i="22"/>
  <c r="Q193" i="34"/>
  <c r="D333" i="22"/>
  <c r="AQ193" i="34"/>
  <c r="D338" i="22"/>
  <c r="AQ198" i="34"/>
  <c r="D299" i="22"/>
  <c r="Q194" i="34"/>
  <c r="H266" i="22"/>
  <c r="H196" i="34"/>
  <c r="D340" i="22"/>
  <c r="AQ200" i="34"/>
  <c r="C300" i="22"/>
  <c r="P195" i="34"/>
  <c r="E336" i="22"/>
  <c r="AR196" i="34"/>
  <c r="C337" i="22"/>
  <c r="AP197" i="34"/>
  <c r="C339" i="22"/>
  <c r="AP199" i="34"/>
  <c r="C341" i="22"/>
  <c r="AP201" i="34"/>
  <c r="C343" i="22"/>
  <c r="AP203" i="34"/>
  <c r="C345" i="22"/>
  <c r="AP205" i="34"/>
  <c r="D335" i="22"/>
  <c r="AQ195" i="34"/>
  <c r="F266" i="22"/>
  <c r="F196" i="34"/>
  <c r="F344" i="22"/>
  <c r="AS204" i="34"/>
  <c r="C229" i="22"/>
  <c r="AC194" i="34"/>
  <c r="C266" i="22"/>
  <c r="C196" i="34"/>
  <c r="G336" i="22"/>
  <c r="AT196" i="34"/>
  <c r="C342" i="22"/>
  <c r="AP202" i="34"/>
  <c r="C344" i="22"/>
  <c r="AP204" i="34"/>
  <c r="J231" i="22"/>
  <c r="AJ196" i="34"/>
  <c r="L235" i="22"/>
  <c r="AL200" i="34"/>
  <c r="FV200" i="34" s="1"/>
  <c r="I342" i="22"/>
  <c r="AV202" i="34"/>
  <c r="M342" i="22"/>
  <c r="AZ202" i="34"/>
  <c r="L344" i="22"/>
  <c r="AY204" i="34"/>
  <c r="K231" i="22"/>
  <c r="AK196" i="34"/>
  <c r="I340" i="22"/>
  <c r="AV200" i="34"/>
  <c r="M340" i="22"/>
  <c r="AZ200" i="34"/>
  <c r="J342" i="22"/>
  <c r="AW202" i="34"/>
  <c r="M344" i="22"/>
  <c r="AZ204" i="34"/>
  <c r="AE203" i="33"/>
  <c r="L231" i="22"/>
  <c r="AL196" i="34"/>
  <c r="K237" i="22"/>
  <c r="AK202" i="34"/>
  <c r="FU202" i="34" s="1"/>
  <c r="I336" i="22"/>
  <c r="AV196" i="34"/>
  <c r="M336" i="22"/>
  <c r="AZ196" i="34"/>
  <c r="K340" i="22"/>
  <c r="AX200" i="34"/>
  <c r="H301" i="22"/>
  <c r="U196" i="34"/>
  <c r="D342" i="22"/>
  <c r="AQ202" i="34"/>
  <c r="D344" i="22"/>
  <c r="AQ204" i="34"/>
  <c r="F345" i="22"/>
  <c r="AS205" i="34"/>
  <c r="C335" i="22"/>
  <c r="AP195" i="34"/>
  <c r="I266" i="22"/>
  <c r="I196" i="34"/>
  <c r="C302" i="22"/>
  <c r="P197" i="34"/>
  <c r="F301" i="22"/>
  <c r="S196" i="34"/>
  <c r="F340" i="22"/>
  <c r="AS200" i="34"/>
  <c r="D341" i="22"/>
  <c r="AQ201" i="34"/>
  <c r="C264" i="22"/>
  <c r="C194" i="34"/>
  <c r="C301" i="22"/>
  <c r="P196" i="34"/>
  <c r="G301" i="22"/>
  <c r="T196" i="34"/>
  <c r="G340" i="22"/>
  <c r="AT200" i="34"/>
  <c r="J266" i="22"/>
  <c r="J196" i="34"/>
  <c r="H344" i="22"/>
  <c r="AU204" i="34"/>
  <c r="K266" i="22"/>
  <c r="K196" i="34"/>
  <c r="I344" i="22"/>
  <c r="AV204" i="34"/>
  <c r="L266" i="22"/>
  <c r="L196" i="34"/>
  <c r="J235" i="22"/>
  <c r="AJ200" i="34"/>
  <c r="FT200" i="34" s="1"/>
  <c r="L226" i="22"/>
  <c r="AL191" i="34"/>
  <c r="DV191" i="34" s="1"/>
  <c r="HV191" i="34" s="1"/>
  <c r="M266" i="22"/>
  <c r="M196" i="34"/>
  <c r="K235" i="22"/>
  <c r="AK200" i="34"/>
  <c r="EU200" i="34" s="1"/>
  <c r="IU200" i="34" s="1"/>
  <c r="H342" i="22"/>
  <c r="AU202" i="34"/>
  <c r="L342" i="22"/>
  <c r="AY202" i="34"/>
  <c r="K344" i="22"/>
  <c r="AX204" i="34"/>
  <c r="D334" i="22"/>
  <c r="AQ194" i="34"/>
  <c r="D268" i="22"/>
  <c r="D198" i="34"/>
  <c r="D264" i="22"/>
  <c r="D194" i="34"/>
  <c r="E266" i="22"/>
  <c r="E196" i="34"/>
  <c r="I301" i="22"/>
  <c r="V196" i="34"/>
  <c r="E344" i="22"/>
  <c r="AR204" i="34"/>
  <c r="D265" i="22"/>
  <c r="D195" i="34"/>
  <c r="F336" i="22"/>
  <c r="AS196" i="34"/>
  <c r="D236" i="22"/>
  <c r="AD201" i="34"/>
  <c r="FN201" i="34" s="1"/>
  <c r="D343" i="22"/>
  <c r="AQ203" i="34"/>
  <c r="D345" i="22"/>
  <c r="AQ205" i="34"/>
  <c r="C299" i="22"/>
  <c r="P194" i="34"/>
  <c r="C336" i="22"/>
  <c r="AP196" i="34"/>
  <c r="C268" i="22"/>
  <c r="C198" i="34"/>
  <c r="C340" i="22"/>
  <c r="AP200" i="34"/>
  <c r="E345" i="22"/>
  <c r="AR205" i="34"/>
  <c r="BE194" i="33"/>
  <c r="HL194" i="34"/>
  <c r="M331" i="22"/>
  <c r="AZ191" i="34"/>
  <c r="J336" i="22"/>
  <c r="AW196" i="34"/>
  <c r="HL199" i="34"/>
  <c r="BR196" i="33"/>
  <c r="HL196" i="34"/>
  <c r="K301" i="22"/>
  <c r="X196" i="34"/>
  <c r="J237" i="22"/>
  <c r="AJ202" i="34"/>
  <c r="FT202" i="34" s="1"/>
  <c r="HL201" i="34"/>
  <c r="L301" i="22"/>
  <c r="Y196" i="34"/>
  <c r="J344" i="22"/>
  <c r="AW204" i="34"/>
  <c r="HL193" i="34"/>
  <c r="M301" i="22"/>
  <c r="Z196" i="34"/>
  <c r="L237" i="22"/>
  <c r="AL202" i="34"/>
  <c r="DV202" i="34" s="1"/>
  <c r="HV202" i="34" s="1"/>
  <c r="I343" i="22"/>
  <c r="AV203" i="34"/>
  <c r="C193" i="33"/>
  <c r="C263" i="22"/>
  <c r="Q200" i="33"/>
  <c r="D305" i="22"/>
  <c r="D202" i="33"/>
  <c r="D272" i="22"/>
  <c r="U202" i="33"/>
  <c r="H307" i="22"/>
  <c r="D204" i="33"/>
  <c r="D274" i="22"/>
  <c r="U204" i="33"/>
  <c r="H309" i="22"/>
  <c r="F205" i="33"/>
  <c r="F275" i="22"/>
  <c r="E200" i="33"/>
  <c r="E270" i="22"/>
  <c r="V200" i="33"/>
  <c r="I305" i="22"/>
  <c r="E202" i="33"/>
  <c r="E272" i="22"/>
  <c r="V202" i="33"/>
  <c r="I307" i="22"/>
  <c r="R204" i="33"/>
  <c r="E309" i="22"/>
  <c r="I204" i="33"/>
  <c r="I274" i="22"/>
  <c r="T205" i="33"/>
  <c r="G310" i="22"/>
  <c r="S200" i="33"/>
  <c r="F305" i="22"/>
  <c r="Q201" i="33"/>
  <c r="D306" i="22"/>
  <c r="D203" i="33"/>
  <c r="D273" i="22"/>
  <c r="P202" i="33"/>
  <c r="C307" i="22"/>
  <c r="T202" i="33"/>
  <c r="G307" i="22"/>
  <c r="P204" i="33"/>
  <c r="C309" i="22"/>
  <c r="T204" i="33"/>
  <c r="G309" i="22"/>
  <c r="Y204" i="33"/>
  <c r="L309" i="22"/>
  <c r="J202" i="33"/>
  <c r="J272" i="22"/>
  <c r="Z204" i="33"/>
  <c r="M309" i="22"/>
  <c r="X200" i="33"/>
  <c r="K305" i="22"/>
  <c r="L202" i="33"/>
  <c r="L272" i="22"/>
  <c r="K204" i="33"/>
  <c r="K274" i="22"/>
  <c r="Q202" i="33"/>
  <c r="D307" i="22"/>
  <c r="Q204" i="33"/>
  <c r="D309" i="22"/>
  <c r="S205" i="33"/>
  <c r="F310" i="22"/>
  <c r="C199" i="33"/>
  <c r="C269" i="22"/>
  <c r="R200" i="33"/>
  <c r="E305" i="22"/>
  <c r="P201" i="33"/>
  <c r="C306" i="22"/>
  <c r="R202" i="33"/>
  <c r="E307" i="22"/>
  <c r="P203" i="33"/>
  <c r="C308" i="22"/>
  <c r="P205" i="33"/>
  <c r="C310" i="22"/>
  <c r="G205" i="33"/>
  <c r="G275" i="22"/>
  <c r="D199" i="33"/>
  <c r="D269" i="22"/>
  <c r="F202" i="33"/>
  <c r="F272" i="22"/>
  <c r="Q203" i="33"/>
  <c r="D308" i="22"/>
  <c r="D205" i="33"/>
  <c r="D275" i="22"/>
  <c r="G200" i="33"/>
  <c r="G270" i="22"/>
  <c r="C202" i="33"/>
  <c r="C272" i="22"/>
  <c r="C204" i="33"/>
  <c r="C274" i="22"/>
  <c r="M191" i="33"/>
  <c r="M261" i="22"/>
  <c r="W200" i="33"/>
  <c r="J305" i="22"/>
  <c r="W204" i="33"/>
  <c r="J309" i="22"/>
  <c r="Y191" i="33"/>
  <c r="L296" i="22"/>
  <c r="Y202" i="33"/>
  <c r="L307" i="22"/>
  <c r="X204" i="33"/>
  <c r="K309" i="22"/>
  <c r="H200" i="33"/>
  <c r="H270" i="22"/>
  <c r="P199" i="33"/>
  <c r="C304" i="22"/>
  <c r="C201" i="33"/>
  <c r="C271" i="22"/>
  <c r="C203" i="33"/>
  <c r="C273" i="22"/>
  <c r="E204" i="33"/>
  <c r="E274" i="22"/>
  <c r="C205" i="33"/>
  <c r="C275" i="22"/>
  <c r="Q199" i="33"/>
  <c r="D304" i="22"/>
  <c r="S202" i="33"/>
  <c r="F307" i="22"/>
  <c r="F204" i="33"/>
  <c r="F274" i="22"/>
  <c r="P200" i="33"/>
  <c r="C305" i="22"/>
  <c r="T200" i="33"/>
  <c r="G305" i="22"/>
  <c r="I203" i="33"/>
  <c r="I273" i="22"/>
  <c r="E205" i="33"/>
  <c r="E275" i="22"/>
  <c r="Z191" i="33"/>
  <c r="M296" i="22"/>
  <c r="L200" i="33"/>
  <c r="L270" i="22"/>
  <c r="M202" i="33"/>
  <c r="M272" i="22"/>
  <c r="Z205" i="33"/>
  <c r="M310" i="22"/>
  <c r="M200" i="33"/>
  <c r="M270" i="22"/>
  <c r="W202" i="33"/>
  <c r="J307" i="22"/>
  <c r="K202" i="33"/>
  <c r="K272" i="22"/>
  <c r="J204" i="33"/>
  <c r="J274" i="22"/>
  <c r="D193" i="33"/>
  <c r="D263" i="22"/>
  <c r="D200" i="33"/>
  <c r="D270" i="22"/>
  <c r="U200" i="33"/>
  <c r="H305" i="22"/>
  <c r="H202" i="33"/>
  <c r="H272" i="22"/>
  <c r="H204" i="33"/>
  <c r="H274" i="22"/>
  <c r="I200" i="33"/>
  <c r="I270" i="22"/>
  <c r="I202" i="33"/>
  <c r="I272" i="22"/>
  <c r="V204" i="33"/>
  <c r="I309" i="22"/>
  <c r="F200" i="33"/>
  <c r="F270" i="22"/>
  <c r="D201" i="33"/>
  <c r="D271" i="22"/>
  <c r="S204" i="33"/>
  <c r="F309" i="22"/>
  <c r="Q205" i="33"/>
  <c r="D310" i="22"/>
  <c r="C200" i="33"/>
  <c r="C270" i="22"/>
  <c r="G202" i="33"/>
  <c r="G272" i="22"/>
  <c r="V203" i="33"/>
  <c r="I308" i="22"/>
  <c r="G204" i="33"/>
  <c r="G274" i="22"/>
  <c r="R205" i="33"/>
  <c r="E310" i="22"/>
  <c r="Y200" i="33"/>
  <c r="L305" i="22"/>
  <c r="Z202" i="33"/>
  <c r="M307" i="22"/>
  <c r="L204" i="33"/>
  <c r="L274" i="22"/>
  <c r="M205" i="33"/>
  <c r="M275" i="22"/>
  <c r="Z200" i="33"/>
  <c r="M305" i="22"/>
  <c r="M204" i="33"/>
  <c r="M274" i="22"/>
  <c r="J200" i="33"/>
  <c r="J270" i="22"/>
  <c r="X202" i="33"/>
  <c r="K307" i="22"/>
  <c r="L191" i="33"/>
  <c r="L261" i="22"/>
  <c r="K200" i="33"/>
  <c r="K270" i="22"/>
  <c r="BR203" i="33"/>
  <c r="BR194" i="33"/>
  <c r="BE204" i="33"/>
  <c r="BR204" i="33"/>
  <c r="BR202" i="33"/>
  <c r="E196" i="33"/>
  <c r="V196" i="33"/>
  <c r="S196" i="33"/>
  <c r="P194" i="33"/>
  <c r="C198" i="33"/>
  <c r="C195" i="33"/>
  <c r="R196" i="33"/>
  <c r="C197" i="33"/>
  <c r="D195" i="33"/>
  <c r="G196" i="33"/>
  <c r="J196" i="33"/>
  <c r="K196" i="33"/>
  <c r="L196" i="33"/>
  <c r="M196" i="33"/>
  <c r="Q194" i="33"/>
  <c r="H196" i="33"/>
  <c r="Q193" i="33"/>
  <c r="D196" i="33"/>
  <c r="U196" i="33"/>
  <c r="D198" i="33"/>
  <c r="P195" i="33"/>
  <c r="Q195" i="33"/>
  <c r="C196" i="33"/>
  <c r="X196" i="33"/>
  <c r="Y196" i="33"/>
  <c r="Z196" i="33"/>
  <c r="P193" i="33"/>
  <c r="D194" i="33"/>
  <c r="Q196" i="33"/>
  <c r="I196" i="33"/>
  <c r="P197" i="33"/>
  <c r="F196" i="33"/>
  <c r="C194" i="33"/>
  <c r="P196" i="33"/>
  <c r="T196" i="33"/>
  <c r="W196" i="33"/>
  <c r="AR204" i="33"/>
  <c r="AE204" i="33"/>
  <c r="O204" i="33"/>
  <c r="O205" i="33"/>
  <c r="L189" i="22"/>
  <c r="BL191" i="34" s="1"/>
  <c r="J198" i="22"/>
  <c r="C199" i="22"/>
  <c r="C192" i="22"/>
  <c r="M189" i="22"/>
  <c r="BM191" i="34" s="1"/>
  <c r="L198" i="22"/>
  <c r="BL200" i="34" s="1"/>
  <c r="M198" i="22"/>
  <c r="BM200" i="34" s="1"/>
  <c r="M194" i="22"/>
  <c r="BM196" i="34" s="1"/>
  <c r="K198" i="22"/>
  <c r="BK200" i="34" s="1"/>
  <c r="D199" i="22"/>
  <c r="J194" i="22"/>
  <c r="BJ196" i="34" s="1"/>
  <c r="L200" i="22"/>
  <c r="BL202" i="34" s="1"/>
  <c r="C191" i="22"/>
  <c r="M200" i="22"/>
  <c r="BM202" i="34" s="1"/>
  <c r="K194" i="22"/>
  <c r="BK196" i="34" s="1"/>
  <c r="J200" i="22"/>
  <c r="BJ202" i="34" s="1"/>
  <c r="D191" i="22"/>
  <c r="L194" i="22"/>
  <c r="BL196" i="34" s="1"/>
  <c r="K200" i="22"/>
  <c r="BK202" i="34" s="1"/>
  <c r="D192" i="22"/>
  <c r="AE202" i="33" l="1"/>
  <c r="O202" i="33"/>
  <c r="AR202" i="33"/>
  <c r="AE195" i="33"/>
  <c r="BE195" i="33"/>
  <c r="BR200" i="33"/>
  <c r="O200" i="33"/>
  <c r="AE200" i="33"/>
  <c r="BE200" i="33"/>
  <c r="AE205" i="33"/>
  <c r="O195" i="33"/>
  <c r="AR205" i="33"/>
  <c r="BE205" i="33"/>
  <c r="BR198" i="33"/>
  <c r="AE198" i="33"/>
  <c r="FN193" i="34"/>
  <c r="O193" i="33"/>
  <c r="AR196" i="33"/>
  <c r="BE196" i="33"/>
  <c r="AR201" i="33"/>
  <c r="O199" i="33"/>
  <c r="AR195" i="33"/>
  <c r="O198" i="33"/>
  <c r="BE203" i="33"/>
  <c r="BR201" i="33"/>
  <c r="O201" i="33"/>
  <c r="AR197" i="33"/>
  <c r="AE194" i="33"/>
  <c r="O194" i="33"/>
  <c r="AE201" i="33"/>
  <c r="AR194" i="33"/>
  <c r="AE193" i="33"/>
  <c r="AR193" i="33"/>
  <c r="O196" i="33"/>
  <c r="AE196" i="33"/>
  <c r="FM193" i="34"/>
  <c r="FN194" i="34"/>
  <c r="EN194" i="34"/>
  <c r="IN194" i="34" s="1"/>
  <c r="DN194" i="34"/>
  <c r="HN194" i="34" s="1"/>
  <c r="GI202" i="34"/>
  <c r="FW196" i="34"/>
  <c r="DW196" i="34"/>
  <c r="HW196" i="34" s="1"/>
  <c r="EW196" i="34"/>
  <c r="FU196" i="34"/>
  <c r="DU196" i="34"/>
  <c r="HU196" i="34" s="1"/>
  <c r="EU196" i="34"/>
  <c r="IU196" i="34" s="1"/>
  <c r="FT196" i="34"/>
  <c r="DT196" i="34"/>
  <c r="HT196" i="34" s="1"/>
  <c r="ET196" i="34"/>
  <c r="IT196" i="34" s="1"/>
  <c r="GJ196" i="34"/>
  <c r="GG202" i="34"/>
  <c r="GH202" i="34"/>
  <c r="GI200" i="34"/>
  <c r="DU200" i="34"/>
  <c r="HU200" i="34" s="1"/>
  <c r="FV191" i="34"/>
  <c r="DT200" i="34"/>
  <c r="HT200" i="34" s="1"/>
  <c r="EN193" i="34"/>
  <c r="IN193" i="34" s="1"/>
  <c r="EW200" i="34"/>
  <c r="IW200" i="34" s="1"/>
  <c r="FW202" i="34"/>
  <c r="EN201" i="34"/>
  <c r="EW191" i="34"/>
  <c r="IW191" i="34" s="1"/>
  <c r="EV202" i="34"/>
  <c r="ET202" i="34"/>
  <c r="GG196" i="34"/>
  <c r="FU200" i="34"/>
  <c r="ET200" i="34"/>
  <c r="IT200" i="34" s="1"/>
  <c r="DN193" i="34"/>
  <c r="HN193" i="34" s="1"/>
  <c r="EU202" i="34"/>
  <c r="DW200" i="34"/>
  <c r="HW200" i="34" s="1"/>
  <c r="EV200" i="34"/>
  <c r="IV200" i="34" s="1"/>
  <c r="DN201" i="34"/>
  <c r="HN201" i="34" s="1"/>
  <c r="DW191" i="34"/>
  <c r="HW191" i="34" s="1"/>
  <c r="FV202" i="34"/>
  <c r="DT202" i="34"/>
  <c r="HT202" i="34" s="1"/>
  <c r="DM193" i="34"/>
  <c r="HM193" i="34" s="1"/>
  <c r="FV196" i="34"/>
  <c r="DV196" i="34"/>
  <c r="HV196" i="34" s="1"/>
  <c r="EV196" i="34"/>
  <c r="IV196" i="34" s="1"/>
  <c r="FM194" i="34"/>
  <c r="DM194" i="34"/>
  <c r="HM194" i="34" s="1"/>
  <c r="EM194" i="34"/>
  <c r="IM194" i="34" s="1"/>
  <c r="GH200" i="34"/>
  <c r="GJ200" i="34"/>
  <c r="GJ202" i="34"/>
  <c r="GI191" i="34"/>
  <c r="GI196" i="34"/>
  <c r="GH196" i="34"/>
  <c r="EV191" i="34"/>
  <c r="IV191" i="34" s="1"/>
  <c r="DU202" i="34"/>
  <c r="HU202" i="34" s="1"/>
  <c r="EW202" i="34"/>
  <c r="DV200" i="34"/>
  <c r="HV200" i="34" s="1"/>
  <c r="EM193" i="34"/>
  <c r="IM193" i="34" s="1"/>
  <c r="GJ191" i="34"/>
  <c r="IL197" i="34"/>
  <c r="IY197" i="34" s="1"/>
  <c r="IL199" i="34"/>
  <c r="IY199" i="34" s="1"/>
  <c r="IL198" i="34"/>
  <c r="IY198" i="34" s="1"/>
  <c r="IL195" i="34"/>
  <c r="IY195" i="34" s="1"/>
  <c r="IL203" i="34"/>
  <c r="IY203" i="34" s="1"/>
  <c r="IL205" i="34"/>
  <c r="IY205" i="34" s="1"/>
  <c r="IL200" i="34"/>
  <c r="IY200" i="34" s="1"/>
  <c r="IL204" i="34"/>
  <c r="IY204" i="34" s="1"/>
  <c r="IL196" i="34"/>
  <c r="IY196" i="34" s="1"/>
  <c r="IL193" i="34"/>
  <c r="IY193" i="34" s="1"/>
  <c r="IL202" i="34"/>
  <c r="IY202" i="34" s="1"/>
  <c r="IL201" i="34"/>
  <c r="IY201" i="34" s="1"/>
  <c r="IL194" i="34"/>
  <c r="IY194" i="34" s="1"/>
  <c r="GT202" i="34"/>
  <c r="GV191" i="34"/>
  <c r="GV196" i="34"/>
  <c r="EH200" i="34"/>
  <c r="EJ200" i="34"/>
  <c r="EJ202" i="34"/>
  <c r="EI191" i="34"/>
  <c r="EI196" i="34"/>
  <c r="EH196" i="34"/>
  <c r="GU200" i="34"/>
  <c r="GV200" i="34"/>
  <c r="EJ191" i="34"/>
  <c r="GU202" i="34"/>
  <c r="GW202" i="34"/>
  <c r="EI202" i="34"/>
  <c r="GW196" i="34"/>
  <c r="GU196" i="34"/>
  <c r="GT196" i="34"/>
  <c r="EJ196" i="34"/>
  <c r="EG202" i="34"/>
  <c r="EH202" i="34"/>
  <c r="EI200" i="34"/>
  <c r="GW191" i="34"/>
  <c r="GV202" i="34"/>
  <c r="GW200" i="34"/>
  <c r="EG196" i="34"/>
  <c r="BE199" i="33"/>
  <c r="O197" i="33"/>
  <c r="BR199" i="33"/>
  <c r="AE197" i="33"/>
  <c r="O203" i="33"/>
  <c r="AE199" i="33"/>
  <c r="AR203" i="33"/>
  <c r="BE197" i="33"/>
  <c r="FI200" i="34"/>
  <c r="BE193" i="33"/>
  <c r="BE198" i="33"/>
  <c r="BJ200" i="34"/>
  <c r="EG200" i="34" s="1"/>
  <c r="FG202" i="34"/>
  <c r="C376" i="22"/>
  <c r="BC201" i="34"/>
  <c r="DZ201" i="34" s="1"/>
  <c r="FH200" i="34"/>
  <c r="FI191" i="34"/>
  <c r="O197" i="34"/>
  <c r="HY197" i="34" s="1"/>
  <c r="EY197" i="34"/>
  <c r="DL197" i="34"/>
  <c r="O196" i="34"/>
  <c r="HY196" i="34" s="1"/>
  <c r="DL196" i="34"/>
  <c r="EY196" i="34"/>
  <c r="O194" i="34"/>
  <c r="HY194" i="34" s="1"/>
  <c r="DL194" i="34"/>
  <c r="EY194" i="34"/>
  <c r="FG196" i="34"/>
  <c r="FJ191" i="34"/>
  <c r="O205" i="34"/>
  <c r="HY205" i="34" s="1"/>
  <c r="DL205" i="34"/>
  <c r="EY205" i="34"/>
  <c r="C368" i="22"/>
  <c r="BC193" i="34"/>
  <c r="DZ193" i="34" s="1"/>
  <c r="D376" i="22"/>
  <c r="BD201" i="34"/>
  <c r="GN201" i="34" s="1"/>
  <c r="C369" i="22"/>
  <c r="BC194" i="34"/>
  <c r="GM194" i="34" s="1"/>
  <c r="FH202" i="34"/>
  <c r="FJ200" i="34"/>
  <c r="FH196" i="34"/>
  <c r="O195" i="34"/>
  <c r="HY195" i="34" s="1"/>
  <c r="DL195" i="34"/>
  <c r="EY195" i="34"/>
  <c r="O203" i="34"/>
  <c r="HY203" i="34" s="1"/>
  <c r="EY203" i="34"/>
  <c r="DL203" i="34"/>
  <c r="FI202" i="34"/>
  <c r="O200" i="34"/>
  <c r="HY200" i="34" s="1"/>
  <c r="EY200" i="34"/>
  <c r="DL200" i="34"/>
  <c r="O193" i="34"/>
  <c r="HY193" i="34" s="1"/>
  <c r="EY193" i="34"/>
  <c r="DL193" i="34"/>
  <c r="O201" i="34"/>
  <c r="HY201" i="34" s="1"/>
  <c r="DL201" i="34"/>
  <c r="EY201" i="34"/>
  <c r="O199" i="34"/>
  <c r="HY199" i="34" s="1"/>
  <c r="DL199" i="34"/>
  <c r="EY199" i="34"/>
  <c r="FJ202" i="34"/>
  <c r="O204" i="34"/>
  <c r="HY204" i="34" s="1"/>
  <c r="DL204" i="34"/>
  <c r="EY204" i="34"/>
  <c r="D369" i="22"/>
  <c r="BD194" i="34"/>
  <c r="GA194" i="34" s="1"/>
  <c r="D368" i="22"/>
  <c r="BD193" i="34"/>
  <c r="GN193" i="34" s="1"/>
  <c r="FJ196" i="34"/>
  <c r="FI196" i="34"/>
  <c r="O198" i="34"/>
  <c r="HY198" i="34" s="1"/>
  <c r="EY198" i="34"/>
  <c r="DL198" i="34"/>
  <c r="O202" i="34"/>
  <c r="HY202" i="34" s="1"/>
  <c r="DL202" i="34"/>
  <c r="EY202" i="34"/>
  <c r="AF194" i="33"/>
  <c r="AG198" i="33"/>
  <c r="BG198" i="33" s="1"/>
  <c r="AN196" i="33"/>
  <c r="BN196" i="33" s="1"/>
  <c r="AF195" i="33"/>
  <c r="AF198" i="33"/>
  <c r="AN200" i="33"/>
  <c r="BN200" i="33" s="1"/>
  <c r="AP204" i="33"/>
  <c r="BP204" i="33" s="1"/>
  <c r="AO204" i="33"/>
  <c r="BO204" i="33" s="1"/>
  <c r="AJ204" i="33"/>
  <c r="BJ204" i="33" s="1"/>
  <c r="AJ202" i="33"/>
  <c r="BJ202" i="33" s="1"/>
  <c r="AP200" i="33"/>
  <c r="BP200" i="33" s="1"/>
  <c r="AL196" i="33"/>
  <c r="BL196" i="33" s="1"/>
  <c r="AM196" i="33"/>
  <c r="BM196" i="33" s="1"/>
  <c r="AG195" i="33"/>
  <c r="BG195" i="33" s="1"/>
  <c r="AG194" i="33"/>
  <c r="BG194" i="33" s="1"/>
  <c r="AP205" i="33"/>
  <c r="BP205" i="33" s="1"/>
  <c r="AK202" i="33"/>
  <c r="BK202" i="33" s="1"/>
  <c r="AM204" i="33"/>
  <c r="BM204" i="33" s="1"/>
  <c r="AP202" i="33"/>
  <c r="BP202" i="33" s="1"/>
  <c r="AH205" i="33"/>
  <c r="BH205" i="33" s="1"/>
  <c r="AH204" i="33"/>
  <c r="BH204" i="33" s="1"/>
  <c r="AF201" i="33"/>
  <c r="AP191" i="33"/>
  <c r="BP191" i="33" s="1"/>
  <c r="AF202" i="33"/>
  <c r="AG205" i="33"/>
  <c r="BG205" i="33" s="1"/>
  <c r="AI202" i="33"/>
  <c r="BI202" i="33" s="1"/>
  <c r="AG199" i="33"/>
  <c r="BG199" i="33" s="1"/>
  <c r="AJ205" i="33"/>
  <c r="BJ205" i="33" s="1"/>
  <c r="AF199" i="33"/>
  <c r="AN204" i="33"/>
  <c r="BN204" i="33" s="1"/>
  <c r="AM202" i="33"/>
  <c r="BM202" i="33" s="1"/>
  <c r="AL204" i="33"/>
  <c r="BL204" i="33" s="1"/>
  <c r="AI196" i="33"/>
  <c r="BI196" i="33" s="1"/>
  <c r="AF196" i="33"/>
  <c r="AG196" i="33"/>
  <c r="BG196" i="33" s="1"/>
  <c r="AP196" i="33"/>
  <c r="BP196" i="33" s="1"/>
  <c r="AF197" i="33"/>
  <c r="AH196" i="33"/>
  <c r="BH196" i="33" s="1"/>
  <c r="AO191" i="33"/>
  <c r="BO191" i="33" s="1"/>
  <c r="AM200" i="33"/>
  <c r="BM200" i="33" s="1"/>
  <c r="AF200" i="33"/>
  <c r="AI200" i="33"/>
  <c r="BI200" i="33" s="1"/>
  <c r="AL200" i="33"/>
  <c r="BL200" i="33" s="1"/>
  <c r="AG200" i="33"/>
  <c r="BG200" i="33" s="1"/>
  <c r="AN202" i="33"/>
  <c r="BN202" i="33" s="1"/>
  <c r="AO196" i="33"/>
  <c r="BO196" i="33" s="1"/>
  <c r="AJ196" i="33"/>
  <c r="BJ196" i="33" s="1"/>
  <c r="AK196" i="33"/>
  <c r="BK196" i="33" s="1"/>
  <c r="AG201" i="33"/>
  <c r="BG201" i="33" s="1"/>
  <c r="AL202" i="33"/>
  <c r="BL202" i="33" s="1"/>
  <c r="AK204" i="33"/>
  <c r="BK204" i="33" s="1"/>
  <c r="AG193" i="33"/>
  <c r="BG193" i="33" s="1"/>
  <c r="AO200" i="33"/>
  <c r="BO200" i="33" s="1"/>
  <c r="AL203" i="33"/>
  <c r="BL203" i="33" s="1"/>
  <c r="AI204" i="33"/>
  <c r="BI204" i="33" s="1"/>
  <c r="AF205" i="33"/>
  <c r="AF203" i="33"/>
  <c r="AK200" i="33"/>
  <c r="BK200" i="33" s="1"/>
  <c r="AF204" i="33"/>
  <c r="AJ200" i="33"/>
  <c r="BJ200" i="33" s="1"/>
  <c r="AO202" i="33"/>
  <c r="BO202" i="33" s="1"/>
  <c r="AG203" i="33"/>
  <c r="BG203" i="33" s="1"/>
  <c r="AH202" i="33"/>
  <c r="BH202" i="33" s="1"/>
  <c r="AH200" i="33"/>
  <c r="BH200" i="33" s="1"/>
  <c r="AI205" i="33"/>
  <c r="BI205" i="33" s="1"/>
  <c r="AG204" i="33"/>
  <c r="BG204" i="33" s="1"/>
  <c r="AG202" i="33"/>
  <c r="BG202" i="33" s="1"/>
  <c r="AF193" i="33"/>
  <c r="J377" i="22"/>
  <c r="K375" i="22"/>
  <c r="K371" i="22"/>
  <c r="L375" i="22"/>
  <c r="M377" i="22"/>
  <c r="J371" i="22"/>
  <c r="M375" i="22"/>
  <c r="M366" i="22"/>
  <c r="L366" i="22"/>
  <c r="L371" i="22"/>
  <c r="L377" i="22"/>
  <c r="J375" i="22"/>
  <c r="K377" i="22"/>
  <c r="M371" i="22"/>
  <c r="BF203" i="33" l="1"/>
  <c r="BF200" i="33"/>
  <c r="BF197" i="33"/>
  <c r="BF199" i="33"/>
  <c r="BF204" i="33"/>
  <c r="BF205" i="33"/>
  <c r="BF202" i="33"/>
  <c r="BF193" i="33"/>
  <c r="BF198" i="33"/>
  <c r="BF196" i="33"/>
  <c r="BF201" i="33"/>
  <c r="BF195" i="33"/>
  <c r="BF194" i="33"/>
  <c r="GA201" i="34"/>
  <c r="IT202" i="34"/>
  <c r="GG200" i="34"/>
  <c r="FZ193" i="34"/>
  <c r="HZ193" i="34" s="1"/>
  <c r="IU202" i="34"/>
  <c r="IN201" i="34"/>
  <c r="IW202" i="34"/>
  <c r="FZ194" i="34"/>
  <c r="GA193" i="34"/>
  <c r="IV202" i="34"/>
  <c r="FZ201" i="34"/>
  <c r="HZ201" i="34" s="1"/>
  <c r="IW196" i="34"/>
  <c r="IG196" i="34"/>
  <c r="IJ196" i="34"/>
  <c r="IJ191" i="34"/>
  <c r="IH196" i="34"/>
  <c r="II191" i="34"/>
  <c r="IH200" i="34"/>
  <c r="IH202" i="34"/>
  <c r="II196" i="34"/>
  <c r="IJ202" i="34"/>
  <c r="IG200" i="34"/>
  <c r="II200" i="34"/>
  <c r="IJ200" i="34"/>
  <c r="IG202" i="34"/>
  <c r="II202" i="34"/>
  <c r="AB198" i="34"/>
  <c r="DY198" i="34"/>
  <c r="AB193" i="34"/>
  <c r="DY193" i="34"/>
  <c r="AB200" i="34"/>
  <c r="DY200" i="34"/>
  <c r="JJ200" i="34"/>
  <c r="HJ200" i="34"/>
  <c r="AB205" i="34"/>
  <c r="DY205" i="34"/>
  <c r="AB197" i="34"/>
  <c r="DY197" i="34"/>
  <c r="GN194" i="34"/>
  <c r="DZ194" i="34"/>
  <c r="EA201" i="34"/>
  <c r="GT200" i="34"/>
  <c r="HI196" i="34"/>
  <c r="JI196" i="34" s="1"/>
  <c r="AB204" i="34"/>
  <c r="DY204" i="34"/>
  <c r="AB201" i="34"/>
  <c r="DY201" i="34"/>
  <c r="HI202" i="34"/>
  <c r="JI202" i="34" s="1"/>
  <c r="HH202" i="34"/>
  <c r="JH202" i="34" s="1"/>
  <c r="JJ191" i="34"/>
  <c r="HJ191" i="34"/>
  <c r="AB196" i="34"/>
  <c r="DY196" i="34"/>
  <c r="JI191" i="34"/>
  <c r="HI191" i="34"/>
  <c r="HG202" i="34"/>
  <c r="JG202" i="34" s="1"/>
  <c r="GM201" i="34"/>
  <c r="IM201" i="34" s="1"/>
  <c r="EA193" i="34"/>
  <c r="HJ196" i="34"/>
  <c r="JJ196" i="34" s="1"/>
  <c r="AB199" i="34"/>
  <c r="DY199" i="34"/>
  <c r="AB203" i="34"/>
  <c r="DY203" i="34"/>
  <c r="AB195" i="34"/>
  <c r="DY195" i="34"/>
  <c r="AB194" i="34"/>
  <c r="DY194" i="34"/>
  <c r="JH200" i="34"/>
  <c r="HH200" i="34"/>
  <c r="JI200" i="34"/>
  <c r="HI200" i="34"/>
  <c r="GM193" i="34"/>
  <c r="EA194" i="34"/>
  <c r="AB202" i="34"/>
  <c r="DY202" i="34"/>
  <c r="HJ202" i="34"/>
  <c r="JJ202" i="34" s="1"/>
  <c r="HH196" i="34"/>
  <c r="JH196" i="34" s="1"/>
  <c r="HG196" i="34"/>
  <c r="JG196" i="34" s="1"/>
  <c r="EZ193" i="34"/>
  <c r="FG200" i="34"/>
  <c r="EZ194" i="34"/>
  <c r="EZ201" i="34"/>
  <c r="FA194" i="34"/>
  <c r="FA201" i="34"/>
  <c r="FA193" i="34"/>
  <c r="H168" i="22"/>
  <c r="H133" i="22"/>
  <c r="U205" i="34" s="1"/>
  <c r="H98" i="22"/>
  <c r="H205" i="34" s="1"/>
  <c r="IA201" i="34" l="1"/>
  <c r="HZ194" i="34"/>
  <c r="IA194" i="34"/>
  <c r="IA193" i="34"/>
  <c r="AO194" i="34"/>
  <c r="EL194" i="34"/>
  <c r="AO203" i="34"/>
  <c r="EL203" i="34"/>
  <c r="AO202" i="34"/>
  <c r="EL202" i="34"/>
  <c r="AO193" i="34"/>
  <c r="EL193" i="34"/>
  <c r="AO196" i="34"/>
  <c r="EL196" i="34"/>
  <c r="AO204" i="34"/>
  <c r="EL204" i="34"/>
  <c r="AO205" i="34"/>
  <c r="EL205" i="34"/>
  <c r="AO200" i="34"/>
  <c r="EL200" i="34"/>
  <c r="AO198" i="34"/>
  <c r="EL198" i="34"/>
  <c r="AO201" i="34"/>
  <c r="EL201" i="34"/>
  <c r="AO197" i="34"/>
  <c r="EL197" i="34"/>
  <c r="AO195" i="34"/>
  <c r="EL195" i="34"/>
  <c r="AO199" i="34"/>
  <c r="EL199" i="34"/>
  <c r="HA193" i="34"/>
  <c r="JA193" i="34" s="1"/>
  <c r="HA194" i="34"/>
  <c r="JA194" i="34" s="1"/>
  <c r="JG200" i="34"/>
  <c r="HG200" i="34"/>
  <c r="GZ201" i="34"/>
  <c r="IZ201" i="34" s="1"/>
  <c r="HA201" i="34"/>
  <c r="JA201" i="34" s="1"/>
  <c r="GZ194" i="34"/>
  <c r="IZ194" i="34" s="1"/>
  <c r="GZ193" i="34"/>
  <c r="IZ193" i="34" s="1"/>
  <c r="H345" i="22"/>
  <c r="AU205" i="34"/>
  <c r="H205" i="33"/>
  <c r="H275" i="22"/>
  <c r="U205" i="33"/>
  <c r="H310" i="22"/>
  <c r="Z183" i="22"/>
  <c r="Y183" i="22"/>
  <c r="X183" i="22"/>
  <c r="Z148" i="22"/>
  <c r="Y148" i="22"/>
  <c r="X148" i="22"/>
  <c r="Z113" i="22"/>
  <c r="Y113" i="22"/>
  <c r="X113" i="22"/>
  <c r="Z78" i="22"/>
  <c r="Y78" i="22"/>
  <c r="X78" i="22"/>
  <c r="Z43" i="22"/>
  <c r="Y43" i="22"/>
  <c r="X43" i="22"/>
  <c r="K43" i="22"/>
  <c r="L43" i="22"/>
  <c r="M43" i="22"/>
  <c r="K78" i="22"/>
  <c r="L78" i="22"/>
  <c r="M78" i="22"/>
  <c r="K113" i="22"/>
  <c r="L113" i="22"/>
  <c r="M113" i="22"/>
  <c r="K148" i="22"/>
  <c r="L148" i="22"/>
  <c r="M148" i="22"/>
  <c r="K183" i="22"/>
  <c r="K220" i="22" s="1"/>
  <c r="L183" i="22"/>
  <c r="L220" i="22" s="1"/>
  <c r="Y220" i="22" s="1"/>
  <c r="M183" i="22"/>
  <c r="M220" i="22" s="1"/>
  <c r="GY195" i="34" l="1"/>
  <c r="FL195" i="34"/>
  <c r="GL195" i="34"/>
  <c r="BB195" i="34"/>
  <c r="BB201" i="34"/>
  <c r="FL201" i="34"/>
  <c r="GY201" i="34"/>
  <c r="GL201" i="34"/>
  <c r="GL200" i="34"/>
  <c r="FL200" i="34"/>
  <c r="GY200" i="34"/>
  <c r="BB200" i="34"/>
  <c r="BB204" i="34"/>
  <c r="GY204" i="34"/>
  <c r="FL204" i="34"/>
  <c r="GL204" i="34"/>
  <c r="GL193" i="34"/>
  <c r="FL193" i="34"/>
  <c r="GY193" i="34"/>
  <c r="BB193" i="34"/>
  <c r="BB203" i="34"/>
  <c r="GY203" i="34"/>
  <c r="GL203" i="34"/>
  <c r="FL203" i="34"/>
  <c r="BB199" i="34"/>
  <c r="FL199" i="34"/>
  <c r="GY199" i="34"/>
  <c r="GL199" i="34"/>
  <c r="GL197" i="34"/>
  <c r="GY197" i="34"/>
  <c r="FL197" i="34"/>
  <c r="BB197" i="34"/>
  <c r="GL198" i="34"/>
  <c r="GY198" i="34"/>
  <c r="FL198" i="34"/>
  <c r="BB198" i="34"/>
  <c r="GL205" i="34"/>
  <c r="FL205" i="34"/>
  <c r="BB205" i="34"/>
  <c r="GY205" i="34"/>
  <c r="BB196" i="34"/>
  <c r="GY196" i="34"/>
  <c r="FL196" i="34"/>
  <c r="GL196" i="34"/>
  <c r="BB202" i="34"/>
  <c r="GY202" i="34"/>
  <c r="GL202" i="34"/>
  <c r="FL202" i="34"/>
  <c r="GL194" i="34"/>
  <c r="GY194" i="34"/>
  <c r="FL194" i="34"/>
  <c r="BB194" i="34"/>
  <c r="AK205" i="33"/>
  <c r="L325" i="22"/>
  <c r="X220" i="22"/>
  <c r="K290" i="22"/>
  <c r="K255" i="22"/>
  <c r="K408" i="22" s="1"/>
  <c r="K360" i="22"/>
  <c r="K325" i="22"/>
  <c r="L290" i="22"/>
  <c r="L360" i="22"/>
  <c r="L255" i="22"/>
  <c r="L408" i="22" s="1"/>
  <c r="Z220" i="22"/>
  <c r="M290" i="22"/>
  <c r="M255" i="22"/>
  <c r="M408" i="22" s="1"/>
  <c r="M360" i="22"/>
  <c r="M325" i="22"/>
  <c r="K225" i="6"/>
  <c r="L225" i="6"/>
  <c r="M225" i="6"/>
  <c r="K49" i="10"/>
  <c r="L49" i="10"/>
  <c r="M49" i="10"/>
  <c r="K50" i="10"/>
  <c r="L50" i="10"/>
  <c r="M50" i="10"/>
  <c r="K32" i="10"/>
  <c r="AK168" i="34" s="1"/>
  <c r="L32" i="10"/>
  <c r="AL168" i="34" s="1"/>
  <c r="M32" i="10"/>
  <c r="AM168" i="34" s="1"/>
  <c r="K33" i="10"/>
  <c r="AK169" i="34" s="1"/>
  <c r="L33" i="10"/>
  <c r="AL169" i="34" s="1"/>
  <c r="M33" i="10"/>
  <c r="AM169" i="34" s="1"/>
  <c r="K34" i="10"/>
  <c r="AK170" i="34" s="1"/>
  <c r="L34" i="10"/>
  <c r="AL170" i="34" s="1"/>
  <c r="M34" i="10"/>
  <c r="AM170" i="34" s="1"/>
  <c r="K35" i="10"/>
  <c r="AK171" i="34" s="1"/>
  <c r="L35" i="10"/>
  <c r="AL171" i="34" s="1"/>
  <c r="M35" i="10"/>
  <c r="AM171" i="34" s="1"/>
  <c r="K36" i="10"/>
  <c r="AK172" i="34" s="1"/>
  <c r="L36" i="10"/>
  <c r="AL172" i="34" s="1"/>
  <c r="M36" i="10"/>
  <c r="AM172" i="34" s="1"/>
  <c r="K37" i="10"/>
  <c r="AK173" i="34" s="1"/>
  <c r="L37" i="10"/>
  <c r="AL173" i="34" s="1"/>
  <c r="M37" i="10"/>
  <c r="AM173" i="34" s="1"/>
  <c r="K38" i="10"/>
  <c r="AK174" i="34" s="1"/>
  <c r="L38" i="10"/>
  <c r="AL174" i="34" s="1"/>
  <c r="M38" i="10"/>
  <c r="AM174" i="34" s="1"/>
  <c r="K39" i="10"/>
  <c r="AK175" i="34" s="1"/>
  <c r="L39" i="10"/>
  <c r="AL175" i="34" s="1"/>
  <c r="M39" i="10"/>
  <c r="AM175" i="34" s="1"/>
  <c r="K40" i="10"/>
  <c r="AK176" i="34" s="1"/>
  <c r="L40" i="10"/>
  <c r="AL176" i="34" s="1"/>
  <c r="M40" i="10"/>
  <c r="AM176" i="34" s="1"/>
  <c r="K41" i="10"/>
  <c r="AK177" i="34" s="1"/>
  <c r="L41" i="10"/>
  <c r="AL177" i="34" s="1"/>
  <c r="M41" i="10"/>
  <c r="AM177" i="34" s="1"/>
  <c r="K42" i="10"/>
  <c r="AK178" i="34" s="1"/>
  <c r="L42" i="10"/>
  <c r="AL178" i="34" s="1"/>
  <c r="M42" i="10"/>
  <c r="AM178" i="34" s="1"/>
  <c r="K43" i="10"/>
  <c r="AK179" i="34" s="1"/>
  <c r="L43" i="10"/>
  <c r="AL179" i="34" s="1"/>
  <c r="M43" i="10"/>
  <c r="AM179" i="34" s="1"/>
  <c r="K44" i="10"/>
  <c r="AK180" i="34" s="1"/>
  <c r="L44" i="10"/>
  <c r="AL180" i="34" s="1"/>
  <c r="M44" i="10"/>
  <c r="AM180" i="34" s="1"/>
  <c r="K45" i="10"/>
  <c r="AK181" i="34" s="1"/>
  <c r="L45" i="10"/>
  <c r="AL181" i="34" s="1"/>
  <c r="M45" i="10"/>
  <c r="AM181" i="34" s="1"/>
  <c r="K46" i="10"/>
  <c r="AK182" i="34" s="1"/>
  <c r="L46" i="10"/>
  <c r="AL182" i="34" s="1"/>
  <c r="M46" i="10"/>
  <c r="AM182" i="34" s="1"/>
  <c r="K47" i="10"/>
  <c r="L47" i="10"/>
  <c r="M47" i="10"/>
  <c r="K48" i="10"/>
  <c r="L48" i="10"/>
  <c r="M48" i="10"/>
  <c r="BK205" i="33" l="1"/>
  <c r="FY198" i="34"/>
  <c r="BO198" i="34"/>
  <c r="CB198" i="34" s="1"/>
  <c r="BO197" i="34"/>
  <c r="CB197" i="34" s="1"/>
  <c r="FY197" i="34"/>
  <c r="BO195" i="34"/>
  <c r="CB195" i="34" s="1"/>
  <c r="FY195" i="34"/>
  <c r="FY205" i="34"/>
  <c r="BO205" i="34"/>
  <c r="CB205" i="34" s="1"/>
  <c r="FY194" i="34"/>
  <c r="BO194" i="34"/>
  <c r="CB194" i="34" s="1"/>
  <c r="BO193" i="34"/>
  <c r="CB193" i="34" s="1"/>
  <c r="FY193" i="34"/>
  <c r="FY200" i="34"/>
  <c r="BO200" i="34"/>
  <c r="CB200" i="34" s="1"/>
  <c r="BO202" i="34"/>
  <c r="CB202" i="34" s="1"/>
  <c r="FY202" i="34"/>
  <c r="BO196" i="34"/>
  <c r="CB196" i="34" s="1"/>
  <c r="FY196" i="34"/>
  <c r="FY199" i="34"/>
  <c r="BO199" i="34"/>
  <c r="CB199" i="34" s="1"/>
  <c r="FY203" i="34"/>
  <c r="BO203" i="34"/>
  <c r="CB203" i="34" s="1"/>
  <c r="BO204" i="34"/>
  <c r="CB204" i="34" s="1"/>
  <c r="FY204" i="34"/>
  <c r="FY201" i="34"/>
  <c r="BO201" i="34"/>
  <c r="CB201" i="34" s="1"/>
  <c r="AM223" i="34"/>
  <c r="AL223" i="34"/>
  <c r="AK223" i="34"/>
  <c r="L51" i="10"/>
  <c r="M51" i="10"/>
  <c r="K51" i="10" l="1"/>
  <c r="K26" i="10" l="1"/>
  <c r="L26" i="10"/>
  <c r="M26" i="10"/>
  <c r="K55" i="10"/>
  <c r="L55" i="10"/>
  <c r="M55" i="10"/>
  <c r="K56" i="10"/>
  <c r="L56" i="10"/>
  <c r="M56" i="10"/>
  <c r="K57" i="10"/>
  <c r="L57" i="10"/>
  <c r="M57" i="10"/>
  <c r="K58" i="10"/>
  <c r="L58" i="10"/>
  <c r="L176" i="10" s="1"/>
  <c r="M58" i="10"/>
  <c r="K59" i="10"/>
  <c r="K177" i="10" s="1"/>
  <c r="L59" i="10"/>
  <c r="M59" i="10"/>
  <c r="K60" i="10"/>
  <c r="L60" i="10"/>
  <c r="M60" i="10"/>
  <c r="K61" i="10"/>
  <c r="L61" i="10"/>
  <c r="L179" i="10" s="1"/>
  <c r="M61" i="10"/>
  <c r="K62" i="10"/>
  <c r="L62" i="10"/>
  <c r="L180" i="10" s="1"/>
  <c r="M62" i="10"/>
  <c r="K63" i="10"/>
  <c r="L63" i="10"/>
  <c r="M63" i="10"/>
  <c r="K64" i="10"/>
  <c r="L64" i="10"/>
  <c r="M64" i="10"/>
  <c r="K65" i="10"/>
  <c r="L65" i="10"/>
  <c r="M65" i="10"/>
  <c r="K66" i="10"/>
  <c r="L66" i="10"/>
  <c r="L184" i="10" s="1"/>
  <c r="M66" i="10"/>
  <c r="K67" i="10"/>
  <c r="L67" i="10"/>
  <c r="M67" i="10"/>
  <c r="K68" i="10"/>
  <c r="L68" i="10"/>
  <c r="M68" i="10"/>
  <c r="K69" i="10"/>
  <c r="K187" i="10" s="1"/>
  <c r="L69" i="10"/>
  <c r="L187" i="10" s="1"/>
  <c r="M69" i="10"/>
  <c r="K70" i="10"/>
  <c r="L70" i="10"/>
  <c r="L188" i="10" s="1"/>
  <c r="M70" i="10"/>
  <c r="K71" i="10"/>
  <c r="L71" i="10"/>
  <c r="M71" i="10"/>
  <c r="K72" i="10"/>
  <c r="L72" i="10"/>
  <c r="M72" i="10"/>
  <c r="K73" i="10"/>
  <c r="K191" i="10" s="1"/>
  <c r="L73" i="10"/>
  <c r="L191" i="10" s="1"/>
  <c r="M73" i="10"/>
  <c r="K78" i="10"/>
  <c r="X168" i="34" s="1"/>
  <c r="L78" i="10"/>
  <c r="Y168" i="34" s="1"/>
  <c r="M78" i="10"/>
  <c r="K79" i="10"/>
  <c r="L79" i="10"/>
  <c r="M79" i="10"/>
  <c r="M197" i="10" s="1"/>
  <c r="K80" i="10"/>
  <c r="L80" i="10"/>
  <c r="M80" i="10"/>
  <c r="K81" i="10"/>
  <c r="L81" i="10"/>
  <c r="M81" i="10"/>
  <c r="M199" i="10" s="1"/>
  <c r="K82" i="10"/>
  <c r="L82" i="10"/>
  <c r="L200" i="10" s="1"/>
  <c r="M82" i="10"/>
  <c r="K83" i="10"/>
  <c r="L83" i="10"/>
  <c r="L201" i="10" s="1"/>
  <c r="M83" i="10"/>
  <c r="K84" i="10"/>
  <c r="L84" i="10"/>
  <c r="M84" i="10"/>
  <c r="K85" i="10"/>
  <c r="L85" i="10"/>
  <c r="L203" i="10" s="1"/>
  <c r="M85" i="10"/>
  <c r="K86" i="10"/>
  <c r="L86" i="10"/>
  <c r="M86" i="10"/>
  <c r="M204" i="10" s="1"/>
  <c r="K87" i="10"/>
  <c r="L87" i="10"/>
  <c r="L205" i="10" s="1"/>
  <c r="M87" i="10"/>
  <c r="K88" i="10"/>
  <c r="L88" i="10"/>
  <c r="L206" i="10" s="1"/>
  <c r="M88" i="10"/>
  <c r="K89" i="10"/>
  <c r="L89" i="10"/>
  <c r="M89" i="10"/>
  <c r="K90" i="10"/>
  <c r="L90" i="10"/>
  <c r="L208" i="10" s="1"/>
  <c r="M90" i="10"/>
  <c r="M208" i="10" s="1"/>
  <c r="K91" i="10"/>
  <c r="L91" i="10"/>
  <c r="L209" i="10" s="1"/>
  <c r="M91" i="10"/>
  <c r="K92" i="10"/>
  <c r="L92" i="10"/>
  <c r="L210" i="10" s="1"/>
  <c r="M92" i="10"/>
  <c r="K93" i="10"/>
  <c r="L93" i="10"/>
  <c r="L211" i="10" s="1"/>
  <c r="M93" i="10"/>
  <c r="K94" i="10"/>
  <c r="L94" i="10"/>
  <c r="L212" i="10" s="1"/>
  <c r="M94" i="10"/>
  <c r="K95" i="10"/>
  <c r="L95" i="10"/>
  <c r="M95" i="10"/>
  <c r="K96" i="10"/>
  <c r="K214" i="10" s="1"/>
  <c r="L96" i="10"/>
  <c r="L214" i="10" s="1"/>
  <c r="M96" i="10"/>
  <c r="M214" i="10" s="1"/>
  <c r="K101" i="10"/>
  <c r="L101" i="10"/>
  <c r="AY168" i="34" s="1"/>
  <c r="M101" i="10"/>
  <c r="AZ168" i="34" s="1"/>
  <c r="K102" i="10"/>
  <c r="L102" i="10"/>
  <c r="AY169" i="34" s="1"/>
  <c r="M102" i="10"/>
  <c r="K103" i="10"/>
  <c r="L103" i="10"/>
  <c r="M103" i="10"/>
  <c r="K104" i="10"/>
  <c r="L104" i="10"/>
  <c r="AY171" i="34" s="1"/>
  <c r="M104" i="10"/>
  <c r="K105" i="10"/>
  <c r="L105" i="10"/>
  <c r="M105" i="10"/>
  <c r="K106" i="10"/>
  <c r="L106" i="10"/>
  <c r="AY173" i="34" s="1"/>
  <c r="M106" i="10"/>
  <c r="K107" i="10"/>
  <c r="L107" i="10"/>
  <c r="AY174" i="34" s="1"/>
  <c r="M107" i="10"/>
  <c r="K108" i="10"/>
  <c r="L108" i="10"/>
  <c r="AY175" i="34" s="1"/>
  <c r="M108" i="10"/>
  <c r="K109" i="10"/>
  <c r="L109" i="10"/>
  <c r="M109" i="10"/>
  <c r="K110" i="10"/>
  <c r="L110" i="10"/>
  <c r="M110" i="10"/>
  <c r="K111" i="10"/>
  <c r="L111" i="10"/>
  <c r="AY178" i="34" s="1"/>
  <c r="M111" i="10"/>
  <c r="AZ178" i="34" s="1"/>
  <c r="K112" i="10"/>
  <c r="L112" i="10"/>
  <c r="AY179" i="34" s="1"/>
  <c r="M112" i="10"/>
  <c r="K113" i="10"/>
  <c r="L113" i="10"/>
  <c r="M113" i="10"/>
  <c r="K114" i="10"/>
  <c r="L114" i="10"/>
  <c r="AY181" i="34" s="1"/>
  <c r="M114" i="10"/>
  <c r="K115" i="10"/>
  <c r="L115" i="10"/>
  <c r="L233" i="10" s="1"/>
  <c r="M115" i="10"/>
  <c r="AZ182" i="34" s="1"/>
  <c r="K116" i="10"/>
  <c r="K234" i="10" s="1"/>
  <c r="L116" i="10"/>
  <c r="L234" i="10" s="1"/>
  <c r="M116" i="10"/>
  <c r="M234" i="10" s="1"/>
  <c r="K117" i="10"/>
  <c r="K235" i="10" s="1"/>
  <c r="L117" i="10"/>
  <c r="L235" i="10" s="1"/>
  <c r="M117" i="10"/>
  <c r="M235" i="10" s="1"/>
  <c r="K118" i="10"/>
  <c r="K236" i="10" s="1"/>
  <c r="L118" i="10"/>
  <c r="L236" i="10" s="1"/>
  <c r="M118" i="10"/>
  <c r="M236" i="10" s="1"/>
  <c r="K119" i="10"/>
  <c r="K237" i="10" s="1"/>
  <c r="L119" i="10"/>
  <c r="L237" i="10" s="1"/>
  <c r="M119" i="10"/>
  <c r="M237" i="10" s="1"/>
  <c r="K150" i="10"/>
  <c r="L150" i="10"/>
  <c r="M150" i="10"/>
  <c r="K151" i="10"/>
  <c r="L151" i="10"/>
  <c r="M151" i="10"/>
  <c r="K152" i="10"/>
  <c r="L152" i="10"/>
  <c r="M152" i="10"/>
  <c r="K153" i="10"/>
  <c r="L153" i="10"/>
  <c r="M153" i="10"/>
  <c r="K154" i="10"/>
  <c r="L154" i="10"/>
  <c r="M154" i="10"/>
  <c r="K155" i="10"/>
  <c r="L155" i="10"/>
  <c r="M155" i="10"/>
  <c r="K156" i="10"/>
  <c r="L156" i="10"/>
  <c r="M156" i="10"/>
  <c r="K157" i="10"/>
  <c r="L157" i="10"/>
  <c r="M157" i="10"/>
  <c r="K158" i="10"/>
  <c r="L158" i="10"/>
  <c r="M158" i="10"/>
  <c r="K159" i="10"/>
  <c r="L159" i="10"/>
  <c r="M159" i="10"/>
  <c r="K160" i="10"/>
  <c r="L160" i="10"/>
  <c r="M160" i="10"/>
  <c r="K161" i="10"/>
  <c r="L161" i="10"/>
  <c r="M161" i="10"/>
  <c r="K162" i="10"/>
  <c r="L162" i="10"/>
  <c r="M162" i="10"/>
  <c r="K163" i="10"/>
  <c r="L163" i="10"/>
  <c r="M163" i="10"/>
  <c r="K164" i="10"/>
  <c r="L164" i="10"/>
  <c r="M164" i="10"/>
  <c r="K165" i="10"/>
  <c r="L165" i="10"/>
  <c r="M165" i="10"/>
  <c r="K166" i="10"/>
  <c r="L166" i="10"/>
  <c r="M166" i="10"/>
  <c r="K167" i="10"/>
  <c r="L167" i="10"/>
  <c r="M167" i="10"/>
  <c r="K168" i="10"/>
  <c r="L168" i="10"/>
  <c r="M168" i="10"/>
  <c r="K190" i="10"/>
  <c r="M233" i="10"/>
  <c r="K124" i="32"/>
  <c r="K252" i="32" s="1"/>
  <c r="L124" i="32"/>
  <c r="L252" i="32" s="1"/>
  <c r="M124" i="32"/>
  <c r="M252" i="32" s="1"/>
  <c r="K125" i="32"/>
  <c r="K253" i="32" s="1"/>
  <c r="L125" i="32"/>
  <c r="L253" i="32" s="1"/>
  <c r="M125" i="32"/>
  <c r="M253" i="32" s="1"/>
  <c r="K126" i="32"/>
  <c r="K254" i="32" s="1"/>
  <c r="L126" i="32"/>
  <c r="L254" i="32" s="1"/>
  <c r="M126" i="32"/>
  <c r="M254" i="32" s="1"/>
  <c r="K127" i="32"/>
  <c r="K255" i="32" s="1"/>
  <c r="L127" i="32"/>
  <c r="L255" i="32" s="1"/>
  <c r="M127" i="32"/>
  <c r="M255" i="32" s="1"/>
  <c r="K128" i="32"/>
  <c r="K256" i="32" s="1"/>
  <c r="L128" i="32"/>
  <c r="L256" i="32" s="1"/>
  <c r="M128" i="32"/>
  <c r="M256" i="32" s="1"/>
  <c r="K129" i="32"/>
  <c r="K257" i="32" s="1"/>
  <c r="L129" i="32"/>
  <c r="L257" i="32" s="1"/>
  <c r="M129" i="32"/>
  <c r="M257" i="32" s="1"/>
  <c r="K99" i="32"/>
  <c r="K227" i="32" s="1"/>
  <c r="L99" i="32"/>
  <c r="L227" i="32" s="1"/>
  <c r="M99" i="32"/>
  <c r="M227" i="32" s="1"/>
  <c r="K100" i="32"/>
  <c r="K228" i="32" s="1"/>
  <c r="L100" i="32"/>
  <c r="L228" i="32" s="1"/>
  <c r="M100" i="32"/>
  <c r="M228" i="32" s="1"/>
  <c r="K101" i="32"/>
  <c r="K229" i="32" s="1"/>
  <c r="L101" i="32"/>
  <c r="L229" i="32" s="1"/>
  <c r="M101" i="32"/>
  <c r="M229" i="32" s="1"/>
  <c r="K102" i="32"/>
  <c r="K230" i="32" s="1"/>
  <c r="L102" i="32"/>
  <c r="L230" i="32" s="1"/>
  <c r="M102" i="32"/>
  <c r="M230" i="32" s="1"/>
  <c r="K103" i="32"/>
  <c r="K231" i="32" s="1"/>
  <c r="L103" i="32"/>
  <c r="L231" i="32" s="1"/>
  <c r="M103" i="32"/>
  <c r="M231" i="32" s="1"/>
  <c r="K104" i="32"/>
  <c r="K232" i="32" s="1"/>
  <c r="L104" i="32"/>
  <c r="L232" i="32" s="1"/>
  <c r="M104" i="32"/>
  <c r="M232" i="32" s="1"/>
  <c r="K74" i="32"/>
  <c r="K202" i="32" s="1"/>
  <c r="L74" i="32"/>
  <c r="L202" i="32" s="1"/>
  <c r="M74" i="32"/>
  <c r="M202" i="32" s="1"/>
  <c r="K75" i="32"/>
  <c r="K203" i="32" s="1"/>
  <c r="L75" i="32"/>
  <c r="L203" i="32" s="1"/>
  <c r="M75" i="32"/>
  <c r="M203" i="32" s="1"/>
  <c r="K76" i="32"/>
  <c r="K204" i="32" s="1"/>
  <c r="L76" i="32"/>
  <c r="L204" i="32" s="1"/>
  <c r="M76" i="32"/>
  <c r="M204" i="32" s="1"/>
  <c r="K77" i="32"/>
  <c r="K205" i="32" s="1"/>
  <c r="L77" i="32"/>
  <c r="L205" i="32" s="1"/>
  <c r="M77" i="32"/>
  <c r="M205" i="32" s="1"/>
  <c r="K78" i="32"/>
  <c r="K206" i="32" s="1"/>
  <c r="L78" i="32"/>
  <c r="L206" i="32" s="1"/>
  <c r="M78" i="32"/>
  <c r="M206" i="32" s="1"/>
  <c r="K79" i="32"/>
  <c r="K207" i="32" s="1"/>
  <c r="L79" i="32"/>
  <c r="L207" i="32" s="1"/>
  <c r="M79" i="32"/>
  <c r="M207" i="32" s="1"/>
  <c r="K49" i="32"/>
  <c r="K177" i="32" s="1"/>
  <c r="L49" i="32"/>
  <c r="L177" i="32" s="1"/>
  <c r="M49" i="32"/>
  <c r="M177" i="32" s="1"/>
  <c r="K50" i="32"/>
  <c r="K178" i="32" s="1"/>
  <c r="L50" i="32"/>
  <c r="L178" i="32" s="1"/>
  <c r="M50" i="32"/>
  <c r="K51" i="32"/>
  <c r="K179" i="32" s="1"/>
  <c r="L51" i="32"/>
  <c r="M51" i="32"/>
  <c r="M179" i="32" s="1"/>
  <c r="K52" i="32"/>
  <c r="L52" i="32"/>
  <c r="L180" i="32" s="1"/>
  <c r="M52" i="32"/>
  <c r="M180" i="32" s="1"/>
  <c r="K53" i="32"/>
  <c r="L53" i="32"/>
  <c r="L181" i="32" s="1"/>
  <c r="M53" i="32"/>
  <c r="M181" i="32" s="1"/>
  <c r="K54" i="32"/>
  <c r="K182" i="32" s="1"/>
  <c r="L54" i="32"/>
  <c r="L182" i="32" s="1"/>
  <c r="M54" i="32"/>
  <c r="L257" i="20"/>
  <c r="K255" i="20"/>
  <c r="K257" i="20"/>
  <c r="K270" i="20"/>
  <c r="M213" i="10" l="1"/>
  <c r="Z185" i="33"/>
  <c r="BC185" i="33" s="1"/>
  <c r="CC185" i="33" s="1"/>
  <c r="Z185" i="34"/>
  <c r="M185" i="34"/>
  <c r="M185" i="33"/>
  <c r="AP185" i="33" s="1"/>
  <c r="BP185" i="33" s="1"/>
  <c r="L213" i="10"/>
  <c r="Y185" i="33"/>
  <c r="BB185" i="33" s="1"/>
  <c r="CB185" i="33" s="1"/>
  <c r="Y185" i="34"/>
  <c r="L190" i="10"/>
  <c r="L185" i="33"/>
  <c r="AO185" i="33" s="1"/>
  <c r="BO185" i="33" s="1"/>
  <c r="L185" i="34"/>
  <c r="K213" i="10"/>
  <c r="X185" i="33"/>
  <c r="BA185" i="33" s="1"/>
  <c r="CA185" i="33" s="1"/>
  <c r="X185" i="34"/>
  <c r="K185" i="33"/>
  <c r="AN185" i="33" s="1"/>
  <c r="BN185" i="33" s="1"/>
  <c r="K185" i="34"/>
  <c r="L230" i="10"/>
  <c r="L224" i="10"/>
  <c r="M229" i="10"/>
  <c r="L222" i="10"/>
  <c r="L196" i="10"/>
  <c r="L229" i="10"/>
  <c r="L220" i="10"/>
  <c r="L232" i="10"/>
  <c r="L225" i="10"/>
  <c r="L219" i="10"/>
  <c r="M219" i="10"/>
  <c r="L141" i="10"/>
  <c r="L259" i="10" s="1"/>
  <c r="L226" i="10"/>
  <c r="L130" i="10"/>
  <c r="BL174" i="34" s="1"/>
  <c r="EI174" i="34" s="1"/>
  <c r="AN150" i="33"/>
  <c r="BN150" i="33" s="1"/>
  <c r="K233" i="10"/>
  <c r="AX182" i="34"/>
  <c r="K232" i="10"/>
  <c r="AX181" i="34"/>
  <c r="K231" i="10"/>
  <c r="AX180" i="34"/>
  <c r="K230" i="10"/>
  <c r="AX179" i="34"/>
  <c r="K229" i="10"/>
  <c r="AX178" i="34"/>
  <c r="K228" i="10"/>
  <c r="AX177" i="34"/>
  <c r="K227" i="10"/>
  <c r="AX176" i="34"/>
  <c r="K226" i="10"/>
  <c r="AX175" i="34"/>
  <c r="K225" i="10"/>
  <c r="AX174" i="34"/>
  <c r="K224" i="10"/>
  <c r="AX173" i="34"/>
  <c r="K223" i="10"/>
  <c r="AX172" i="34"/>
  <c r="K222" i="10"/>
  <c r="AX171" i="34"/>
  <c r="K221" i="10"/>
  <c r="AX170" i="34"/>
  <c r="K220" i="10"/>
  <c r="AX169" i="34"/>
  <c r="K219" i="10"/>
  <c r="AX168" i="34"/>
  <c r="X184" i="33"/>
  <c r="X184" i="34"/>
  <c r="X183" i="33"/>
  <c r="BA183" i="33" s="1"/>
  <c r="X183" i="34"/>
  <c r="X182" i="33"/>
  <c r="BA182" i="33" s="1"/>
  <c r="CA182" i="33" s="1"/>
  <c r="X182" i="34"/>
  <c r="X181" i="33"/>
  <c r="BA181" i="33" s="1"/>
  <c r="CA181" i="33" s="1"/>
  <c r="X181" i="34"/>
  <c r="X180" i="33"/>
  <c r="BA180" i="33" s="1"/>
  <c r="CA180" i="33" s="1"/>
  <c r="X180" i="34"/>
  <c r="X179" i="33"/>
  <c r="BA179" i="33" s="1"/>
  <c r="CA179" i="33" s="1"/>
  <c r="X179" i="34"/>
  <c r="X178" i="33"/>
  <c r="BA178" i="33" s="1"/>
  <c r="CA178" i="33" s="1"/>
  <c r="X178" i="34"/>
  <c r="X177" i="33"/>
  <c r="BA177" i="33" s="1"/>
  <c r="X177" i="34"/>
  <c r="X176" i="33"/>
  <c r="X176" i="34"/>
  <c r="X175" i="33"/>
  <c r="X175" i="34"/>
  <c r="X174" i="33"/>
  <c r="X174" i="34"/>
  <c r="X173" i="33"/>
  <c r="X173" i="34"/>
  <c r="X172" i="33"/>
  <c r="X172" i="34"/>
  <c r="X171" i="33"/>
  <c r="X171" i="34"/>
  <c r="X170" i="33"/>
  <c r="X170" i="34"/>
  <c r="X169" i="33"/>
  <c r="X169" i="34"/>
  <c r="K184" i="33"/>
  <c r="AN184" i="33" s="1"/>
  <c r="BN184" i="33" s="1"/>
  <c r="K184" i="34"/>
  <c r="K183" i="33"/>
  <c r="AN183" i="33" s="1"/>
  <c r="BN183" i="33" s="1"/>
  <c r="K183" i="34"/>
  <c r="K182" i="33"/>
  <c r="K182" i="34"/>
  <c r="K181" i="33"/>
  <c r="AN181" i="33" s="1"/>
  <c r="BN181" i="33" s="1"/>
  <c r="K181" i="34"/>
  <c r="K180" i="33"/>
  <c r="AN180" i="33" s="1"/>
  <c r="BN180" i="33" s="1"/>
  <c r="K180" i="34"/>
  <c r="K179" i="33"/>
  <c r="AN179" i="33" s="1"/>
  <c r="BN179" i="33" s="1"/>
  <c r="K179" i="34"/>
  <c r="K178" i="33"/>
  <c r="K178" i="34"/>
  <c r="K177" i="33"/>
  <c r="AN177" i="33" s="1"/>
  <c r="BN177" i="33" s="1"/>
  <c r="K177" i="34"/>
  <c r="K176" i="33"/>
  <c r="AN176" i="33" s="1"/>
  <c r="BN176" i="33" s="1"/>
  <c r="K176" i="34"/>
  <c r="K175" i="33"/>
  <c r="AN175" i="33" s="1"/>
  <c r="BN175" i="33" s="1"/>
  <c r="K175" i="34"/>
  <c r="K174" i="33"/>
  <c r="AN174" i="33" s="1"/>
  <c r="BN174" i="33" s="1"/>
  <c r="K174" i="34"/>
  <c r="K173" i="33"/>
  <c r="K173" i="34"/>
  <c r="K172" i="33"/>
  <c r="AN172" i="33" s="1"/>
  <c r="BN172" i="33" s="1"/>
  <c r="K172" i="34"/>
  <c r="K171" i="33"/>
  <c r="AN171" i="33" s="1"/>
  <c r="BN171" i="33" s="1"/>
  <c r="K171" i="34"/>
  <c r="K170" i="33"/>
  <c r="AN170" i="33" s="1"/>
  <c r="BN170" i="33" s="1"/>
  <c r="K170" i="34"/>
  <c r="K169" i="33"/>
  <c r="K169" i="34"/>
  <c r="K168" i="33"/>
  <c r="K168" i="34"/>
  <c r="DU134" i="34"/>
  <c r="AP151" i="33"/>
  <c r="AN151" i="33"/>
  <c r="AO151" i="33"/>
  <c r="M232" i="10"/>
  <c r="AZ181" i="34"/>
  <c r="M231" i="10"/>
  <c r="AZ180" i="34"/>
  <c r="M230" i="10"/>
  <c r="AZ179" i="34"/>
  <c r="M228" i="10"/>
  <c r="AZ177" i="34"/>
  <c r="M227" i="10"/>
  <c r="AZ176" i="34"/>
  <c r="M226" i="10"/>
  <c r="AZ175" i="34"/>
  <c r="M225" i="10"/>
  <c r="AZ174" i="34"/>
  <c r="M224" i="10"/>
  <c r="AZ173" i="34"/>
  <c r="M223" i="10"/>
  <c r="AZ172" i="34"/>
  <c r="M222" i="10"/>
  <c r="AZ171" i="34"/>
  <c r="M221" i="10"/>
  <c r="AZ170" i="34"/>
  <c r="M220" i="10"/>
  <c r="AZ169" i="34"/>
  <c r="Z184" i="33"/>
  <c r="BC184" i="33" s="1"/>
  <c r="CC184" i="33" s="1"/>
  <c r="Z184" i="34"/>
  <c r="Z183" i="33"/>
  <c r="BC183" i="33" s="1"/>
  <c r="Z183" i="34"/>
  <c r="Z182" i="33"/>
  <c r="BC182" i="33" s="1"/>
  <c r="CC182" i="33" s="1"/>
  <c r="Z182" i="34"/>
  <c r="Z181" i="33"/>
  <c r="BC181" i="33" s="1"/>
  <c r="CC181" i="33" s="1"/>
  <c r="Z181" i="34"/>
  <c r="Z180" i="33"/>
  <c r="BC180" i="33" s="1"/>
  <c r="CC180" i="33" s="1"/>
  <c r="Z180" i="34"/>
  <c r="Z179" i="33"/>
  <c r="BC179" i="33" s="1"/>
  <c r="CC179" i="33" s="1"/>
  <c r="Z179" i="34"/>
  <c r="Z178" i="33"/>
  <c r="BC178" i="33" s="1"/>
  <c r="CC178" i="33" s="1"/>
  <c r="Z178" i="34"/>
  <c r="Z177" i="33"/>
  <c r="BC177" i="33" s="1"/>
  <c r="CC177" i="33" s="1"/>
  <c r="Z177" i="34"/>
  <c r="Z176" i="33"/>
  <c r="Z176" i="34"/>
  <c r="Z175" i="33"/>
  <c r="Z175" i="34"/>
  <c r="Z174" i="33"/>
  <c r="Z174" i="34"/>
  <c r="Z173" i="33"/>
  <c r="Z173" i="34"/>
  <c r="Z172" i="33"/>
  <c r="Z172" i="34"/>
  <c r="Z171" i="33"/>
  <c r="Z171" i="34"/>
  <c r="Z170" i="33"/>
  <c r="Z170" i="34"/>
  <c r="Z169" i="33"/>
  <c r="Z169" i="34"/>
  <c r="M196" i="10"/>
  <c r="Z168" i="34"/>
  <c r="M184" i="33"/>
  <c r="AP184" i="33" s="1"/>
  <c r="BP184" i="33" s="1"/>
  <c r="M184" i="34"/>
  <c r="M183" i="33"/>
  <c r="AP183" i="33" s="1"/>
  <c r="BP183" i="33" s="1"/>
  <c r="M183" i="34"/>
  <c r="M182" i="33"/>
  <c r="AP182" i="33" s="1"/>
  <c r="BP182" i="33" s="1"/>
  <c r="M182" i="34"/>
  <c r="M181" i="33"/>
  <c r="AP181" i="33" s="1"/>
  <c r="BP181" i="33" s="1"/>
  <c r="M181" i="34"/>
  <c r="M180" i="33"/>
  <c r="AP180" i="33" s="1"/>
  <c r="BP180" i="33" s="1"/>
  <c r="M180" i="34"/>
  <c r="M179" i="33"/>
  <c r="AP179" i="33" s="1"/>
  <c r="BP179" i="33" s="1"/>
  <c r="M179" i="34"/>
  <c r="M178" i="33"/>
  <c r="AP178" i="33" s="1"/>
  <c r="BP178" i="33" s="1"/>
  <c r="M178" i="34"/>
  <c r="M177" i="33"/>
  <c r="AP177" i="33" s="1"/>
  <c r="BP177" i="33" s="1"/>
  <c r="M177" i="34"/>
  <c r="M176" i="33"/>
  <c r="M176" i="34"/>
  <c r="M175" i="33"/>
  <c r="M175" i="34"/>
  <c r="M174" i="33"/>
  <c r="M174" i="34"/>
  <c r="M173" i="33"/>
  <c r="M173" i="34"/>
  <c r="M172" i="33"/>
  <c r="M172" i="34"/>
  <c r="M171" i="33"/>
  <c r="M171" i="34"/>
  <c r="M170" i="33"/>
  <c r="M170" i="34"/>
  <c r="M169" i="33"/>
  <c r="M169" i="34"/>
  <c r="M168" i="33"/>
  <c r="M168" i="34"/>
  <c r="L138" i="10"/>
  <c r="L256" i="10" s="1"/>
  <c r="AY182" i="34"/>
  <c r="L231" i="10"/>
  <c r="AY180" i="34"/>
  <c r="L228" i="10"/>
  <c r="AY177" i="34"/>
  <c r="L227" i="10"/>
  <c r="AY176" i="34"/>
  <c r="L223" i="10"/>
  <c r="AY172" i="34"/>
  <c r="L221" i="10"/>
  <c r="AY170" i="34"/>
  <c r="Y184" i="33"/>
  <c r="BB184" i="33" s="1"/>
  <c r="CB184" i="33" s="1"/>
  <c r="Y184" i="34"/>
  <c r="Y183" i="33"/>
  <c r="BB183" i="33" s="1"/>
  <c r="Y183" i="34"/>
  <c r="Y182" i="33"/>
  <c r="BB182" i="33" s="1"/>
  <c r="CB182" i="33" s="1"/>
  <c r="Y182" i="34"/>
  <c r="Y181" i="33"/>
  <c r="BB181" i="33" s="1"/>
  <c r="CB181" i="33" s="1"/>
  <c r="Y181" i="34"/>
  <c r="Y180" i="33"/>
  <c r="BB180" i="33" s="1"/>
  <c r="CB180" i="33" s="1"/>
  <c r="Y180" i="34"/>
  <c r="Y179" i="33"/>
  <c r="BB179" i="33" s="1"/>
  <c r="CB179" i="33" s="1"/>
  <c r="Y179" i="34"/>
  <c r="Y178" i="33"/>
  <c r="BB178" i="33" s="1"/>
  <c r="CB178" i="33" s="1"/>
  <c r="Y178" i="34"/>
  <c r="Y177" i="33"/>
  <c r="BB177" i="33" s="1"/>
  <c r="Y177" i="34"/>
  <c r="Y176" i="33"/>
  <c r="Y176" i="34"/>
  <c r="Y175" i="33"/>
  <c r="Y175" i="34"/>
  <c r="Y174" i="33"/>
  <c r="Y174" i="34"/>
  <c r="Y173" i="33"/>
  <c r="Y173" i="34"/>
  <c r="Y172" i="33"/>
  <c r="Y172" i="34"/>
  <c r="Y171" i="33"/>
  <c r="Y171" i="34"/>
  <c r="Y170" i="33"/>
  <c r="Y170" i="34"/>
  <c r="Y169" i="33"/>
  <c r="Y169" i="34"/>
  <c r="L184" i="33"/>
  <c r="AO184" i="33" s="1"/>
  <c r="BO184" i="33" s="1"/>
  <c r="L184" i="34"/>
  <c r="L183" i="33"/>
  <c r="AO183" i="33" s="1"/>
  <c r="BO183" i="33" s="1"/>
  <c r="L183" i="34"/>
  <c r="L182" i="33"/>
  <c r="AO182" i="33" s="1"/>
  <c r="BO182" i="33" s="1"/>
  <c r="L182" i="34"/>
  <c r="L181" i="33"/>
  <c r="AO181" i="33" s="1"/>
  <c r="BO181" i="33" s="1"/>
  <c r="L181" i="34"/>
  <c r="L180" i="33"/>
  <c r="AO180" i="33" s="1"/>
  <c r="BO180" i="33" s="1"/>
  <c r="L180" i="34"/>
  <c r="L179" i="33"/>
  <c r="AO179" i="33" s="1"/>
  <c r="BO179" i="33" s="1"/>
  <c r="L179" i="34"/>
  <c r="L178" i="33"/>
  <c r="AO178" i="33" s="1"/>
  <c r="BO178" i="33" s="1"/>
  <c r="L178" i="34"/>
  <c r="L177" i="33"/>
  <c r="AO177" i="33" s="1"/>
  <c r="BO177" i="33" s="1"/>
  <c r="L177" i="34"/>
  <c r="L176" i="33"/>
  <c r="L176" i="34"/>
  <c r="L175" i="33"/>
  <c r="AO175" i="33" s="1"/>
  <c r="BO175" i="33" s="1"/>
  <c r="L175" i="34"/>
  <c r="L174" i="33"/>
  <c r="AO174" i="33" s="1"/>
  <c r="BO174" i="33" s="1"/>
  <c r="L174" i="34"/>
  <c r="L173" i="33"/>
  <c r="L173" i="34"/>
  <c r="L172" i="33"/>
  <c r="L172" i="34"/>
  <c r="L171" i="33"/>
  <c r="L171" i="34"/>
  <c r="L170" i="33"/>
  <c r="AO170" i="33" s="1"/>
  <c r="BO170" i="33" s="1"/>
  <c r="L170" i="34"/>
  <c r="L169" i="33"/>
  <c r="AO169" i="33" s="1"/>
  <c r="BO169" i="33" s="1"/>
  <c r="L169" i="34"/>
  <c r="L168" i="33"/>
  <c r="L168" i="34"/>
  <c r="AN182" i="33"/>
  <c r="BN182" i="33" s="1"/>
  <c r="BA184" i="33"/>
  <c r="CA184" i="33" s="1"/>
  <c r="AN178" i="33"/>
  <c r="BN178" i="33" s="1"/>
  <c r="L268" i="20"/>
  <c r="L197" i="10"/>
  <c r="L126" i="10"/>
  <c r="M202" i="10"/>
  <c r="L120" i="10"/>
  <c r="L202" i="10"/>
  <c r="K120" i="10"/>
  <c r="L125" i="10"/>
  <c r="M268" i="20"/>
  <c r="M169" i="10"/>
  <c r="L207" i="10"/>
  <c r="L198" i="10"/>
  <c r="L175" i="10"/>
  <c r="L142" i="10"/>
  <c r="K182" i="10"/>
  <c r="K179" i="10"/>
  <c r="K175" i="10"/>
  <c r="L169" i="10"/>
  <c r="K186" i="10"/>
  <c r="K184" i="10"/>
  <c r="K180" i="10"/>
  <c r="K169" i="10"/>
  <c r="K189" i="10"/>
  <c r="K185" i="10"/>
  <c r="K181" i="10"/>
  <c r="K176" i="10"/>
  <c r="K174" i="10"/>
  <c r="K188" i="10"/>
  <c r="L137" i="10"/>
  <c r="L255" i="10" s="1"/>
  <c r="L183" i="10"/>
  <c r="L134" i="10"/>
  <c r="L74" i="10"/>
  <c r="M206" i="10"/>
  <c r="K183" i="10"/>
  <c r="L133" i="10"/>
  <c r="K74" i="10"/>
  <c r="M211" i="10"/>
  <c r="L199" i="10"/>
  <c r="K178" i="10"/>
  <c r="L129" i="10"/>
  <c r="L247" i="10" s="1"/>
  <c r="K268" i="20"/>
  <c r="L204" i="10"/>
  <c r="K173" i="10"/>
  <c r="L267" i="20"/>
  <c r="K266" i="20"/>
  <c r="K254" i="20"/>
  <c r="M267" i="20"/>
  <c r="K267" i="20"/>
  <c r="M207" i="10"/>
  <c r="M200" i="10"/>
  <c r="M198" i="10"/>
  <c r="M212" i="10"/>
  <c r="M210" i="10"/>
  <c r="M205" i="10"/>
  <c r="M203" i="10"/>
  <c r="Y168" i="33"/>
  <c r="X168" i="33"/>
  <c r="Z168" i="33"/>
  <c r="M209" i="10"/>
  <c r="M201" i="10"/>
  <c r="L186" i="10"/>
  <c r="L182" i="10"/>
  <c r="L178" i="10"/>
  <c r="L174" i="10"/>
  <c r="L139" i="10"/>
  <c r="L135" i="10"/>
  <c r="BL179" i="34" s="1"/>
  <c r="EI179" i="34" s="1"/>
  <c r="L131" i="10"/>
  <c r="BL175" i="34" s="1"/>
  <c r="EI175" i="34" s="1"/>
  <c r="L127" i="10"/>
  <c r="BL171" i="34" s="1"/>
  <c r="EI171" i="34" s="1"/>
  <c r="L189" i="10"/>
  <c r="L185" i="10"/>
  <c r="L181" i="10"/>
  <c r="L177" i="10"/>
  <c r="L173" i="10"/>
  <c r="L140" i="10"/>
  <c r="L136" i="10"/>
  <c r="BL180" i="34" s="1"/>
  <c r="L132" i="10"/>
  <c r="BL176" i="34" s="1"/>
  <c r="L128" i="10"/>
  <c r="BL172" i="34" s="1"/>
  <c r="L124" i="10"/>
  <c r="BL168" i="34" s="1"/>
  <c r="EI168" i="34" s="1"/>
  <c r="M142" i="10"/>
  <c r="M141" i="10"/>
  <c r="M259" i="10" s="1"/>
  <c r="M191" i="10"/>
  <c r="M190" i="10"/>
  <c r="K210" i="10"/>
  <c r="K209" i="10"/>
  <c r="K208" i="10"/>
  <c r="K207" i="10"/>
  <c r="K206" i="10"/>
  <c r="K205" i="10"/>
  <c r="K204" i="10"/>
  <c r="K203" i="10"/>
  <c r="K202" i="10"/>
  <c r="K201" i="10"/>
  <c r="K200" i="10"/>
  <c r="K199" i="10"/>
  <c r="K198" i="10"/>
  <c r="K197" i="10"/>
  <c r="K196" i="10"/>
  <c r="M175" i="10"/>
  <c r="M174" i="10"/>
  <c r="M173" i="10"/>
  <c r="K142" i="10"/>
  <c r="K141" i="10"/>
  <c r="K259" i="10" s="1"/>
  <c r="K258" i="20"/>
  <c r="L254" i="20"/>
  <c r="K212" i="10"/>
  <c r="K211" i="10"/>
  <c r="K140" i="10"/>
  <c r="K258" i="10" s="1"/>
  <c r="K139" i="10"/>
  <c r="K257" i="10" s="1"/>
  <c r="K138" i="10"/>
  <c r="K137" i="10"/>
  <c r="K136" i="10"/>
  <c r="K135" i="10"/>
  <c r="K134" i="10"/>
  <c r="K133" i="10"/>
  <c r="K132" i="10"/>
  <c r="K131" i="10"/>
  <c r="K130" i="10"/>
  <c r="K129" i="10"/>
  <c r="K128" i="10"/>
  <c r="K127" i="10"/>
  <c r="K126" i="10"/>
  <c r="K125" i="10"/>
  <c r="K124" i="10"/>
  <c r="M189" i="10"/>
  <c r="M188" i="10"/>
  <c r="M187" i="10"/>
  <c r="M186" i="10"/>
  <c r="M185" i="10"/>
  <c r="M184" i="10"/>
  <c r="M183" i="10"/>
  <c r="M182" i="10"/>
  <c r="M181" i="10"/>
  <c r="M180" i="10"/>
  <c r="M179" i="10"/>
  <c r="M178" i="10"/>
  <c r="M177" i="10"/>
  <c r="M176" i="10"/>
  <c r="M140" i="10"/>
  <c r="M258" i="10" s="1"/>
  <c r="M139" i="10"/>
  <c r="M257" i="10" s="1"/>
  <c r="M138" i="10"/>
  <c r="M137" i="10"/>
  <c r="M136" i="10"/>
  <c r="M135" i="10"/>
  <c r="M134" i="10"/>
  <c r="M133" i="10"/>
  <c r="M132" i="10"/>
  <c r="M131" i="10"/>
  <c r="M130" i="10"/>
  <c r="M129" i="10"/>
  <c r="M128" i="10"/>
  <c r="M127" i="10"/>
  <c r="M126" i="10"/>
  <c r="M125" i="10"/>
  <c r="M124" i="10"/>
  <c r="M120" i="10"/>
  <c r="M74" i="10"/>
  <c r="K153" i="32"/>
  <c r="L152" i="32"/>
  <c r="M151" i="32"/>
  <c r="K149" i="32"/>
  <c r="K277" i="32" s="1"/>
  <c r="M154" i="32"/>
  <c r="K152" i="32"/>
  <c r="L151" i="32"/>
  <c r="M150" i="32"/>
  <c r="M278" i="32" s="1"/>
  <c r="K181" i="32"/>
  <c r="L154" i="32"/>
  <c r="L282" i="32" s="1"/>
  <c r="M153" i="32"/>
  <c r="M281" i="32" s="1"/>
  <c r="K151" i="32"/>
  <c r="K279" i="32" s="1"/>
  <c r="L150" i="32"/>
  <c r="L278" i="32" s="1"/>
  <c r="M149" i="32"/>
  <c r="M277" i="32" s="1"/>
  <c r="K154" i="32"/>
  <c r="L153" i="32"/>
  <c r="M152" i="32"/>
  <c r="M280" i="32" s="1"/>
  <c r="K150" i="32"/>
  <c r="K278" i="32" s="1"/>
  <c r="L149" i="32"/>
  <c r="L277" i="32" s="1"/>
  <c r="M182" i="32"/>
  <c r="K180" i="32"/>
  <c r="L179" i="32"/>
  <c r="M178" i="32"/>
  <c r="K72" i="32"/>
  <c r="K166" i="34" s="1"/>
  <c r="K122" i="32"/>
  <c r="L71" i="32"/>
  <c r="L165" i="34" s="1"/>
  <c r="L121" i="32"/>
  <c r="M70" i="32"/>
  <c r="M164" i="34" s="1"/>
  <c r="M120" i="32"/>
  <c r="M66" i="32"/>
  <c r="M160" i="34" s="1"/>
  <c r="M41" i="32"/>
  <c r="M116" i="32"/>
  <c r="K89" i="32"/>
  <c r="X158" i="34" s="1"/>
  <c r="K64" i="32"/>
  <c r="K158" i="34" s="1"/>
  <c r="K39" i="32"/>
  <c r="K114" i="32"/>
  <c r="L88" i="32"/>
  <c r="Y157" i="34" s="1"/>
  <c r="L63" i="32"/>
  <c r="L157" i="34" s="1"/>
  <c r="L38" i="32"/>
  <c r="L113" i="32"/>
  <c r="M87" i="32"/>
  <c r="Z156" i="34" s="1"/>
  <c r="M62" i="32"/>
  <c r="M156" i="34" s="1"/>
  <c r="M37" i="32"/>
  <c r="M112" i="32"/>
  <c r="K85" i="32"/>
  <c r="X154" i="34" s="1"/>
  <c r="K60" i="32"/>
  <c r="K154" i="34" s="1"/>
  <c r="K35" i="32"/>
  <c r="K110" i="32"/>
  <c r="L84" i="32"/>
  <c r="Y153" i="34" s="1"/>
  <c r="L59" i="32"/>
  <c r="L153" i="34" s="1"/>
  <c r="L34" i="32"/>
  <c r="AL153" i="34" s="1"/>
  <c r="L109" i="32"/>
  <c r="M123" i="32"/>
  <c r="M73" i="32"/>
  <c r="M167" i="34" s="1"/>
  <c r="K121" i="32"/>
  <c r="K71" i="32"/>
  <c r="K165" i="34" s="1"/>
  <c r="L120" i="32"/>
  <c r="L70" i="32"/>
  <c r="L164" i="34" s="1"/>
  <c r="M44" i="32"/>
  <c r="M119" i="32"/>
  <c r="M69" i="32"/>
  <c r="M163" i="34" s="1"/>
  <c r="L41" i="32"/>
  <c r="L116" i="32"/>
  <c r="L66" i="32"/>
  <c r="L160" i="34" s="1"/>
  <c r="M40" i="32"/>
  <c r="M115" i="32"/>
  <c r="M65" i="32"/>
  <c r="M159" i="34" s="1"/>
  <c r="K38" i="32"/>
  <c r="K113" i="32"/>
  <c r="K88" i="32"/>
  <c r="X157" i="34" s="1"/>
  <c r="K63" i="32"/>
  <c r="K157" i="34" s="1"/>
  <c r="L37" i="32"/>
  <c r="L112" i="32"/>
  <c r="L87" i="32"/>
  <c r="Y156" i="34" s="1"/>
  <c r="L62" i="32"/>
  <c r="L156" i="34" s="1"/>
  <c r="M36" i="32"/>
  <c r="M111" i="32"/>
  <c r="M86" i="32"/>
  <c r="Z155" i="34" s="1"/>
  <c r="M61" i="32"/>
  <c r="M155" i="34" s="1"/>
  <c r="K34" i="32"/>
  <c r="AK153" i="34" s="1"/>
  <c r="K109" i="32"/>
  <c r="K84" i="32"/>
  <c r="X153" i="34" s="1"/>
  <c r="K59" i="32"/>
  <c r="K153" i="34" s="1"/>
  <c r="L123" i="32"/>
  <c r="L73" i="32"/>
  <c r="L167" i="34" s="1"/>
  <c r="M122" i="32"/>
  <c r="M72" i="32"/>
  <c r="M166" i="34" s="1"/>
  <c r="K120" i="32"/>
  <c r="K70" i="32"/>
  <c r="K164" i="34" s="1"/>
  <c r="L44" i="32"/>
  <c r="L119" i="32"/>
  <c r="L69" i="32"/>
  <c r="L163" i="34" s="1"/>
  <c r="K41" i="32"/>
  <c r="K116" i="32"/>
  <c r="K66" i="32"/>
  <c r="K160" i="34" s="1"/>
  <c r="L40" i="32"/>
  <c r="L115" i="32"/>
  <c r="L65" i="32"/>
  <c r="L159" i="34" s="1"/>
  <c r="M39" i="32"/>
  <c r="M114" i="32"/>
  <c r="M89" i="32"/>
  <c r="Z158" i="34" s="1"/>
  <c r="M64" i="32"/>
  <c r="M158" i="34" s="1"/>
  <c r="K37" i="32"/>
  <c r="K112" i="32"/>
  <c r="K87" i="32"/>
  <c r="X156" i="34" s="1"/>
  <c r="K62" i="32"/>
  <c r="K156" i="34" s="1"/>
  <c r="L36" i="32"/>
  <c r="L111" i="32"/>
  <c r="L86" i="32"/>
  <c r="Y155" i="34" s="1"/>
  <c r="L61" i="32"/>
  <c r="L155" i="34" s="1"/>
  <c r="M35" i="32"/>
  <c r="M110" i="32"/>
  <c r="M85" i="32"/>
  <c r="Z154" i="34" s="1"/>
  <c r="M60" i="32"/>
  <c r="M154" i="34" s="1"/>
  <c r="K123" i="32"/>
  <c r="K73" i="32"/>
  <c r="K167" i="34" s="1"/>
  <c r="L122" i="32"/>
  <c r="L72" i="32"/>
  <c r="L166" i="34" s="1"/>
  <c r="M121" i="32"/>
  <c r="M71" i="32"/>
  <c r="M165" i="34" s="1"/>
  <c r="K119" i="32"/>
  <c r="K69" i="32"/>
  <c r="K163" i="34" s="1"/>
  <c r="K44" i="32"/>
  <c r="K115" i="32"/>
  <c r="K65" i="32"/>
  <c r="K159" i="34" s="1"/>
  <c r="K40" i="32"/>
  <c r="L114" i="32"/>
  <c r="L89" i="32"/>
  <c r="Y158" i="34" s="1"/>
  <c r="L64" i="32"/>
  <c r="L158" i="34" s="1"/>
  <c r="L39" i="32"/>
  <c r="M113" i="32"/>
  <c r="M88" i="32"/>
  <c r="Z157" i="34" s="1"/>
  <c r="M63" i="32"/>
  <c r="M157" i="34" s="1"/>
  <c r="M38" i="32"/>
  <c r="K111" i="32"/>
  <c r="K86" i="32"/>
  <c r="X155" i="34" s="1"/>
  <c r="K61" i="32"/>
  <c r="K155" i="34" s="1"/>
  <c r="K36" i="32"/>
  <c r="L110" i="32"/>
  <c r="L85" i="32"/>
  <c r="Y154" i="34" s="1"/>
  <c r="L60" i="32"/>
  <c r="L154" i="34" s="1"/>
  <c r="L35" i="32"/>
  <c r="M109" i="32"/>
  <c r="M84" i="32"/>
  <c r="Z153" i="34" s="1"/>
  <c r="M59" i="32"/>
  <c r="M153" i="34" s="1"/>
  <c r="M34" i="32"/>
  <c r="AM153" i="34" s="1"/>
  <c r="M97" i="10"/>
  <c r="L97" i="10"/>
  <c r="K97" i="10"/>
  <c r="M91" i="32"/>
  <c r="Z160" i="34" s="1"/>
  <c r="M94" i="32"/>
  <c r="Z163" i="34" s="1"/>
  <c r="L91" i="32"/>
  <c r="Y160" i="34" s="1"/>
  <c r="M90" i="32"/>
  <c r="L94" i="32"/>
  <c r="Y163" i="34" s="1"/>
  <c r="K91" i="32"/>
  <c r="X160" i="34" s="1"/>
  <c r="L90" i="32"/>
  <c r="Y159" i="34" s="1"/>
  <c r="K94" i="32"/>
  <c r="X163" i="34" s="1"/>
  <c r="K90" i="32"/>
  <c r="GU185" i="34" l="1"/>
  <c r="EU185" i="34"/>
  <c r="IU185" i="34" s="1"/>
  <c r="FU185" i="34"/>
  <c r="DU185" i="34"/>
  <c r="HU185" i="34" s="1"/>
  <c r="FH185" i="34"/>
  <c r="DW185" i="34"/>
  <c r="HW185" i="34" s="1"/>
  <c r="GW185" i="34"/>
  <c r="FW185" i="34"/>
  <c r="FJ185" i="34"/>
  <c r="EW185" i="34"/>
  <c r="IW185" i="34" s="1"/>
  <c r="GV185" i="34"/>
  <c r="EV185" i="34"/>
  <c r="IV185" i="34" s="1"/>
  <c r="FI185" i="34"/>
  <c r="FV185" i="34"/>
  <c r="DV185" i="34"/>
  <c r="HV185" i="34" s="1"/>
  <c r="AN168" i="33"/>
  <c r="BN168" i="33" s="1"/>
  <c r="K223" i="33"/>
  <c r="AO172" i="33"/>
  <c r="BO172" i="33" s="1"/>
  <c r="K238" i="10"/>
  <c r="AN173" i="33"/>
  <c r="BN173" i="33" s="1"/>
  <c r="L223" i="33"/>
  <c r="M238" i="10"/>
  <c r="AO171" i="33"/>
  <c r="BO171" i="33" s="1"/>
  <c r="AO176" i="33"/>
  <c r="BO176" i="33" s="1"/>
  <c r="L280" i="32"/>
  <c r="CB177" i="33"/>
  <c r="BB223" i="33"/>
  <c r="CA177" i="33"/>
  <c r="BA223" i="33"/>
  <c r="L248" i="10"/>
  <c r="AN169" i="33"/>
  <c r="BN169" i="33" s="1"/>
  <c r="AP171" i="33"/>
  <c r="BP171" i="33" s="1"/>
  <c r="AP175" i="33"/>
  <c r="BP175" i="33" s="1"/>
  <c r="AN140" i="33"/>
  <c r="AP174" i="33"/>
  <c r="BP174" i="33" s="1"/>
  <c r="FU153" i="34"/>
  <c r="DU153" i="34"/>
  <c r="EU153" i="34"/>
  <c r="FU168" i="34"/>
  <c r="EU168" i="34"/>
  <c r="DU168" i="34"/>
  <c r="FU170" i="34"/>
  <c r="DU170" i="34"/>
  <c r="EU170" i="34"/>
  <c r="FU172" i="34"/>
  <c r="DU172" i="34"/>
  <c r="EU172" i="34"/>
  <c r="FU174" i="34"/>
  <c r="DU174" i="34"/>
  <c r="EU174" i="34"/>
  <c r="FU176" i="34"/>
  <c r="EU176" i="34"/>
  <c r="DU176" i="34"/>
  <c r="FU178" i="34"/>
  <c r="DU178" i="34"/>
  <c r="EU178" i="34"/>
  <c r="FU180" i="34"/>
  <c r="DU180" i="34"/>
  <c r="EU180" i="34"/>
  <c r="FU182" i="34"/>
  <c r="DU182" i="34"/>
  <c r="EU182" i="34"/>
  <c r="FU184" i="34"/>
  <c r="EU184" i="34"/>
  <c r="IU184" i="34" s="1"/>
  <c r="DU184" i="34"/>
  <c r="HU184" i="34" s="1"/>
  <c r="FU134" i="34"/>
  <c r="HU134" i="34" s="1"/>
  <c r="GI175" i="34"/>
  <c r="FV169" i="34"/>
  <c r="EV169" i="34"/>
  <c r="DV169" i="34"/>
  <c r="FV171" i="34"/>
  <c r="DV171" i="34"/>
  <c r="HV171" i="34" s="1"/>
  <c r="EV171" i="34"/>
  <c r="FV173" i="34"/>
  <c r="DV173" i="34"/>
  <c r="EV173" i="34"/>
  <c r="FV175" i="34"/>
  <c r="DV175" i="34"/>
  <c r="EV175" i="34"/>
  <c r="FV177" i="34"/>
  <c r="EV177" i="34"/>
  <c r="DV177" i="34"/>
  <c r="FV179" i="34"/>
  <c r="DV179" i="34"/>
  <c r="EV179" i="34"/>
  <c r="FV181" i="34"/>
  <c r="DV181" i="34"/>
  <c r="EV181" i="34"/>
  <c r="FV183" i="34"/>
  <c r="DV183" i="34"/>
  <c r="HV183" i="34" s="1"/>
  <c r="EV183" i="34"/>
  <c r="IV183" i="34" s="1"/>
  <c r="GI176" i="34"/>
  <c r="GI180" i="34"/>
  <c r="FW168" i="34"/>
  <c r="DW168" i="34"/>
  <c r="EW168" i="34"/>
  <c r="FW170" i="34"/>
  <c r="EW170" i="34"/>
  <c r="DW170" i="34"/>
  <c r="FW172" i="34"/>
  <c r="DW172" i="34"/>
  <c r="EW172" i="34"/>
  <c r="FW174" i="34"/>
  <c r="DW174" i="34"/>
  <c r="EW174" i="34"/>
  <c r="FW176" i="34"/>
  <c r="DW176" i="34"/>
  <c r="EW176" i="34"/>
  <c r="FW178" i="34"/>
  <c r="EW178" i="34"/>
  <c r="DW178" i="34"/>
  <c r="FW180" i="34"/>
  <c r="DW180" i="34"/>
  <c r="EW180" i="34"/>
  <c r="FW182" i="34"/>
  <c r="DW182" i="34"/>
  <c r="EW182" i="34"/>
  <c r="FW184" i="34"/>
  <c r="DW184" i="34"/>
  <c r="HW184" i="34" s="1"/>
  <c r="EW184" i="34"/>
  <c r="IW184" i="34" s="1"/>
  <c r="GI171" i="34"/>
  <c r="FW153" i="34"/>
  <c r="DW153" i="34"/>
  <c r="EW153" i="34"/>
  <c r="AO173" i="33"/>
  <c r="BO173" i="33" s="1"/>
  <c r="FU169" i="34"/>
  <c r="DU169" i="34"/>
  <c r="EU169" i="34"/>
  <c r="FU171" i="34"/>
  <c r="DU171" i="34"/>
  <c r="EU171" i="34"/>
  <c r="FU173" i="34"/>
  <c r="DU173" i="34"/>
  <c r="EU173" i="34"/>
  <c r="FU175" i="34"/>
  <c r="DU175" i="34"/>
  <c r="EU175" i="34"/>
  <c r="FU177" i="34"/>
  <c r="DU177" i="34"/>
  <c r="EU177" i="34"/>
  <c r="FU179" i="34"/>
  <c r="DU179" i="34"/>
  <c r="EU179" i="34"/>
  <c r="FU181" i="34"/>
  <c r="DU181" i="34"/>
  <c r="EU181" i="34"/>
  <c r="FU183" i="34"/>
  <c r="DU183" i="34"/>
  <c r="HU183" i="34" s="1"/>
  <c r="EU183" i="34"/>
  <c r="IU183" i="34" s="1"/>
  <c r="EU134" i="34"/>
  <c r="GI179" i="34"/>
  <c r="FV153" i="34"/>
  <c r="EV153" i="34"/>
  <c r="DV153" i="34"/>
  <c r="FV168" i="34"/>
  <c r="DV168" i="34"/>
  <c r="EV168" i="34"/>
  <c r="FV170" i="34"/>
  <c r="DV170" i="34"/>
  <c r="EV170" i="34"/>
  <c r="FV172" i="34"/>
  <c r="DV172" i="34"/>
  <c r="EV172" i="34"/>
  <c r="FV174" i="34"/>
  <c r="DV174" i="34"/>
  <c r="EV174" i="34"/>
  <c r="FV176" i="34"/>
  <c r="DV176" i="34"/>
  <c r="EV176" i="34"/>
  <c r="FV178" i="34"/>
  <c r="DV178" i="34"/>
  <c r="EV178" i="34"/>
  <c r="FV180" i="34"/>
  <c r="DV180" i="34"/>
  <c r="EV180" i="34"/>
  <c r="FV182" i="34"/>
  <c r="DV182" i="34"/>
  <c r="EV182" i="34"/>
  <c r="FV184" i="34"/>
  <c r="DV184" i="34"/>
  <c r="HV184" i="34" s="1"/>
  <c r="EV184" i="34"/>
  <c r="IV184" i="34" s="1"/>
  <c r="GI172" i="34"/>
  <c r="FV134" i="34"/>
  <c r="DV134" i="34"/>
  <c r="HV134" i="34" s="1"/>
  <c r="EV134" i="34"/>
  <c r="FW169" i="34"/>
  <c r="DW169" i="34"/>
  <c r="EW169" i="34"/>
  <c r="FW171" i="34"/>
  <c r="DW171" i="34"/>
  <c r="HW171" i="34" s="1"/>
  <c r="EW171" i="34"/>
  <c r="FW173" i="34"/>
  <c r="DW173" i="34"/>
  <c r="EW173" i="34"/>
  <c r="FW175" i="34"/>
  <c r="DW175" i="34"/>
  <c r="EW175" i="34"/>
  <c r="FW177" i="34"/>
  <c r="DW177" i="34"/>
  <c r="EW177" i="34"/>
  <c r="FW179" i="34"/>
  <c r="DW179" i="34"/>
  <c r="EW179" i="34"/>
  <c r="FW181" i="34"/>
  <c r="DW181" i="34"/>
  <c r="EW181" i="34"/>
  <c r="FW183" i="34"/>
  <c r="DW183" i="34"/>
  <c r="HW183" i="34" s="1"/>
  <c r="EW183" i="34"/>
  <c r="IW183" i="34" s="1"/>
  <c r="GI168" i="34"/>
  <c r="GI174" i="34"/>
  <c r="II168" i="34"/>
  <c r="II171" i="34"/>
  <c r="II175" i="34"/>
  <c r="II179" i="34"/>
  <c r="II174" i="34"/>
  <c r="GU183" i="34"/>
  <c r="GV168" i="34"/>
  <c r="GV172" i="34"/>
  <c r="GV174" i="34"/>
  <c r="GV176" i="34"/>
  <c r="GV180" i="34"/>
  <c r="GV184" i="34"/>
  <c r="EI172" i="34"/>
  <c r="GW183" i="34"/>
  <c r="GU184" i="34"/>
  <c r="GV171" i="34"/>
  <c r="GV175" i="34"/>
  <c r="GV179" i="34"/>
  <c r="GV183" i="34"/>
  <c r="EI176" i="34"/>
  <c r="EI180" i="34"/>
  <c r="GW184" i="34"/>
  <c r="Y223" i="34"/>
  <c r="AY223" i="34"/>
  <c r="X223" i="33"/>
  <c r="AP170" i="33"/>
  <c r="BP170" i="33" s="1"/>
  <c r="AZ223" i="34"/>
  <c r="M279" i="32"/>
  <c r="L238" i="10"/>
  <c r="AP173" i="33"/>
  <c r="BP173" i="33" s="1"/>
  <c r="AP176" i="33"/>
  <c r="BP176" i="33" s="1"/>
  <c r="L260" i="10"/>
  <c r="AP169" i="33"/>
  <c r="BP169" i="33" s="1"/>
  <c r="AP172" i="33"/>
  <c r="BP172" i="33" s="1"/>
  <c r="X223" i="34"/>
  <c r="M223" i="33"/>
  <c r="Y223" i="33"/>
  <c r="CC183" i="33"/>
  <c r="CC223" i="33" s="1"/>
  <c r="CA183" i="33"/>
  <c r="CB183" i="33"/>
  <c r="K243" i="32"/>
  <c r="AX159" i="34"/>
  <c r="AY166" i="34"/>
  <c r="AM154" i="34"/>
  <c r="EW154" i="34" s="1"/>
  <c r="AL155" i="34"/>
  <c r="EV155" i="34" s="1"/>
  <c r="AK156" i="34"/>
  <c r="FU156" i="34" s="1"/>
  <c r="AM158" i="34"/>
  <c r="EW158" i="34" s="1"/>
  <c r="AX164" i="34"/>
  <c r="AY167" i="34"/>
  <c r="AM155" i="34"/>
  <c r="DW155" i="34" s="1"/>
  <c r="AY156" i="34"/>
  <c r="AX157" i="34"/>
  <c r="M168" i="32"/>
  <c r="AM159" i="34"/>
  <c r="AZ164" i="34"/>
  <c r="AX166" i="34"/>
  <c r="K354" i="20"/>
  <c r="M244" i="10"/>
  <c r="BM170" i="34"/>
  <c r="EJ170" i="34" s="1"/>
  <c r="M248" i="10"/>
  <c r="BM174" i="34"/>
  <c r="GJ174" i="34" s="1"/>
  <c r="M252" i="10"/>
  <c r="BM178" i="34"/>
  <c r="GJ178" i="34" s="1"/>
  <c r="M256" i="10"/>
  <c r="BM182" i="34"/>
  <c r="GJ182" i="34" s="1"/>
  <c r="K242" i="10"/>
  <c r="BK168" i="34"/>
  <c r="GU168" i="34" s="1"/>
  <c r="K246" i="10"/>
  <c r="BK172" i="34"/>
  <c r="GU172" i="34" s="1"/>
  <c r="K250" i="10"/>
  <c r="BK176" i="34"/>
  <c r="GU176" i="34" s="1"/>
  <c r="K254" i="10"/>
  <c r="BK180" i="34"/>
  <c r="GU180" i="34" s="1"/>
  <c r="L243" i="10"/>
  <c r="BL169" i="34"/>
  <c r="GI169" i="34" s="1"/>
  <c r="FI168" i="34"/>
  <c r="L223" i="34"/>
  <c r="FI172" i="34"/>
  <c r="FI174" i="34"/>
  <c r="FI176" i="34"/>
  <c r="FI180" i="34"/>
  <c r="FI184" i="34"/>
  <c r="BL182" i="34"/>
  <c r="GI182" i="34" s="1"/>
  <c r="Z159" i="33"/>
  <c r="BC159" i="33" s="1"/>
  <c r="CC159" i="33" s="1"/>
  <c r="Z159" i="34"/>
  <c r="AZ153" i="34"/>
  <c r="AY154" i="34"/>
  <c r="AX155" i="34"/>
  <c r="AZ157" i="34"/>
  <c r="AY158" i="34"/>
  <c r="K172" i="32"/>
  <c r="AK163" i="34"/>
  <c r="FU163" i="34" s="1"/>
  <c r="AX160" i="34"/>
  <c r="L247" i="32"/>
  <c r="AY163" i="34"/>
  <c r="AL156" i="34"/>
  <c r="EV156" i="34" s="1"/>
  <c r="AK157" i="34"/>
  <c r="FU157" i="34" s="1"/>
  <c r="AY164" i="34"/>
  <c r="AZ167" i="34"/>
  <c r="AZ160" i="34"/>
  <c r="M245" i="10"/>
  <c r="BM171" i="34"/>
  <c r="GW171" i="34" s="1"/>
  <c r="M249" i="10"/>
  <c r="BM175" i="34"/>
  <c r="GJ175" i="34" s="1"/>
  <c r="M253" i="10"/>
  <c r="BM179" i="34"/>
  <c r="GW179" i="34" s="1"/>
  <c r="K243" i="10"/>
  <c r="BK169" i="34"/>
  <c r="GH169" i="34" s="1"/>
  <c r="K247" i="10"/>
  <c r="BK173" i="34"/>
  <c r="GH173" i="34" s="1"/>
  <c r="K251" i="10"/>
  <c r="BK177" i="34"/>
  <c r="GH177" i="34" s="1"/>
  <c r="K255" i="10"/>
  <c r="BK181" i="34"/>
  <c r="GH181" i="34" s="1"/>
  <c r="BL173" i="34"/>
  <c r="GI173" i="34" s="1"/>
  <c r="BL178" i="34"/>
  <c r="GI178" i="34" s="1"/>
  <c r="BL181" i="34"/>
  <c r="GI181" i="34" s="1"/>
  <c r="M223" i="34"/>
  <c r="FJ184" i="34"/>
  <c r="K223" i="34"/>
  <c r="FH184" i="34"/>
  <c r="AX223" i="34"/>
  <c r="X159" i="33"/>
  <c r="BA159" i="33" s="1"/>
  <c r="CA159" i="33" s="1"/>
  <c r="X159" i="34"/>
  <c r="AL154" i="34"/>
  <c r="DV154" i="34" s="1"/>
  <c r="AK155" i="34"/>
  <c r="EU155" i="34" s="1"/>
  <c r="AM157" i="34"/>
  <c r="DW157" i="34" s="1"/>
  <c r="AL158" i="34"/>
  <c r="EV158" i="34" s="1"/>
  <c r="K168" i="32"/>
  <c r="AK159" i="34"/>
  <c r="AZ165" i="34"/>
  <c r="AX167" i="34"/>
  <c r="L243" i="32"/>
  <c r="AY159" i="34"/>
  <c r="AK160" i="34"/>
  <c r="FU160" i="34" s="1"/>
  <c r="L172" i="32"/>
  <c r="AL163" i="34"/>
  <c r="DV163" i="34" s="1"/>
  <c r="AZ166" i="34"/>
  <c r="AY160" i="34"/>
  <c r="M247" i="32"/>
  <c r="AZ163" i="34"/>
  <c r="AY153" i="34"/>
  <c r="AX154" i="34"/>
  <c r="AZ156" i="34"/>
  <c r="AY157" i="34"/>
  <c r="AX158" i="34"/>
  <c r="AM160" i="34"/>
  <c r="FW160" i="34" s="1"/>
  <c r="AY165" i="34"/>
  <c r="AP140" i="33"/>
  <c r="K353" i="20"/>
  <c r="GU134" i="34"/>
  <c r="M242" i="10"/>
  <c r="BM168" i="34"/>
  <c r="GJ168" i="34" s="1"/>
  <c r="M246" i="10"/>
  <c r="BM172" i="34"/>
  <c r="GW172" i="34" s="1"/>
  <c r="M250" i="10"/>
  <c r="BM176" i="34"/>
  <c r="EJ176" i="34" s="1"/>
  <c r="M254" i="10"/>
  <c r="BM180" i="34"/>
  <c r="GW180" i="34" s="1"/>
  <c r="K244" i="10"/>
  <c r="BK170" i="34"/>
  <c r="GH170" i="34" s="1"/>
  <c r="K248" i="10"/>
  <c r="BK174" i="34"/>
  <c r="EH174" i="34" s="1"/>
  <c r="K252" i="10"/>
  <c r="BK178" i="34"/>
  <c r="GH178" i="34" s="1"/>
  <c r="K256" i="10"/>
  <c r="BK182" i="34"/>
  <c r="EH182" i="34" s="1"/>
  <c r="BL170" i="34"/>
  <c r="GI170" i="34" s="1"/>
  <c r="FI171" i="34"/>
  <c r="FI175" i="34"/>
  <c r="FI179" i="34"/>
  <c r="FI183" i="34"/>
  <c r="K247" i="32"/>
  <c r="AX163" i="34"/>
  <c r="AZ154" i="34"/>
  <c r="AY155" i="34"/>
  <c r="AX156" i="34"/>
  <c r="AZ158" i="34"/>
  <c r="L168" i="32"/>
  <c r="AL159" i="34"/>
  <c r="FV159" i="34" s="1"/>
  <c r="AX153" i="34"/>
  <c r="AZ155" i="34"/>
  <c r="M243" i="32"/>
  <c r="AZ159" i="34"/>
  <c r="AL160" i="34"/>
  <c r="EV160" i="34" s="1"/>
  <c r="M172" i="32"/>
  <c r="AM163" i="34"/>
  <c r="FW163" i="34" s="1"/>
  <c r="AX165" i="34"/>
  <c r="AK154" i="34"/>
  <c r="FU154" i="34" s="1"/>
  <c r="AM156" i="34"/>
  <c r="EW156" i="34" s="1"/>
  <c r="AL157" i="34"/>
  <c r="FV157" i="34" s="1"/>
  <c r="AK158" i="34"/>
  <c r="FU158" i="34" s="1"/>
  <c r="K357" i="20"/>
  <c r="L353" i="20"/>
  <c r="GI134" i="34"/>
  <c r="M243" i="10"/>
  <c r="BM169" i="34"/>
  <c r="EJ169" i="34" s="1"/>
  <c r="M247" i="10"/>
  <c r="BM173" i="34"/>
  <c r="GW173" i="34" s="1"/>
  <c r="M251" i="10"/>
  <c r="BM177" i="34"/>
  <c r="EJ177" i="34" s="1"/>
  <c r="M255" i="10"/>
  <c r="BM181" i="34"/>
  <c r="GW181" i="34" s="1"/>
  <c r="K245" i="10"/>
  <c r="BK171" i="34"/>
  <c r="GU171" i="34" s="1"/>
  <c r="K249" i="10"/>
  <c r="BK175" i="34"/>
  <c r="GU175" i="34" s="1"/>
  <c r="K253" i="10"/>
  <c r="BK179" i="34"/>
  <c r="GU179" i="34" s="1"/>
  <c r="BL177" i="34"/>
  <c r="GI177" i="34" s="1"/>
  <c r="FJ183" i="34"/>
  <c r="Z223" i="34"/>
  <c r="FH183" i="34"/>
  <c r="CB223" i="33"/>
  <c r="AP150" i="33"/>
  <c r="BP150" i="33" s="1"/>
  <c r="BC223" i="33"/>
  <c r="AO150" i="33"/>
  <c r="BO150" i="33" s="1"/>
  <c r="AO168" i="33"/>
  <c r="BO168" i="33" s="1"/>
  <c r="AP168" i="33"/>
  <c r="BP168" i="33" s="1"/>
  <c r="AO140" i="33"/>
  <c r="M137" i="32"/>
  <c r="L215" i="10"/>
  <c r="Z223" i="33"/>
  <c r="L251" i="10"/>
  <c r="K192" i="10"/>
  <c r="L244" i="10"/>
  <c r="K280" i="32"/>
  <c r="L252" i="10"/>
  <c r="M215" i="10"/>
  <c r="K281" i="32"/>
  <c r="M282" i="32"/>
  <c r="L143" i="10"/>
  <c r="L192" i="10"/>
  <c r="K260" i="10"/>
  <c r="L279" i="32"/>
  <c r="M260" i="10"/>
  <c r="L254" i="10"/>
  <c r="L253" i="10"/>
  <c r="L242" i="10"/>
  <c r="L258" i="10"/>
  <c r="L257" i="10"/>
  <c r="L246" i="10"/>
  <c r="L245" i="10"/>
  <c r="L250" i="10"/>
  <c r="L249" i="10"/>
  <c r="K215" i="10"/>
  <c r="M192" i="10"/>
  <c r="M143" i="10"/>
  <c r="K143" i="10"/>
  <c r="L218" i="32"/>
  <c r="Y159" i="33"/>
  <c r="M165" i="33"/>
  <c r="K167" i="33"/>
  <c r="M154" i="33"/>
  <c r="L155" i="33"/>
  <c r="K156" i="33"/>
  <c r="M158" i="33"/>
  <c r="L193" i="32"/>
  <c r="L159" i="33"/>
  <c r="M166" i="33"/>
  <c r="K153" i="33"/>
  <c r="M155" i="33"/>
  <c r="L160" i="33"/>
  <c r="M197" i="32"/>
  <c r="M163" i="33"/>
  <c r="Y153" i="33"/>
  <c r="X154" i="33"/>
  <c r="Z156" i="33"/>
  <c r="Y157" i="33"/>
  <c r="X158" i="33"/>
  <c r="M164" i="33"/>
  <c r="K166" i="33"/>
  <c r="M266" i="20"/>
  <c r="Y160" i="33"/>
  <c r="X160" i="33"/>
  <c r="L222" i="32"/>
  <c r="Y163" i="33"/>
  <c r="Z160" i="33"/>
  <c r="K197" i="32"/>
  <c r="K163" i="33"/>
  <c r="Z154" i="33"/>
  <c r="Y155" i="33"/>
  <c r="X156" i="33"/>
  <c r="Z158" i="33"/>
  <c r="X153" i="33"/>
  <c r="Z155" i="33"/>
  <c r="L156" i="33"/>
  <c r="K157" i="33"/>
  <c r="M193" i="32"/>
  <c r="M159" i="33"/>
  <c r="K165" i="33"/>
  <c r="K222" i="32"/>
  <c r="X163" i="33"/>
  <c r="M153" i="33"/>
  <c r="L154" i="33"/>
  <c r="K155" i="33"/>
  <c r="M157" i="33"/>
  <c r="L158" i="33"/>
  <c r="K193" i="32"/>
  <c r="K159" i="33"/>
  <c r="L166" i="33"/>
  <c r="K164" i="33"/>
  <c r="L167" i="33"/>
  <c r="Y156" i="33"/>
  <c r="X157" i="33"/>
  <c r="M160" i="33"/>
  <c r="L165" i="33"/>
  <c r="M222" i="32"/>
  <c r="Z163" i="33"/>
  <c r="Z153" i="33"/>
  <c r="Y154" i="33"/>
  <c r="X155" i="33"/>
  <c r="Z157" i="33"/>
  <c r="Y158" i="33"/>
  <c r="K160" i="33"/>
  <c r="L197" i="32"/>
  <c r="L163" i="33"/>
  <c r="L164" i="33"/>
  <c r="M167" i="33"/>
  <c r="L153" i="33"/>
  <c r="K154" i="33"/>
  <c r="M156" i="33"/>
  <c r="L157" i="33"/>
  <c r="K158" i="33"/>
  <c r="L266" i="20"/>
  <c r="K134" i="32"/>
  <c r="M134" i="32"/>
  <c r="L144" i="32"/>
  <c r="BL163" i="34" s="1"/>
  <c r="L137" i="32"/>
  <c r="L134" i="32"/>
  <c r="BL153" i="34" s="1"/>
  <c r="K138" i="32"/>
  <c r="K135" i="32"/>
  <c r="L138" i="32"/>
  <c r="L135" i="32"/>
  <c r="M138" i="32"/>
  <c r="M135" i="32"/>
  <c r="K139" i="32"/>
  <c r="K136" i="32"/>
  <c r="L139" i="32"/>
  <c r="L136" i="32"/>
  <c r="M139" i="32"/>
  <c r="M140" i="32"/>
  <c r="M355" i="20"/>
  <c r="M136" i="32"/>
  <c r="K140" i="32"/>
  <c r="K137" i="32"/>
  <c r="L357" i="20"/>
  <c r="L255" i="20"/>
  <c r="M257" i="20"/>
  <c r="L258" i="20"/>
  <c r="L270" i="20"/>
  <c r="M255" i="20"/>
  <c r="K141" i="32"/>
  <c r="M254" i="20"/>
  <c r="M258" i="20"/>
  <c r="M270" i="20"/>
  <c r="K282" i="32"/>
  <c r="L140" i="32"/>
  <c r="M144" i="32"/>
  <c r="L281" i="32"/>
  <c r="K144" i="32"/>
  <c r="L141" i="32"/>
  <c r="M218" i="32"/>
  <c r="M141" i="32"/>
  <c r="K218" i="32"/>
  <c r="JI185" i="34" l="1"/>
  <c r="HI185" i="34"/>
  <c r="HJ185" i="34"/>
  <c r="JJ185" i="34"/>
  <c r="HH185" i="34"/>
  <c r="JH185" i="34"/>
  <c r="FH173" i="34"/>
  <c r="BN223" i="33"/>
  <c r="AN223" i="33"/>
  <c r="CA223" i="33"/>
  <c r="BO223" i="33"/>
  <c r="HU181" i="34"/>
  <c r="FJ171" i="34"/>
  <c r="HJ171" i="34" s="1"/>
  <c r="JJ171" i="34" s="1"/>
  <c r="AP223" i="33"/>
  <c r="BP223" i="33"/>
  <c r="FH171" i="34"/>
  <c r="HH171" i="34" s="1"/>
  <c r="JH171" i="34" s="1"/>
  <c r="L692" i="6"/>
  <c r="L737" i="6" s="1"/>
  <c r="FH169" i="34"/>
  <c r="HH169" i="34" s="1"/>
  <c r="JH169" i="34" s="1"/>
  <c r="AP156" i="33"/>
  <c r="AO153" i="33"/>
  <c r="AO223" i="33"/>
  <c r="FH177" i="34"/>
  <c r="HH177" i="34" s="1"/>
  <c r="JH177" i="34" s="1"/>
  <c r="FH176" i="34"/>
  <c r="HH176" i="34" s="1"/>
  <c r="JH176" i="34" s="1"/>
  <c r="FJ178" i="34"/>
  <c r="HJ178" i="34" s="1"/>
  <c r="JJ178" i="34" s="1"/>
  <c r="EW159" i="34"/>
  <c r="HU168" i="34"/>
  <c r="HV169" i="34"/>
  <c r="IU134" i="34"/>
  <c r="HU153" i="34"/>
  <c r="HV153" i="34"/>
  <c r="FU159" i="34"/>
  <c r="HW179" i="34"/>
  <c r="HU177" i="34"/>
  <c r="HU169" i="34"/>
  <c r="HU176" i="34"/>
  <c r="HW169" i="34"/>
  <c r="HW180" i="34"/>
  <c r="HW172" i="34"/>
  <c r="HV175" i="34"/>
  <c r="HU178" i="34"/>
  <c r="HU170" i="34"/>
  <c r="HV180" i="34"/>
  <c r="HV172" i="34"/>
  <c r="HW176" i="34"/>
  <c r="HV179" i="34"/>
  <c r="HU182" i="34"/>
  <c r="HU174" i="34"/>
  <c r="IW179" i="34"/>
  <c r="HV176" i="34"/>
  <c r="HV168" i="34"/>
  <c r="IU179" i="34"/>
  <c r="IV179" i="34"/>
  <c r="HU179" i="34"/>
  <c r="HW178" i="34"/>
  <c r="HW170" i="34"/>
  <c r="HW168" i="34"/>
  <c r="HW175" i="34"/>
  <c r="HU173" i="34"/>
  <c r="K692" i="6"/>
  <c r="K737" i="6" s="1"/>
  <c r="FJ173" i="34"/>
  <c r="HJ173" i="34" s="1"/>
  <c r="JJ173" i="34" s="1"/>
  <c r="FI169" i="34"/>
  <c r="HI169" i="34" s="1"/>
  <c r="JI169" i="34" s="1"/>
  <c r="FH172" i="34"/>
  <c r="HH172" i="34" s="1"/>
  <c r="JH172" i="34" s="1"/>
  <c r="GJ181" i="34"/>
  <c r="GJ172" i="34"/>
  <c r="HW177" i="34"/>
  <c r="IW171" i="34"/>
  <c r="HV182" i="34"/>
  <c r="IV176" i="34"/>
  <c r="HV174" i="34"/>
  <c r="IV168" i="34"/>
  <c r="EV157" i="34"/>
  <c r="DW156" i="34"/>
  <c r="EU154" i="34"/>
  <c r="FV163" i="34"/>
  <c r="HV163" i="34" s="1"/>
  <c r="GH176" i="34"/>
  <c r="GH168" i="34"/>
  <c r="HU171" i="34"/>
  <c r="EU159" i="34"/>
  <c r="DV158" i="34"/>
  <c r="FW157" i="34"/>
  <c r="HW157" i="34" s="1"/>
  <c r="DU155" i="34"/>
  <c r="FV154" i="34"/>
  <c r="HV154" i="34" s="1"/>
  <c r="HW182" i="34"/>
  <c r="HW174" i="34"/>
  <c r="IV171" i="34"/>
  <c r="DW159" i="34"/>
  <c r="EU157" i="34"/>
  <c r="DV156" i="34"/>
  <c r="HU180" i="34"/>
  <c r="HU172" i="34"/>
  <c r="EW163" i="34"/>
  <c r="DV160" i="34"/>
  <c r="FW155" i="34"/>
  <c r="HW155" i="34" s="1"/>
  <c r="EV159" i="34"/>
  <c r="DW158" i="34"/>
  <c r="EU156" i="34"/>
  <c r="DV155" i="34"/>
  <c r="FW154" i="34"/>
  <c r="GI153" i="34"/>
  <c r="GI163" i="34"/>
  <c r="GJ179" i="34"/>
  <c r="GJ170" i="34"/>
  <c r="IW181" i="34"/>
  <c r="IW173" i="34"/>
  <c r="EU158" i="34"/>
  <c r="DV157" i="34"/>
  <c r="HV157" i="34" s="1"/>
  <c r="FW156" i="34"/>
  <c r="DU154" i="34"/>
  <c r="HU154" i="34" s="1"/>
  <c r="DU160" i="34"/>
  <c r="HU160" i="34" s="1"/>
  <c r="GH182" i="34"/>
  <c r="GH174" i="34"/>
  <c r="IU175" i="34"/>
  <c r="EW160" i="34"/>
  <c r="DU159" i="34"/>
  <c r="FV158" i="34"/>
  <c r="FU155" i="34"/>
  <c r="GJ173" i="34"/>
  <c r="FW159" i="34"/>
  <c r="DU157" i="34"/>
  <c r="HU157" i="34" s="1"/>
  <c r="FV156" i="34"/>
  <c r="EU163" i="34"/>
  <c r="GH175" i="34"/>
  <c r="DW163" i="34"/>
  <c r="HW163" i="34" s="1"/>
  <c r="FV160" i="34"/>
  <c r="DV159" i="34"/>
  <c r="HV159" i="34" s="1"/>
  <c r="FW158" i="34"/>
  <c r="DU156" i="34"/>
  <c r="HU156" i="34" s="1"/>
  <c r="FV155" i="34"/>
  <c r="FJ169" i="34"/>
  <c r="HJ169" i="34" s="1"/>
  <c r="JJ169" i="34" s="1"/>
  <c r="FH168" i="34"/>
  <c r="HH168" i="34" s="1"/>
  <c r="JH168" i="34" s="1"/>
  <c r="FJ170" i="34"/>
  <c r="HJ170" i="34" s="1"/>
  <c r="JJ170" i="34" s="1"/>
  <c r="FW134" i="34"/>
  <c r="DW134" i="34"/>
  <c r="EW134" i="34"/>
  <c r="GJ176" i="34"/>
  <c r="HW181" i="34"/>
  <c r="HW173" i="34"/>
  <c r="IV180" i="34"/>
  <c r="HV178" i="34"/>
  <c r="IV172" i="34"/>
  <c r="HV170" i="34"/>
  <c r="DU158" i="34"/>
  <c r="HU158" i="34" s="1"/>
  <c r="EV163" i="34"/>
  <c r="EU160" i="34"/>
  <c r="GH180" i="34"/>
  <c r="GH172" i="34"/>
  <c r="HU175" i="34"/>
  <c r="DW160" i="34"/>
  <c r="HW160" i="34" s="1"/>
  <c r="EW157" i="34"/>
  <c r="EV154" i="34"/>
  <c r="HW153" i="34"/>
  <c r="GJ180" i="34"/>
  <c r="GJ171" i="34"/>
  <c r="IW180" i="34"/>
  <c r="IW172" i="34"/>
  <c r="HV181" i="34"/>
  <c r="IV175" i="34"/>
  <c r="HV173" i="34"/>
  <c r="DU163" i="34"/>
  <c r="HU163" i="34" s="1"/>
  <c r="IU176" i="34"/>
  <c r="IU168" i="34"/>
  <c r="EW155" i="34"/>
  <c r="DW154" i="34"/>
  <c r="IV174" i="34"/>
  <c r="IU171" i="34"/>
  <c r="GH134" i="34"/>
  <c r="GJ177" i="34"/>
  <c r="GJ169" i="34"/>
  <c r="HV177" i="34"/>
  <c r="GH179" i="34"/>
  <c r="GH171" i="34"/>
  <c r="IU180" i="34"/>
  <c r="IU172" i="34"/>
  <c r="IJ177" i="34"/>
  <c r="IJ169" i="34"/>
  <c r="II172" i="34"/>
  <c r="IH174" i="34"/>
  <c r="IJ170" i="34"/>
  <c r="II180" i="34"/>
  <c r="II176" i="34"/>
  <c r="IJ176" i="34"/>
  <c r="FH175" i="34"/>
  <c r="HH175" i="34" s="1"/>
  <c r="JH175" i="34" s="1"/>
  <c r="EI178" i="34"/>
  <c r="GV153" i="34"/>
  <c r="IV153" i="34" s="1"/>
  <c r="EI169" i="34"/>
  <c r="EJ178" i="34"/>
  <c r="EI181" i="34"/>
  <c r="EI173" i="34"/>
  <c r="EJ168" i="34"/>
  <c r="EJ182" i="34"/>
  <c r="HH173" i="34"/>
  <c r="JH173" i="34" s="1"/>
  <c r="FI173" i="34"/>
  <c r="JH184" i="34"/>
  <c r="HH184" i="34"/>
  <c r="FJ174" i="34"/>
  <c r="EI163" i="34"/>
  <c r="HI174" i="34"/>
  <c r="JI174" i="34" s="1"/>
  <c r="EJ175" i="34"/>
  <c r="GW176" i="34"/>
  <c r="IW176" i="34" s="1"/>
  <c r="GW168" i="34"/>
  <c r="IW168" i="34" s="1"/>
  <c r="GV177" i="34"/>
  <c r="IV177" i="34" s="1"/>
  <c r="GV169" i="34"/>
  <c r="IV169" i="34" s="1"/>
  <c r="EH181" i="34"/>
  <c r="EH173" i="34"/>
  <c r="GU178" i="34"/>
  <c r="IU178" i="34" s="1"/>
  <c r="GU170" i="34"/>
  <c r="IU170" i="34" s="1"/>
  <c r="EJ174" i="34"/>
  <c r="GW175" i="34"/>
  <c r="IW175" i="34" s="1"/>
  <c r="GV134" i="34"/>
  <c r="IV134" i="34" s="1"/>
  <c r="GV182" i="34"/>
  <c r="IV182" i="34" s="1"/>
  <c r="GV163" i="34"/>
  <c r="EH180" i="34"/>
  <c r="EH172" i="34"/>
  <c r="GU177" i="34"/>
  <c r="IU177" i="34" s="1"/>
  <c r="GU169" i="34"/>
  <c r="IU169" i="34" s="1"/>
  <c r="JH183" i="34"/>
  <c r="HH183" i="34"/>
  <c r="JI183" i="34"/>
  <c r="HI183" i="34"/>
  <c r="HI171" i="34"/>
  <c r="JI171" i="34" s="1"/>
  <c r="FH180" i="34"/>
  <c r="JJ184" i="34"/>
  <c r="HJ184" i="34"/>
  <c r="JI184" i="34"/>
  <c r="HI184" i="34"/>
  <c r="HI172" i="34"/>
  <c r="JI172" i="34" s="1"/>
  <c r="EJ173" i="34"/>
  <c r="GW178" i="34"/>
  <c r="IW178" i="34" s="1"/>
  <c r="GW170" i="34"/>
  <c r="IW170" i="34" s="1"/>
  <c r="EH179" i="34"/>
  <c r="EH171" i="34"/>
  <c r="EI134" i="34"/>
  <c r="EJ181" i="34"/>
  <c r="EJ172" i="34"/>
  <c r="GW177" i="34"/>
  <c r="IW177" i="34" s="1"/>
  <c r="GW169" i="34"/>
  <c r="IW169" i="34" s="1"/>
  <c r="EI182" i="34"/>
  <c r="EH178" i="34"/>
  <c r="EH170" i="34"/>
  <c r="JJ183" i="34"/>
  <c r="HJ183" i="34"/>
  <c r="HI179" i="34"/>
  <c r="JI179" i="34" s="1"/>
  <c r="FJ182" i="34"/>
  <c r="HI180" i="34"/>
  <c r="JI180" i="34" s="1"/>
  <c r="EJ180" i="34"/>
  <c r="EJ171" i="34"/>
  <c r="GV181" i="34"/>
  <c r="IV181" i="34" s="1"/>
  <c r="GV173" i="34"/>
  <c r="IV173" i="34" s="1"/>
  <c r="EH177" i="34"/>
  <c r="EH169" i="34"/>
  <c r="GU182" i="34"/>
  <c r="IU182" i="34" s="1"/>
  <c r="GU174" i="34"/>
  <c r="IU174" i="34" s="1"/>
  <c r="EJ179" i="34"/>
  <c r="EI177" i="34"/>
  <c r="GV178" i="34"/>
  <c r="IV178" i="34" s="1"/>
  <c r="GV170" i="34"/>
  <c r="IV170" i="34" s="1"/>
  <c r="EH176" i="34"/>
  <c r="EH168" i="34"/>
  <c r="GU181" i="34"/>
  <c r="IU181" i="34" s="1"/>
  <c r="GU173" i="34"/>
  <c r="IU173" i="34" s="1"/>
  <c r="EH134" i="34"/>
  <c r="HI175" i="34"/>
  <c r="JI175" i="34" s="1"/>
  <c r="EI153" i="34"/>
  <c r="HI176" i="34"/>
  <c r="JI176" i="34" s="1"/>
  <c r="HI168" i="34"/>
  <c r="JI168" i="34" s="1"/>
  <c r="GW182" i="34"/>
  <c r="IW182" i="34" s="1"/>
  <c r="GW174" i="34"/>
  <c r="IW174" i="34" s="1"/>
  <c r="EI170" i="34"/>
  <c r="EH175" i="34"/>
  <c r="IH182" i="34"/>
  <c r="FH178" i="34"/>
  <c r="FH170" i="34"/>
  <c r="FJ176" i="34"/>
  <c r="FI178" i="34"/>
  <c r="FI177" i="34"/>
  <c r="FI170" i="34"/>
  <c r="FH182" i="34"/>
  <c r="FH174" i="34"/>
  <c r="FJ180" i="34"/>
  <c r="FJ172" i="34"/>
  <c r="FJ175" i="34"/>
  <c r="FI181" i="34"/>
  <c r="FH181" i="34"/>
  <c r="FJ181" i="34"/>
  <c r="FH179" i="34"/>
  <c r="FJ179" i="34"/>
  <c r="FI134" i="34"/>
  <c r="HI134" i="34" s="1"/>
  <c r="L272" i="32"/>
  <c r="FJ177" i="34"/>
  <c r="FI163" i="34"/>
  <c r="FI182" i="34"/>
  <c r="M272" i="32"/>
  <c r="BM163" i="34"/>
  <c r="EJ163" i="34" s="1"/>
  <c r="K355" i="20"/>
  <c r="L354" i="20"/>
  <c r="BM155" i="34"/>
  <c r="FJ155" i="34" s="1"/>
  <c r="BM157" i="34"/>
  <c r="GW157" i="34" s="1"/>
  <c r="BL156" i="34"/>
  <c r="GI156" i="34" s="1"/>
  <c r="BM153" i="34"/>
  <c r="GJ153" i="34" s="1"/>
  <c r="BL159" i="34"/>
  <c r="EI159" i="34" s="1"/>
  <c r="M357" i="20"/>
  <c r="BK155" i="34"/>
  <c r="GU155" i="34" s="1"/>
  <c r="IU155" i="34" s="1"/>
  <c r="BL154" i="34"/>
  <c r="GI154" i="34" s="1"/>
  <c r="BK153" i="34"/>
  <c r="GH153" i="34" s="1"/>
  <c r="BM223" i="34"/>
  <c r="FH134" i="34"/>
  <c r="HH134" i="34" s="1"/>
  <c r="BM156" i="34"/>
  <c r="GJ156" i="34" s="1"/>
  <c r="BL223" i="34"/>
  <c r="BK156" i="34"/>
  <c r="GU156" i="34" s="1"/>
  <c r="BM158" i="34"/>
  <c r="EJ158" i="34" s="1"/>
  <c r="BK158" i="34"/>
  <c r="GU158" i="34" s="1"/>
  <c r="BL157" i="34"/>
  <c r="GI157" i="34" s="1"/>
  <c r="BL160" i="34"/>
  <c r="EI160" i="34" s="1"/>
  <c r="BK163" i="34"/>
  <c r="EH163" i="34" s="1"/>
  <c r="M353" i="20"/>
  <c r="GJ134" i="34"/>
  <c r="BK160" i="34"/>
  <c r="EH160" i="34" s="1"/>
  <c r="K268" i="32"/>
  <c r="BK159" i="34"/>
  <c r="GU159" i="34" s="1"/>
  <c r="M268" i="32"/>
  <c r="BM159" i="34"/>
  <c r="GW159" i="34" s="1"/>
  <c r="BL155" i="34"/>
  <c r="GI155" i="34" s="1"/>
  <c r="BM154" i="34"/>
  <c r="EJ154" i="34" s="1"/>
  <c r="BK154" i="34"/>
  <c r="GH154" i="34" s="1"/>
  <c r="AN155" i="33"/>
  <c r="AP153" i="33"/>
  <c r="AP155" i="33"/>
  <c r="AN153" i="33"/>
  <c r="AN156" i="33"/>
  <c r="AP154" i="33"/>
  <c r="FJ168" i="34"/>
  <c r="BK223" i="34"/>
  <c r="BM160" i="34"/>
  <c r="EJ160" i="34" s="1"/>
  <c r="BL158" i="34"/>
  <c r="GV158" i="34" s="1"/>
  <c r="IV158" i="34" s="1"/>
  <c r="BK157" i="34"/>
  <c r="EH157" i="34" s="1"/>
  <c r="FI153" i="34"/>
  <c r="BB158" i="33"/>
  <c r="AN165" i="33"/>
  <c r="BN165" i="33" s="1"/>
  <c r="AP159" i="33"/>
  <c r="BP159" i="33" s="1"/>
  <c r="BC158" i="33"/>
  <c r="AO165" i="33"/>
  <c r="BO165" i="33" s="1"/>
  <c r="AP160" i="33"/>
  <c r="BP160" i="33" s="1"/>
  <c r="BA157" i="33"/>
  <c r="AO167" i="33"/>
  <c r="BO167" i="33" s="1"/>
  <c r="AN164" i="33"/>
  <c r="BN164" i="33" s="1"/>
  <c r="AN159" i="33"/>
  <c r="BN159" i="33" s="1"/>
  <c r="AP157" i="33"/>
  <c r="BP157" i="33" s="1"/>
  <c r="AO154" i="33"/>
  <c r="AN166" i="33"/>
  <c r="BN166" i="33" s="1"/>
  <c r="BA158" i="33"/>
  <c r="AO160" i="33"/>
  <c r="BO160" i="33" s="1"/>
  <c r="AP166" i="33"/>
  <c r="BP166" i="33" s="1"/>
  <c r="AP158" i="33"/>
  <c r="BP158" i="33" s="1"/>
  <c r="AO155" i="33"/>
  <c r="AP165" i="33"/>
  <c r="BP165" i="33" s="1"/>
  <c r="BB159" i="33"/>
  <c r="CB159" i="33" s="1"/>
  <c r="AO166" i="33"/>
  <c r="BO166" i="33" s="1"/>
  <c r="AO158" i="33"/>
  <c r="BO158" i="33" s="1"/>
  <c r="BA163" i="33"/>
  <c r="CA163" i="33" s="1"/>
  <c r="AP164" i="33"/>
  <c r="BP164" i="33" s="1"/>
  <c r="BB157" i="33"/>
  <c r="AP163" i="33"/>
  <c r="BP163" i="33" s="1"/>
  <c r="AO159" i="33"/>
  <c r="BO159" i="33" s="1"/>
  <c r="AN167" i="33"/>
  <c r="BN167" i="33" s="1"/>
  <c r="AN158" i="33"/>
  <c r="BN158" i="33" s="1"/>
  <c r="AN160" i="33"/>
  <c r="BN160" i="33" s="1"/>
  <c r="AO156" i="33"/>
  <c r="BA160" i="33"/>
  <c r="AO157" i="33"/>
  <c r="BO157" i="33" s="1"/>
  <c r="AN154" i="33"/>
  <c r="AP167" i="33"/>
  <c r="BP167" i="33" s="1"/>
  <c r="AO164" i="33"/>
  <c r="BO164" i="33" s="1"/>
  <c r="AO163" i="33"/>
  <c r="BO163" i="33" s="1"/>
  <c r="BC157" i="33"/>
  <c r="BC163" i="33"/>
  <c r="CC163" i="33" s="1"/>
  <c r="AN157" i="33"/>
  <c r="BN157" i="33" s="1"/>
  <c r="AN163" i="33"/>
  <c r="BN163" i="33" s="1"/>
  <c r="BC160" i="33"/>
  <c r="BB163" i="33"/>
  <c r="CB163" i="33" s="1"/>
  <c r="BB160" i="33"/>
  <c r="L268" i="32"/>
  <c r="L261" i="10"/>
  <c r="L702" i="6" s="1"/>
  <c r="K261" i="10"/>
  <c r="M261" i="10"/>
  <c r="M692" i="6"/>
  <c r="M737" i="6" s="1"/>
  <c r="K272" i="32"/>
  <c r="L355" i="20"/>
  <c r="M354" i="20"/>
  <c r="IW159" i="34" l="1"/>
  <c r="HU159" i="34"/>
  <c r="HW154" i="34"/>
  <c r="HW134" i="34"/>
  <c r="FJ134" i="34"/>
  <c r="HJ134" i="34" s="1"/>
  <c r="GI160" i="34"/>
  <c r="FI223" i="34"/>
  <c r="GJ154" i="34"/>
  <c r="GJ155" i="34"/>
  <c r="GH159" i="34"/>
  <c r="GH155" i="34"/>
  <c r="GJ160" i="34"/>
  <c r="IU158" i="34"/>
  <c r="GJ158" i="34"/>
  <c r="GJ159" i="34"/>
  <c r="HV158" i="34"/>
  <c r="GH157" i="34"/>
  <c r="GH156" i="34"/>
  <c r="IV163" i="34"/>
  <c r="GH160" i="34"/>
  <c r="GH163" i="34"/>
  <c r="HW158" i="34"/>
  <c r="HV160" i="34"/>
  <c r="HW159" i="34"/>
  <c r="HU155" i="34"/>
  <c r="IU159" i="34"/>
  <c r="GJ157" i="34"/>
  <c r="IW157" i="34"/>
  <c r="GI158" i="34"/>
  <c r="GH158" i="34"/>
  <c r="HV155" i="34"/>
  <c r="HV156" i="34"/>
  <c r="FJ163" i="34"/>
  <c r="HJ163" i="34" s="1"/>
  <c r="JJ163" i="34" s="1"/>
  <c r="GI159" i="34"/>
  <c r="GJ163" i="34"/>
  <c r="IU156" i="34"/>
  <c r="HW156" i="34"/>
  <c r="II153" i="34"/>
  <c r="IH176" i="34"/>
  <c r="IH178" i="34"/>
  <c r="II134" i="34"/>
  <c r="IH173" i="34"/>
  <c r="IH157" i="34"/>
  <c r="IJ158" i="34"/>
  <c r="II160" i="34"/>
  <c r="IH169" i="34"/>
  <c r="IJ180" i="34"/>
  <c r="IJ181" i="34"/>
  <c r="IH179" i="34"/>
  <c r="IH180" i="34"/>
  <c r="II163" i="34"/>
  <c r="II181" i="34"/>
  <c r="IH163" i="34"/>
  <c r="II170" i="34"/>
  <c r="IJ174" i="34"/>
  <c r="IJ182" i="34"/>
  <c r="IJ168" i="34"/>
  <c r="IJ160" i="34"/>
  <c r="IJ163" i="34"/>
  <c r="IH134" i="34"/>
  <c r="IJ171" i="34"/>
  <c r="IJ154" i="34"/>
  <c r="IH160" i="34"/>
  <c r="II159" i="34"/>
  <c r="IH175" i="34"/>
  <c r="GI223" i="34"/>
  <c r="IH168" i="34"/>
  <c r="II177" i="34"/>
  <c r="IJ179" i="34"/>
  <c r="IH177" i="34"/>
  <c r="IH170" i="34"/>
  <c r="II182" i="34"/>
  <c r="IJ173" i="34"/>
  <c r="IJ175" i="34"/>
  <c r="IJ178" i="34"/>
  <c r="II169" i="34"/>
  <c r="IJ172" i="34"/>
  <c r="IH171" i="34"/>
  <c r="IH172" i="34"/>
  <c r="IH181" i="34"/>
  <c r="II173" i="34"/>
  <c r="II178" i="34"/>
  <c r="FI160" i="34"/>
  <c r="GW134" i="34"/>
  <c r="IW134" i="34" s="1"/>
  <c r="HH179" i="34"/>
  <c r="JH179" i="34" s="1"/>
  <c r="HJ172" i="34"/>
  <c r="JJ172" i="34" s="1"/>
  <c r="HI170" i="34"/>
  <c r="JI170" i="34" s="1"/>
  <c r="EJ157" i="34"/>
  <c r="EJ156" i="34"/>
  <c r="GV155" i="34"/>
  <c r="IV155" i="34" s="1"/>
  <c r="GU163" i="34"/>
  <c r="IU163" i="34" s="1"/>
  <c r="GU157" i="34"/>
  <c r="IU157" i="34" s="1"/>
  <c r="EH159" i="34"/>
  <c r="EI155" i="34"/>
  <c r="EH153" i="34"/>
  <c r="GW153" i="34"/>
  <c r="IW153" i="34" s="1"/>
  <c r="GW155" i="34"/>
  <c r="IW155" i="34" s="1"/>
  <c r="GV156" i="34"/>
  <c r="IV156" i="34" s="1"/>
  <c r="EI158" i="34"/>
  <c r="EH154" i="34"/>
  <c r="HI173" i="34"/>
  <c r="JI173" i="34" s="1"/>
  <c r="EH156" i="34"/>
  <c r="GU160" i="34"/>
  <c r="IU160" i="34" s="1"/>
  <c r="FH153" i="34"/>
  <c r="HI182" i="34"/>
  <c r="JI182" i="34" s="1"/>
  <c r="HJ181" i="34"/>
  <c r="JJ181" i="34" s="1"/>
  <c r="HI181" i="34"/>
  <c r="JI181" i="34" s="1"/>
  <c r="HJ180" i="34"/>
  <c r="JJ180" i="34" s="1"/>
  <c r="HI177" i="34"/>
  <c r="JI177" i="34" s="1"/>
  <c r="HJ176" i="34"/>
  <c r="JJ176" i="34" s="1"/>
  <c r="GU153" i="34"/>
  <c r="IU153" i="34" s="1"/>
  <c r="EH158" i="34"/>
  <c r="GU154" i="34"/>
  <c r="IU154" i="34" s="1"/>
  <c r="GV160" i="34"/>
  <c r="IV160" i="34" s="1"/>
  <c r="EI156" i="34"/>
  <c r="HJ182" i="34"/>
  <c r="JJ182" i="34" s="1"/>
  <c r="GW160" i="34"/>
  <c r="IW160" i="34" s="1"/>
  <c r="GW154" i="34"/>
  <c r="IW154" i="34" s="1"/>
  <c r="EJ153" i="34"/>
  <c r="HH180" i="34"/>
  <c r="JH180" i="34" s="1"/>
  <c r="GW163" i="34"/>
  <c r="IW163" i="34" s="1"/>
  <c r="HJ168" i="34"/>
  <c r="JH134" i="34"/>
  <c r="HI163" i="34"/>
  <c r="JI163" i="34" s="1"/>
  <c r="HJ177" i="34"/>
  <c r="JJ177" i="34" s="1"/>
  <c r="JI134" i="34"/>
  <c r="FH223" i="34"/>
  <c r="HH181" i="34"/>
  <c r="JH181" i="34" s="1"/>
  <c r="HJ175" i="34"/>
  <c r="JJ175" i="34" s="1"/>
  <c r="HH174" i="34"/>
  <c r="JH174" i="34" s="1"/>
  <c r="HH170" i="34"/>
  <c r="JH170" i="34" s="1"/>
  <c r="EI154" i="34"/>
  <c r="EH223" i="34"/>
  <c r="GW158" i="34"/>
  <c r="IW158" i="34" s="1"/>
  <c r="EJ159" i="34"/>
  <c r="GW156" i="34"/>
  <c r="IW156" i="34" s="1"/>
  <c r="GH223" i="34"/>
  <c r="EH155" i="34"/>
  <c r="EI157" i="34"/>
  <c r="HJ174" i="34"/>
  <c r="JJ174" i="34" s="1"/>
  <c r="GV159" i="34"/>
  <c r="IV159" i="34" s="1"/>
  <c r="EJ134" i="34"/>
  <c r="HJ179" i="34"/>
  <c r="JJ179" i="34" s="1"/>
  <c r="HH182" i="34"/>
  <c r="JH182" i="34" s="1"/>
  <c r="HI178" i="34"/>
  <c r="JI178" i="34" s="1"/>
  <c r="HH178" i="34"/>
  <c r="JH178" i="34" s="1"/>
  <c r="GV154" i="34"/>
  <c r="IV154" i="34" s="1"/>
  <c r="GV157" i="34"/>
  <c r="IV157" i="34" s="1"/>
  <c r="GJ223" i="34"/>
  <c r="EI223" i="34"/>
  <c r="EJ223" i="34"/>
  <c r="EJ155" i="34"/>
  <c r="FV223" i="34"/>
  <c r="FH154" i="34"/>
  <c r="FI159" i="34"/>
  <c r="FH158" i="34"/>
  <c r="DV223" i="34"/>
  <c r="FI157" i="34"/>
  <c r="FJ156" i="34"/>
  <c r="DU223" i="34"/>
  <c r="FJ223" i="34"/>
  <c r="DW223" i="34"/>
  <c r="FJ158" i="34"/>
  <c r="FH163" i="34"/>
  <c r="FI156" i="34"/>
  <c r="FJ159" i="34"/>
  <c r="FH157" i="34"/>
  <c r="FJ160" i="34"/>
  <c r="FI154" i="34"/>
  <c r="FH155" i="34"/>
  <c r="FJ154" i="34"/>
  <c r="FH160" i="34"/>
  <c r="FH159" i="34"/>
  <c r="FI155" i="34"/>
  <c r="FJ153" i="34"/>
  <c r="FJ157" i="34"/>
  <c r="FH156" i="34"/>
  <c r="FI158" i="34"/>
  <c r="L747" i="6"/>
  <c r="M702" i="6"/>
  <c r="W79" i="19"/>
  <c r="X79" i="19"/>
  <c r="Y79" i="19"/>
  <c r="Z79" i="19"/>
  <c r="X65" i="19"/>
  <c r="Y65" i="19"/>
  <c r="Z65" i="19"/>
  <c r="X51" i="19"/>
  <c r="Y51" i="19"/>
  <c r="Z51" i="19"/>
  <c r="X37" i="19"/>
  <c r="Y37" i="19"/>
  <c r="Z37" i="19"/>
  <c r="K23" i="19"/>
  <c r="L23" i="19"/>
  <c r="M23" i="19"/>
  <c r="K32" i="19"/>
  <c r="AK122" i="34" s="1"/>
  <c r="L32" i="19"/>
  <c r="AL122" i="34" s="1"/>
  <c r="M32" i="19"/>
  <c r="AM122" i="34" s="1"/>
  <c r="K37" i="19"/>
  <c r="L37" i="19"/>
  <c r="M37" i="19"/>
  <c r="K46" i="19"/>
  <c r="L46" i="19"/>
  <c r="L122" i="34" s="1"/>
  <c r="M46" i="19"/>
  <c r="M122" i="34" s="1"/>
  <c r="K47" i="19"/>
  <c r="K123" i="34" s="1"/>
  <c r="L47" i="19"/>
  <c r="L123" i="34" s="1"/>
  <c r="M47" i="19"/>
  <c r="K51" i="19"/>
  <c r="L51" i="19"/>
  <c r="M51" i="19"/>
  <c r="K60" i="19"/>
  <c r="L60" i="19"/>
  <c r="M60" i="19"/>
  <c r="K61" i="19"/>
  <c r="L61" i="19"/>
  <c r="M61" i="19"/>
  <c r="K65" i="19"/>
  <c r="L65" i="19"/>
  <c r="M65" i="19"/>
  <c r="K74" i="19"/>
  <c r="L74" i="19"/>
  <c r="AY122" i="34" s="1"/>
  <c r="M74" i="19"/>
  <c r="AZ122" i="34" s="1"/>
  <c r="K75" i="19"/>
  <c r="L75" i="19"/>
  <c r="M75" i="19"/>
  <c r="K79" i="19"/>
  <c r="K94" i="19" s="1"/>
  <c r="L79" i="19"/>
  <c r="L94" i="19" s="1"/>
  <c r="M79" i="19"/>
  <c r="M94" i="19" s="1"/>
  <c r="L145" i="19"/>
  <c r="R123" i="1"/>
  <c r="R92" i="1" s="1"/>
  <c r="Q123" i="1"/>
  <c r="Q92" i="1" s="1"/>
  <c r="D61" i="1"/>
  <c r="D280" i="1" s="1"/>
  <c r="Z94" i="19" l="1"/>
  <c r="M122" i="19"/>
  <c r="M150" i="19"/>
  <c r="M108" i="19"/>
  <c r="M136" i="19"/>
  <c r="X94" i="19"/>
  <c r="K150" i="19"/>
  <c r="K108" i="19"/>
  <c r="K136" i="19"/>
  <c r="K122" i="19"/>
  <c r="Y94" i="19"/>
  <c r="L150" i="19"/>
  <c r="L108" i="19"/>
  <c r="L136" i="19"/>
  <c r="L122" i="19"/>
  <c r="JJ134" i="34"/>
  <c r="AP29" i="34"/>
  <c r="C373" i="1"/>
  <c r="M63" i="20"/>
  <c r="AM140" i="34" s="1"/>
  <c r="K63" i="20"/>
  <c r="AK140" i="34" s="1"/>
  <c r="L63" i="20"/>
  <c r="AL140" i="34" s="1"/>
  <c r="HI223" i="34"/>
  <c r="JI223" i="34" s="1"/>
  <c r="HV223" i="34"/>
  <c r="HH223" i="34"/>
  <c r="JH223" i="34" s="1"/>
  <c r="IJ155" i="34"/>
  <c r="IH223" i="34"/>
  <c r="II156" i="34"/>
  <c r="IH154" i="34"/>
  <c r="IH153" i="34"/>
  <c r="IJ157" i="34"/>
  <c r="IJ159" i="34"/>
  <c r="IJ153" i="34"/>
  <c r="II155" i="34"/>
  <c r="IJ156" i="34"/>
  <c r="IJ223" i="34"/>
  <c r="II223" i="34"/>
  <c r="II157" i="34"/>
  <c r="IH155" i="34"/>
  <c r="II154" i="34"/>
  <c r="IH158" i="34"/>
  <c r="IH159" i="34"/>
  <c r="IJ134" i="34"/>
  <c r="IH156" i="34"/>
  <c r="II158" i="34"/>
  <c r="HJ223" i="34"/>
  <c r="JJ223" i="34" s="1"/>
  <c r="HH163" i="34"/>
  <c r="JH163" i="34" s="1"/>
  <c r="HJ159" i="34"/>
  <c r="JJ159" i="34" s="1"/>
  <c r="HI159" i="34"/>
  <c r="JI159" i="34" s="1"/>
  <c r="HH159" i="34"/>
  <c r="JH159" i="34" s="1"/>
  <c r="JJ168" i="34"/>
  <c r="FU223" i="34"/>
  <c r="HU223" i="34" s="1"/>
  <c r="FW223" i="34"/>
  <c r="HW223" i="34" s="1"/>
  <c r="M145" i="19"/>
  <c r="Y123" i="33"/>
  <c r="Y123" i="34"/>
  <c r="K145" i="19"/>
  <c r="AX122" i="34"/>
  <c r="M146" i="19"/>
  <c r="AZ123" i="34"/>
  <c r="Z122" i="33"/>
  <c r="Z122" i="34"/>
  <c r="EW122" i="34" s="1"/>
  <c r="IW122" i="34" s="1"/>
  <c r="M123" i="33"/>
  <c r="AP123" i="33" s="1"/>
  <c r="BP123" i="33" s="1"/>
  <c r="M123" i="34"/>
  <c r="K122" i="33"/>
  <c r="AN122" i="33" s="1"/>
  <c r="BN122" i="33" s="1"/>
  <c r="K122" i="34"/>
  <c r="L146" i="19"/>
  <c r="AY123" i="34"/>
  <c r="Y122" i="33"/>
  <c r="Y122" i="34"/>
  <c r="FV122" i="34" s="1"/>
  <c r="K146" i="19"/>
  <c r="AX123" i="34"/>
  <c r="X122" i="33"/>
  <c r="X122" i="34"/>
  <c r="X123" i="33"/>
  <c r="X123" i="34"/>
  <c r="Z123" i="33"/>
  <c r="Z123" i="34"/>
  <c r="AD29" i="34"/>
  <c r="M118" i="19"/>
  <c r="K702" i="6"/>
  <c r="K747" i="6" s="1"/>
  <c r="M747" i="6"/>
  <c r="L118" i="19"/>
  <c r="L123" i="33"/>
  <c r="M117" i="19"/>
  <c r="M122" i="33"/>
  <c r="K118" i="19"/>
  <c r="K123" i="33"/>
  <c r="L88" i="19"/>
  <c r="L122" i="33"/>
  <c r="K88" i="19"/>
  <c r="BK122" i="34" s="1"/>
  <c r="L117" i="19"/>
  <c r="M88" i="19"/>
  <c r="K117" i="19"/>
  <c r="C61" i="1"/>
  <c r="C280" i="1" s="1"/>
  <c r="D92" i="1"/>
  <c r="D185" i="1"/>
  <c r="D373" i="1"/>
  <c r="D123" i="1"/>
  <c r="C92" i="1"/>
  <c r="E185" i="1"/>
  <c r="E373" i="1"/>
  <c r="C123" i="1"/>
  <c r="F92" i="1"/>
  <c r="F185" i="1"/>
  <c r="F373" i="1"/>
  <c r="F123" i="1"/>
  <c r="C185" i="1"/>
  <c r="K131" i="20"/>
  <c r="L131" i="20"/>
  <c r="K132" i="20"/>
  <c r="M131" i="20"/>
  <c r="L132" i="20"/>
  <c r="M132" i="20"/>
  <c r="F61" i="1"/>
  <c r="F280" i="1" s="1"/>
  <c r="E61" i="1"/>
  <c r="E280" i="1" s="1"/>
  <c r="L300" i="20" l="1"/>
  <c r="Y143" i="34"/>
  <c r="Y143" i="33"/>
  <c r="K300" i="20"/>
  <c r="X143" i="34"/>
  <c r="X143" i="33"/>
  <c r="M300" i="20"/>
  <c r="Z143" i="34"/>
  <c r="Z143" i="33"/>
  <c r="X142" i="34"/>
  <c r="X142" i="33"/>
  <c r="Y142" i="34"/>
  <c r="Y142" i="33"/>
  <c r="Z142" i="34"/>
  <c r="Z142" i="33"/>
  <c r="Q29" i="34"/>
  <c r="D342" i="1"/>
  <c r="F29" i="34"/>
  <c r="F311" i="1"/>
  <c r="P29" i="34"/>
  <c r="C342" i="1"/>
  <c r="C29" i="34"/>
  <c r="C311" i="1"/>
  <c r="S29" i="34"/>
  <c r="F342" i="1"/>
  <c r="D29" i="34"/>
  <c r="D311" i="1"/>
  <c r="L231" i="20"/>
  <c r="K231" i="20"/>
  <c r="M231" i="20"/>
  <c r="DW122" i="34"/>
  <c r="HW122" i="34" s="1"/>
  <c r="FW122" i="34"/>
  <c r="DV122" i="34"/>
  <c r="HV122" i="34" s="1"/>
  <c r="FU122" i="34"/>
  <c r="DU122" i="34"/>
  <c r="HU122" i="34" s="1"/>
  <c r="EU122" i="34"/>
  <c r="IU122" i="34" s="1"/>
  <c r="GH122" i="34"/>
  <c r="EV122" i="34"/>
  <c r="IV122" i="34" s="1"/>
  <c r="K197" i="20"/>
  <c r="M197" i="20"/>
  <c r="L197" i="20"/>
  <c r="L195" i="20"/>
  <c r="K195" i="20"/>
  <c r="M195" i="20"/>
  <c r="L71" i="20"/>
  <c r="AL148" i="34" s="1"/>
  <c r="L66" i="20"/>
  <c r="AL143" i="34" s="1"/>
  <c r="M66" i="20"/>
  <c r="AM143" i="34" s="1"/>
  <c r="K71" i="20"/>
  <c r="AK148" i="34" s="1"/>
  <c r="M71" i="20"/>
  <c r="AM148" i="34" s="1"/>
  <c r="K66" i="20"/>
  <c r="AK143" i="34" s="1"/>
  <c r="GU122" i="34"/>
  <c r="EH122" i="34"/>
  <c r="BL122" i="34"/>
  <c r="GI122" i="34" s="1"/>
  <c r="BM122" i="34"/>
  <c r="GJ122" i="34" s="1"/>
  <c r="FH122" i="34"/>
  <c r="JH122" i="34" s="1"/>
  <c r="F404" i="1"/>
  <c r="BF29" i="34"/>
  <c r="AR29" i="34"/>
  <c r="D404" i="1"/>
  <c r="BD29" i="34"/>
  <c r="C404" i="1"/>
  <c r="BC29" i="34"/>
  <c r="AE29" i="34"/>
  <c r="AF29" i="34"/>
  <c r="AS29" i="34"/>
  <c r="E404" i="1"/>
  <c r="BE29" i="34"/>
  <c r="AC29" i="34"/>
  <c r="AQ29" i="34"/>
  <c r="AO122" i="33"/>
  <c r="BO122" i="33" s="1"/>
  <c r="AO123" i="33"/>
  <c r="BO123" i="33" s="1"/>
  <c r="AN123" i="33"/>
  <c r="BN123" i="33" s="1"/>
  <c r="AP122" i="33"/>
  <c r="BP122" i="33" s="1"/>
  <c r="E123" i="1"/>
  <c r="E342" i="1" s="1"/>
  <c r="E92" i="1"/>
  <c r="S29" i="33"/>
  <c r="P29" i="33"/>
  <c r="C29" i="33"/>
  <c r="D29" i="33"/>
  <c r="F29" i="33"/>
  <c r="Q29" i="33"/>
  <c r="K133" i="20"/>
  <c r="BM140" i="34" l="1"/>
  <c r="BM142" i="34"/>
  <c r="BL142" i="34"/>
  <c r="BK140" i="34"/>
  <c r="BK142" i="34"/>
  <c r="X144" i="34"/>
  <c r="X144" i="33"/>
  <c r="BL140" i="34"/>
  <c r="E311" i="1"/>
  <c r="EM29" i="34"/>
  <c r="IM29" i="34" s="1"/>
  <c r="EN29" i="34"/>
  <c r="IN29" i="34" s="1"/>
  <c r="FP29" i="34"/>
  <c r="FN29" i="34"/>
  <c r="DN29" i="34"/>
  <c r="HN29" i="34" s="1"/>
  <c r="K199" i="20"/>
  <c r="K301" i="20"/>
  <c r="K198" i="20"/>
  <c r="K234" i="20"/>
  <c r="M198" i="20"/>
  <c r="M234" i="20"/>
  <c r="L198" i="20"/>
  <c r="L234" i="20"/>
  <c r="M203" i="20"/>
  <c r="M239" i="20"/>
  <c r="K203" i="20"/>
  <c r="K239" i="20"/>
  <c r="L203" i="20"/>
  <c r="L239" i="20"/>
  <c r="M133" i="20"/>
  <c r="L363" i="20"/>
  <c r="M363" i="20"/>
  <c r="L133" i="20"/>
  <c r="K363" i="20"/>
  <c r="EP29" i="34"/>
  <c r="GB29" i="34"/>
  <c r="DP29" i="34"/>
  <c r="DU148" i="34"/>
  <c r="EU148" i="34"/>
  <c r="FU148" i="34"/>
  <c r="FV148" i="34"/>
  <c r="DV148" i="34"/>
  <c r="EV148" i="34"/>
  <c r="DW148" i="34"/>
  <c r="EW148" i="34"/>
  <c r="FW148" i="34"/>
  <c r="EA29" i="34"/>
  <c r="IA29" i="34" s="1"/>
  <c r="GA29" i="34"/>
  <c r="DM29" i="34"/>
  <c r="HM29" i="34" s="1"/>
  <c r="FM29" i="34"/>
  <c r="EC29" i="34"/>
  <c r="IC29" i="34" s="1"/>
  <c r="GC29" i="34"/>
  <c r="DZ29" i="34"/>
  <c r="HZ29" i="34" s="1"/>
  <c r="FZ29" i="34"/>
  <c r="IH122" i="34"/>
  <c r="GP29" i="34"/>
  <c r="EJ122" i="34"/>
  <c r="EI122" i="34"/>
  <c r="GM29" i="34"/>
  <c r="GW122" i="34"/>
  <c r="EB29" i="34"/>
  <c r="GN29" i="34"/>
  <c r="GV122" i="34"/>
  <c r="FI122" i="34"/>
  <c r="JI122" i="34" s="1"/>
  <c r="FC29" i="34"/>
  <c r="FJ122" i="34"/>
  <c r="JJ122" i="34" s="1"/>
  <c r="EZ29" i="34"/>
  <c r="FA29" i="34"/>
  <c r="R29" i="33"/>
  <c r="R29" i="34"/>
  <c r="E29" i="34"/>
  <c r="AI29" i="33"/>
  <c r="BI29" i="33" s="1"/>
  <c r="AG29" i="33"/>
  <c r="BG29" i="33" s="1"/>
  <c r="AF29" i="33"/>
  <c r="E29" i="33"/>
  <c r="BM148" i="34" l="1"/>
  <c r="GJ148" i="34" s="1"/>
  <c r="BK148" i="34"/>
  <c r="GH148" i="34" s="1"/>
  <c r="Y144" i="34"/>
  <c r="Y144" i="33"/>
  <c r="BL143" i="34"/>
  <c r="BK143" i="34"/>
  <c r="BK144" i="34"/>
  <c r="BL148" i="34"/>
  <c r="GI148" i="34" s="1"/>
  <c r="BM143" i="34"/>
  <c r="Z144" i="34"/>
  <c r="Z144" i="33"/>
  <c r="BF29" i="33"/>
  <c r="HP29" i="34"/>
  <c r="IP29" i="34"/>
  <c r="L199" i="20"/>
  <c r="L301" i="20"/>
  <c r="M199" i="20"/>
  <c r="M301" i="20"/>
  <c r="K139" i="20"/>
  <c r="K371" i="20"/>
  <c r="M139" i="20"/>
  <c r="L139" i="20"/>
  <c r="L371" i="20"/>
  <c r="M371" i="20"/>
  <c r="HV148" i="34"/>
  <c r="HU148" i="34"/>
  <c r="HW148" i="34"/>
  <c r="FO29" i="34"/>
  <c r="DO29" i="34"/>
  <c r="EO29" i="34"/>
  <c r="II122" i="34"/>
  <c r="IJ122" i="34"/>
  <c r="IB29" i="34"/>
  <c r="GO29" i="34"/>
  <c r="JA29" i="34"/>
  <c r="HA29" i="34"/>
  <c r="IZ29" i="34"/>
  <c r="GZ29" i="34"/>
  <c r="HC29" i="34"/>
  <c r="JC29" i="34" s="1"/>
  <c r="M365" i="20"/>
  <c r="K365" i="20"/>
  <c r="K366" i="20"/>
  <c r="FB29" i="34"/>
  <c r="L365" i="20"/>
  <c r="BC148" i="33"/>
  <c r="CC148" i="33" s="1"/>
  <c r="AH29" i="33"/>
  <c r="BH29" i="33" s="1"/>
  <c r="BB148" i="33"/>
  <c r="CB148" i="33" s="1"/>
  <c r="BA148" i="33"/>
  <c r="CA148" i="33" s="1"/>
  <c r="X150" i="34" l="1"/>
  <c r="X150" i="33"/>
  <c r="BA150" i="33" s="1"/>
  <c r="CA150" i="33" s="1"/>
  <c r="BL144" i="34"/>
  <c r="Y150" i="34"/>
  <c r="Y150" i="33"/>
  <c r="BB150" i="33" s="1"/>
  <c r="CB150" i="33" s="1"/>
  <c r="Z150" i="34"/>
  <c r="Z150" i="33"/>
  <c r="BC150" i="33" s="1"/>
  <c r="CC150" i="33" s="1"/>
  <c r="BM144" i="34"/>
  <c r="L205" i="20"/>
  <c r="L373" i="20" s="1"/>
  <c r="M205" i="20"/>
  <c r="K205" i="20"/>
  <c r="HO29" i="34"/>
  <c r="IO29" i="34"/>
  <c r="EH148" i="34"/>
  <c r="GU148" i="34"/>
  <c r="IU148" i="34" s="1"/>
  <c r="HB29" i="34"/>
  <c r="JB29" i="34" s="1"/>
  <c r="EJ148" i="34"/>
  <c r="GW148" i="34"/>
  <c r="IW148" i="34" s="1"/>
  <c r="EI148" i="34"/>
  <c r="GV148" i="34"/>
  <c r="IV148" i="34" s="1"/>
  <c r="FI148" i="34"/>
  <c r="HI148" i="34" s="1"/>
  <c r="BA152" i="33"/>
  <c r="GJ152" i="34"/>
  <c r="FJ148" i="34"/>
  <c r="HJ148" i="34" s="1"/>
  <c r="FH148" i="34"/>
  <c r="HH148" i="34" s="1"/>
  <c r="BC152" i="33"/>
  <c r="BB152" i="33"/>
  <c r="BL150" i="34" l="1"/>
  <c r="BK150" i="34"/>
  <c r="BM150" i="34"/>
  <c r="GI152" i="34"/>
  <c r="IH148" i="34"/>
  <c r="II148" i="34"/>
  <c r="IJ148" i="34"/>
  <c r="EJ152" i="34"/>
  <c r="GH152" i="34"/>
  <c r="EI152" i="34" l="1"/>
  <c r="II152" i="34" s="1"/>
  <c r="IJ152" i="34"/>
  <c r="EH152" i="34"/>
  <c r="IH152" i="34" l="1"/>
  <c r="K39" i="1" l="1"/>
  <c r="L39" i="1"/>
  <c r="M39" i="1"/>
  <c r="K70" i="1"/>
  <c r="Y70" i="1" s="1"/>
  <c r="L70" i="1"/>
  <c r="Z70" i="1" s="1"/>
  <c r="M70" i="1"/>
  <c r="AA70" i="1" s="1"/>
  <c r="K101" i="1"/>
  <c r="Y101" i="1" s="1"/>
  <c r="L101" i="1"/>
  <c r="Z101" i="1" s="1"/>
  <c r="M101" i="1"/>
  <c r="AA101" i="1" s="1"/>
  <c r="K132" i="1"/>
  <c r="Y132" i="1" s="1"/>
  <c r="L132" i="1"/>
  <c r="Z132" i="1" s="1"/>
  <c r="M132" i="1"/>
  <c r="AA132" i="1" s="1"/>
  <c r="K163" i="1"/>
  <c r="L163" i="1"/>
  <c r="M163" i="1"/>
  <c r="K289" i="1"/>
  <c r="L289" i="1"/>
  <c r="M289" i="1"/>
  <c r="K320" i="1"/>
  <c r="L320" i="1"/>
  <c r="M320" i="1"/>
  <c r="K351" i="1"/>
  <c r="L351" i="1"/>
  <c r="M351" i="1"/>
  <c r="K382" i="1"/>
  <c r="L382" i="1"/>
  <c r="M382" i="1"/>
  <c r="K480" i="1"/>
  <c r="L480" i="1"/>
  <c r="M480" i="1"/>
  <c r="Z163" i="1" l="1"/>
  <c r="L258" i="1"/>
  <c r="Z258" i="1" s="1"/>
  <c r="Y163" i="1"/>
  <c r="K258" i="1"/>
  <c r="Y258" i="1" s="1"/>
  <c r="AA163" i="1"/>
  <c r="M258" i="1"/>
  <c r="AA258" i="1" s="1"/>
  <c r="Z39" i="1"/>
  <c r="Y39" i="1"/>
  <c r="AA39" i="1"/>
  <c r="K247" i="17" l="1"/>
  <c r="K99" i="34" s="1"/>
  <c r="L247" i="17"/>
  <c r="L99" i="34" s="1"/>
  <c r="M247" i="17"/>
  <c r="K346" i="17"/>
  <c r="X112" i="34" s="1"/>
  <c r="L346" i="17"/>
  <c r="Y112" i="34" s="1"/>
  <c r="M346" i="17"/>
  <c r="Z112" i="34" s="1"/>
  <c r="K347" i="17"/>
  <c r="L347" i="17"/>
  <c r="M347" i="17"/>
  <c r="K94" i="17"/>
  <c r="X94" i="17" s="1"/>
  <c r="L94" i="17"/>
  <c r="Y94" i="17" s="1"/>
  <c r="M94" i="17"/>
  <c r="Z94" i="17" s="1"/>
  <c r="K180" i="17"/>
  <c r="X180" i="17" s="1"/>
  <c r="L180" i="17"/>
  <c r="Y180" i="17" s="1"/>
  <c r="M180" i="17"/>
  <c r="Z180" i="17" s="1"/>
  <c r="K266" i="17"/>
  <c r="X266" i="17" s="1"/>
  <c r="L266" i="17"/>
  <c r="Y266" i="17" s="1"/>
  <c r="M266" i="17"/>
  <c r="Z266" i="17" s="1"/>
  <c r="K352" i="17"/>
  <c r="X352" i="17" s="1"/>
  <c r="L352" i="17"/>
  <c r="Y352" i="17" s="1"/>
  <c r="M352" i="17"/>
  <c r="Z352" i="17" s="1"/>
  <c r="K438" i="17"/>
  <c r="X438" i="17" s="1"/>
  <c r="L438" i="17"/>
  <c r="Y438" i="17" s="1"/>
  <c r="M438" i="17"/>
  <c r="Z438" i="17" s="1"/>
  <c r="K614" i="17"/>
  <c r="L614" i="17"/>
  <c r="M614" i="17"/>
  <c r="K700" i="17"/>
  <c r="X700" i="17" s="1"/>
  <c r="L700" i="17"/>
  <c r="Y700" i="17" s="1"/>
  <c r="M700" i="17"/>
  <c r="Z700" i="17" s="1"/>
  <c r="K786" i="17"/>
  <c r="L786" i="17"/>
  <c r="M786" i="17"/>
  <c r="K872" i="17"/>
  <c r="L872" i="17"/>
  <c r="M872" i="17"/>
  <c r="K958" i="17"/>
  <c r="L958" i="17"/>
  <c r="M958" i="17"/>
  <c r="M99" i="34" l="1"/>
  <c r="M767" i="17"/>
  <c r="FV112" i="34"/>
  <c r="DV112" i="34"/>
  <c r="HV112" i="34" s="1"/>
  <c r="EV112" i="34"/>
  <c r="IV112" i="34" s="1"/>
  <c r="EU112" i="34"/>
  <c r="IU112" i="34" s="1"/>
  <c r="FU112" i="34"/>
  <c r="DU112" i="34"/>
  <c r="HU112" i="34" s="1"/>
  <c r="DW112" i="34"/>
  <c r="HW112" i="34" s="1"/>
  <c r="FW112" i="34"/>
  <c r="EW112" i="34"/>
  <c r="IW112" i="34" s="1"/>
  <c r="GV112" i="34"/>
  <c r="GU112" i="34"/>
  <c r="GW112" i="34"/>
  <c r="FJ112" i="34"/>
  <c r="Z113" i="33"/>
  <c r="Z113" i="34"/>
  <c r="Y113" i="33"/>
  <c r="Y113" i="34"/>
  <c r="X113" i="33"/>
  <c r="X113" i="34"/>
  <c r="FI112" i="34"/>
  <c r="FH112" i="34"/>
  <c r="Y112" i="33"/>
  <c r="K767" i="17"/>
  <c r="K99" i="33"/>
  <c r="M99" i="33"/>
  <c r="X112" i="33"/>
  <c r="Z112" i="33"/>
  <c r="L767" i="17"/>
  <c r="L99" i="33"/>
  <c r="K298" i="17"/>
  <c r="L297" i="17"/>
  <c r="L281" i="17"/>
  <c r="K297" i="17"/>
  <c r="K281" i="17"/>
  <c r="M271" i="17"/>
  <c r="M791" i="17" s="1"/>
  <c r="M384" i="17"/>
  <c r="M126" i="17"/>
  <c r="M212" i="17"/>
  <c r="M732" i="17" s="1"/>
  <c r="L357" i="17"/>
  <c r="AY37" i="34" s="1"/>
  <c r="L99" i="17"/>
  <c r="L185" i="17"/>
  <c r="L384" i="17"/>
  <c r="AY64" i="34" s="1"/>
  <c r="L126" i="17"/>
  <c r="L212" i="17"/>
  <c r="M383" i="17"/>
  <c r="M125" i="17"/>
  <c r="M211" i="17"/>
  <c r="M731" i="17" s="1"/>
  <c r="M367" i="17"/>
  <c r="M109" i="17"/>
  <c r="M195" i="17"/>
  <c r="M715" i="17" s="1"/>
  <c r="K357" i="17"/>
  <c r="AX37" i="34" s="1"/>
  <c r="K99" i="17"/>
  <c r="K185" i="17"/>
  <c r="K384" i="17"/>
  <c r="AX64" i="34" s="1"/>
  <c r="K126" i="17"/>
  <c r="K212" i="17"/>
  <c r="L383" i="17"/>
  <c r="AY63" i="34" s="1"/>
  <c r="L125" i="17"/>
  <c r="L211" i="17"/>
  <c r="L367" i="17"/>
  <c r="AY47" i="34" s="1"/>
  <c r="L109" i="17"/>
  <c r="L195" i="17"/>
  <c r="M298" i="17"/>
  <c r="M818" i="17" s="1"/>
  <c r="L271" i="17"/>
  <c r="K383" i="17"/>
  <c r="AX63" i="34" s="1"/>
  <c r="K125" i="17"/>
  <c r="K211" i="17"/>
  <c r="K367" i="17"/>
  <c r="AX47" i="34" s="1"/>
  <c r="K109" i="17"/>
  <c r="K195" i="17"/>
  <c r="M357" i="17"/>
  <c r="M99" i="17"/>
  <c r="M185" i="17"/>
  <c r="M705" i="17" s="1"/>
  <c r="L298" i="17"/>
  <c r="M297" i="17"/>
  <c r="M817" i="17" s="1"/>
  <c r="M281" i="17"/>
  <c r="M801" i="17" s="1"/>
  <c r="K271" i="17"/>
  <c r="K453" i="17" l="1"/>
  <c r="M453" i="17"/>
  <c r="K470" i="17"/>
  <c r="M469" i="17"/>
  <c r="M470" i="17"/>
  <c r="L443" i="17"/>
  <c r="L453" i="17"/>
  <c r="K443" i="17"/>
  <c r="L469" i="17"/>
  <c r="K469" i="17"/>
  <c r="L470" i="17"/>
  <c r="M443" i="17"/>
  <c r="M963" i="17" s="1"/>
  <c r="AL47" i="34"/>
  <c r="AK37" i="34"/>
  <c r="AL64" i="34"/>
  <c r="AK47" i="34"/>
  <c r="AK64" i="34"/>
  <c r="AL63" i="34"/>
  <c r="AL37" i="34"/>
  <c r="AM47" i="34"/>
  <c r="M629" i="17"/>
  <c r="AZ63" i="34"/>
  <c r="M903" i="17"/>
  <c r="AM37" i="34"/>
  <c r="M619" i="17"/>
  <c r="AZ47" i="34"/>
  <c r="M887" i="17"/>
  <c r="AM64" i="34"/>
  <c r="M646" i="17"/>
  <c r="AZ37" i="34"/>
  <c r="M877" i="17"/>
  <c r="AM63" i="34"/>
  <c r="M645" i="17"/>
  <c r="AZ64" i="34"/>
  <c r="M904" i="17"/>
  <c r="FV113" i="34"/>
  <c r="DV113" i="34"/>
  <c r="HV113" i="34" s="1"/>
  <c r="EV113" i="34"/>
  <c r="IV113" i="34" s="1"/>
  <c r="EU113" i="34"/>
  <c r="IU113" i="34" s="1"/>
  <c r="FU113" i="34"/>
  <c r="DU113" i="34"/>
  <c r="HU113" i="34" s="1"/>
  <c r="EW113" i="34"/>
  <c r="IW113" i="34" s="1"/>
  <c r="FW113" i="34"/>
  <c r="DW113" i="34"/>
  <c r="HW113" i="34" s="1"/>
  <c r="GU113" i="34"/>
  <c r="GW113" i="34"/>
  <c r="JH112" i="34"/>
  <c r="HH112" i="34"/>
  <c r="GV113" i="34"/>
  <c r="JJ112" i="34"/>
  <c r="HJ112" i="34"/>
  <c r="JI112" i="34"/>
  <c r="HI112" i="34"/>
  <c r="FH113" i="34"/>
  <c r="FI113" i="34"/>
  <c r="FJ113" i="34"/>
  <c r="M37" i="33"/>
  <c r="M37" i="34"/>
  <c r="L63" i="33"/>
  <c r="AO63" i="33" s="1"/>
  <c r="BO63" i="33" s="1"/>
  <c r="L63" i="34"/>
  <c r="L37" i="33"/>
  <c r="L37" i="34"/>
  <c r="X47" i="33"/>
  <c r="X47" i="34"/>
  <c r="X63" i="33"/>
  <c r="X63" i="34"/>
  <c r="Y47" i="33"/>
  <c r="Y47" i="34"/>
  <c r="X64" i="33"/>
  <c r="X64" i="34"/>
  <c r="K63" i="33"/>
  <c r="AN63" i="33" s="1"/>
  <c r="BN63" i="33" s="1"/>
  <c r="K63" i="34"/>
  <c r="Z64" i="33"/>
  <c r="Z64" i="34"/>
  <c r="L47" i="33"/>
  <c r="AO47" i="33" s="1"/>
  <c r="BO47" i="33" s="1"/>
  <c r="L47" i="34"/>
  <c r="K37" i="33"/>
  <c r="K37" i="34"/>
  <c r="L64" i="33"/>
  <c r="AO64" i="33" s="1"/>
  <c r="BO64" i="33" s="1"/>
  <c r="L64" i="34"/>
  <c r="M64" i="33"/>
  <c r="AP64" i="33" s="1"/>
  <c r="BP64" i="33" s="1"/>
  <c r="M64" i="34"/>
  <c r="Z47" i="33"/>
  <c r="Z47" i="34"/>
  <c r="Z63" i="33"/>
  <c r="Z63" i="34"/>
  <c r="AK63" i="34"/>
  <c r="Y37" i="33"/>
  <c r="Y37" i="34"/>
  <c r="M63" i="33"/>
  <c r="AP63" i="33" s="1"/>
  <c r="BP63" i="33" s="1"/>
  <c r="M63" i="34"/>
  <c r="Z37" i="33"/>
  <c r="Z37" i="34"/>
  <c r="Y63" i="33"/>
  <c r="Y63" i="34"/>
  <c r="X37" i="33"/>
  <c r="X37" i="34"/>
  <c r="Y64" i="33"/>
  <c r="Y64" i="34"/>
  <c r="K47" i="33"/>
  <c r="AN47" i="33" s="1"/>
  <c r="BN47" i="33" s="1"/>
  <c r="K47" i="34"/>
  <c r="K64" i="33"/>
  <c r="AN64" i="33" s="1"/>
  <c r="BN64" i="33" s="1"/>
  <c r="K64" i="34"/>
  <c r="M47" i="33"/>
  <c r="AP47" i="33" s="1"/>
  <c r="BP47" i="33" s="1"/>
  <c r="M47" i="34"/>
  <c r="AO99" i="33"/>
  <c r="BO99" i="33" s="1"/>
  <c r="AP99" i="33"/>
  <c r="BP99" i="33" s="1"/>
  <c r="AN99" i="33"/>
  <c r="BN99" i="33" s="1"/>
  <c r="K887" i="17"/>
  <c r="K903" i="17"/>
  <c r="K732" i="17"/>
  <c r="K705" i="17"/>
  <c r="L904" i="17"/>
  <c r="L877" i="17"/>
  <c r="K801" i="17"/>
  <c r="K817" i="17"/>
  <c r="L801" i="17"/>
  <c r="K818" i="17"/>
  <c r="K791" i="17"/>
  <c r="L715" i="17"/>
  <c r="L731" i="17"/>
  <c r="K646" i="17"/>
  <c r="K619" i="17"/>
  <c r="K715" i="17"/>
  <c r="K731" i="17"/>
  <c r="L791" i="17"/>
  <c r="L629" i="17"/>
  <c r="L645" i="17"/>
  <c r="K904" i="17"/>
  <c r="K877" i="17"/>
  <c r="L732" i="17"/>
  <c r="L705" i="17"/>
  <c r="L817" i="17"/>
  <c r="L818" i="17"/>
  <c r="K629" i="17"/>
  <c r="L887" i="17"/>
  <c r="L903" i="17"/>
  <c r="L646" i="17"/>
  <c r="L619" i="17"/>
  <c r="K645" i="17"/>
  <c r="BL64" i="34"/>
  <c r="EI64" i="34" s="1"/>
  <c r="M990" i="17" l="1"/>
  <c r="AO37" i="33"/>
  <c r="BO37" i="33" s="1"/>
  <c r="BL37" i="34"/>
  <c r="EI37" i="34" s="1"/>
  <c r="II37" i="34" s="1"/>
  <c r="BM63" i="34"/>
  <c r="EJ63" i="34" s="1"/>
  <c r="IJ63" i="34" s="1"/>
  <c r="M989" i="17"/>
  <c r="BM47" i="34"/>
  <c r="EJ47" i="34" s="1"/>
  <c r="IJ47" i="34" s="1"/>
  <c r="M973" i="17"/>
  <c r="AN37" i="33"/>
  <c r="BN37" i="33" s="1"/>
  <c r="FW47" i="34"/>
  <c r="DW47" i="34"/>
  <c r="HW47" i="34" s="1"/>
  <c r="EW47" i="34"/>
  <c r="IW47" i="34" s="1"/>
  <c r="FU47" i="34"/>
  <c r="DU47" i="34"/>
  <c r="HU47" i="34" s="1"/>
  <c r="EU47" i="34"/>
  <c r="IU47" i="34" s="1"/>
  <c r="FW63" i="34"/>
  <c r="DW63" i="34"/>
  <c r="HW63" i="34" s="1"/>
  <c r="EW63" i="34"/>
  <c r="IW63" i="34" s="1"/>
  <c r="FW64" i="34"/>
  <c r="DW64" i="34"/>
  <c r="HW64" i="34" s="1"/>
  <c r="EW64" i="34"/>
  <c r="IW64" i="34" s="1"/>
  <c r="FV47" i="34"/>
  <c r="DV47" i="34"/>
  <c r="HV47" i="34" s="1"/>
  <c r="EV47" i="34"/>
  <c r="IV47" i="34" s="1"/>
  <c r="FW37" i="34"/>
  <c r="DW37" i="34"/>
  <c r="HW37" i="34" s="1"/>
  <c r="EW37" i="34"/>
  <c r="IW37" i="34" s="1"/>
  <c r="AP37" i="33"/>
  <c r="BP37" i="33" s="1"/>
  <c r="GI64" i="34"/>
  <c r="FU64" i="34"/>
  <c r="DU64" i="34"/>
  <c r="HU64" i="34" s="1"/>
  <c r="EU64" i="34"/>
  <c r="IU64" i="34" s="1"/>
  <c r="FV64" i="34"/>
  <c r="DV64" i="34"/>
  <c r="HV64" i="34" s="1"/>
  <c r="EV64" i="34"/>
  <c r="IV64" i="34" s="1"/>
  <c r="FU37" i="34"/>
  <c r="DU37" i="34"/>
  <c r="HU37" i="34" s="1"/>
  <c r="EU37" i="34"/>
  <c r="IU37" i="34" s="1"/>
  <c r="FU63" i="34"/>
  <c r="DU63" i="34"/>
  <c r="HU63" i="34" s="1"/>
  <c r="EU63" i="34"/>
  <c r="IU63" i="34" s="1"/>
  <c r="FV37" i="34"/>
  <c r="DV37" i="34"/>
  <c r="HV37" i="34" s="1"/>
  <c r="EV37" i="34"/>
  <c r="IV37" i="34" s="1"/>
  <c r="FV63" i="34"/>
  <c r="DV63" i="34"/>
  <c r="HV63" i="34" s="1"/>
  <c r="EV63" i="34"/>
  <c r="IV63" i="34" s="1"/>
  <c r="II64" i="34"/>
  <c r="JJ113" i="34"/>
  <c r="HJ113" i="34"/>
  <c r="JI113" i="34"/>
  <c r="HI113" i="34"/>
  <c r="GV64" i="34"/>
  <c r="JH113" i="34"/>
  <c r="HH113" i="34"/>
  <c r="K990" i="17"/>
  <c r="BK64" i="34"/>
  <c r="K973" i="17"/>
  <c r="BK47" i="34"/>
  <c r="GH47" i="34" s="1"/>
  <c r="BK63" i="34"/>
  <c r="L989" i="17"/>
  <c r="BL63" i="34"/>
  <c r="GI63" i="34" s="1"/>
  <c r="K963" i="17"/>
  <c r="BK37" i="34"/>
  <c r="GH37" i="34" s="1"/>
  <c r="BL47" i="34"/>
  <c r="GI47" i="34" s="1"/>
  <c r="FI64" i="34"/>
  <c r="BM37" i="34"/>
  <c r="GJ37" i="34" s="1"/>
  <c r="BM64" i="34"/>
  <c r="GJ64" i="34" s="1"/>
  <c r="L973" i="17"/>
  <c r="L963" i="17"/>
  <c r="L990" i="17"/>
  <c r="K989" i="17"/>
  <c r="GV37" i="34" l="1"/>
  <c r="GI37" i="34"/>
  <c r="FI37" i="34"/>
  <c r="JI37" i="34" s="1"/>
  <c r="FJ63" i="34"/>
  <c r="JJ63" i="34" s="1"/>
  <c r="GJ47" i="34"/>
  <c r="GW47" i="34"/>
  <c r="FJ47" i="34"/>
  <c r="HJ47" i="34" s="1"/>
  <c r="GW63" i="34"/>
  <c r="GJ63" i="34"/>
  <c r="EH63" i="34"/>
  <c r="IH63" i="34" s="1"/>
  <c r="GH63" i="34"/>
  <c r="FH64" i="34"/>
  <c r="JH64" i="34" s="1"/>
  <c r="GH64" i="34"/>
  <c r="FH63" i="34"/>
  <c r="HH63" i="34" s="1"/>
  <c r="EH37" i="34"/>
  <c r="EH64" i="34"/>
  <c r="EJ64" i="34"/>
  <c r="EI47" i="34"/>
  <c r="EJ37" i="34"/>
  <c r="EI63" i="34"/>
  <c r="EH47" i="34"/>
  <c r="JI64" i="34"/>
  <c r="HI64" i="34"/>
  <c r="GV63" i="34"/>
  <c r="GU63" i="34"/>
  <c r="GU37" i="34"/>
  <c r="FI63" i="34"/>
  <c r="FH47" i="34"/>
  <c r="GW37" i="34"/>
  <c r="GW64" i="34"/>
  <c r="GU64" i="34"/>
  <c r="GV47" i="34"/>
  <c r="GU47" i="34"/>
  <c r="FH37" i="34"/>
  <c r="FJ64" i="34"/>
  <c r="FI47" i="34"/>
  <c r="FJ37" i="34"/>
  <c r="B47" i="32"/>
  <c r="O47" i="32" s="1"/>
  <c r="C34" i="32"/>
  <c r="AC153" i="34" s="1"/>
  <c r="E34" i="32"/>
  <c r="AE153" i="34" s="1"/>
  <c r="F84" i="32"/>
  <c r="G84" i="32"/>
  <c r="I34" i="32"/>
  <c r="AI153" i="34" s="1"/>
  <c r="B35" i="32"/>
  <c r="O35" i="32" s="1"/>
  <c r="C85" i="32"/>
  <c r="D35" i="32"/>
  <c r="AD154" i="34" s="1"/>
  <c r="F35" i="32"/>
  <c r="AF154" i="34" s="1"/>
  <c r="H110" i="32"/>
  <c r="AU154" i="34" s="1"/>
  <c r="I110" i="32"/>
  <c r="AV154" i="34" s="1"/>
  <c r="J35" i="32"/>
  <c r="AJ154" i="34" s="1"/>
  <c r="D36" i="32"/>
  <c r="AD155" i="34" s="1"/>
  <c r="E61" i="32"/>
  <c r="F36" i="32"/>
  <c r="AF155" i="34" s="1"/>
  <c r="H36" i="32"/>
  <c r="AH155" i="34" s="1"/>
  <c r="I61" i="32"/>
  <c r="J111" i="32"/>
  <c r="AW155" i="34" s="1"/>
  <c r="B37" i="32"/>
  <c r="C37" i="32"/>
  <c r="AC156" i="34" s="1"/>
  <c r="E37" i="32"/>
  <c r="AE156" i="34" s="1"/>
  <c r="F37" i="32"/>
  <c r="AF156" i="34" s="1"/>
  <c r="G37" i="32"/>
  <c r="AG156" i="34" s="1"/>
  <c r="I37" i="32"/>
  <c r="AI156" i="34" s="1"/>
  <c r="J37" i="32"/>
  <c r="AJ156" i="34" s="1"/>
  <c r="C38" i="32"/>
  <c r="AC157" i="34" s="1"/>
  <c r="E38" i="32"/>
  <c r="AE157" i="34" s="1"/>
  <c r="H63" i="32"/>
  <c r="I38" i="32"/>
  <c r="AI157" i="34" s="1"/>
  <c r="B39" i="32"/>
  <c r="B167" i="32" s="1"/>
  <c r="O167" i="32" s="1"/>
  <c r="D39" i="32"/>
  <c r="AD158" i="34" s="1"/>
  <c r="F39" i="32"/>
  <c r="AF158" i="34" s="1"/>
  <c r="H39" i="32"/>
  <c r="AH158" i="34" s="1"/>
  <c r="I114" i="32"/>
  <c r="AV158" i="34" s="1"/>
  <c r="J39" i="32"/>
  <c r="AJ158" i="34" s="1"/>
  <c r="D40" i="32"/>
  <c r="AD159" i="34" s="1"/>
  <c r="F40" i="32"/>
  <c r="AF159" i="34" s="1"/>
  <c r="G115" i="32"/>
  <c r="AT159" i="34" s="1"/>
  <c r="H40" i="32"/>
  <c r="J115" i="32"/>
  <c r="AW159" i="34" s="1"/>
  <c r="B41" i="32"/>
  <c r="C41" i="32"/>
  <c r="AC160" i="34" s="1"/>
  <c r="D41" i="32"/>
  <c r="AD160" i="34" s="1"/>
  <c r="E41" i="32"/>
  <c r="AE160" i="34" s="1"/>
  <c r="G41" i="32"/>
  <c r="AG160" i="34" s="1"/>
  <c r="H41" i="32"/>
  <c r="AH160" i="34" s="1"/>
  <c r="I41" i="32"/>
  <c r="AI160" i="34" s="1"/>
  <c r="J41" i="32"/>
  <c r="AJ160" i="34" s="1"/>
  <c r="C42" i="32"/>
  <c r="AC161" i="34" s="1"/>
  <c r="E42" i="32"/>
  <c r="AE161" i="34" s="1"/>
  <c r="B43" i="32"/>
  <c r="B171" i="32" s="1"/>
  <c r="O171" i="32" s="1"/>
  <c r="D43" i="32"/>
  <c r="AD162" i="34" s="1"/>
  <c r="F43" i="32"/>
  <c r="AF162" i="34" s="1"/>
  <c r="D44" i="32"/>
  <c r="AD163" i="34" s="1"/>
  <c r="F44" i="32"/>
  <c r="AF163" i="34" s="1"/>
  <c r="H44" i="32"/>
  <c r="AH163" i="34" s="1"/>
  <c r="B45" i="32"/>
  <c r="C45" i="32"/>
  <c r="AC164" i="34" s="1"/>
  <c r="H70" i="32"/>
  <c r="J70" i="32"/>
  <c r="B46" i="32"/>
  <c r="B174" i="32" s="1"/>
  <c r="O174" i="32" s="1"/>
  <c r="C46" i="32"/>
  <c r="H71" i="32"/>
  <c r="I71" i="32"/>
  <c r="D47" i="32"/>
  <c r="AD166" i="34" s="1"/>
  <c r="I122" i="32"/>
  <c r="C48" i="32"/>
  <c r="AC167" i="34" s="1"/>
  <c r="F73" i="32"/>
  <c r="H73" i="32"/>
  <c r="J73" i="32"/>
  <c r="J60" i="32"/>
  <c r="G32" i="10"/>
  <c r="AG168" i="34" s="1"/>
  <c r="G33" i="10"/>
  <c r="G34" i="10"/>
  <c r="G35" i="10"/>
  <c r="G36" i="10"/>
  <c r="G37" i="10"/>
  <c r="G38" i="10"/>
  <c r="G39" i="10"/>
  <c r="G40" i="10"/>
  <c r="G41" i="10"/>
  <c r="G42" i="10"/>
  <c r="G43" i="10"/>
  <c r="G44" i="10"/>
  <c r="G45" i="10"/>
  <c r="G46" i="10"/>
  <c r="G47" i="10"/>
  <c r="G165" i="10" s="1"/>
  <c r="G94" i="10"/>
  <c r="G48" i="10"/>
  <c r="G88" i="32"/>
  <c r="G78" i="10"/>
  <c r="T168" i="34" s="1"/>
  <c r="G79" i="10"/>
  <c r="T169" i="34" s="1"/>
  <c r="G80" i="10"/>
  <c r="T170" i="34" s="1"/>
  <c r="G81" i="10"/>
  <c r="T171" i="34" s="1"/>
  <c r="G82" i="10"/>
  <c r="T172" i="34" s="1"/>
  <c r="G83" i="10"/>
  <c r="T173" i="34" s="1"/>
  <c r="G84" i="10"/>
  <c r="T174" i="34" s="1"/>
  <c r="G85" i="10"/>
  <c r="T175" i="34" s="1"/>
  <c r="G86" i="10"/>
  <c r="T176" i="34" s="1"/>
  <c r="G87" i="10"/>
  <c r="T177" i="34" s="1"/>
  <c r="G88" i="10"/>
  <c r="T178" i="34" s="1"/>
  <c r="G89" i="10"/>
  <c r="T179" i="34" s="1"/>
  <c r="G90" i="10"/>
  <c r="T180" i="34" s="1"/>
  <c r="G93" i="10"/>
  <c r="T183" i="34" s="1"/>
  <c r="G62" i="32"/>
  <c r="G113" i="32"/>
  <c r="AT157" i="34" s="1"/>
  <c r="G116" i="32"/>
  <c r="AT160" i="34" s="1"/>
  <c r="G71" i="32"/>
  <c r="G121" i="32"/>
  <c r="G72" i="32"/>
  <c r="G122" i="32"/>
  <c r="AT166" i="34" s="1"/>
  <c r="G73" i="32"/>
  <c r="G123" i="32"/>
  <c r="AT167" i="34" s="1"/>
  <c r="G55" i="10"/>
  <c r="G168" i="34" s="1"/>
  <c r="G101" i="10"/>
  <c r="G56" i="10"/>
  <c r="G169" i="34" s="1"/>
  <c r="G102" i="10"/>
  <c r="G57" i="10"/>
  <c r="G170" i="34" s="1"/>
  <c r="G103" i="10"/>
  <c r="G58" i="10"/>
  <c r="G171" i="34" s="1"/>
  <c r="G104" i="10"/>
  <c r="G59" i="10"/>
  <c r="G172" i="34" s="1"/>
  <c r="G105" i="10"/>
  <c r="G60" i="10"/>
  <c r="G173" i="34" s="1"/>
  <c r="G106" i="10"/>
  <c r="G61" i="10"/>
  <c r="G174" i="34" s="1"/>
  <c r="G107" i="10"/>
  <c r="G62" i="10"/>
  <c r="G175" i="34" s="1"/>
  <c r="G108" i="10"/>
  <c r="G63" i="10"/>
  <c r="G176" i="34" s="1"/>
  <c r="G109" i="10"/>
  <c r="G64" i="10"/>
  <c r="G177" i="34" s="1"/>
  <c r="G110" i="10"/>
  <c r="G65" i="10"/>
  <c r="G178" i="34" s="1"/>
  <c r="G111" i="10"/>
  <c r="G66" i="10"/>
  <c r="G179" i="34" s="1"/>
  <c r="G112" i="10"/>
  <c r="G67" i="10"/>
  <c r="G180" i="34" s="1"/>
  <c r="G113" i="10"/>
  <c r="G68" i="10"/>
  <c r="G181" i="34" s="1"/>
  <c r="G114" i="10"/>
  <c r="G69" i="10"/>
  <c r="G182" i="34" s="1"/>
  <c r="G115" i="10"/>
  <c r="G70" i="10"/>
  <c r="G183" i="34" s="1"/>
  <c r="G116" i="10"/>
  <c r="G234" i="10" s="1"/>
  <c r="G71" i="10"/>
  <c r="G184" i="34" s="1"/>
  <c r="G117" i="10"/>
  <c r="G235" i="10" s="1"/>
  <c r="G146" i="1"/>
  <c r="H32" i="10"/>
  <c r="AH168" i="34" s="1"/>
  <c r="H34" i="10"/>
  <c r="AH170" i="34" s="1"/>
  <c r="H35" i="10"/>
  <c r="H36" i="10"/>
  <c r="AH172" i="34" s="1"/>
  <c r="H37" i="10"/>
  <c r="H38" i="10"/>
  <c r="AH174" i="34" s="1"/>
  <c r="H40" i="10"/>
  <c r="AH176" i="34" s="1"/>
  <c r="H42" i="10"/>
  <c r="AH178" i="34" s="1"/>
  <c r="H43" i="10"/>
  <c r="H44" i="10"/>
  <c r="AH180" i="34" s="1"/>
  <c r="H45" i="10"/>
  <c r="H46" i="10"/>
  <c r="AH182" i="34" s="1"/>
  <c r="H47" i="10"/>
  <c r="H165" i="10" s="1"/>
  <c r="H48" i="10"/>
  <c r="H80" i="10"/>
  <c r="H81" i="10"/>
  <c r="U171" i="34" s="1"/>
  <c r="H83" i="10"/>
  <c r="U173" i="34" s="1"/>
  <c r="H55" i="10"/>
  <c r="H56" i="10"/>
  <c r="H103" i="10"/>
  <c r="H58" i="10"/>
  <c r="H60" i="10"/>
  <c r="H61" i="10"/>
  <c r="H174" i="34" s="1"/>
  <c r="H62" i="10"/>
  <c r="H64" i="10"/>
  <c r="H65" i="10"/>
  <c r="H178" i="34" s="1"/>
  <c r="H66" i="10"/>
  <c r="H68" i="10"/>
  <c r="H69" i="10"/>
  <c r="H182" i="34" s="1"/>
  <c r="H70" i="10"/>
  <c r="H146" i="1"/>
  <c r="I32" i="10"/>
  <c r="AI168" i="34" s="1"/>
  <c r="I33" i="10"/>
  <c r="I34" i="10"/>
  <c r="I35" i="10"/>
  <c r="AI171" i="34" s="1"/>
  <c r="I36" i="10"/>
  <c r="I37" i="10"/>
  <c r="I38" i="10"/>
  <c r="I39" i="10"/>
  <c r="I40" i="10"/>
  <c r="I41" i="10"/>
  <c r="I42" i="10"/>
  <c r="I43" i="10"/>
  <c r="AI179" i="34" s="1"/>
  <c r="I44" i="10"/>
  <c r="I45" i="10"/>
  <c r="I46" i="10"/>
  <c r="I47" i="10"/>
  <c r="I165" i="10" s="1"/>
  <c r="I48" i="10"/>
  <c r="I166" i="10" s="1"/>
  <c r="I78" i="10"/>
  <c r="V168" i="34" s="1"/>
  <c r="I79" i="10"/>
  <c r="V169" i="34" s="1"/>
  <c r="I80" i="10"/>
  <c r="V170" i="34" s="1"/>
  <c r="I81" i="10"/>
  <c r="I82" i="10"/>
  <c r="V172" i="34" s="1"/>
  <c r="I84" i="10"/>
  <c r="V174" i="34" s="1"/>
  <c r="I85" i="10"/>
  <c r="V175" i="34" s="1"/>
  <c r="I86" i="10"/>
  <c r="V176" i="34" s="1"/>
  <c r="I87" i="10"/>
  <c r="V177" i="34" s="1"/>
  <c r="I88" i="10"/>
  <c r="V178" i="34" s="1"/>
  <c r="I89" i="10"/>
  <c r="I90" i="10"/>
  <c r="V180" i="34" s="1"/>
  <c r="I93" i="10"/>
  <c r="V183" i="34" s="1"/>
  <c r="I94" i="10"/>
  <c r="V184" i="34" s="1"/>
  <c r="I55" i="10"/>
  <c r="I168" i="34" s="1"/>
  <c r="I101" i="10"/>
  <c r="I56" i="10"/>
  <c r="I169" i="34" s="1"/>
  <c r="I102" i="10"/>
  <c r="I103" i="10"/>
  <c r="I58" i="10"/>
  <c r="I171" i="34" s="1"/>
  <c r="I104" i="10"/>
  <c r="AV171" i="34" s="1"/>
  <c r="I59" i="10"/>
  <c r="I172" i="34" s="1"/>
  <c r="I105" i="10"/>
  <c r="I61" i="10"/>
  <c r="I174" i="34" s="1"/>
  <c r="I107" i="10"/>
  <c r="I62" i="10"/>
  <c r="I175" i="34" s="1"/>
  <c r="I108" i="10"/>
  <c r="I63" i="10"/>
  <c r="I176" i="34" s="1"/>
  <c r="I109" i="10"/>
  <c r="I64" i="10"/>
  <c r="I177" i="34" s="1"/>
  <c r="I110" i="10"/>
  <c r="I111" i="10"/>
  <c r="I66" i="10"/>
  <c r="I179" i="34" s="1"/>
  <c r="I112" i="10"/>
  <c r="I67" i="10"/>
  <c r="I180" i="34" s="1"/>
  <c r="I113" i="10"/>
  <c r="I69" i="10"/>
  <c r="I182" i="34" s="1"/>
  <c r="I115" i="10"/>
  <c r="I70" i="10"/>
  <c r="I183" i="34" s="1"/>
  <c r="I116" i="10"/>
  <c r="I234" i="10" s="1"/>
  <c r="I71" i="10"/>
  <c r="I184" i="34" s="1"/>
  <c r="I117" i="10"/>
  <c r="I235" i="10" s="1"/>
  <c r="J56" i="10"/>
  <c r="J169" i="34" s="1"/>
  <c r="J80" i="10"/>
  <c r="W170" i="34" s="1"/>
  <c r="J81" i="10"/>
  <c r="J83" i="10"/>
  <c r="J84" i="10"/>
  <c r="W174" i="34" s="1"/>
  <c r="J85" i="10"/>
  <c r="J86" i="10"/>
  <c r="W176" i="34" s="1"/>
  <c r="J64" i="10"/>
  <c r="J177" i="34" s="1"/>
  <c r="J88" i="10"/>
  <c r="W178" i="34" s="1"/>
  <c r="J89" i="10"/>
  <c r="J68" i="10"/>
  <c r="J181" i="34" s="1"/>
  <c r="J70" i="10"/>
  <c r="J183" i="34" s="1"/>
  <c r="J48" i="10"/>
  <c r="J78" i="10"/>
  <c r="W168" i="34" s="1"/>
  <c r="J82" i="10"/>
  <c r="W172" i="34" s="1"/>
  <c r="J87" i="10"/>
  <c r="J90" i="10"/>
  <c r="W180" i="34" s="1"/>
  <c r="J93" i="10"/>
  <c r="J94" i="10"/>
  <c r="W184" i="34" s="1"/>
  <c r="J55" i="10"/>
  <c r="J168" i="34" s="1"/>
  <c r="J57" i="10"/>
  <c r="J170" i="34" s="1"/>
  <c r="J59" i="10"/>
  <c r="J172" i="34" s="1"/>
  <c r="J61" i="10"/>
  <c r="J174" i="34" s="1"/>
  <c r="J63" i="10"/>
  <c r="J176" i="34" s="1"/>
  <c r="J65" i="10"/>
  <c r="J178" i="34" s="1"/>
  <c r="J67" i="10"/>
  <c r="J69" i="10"/>
  <c r="J182" i="34" s="1"/>
  <c r="J71" i="10"/>
  <c r="J184" i="34" s="1"/>
  <c r="J117" i="10"/>
  <c r="J235" i="10" s="1"/>
  <c r="E65" i="20"/>
  <c r="G92" i="10"/>
  <c r="T182" i="34" s="1"/>
  <c r="I92" i="10"/>
  <c r="V182" i="34" s="1"/>
  <c r="J92" i="10"/>
  <c r="W182" i="34" s="1"/>
  <c r="G91" i="10"/>
  <c r="T181" i="34" s="1"/>
  <c r="H91" i="10"/>
  <c r="U181" i="34" s="1"/>
  <c r="P90" i="32"/>
  <c r="P140" i="32" s="1"/>
  <c r="Q90" i="32"/>
  <c r="Q140" i="32" s="1"/>
  <c r="F90" i="32"/>
  <c r="P91" i="32"/>
  <c r="P141" i="32" s="1"/>
  <c r="Q91" i="32"/>
  <c r="Q141" i="32" s="1"/>
  <c r="G91" i="32"/>
  <c r="I91" i="32"/>
  <c r="P92" i="32"/>
  <c r="P142" i="32" s="1"/>
  <c r="Q92" i="32"/>
  <c r="Q142" i="32" s="1"/>
  <c r="P93" i="32"/>
  <c r="P143" i="32" s="1"/>
  <c r="Q93" i="32"/>
  <c r="Q143" i="32" s="1"/>
  <c r="P94" i="32"/>
  <c r="P144" i="32" s="1"/>
  <c r="Q94" i="32"/>
  <c r="Q144" i="32" s="1"/>
  <c r="F115" i="1"/>
  <c r="F334" i="1" s="1"/>
  <c r="D71" i="20"/>
  <c r="AD148" i="34" s="1"/>
  <c r="B299" i="6"/>
  <c r="B257" i="6"/>
  <c r="B267" i="6" s="1"/>
  <c r="B195" i="6"/>
  <c r="E87" i="32"/>
  <c r="O161" i="32"/>
  <c r="B154" i="32"/>
  <c r="B282" i="32" s="1"/>
  <c r="B153" i="32"/>
  <c r="B281" i="32" s="1"/>
  <c r="Q139" i="32"/>
  <c r="P139" i="32"/>
  <c r="Q138" i="32"/>
  <c r="P138" i="32"/>
  <c r="Q137" i="32"/>
  <c r="P137" i="32"/>
  <c r="Q136" i="32"/>
  <c r="P136" i="32"/>
  <c r="Q135" i="32"/>
  <c r="P135" i="32"/>
  <c r="Q134" i="32"/>
  <c r="P134" i="32"/>
  <c r="B133" i="32"/>
  <c r="O133" i="32" s="1"/>
  <c r="B132" i="32"/>
  <c r="O132" i="32" s="1"/>
  <c r="N134" i="32" s="1"/>
  <c r="N135" i="32" s="1"/>
  <c r="N136" i="32" s="1"/>
  <c r="N137" i="32" s="1"/>
  <c r="N138" i="32" s="1"/>
  <c r="N139" i="32" s="1"/>
  <c r="N140" i="32" s="1"/>
  <c r="N141" i="32" s="1"/>
  <c r="N142" i="32" s="1"/>
  <c r="N143" i="32" s="1"/>
  <c r="J129" i="32"/>
  <c r="J257" i="32" s="1"/>
  <c r="I129" i="32"/>
  <c r="I257" i="32" s="1"/>
  <c r="H129" i="32"/>
  <c r="H257" i="32" s="1"/>
  <c r="G129" i="32"/>
  <c r="G257" i="32" s="1"/>
  <c r="F129" i="32"/>
  <c r="F257" i="32" s="1"/>
  <c r="E129" i="32"/>
  <c r="E257" i="32" s="1"/>
  <c r="D129" i="32"/>
  <c r="D257" i="32" s="1"/>
  <c r="C129" i="32"/>
  <c r="C257" i="32" s="1"/>
  <c r="B129" i="32"/>
  <c r="B257" i="32" s="1"/>
  <c r="J128" i="32"/>
  <c r="J256" i="32" s="1"/>
  <c r="I128" i="32"/>
  <c r="I256" i="32" s="1"/>
  <c r="H128" i="32"/>
  <c r="H256" i="32" s="1"/>
  <c r="G128" i="32"/>
  <c r="G256" i="32" s="1"/>
  <c r="F128" i="32"/>
  <c r="F256" i="32" s="1"/>
  <c r="E128" i="32"/>
  <c r="E256" i="32" s="1"/>
  <c r="D128" i="32"/>
  <c r="D256" i="32" s="1"/>
  <c r="C128" i="32"/>
  <c r="C256" i="32" s="1"/>
  <c r="B128" i="32"/>
  <c r="B256" i="32" s="1"/>
  <c r="B108" i="32"/>
  <c r="O108" i="32" s="1"/>
  <c r="B107" i="32"/>
  <c r="B235" i="32" s="1"/>
  <c r="B258" i="32" s="1"/>
  <c r="J104" i="32"/>
  <c r="J232" i="32" s="1"/>
  <c r="I104" i="32"/>
  <c r="I232" i="32" s="1"/>
  <c r="H104" i="32"/>
  <c r="H232" i="32" s="1"/>
  <c r="G104" i="32"/>
  <c r="G232" i="32" s="1"/>
  <c r="F104" i="32"/>
  <c r="F232" i="32" s="1"/>
  <c r="E104" i="32"/>
  <c r="E232" i="32" s="1"/>
  <c r="D104" i="32"/>
  <c r="D232" i="32" s="1"/>
  <c r="C104" i="32"/>
  <c r="C232" i="32" s="1"/>
  <c r="B104" i="32"/>
  <c r="B232" i="32" s="1"/>
  <c r="J103" i="32"/>
  <c r="J231" i="32" s="1"/>
  <c r="I103" i="32"/>
  <c r="I231" i="32" s="1"/>
  <c r="H103" i="32"/>
  <c r="H231" i="32" s="1"/>
  <c r="G103" i="32"/>
  <c r="G231" i="32" s="1"/>
  <c r="F103" i="32"/>
  <c r="F231" i="32" s="1"/>
  <c r="E103" i="32"/>
  <c r="E231" i="32" s="1"/>
  <c r="D103" i="32"/>
  <c r="D231" i="32" s="1"/>
  <c r="C103" i="32"/>
  <c r="C231" i="32" s="1"/>
  <c r="B103" i="32"/>
  <c r="B231" i="32" s="1"/>
  <c r="B83" i="32"/>
  <c r="O83" i="32" s="1"/>
  <c r="B82" i="32"/>
  <c r="B210" i="32" s="1"/>
  <c r="B233" i="32" s="1"/>
  <c r="J79" i="32"/>
  <c r="J207" i="32" s="1"/>
  <c r="I79" i="32"/>
  <c r="I207" i="32" s="1"/>
  <c r="H79" i="32"/>
  <c r="H207" i="32" s="1"/>
  <c r="G79" i="32"/>
  <c r="G207" i="32" s="1"/>
  <c r="F79" i="32"/>
  <c r="F207" i="32" s="1"/>
  <c r="E79" i="32"/>
  <c r="E207" i="32" s="1"/>
  <c r="D79" i="32"/>
  <c r="D207" i="32" s="1"/>
  <c r="C79" i="32"/>
  <c r="C207" i="32" s="1"/>
  <c r="B79" i="32"/>
  <c r="B207" i="32" s="1"/>
  <c r="J78" i="32"/>
  <c r="J206" i="32" s="1"/>
  <c r="I78" i="32"/>
  <c r="I206" i="32" s="1"/>
  <c r="H78" i="32"/>
  <c r="H206" i="32" s="1"/>
  <c r="G78" i="32"/>
  <c r="G206" i="32" s="1"/>
  <c r="F78" i="32"/>
  <c r="F206" i="32" s="1"/>
  <c r="E78" i="32"/>
  <c r="E206" i="32" s="1"/>
  <c r="D78" i="32"/>
  <c r="D206" i="32" s="1"/>
  <c r="C78" i="32"/>
  <c r="C206" i="32" s="1"/>
  <c r="B78" i="32"/>
  <c r="B206" i="32" s="1"/>
  <c r="B77" i="32"/>
  <c r="B205" i="32" s="1"/>
  <c r="E76" i="32"/>
  <c r="E204" i="32" s="1"/>
  <c r="J75" i="32"/>
  <c r="J203" i="32" s="1"/>
  <c r="G74" i="32"/>
  <c r="G202" i="32" s="1"/>
  <c r="C70" i="32"/>
  <c r="B58" i="32"/>
  <c r="O58" i="32" s="1"/>
  <c r="B57" i="32"/>
  <c r="B185" i="32" s="1"/>
  <c r="B208" i="32" s="1"/>
  <c r="J54" i="32"/>
  <c r="J182" i="32" s="1"/>
  <c r="I54" i="32"/>
  <c r="I182" i="32" s="1"/>
  <c r="H54" i="32"/>
  <c r="H182" i="32" s="1"/>
  <c r="G54" i="32"/>
  <c r="G182" i="32" s="1"/>
  <c r="F54" i="32"/>
  <c r="E54" i="32"/>
  <c r="E182" i="32" s="1"/>
  <c r="D54" i="32"/>
  <c r="D182" i="32" s="1"/>
  <c r="C54" i="32"/>
  <c r="C182" i="32" s="1"/>
  <c r="B54" i="32"/>
  <c r="B182" i="32" s="1"/>
  <c r="O182" i="32" s="1"/>
  <c r="J53" i="32"/>
  <c r="J181" i="32" s="1"/>
  <c r="I53" i="32"/>
  <c r="I181" i="32" s="1"/>
  <c r="H53" i="32"/>
  <c r="H181" i="32" s="1"/>
  <c r="G53" i="32"/>
  <c r="F53" i="32"/>
  <c r="F181" i="32" s="1"/>
  <c r="E53" i="32"/>
  <c r="D53" i="32"/>
  <c r="C53" i="32"/>
  <c r="C181" i="32" s="1"/>
  <c r="B53" i="32"/>
  <c r="O53" i="32" s="1"/>
  <c r="J52" i="32"/>
  <c r="J180" i="32" s="1"/>
  <c r="F52" i="32"/>
  <c r="F180" i="32" s="1"/>
  <c r="E51" i="32"/>
  <c r="E179" i="32" s="1"/>
  <c r="C51" i="32"/>
  <c r="C179" i="32" s="1"/>
  <c r="J50" i="32"/>
  <c r="J178" i="32" s="1"/>
  <c r="H50" i="32"/>
  <c r="H178" i="32" s="1"/>
  <c r="B50" i="32"/>
  <c r="G49" i="32"/>
  <c r="G177" i="32" s="1"/>
  <c r="E49" i="32"/>
  <c r="E177" i="32" s="1"/>
  <c r="N35" i="32"/>
  <c r="N36" i="32" s="1"/>
  <c r="N37" i="32" s="1"/>
  <c r="N38" i="32" s="1"/>
  <c r="N39" i="32" s="1"/>
  <c r="N40" i="32" s="1"/>
  <c r="N41" i="32" s="1"/>
  <c r="N42" i="32" s="1"/>
  <c r="N43" i="32" s="1"/>
  <c r="O33" i="32"/>
  <c r="B32" i="32"/>
  <c r="B160" i="32" s="1"/>
  <c r="B183" i="32" s="1"/>
  <c r="F77" i="32"/>
  <c r="F205" i="32" s="1"/>
  <c r="G76" i="32"/>
  <c r="G204" i="32" s="1"/>
  <c r="B126" i="32"/>
  <c r="O126" i="32" s="1"/>
  <c r="E50" i="32"/>
  <c r="E178" i="32" s="1"/>
  <c r="D75" i="32"/>
  <c r="I74" i="32"/>
  <c r="I202" i="32" s="1"/>
  <c r="F49" i="32"/>
  <c r="F177" i="32" s="1"/>
  <c r="D69" i="32"/>
  <c r="D163" i="34" s="1"/>
  <c r="E92" i="32"/>
  <c r="B3" i="32"/>
  <c r="B2" i="32"/>
  <c r="E84" i="32"/>
  <c r="E59" i="32"/>
  <c r="D110" i="32"/>
  <c r="AQ154" i="34" s="1"/>
  <c r="F87" i="32"/>
  <c r="F62" i="32"/>
  <c r="D89" i="32"/>
  <c r="D64" i="32"/>
  <c r="F116" i="32"/>
  <c r="AS160" i="34" s="1"/>
  <c r="F70" i="32"/>
  <c r="C121" i="32"/>
  <c r="C96" i="32"/>
  <c r="P165" i="34" s="1"/>
  <c r="C71" i="32"/>
  <c r="D72" i="32"/>
  <c r="C123" i="32"/>
  <c r="AP167" i="34" s="1"/>
  <c r="C98" i="32"/>
  <c r="C73" i="32"/>
  <c r="J74" i="32"/>
  <c r="J202" i="32" s="1"/>
  <c r="I125" i="32"/>
  <c r="I253" i="32" s="1"/>
  <c r="I100" i="32"/>
  <c r="I75" i="32"/>
  <c r="I203" i="32" s="1"/>
  <c r="D126" i="32"/>
  <c r="D254" i="32" s="1"/>
  <c r="D101" i="32"/>
  <c r="D229" i="32" s="1"/>
  <c r="D76" i="32"/>
  <c r="D204" i="32" s="1"/>
  <c r="C77" i="32"/>
  <c r="C205" i="32" s="1"/>
  <c r="C52" i="32"/>
  <c r="C180" i="32" s="1"/>
  <c r="E100" i="32"/>
  <c r="E228" i="32" s="1"/>
  <c r="B110" i="32"/>
  <c r="B238" i="32" s="1"/>
  <c r="F112" i="32"/>
  <c r="AS156" i="34" s="1"/>
  <c r="E117" i="32"/>
  <c r="AR161" i="34" s="1"/>
  <c r="D122" i="32"/>
  <c r="AQ166" i="34" s="1"/>
  <c r="J124" i="32"/>
  <c r="J252" i="32" s="1"/>
  <c r="C127" i="32"/>
  <c r="C255" i="32" s="1"/>
  <c r="D86" i="32"/>
  <c r="D111" i="32"/>
  <c r="AQ155" i="34" s="1"/>
  <c r="F115" i="32"/>
  <c r="AS159" i="34" s="1"/>
  <c r="C116" i="32"/>
  <c r="AP160" i="34" s="1"/>
  <c r="C95" i="32"/>
  <c r="E122" i="32"/>
  <c r="AR166" i="34" s="1"/>
  <c r="C124" i="32"/>
  <c r="C252" i="32" s="1"/>
  <c r="C99" i="32"/>
  <c r="C227" i="32" s="1"/>
  <c r="G124" i="32"/>
  <c r="G252" i="32" s="1"/>
  <c r="G99" i="32"/>
  <c r="G227" i="32" s="1"/>
  <c r="F125" i="32"/>
  <c r="F253" i="32" s="1"/>
  <c r="F100" i="32"/>
  <c r="F228" i="32" s="1"/>
  <c r="J125" i="32"/>
  <c r="J253" i="32" s="1"/>
  <c r="J100" i="32"/>
  <c r="J228" i="32" s="1"/>
  <c r="E126" i="32"/>
  <c r="E254" i="32" s="1"/>
  <c r="E101" i="32"/>
  <c r="E229" i="32" s="1"/>
  <c r="I126" i="32"/>
  <c r="I254" i="32" s="1"/>
  <c r="I101" i="32"/>
  <c r="I229" i="32" s="1"/>
  <c r="B152" i="32"/>
  <c r="O152" i="32" s="1"/>
  <c r="B127" i="32"/>
  <c r="B255" i="32" s="1"/>
  <c r="B102" i="32"/>
  <c r="O102" i="32" s="1"/>
  <c r="D77" i="32"/>
  <c r="D205" i="32" s="1"/>
  <c r="D127" i="32"/>
  <c r="D255" i="32" s="1"/>
  <c r="D102" i="32"/>
  <c r="D230" i="32" s="1"/>
  <c r="H127" i="32"/>
  <c r="H255" i="32" s="1"/>
  <c r="H102" i="32"/>
  <c r="H230" i="32" s="1"/>
  <c r="H77" i="32"/>
  <c r="D50" i="32"/>
  <c r="D178" i="32" s="1"/>
  <c r="I50" i="32"/>
  <c r="I178" i="32" s="1"/>
  <c r="G51" i="32"/>
  <c r="G179" i="32" s="1"/>
  <c r="B52" i="32"/>
  <c r="B180" i="32" s="1"/>
  <c r="O180" i="32" s="1"/>
  <c r="H52" i="32"/>
  <c r="H180" i="32" s="1"/>
  <c r="E181" i="32"/>
  <c r="E62" i="32"/>
  <c r="F65" i="32"/>
  <c r="B101" i="32"/>
  <c r="B229" i="32" s="1"/>
  <c r="B118" i="32"/>
  <c r="B246" i="32" s="1"/>
  <c r="F120" i="32"/>
  <c r="AS164" i="34" s="1"/>
  <c r="E125" i="32"/>
  <c r="E253" i="32" s="1"/>
  <c r="B139" i="32"/>
  <c r="B267" i="32" s="1"/>
  <c r="B114" i="32"/>
  <c r="B89" i="32"/>
  <c r="B64" i="32"/>
  <c r="B192" i="32" s="1"/>
  <c r="C117" i="32"/>
  <c r="AP161" i="34" s="1"/>
  <c r="B147" i="32"/>
  <c r="B275" i="32" s="1"/>
  <c r="B122" i="32"/>
  <c r="B97" i="32"/>
  <c r="B72" i="32"/>
  <c r="H76" i="32"/>
  <c r="H204" i="32" s="1"/>
  <c r="J49" i="32"/>
  <c r="J177" i="32" s="1"/>
  <c r="C84" i="32"/>
  <c r="C113" i="32"/>
  <c r="AP157" i="34" s="1"/>
  <c r="C88" i="32"/>
  <c r="C63" i="32"/>
  <c r="B116" i="32"/>
  <c r="O116" i="32" s="1"/>
  <c r="B91" i="32"/>
  <c r="B66" i="32"/>
  <c r="B194" i="32" s="1"/>
  <c r="B141" i="32"/>
  <c r="O141" i="32" s="1"/>
  <c r="B120" i="32"/>
  <c r="B95" i="32"/>
  <c r="B145" i="32"/>
  <c r="B70" i="32"/>
  <c r="B198" i="32" s="1"/>
  <c r="E121" i="32"/>
  <c r="AR165" i="34" s="1"/>
  <c r="E71" i="32"/>
  <c r="D124" i="32"/>
  <c r="D252" i="32" s="1"/>
  <c r="D99" i="32"/>
  <c r="D227" i="32" s="1"/>
  <c r="D74" i="32"/>
  <c r="D202" i="32" s="1"/>
  <c r="D49" i="32"/>
  <c r="D177" i="32" s="1"/>
  <c r="G125" i="32"/>
  <c r="G253" i="32" s="1"/>
  <c r="G100" i="32"/>
  <c r="G228" i="32" s="1"/>
  <c r="G75" i="32"/>
  <c r="G203" i="32" s="1"/>
  <c r="G50" i="32"/>
  <c r="F126" i="32"/>
  <c r="F254" i="32" s="1"/>
  <c r="F101" i="32"/>
  <c r="F229" i="32" s="1"/>
  <c r="F76" i="32"/>
  <c r="F204" i="32" s="1"/>
  <c r="F51" i="32"/>
  <c r="E127" i="32"/>
  <c r="E255" i="32" s="1"/>
  <c r="E102" i="32"/>
  <c r="E230" i="32" s="1"/>
  <c r="E77" i="32"/>
  <c r="E205" i="32" s="1"/>
  <c r="E52" i="32"/>
  <c r="E180" i="32" s="1"/>
  <c r="H51" i="32"/>
  <c r="H179" i="32" s="1"/>
  <c r="D61" i="32"/>
  <c r="C66" i="32"/>
  <c r="E72" i="32"/>
  <c r="C74" i="32"/>
  <c r="C202" i="32" s="1"/>
  <c r="F75" i="32"/>
  <c r="F203" i="32" s="1"/>
  <c r="I76" i="32"/>
  <c r="I204" i="32" s="1"/>
  <c r="H101" i="32"/>
  <c r="H229" i="32" s="1"/>
  <c r="B135" i="32"/>
  <c r="O135" i="32" s="1"/>
  <c r="B85" i="32"/>
  <c r="B213" i="32" s="1"/>
  <c r="B60" i="32"/>
  <c r="B143" i="32"/>
  <c r="B93" i="32"/>
  <c r="B221" i="32" s="1"/>
  <c r="B68" i="32"/>
  <c r="F124" i="32"/>
  <c r="F252" i="32" s="1"/>
  <c r="F99" i="32"/>
  <c r="F74" i="32"/>
  <c r="F202" i="32" s="1"/>
  <c r="E75" i="32"/>
  <c r="E203" i="32" s="1"/>
  <c r="B151" i="32"/>
  <c r="B76" i="32"/>
  <c r="O76" i="32" s="1"/>
  <c r="G127" i="32"/>
  <c r="G255" i="32" s="1"/>
  <c r="G102" i="32"/>
  <c r="G230" i="32" s="1"/>
  <c r="G77" i="32"/>
  <c r="G205" i="32" s="1"/>
  <c r="G52" i="32"/>
  <c r="G180" i="32" s="1"/>
  <c r="B51" i="32"/>
  <c r="O51" i="32" s="1"/>
  <c r="F110" i="32"/>
  <c r="AS154" i="34" s="1"/>
  <c r="F85" i="32"/>
  <c r="F60" i="32"/>
  <c r="B112" i="32"/>
  <c r="B87" i="32"/>
  <c r="B62" i="32"/>
  <c r="B190" i="32" s="1"/>
  <c r="B137" i="32"/>
  <c r="D112" i="32"/>
  <c r="AQ156" i="34" s="1"/>
  <c r="D116" i="32"/>
  <c r="AQ160" i="34" s="1"/>
  <c r="D91" i="32"/>
  <c r="D66" i="32"/>
  <c r="E67" i="32"/>
  <c r="F118" i="32"/>
  <c r="AS162" i="34" s="1"/>
  <c r="F93" i="32"/>
  <c r="F68" i="32"/>
  <c r="D120" i="32"/>
  <c r="AQ164" i="34" s="1"/>
  <c r="D70" i="32"/>
  <c r="B149" i="32"/>
  <c r="B277" i="32" s="1"/>
  <c r="B124" i="32"/>
  <c r="B252" i="32" s="1"/>
  <c r="B99" i="32"/>
  <c r="B227" i="32" s="1"/>
  <c r="B74" i="32"/>
  <c r="B202" i="32" s="1"/>
  <c r="B49" i="32"/>
  <c r="H124" i="32"/>
  <c r="H252" i="32" s="1"/>
  <c r="H99" i="32"/>
  <c r="H227" i="32" s="1"/>
  <c r="H74" i="32"/>
  <c r="H202" i="32" s="1"/>
  <c r="H49" i="32"/>
  <c r="H177" i="32" s="1"/>
  <c r="C125" i="32"/>
  <c r="C253" i="32" s="1"/>
  <c r="C100" i="32"/>
  <c r="C228" i="32" s="1"/>
  <c r="C75" i="32"/>
  <c r="C203" i="32" s="1"/>
  <c r="C50" i="32"/>
  <c r="J126" i="32"/>
  <c r="J254" i="32" s="1"/>
  <c r="J101" i="32"/>
  <c r="J229" i="32" s="1"/>
  <c r="J76" i="32"/>
  <c r="J51" i="32"/>
  <c r="J179" i="32" s="1"/>
  <c r="I127" i="32"/>
  <c r="I255" i="32" s="1"/>
  <c r="I102" i="32"/>
  <c r="I230" i="32" s="1"/>
  <c r="I77" i="32"/>
  <c r="I205" i="32" s="1"/>
  <c r="I52" i="32"/>
  <c r="E112" i="32"/>
  <c r="AR156" i="34" s="1"/>
  <c r="D115" i="32"/>
  <c r="AQ159" i="34" s="1"/>
  <c r="D119" i="32"/>
  <c r="AQ163" i="34" s="1"/>
  <c r="D94" i="32"/>
  <c r="Q163" i="34" s="1"/>
  <c r="F123" i="32"/>
  <c r="AS167" i="34" s="1"/>
  <c r="E124" i="32"/>
  <c r="E252" i="32" s="1"/>
  <c r="E99" i="32"/>
  <c r="I124" i="32"/>
  <c r="I252" i="32" s="1"/>
  <c r="I99" i="32"/>
  <c r="I227" i="32" s="1"/>
  <c r="B150" i="32"/>
  <c r="B278" i="32" s="1"/>
  <c r="B125" i="32"/>
  <c r="O125" i="32" s="1"/>
  <c r="B100" i="32"/>
  <c r="O100" i="32" s="1"/>
  <c r="D125" i="32"/>
  <c r="D253" i="32" s="1"/>
  <c r="D100" i="32"/>
  <c r="D228" i="32" s="1"/>
  <c r="H125" i="32"/>
  <c r="H253" i="32" s="1"/>
  <c r="H100" i="32"/>
  <c r="H228" i="32" s="1"/>
  <c r="C126" i="32"/>
  <c r="C254" i="32" s="1"/>
  <c r="C101" i="32"/>
  <c r="C229" i="32" s="1"/>
  <c r="G126" i="32"/>
  <c r="G254" i="32" s="1"/>
  <c r="G101" i="32"/>
  <c r="G229" i="32" s="1"/>
  <c r="F127" i="32"/>
  <c r="F255" i="32" s="1"/>
  <c r="F102" i="32"/>
  <c r="F230" i="32" s="1"/>
  <c r="J127" i="32"/>
  <c r="J255" i="32" s="1"/>
  <c r="J102" i="32"/>
  <c r="J230" i="32" s="1"/>
  <c r="C49" i="32"/>
  <c r="I49" i="32"/>
  <c r="I177" i="32" s="1"/>
  <c r="F50" i="32"/>
  <c r="D51" i="32"/>
  <c r="D179" i="32" s="1"/>
  <c r="I51" i="32"/>
  <c r="I179" i="32" s="1"/>
  <c r="D52" i="32"/>
  <c r="D180" i="32" s="1"/>
  <c r="E66" i="32"/>
  <c r="E74" i="32"/>
  <c r="E202" i="32" s="1"/>
  <c r="B75" i="32"/>
  <c r="O75" i="32" s="1"/>
  <c r="H75" i="32"/>
  <c r="C76" i="32"/>
  <c r="C204" i="32" s="1"/>
  <c r="J77" i="32"/>
  <c r="J205" i="32" s="1"/>
  <c r="F86" i="32"/>
  <c r="D97" i="32"/>
  <c r="J99" i="32"/>
  <c r="J227" i="32" s="1"/>
  <c r="C102" i="32"/>
  <c r="E109" i="32"/>
  <c r="AR153" i="34" s="1"/>
  <c r="D114" i="32"/>
  <c r="AQ158" i="34" s="1"/>
  <c r="H126" i="32"/>
  <c r="H254" i="32" s="1"/>
  <c r="B230" i="32"/>
  <c r="D167" i="32"/>
  <c r="J225" i="6"/>
  <c r="F87" i="1"/>
  <c r="R87" i="1"/>
  <c r="D87" i="1" s="1"/>
  <c r="Q118" i="1"/>
  <c r="Q87" i="1" s="1"/>
  <c r="C87" i="1" s="1"/>
  <c r="C306" i="1" s="1"/>
  <c r="E88" i="1"/>
  <c r="R119" i="1"/>
  <c r="R88" i="1" s="1"/>
  <c r="D88" i="1" s="1"/>
  <c r="Q119" i="1"/>
  <c r="Q88" i="1" s="1"/>
  <c r="C88" i="1" s="1"/>
  <c r="D50" i="1"/>
  <c r="C54" i="1"/>
  <c r="C153" i="1"/>
  <c r="C372" i="1" s="1"/>
  <c r="E153" i="1"/>
  <c r="C177" i="1"/>
  <c r="C146" i="1"/>
  <c r="C365" i="1" s="1"/>
  <c r="C115" i="1"/>
  <c r="C84" i="1"/>
  <c r="C53" i="1"/>
  <c r="D153" i="1"/>
  <c r="D372" i="1" s="1"/>
  <c r="D60" i="1"/>
  <c r="D279" i="1" s="1"/>
  <c r="D81" i="1"/>
  <c r="E115" i="1"/>
  <c r="E334" i="1" s="1"/>
  <c r="E53" i="1"/>
  <c r="C144" i="1"/>
  <c r="C363" i="1" s="1"/>
  <c r="C113" i="1"/>
  <c r="C82" i="1"/>
  <c r="C51" i="1"/>
  <c r="C57" i="1"/>
  <c r="C56" i="1"/>
  <c r="D113" i="1"/>
  <c r="D332" i="1" s="1"/>
  <c r="E143" i="1"/>
  <c r="F82" i="1"/>
  <c r="P313" i="17"/>
  <c r="P485" i="17" s="1"/>
  <c r="Q313" i="17"/>
  <c r="Q485" i="17" s="1"/>
  <c r="P314" i="17"/>
  <c r="P486" i="17" s="1"/>
  <c r="Q314" i="17"/>
  <c r="Q486" i="17" s="1"/>
  <c r="P315" i="17"/>
  <c r="P487" i="17" s="1"/>
  <c r="Q315" i="17"/>
  <c r="Q487" i="17" s="1"/>
  <c r="Q312" i="17"/>
  <c r="Q484" i="17" s="1"/>
  <c r="P312" i="17"/>
  <c r="P484" i="17" s="1"/>
  <c r="P307" i="17"/>
  <c r="P479" i="17" s="1"/>
  <c r="Q307" i="17"/>
  <c r="Q479" i="17" s="1"/>
  <c r="P305" i="17"/>
  <c r="P477" i="17" s="1"/>
  <c r="Q305" i="17"/>
  <c r="Q477" i="17" s="1"/>
  <c r="G414" i="17"/>
  <c r="H414" i="17"/>
  <c r="I414" i="17"/>
  <c r="J414" i="17"/>
  <c r="B204" i="20"/>
  <c r="B198" i="20"/>
  <c r="B136" i="20"/>
  <c r="B272" i="20"/>
  <c r="B138" i="20"/>
  <c r="C74" i="19"/>
  <c r="AP122" i="34" s="1"/>
  <c r="D74" i="19"/>
  <c r="AQ122" i="34" s="1"/>
  <c r="E74" i="19"/>
  <c r="AR122" i="34" s="1"/>
  <c r="F74" i="19"/>
  <c r="G74" i="19"/>
  <c r="AT122" i="34" s="1"/>
  <c r="H74" i="19"/>
  <c r="AU122" i="34" s="1"/>
  <c r="I74" i="19"/>
  <c r="AV122" i="34" s="1"/>
  <c r="J74" i="19"/>
  <c r="AW122" i="34" s="1"/>
  <c r="C75" i="19"/>
  <c r="AP123" i="34" s="1"/>
  <c r="D75" i="19"/>
  <c r="AQ123" i="34" s="1"/>
  <c r="E75" i="19"/>
  <c r="AR123" i="34" s="1"/>
  <c r="F75" i="19"/>
  <c r="G75" i="19"/>
  <c r="H75" i="19"/>
  <c r="AU123" i="34" s="1"/>
  <c r="I75" i="19"/>
  <c r="J75" i="19"/>
  <c r="C60" i="19"/>
  <c r="D60" i="19"/>
  <c r="E60" i="19"/>
  <c r="F60" i="19"/>
  <c r="G60" i="19"/>
  <c r="H60" i="19"/>
  <c r="I60" i="19"/>
  <c r="J60" i="19"/>
  <c r="C61" i="19"/>
  <c r="D61" i="19"/>
  <c r="E61" i="19"/>
  <c r="F61" i="19"/>
  <c r="G61" i="19"/>
  <c r="H61" i="19"/>
  <c r="I61" i="19"/>
  <c r="J61" i="19"/>
  <c r="C46" i="19"/>
  <c r="D46" i="19"/>
  <c r="D117" i="19" s="1"/>
  <c r="E46" i="19"/>
  <c r="E117" i="19" s="1"/>
  <c r="F46" i="19"/>
  <c r="G46" i="19"/>
  <c r="H46" i="19"/>
  <c r="I46" i="19"/>
  <c r="I117" i="19" s="1"/>
  <c r="J46" i="19"/>
  <c r="J122" i="34" s="1"/>
  <c r="C47" i="19"/>
  <c r="D47" i="19"/>
  <c r="D118" i="19" s="1"/>
  <c r="E47" i="19"/>
  <c r="F47" i="19"/>
  <c r="G47" i="19"/>
  <c r="G118" i="19" s="1"/>
  <c r="H47" i="19"/>
  <c r="H123" i="34" s="1"/>
  <c r="I47" i="19"/>
  <c r="J47" i="19"/>
  <c r="J123" i="34" s="1"/>
  <c r="P79" i="19"/>
  <c r="Q79" i="19"/>
  <c r="R79" i="19"/>
  <c r="S79" i="19"/>
  <c r="T79" i="19"/>
  <c r="U79" i="19"/>
  <c r="V79" i="19"/>
  <c r="C79" i="19"/>
  <c r="C94" i="19" s="1"/>
  <c r="D79" i="19"/>
  <c r="D94" i="19" s="1"/>
  <c r="E79" i="19"/>
  <c r="E94" i="19" s="1"/>
  <c r="F79" i="19"/>
  <c r="F94" i="19" s="1"/>
  <c r="G79" i="19"/>
  <c r="G94" i="19" s="1"/>
  <c r="H79" i="19"/>
  <c r="H94" i="19" s="1"/>
  <c r="I79" i="19"/>
  <c r="I94" i="19" s="1"/>
  <c r="J79" i="19"/>
  <c r="J94" i="19" s="1"/>
  <c r="P65" i="19"/>
  <c r="Q65" i="19"/>
  <c r="R65" i="19"/>
  <c r="S65" i="19"/>
  <c r="T65" i="19"/>
  <c r="U65" i="19"/>
  <c r="V65" i="19"/>
  <c r="W65" i="19"/>
  <c r="C65" i="19"/>
  <c r="D65" i="19"/>
  <c r="E65" i="19"/>
  <c r="F65" i="19"/>
  <c r="G65" i="19"/>
  <c r="H65" i="19"/>
  <c r="I65" i="19"/>
  <c r="J65" i="19"/>
  <c r="P51" i="19"/>
  <c r="Q51" i="19"/>
  <c r="R51" i="19"/>
  <c r="S51" i="19"/>
  <c r="T51" i="19"/>
  <c r="U51" i="19"/>
  <c r="V51" i="19"/>
  <c r="W51" i="19"/>
  <c r="C51" i="19"/>
  <c r="D51" i="19"/>
  <c r="E51" i="19"/>
  <c r="F51" i="19"/>
  <c r="G51" i="19"/>
  <c r="H51" i="19"/>
  <c r="I51" i="19"/>
  <c r="J51" i="19"/>
  <c r="P37" i="19"/>
  <c r="Q37" i="19"/>
  <c r="R37" i="19"/>
  <c r="S37" i="19"/>
  <c r="T37" i="19"/>
  <c r="U37" i="19"/>
  <c r="V37" i="19"/>
  <c r="W37" i="19"/>
  <c r="C37" i="19"/>
  <c r="D37" i="19"/>
  <c r="E37" i="19"/>
  <c r="F37" i="19"/>
  <c r="G37" i="19"/>
  <c r="H37" i="19"/>
  <c r="I37" i="19"/>
  <c r="J37" i="19"/>
  <c r="C23" i="19"/>
  <c r="D23" i="19"/>
  <c r="E23" i="19"/>
  <c r="F23" i="19"/>
  <c r="G23" i="19"/>
  <c r="H23" i="19"/>
  <c r="I23" i="19"/>
  <c r="J23" i="19"/>
  <c r="J32" i="19"/>
  <c r="AJ122" i="34" s="1"/>
  <c r="J266" i="17"/>
  <c r="W266" i="17" s="1"/>
  <c r="J346" i="17"/>
  <c r="W112" i="34" s="1"/>
  <c r="J347" i="17"/>
  <c r="J352" i="17"/>
  <c r="W352" i="17" s="1"/>
  <c r="J438" i="17"/>
  <c r="W438" i="17" s="1"/>
  <c r="C958" i="17"/>
  <c r="D958" i="17"/>
  <c r="E958" i="17"/>
  <c r="F958" i="17"/>
  <c r="G958" i="17"/>
  <c r="H958" i="17"/>
  <c r="I958" i="17"/>
  <c r="J958" i="17"/>
  <c r="C872" i="17"/>
  <c r="D872" i="17"/>
  <c r="E872" i="17"/>
  <c r="F872" i="17"/>
  <c r="G872" i="17"/>
  <c r="H872" i="17"/>
  <c r="I872" i="17"/>
  <c r="J872" i="17"/>
  <c r="C786" i="17"/>
  <c r="D786" i="17"/>
  <c r="E786" i="17"/>
  <c r="F786" i="17"/>
  <c r="G786" i="17"/>
  <c r="H786" i="17"/>
  <c r="I786" i="17"/>
  <c r="J786" i="17"/>
  <c r="C700" i="17"/>
  <c r="P700" i="17" s="1"/>
  <c r="D700" i="17"/>
  <c r="Q700" i="17" s="1"/>
  <c r="E700" i="17"/>
  <c r="R700" i="17" s="1"/>
  <c r="F700" i="17"/>
  <c r="S700" i="17" s="1"/>
  <c r="G700" i="17"/>
  <c r="T700" i="17" s="1"/>
  <c r="H700" i="17"/>
  <c r="U700" i="17" s="1"/>
  <c r="I700" i="17"/>
  <c r="V700" i="17" s="1"/>
  <c r="J700" i="17"/>
  <c r="W700" i="17" s="1"/>
  <c r="C614" i="17"/>
  <c r="D614" i="17"/>
  <c r="E614" i="17"/>
  <c r="F614" i="17"/>
  <c r="G614" i="17"/>
  <c r="H614" i="17"/>
  <c r="I614" i="17"/>
  <c r="J614" i="17"/>
  <c r="C438" i="17"/>
  <c r="P438" i="17" s="1"/>
  <c r="D438" i="17"/>
  <c r="Q438" i="17" s="1"/>
  <c r="E438" i="17"/>
  <c r="R438" i="17" s="1"/>
  <c r="F438" i="17"/>
  <c r="S438" i="17" s="1"/>
  <c r="G438" i="17"/>
  <c r="T438" i="17" s="1"/>
  <c r="H438" i="17"/>
  <c r="U438" i="17" s="1"/>
  <c r="I438" i="17"/>
  <c r="V438" i="17" s="1"/>
  <c r="C352" i="17"/>
  <c r="P352" i="17" s="1"/>
  <c r="D352" i="17"/>
  <c r="Q352" i="17" s="1"/>
  <c r="E352" i="17"/>
  <c r="R352" i="17" s="1"/>
  <c r="F352" i="17"/>
  <c r="S352" i="17" s="1"/>
  <c r="G352" i="17"/>
  <c r="T352" i="17" s="1"/>
  <c r="H352" i="17"/>
  <c r="U352" i="17" s="1"/>
  <c r="I352" i="17"/>
  <c r="V352" i="17" s="1"/>
  <c r="C266" i="17"/>
  <c r="P266" i="17" s="1"/>
  <c r="D266" i="17"/>
  <c r="Q266" i="17" s="1"/>
  <c r="E266" i="17"/>
  <c r="R266" i="17" s="1"/>
  <c r="F266" i="17"/>
  <c r="S266" i="17" s="1"/>
  <c r="G266" i="17"/>
  <c r="T266" i="17" s="1"/>
  <c r="H266" i="17"/>
  <c r="U266" i="17" s="1"/>
  <c r="I266" i="17"/>
  <c r="V266" i="17" s="1"/>
  <c r="C180" i="17"/>
  <c r="P180" i="17" s="1"/>
  <c r="D180" i="17"/>
  <c r="Q180" i="17" s="1"/>
  <c r="E180" i="17"/>
  <c r="R180" i="17" s="1"/>
  <c r="F180" i="17"/>
  <c r="S180" i="17" s="1"/>
  <c r="G180" i="17"/>
  <c r="T180" i="17" s="1"/>
  <c r="H180" i="17"/>
  <c r="U180" i="17" s="1"/>
  <c r="I180" i="17"/>
  <c r="V180" i="17" s="1"/>
  <c r="J180" i="17"/>
  <c r="W180" i="17" s="1"/>
  <c r="C94" i="17"/>
  <c r="P94" i="17" s="1"/>
  <c r="D94" i="17"/>
  <c r="Q94" i="17" s="1"/>
  <c r="E94" i="17"/>
  <c r="R94" i="17" s="1"/>
  <c r="F94" i="17"/>
  <c r="S94" i="17" s="1"/>
  <c r="G94" i="17"/>
  <c r="T94" i="17" s="1"/>
  <c r="H94" i="17"/>
  <c r="U94" i="17" s="1"/>
  <c r="I94" i="17"/>
  <c r="V94" i="17" s="1"/>
  <c r="J94" i="17"/>
  <c r="W94" i="17" s="1"/>
  <c r="AW37" i="34"/>
  <c r="J480" i="1"/>
  <c r="I480" i="1"/>
  <c r="H480" i="1"/>
  <c r="G480" i="1"/>
  <c r="F480" i="1"/>
  <c r="E480" i="1"/>
  <c r="D480" i="1"/>
  <c r="C480" i="1"/>
  <c r="J382" i="1"/>
  <c r="I382" i="1"/>
  <c r="H382" i="1"/>
  <c r="G382" i="1"/>
  <c r="F382" i="1"/>
  <c r="E382" i="1"/>
  <c r="D382" i="1"/>
  <c r="C382" i="1"/>
  <c r="J351" i="1"/>
  <c r="I351" i="1"/>
  <c r="H351" i="1"/>
  <c r="G351" i="1"/>
  <c r="F351" i="1"/>
  <c r="E351" i="1"/>
  <c r="D351" i="1"/>
  <c r="C351" i="1"/>
  <c r="J320" i="1"/>
  <c r="I320" i="1"/>
  <c r="H320" i="1"/>
  <c r="G320" i="1"/>
  <c r="F320" i="1"/>
  <c r="E320" i="1"/>
  <c r="D320" i="1"/>
  <c r="C320" i="1"/>
  <c r="J289" i="1"/>
  <c r="I289" i="1"/>
  <c r="H289" i="1"/>
  <c r="G289" i="1"/>
  <c r="F289" i="1"/>
  <c r="E289" i="1"/>
  <c r="D289" i="1"/>
  <c r="C289" i="1"/>
  <c r="J163" i="1"/>
  <c r="J258" i="1" s="1"/>
  <c r="X258" i="1" s="1"/>
  <c r="I163" i="1"/>
  <c r="H163" i="1"/>
  <c r="G163" i="1"/>
  <c r="G258" i="1" s="1"/>
  <c r="U258" i="1" s="1"/>
  <c r="F163" i="1"/>
  <c r="E163" i="1"/>
  <c r="D163" i="1"/>
  <c r="C163" i="1"/>
  <c r="J132" i="1"/>
  <c r="X132" i="1" s="1"/>
  <c r="I132" i="1"/>
  <c r="W132" i="1" s="1"/>
  <c r="H132" i="1"/>
  <c r="V132" i="1" s="1"/>
  <c r="G132" i="1"/>
  <c r="U132" i="1" s="1"/>
  <c r="F132" i="1"/>
  <c r="T132" i="1" s="1"/>
  <c r="E132" i="1"/>
  <c r="S132" i="1" s="1"/>
  <c r="D132" i="1"/>
  <c r="R132" i="1" s="1"/>
  <c r="C132" i="1"/>
  <c r="Q132" i="1" s="1"/>
  <c r="J101" i="1"/>
  <c r="X101" i="1" s="1"/>
  <c r="I101" i="1"/>
  <c r="W101" i="1" s="1"/>
  <c r="H101" i="1"/>
  <c r="V101" i="1" s="1"/>
  <c r="G101" i="1"/>
  <c r="U101" i="1" s="1"/>
  <c r="F101" i="1"/>
  <c r="T101" i="1" s="1"/>
  <c r="E101" i="1"/>
  <c r="S101" i="1" s="1"/>
  <c r="D101" i="1"/>
  <c r="R101" i="1" s="1"/>
  <c r="C101" i="1"/>
  <c r="Q101" i="1" s="1"/>
  <c r="J70" i="1"/>
  <c r="X70" i="1" s="1"/>
  <c r="I70" i="1"/>
  <c r="W70" i="1" s="1"/>
  <c r="H70" i="1"/>
  <c r="V70" i="1" s="1"/>
  <c r="G70" i="1"/>
  <c r="U70" i="1" s="1"/>
  <c r="F70" i="1"/>
  <c r="T70" i="1" s="1"/>
  <c r="E70" i="1"/>
  <c r="S70" i="1" s="1"/>
  <c r="D70" i="1"/>
  <c r="R70" i="1" s="1"/>
  <c r="C70" i="1"/>
  <c r="Q70" i="1" s="1"/>
  <c r="C39" i="1"/>
  <c r="Q39" i="1" s="1"/>
  <c r="D39" i="1"/>
  <c r="R39" i="1" s="1"/>
  <c r="E39" i="1"/>
  <c r="S39" i="1" s="1"/>
  <c r="F39" i="1"/>
  <c r="T39" i="1" s="1"/>
  <c r="G39" i="1"/>
  <c r="U39" i="1" s="1"/>
  <c r="H39" i="1"/>
  <c r="V39" i="1" s="1"/>
  <c r="I39" i="1"/>
  <c r="W39" i="1" s="1"/>
  <c r="J39" i="1"/>
  <c r="X39" i="1" s="1"/>
  <c r="J185" i="17"/>
  <c r="J37" i="34" s="1"/>
  <c r="J99" i="17"/>
  <c r="J271" i="17"/>
  <c r="W37" i="34" s="1"/>
  <c r="D63" i="22"/>
  <c r="H60" i="22"/>
  <c r="I58" i="22"/>
  <c r="G58" i="22"/>
  <c r="D56" i="22"/>
  <c r="O73" i="22"/>
  <c r="C49" i="22"/>
  <c r="C79" i="22"/>
  <c r="D83" i="22"/>
  <c r="P183" i="22"/>
  <c r="Q183" i="22"/>
  <c r="R183" i="22"/>
  <c r="S183" i="22"/>
  <c r="T183" i="22"/>
  <c r="U183" i="22"/>
  <c r="V183" i="22"/>
  <c r="W183" i="22"/>
  <c r="C183" i="22"/>
  <c r="C220" i="22" s="1"/>
  <c r="D183" i="22"/>
  <c r="D220" i="22" s="1"/>
  <c r="E183" i="22"/>
  <c r="E220" i="22" s="1"/>
  <c r="F183" i="22"/>
  <c r="F220" i="22" s="1"/>
  <c r="G183" i="22"/>
  <c r="G220" i="22" s="1"/>
  <c r="H183" i="22"/>
  <c r="H220" i="22" s="1"/>
  <c r="I183" i="22"/>
  <c r="I220" i="22" s="1"/>
  <c r="J183" i="22"/>
  <c r="J220" i="22" s="1"/>
  <c r="P148" i="22"/>
  <c r="Q148" i="22"/>
  <c r="R148" i="22"/>
  <c r="S148" i="22"/>
  <c r="T148" i="22"/>
  <c r="U148" i="22"/>
  <c r="V148" i="22"/>
  <c r="W148" i="22"/>
  <c r="C148" i="22"/>
  <c r="D148" i="22"/>
  <c r="E148" i="22"/>
  <c r="F148" i="22"/>
  <c r="G148" i="22"/>
  <c r="H148" i="22"/>
  <c r="I148" i="22"/>
  <c r="J148" i="22"/>
  <c r="P113" i="22"/>
  <c r="Q113" i="22"/>
  <c r="R113" i="22"/>
  <c r="S113" i="22"/>
  <c r="T113" i="22"/>
  <c r="U113" i="22"/>
  <c r="V113" i="22"/>
  <c r="W113" i="22"/>
  <c r="C113" i="22"/>
  <c r="D113" i="22"/>
  <c r="E113" i="22"/>
  <c r="F113" i="22"/>
  <c r="G113" i="22"/>
  <c r="H113" i="22"/>
  <c r="I113" i="22"/>
  <c r="J113" i="22"/>
  <c r="C78" i="22"/>
  <c r="D78" i="22"/>
  <c r="E78" i="22"/>
  <c r="F78" i="22"/>
  <c r="G78" i="22"/>
  <c r="H78" i="22"/>
  <c r="I78" i="22"/>
  <c r="J78" i="22"/>
  <c r="P78" i="22"/>
  <c r="Q78" i="22"/>
  <c r="R78" i="22"/>
  <c r="S78" i="22"/>
  <c r="T78" i="22"/>
  <c r="U78" i="22"/>
  <c r="V78" i="22"/>
  <c r="W78" i="22"/>
  <c r="P43" i="22"/>
  <c r="Q43" i="22"/>
  <c r="R43" i="22"/>
  <c r="S43" i="22"/>
  <c r="T43" i="22"/>
  <c r="U43" i="22"/>
  <c r="V43" i="22"/>
  <c r="W43" i="22"/>
  <c r="C43" i="22"/>
  <c r="D43" i="22"/>
  <c r="E43" i="22"/>
  <c r="F43" i="22"/>
  <c r="G43" i="22"/>
  <c r="H43" i="22"/>
  <c r="I43" i="22"/>
  <c r="J43" i="22"/>
  <c r="D92" i="10"/>
  <c r="Q182" i="34" s="1"/>
  <c r="D44" i="10"/>
  <c r="AD180" i="34" s="1"/>
  <c r="D111" i="10"/>
  <c r="D40" i="10"/>
  <c r="D84" i="10"/>
  <c r="Q174" i="34" s="1"/>
  <c r="D36" i="10"/>
  <c r="AD172" i="34" s="1"/>
  <c r="D103" i="10"/>
  <c r="D32" i="10"/>
  <c r="AD168" i="34" s="1"/>
  <c r="C37" i="20"/>
  <c r="E37" i="20"/>
  <c r="D37" i="20"/>
  <c r="F37" i="20"/>
  <c r="J26" i="10"/>
  <c r="J49" i="10"/>
  <c r="J167" i="10" s="1"/>
  <c r="J50" i="10"/>
  <c r="J168" i="10" s="1"/>
  <c r="J72" i="10"/>
  <c r="J73" i="10"/>
  <c r="J191" i="10" s="1"/>
  <c r="J95" i="10"/>
  <c r="J96" i="10"/>
  <c r="J214" i="10" s="1"/>
  <c r="J118" i="10"/>
  <c r="J236" i="10" s="1"/>
  <c r="J119" i="10"/>
  <c r="J237" i="10" s="1"/>
  <c r="Q114" i="1"/>
  <c r="Q83" i="1" s="1"/>
  <c r="C83" i="1" s="1"/>
  <c r="Q116" i="1"/>
  <c r="C265" i="20"/>
  <c r="C99" i="17"/>
  <c r="C271" i="17"/>
  <c r="C346" i="17"/>
  <c r="P112" i="34" s="1"/>
  <c r="C185" i="17"/>
  <c r="C37" i="34" s="1"/>
  <c r="C357" i="17"/>
  <c r="C247" i="17"/>
  <c r="C347" i="17"/>
  <c r="P203" i="22"/>
  <c r="I347" i="17"/>
  <c r="H347" i="17"/>
  <c r="G347" i="17"/>
  <c r="F347" i="17"/>
  <c r="E347" i="17"/>
  <c r="D347" i="17"/>
  <c r="D99" i="17"/>
  <c r="D32" i="19"/>
  <c r="AD122" i="34" s="1"/>
  <c r="D33" i="10"/>
  <c r="D35" i="10"/>
  <c r="D37" i="10"/>
  <c r="D39" i="10"/>
  <c r="AD175" i="34" s="1"/>
  <c r="D41" i="10"/>
  <c r="D43" i="10"/>
  <c r="D45" i="10"/>
  <c r="D47" i="10"/>
  <c r="D48" i="10"/>
  <c r="D49" i="10"/>
  <c r="D167" i="10" s="1"/>
  <c r="D50" i="10"/>
  <c r="D168" i="10" s="1"/>
  <c r="D48" i="22"/>
  <c r="D61" i="22"/>
  <c r="D357" i="17"/>
  <c r="AQ37" i="34" s="1"/>
  <c r="Q151" i="22"/>
  <c r="Q160" i="22"/>
  <c r="D160" i="22" s="1"/>
  <c r="D102" i="10"/>
  <c r="AQ169" i="34" s="1"/>
  <c r="D104" i="10"/>
  <c r="D105" i="10"/>
  <c r="D106" i="10"/>
  <c r="D108" i="10"/>
  <c r="D110" i="10"/>
  <c r="D112" i="10"/>
  <c r="D113" i="10"/>
  <c r="D114" i="10"/>
  <c r="D116" i="10"/>
  <c r="D234" i="10" s="1"/>
  <c r="D117" i="10"/>
  <c r="D235" i="10" s="1"/>
  <c r="D118" i="10"/>
  <c r="D236" i="10" s="1"/>
  <c r="D119" i="10"/>
  <c r="D237" i="10" s="1"/>
  <c r="D185" i="17"/>
  <c r="D37" i="34" s="1"/>
  <c r="D271" i="17"/>
  <c r="Q37" i="34" s="1"/>
  <c r="D247" i="17"/>
  <c r="D346" i="17"/>
  <c r="Q112" i="34" s="1"/>
  <c r="Q81" i="22"/>
  <c r="Q116" i="22"/>
  <c r="Q90" i="22"/>
  <c r="D90" i="22" s="1"/>
  <c r="Q125" i="22"/>
  <c r="R114" i="1"/>
  <c r="R83" i="1" s="1"/>
  <c r="R85" i="1"/>
  <c r="R122" i="1"/>
  <c r="R91" i="1" s="1"/>
  <c r="D55" i="10"/>
  <c r="D168" i="34" s="1"/>
  <c r="D56" i="10"/>
  <c r="D169" i="34" s="1"/>
  <c r="D79" i="10"/>
  <c r="Q169" i="34" s="1"/>
  <c r="D57" i="10"/>
  <c r="D170" i="34" s="1"/>
  <c r="D58" i="10"/>
  <c r="D171" i="34" s="1"/>
  <c r="D81" i="10"/>
  <c r="Q171" i="34" s="1"/>
  <c r="D59" i="10"/>
  <c r="D172" i="34" s="1"/>
  <c r="D60" i="10"/>
  <c r="D173" i="34" s="1"/>
  <c r="D83" i="10"/>
  <c r="Q173" i="34" s="1"/>
  <c r="D61" i="10"/>
  <c r="D174" i="34" s="1"/>
  <c r="D62" i="10"/>
  <c r="D175" i="34" s="1"/>
  <c r="D85" i="10"/>
  <c r="Q175" i="34" s="1"/>
  <c r="D63" i="10"/>
  <c r="D176" i="34" s="1"/>
  <c r="D64" i="10"/>
  <c r="D177" i="34" s="1"/>
  <c r="D87" i="10"/>
  <c r="Q177" i="34" s="1"/>
  <c r="D65" i="10"/>
  <c r="D178" i="34" s="1"/>
  <c r="D66" i="10"/>
  <c r="D179" i="34" s="1"/>
  <c r="D89" i="10"/>
  <c r="Q179" i="34" s="1"/>
  <c r="D67" i="10"/>
  <c r="D180" i="34" s="1"/>
  <c r="D68" i="10"/>
  <c r="D181" i="34" s="1"/>
  <c r="D91" i="10"/>
  <c r="Q181" i="34" s="1"/>
  <c r="D69" i="10"/>
  <c r="D182" i="34" s="1"/>
  <c r="D70" i="10"/>
  <c r="D183" i="34" s="1"/>
  <c r="D93" i="10"/>
  <c r="Q183" i="34" s="1"/>
  <c r="D71" i="10"/>
  <c r="D184" i="34" s="1"/>
  <c r="D94" i="10"/>
  <c r="Q184" i="34" s="1"/>
  <c r="D72" i="10"/>
  <c r="D95" i="10"/>
  <c r="D73" i="10"/>
  <c r="D191" i="10" s="1"/>
  <c r="D96" i="10"/>
  <c r="D214" i="10" s="1"/>
  <c r="I99" i="17"/>
  <c r="I32" i="19"/>
  <c r="AI122" i="34" s="1"/>
  <c r="I49" i="10"/>
  <c r="I167" i="10" s="1"/>
  <c r="I50" i="10"/>
  <c r="I168" i="10" s="1"/>
  <c r="I61" i="22"/>
  <c r="I118" i="10"/>
  <c r="I236" i="10" s="1"/>
  <c r="I119" i="10"/>
  <c r="I237" i="10" s="1"/>
  <c r="I185" i="17"/>
  <c r="I37" i="34" s="1"/>
  <c r="I271" i="17"/>
  <c r="V37" i="34" s="1"/>
  <c r="I346" i="17"/>
  <c r="V112" i="34" s="1"/>
  <c r="I72" i="10"/>
  <c r="I95" i="10"/>
  <c r="I73" i="10"/>
  <c r="I191" i="10" s="1"/>
  <c r="I96" i="10"/>
  <c r="I214" i="10" s="1"/>
  <c r="B38" i="1"/>
  <c r="B67" i="1" s="1"/>
  <c r="P39" i="1"/>
  <c r="Q122" i="1"/>
  <c r="Q91" i="1" s="1"/>
  <c r="E112" i="1"/>
  <c r="E99" i="17"/>
  <c r="E185" i="17"/>
  <c r="E271" i="17"/>
  <c r="E357" i="17"/>
  <c r="E346" i="17"/>
  <c r="R112" i="34" s="1"/>
  <c r="F99" i="17"/>
  <c r="F185" i="17"/>
  <c r="F37" i="34" s="1"/>
  <c r="F271" i="17"/>
  <c r="S37" i="34" s="1"/>
  <c r="F357" i="17"/>
  <c r="AS37" i="34" s="1"/>
  <c r="F346" i="17"/>
  <c r="G99" i="17"/>
  <c r="G185" i="17"/>
  <c r="G271" i="17"/>
  <c r="T37" i="34" s="1"/>
  <c r="G357" i="17"/>
  <c r="G346" i="17"/>
  <c r="T112" i="34" s="1"/>
  <c r="H99" i="17"/>
  <c r="H185" i="17"/>
  <c r="H37" i="34" s="1"/>
  <c r="H271" i="17"/>
  <c r="U37" i="34" s="1"/>
  <c r="H357" i="17"/>
  <c r="AU37" i="34" s="1"/>
  <c r="H346" i="17"/>
  <c r="U112" i="34" s="1"/>
  <c r="B93" i="17"/>
  <c r="B613" i="17" s="1"/>
  <c r="B696" i="17" s="1"/>
  <c r="C262" i="20"/>
  <c r="E32" i="19"/>
  <c r="E32" i="10"/>
  <c r="AE168" i="34" s="1"/>
  <c r="E33" i="10"/>
  <c r="E34" i="10"/>
  <c r="E35" i="10"/>
  <c r="E36" i="10"/>
  <c r="E37" i="10"/>
  <c r="E38" i="10"/>
  <c r="AE174" i="34" s="1"/>
  <c r="E39" i="10"/>
  <c r="E40" i="10"/>
  <c r="E41" i="10"/>
  <c r="E42" i="10"/>
  <c r="AE178" i="34" s="1"/>
  <c r="E43" i="10"/>
  <c r="E44" i="10"/>
  <c r="E45" i="10"/>
  <c r="AE181" i="34" s="1"/>
  <c r="E46" i="10"/>
  <c r="E47" i="10"/>
  <c r="E165" i="10" s="1"/>
  <c r="E48" i="10"/>
  <c r="E166" i="10" s="1"/>
  <c r="E49" i="10"/>
  <c r="E167" i="10" s="1"/>
  <c r="E50" i="10"/>
  <c r="E168" i="10" s="1"/>
  <c r="E55" i="10"/>
  <c r="E168" i="34" s="1"/>
  <c r="E56" i="10"/>
  <c r="E169" i="34" s="1"/>
  <c r="E57" i="10"/>
  <c r="E170" i="34" s="1"/>
  <c r="E58" i="10"/>
  <c r="E171" i="34" s="1"/>
  <c r="E59" i="10"/>
  <c r="E172" i="34" s="1"/>
  <c r="E60" i="10"/>
  <c r="E173" i="34" s="1"/>
  <c r="E61" i="10"/>
  <c r="E174" i="34" s="1"/>
  <c r="E62" i="10"/>
  <c r="E175" i="34" s="1"/>
  <c r="E63" i="10"/>
  <c r="E176" i="34" s="1"/>
  <c r="E64" i="10"/>
  <c r="E177" i="34" s="1"/>
  <c r="E65" i="10"/>
  <c r="E178" i="34" s="1"/>
  <c r="E66" i="10"/>
  <c r="E179" i="34" s="1"/>
  <c r="E67" i="10"/>
  <c r="E180" i="34" s="1"/>
  <c r="E68" i="10"/>
  <c r="E181" i="34" s="1"/>
  <c r="E69" i="10"/>
  <c r="E182" i="34" s="1"/>
  <c r="E70" i="10"/>
  <c r="E183" i="34" s="1"/>
  <c r="E71" i="10"/>
  <c r="E184" i="34" s="1"/>
  <c r="E72" i="10"/>
  <c r="E73" i="10"/>
  <c r="E191" i="10" s="1"/>
  <c r="E78" i="10"/>
  <c r="R168" i="34" s="1"/>
  <c r="E79" i="10"/>
  <c r="R169" i="34" s="1"/>
  <c r="E80" i="10"/>
  <c r="R170" i="34" s="1"/>
  <c r="E81" i="10"/>
  <c r="R171" i="34" s="1"/>
  <c r="E82" i="10"/>
  <c r="R172" i="34" s="1"/>
  <c r="E83" i="10"/>
  <c r="R173" i="34" s="1"/>
  <c r="E84" i="10"/>
  <c r="R174" i="34" s="1"/>
  <c r="E85" i="10"/>
  <c r="R175" i="34" s="1"/>
  <c r="E86" i="10"/>
  <c r="R176" i="34" s="1"/>
  <c r="E87" i="10"/>
  <c r="R177" i="34" s="1"/>
  <c r="E88" i="10"/>
  <c r="R178" i="34" s="1"/>
  <c r="E89" i="10"/>
  <c r="R179" i="34" s="1"/>
  <c r="E90" i="10"/>
  <c r="R180" i="34" s="1"/>
  <c r="E91" i="10"/>
  <c r="R181" i="34" s="1"/>
  <c r="E92" i="10"/>
  <c r="E93" i="10"/>
  <c r="R183" i="34" s="1"/>
  <c r="E94" i="10"/>
  <c r="E95" i="10"/>
  <c r="E96" i="10"/>
  <c r="E214" i="10" s="1"/>
  <c r="E101" i="10"/>
  <c r="E102" i="10"/>
  <c r="E103" i="10"/>
  <c r="E104" i="10"/>
  <c r="E105" i="10"/>
  <c r="E106" i="10"/>
  <c r="E107" i="10"/>
  <c r="E108" i="10"/>
  <c r="E109" i="10"/>
  <c r="E110" i="10"/>
  <c r="E111" i="10"/>
  <c r="E112" i="10"/>
  <c r="E113" i="10"/>
  <c r="E114" i="10"/>
  <c r="E115" i="10"/>
  <c r="E116" i="10"/>
  <c r="E234" i="10" s="1"/>
  <c r="E117" i="10"/>
  <c r="E235" i="10" s="1"/>
  <c r="E118" i="10"/>
  <c r="E236" i="10" s="1"/>
  <c r="E119" i="10"/>
  <c r="E237" i="10" s="1"/>
  <c r="C101" i="10"/>
  <c r="C102" i="10"/>
  <c r="C103" i="10"/>
  <c r="C104" i="10"/>
  <c r="C105" i="10"/>
  <c r="C59" i="10"/>
  <c r="C106" i="10"/>
  <c r="C107" i="10"/>
  <c r="C108" i="10"/>
  <c r="C109" i="10"/>
  <c r="C110" i="10"/>
  <c r="C111" i="10"/>
  <c r="C112" i="10"/>
  <c r="C113" i="10"/>
  <c r="C67" i="10"/>
  <c r="C114" i="10"/>
  <c r="C115" i="10"/>
  <c r="C116" i="10"/>
  <c r="C234" i="10" s="1"/>
  <c r="C48" i="10"/>
  <c r="C166" i="10" s="1"/>
  <c r="C71" i="10"/>
  <c r="C94" i="10"/>
  <c r="C117" i="10"/>
  <c r="C235" i="10" s="1"/>
  <c r="C49" i="10"/>
  <c r="C167" i="10" s="1"/>
  <c r="C72" i="10"/>
  <c r="C95" i="10"/>
  <c r="C118" i="10"/>
  <c r="C236" i="10" s="1"/>
  <c r="C50" i="10"/>
  <c r="C168" i="10" s="1"/>
  <c r="C73" i="10"/>
  <c r="C191" i="10" s="1"/>
  <c r="C96" i="10"/>
  <c r="C214" i="10" s="1"/>
  <c r="C119" i="10"/>
  <c r="C237" i="10" s="1"/>
  <c r="F78" i="10"/>
  <c r="F33" i="10"/>
  <c r="F56" i="10"/>
  <c r="F169" i="34" s="1"/>
  <c r="F79" i="10"/>
  <c r="S169" i="34" s="1"/>
  <c r="F102" i="10"/>
  <c r="F80" i="10"/>
  <c r="S170" i="34" s="1"/>
  <c r="F35" i="10"/>
  <c r="F58" i="10"/>
  <c r="F171" i="34" s="1"/>
  <c r="F81" i="10"/>
  <c r="S171" i="34" s="1"/>
  <c r="F104" i="10"/>
  <c r="F82" i="10"/>
  <c r="S172" i="34" s="1"/>
  <c r="F37" i="10"/>
  <c r="F60" i="10"/>
  <c r="F173" i="34" s="1"/>
  <c r="F83" i="10"/>
  <c r="F106" i="10"/>
  <c r="F84" i="10"/>
  <c r="S174" i="34" s="1"/>
  <c r="F39" i="10"/>
  <c r="F62" i="10"/>
  <c r="F175" i="34" s="1"/>
  <c r="F85" i="10"/>
  <c r="S175" i="34" s="1"/>
  <c r="F108" i="10"/>
  <c r="F86" i="10"/>
  <c r="S176" i="34" s="1"/>
  <c r="F41" i="10"/>
  <c r="F64" i="10"/>
  <c r="F177" i="34" s="1"/>
  <c r="F87" i="10"/>
  <c r="S177" i="34" s="1"/>
  <c r="F110" i="10"/>
  <c r="F88" i="10"/>
  <c r="S178" i="34" s="1"/>
  <c r="F43" i="10"/>
  <c r="F66" i="10"/>
  <c r="F179" i="34" s="1"/>
  <c r="F89" i="10"/>
  <c r="F207" i="10" s="1"/>
  <c r="F112" i="10"/>
  <c r="F90" i="10"/>
  <c r="S180" i="34" s="1"/>
  <c r="F45" i="10"/>
  <c r="F68" i="10"/>
  <c r="F181" i="34" s="1"/>
  <c r="F91" i="10"/>
  <c r="S181" i="34" s="1"/>
  <c r="F114" i="10"/>
  <c r="F92" i="10"/>
  <c r="S182" i="34" s="1"/>
  <c r="F47" i="10"/>
  <c r="F165" i="10" s="1"/>
  <c r="F70" i="10"/>
  <c r="F183" i="34" s="1"/>
  <c r="F93" i="10"/>
  <c r="F116" i="10"/>
  <c r="F234" i="10" s="1"/>
  <c r="F48" i="10"/>
  <c r="F166" i="10" s="1"/>
  <c r="F71" i="10"/>
  <c r="F184" i="34" s="1"/>
  <c r="F94" i="10"/>
  <c r="S184" i="34" s="1"/>
  <c r="F117" i="10"/>
  <c r="F235" i="10" s="1"/>
  <c r="F49" i="10"/>
  <c r="F167" i="10" s="1"/>
  <c r="F72" i="10"/>
  <c r="F95" i="10"/>
  <c r="F118" i="10"/>
  <c r="F236" i="10" s="1"/>
  <c r="F50" i="10"/>
  <c r="F168" i="10" s="1"/>
  <c r="F73" i="10"/>
  <c r="F191" i="10" s="1"/>
  <c r="F96" i="10"/>
  <c r="F214" i="10" s="1"/>
  <c r="F119" i="10"/>
  <c r="F237" i="10" s="1"/>
  <c r="G49" i="10"/>
  <c r="G167" i="10" s="1"/>
  <c r="G72" i="10"/>
  <c r="G95" i="10"/>
  <c r="G118" i="10"/>
  <c r="G236" i="10" s="1"/>
  <c r="G50" i="10"/>
  <c r="G168" i="10" s="1"/>
  <c r="G73" i="10"/>
  <c r="G191" i="10" s="1"/>
  <c r="G96" i="10"/>
  <c r="G214" i="10" s="1"/>
  <c r="G119" i="10"/>
  <c r="G237" i="10" s="1"/>
  <c r="H49" i="10"/>
  <c r="H167" i="10" s="1"/>
  <c r="H72" i="10"/>
  <c r="H95" i="10"/>
  <c r="H118" i="10"/>
  <c r="H236" i="10" s="1"/>
  <c r="H50" i="10"/>
  <c r="H168" i="10" s="1"/>
  <c r="H73" i="10"/>
  <c r="H96" i="10"/>
  <c r="H214" i="10" s="1"/>
  <c r="H119" i="10"/>
  <c r="H237" i="10" s="1"/>
  <c r="C46" i="22"/>
  <c r="C47" i="22"/>
  <c r="C48" i="22"/>
  <c r="C50" i="22"/>
  <c r="C53" i="22"/>
  <c r="C55" i="22"/>
  <c r="C56" i="22"/>
  <c r="C57" i="22"/>
  <c r="C58" i="22"/>
  <c r="C60" i="22"/>
  <c r="C62" i="22"/>
  <c r="C63" i="22"/>
  <c r="P81" i="22"/>
  <c r="C81" i="22" s="1"/>
  <c r="C188" i="34" s="1"/>
  <c r="C82" i="22"/>
  <c r="C84" i="22"/>
  <c r="C85" i="22"/>
  <c r="P90" i="22"/>
  <c r="C115" i="22"/>
  <c r="P187" i="34" s="1"/>
  <c r="P116" i="22"/>
  <c r="C117" i="22"/>
  <c r="P189" i="34" s="1"/>
  <c r="C118" i="22"/>
  <c r="P190" i="34" s="1"/>
  <c r="C120" i="22"/>
  <c r="P192" i="34" s="1"/>
  <c r="P125" i="22"/>
  <c r="P126" i="22" s="1"/>
  <c r="C150" i="22"/>
  <c r="P151" i="22"/>
  <c r="C152" i="22"/>
  <c r="C155" i="22"/>
  <c r="P160" i="22"/>
  <c r="G60" i="22"/>
  <c r="C32" i="19"/>
  <c r="AC122" i="34" s="1"/>
  <c r="F32" i="19"/>
  <c r="AF122" i="34" s="1"/>
  <c r="G32" i="19"/>
  <c r="AG122" i="34" s="1"/>
  <c r="H32" i="19"/>
  <c r="AH122" i="34" s="1"/>
  <c r="B218" i="20"/>
  <c r="O218" i="20" s="1"/>
  <c r="O56" i="20"/>
  <c r="B227" i="20"/>
  <c r="O227" i="20" s="1"/>
  <c r="O63" i="20"/>
  <c r="O64" i="20"/>
  <c r="O68" i="20"/>
  <c r="O81" i="20"/>
  <c r="O83" i="20"/>
  <c r="O85" i="20"/>
  <c r="O86" i="20"/>
  <c r="O89" i="20"/>
  <c r="O93" i="20"/>
  <c r="B263" i="20"/>
  <c r="O99" i="20"/>
  <c r="B282" i="20"/>
  <c r="B283" i="20"/>
  <c r="B286" i="20"/>
  <c r="O120" i="20"/>
  <c r="B122" i="20"/>
  <c r="O122" i="20" s="1"/>
  <c r="B123" i="20"/>
  <c r="B125" i="20"/>
  <c r="B126" i="20"/>
  <c r="B127" i="20"/>
  <c r="O127" i="20" s="1"/>
  <c r="B129" i="20"/>
  <c r="B130" i="20"/>
  <c r="B131" i="20"/>
  <c r="O131" i="20" s="1"/>
  <c r="B133" i="20"/>
  <c r="B301" i="20" s="1"/>
  <c r="B134" i="20"/>
  <c r="B135" i="20"/>
  <c r="O135" i="20" s="1"/>
  <c r="B137" i="20"/>
  <c r="B319" i="20"/>
  <c r="B320" i="20"/>
  <c r="O153" i="20"/>
  <c r="B155" i="20"/>
  <c r="O155" i="20" s="1"/>
  <c r="B156" i="20"/>
  <c r="B324" i="20" s="1"/>
  <c r="B158" i="20"/>
  <c r="B159" i="20"/>
  <c r="B160" i="20"/>
  <c r="B328" i="20" s="1"/>
  <c r="B162" i="20"/>
  <c r="B330" i="20" s="1"/>
  <c r="B163" i="20"/>
  <c r="B164" i="20"/>
  <c r="B166" i="20"/>
  <c r="O166" i="20" s="1"/>
  <c r="B167" i="20"/>
  <c r="B168" i="20"/>
  <c r="B170" i="20"/>
  <c r="B348" i="20"/>
  <c r="O181" i="20"/>
  <c r="B353" i="20"/>
  <c r="B356" i="20"/>
  <c r="B188" i="20"/>
  <c r="O188" i="20" s="1"/>
  <c r="B189" i="20"/>
  <c r="B357" i="20" s="1"/>
  <c r="B191" i="20"/>
  <c r="B359" i="20" s="1"/>
  <c r="B192" i="20"/>
  <c r="B193" i="20"/>
  <c r="B361" i="20" s="1"/>
  <c r="B195" i="20"/>
  <c r="B363" i="20" s="1"/>
  <c r="B196" i="20"/>
  <c r="O196" i="20" s="1"/>
  <c r="B197" i="20"/>
  <c r="B199" i="20"/>
  <c r="B367" i="20" s="1"/>
  <c r="B200" i="20"/>
  <c r="B201" i="20"/>
  <c r="B203" i="20"/>
  <c r="B371" i="20" s="1"/>
  <c r="B177" i="20"/>
  <c r="B132" i="10"/>
  <c r="B250" i="10" s="1"/>
  <c r="B133" i="10"/>
  <c r="B251" i="10" s="1"/>
  <c r="B134" i="10"/>
  <c r="B135" i="10"/>
  <c r="B253" i="10" s="1"/>
  <c r="B136" i="10"/>
  <c r="B254" i="10" s="1"/>
  <c r="B137" i="10"/>
  <c r="B255" i="10" s="1"/>
  <c r="B109" i="10"/>
  <c r="B110" i="10"/>
  <c r="B228" i="10" s="1"/>
  <c r="B111" i="10"/>
  <c r="B229" i="10" s="1"/>
  <c r="B112" i="10"/>
  <c r="B230" i="10" s="1"/>
  <c r="B113" i="10"/>
  <c r="B114" i="10"/>
  <c r="B232" i="10" s="1"/>
  <c r="B86" i="10"/>
  <c r="B204" i="10" s="1"/>
  <c r="B87" i="10"/>
  <c r="B205" i="10" s="1"/>
  <c r="B88" i="10"/>
  <c r="B89" i="10"/>
  <c r="B207" i="10" s="1"/>
  <c r="B90" i="10"/>
  <c r="B208" i="10" s="1"/>
  <c r="B91" i="10"/>
  <c r="B209" i="10" s="1"/>
  <c r="B67" i="10"/>
  <c r="B185" i="10" s="1"/>
  <c r="B68" i="10"/>
  <c r="B186" i="10" s="1"/>
  <c r="B63" i="10"/>
  <c r="B181" i="10" s="1"/>
  <c r="B44" i="10"/>
  <c r="B45" i="10"/>
  <c r="O45" i="10" s="1"/>
  <c r="B46" i="10"/>
  <c r="B164" i="10" s="1"/>
  <c r="O164" i="10" s="1"/>
  <c r="B47" i="10"/>
  <c r="B165" i="10" s="1"/>
  <c r="O165" i="10" s="1"/>
  <c r="B40" i="10"/>
  <c r="B158" i="10" s="1"/>
  <c r="O158" i="10" s="1"/>
  <c r="B122" i="10"/>
  <c r="N124" i="10" s="1"/>
  <c r="P136" i="10"/>
  <c r="Q136" i="10"/>
  <c r="P137" i="10"/>
  <c r="Q137" i="10"/>
  <c r="P132" i="10"/>
  <c r="Q132" i="10"/>
  <c r="B99" i="10"/>
  <c r="N101" i="10" s="1"/>
  <c r="B76" i="10"/>
  <c r="B194" i="10" s="1"/>
  <c r="B215" i="10" s="1"/>
  <c r="B53" i="10"/>
  <c r="N55" i="10" s="1"/>
  <c r="B144" i="20"/>
  <c r="N146" i="20" s="1"/>
  <c r="B111" i="20"/>
  <c r="B78" i="20"/>
  <c r="H26" i="10"/>
  <c r="B182" i="22"/>
  <c r="O182" i="22" s="1"/>
  <c r="N184" i="22" s="1"/>
  <c r="N185" i="22" s="1"/>
  <c r="N186" i="22" s="1"/>
  <c r="N187" i="22" s="1"/>
  <c r="N188" i="22" s="1"/>
  <c r="N189" i="22" s="1"/>
  <c r="N190" i="22" s="1"/>
  <c r="N191" i="22" s="1"/>
  <c r="N192" i="22" s="1"/>
  <c r="N193" i="22" s="1"/>
  <c r="N194" i="22" s="1"/>
  <c r="N195" i="22" s="1"/>
  <c r="N196" i="22" s="1"/>
  <c r="N197" i="22" s="1"/>
  <c r="N198" i="22" s="1"/>
  <c r="N199" i="22" s="1"/>
  <c r="N200" i="22" s="1"/>
  <c r="N201" i="22" s="1"/>
  <c r="N202" i="22" s="1"/>
  <c r="N203" i="22" s="1"/>
  <c r="N204" i="22" s="1"/>
  <c r="N205" i="22" s="1"/>
  <c r="N206" i="22" s="1"/>
  <c r="N207" i="22" s="1"/>
  <c r="N208" i="22" s="1"/>
  <c r="N209" i="22" s="1"/>
  <c r="N210" i="22" s="1"/>
  <c r="N211" i="22" s="1"/>
  <c r="N212" i="22" s="1"/>
  <c r="N213" i="22" s="1"/>
  <c r="N214" i="22" s="1"/>
  <c r="B147" i="22"/>
  <c r="O147" i="22" s="1"/>
  <c r="N149" i="22" s="1"/>
  <c r="N150" i="22" s="1"/>
  <c r="N151" i="22" s="1"/>
  <c r="N152" i="22" s="1"/>
  <c r="N153" i="22" s="1"/>
  <c r="N154" i="22" s="1"/>
  <c r="N155" i="22" s="1"/>
  <c r="N156" i="22" s="1"/>
  <c r="N157" i="22" s="1"/>
  <c r="N158" i="22" s="1"/>
  <c r="N159" i="22" s="1"/>
  <c r="N160" i="22" s="1"/>
  <c r="N161" i="22" s="1"/>
  <c r="N162" i="22" s="1"/>
  <c r="N163" i="22" s="1"/>
  <c r="N164" i="22" s="1"/>
  <c r="N165" i="22" s="1"/>
  <c r="N166" i="22" s="1"/>
  <c r="N167" i="22" s="1"/>
  <c r="N168" i="22" s="1"/>
  <c r="B112" i="22"/>
  <c r="O112" i="22" s="1"/>
  <c r="N114" i="22" s="1"/>
  <c r="N115" i="22" s="1"/>
  <c r="N116" i="22" s="1"/>
  <c r="N117" i="22" s="1"/>
  <c r="N118" i="22" s="1"/>
  <c r="N119" i="22" s="1"/>
  <c r="N120" i="22" s="1"/>
  <c r="N121" i="22" s="1"/>
  <c r="N122" i="22" s="1"/>
  <c r="N123" i="22" s="1"/>
  <c r="N124" i="22" s="1"/>
  <c r="N125" i="22" s="1"/>
  <c r="N126" i="22" s="1"/>
  <c r="N127" i="22" s="1"/>
  <c r="N128" i="22" s="1"/>
  <c r="N129" i="22" s="1"/>
  <c r="N130" i="22" s="1"/>
  <c r="N131" i="22" s="1"/>
  <c r="N132" i="22" s="1"/>
  <c r="N133" i="22" s="1"/>
  <c r="B77" i="22"/>
  <c r="O77" i="22" s="1"/>
  <c r="N79" i="22" s="1"/>
  <c r="N80" i="22" s="1"/>
  <c r="N81" i="22" s="1"/>
  <c r="N82" i="22" s="1"/>
  <c r="N83" i="22" s="1"/>
  <c r="N84" i="22" s="1"/>
  <c r="N85" i="22" s="1"/>
  <c r="N86" i="22" s="1"/>
  <c r="N87" i="22" s="1"/>
  <c r="N88" i="22" s="1"/>
  <c r="N89" i="22" s="1"/>
  <c r="N90" i="22" s="1"/>
  <c r="N91" i="22" s="1"/>
  <c r="N92" i="22" s="1"/>
  <c r="N93" i="22" s="1"/>
  <c r="N94" i="22" s="1"/>
  <c r="N95" i="22" s="1"/>
  <c r="N96" i="22" s="1"/>
  <c r="N97" i="22" s="1"/>
  <c r="N98" i="22" s="1"/>
  <c r="B42" i="22"/>
  <c r="O42" i="22" s="1"/>
  <c r="N44" i="22" s="1"/>
  <c r="G26" i="10"/>
  <c r="F26" i="10"/>
  <c r="E26" i="10"/>
  <c r="D26" i="10"/>
  <c r="C26" i="10"/>
  <c r="B45" i="20"/>
  <c r="B30" i="10"/>
  <c r="B148" i="10" s="1"/>
  <c r="B169" i="10" s="1"/>
  <c r="B3" i="27"/>
  <c r="B2" i="27"/>
  <c r="P184" i="22"/>
  <c r="Q184" i="22"/>
  <c r="P185" i="22"/>
  <c r="Q185" i="22"/>
  <c r="P187" i="22"/>
  <c r="Q187" i="22"/>
  <c r="P188" i="22"/>
  <c r="Q188" i="22"/>
  <c r="P189" i="22"/>
  <c r="Q189" i="22"/>
  <c r="P190" i="22"/>
  <c r="Q190" i="22"/>
  <c r="P193" i="22"/>
  <c r="Q193" i="22"/>
  <c r="P194" i="22"/>
  <c r="Q194" i="22"/>
  <c r="B148" i="6"/>
  <c r="B149" i="6"/>
  <c r="B150" i="6"/>
  <c r="B24" i="19"/>
  <c r="B25" i="19"/>
  <c r="B96" i="19" s="1"/>
  <c r="O96" i="19" s="1"/>
  <c r="B26" i="19"/>
  <c r="B97" i="19" s="1"/>
  <c r="O97" i="19" s="1"/>
  <c r="B27" i="19"/>
  <c r="B98" i="19" s="1"/>
  <c r="O98" i="19" s="1"/>
  <c r="B28" i="19"/>
  <c r="B29" i="19"/>
  <c r="B30" i="19"/>
  <c r="B101" i="19" s="1"/>
  <c r="O101" i="19" s="1"/>
  <c r="B31" i="19"/>
  <c r="B102" i="19" s="1"/>
  <c r="O102" i="19" s="1"/>
  <c r="B103" i="19"/>
  <c r="O103" i="19" s="1"/>
  <c r="B104" i="19"/>
  <c r="O104" i="19" s="1"/>
  <c r="B32" i="10"/>
  <c r="B150" i="10" s="1"/>
  <c r="O150" i="10" s="1"/>
  <c r="B33" i="10"/>
  <c r="B34" i="10"/>
  <c r="B152" i="10" s="1"/>
  <c r="O152" i="10" s="1"/>
  <c r="B35" i="10"/>
  <c r="O35" i="10" s="1"/>
  <c r="B36" i="10"/>
  <c r="B154" i="10" s="1"/>
  <c r="O154" i="10" s="1"/>
  <c r="B37" i="10"/>
  <c r="B38" i="10"/>
  <c r="B39" i="10"/>
  <c r="B157" i="10" s="1"/>
  <c r="O157" i="10" s="1"/>
  <c r="B41" i="10"/>
  <c r="B42" i="10"/>
  <c r="O42" i="10" s="1"/>
  <c r="B43" i="10"/>
  <c r="B161" i="10" s="1"/>
  <c r="O161" i="10" s="1"/>
  <c r="B48" i="10"/>
  <c r="B49" i="10"/>
  <c r="B167" i="10" s="1"/>
  <c r="O167" i="10" s="1"/>
  <c r="B50" i="10"/>
  <c r="B55" i="10"/>
  <c r="B173" i="10" s="1"/>
  <c r="B56" i="10"/>
  <c r="B174" i="10" s="1"/>
  <c r="B57" i="10"/>
  <c r="O57" i="10" s="1"/>
  <c r="B58" i="10"/>
  <c r="B176" i="10" s="1"/>
  <c r="B59" i="10"/>
  <c r="B177" i="10" s="1"/>
  <c r="B60" i="10"/>
  <c r="B61" i="10"/>
  <c r="B179" i="10" s="1"/>
  <c r="B62" i="10"/>
  <c r="B180" i="10" s="1"/>
  <c r="B64" i="10"/>
  <c r="B182" i="10" s="1"/>
  <c r="B65" i="10"/>
  <c r="B66" i="10"/>
  <c r="O66" i="10" s="1"/>
  <c r="B69" i="10"/>
  <c r="O69" i="10" s="1"/>
  <c r="B70" i="10"/>
  <c r="B188" i="10" s="1"/>
  <c r="B71" i="10"/>
  <c r="B72" i="10"/>
  <c r="O72" i="10" s="1"/>
  <c r="B73" i="10"/>
  <c r="O73" i="10" s="1"/>
  <c r="B78" i="10"/>
  <c r="B196" i="10" s="1"/>
  <c r="B79" i="10"/>
  <c r="O79" i="10" s="1"/>
  <c r="B80" i="10"/>
  <c r="O80" i="10" s="1"/>
  <c r="B81" i="10"/>
  <c r="O81" i="10" s="1"/>
  <c r="B82" i="10"/>
  <c r="B200" i="10" s="1"/>
  <c r="B83" i="10"/>
  <c r="B201" i="10" s="1"/>
  <c r="B84" i="10"/>
  <c r="O84" i="10" s="1"/>
  <c r="B85" i="10"/>
  <c r="O85" i="10" s="1"/>
  <c r="B92" i="10"/>
  <c r="O92" i="10" s="1"/>
  <c r="B93" i="10"/>
  <c r="O93" i="10" s="1"/>
  <c r="B94" i="10"/>
  <c r="B212" i="10" s="1"/>
  <c r="B95" i="10"/>
  <c r="B96" i="10"/>
  <c r="O96" i="10" s="1"/>
  <c r="B101" i="10"/>
  <c r="B219" i="10" s="1"/>
  <c r="B102" i="10"/>
  <c r="B220" i="10" s="1"/>
  <c r="B103" i="10"/>
  <c r="B221" i="10" s="1"/>
  <c r="B104" i="10"/>
  <c r="B222" i="10" s="1"/>
  <c r="B105" i="10"/>
  <c r="B223" i="10" s="1"/>
  <c r="B106" i="10"/>
  <c r="B224" i="10" s="1"/>
  <c r="B107" i="10"/>
  <c r="O107" i="10" s="1"/>
  <c r="B108" i="10"/>
  <c r="O108" i="10" s="1"/>
  <c r="B115" i="10"/>
  <c r="B233" i="10" s="1"/>
  <c r="B116" i="10"/>
  <c r="O116" i="10" s="1"/>
  <c r="B117" i="10"/>
  <c r="B235" i="10" s="1"/>
  <c r="B118" i="10"/>
  <c r="B236" i="10" s="1"/>
  <c r="B119" i="10"/>
  <c r="B124" i="10"/>
  <c r="B125" i="10"/>
  <c r="O125" i="10" s="1"/>
  <c r="B126" i="10"/>
  <c r="B244" i="10" s="1"/>
  <c r="B127" i="10"/>
  <c r="O127" i="10" s="1"/>
  <c r="B128" i="10"/>
  <c r="B129" i="10"/>
  <c r="B247" i="10" s="1"/>
  <c r="B130" i="10"/>
  <c r="B248" i="10" s="1"/>
  <c r="B131" i="10"/>
  <c r="B249" i="10" s="1"/>
  <c r="B138" i="10"/>
  <c r="B256" i="10" s="1"/>
  <c r="B139" i="10"/>
  <c r="B257" i="10" s="1"/>
  <c r="B140" i="10"/>
  <c r="B258" i="10" s="1"/>
  <c r="B141" i="10"/>
  <c r="B259" i="10" s="1"/>
  <c r="B142" i="10"/>
  <c r="B78" i="19"/>
  <c r="B90" i="19" s="1"/>
  <c r="O90" i="19" s="1"/>
  <c r="B64" i="19"/>
  <c r="B76" i="19" s="1"/>
  <c r="B50" i="19"/>
  <c r="N52" i="19" s="1"/>
  <c r="B36" i="19"/>
  <c r="B48" i="19" s="1"/>
  <c r="B34" i="19"/>
  <c r="B437" i="17"/>
  <c r="O437" i="17" s="1"/>
  <c r="B351" i="17"/>
  <c r="B265" i="17"/>
  <c r="B785" i="17" s="1"/>
  <c r="B868" i="17" s="1"/>
  <c r="B179" i="17"/>
  <c r="O179" i="17" s="1"/>
  <c r="B162" i="1"/>
  <c r="P162" i="1" s="1"/>
  <c r="B131" i="1"/>
  <c r="B350" i="1" s="1"/>
  <c r="B379" i="1" s="1"/>
  <c r="B100" i="1"/>
  <c r="P100" i="1" s="1"/>
  <c r="B69" i="1"/>
  <c r="B296" i="6"/>
  <c r="B297" i="6"/>
  <c r="B298" i="6"/>
  <c r="B300" i="6"/>
  <c r="B301" i="6"/>
  <c r="B295" i="6"/>
  <c r="B253" i="6"/>
  <c r="B263" i="6" s="1"/>
  <c r="B254" i="6"/>
  <c r="B264" i="6" s="1"/>
  <c r="B255" i="6"/>
  <c r="B265" i="6" s="1"/>
  <c r="B256" i="6"/>
  <c r="B266" i="6" s="1"/>
  <c r="B258" i="6"/>
  <c r="B268" i="6" s="1"/>
  <c r="B259" i="6"/>
  <c r="B269" i="6" s="1"/>
  <c r="G225" i="6"/>
  <c r="H225" i="6"/>
  <c r="I225" i="6"/>
  <c r="C225" i="6"/>
  <c r="D225" i="6"/>
  <c r="E225" i="6"/>
  <c r="F225" i="6"/>
  <c r="B152" i="6"/>
  <c r="B151" i="6"/>
  <c r="B159" i="6"/>
  <c r="B273" i="6"/>
  <c r="B315" i="6"/>
  <c r="B429" i="6"/>
  <c r="B470" i="6"/>
  <c r="I26" i="10"/>
  <c r="O152" i="20"/>
  <c r="B191" i="6"/>
  <c r="B192" i="6"/>
  <c r="B193" i="6"/>
  <c r="B194" i="6"/>
  <c r="B196" i="6"/>
  <c r="B197" i="6"/>
  <c r="B3" i="10"/>
  <c r="B3" i="17"/>
  <c r="B3" i="19"/>
  <c r="B3" i="20"/>
  <c r="B3" i="22"/>
  <c r="B3" i="1"/>
  <c r="B2" i="10"/>
  <c r="B2" i="17"/>
  <c r="B2" i="19"/>
  <c r="B2" i="20"/>
  <c r="B2" i="22"/>
  <c r="B2" i="1"/>
  <c r="O220" i="22"/>
  <c r="B183" i="22"/>
  <c r="O183" i="22" s="1"/>
  <c r="B148" i="22"/>
  <c r="O148" i="22" s="1"/>
  <c r="B113" i="22"/>
  <c r="O113" i="22" s="1"/>
  <c r="B78" i="22"/>
  <c r="O78" i="22" s="1"/>
  <c r="O43" i="22"/>
  <c r="O214" i="20"/>
  <c r="B178" i="20"/>
  <c r="O178" i="20" s="1"/>
  <c r="B145" i="20"/>
  <c r="O145" i="20" s="1"/>
  <c r="B112" i="20"/>
  <c r="O112" i="20" s="1"/>
  <c r="B79" i="20"/>
  <c r="O79" i="20" s="1"/>
  <c r="O46" i="20"/>
  <c r="B160" i="19"/>
  <c r="B159" i="19"/>
  <c r="B87" i="19"/>
  <c r="B158" i="19" s="1"/>
  <c r="B86" i="19"/>
  <c r="B157" i="19" s="1"/>
  <c r="B85" i="19"/>
  <c r="B156" i="19" s="1"/>
  <c r="B84" i="19"/>
  <c r="B155" i="19" s="1"/>
  <c r="B83" i="19"/>
  <c r="B154" i="19" s="1"/>
  <c r="B82" i="19"/>
  <c r="B153" i="19" s="1"/>
  <c r="B81" i="19"/>
  <c r="B152" i="19" s="1"/>
  <c r="B80" i="19"/>
  <c r="B151" i="19" s="1"/>
  <c r="B146" i="19"/>
  <c r="B145" i="19"/>
  <c r="B73" i="19"/>
  <c r="B144" i="19" s="1"/>
  <c r="B72" i="19"/>
  <c r="B143" i="19" s="1"/>
  <c r="B71" i="19"/>
  <c r="B142" i="19" s="1"/>
  <c r="B70" i="19"/>
  <c r="O70" i="19" s="1"/>
  <c r="B69" i="19"/>
  <c r="B140" i="19" s="1"/>
  <c r="B68" i="19"/>
  <c r="B139" i="19" s="1"/>
  <c r="B67" i="19"/>
  <c r="B138" i="19" s="1"/>
  <c r="B66" i="19"/>
  <c r="O66" i="19" s="1"/>
  <c r="B132" i="19"/>
  <c r="B131" i="19"/>
  <c r="B59" i="19"/>
  <c r="B130" i="19" s="1"/>
  <c r="B58" i="19"/>
  <c r="O58" i="19" s="1"/>
  <c r="B57" i="19"/>
  <c r="B128" i="19" s="1"/>
  <c r="B56" i="19"/>
  <c r="O56" i="19" s="1"/>
  <c r="B55" i="19"/>
  <c r="B126" i="19" s="1"/>
  <c r="B54" i="19"/>
  <c r="O54" i="19" s="1"/>
  <c r="B53" i="19"/>
  <c r="B124" i="19" s="1"/>
  <c r="B52" i="19"/>
  <c r="B123" i="19" s="1"/>
  <c r="B118" i="19"/>
  <c r="B117" i="19"/>
  <c r="B45" i="19"/>
  <c r="B44" i="19"/>
  <c r="B43" i="19"/>
  <c r="B42" i="19"/>
  <c r="B41" i="19"/>
  <c r="B117" i="34" s="1"/>
  <c r="HL117" i="34" s="1"/>
  <c r="B40" i="19"/>
  <c r="B116" i="34" s="1"/>
  <c r="HL116" i="34" s="1"/>
  <c r="B39" i="19"/>
  <c r="B38" i="19"/>
  <c r="O94" i="19"/>
  <c r="O89" i="19"/>
  <c r="O88" i="19"/>
  <c r="Q87" i="19"/>
  <c r="P87" i="19"/>
  <c r="Q86" i="19"/>
  <c r="P86" i="19"/>
  <c r="Q85" i="19"/>
  <c r="P85" i="19"/>
  <c r="Q84" i="19"/>
  <c r="P84" i="19"/>
  <c r="Q83" i="19"/>
  <c r="P83" i="19"/>
  <c r="Q82" i="19"/>
  <c r="P82" i="19"/>
  <c r="Q81" i="19"/>
  <c r="P81" i="19"/>
  <c r="Q80" i="19"/>
  <c r="P80" i="19"/>
  <c r="B79" i="19"/>
  <c r="O79" i="19" s="1"/>
  <c r="O75" i="19"/>
  <c r="O74" i="19"/>
  <c r="B65" i="19"/>
  <c r="O65" i="19" s="1"/>
  <c r="O61" i="19"/>
  <c r="O60" i="19"/>
  <c r="B51" i="19"/>
  <c r="O51" i="19" s="1"/>
  <c r="O47" i="19"/>
  <c r="O46" i="19"/>
  <c r="B37" i="19"/>
  <c r="O37" i="19" s="1"/>
  <c r="O700" i="17"/>
  <c r="B438" i="17"/>
  <c r="O438" i="17" s="1"/>
  <c r="B352" i="17"/>
  <c r="O352" i="17" s="1"/>
  <c r="B266" i="17"/>
  <c r="O266" i="17" s="1"/>
  <c r="B180" i="17"/>
  <c r="O180" i="17" s="1"/>
  <c r="O94" i="17"/>
  <c r="O149" i="10"/>
  <c r="Q140" i="10"/>
  <c r="P140" i="10"/>
  <c r="Q139" i="10"/>
  <c r="P139" i="10"/>
  <c r="Q138" i="10"/>
  <c r="P138" i="10"/>
  <c r="Q135" i="10"/>
  <c r="P135" i="10"/>
  <c r="Q134" i="10"/>
  <c r="P134" i="10"/>
  <c r="Q133" i="10"/>
  <c r="P133" i="10"/>
  <c r="Q131" i="10"/>
  <c r="P131" i="10"/>
  <c r="Q130" i="10"/>
  <c r="P130" i="10"/>
  <c r="Q129" i="10"/>
  <c r="P129" i="10"/>
  <c r="Q128" i="10"/>
  <c r="P128" i="10"/>
  <c r="Q127" i="10"/>
  <c r="P127" i="10"/>
  <c r="Q126" i="10"/>
  <c r="P126" i="10"/>
  <c r="Q125" i="10"/>
  <c r="P125" i="10"/>
  <c r="Q124" i="10"/>
  <c r="P124" i="10"/>
  <c r="B123" i="10"/>
  <c r="O123" i="10" s="1"/>
  <c r="B100" i="10"/>
  <c r="O100" i="10" s="1"/>
  <c r="B77" i="10"/>
  <c r="O77" i="10" s="1"/>
  <c r="B54" i="10"/>
  <c r="O54" i="10" s="1"/>
  <c r="O31" i="10"/>
  <c r="P258" i="1"/>
  <c r="B77" i="6"/>
  <c r="B70" i="1"/>
  <c r="B101" i="1"/>
  <c r="P101" i="1" s="1"/>
  <c r="B132" i="1"/>
  <c r="P132" i="1" s="1"/>
  <c r="B163" i="1"/>
  <c r="P163" i="1" s="1"/>
  <c r="B2" i="6"/>
  <c r="B3" i="6"/>
  <c r="B3" i="9"/>
  <c r="B2" i="9"/>
  <c r="B27" i="27"/>
  <c r="B71" i="6"/>
  <c r="B70" i="6"/>
  <c r="B69" i="6"/>
  <c r="B68" i="6"/>
  <c r="B67" i="6"/>
  <c r="B61" i="6"/>
  <c r="B60" i="6"/>
  <c r="B59" i="6"/>
  <c r="B58" i="6"/>
  <c r="B57" i="6"/>
  <c r="D220" i="10"/>
  <c r="C112" i="1"/>
  <c r="E50" i="1"/>
  <c r="E51" i="1"/>
  <c r="D51" i="1"/>
  <c r="D183" i="1"/>
  <c r="D121" i="1"/>
  <c r="D340" i="1" s="1"/>
  <c r="D112" i="1"/>
  <c r="E60" i="1"/>
  <c r="E279" i="1" s="1"/>
  <c r="D184" i="1"/>
  <c r="F117" i="19"/>
  <c r="H117" i="19"/>
  <c r="F112" i="1"/>
  <c r="F115" i="10"/>
  <c r="F113" i="10"/>
  <c r="F111" i="10"/>
  <c r="F109" i="10"/>
  <c r="F107" i="10"/>
  <c r="F105" i="10"/>
  <c r="F103" i="10"/>
  <c r="F101" i="10"/>
  <c r="C63" i="10"/>
  <c r="C55" i="10"/>
  <c r="F69" i="10"/>
  <c r="F182" i="34" s="1"/>
  <c r="F67" i="10"/>
  <c r="F180" i="34" s="1"/>
  <c r="F65" i="10"/>
  <c r="F178" i="34" s="1"/>
  <c r="F63" i="10"/>
  <c r="F176" i="34" s="1"/>
  <c r="F61" i="10"/>
  <c r="F174" i="34" s="1"/>
  <c r="F59" i="10"/>
  <c r="F57" i="10"/>
  <c r="F170" i="34" s="1"/>
  <c r="F55" i="10"/>
  <c r="F168" i="34" s="1"/>
  <c r="C69" i="10"/>
  <c r="C65" i="10"/>
  <c r="C61" i="10"/>
  <c r="C57" i="10"/>
  <c r="F46" i="10"/>
  <c r="F44" i="10"/>
  <c r="F42" i="10"/>
  <c r="F40" i="10"/>
  <c r="AF176" i="34" s="1"/>
  <c r="F38" i="10"/>
  <c r="AF174" i="34" s="1"/>
  <c r="F36" i="10"/>
  <c r="F34" i="10"/>
  <c r="AF170" i="34" s="1"/>
  <c r="F32" i="10"/>
  <c r="AF168" i="34" s="1"/>
  <c r="C70" i="10"/>
  <c r="C66" i="10"/>
  <c r="C62" i="10"/>
  <c r="C58" i="10"/>
  <c r="C68" i="10"/>
  <c r="C64" i="10"/>
  <c r="C60" i="10"/>
  <c r="C56" i="10"/>
  <c r="H58" i="22"/>
  <c r="C54" i="22"/>
  <c r="F58" i="22"/>
  <c r="F60" i="22"/>
  <c r="C47" i="10"/>
  <c r="C165" i="10" s="1"/>
  <c r="C93" i="10"/>
  <c r="C46" i="10"/>
  <c r="C92" i="10"/>
  <c r="C45" i="10"/>
  <c r="C91" i="10"/>
  <c r="C44" i="10"/>
  <c r="C90" i="10"/>
  <c r="C43" i="10"/>
  <c r="C89" i="10"/>
  <c r="C42" i="10"/>
  <c r="C88" i="10"/>
  <c r="C41" i="10"/>
  <c r="C87" i="10"/>
  <c r="C40" i="10"/>
  <c r="C86" i="10"/>
  <c r="C39" i="10"/>
  <c r="C85" i="10"/>
  <c r="C38" i="10"/>
  <c r="C84" i="10"/>
  <c r="C37" i="10"/>
  <c r="C83" i="10"/>
  <c r="C36" i="10"/>
  <c r="C82" i="10"/>
  <c r="C35" i="10"/>
  <c r="C81" i="10"/>
  <c r="C34" i="10"/>
  <c r="C80" i="10"/>
  <c r="C33" i="10"/>
  <c r="C79" i="10"/>
  <c r="C32" i="10"/>
  <c r="C78" i="10"/>
  <c r="E58" i="22"/>
  <c r="D162" i="10"/>
  <c r="J247" i="17"/>
  <c r="J99" i="34" s="1"/>
  <c r="B126" i="17"/>
  <c r="B732" i="17" s="1"/>
  <c r="J126" i="17"/>
  <c r="J384" i="17"/>
  <c r="J212" i="17"/>
  <c r="J64" i="34" s="1"/>
  <c r="J298" i="17"/>
  <c r="W64" i="34" s="1"/>
  <c r="B125" i="17"/>
  <c r="O125" i="17" s="1"/>
  <c r="H247" i="17"/>
  <c r="H99" i="34" s="1"/>
  <c r="I247" i="17"/>
  <c r="I99" i="34" s="1"/>
  <c r="E245" i="17"/>
  <c r="E503" i="17" s="1"/>
  <c r="H211" i="17"/>
  <c r="H63" i="34" s="1"/>
  <c r="H297" i="17"/>
  <c r="H383" i="17"/>
  <c r="H125" i="17"/>
  <c r="I383" i="17"/>
  <c r="I125" i="17"/>
  <c r="I211" i="17"/>
  <c r="I63" i="34" s="1"/>
  <c r="I297" i="17"/>
  <c r="G297" i="17"/>
  <c r="T63" i="34" s="1"/>
  <c r="G383" i="17"/>
  <c r="G125" i="17"/>
  <c r="G211" i="17"/>
  <c r="C384" i="17"/>
  <c r="C126" i="17"/>
  <c r="C298" i="17"/>
  <c r="C212" i="17"/>
  <c r="E211" i="17"/>
  <c r="E297" i="17"/>
  <c r="R63" i="34" s="1"/>
  <c r="E383" i="17"/>
  <c r="E125" i="17"/>
  <c r="F247" i="17"/>
  <c r="F99" i="34" s="1"/>
  <c r="E247" i="17"/>
  <c r="G247" i="17"/>
  <c r="G99" i="34" s="1"/>
  <c r="C125" i="17"/>
  <c r="C297" i="17"/>
  <c r="C211" i="17"/>
  <c r="C63" i="34" s="1"/>
  <c r="C383" i="17"/>
  <c r="D125" i="17"/>
  <c r="D211" i="17"/>
  <c r="D297" i="17"/>
  <c r="Q63" i="34" s="1"/>
  <c r="D383" i="17"/>
  <c r="AQ63" i="34" s="1"/>
  <c r="E244" i="17"/>
  <c r="E246" i="17"/>
  <c r="E504" i="17" s="1"/>
  <c r="F383" i="17"/>
  <c r="F125" i="17"/>
  <c r="F211" i="17"/>
  <c r="F63" i="34" s="1"/>
  <c r="F297" i="17"/>
  <c r="S63" i="34" s="1"/>
  <c r="C244" i="17"/>
  <c r="C245" i="17"/>
  <c r="C503" i="17" s="1"/>
  <c r="C246" i="17"/>
  <c r="C504" i="17" s="1"/>
  <c r="E212" i="17"/>
  <c r="E126" i="17"/>
  <c r="E298" i="17"/>
  <c r="R64" i="34" s="1"/>
  <c r="E384" i="17"/>
  <c r="I126" i="17"/>
  <c r="I212" i="17"/>
  <c r="I64" i="34" s="1"/>
  <c r="I384" i="17"/>
  <c r="AV64" i="34" s="1"/>
  <c r="I298" i="17"/>
  <c r="V64" i="34" s="1"/>
  <c r="F212" i="17"/>
  <c r="F384" i="17"/>
  <c r="AS64" i="34" s="1"/>
  <c r="F298" i="17"/>
  <c r="S64" i="34" s="1"/>
  <c r="F126" i="17"/>
  <c r="F367" i="17"/>
  <c r="F109" i="17"/>
  <c r="F195" i="17"/>
  <c r="F47" i="34" s="1"/>
  <c r="F281" i="17"/>
  <c r="J383" i="17"/>
  <c r="J125" i="17"/>
  <c r="J211" i="17"/>
  <c r="J297" i="17"/>
  <c r="W63" i="34" s="1"/>
  <c r="E195" i="17"/>
  <c r="E47" i="34" s="1"/>
  <c r="E281" i="17"/>
  <c r="R47" i="34" s="1"/>
  <c r="E367" i="17"/>
  <c r="AR47" i="34" s="1"/>
  <c r="E109" i="17"/>
  <c r="H298" i="17"/>
  <c r="H126" i="17"/>
  <c r="H384" i="17"/>
  <c r="H212" i="17"/>
  <c r="H64" i="34" s="1"/>
  <c r="G298" i="17"/>
  <c r="T64" i="34" s="1"/>
  <c r="G384" i="17"/>
  <c r="G212" i="17"/>
  <c r="G126" i="17"/>
  <c r="G281" i="17"/>
  <c r="G367" i="17"/>
  <c r="AT47" i="34" s="1"/>
  <c r="G109" i="17"/>
  <c r="G195" i="17"/>
  <c r="H195" i="17"/>
  <c r="H281" i="17"/>
  <c r="H367" i="17"/>
  <c r="AU47" i="34" s="1"/>
  <c r="H109" i="17"/>
  <c r="AW47" i="34"/>
  <c r="J109" i="17"/>
  <c r="J195" i="17"/>
  <c r="J47" i="34" s="1"/>
  <c r="J281" i="17"/>
  <c r="I281" i="17"/>
  <c r="AV47" i="34"/>
  <c r="I109" i="17"/>
  <c r="I195" i="17"/>
  <c r="D244" i="17"/>
  <c r="D246" i="17"/>
  <c r="D504" i="17" s="1"/>
  <c r="D245" i="17"/>
  <c r="D503" i="17" s="1"/>
  <c r="D384" i="17"/>
  <c r="D298" i="17"/>
  <c r="D126" i="17"/>
  <c r="D212" i="17"/>
  <c r="C110" i="1"/>
  <c r="C79" i="1"/>
  <c r="C48" i="1"/>
  <c r="C267" i="1" s="1"/>
  <c r="C141" i="1"/>
  <c r="C360" i="1" s="1"/>
  <c r="C172" i="1"/>
  <c r="C138" i="1"/>
  <c r="C357" i="1" s="1"/>
  <c r="C107" i="1"/>
  <c r="C76" i="1"/>
  <c r="C45" i="1"/>
  <c r="C264" i="1" s="1"/>
  <c r="C164" i="1"/>
  <c r="C133" i="1"/>
  <c r="C71" i="1"/>
  <c r="C40" i="1"/>
  <c r="C102" i="1"/>
  <c r="C73" i="1"/>
  <c r="C42" i="1"/>
  <c r="C261" i="1" s="1"/>
  <c r="C104" i="1"/>
  <c r="C135" i="1"/>
  <c r="C354" i="1" s="1"/>
  <c r="C78" i="1"/>
  <c r="C109" i="1"/>
  <c r="C140" i="1"/>
  <c r="C359" i="1" s="1"/>
  <c r="C47" i="1"/>
  <c r="C266" i="1" s="1"/>
  <c r="C171" i="1"/>
  <c r="C134" i="1"/>
  <c r="C353" i="1" s="1"/>
  <c r="C41" i="1"/>
  <c r="C260" i="1" s="1"/>
  <c r="C103" i="1"/>
  <c r="C72" i="1"/>
  <c r="C106" i="1"/>
  <c r="C168" i="1"/>
  <c r="C75" i="1"/>
  <c r="C44" i="1"/>
  <c r="C263" i="1" s="1"/>
  <c r="C137" i="1"/>
  <c r="C356" i="1" s="1"/>
  <c r="C108" i="1"/>
  <c r="C46" i="1"/>
  <c r="C265" i="1" s="1"/>
  <c r="C139" i="1"/>
  <c r="C358" i="1" s="1"/>
  <c r="C77" i="1"/>
  <c r="C173" i="1"/>
  <c r="C49" i="1"/>
  <c r="C268" i="1" s="1"/>
  <c r="C142" i="1"/>
  <c r="C361" i="1" s="1"/>
  <c r="C80" i="1"/>
  <c r="C111" i="1"/>
  <c r="C43" i="1"/>
  <c r="C262" i="1" s="1"/>
  <c r="C136" i="1"/>
  <c r="C355" i="1" s="1"/>
  <c r="C167" i="1"/>
  <c r="C74" i="1"/>
  <c r="C105" i="1"/>
  <c r="D140" i="1"/>
  <c r="D359" i="1" s="1"/>
  <c r="D78" i="1"/>
  <c r="D47" i="1"/>
  <c r="D266" i="1" s="1"/>
  <c r="D109" i="1"/>
  <c r="D136" i="1"/>
  <c r="D355" i="1" s="1"/>
  <c r="D105" i="1"/>
  <c r="D43" i="1"/>
  <c r="D74" i="1"/>
  <c r="D139" i="1"/>
  <c r="D358" i="1" s="1"/>
  <c r="D108" i="1"/>
  <c r="D77" i="1"/>
  <c r="D46" i="1"/>
  <c r="D265" i="1" s="1"/>
  <c r="D141" i="1"/>
  <c r="D360" i="1" s="1"/>
  <c r="D48" i="1"/>
  <c r="D267" i="1" s="1"/>
  <c r="D79" i="1"/>
  <c r="D298" i="1" s="1"/>
  <c r="D172" i="1"/>
  <c r="D110" i="1"/>
  <c r="D44" i="1"/>
  <c r="D263" i="1" s="1"/>
  <c r="D75" i="1"/>
  <c r="D137" i="1"/>
  <c r="D356" i="1" s="1"/>
  <c r="D168" i="1"/>
  <c r="D106" i="1"/>
  <c r="D45" i="1"/>
  <c r="D264" i="1" s="1"/>
  <c r="D76" i="1"/>
  <c r="D138" i="1"/>
  <c r="D169" i="1"/>
  <c r="D107" i="1"/>
  <c r="D80" i="1"/>
  <c r="D173" i="1"/>
  <c r="D49" i="1"/>
  <c r="D268" i="1" s="1"/>
  <c r="D111" i="1"/>
  <c r="D142" i="1"/>
  <c r="D361" i="1" s="1"/>
  <c r="D73" i="1"/>
  <c r="D42" i="1"/>
  <c r="D261" i="1" s="1"/>
  <c r="D166" i="1"/>
  <c r="D135" i="1"/>
  <c r="D354" i="1" s="1"/>
  <c r="D104" i="1"/>
  <c r="D134" i="1"/>
  <c r="D353" i="1" s="1"/>
  <c r="D41" i="1"/>
  <c r="D260" i="1" s="1"/>
  <c r="D103" i="1"/>
  <c r="D165" i="1"/>
  <c r="BD9" i="34" s="1"/>
  <c r="D72" i="1"/>
  <c r="D164" i="1"/>
  <c r="D133" i="1"/>
  <c r="D71" i="1"/>
  <c r="D102" i="1"/>
  <c r="D40" i="1"/>
  <c r="E137" i="1"/>
  <c r="E356" i="1" s="1"/>
  <c r="E44" i="1"/>
  <c r="E263" i="1" s="1"/>
  <c r="E106" i="1"/>
  <c r="E75" i="1"/>
  <c r="S94" i="19" l="1"/>
  <c r="F122" i="19"/>
  <c r="F150" i="19"/>
  <c r="F108" i="19"/>
  <c r="F136" i="19"/>
  <c r="R94" i="19"/>
  <c r="E122" i="19"/>
  <c r="E150" i="19"/>
  <c r="E108" i="19"/>
  <c r="E136" i="19"/>
  <c r="E145" i="19"/>
  <c r="Q94" i="19"/>
  <c r="D108" i="19"/>
  <c r="D150" i="19"/>
  <c r="D136" i="19"/>
  <c r="D122" i="19"/>
  <c r="D146" i="19"/>
  <c r="P94" i="19"/>
  <c r="C150" i="19"/>
  <c r="C136" i="19"/>
  <c r="C108" i="19"/>
  <c r="C122" i="19"/>
  <c r="V94" i="19"/>
  <c r="I136" i="19"/>
  <c r="I122" i="19"/>
  <c r="I150" i="19"/>
  <c r="I108" i="19"/>
  <c r="W94" i="19"/>
  <c r="J108" i="19"/>
  <c r="J136" i="19"/>
  <c r="J150" i="19"/>
  <c r="J122" i="19"/>
  <c r="U94" i="19"/>
  <c r="H136" i="19"/>
  <c r="H122" i="19"/>
  <c r="H108" i="19"/>
  <c r="H150" i="19"/>
  <c r="O156" i="20"/>
  <c r="T94" i="19"/>
  <c r="G122" i="19"/>
  <c r="G150" i="19"/>
  <c r="G136" i="19"/>
  <c r="G108" i="19"/>
  <c r="B280" i="32"/>
  <c r="H213" i="10"/>
  <c r="U185" i="33"/>
  <c r="AX185" i="33" s="1"/>
  <c r="BX185" i="33" s="1"/>
  <c r="U185" i="34"/>
  <c r="G213" i="10"/>
  <c r="T185" i="33"/>
  <c r="AW185" i="33" s="1"/>
  <c r="BW185" i="33" s="1"/>
  <c r="T185" i="34"/>
  <c r="F213" i="10"/>
  <c r="S185" i="34"/>
  <c r="S185" i="33"/>
  <c r="AV185" i="33" s="1"/>
  <c r="BV185" i="33" s="1"/>
  <c r="C213" i="10"/>
  <c r="P185" i="33"/>
  <c r="AS185" i="33" s="1"/>
  <c r="BS185" i="33" s="1"/>
  <c r="P185" i="34"/>
  <c r="H190" i="10"/>
  <c r="H185" i="33"/>
  <c r="AK185" i="33" s="1"/>
  <c r="BK185" i="33" s="1"/>
  <c r="H185" i="34"/>
  <c r="G190" i="10"/>
  <c r="G185" i="33"/>
  <c r="AJ185" i="33" s="1"/>
  <c r="BJ185" i="33" s="1"/>
  <c r="G185" i="34"/>
  <c r="F190" i="10"/>
  <c r="F185" i="33"/>
  <c r="AI185" i="33" s="1"/>
  <c r="BI185" i="33" s="1"/>
  <c r="F185" i="34"/>
  <c r="C190" i="10"/>
  <c r="C185" i="33"/>
  <c r="AF185" i="33" s="1"/>
  <c r="BF185" i="33" s="1"/>
  <c r="C185" i="34"/>
  <c r="I213" i="10"/>
  <c r="V185" i="33"/>
  <c r="AY185" i="33" s="1"/>
  <c r="BY185" i="33" s="1"/>
  <c r="V185" i="34"/>
  <c r="D213" i="10"/>
  <c r="Q185" i="33"/>
  <c r="AT185" i="33" s="1"/>
  <c r="BT185" i="33" s="1"/>
  <c r="Q185" i="34"/>
  <c r="J190" i="10"/>
  <c r="J185" i="33"/>
  <c r="AM185" i="33" s="1"/>
  <c r="BM185" i="33" s="1"/>
  <c r="J185" i="34"/>
  <c r="E190" i="10"/>
  <c r="E185" i="34"/>
  <c r="E185" i="33"/>
  <c r="AH185" i="33" s="1"/>
  <c r="BH185" i="33" s="1"/>
  <c r="I190" i="10"/>
  <c r="I185" i="34"/>
  <c r="I185" i="33"/>
  <c r="AL185" i="33" s="1"/>
  <c r="BL185" i="33" s="1"/>
  <c r="D190" i="10"/>
  <c r="D185" i="33"/>
  <c r="AG185" i="33" s="1"/>
  <c r="BG185" i="33" s="1"/>
  <c r="D185" i="34"/>
  <c r="E213" i="10"/>
  <c r="R185" i="33"/>
  <c r="AU185" i="33" s="1"/>
  <c r="BU185" i="33" s="1"/>
  <c r="R185" i="34"/>
  <c r="J213" i="10"/>
  <c r="W185" i="34"/>
  <c r="W185" i="33"/>
  <c r="AZ185" i="33" s="1"/>
  <c r="BZ185" i="33" s="1"/>
  <c r="G150" i="32"/>
  <c r="G278" i="32" s="1"/>
  <c r="H146" i="19"/>
  <c r="G145" i="19"/>
  <c r="HJ63" i="34"/>
  <c r="HI37" i="34"/>
  <c r="JJ47" i="34"/>
  <c r="J453" i="17"/>
  <c r="D469" i="17"/>
  <c r="E146" i="19"/>
  <c r="H443" i="17"/>
  <c r="G469" i="17"/>
  <c r="I470" i="17"/>
  <c r="E99" i="34"/>
  <c r="E505" i="17"/>
  <c r="F443" i="17"/>
  <c r="D443" i="17"/>
  <c r="C99" i="34"/>
  <c r="DM99" i="34" s="1"/>
  <c r="HM99" i="34" s="1"/>
  <c r="C505" i="17"/>
  <c r="F470" i="17"/>
  <c r="H469" i="17"/>
  <c r="I443" i="17"/>
  <c r="J443" i="17"/>
  <c r="D470" i="17"/>
  <c r="C469" i="17"/>
  <c r="H500" i="17"/>
  <c r="D145" i="19"/>
  <c r="F469" i="17"/>
  <c r="D502" i="17"/>
  <c r="BD96" i="34" s="1"/>
  <c r="GA96" i="34" s="1"/>
  <c r="G500" i="17"/>
  <c r="BG94" i="34" s="1"/>
  <c r="E470" i="17"/>
  <c r="E469" i="17"/>
  <c r="H470" i="17"/>
  <c r="C470" i="17"/>
  <c r="B97" i="10"/>
  <c r="I469" i="17"/>
  <c r="I453" i="17"/>
  <c r="H453" i="17"/>
  <c r="J470" i="17"/>
  <c r="J469" i="17"/>
  <c r="E502" i="17"/>
  <c r="BE96" i="34" s="1"/>
  <c r="GB96" i="34" s="1"/>
  <c r="G443" i="17"/>
  <c r="D99" i="34"/>
  <c r="FN99" i="34" s="1"/>
  <c r="D505" i="17"/>
  <c r="C443" i="17"/>
  <c r="J500" i="17"/>
  <c r="E453" i="17"/>
  <c r="G453" i="17"/>
  <c r="C502" i="17"/>
  <c r="BC96" i="34" s="1"/>
  <c r="FZ96" i="34" s="1"/>
  <c r="G470" i="17"/>
  <c r="F453" i="17"/>
  <c r="D122" i="1"/>
  <c r="Q28" i="33" s="1"/>
  <c r="E443" i="17"/>
  <c r="I500" i="17"/>
  <c r="C91" i="32"/>
  <c r="O101" i="32"/>
  <c r="D98" i="34"/>
  <c r="FN98" i="34" s="1"/>
  <c r="C96" i="34"/>
  <c r="DM96" i="34" s="1"/>
  <c r="HM96" i="34" s="1"/>
  <c r="E98" i="34"/>
  <c r="DO98" i="34" s="1"/>
  <c r="HO98" i="34" s="1"/>
  <c r="D96" i="34"/>
  <c r="EN96" i="34" s="1"/>
  <c r="IN96" i="34" s="1"/>
  <c r="AH47" i="34"/>
  <c r="AE63" i="34"/>
  <c r="AG37" i="34"/>
  <c r="AI37" i="34"/>
  <c r="D97" i="34"/>
  <c r="DN97" i="34" s="1"/>
  <c r="AI47" i="34"/>
  <c r="AG47" i="34"/>
  <c r="AF47" i="34"/>
  <c r="E97" i="34"/>
  <c r="FO97" i="34" s="1"/>
  <c r="AE64" i="34"/>
  <c r="C98" i="34"/>
  <c r="FM98" i="34" s="1"/>
  <c r="C97" i="34"/>
  <c r="FM97" i="34" s="1"/>
  <c r="AF63" i="34"/>
  <c r="DP63" i="34" s="1"/>
  <c r="HP63" i="34" s="1"/>
  <c r="E96" i="34"/>
  <c r="EO96" i="34" s="1"/>
  <c r="IO96" i="34" s="1"/>
  <c r="AC63" i="34"/>
  <c r="B260" i="32"/>
  <c r="B283" i="32" s="1"/>
  <c r="P122" i="33"/>
  <c r="P122" i="34"/>
  <c r="O153" i="32"/>
  <c r="B107" i="19"/>
  <c r="B119" i="19" s="1"/>
  <c r="I145" i="19"/>
  <c r="P123" i="34"/>
  <c r="P123" i="33"/>
  <c r="O104" i="32"/>
  <c r="C122" i="34"/>
  <c r="C122" i="33"/>
  <c r="O77" i="32"/>
  <c r="I88" i="19"/>
  <c r="C123" i="34"/>
  <c r="C123" i="33"/>
  <c r="O79" i="32"/>
  <c r="AE169" i="33"/>
  <c r="AR173" i="33"/>
  <c r="AR183" i="33"/>
  <c r="O172" i="33"/>
  <c r="BR168" i="33"/>
  <c r="BR166" i="33"/>
  <c r="E170" i="32"/>
  <c r="HL178" i="34"/>
  <c r="HL184" i="34"/>
  <c r="HL182" i="34"/>
  <c r="HL175" i="34"/>
  <c r="HL171" i="34"/>
  <c r="C166" i="32"/>
  <c r="AE156" i="33"/>
  <c r="BE180" i="33"/>
  <c r="BE179" i="33"/>
  <c r="BE174" i="33"/>
  <c r="AE170" i="33"/>
  <c r="BR162" i="33"/>
  <c r="BE154" i="33"/>
  <c r="E233" i="20"/>
  <c r="AE142" i="34"/>
  <c r="P170" i="34"/>
  <c r="P172" i="34"/>
  <c r="P174" i="34"/>
  <c r="P176" i="34"/>
  <c r="P178" i="34"/>
  <c r="P180" i="34"/>
  <c r="C181" i="34"/>
  <c r="C183" i="34"/>
  <c r="C172" i="34"/>
  <c r="AC168" i="34"/>
  <c r="AC180" i="34"/>
  <c r="C169" i="34"/>
  <c r="C171" i="34"/>
  <c r="C182" i="34"/>
  <c r="P184" i="34"/>
  <c r="P169" i="34"/>
  <c r="P173" i="34"/>
  <c r="P175" i="34"/>
  <c r="P177" i="34"/>
  <c r="P181" i="34"/>
  <c r="C173" i="34"/>
  <c r="C170" i="34"/>
  <c r="AC169" i="34"/>
  <c r="AC171" i="34"/>
  <c r="AC177" i="34"/>
  <c r="C177" i="34"/>
  <c r="C179" i="34"/>
  <c r="C174" i="34"/>
  <c r="C168" i="34"/>
  <c r="C176" i="34"/>
  <c r="C180" i="34"/>
  <c r="AP177" i="34"/>
  <c r="D352" i="1"/>
  <c r="O136" i="10"/>
  <c r="O132" i="10"/>
  <c r="O49" i="10"/>
  <c r="C228" i="10"/>
  <c r="JH63" i="34"/>
  <c r="AE19" i="34"/>
  <c r="E270" i="1"/>
  <c r="C19" i="34"/>
  <c r="C301" i="1"/>
  <c r="AE21" i="34"/>
  <c r="E272" i="1"/>
  <c r="P21" i="34"/>
  <c r="C334" i="1"/>
  <c r="AC22" i="34"/>
  <c r="C273" i="1"/>
  <c r="AD18" i="34"/>
  <c r="D269" i="1"/>
  <c r="E25" i="34"/>
  <c r="E307" i="1"/>
  <c r="D24" i="34"/>
  <c r="D306" i="1"/>
  <c r="AT21" i="34"/>
  <c r="G365" i="1"/>
  <c r="D8" i="34"/>
  <c r="D290" i="1"/>
  <c r="D10" i="34"/>
  <c r="D292" i="1"/>
  <c r="Q9" i="34"/>
  <c r="D322" i="1"/>
  <c r="D17" i="34"/>
  <c r="D299" i="1"/>
  <c r="D13" i="34"/>
  <c r="D295" i="1"/>
  <c r="D11" i="34"/>
  <c r="D293" i="1"/>
  <c r="C11" i="34"/>
  <c r="C293" i="1"/>
  <c r="P17" i="34"/>
  <c r="C330" i="1"/>
  <c r="P14" i="34"/>
  <c r="C327" i="1"/>
  <c r="C10" i="34"/>
  <c r="C292" i="1"/>
  <c r="AC8" i="34"/>
  <c r="C259" i="1"/>
  <c r="C16" i="34"/>
  <c r="C298" i="1"/>
  <c r="AE18" i="34"/>
  <c r="E269" i="1"/>
  <c r="AS31" i="34"/>
  <c r="P19" i="34"/>
  <c r="C332" i="1"/>
  <c r="D31" i="34"/>
  <c r="Q16" i="34"/>
  <c r="D329" i="1"/>
  <c r="P11" i="34"/>
  <c r="C324" i="1"/>
  <c r="P8" i="34"/>
  <c r="C321" i="1"/>
  <c r="E12" i="34"/>
  <c r="E294" i="1"/>
  <c r="AD8" i="34"/>
  <c r="D259" i="1"/>
  <c r="Q17" i="34"/>
  <c r="D330" i="1"/>
  <c r="Q13" i="34"/>
  <c r="D326" i="1"/>
  <c r="D12" i="34"/>
  <c r="D294" i="1"/>
  <c r="D14" i="34"/>
  <c r="D296" i="1"/>
  <c r="AD11" i="34"/>
  <c r="D262" i="1"/>
  <c r="Q15" i="34"/>
  <c r="D328" i="1"/>
  <c r="C17" i="34"/>
  <c r="C299" i="1"/>
  <c r="C14" i="34"/>
  <c r="C296" i="1"/>
  <c r="P12" i="34"/>
  <c r="C325" i="1"/>
  <c r="P15" i="34"/>
  <c r="C328" i="1"/>
  <c r="C8" i="34"/>
  <c r="C290" i="1"/>
  <c r="C13" i="34"/>
  <c r="C295" i="1"/>
  <c r="P16" i="34"/>
  <c r="C329" i="1"/>
  <c r="Q28" i="34"/>
  <c r="D341" i="1"/>
  <c r="P18" i="34"/>
  <c r="C331" i="1"/>
  <c r="C20" i="34"/>
  <c r="C302" i="1"/>
  <c r="F19" i="34"/>
  <c r="F301" i="1"/>
  <c r="AR31" i="34"/>
  <c r="AC24" i="34"/>
  <c r="C275" i="1"/>
  <c r="AQ31" i="34"/>
  <c r="AC21" i="34"/>
  <c r="C272" i="1"/>
  <c r="AR28" i="34"/>
  <c r="E372" i="1"/>
  <c r="C25" i="34"/>
  <c r="C307" i="1"/>
  <c r="F24" i="34"/>
  <c r="F306" i="1"/>
  <c r="AT31" i="34"/>
  <c r="Q10" i="34"/>
  <c r="D323" i="1"/>
  <c r="AQ13" i="34"/>
  <c r="D357" i="1"/>
  <c r="D15" i="34"/>
  <c r="D297" i="1"/>
  <c r="C12" i="34"/>
  <c r="C294" i="1"/>
  <c r="P9" i="34"/>
  <c r="C322" i="1"/>
  <c r="R12" i="34"/>
  <c r="E325" i="1"/>
  <c r="Q8" i="34"/>
  <c r="D321" i="1"/>
  <c r="D9" i="34"/>
  <c r="D291" i="1"/>
  <c r="Q12" i="34"/>
  <c r="D325" i="1"/>
  <c r="Q14" i="34"/>
  <c r="D327" i="1"/>
  <c r="Q11" i="34"/>
  <c r="D324" i="1"/>
  <c r="C9" i="34"/>
  <c r="C291" i="1"/>
  <c r="C15" i="34"/>
  <c r="C297" i="1"/>
  <c r="P10" i="34"/>
  <c r="C323" i="1"/>
  <c r="C352" i="1"/>
  <c r="P13" i="34"/>
  <c r="C326" i="1"/>
  <c r="S18" i="34"/>
  <c r="F331" i="1"/>
  <c r="Q18" i="34"/>
  <c r="D331" i="1"/>
  <c r="AD19" i="34"/>
  <c r="D270" i="1"/>
  <c r="R18" i="34"/>
  <c r="E331" i="1"/>
  <c r="AR18" i="34"/>
  <c r="E362" i="1"/>
  <c r="AC25" i="34"/>
  <c r="C276" i="1"/>
  <c r="AC19" i="34"/>
  <c r="C270" i="1"/>
  <c r="D18" i="34"/>
  <c r="D300" i="1"/>
  <c r="C21" i="34"/>
  <c r="C303" i="1"/>
  <c r="D25" i="34"/>
  <c r="D307" i="1"/>
  <c r="HH64" i="34"/>
  <c r="B308" i="6"/>
  <c r="B337" i="6"/>
  <c r="B408" i="6" s="1"/>
  <c r="B418" i="6" s="1"/>
  <c r="B339" i="6"/>
  <c r="B343" i="6"/>
  <c r="B456" i="6" s="1"/>
  <c r="B338" i="6"/>
  <c r="B409" i="6" s="1"/>
  <c r="B419" i="6" s="1"/>
  <c r="B342" i="6"/>
  <c r="B413" i="6" s="1"/>
  <c r="B423" i="6" s="1"/>
  <c r="B309" i="6"/>
  <c r="DS112" i="34"/>
  <c r="HS112" i="34" s="1"/>
  <c r="ES112" i="34"/>
  <c r="IS112" i="34" s="1"/>
  <c r="FS112" i="34"/>
  <c r="FR112" i="34"/>
  <c r="ER112" i="34"/>
  <c r="IR112" i="34" s="1"/>
  <c r="DR112" i="34"/>
  <c r="HR112" i="34" s="1"/>
  <c r="EN112" i="34"/>
  <c r="IN112" i="34" s="1"/>
  <c r="FN112" i="34"/>
  <c r="DN112" i="34"/>
  <c r="HN112" i="34" s="1"/>
  <c r="FM112" i="34"/>
  <c r="DM112" i="34"/>
  <c r="HM112" i="34" s="1"/>
  <c r="EM112" i="34"/>
  <c r="IM112" i="34" s="1"/>
  <c r="FO99" i="34"/>
  <c r="EO99" i="34"/>
  <c r="IO99" i="34" s="1"/>
  <c r="DO99" i="34"/>
  <c r="HO99" i="34" s="1"/>
  <c r="FO112" i="34"/>
  <c r="DO112" i="34"/>
  <c r="HO112" i="34" s="1"/>
  <c r="EO112" i="34"/>
  <c r="IO112" i="34" s="1"/>
  <c r="EN99" i="34"/>
  <c r="IN99" i="34" s="1"/>
  <c r="FM99" i="34"/>
  <c r="DQ112" i="34"/>
  <c r="HQ112" i="34" s="1"/>
  <c r="EQ112" i="34"/>
  <c r="IQ112" i="34" s="1"/>
  <c r="FQ112" i="34"/>
  <c r="ET112" i="34"/>
  <c r="IT112" i="34" s="1"/>
  <c r="FT112" i="34"/>
  <c r="DT112" i="34"/>
  <c r="HT112" i="34" s="1"/>
  <c r="D203" i="20"/>
  <c r="D239" i="20"/>
  <c r="G65" i="20"/>
  <c r="AG142" i="34" s="1"/>
  <c r="I66" i="20"/>
  <c r="J65" i="20"/>
  <c r="AJ142" i="34" s="1"/>
  <c r="F64" i="20"/>
  <c r="F65" i="20"/>
  <c r="I63" i="20"/>
  <c r="AI140" i="34" s="1"/>
  <c r="I71" i="20"/>
  <c r="AI148" i="34" s="1"/>
  <c r="I65" i="20"/>
  <c r="AI142" i="34" s="1"/>
  <c r="C64" i="20"/>
  <c r="C65" i="20"/>
  <c r="H66" i="20"/>
  <c r="B299" i="20"/>
  <c r="H65" i="20"/>
  <c r="AH142" i="34" s="1"/>
  <c r="D63" i="20"/>
  <c r="AD140" i="34" s="1"/>
  <c r="D65" i="20"/>
  <c r="O78" i="20"/>
  <c r="N80" i="20"/>
  <c r="O45" i="20"/>
  <c r="N47" i="20"/>
  <c r="N48" i="20" s="1"/>
  <c r="N49" i="20" s="1"/>
  <c r="N50" i="20" s="1"/>
  <c r="N51" i="20" s="1"/>
  <c r="N52" i="20" s="1"/>
  <c r="N53" i="20" s="1"/>
  <c r="N54" i="20" s="1"/>
  <c r="O111" i="20"/>
  <c r="N113" i="20"/>
  <c r="B208" i="20"/>
  <c r="N179" i="20"/>
  <c r="J132" i="20"/>
  <c r="B321" i="20"/>
  <c r="O199" i="20"/>
  <c r="E162" i="32"/>
  <c r="D172" i="32"/>
  <c r="B323" i="20"/>
  <c r="O193" i="20"/>
  <c r="FM133" i="34"/>
  <c r="DM133" i="34"/>
  <c r="HM133" i="34" s="1"/>
  <c r="EM133" i="34"/>
  <c r="IM133" i="34" s="1"/>
  <c r="FO168" i="34"/>
  <c r="DO168" i="34"/>
  <c r="EO168" i="34"/>
  <c r="FN184" i="34"/>
  <c r="DN184" i="34"/>
  <c r="HN184" i="34" s="1"/>
  <c r="EN184" i="34"/>
  <c r="IN184" i="34" s="1"/>
  <c r="FP139" i="34"/>
  <c r="DP139" i="34"/>
  <c r="HP139" i="34" s="1"/>
  <c r="EP139" i="34"/>
  <c r="IP139" i="34" s="1"/>
  <c r="FP124" i="34"/>
  <c r="DP124" i="34"/>
  <c r="HP124" i="34" s="1"/>
  <c r="EP124" i="34"/>
  <c r="IP124" i="34" s="1"/>
  <c r="FO132" i="34"/>
  <c r="DO132" i="34"/>
  <c r="EO132" i="34"/>
  <c r="FS184" i="34"/>
  <c r="DS184" i="34"/>
  <c r="HS184" i="34" s="1"/>
  <c r="ES184" i="34"/>
  <c r="IS184" i="34" s="1"/>
  <c r="FQ183" i="34"/>
  <c r="DQ183" i="34"/>
  <c r="HQ183" i="34" s="1"/>
  <c r="EQ183" i="34"/>
  <c r="IQ183" i="34" s="1"/>
  <c r="EM98" i="34"/>
  <c r="IM98" i="34" s="1"/>
  <c r="FP174" i="34"/>
  <c r="DP174" i="34"/>
  <c r="EP174" i="34"/>
  <c r="FO183" i="34"/>
  <c r="DO183" i="34"/>
  <c r="HO183" i="34" s="1"/>
  <c r="EO183" i="34"/>
  <c r="IO183" i="34" s="1"/>
  <c r="FP126" i="34"/>
  <c r="DP126" i="34"/>
  <c r="EP126" i="34"/>
  <c r="FP135" i="34"/>
  <c r="DP135" i="34"/>
  <c r="EP135" i="34"/>
  <c r="FO143" i="34"/>
  <c r="DO143" i="34"/>
  <c r="EO143" i="34"/>
  <c r="FO134" i="34"/>
  <c r="DO134" i="34"/>
  <c r="EO134" i="34"/>
  <c r="FN125" i="34"/>
  <c r="DN125" i="34"/>
  <c r="HN125" i="34" s="1"/>
  <c r="EN125" i="34"/>
  <c r="IN125" i="34" s="1"/>
  <c r="FM139" i="34"/>
  <c r="DM139" i="34"/>
  <c r="HM139" i="34" s="1"/>
  <c r="EM139" i="34"/>
  <c r="IM139" i="34" s="1"/>
  <c r="FN163" i="34"/>
  <c r="DN163" i="34"/>
  <c r="HN163" i="34" s="1"/>
  <c r="EN163" i="34"/>
  <c r="IN163" i="34" s="1"/>
  <c r="FT184" i="34"/>
  <c r="DT184" i="34"/>
  <c r="HT184" i="34" s="1"/>
  <c r="ET184" i="34"/>
  <c r="IT184" i="34" s="1"/>
  <c r="FM96" i="34"/>
  <c r="FM137" i="34"/>
  <c r="DM137" i="34"/>
  <c r="HM137" i="34" s="1"/>
  <c r="EM137" i="34"/>
  <c r="IM137" i="34" s="1"/>
  <c r="FN139" i="34"/>
  <c r="DN139" i="34"/>
  <c r="HN139" i="34" s="1"/>
  <c r="EN139" i="34"/>
  <c r="IN139" i="34" s="1"/>
  <c r="FP176" i="34"/>
  <c r="DP176" i="34"/>
  <c r="EP176" i="34"/>
  <c r="FP184" i="34"/>
  <c r="DP184" i="34"/>
  <c r="HP184" i="34" s="1"/>
  <c r="EP184" i="34"/>
  <c r="IP184" i="34" s="1"/>
  <c r="FO178" i="34"/>
  <c r="EO178" i="34"/>
  <c r="DO178" i="34"/>
  <c r="FO174" i="34"/>
  <c r="DO174" i="34"/>
  <c r="EO174" i="34"/>
  <c r="FN183" i="34"/>
  <c r="DN183" i="34"/>
  <c r="HN183" i="34" s="1"/>
  <c r="EN183" i="34"/>
  <c r="IN183" i="34" s="1"/>
  <c r="FN175" i="34"/>
  <c r="DN175" i="34"/>
  <c r="EN175" i="34"/>
  <c r="FP136" i="34"/>
  <c r="DP136" i="34"/>
  <c r="HP136" i="34" s="1"/>
  <c r="EP136" i="34"/>
  <c r="IP136" i="34" s="1"/>
  <c r="FP128" i="34"/>
  <c r="DP128" i="34"/>
  <c r="EP128" i="34"/>
  <c r="FO125" i="34"/>
  <c r="DO125" i="34"/>
  <c r="HO125" i="34" s="1"/>
  <c r="EO125" i="34"/>
  <c r="IO125" i="34" s="1"/>
  <c r="FS183" i="34"/>
  <c r="DS183" i="34"/>
  <c r="HS183" i="34" s="1"/>
  <c r="ES183" i="34"/>
  <c r="IS183" i="34" s="1"/>
  <c r="FS168" i="34"/>
  <c r="DS168" i="34"/>
  <c r="ES168" i="34"/>
  <c r="FQ168" i="34"/>
  <c r="DQ168" i="34"/>
  <c r="EQ168" i="34"/>
  <c r="FO129" i="34"/>
  <c r="DO129" i="34"/>
  <c r="EO129" i="34"/>
  <c r="FP170" i="34"/>
  <c r="DP170" i="34"/>
  <c r="EP170" i="34"/>
  <c r="FO181" i="34"/>
  <c r="DO181" i="34"/>
  <c r="EO181" i="34"/>
  <c r="FS37" i="34"/>
  <c r="DS37" i="34"/>
  <c r="HS37" i="34" s="1"/>
  <c r="ES37" i="34"/>
  <c r="IS37" i="34" s="1"/>
  <c r="FN136" i="34"/>
  <c r="DN136" i="34"/>
  <c r="HN136" i="34" s="1"/>
  <c r="EN136" i="34"/>
  <c r="IN136" i="34" s="1"/>
  <c r="FN133" i="34"/>
  <c r="DN133" i="34"/>
  <c r="HN133" i="34" s="1"/>
  <c r="EN133" i="34"/>
  <c r="IN133" i="34" s="1"/>
  <c r="FN131" i="34"/>
  <c r="DN131" i="34"/>
  <c r="EN131" i="34"/>
  <c r="FM143" i="34"/>
  <c r="DM143" i="34"/>
  <c r="EM143" i="34"/>
  <c r="FM128" i="34"/>
  <c r="DM128" i="34"/>
  <c r="EM128" i="34"/>
  <c r="FM126" i="34"/>
  <c r="DM126" i="34"/>
  <c r="EM126" i="34"/>
  <c r="IJ37" i="34"/>
  <c r="IH64" i="34"/>
  <c r="IH37" i="34"/>
  <c r="IL116" i="34"/>
  <c r="IY116" i="34" s="1"/>
  <c r="IH47" i="34"/>
  <c r="II47" i="34"/>
  <c r="IL117" i="34"/>
  <c r="IY117" i="34" s="1"/>
  <c r="II63" i="34"/>
  <c r="IJ64" i="34"/>
  <c r="GR112" i="34"/>
  <c r="GS112" i="34"/>
  <c r="GN184" i="34"/>
  <c r="GS184" i="34"/>
  <c r="GQ183" i="34"/>
  <c r="JJ64" i="34"/>
  <c r="HJ64" i="34"/>
  <c r="JI63" i="34"/>
  <c r="HI63" i="34"/>
  <c r="GO183" i="34"/>
  <c r="GO112" i="34"/>
  <c r="GN112" i="34"/>
  <c r="GM112" i="34"/>
  <c r="GT112" i="34"/>
  <c r="GT184" i="34"/>
  <c r="JH47" i="34"/>
  <c r="HH47" i="34"/>
  <c r="GP184" i="34"/>
  <c r="GQ112" i="34"/>
  <c r="GN183" i="34"/>
  <c r="GS183" i="34"/>
  <c r="JJ37" i="34"/>
  <c r="HJ37" i="34"/>
  <c r="JH37" i="34"/>
  <c r="HH37" i="34"/>
  <c r="JI47" i="34"/>
  <c r="HI47" i="34"/>
  <c r="FB112" i="34"/>
  <c r="W113" i="33"/>
  <c r="W113" i="34"/>
  <c r="C146" i="19"/>
  <c r="BI122" i="34"/>
  <c r="EF122" i="34" s="1"/>
  <c r="B190" i="10"/>
  <c r="O43" i="19"/>
  <c r="B119" i="34"/>
  <c r="HL119" i="34" s="1"/>
  <c r="FF112" i="34"/>
  <c r="U113" i="33"/>
  <c r="U113" i="34"/>
  <c r="FG112" i="34"/>
  <c r="O127" i="32"/>
  <c r="B118" i="33"/>
  <c r="BR118" i="33" s="1"/>
  <c r="B118" i="34"/>
  <c r="HL118" i="34" s="1"/>
  <c r="T113" i="33"/>
  <c r="T113" i="34"/>
  <c r="C145" i="19"/>
  <c r="B115" i="19"/>
  <c r="B120" i="34"/>
  <c r="HL120" i="34" s="1"/>
  <c r="V113" i="33"/>
  <c r="V113" i="34"/>
  <c r="B155" i="32"/>
  <c r="O155" i="32" s="1"/>
  <c r="H153" i="32"/>
  <c r="H281" i="32" s="1"/>
  <c r="W123" i="33"/>
  <c r="W123" i="34"/>
  <c r="W122" i="33"/>
  <c r="W122" i="34"/>
  <c r="FT122" i="34" s="1"/>
  <c r="J146" i="19"/>
  <c r="AW123" i="34"/>
  <c r="FE112" i="34"/>
  <c r="D137" i="10"/>
  <c r="D255" i="10" s="1"/>
  <c r="H145" i="19"/>
  <c r="P113" i="33"/>
  <c r="P113" i="34"/>
  <c r="I123" i="33"/>
  <c r="AL123" i="33" s="1"/>
  <c r="BL123" i="33" s="1"/>
  <c r="I123" i="34"/>
  <c r="I122" i="33"/>
  <c r="AL122" i="33" s="1"/>
  <c r="BL122" i="33" s="1"/>
  <c r="I122" i="34"/>
  <c r="V123" i="33"/>
  <c r="V123" i="34"/>
  <c r="V122" i="33"/>
  <c r="V122" i="34"/>
  <c r="I146" i="19"/>
  <c r="AV123" i="34"/>
  <c r="O129" i="32"/>
  <c r="B181" i="32"/>
  <c r="O181" i="32" s="1"/>
  <c r="H122" i="33"/>
  <c r="H122" i="34"/>
  <c r="U123" i="33"/>
  <c r="U123" i="34"/>
  <c r="U122" i="33"/>
  <c r="U122" i="34"/>
  <c r="O45" i="19"/>
  <c r="B121" i="34"/>
  <c r="HL121" i="34" s="1"/>
  <c r="S112" i="33"/>
  <c r="S112" i="34"/>
  <c r="O84" i="19"/>
  <c r="O63" i="10"/>
  <c r="H88" i="19"/>
  <c r="O38" i="19"/>
  <c r="B114" i="34"/>
  <c r="HL114" i="34" s="1"/>
  <c r="G123" i="33"/>
  <c r="AJ123" i="33" s="1"/>
  <c r="BJ123" i="33" s="1"/>
  <c r="G123" i="34"/>
  <c r="G122" i="33"/>
  <c r="AJ122" i="33" s="1"/>
  <c r="BJ122" i="33" s="1"/>
  <c r="G122" i="34"/>
  <c r="T123" i="33"/>
  <c r="T123" i="34"/>
  <c r="T122" i="33"/>
  <c r="T122" i="34"/>
  <c r="G146" i="19"/>
  <c r="AT123" i="34"/>
  <c r="B203" i="32"/>
  <c r="O128" i="32"/>
  <c r="F171" i="32"/>
  <c r="O59" i="19"/>
  <c r="O39" i="19"/>
  <c r="B115" i="34"/>
  <c r="HL115" i="34" s="1"/>
  <c r="BR139" i="33"/>
  <c r="HL138" i="34"/>
  <c r="Q113" i="33"/>
  <c r="Q113" i="34"/>
  <c r="F123" i="33"/>
  <c r="AI123" i="33" s="1"/>
  <c r="BI123" i="33" s="1"/>
  <c r="F123" i="34"/>
  <c r="F122" i="33"/>
  <c r="F122" i="34"/>
  <c r="S123" i="33"/>
  <c r="S123" i="34"/>
  <c r="S122" i="33"/>
  <c r="S122" i="34"/>
  <c r="F146" i="19"/>
  <c r="AS123" i="34"/>
  <c r="F145" i="19"/>
  <c r="AS122" i="34"/>
  <c r="O78" i="32"/>
  <c r="D153" i="32"/>
  <c r="D281" i="32" s="1"/>
  <c r="F71" i="20"/>
  <c r="AF148" i="34" s="1"/>
  <c r="E72" i="20"/>
  <c r="O55" i="19"/>
  <c r="O116" i="34"/>
  <c r="HY116" i="34" s="1"/>
  <c r="EY116" i="34"/>
  <c r="DL116" i="34"/>
  <c r="B109" i="20"/>
  <c r="FA112" i="34"/>
  <c r="R113" i="33"/>
  <c r="R113" i="34"/>
  <c r="EZ112" i="34"/>
  <c r="E123" i="33"/>
  <c r="AH123" i="33" s="1"/>
  <c r="BH123" i="33" s="1"/>
  <c r="E123" i="34"/>
  <c r="E122" i="33"/>
  <c r="AH122" i="33" s="1"/>
  <c r="BH122" i="33" s="1"/>
  <c r="E122" i="34"/>
  <c r="R123" i="33"/>
  <c r="R123" i="34"/>
  <c r="R122" i="33"/>
  <c r="R122" i="34"/>
  <c r="G154" i="32"/>
  <c r="C149" i="32"/>
  <c r="C277" i="32" s="1"/>
  <c r="O117" i="34"/>
  <c r="HY117" i="34" s="1"/>
  <c r="DL117" i="34"/>
  <c r="EY117" i="34"/>
  <c r="E88" i="19"/>
  <c r="AE122" i="34"/>
  <c r="FD112" i="34"/>
  <c r="S113" i="33"/>
  <c r="S113" i="34"/>
  <c r="D123" i="33"/>
  <c r="AG123" i="33" s="1"/>
  <c r="BG123" i="33" s="1"/>
  <c r="D123" i="34"/>
  <c r="D122" i="33"/>
  <c r="AG122" i="33" s="1"/>
  <c r="BG122" i="33" s="1"/>
  <c r="D122" i="34"/>
  <c r="Q123" i="33"/>
  <c r="Q123" i="34"/>
  <c r="Q122" i="33"/>
  <c r="Q122" i="34"/>
  <c r="O124" i="32"/>
  <c r="F154" i="32"/>
  <c r="F282" i="32" s="1"/>
  <c r="D150" i="10"/>
  <c r="D154" i="10"/>
  <c r="AD9" i="34"/>
  <c r="AQ9" i="34"/>
  <c r="AD10" i="34"/>
  <c r="AD17" i="34"/>
  <c r="D388" i="1"/>
  <c r="BD13" i="34"/>
  <c r="EA13" i="34" s="1"/>
  <c r="AD12" i="34"/>
  <c r="AD16" i="34"/>
  <c r="AD15" i="34"/>
  <c r="AP11" i="34"/>
  <c r="AP17" i="34"/>
  <c r="AP14" i="34"/>
  <c r="AC12" i="34"/>
  <c r="C390" i="1"/>
  <c r="BC15" i="34"/>
  <c r="AP8" i="34"/>
  <c r="AP16" i="34"/>
  <c r="D646" i="17"/>
  <c r="AD64" i="34"/>
  <c r="W47" i="33"/>
  <c r="W47" i="34"/>
  <c r="AG64" i="34"/>
  <c r="H646" i="17"/>
  <c r="AH64" i="34"/>
  <c r="E629" i="17"/>
  <c r="AE47" i="34"/>
  <c r="FO47" i="34" s="1"/>
  <c r="J63" i="33"/>
  <c r="J63" i="34"/>
  <c r="E904" i="17"/>
  <c r="AR64" i="34"/>
  <c r="E64" i="33"/>
  <c r="AH64" i="33" s="1"/>
  <c r="BH64" i="33" s="1"/>
  <c r="E64" i="34"/>
  <c r="D63" i="33"/>
  <c r="AG63" i="33" s="1"/>
  <c r="BG63" i="33" s="1"/>
  <c r="D63" i="34"/>
  <c r="AP64" i="34"/>
  <c r="H645" i="17"/>
  <c r="AH63" i="34"/>
  <c r="P171" i="33"/>
  <c r="P171" i="34"/>
  <c r="P179" i="33"/>
  <c r="AS179" i="33" s="1"/>
  <c r="P179" i="34"/>
  <c r="P183" i="33"/>
  <c r="AS183" i="33" s="1"/>
  <c r="P183" i="34"/>
  <c r="AG147" i="33"/>
  <c r="BG147" i="33" s="1"/>
  <c r="AH134" i="33"/>
  <c r="BH134" i="33" s="1"/>
  <c r="C231" i="22"/>
  <c r="AC196" i="34"/>
  <c r="F164" i="10"/>
  <c r="AF182" i="34"/>
  <c r="EP182" i="34" s="1"/>
  <c r="C178" i="33"/>
  <c r="AF178" i="33" s="1"/>
  <c r="C178" i="34"/>
  <c r="F172" i="33"/>
  <c r="F172" i="34"/>
  <c r="F225" i="10"/>
  <c r="AS174" i="34"/>
  <c r="F233" i="10"/>
  <c r="AS182" i="34"/>
  <c r="AS149" i="33"/>
  <c r="BS149" i="33" s="1"/>
  <c r="Q27" i="34"/>
  <c r="HL179" i="34"/>
  <c r="HL174" i="34"/>
  <c r="HL170" i="34"/>
  <c r="BE129" i="33"/>
  <c r="HL129" i="34"/>
  <c r="HL151" i="34"/>
  <c r="BR147" i="33"/>
  <c r="HL146" i="34"/>
  <c r="BE142" i="33"/>
  <c r="HL141" i="34"/>
  <c r="O136" i="33"/>
  <c r="HL135" i="34"/>
  <c r="AR130" i="33"/>
  <c r="HL130" i="34"/>
  <c r="HL180" i="34"/>
  <c r="BR184" i="33"/>
  <c r="C329" i="22"/>
  <c r="AP189" i="34"/>
  <c r="C259" i="22"/>
  <c r="C189" i="34"/>
  <c r="C237" i="22"/>
  <c r="AC202" i="34"/>
  <c r="C232" i="22"/>
  <c r="AC197" i="34"/>
  <c r="C224" i="22"/>
  <c r="AC189" i="34"/>
  <c r="S179" i="33"/>
  <c r="AV179" i="33" s="1"/>
  <c r="BV179" i="33" s="1"/>
  <c r="S179" i="34"/>
  <c r="F228" i="10"/>
  <c r="AS177" i="34"/>
  <c r="F157" i="10"/>
  <c r="AF175" i="34"/>
  <c r="FP175" i="34" s="1"/>
  <c r="F220" i="10"/>
  <c r="AS169" i="34"/>
  <c r="S168" i="33"/>
  <c r="S168" i="34"/>
  <c r="FP168" i="34" s="1"/>
  <c r="C224" i="10"/>
  <c r="AP173" i="34"/>
  <c r="C221" i="10"/>
  <c r="AP170" i="34"/>
  <c r="E230" i="10"/>
  <c r="AR179" i="34"/>
  <c r="E226" i="10"/>
  <c r="AR175" i="34"/>
  <c r="E222" i="10"/>
  <c r="AR171" i="34"/>
  <c r="R182" i="33"/>
  <c r="AU182" i="33" s="1"/>
  <c r="BU182" i="33" s="1"/>
  <c r="R182" i="34"/>
  <c r="E162" i="10"/>
  <c r="AE180" i="34"/>
  <c r="FO180" i="34" s="1"/>
  <c r="E158" i="10"/>
  <c r="AE176" i="34"/>
  <c r="DO176" i="34" s="1"/>
  <c r="E154" i="10"/>
  <c r="AE172" i="34"/>
  <c r="EO172" i="34" s="1"/>
  <c r="G37" i="33"/>
  <c r="G37" i="34"/>
  <c r="E619" i="17"/>
  <c r="AE37" i="34"/>
  <c r="I238" i="22"/>
  <c r="AI203" i="34"/>
  <c r="FA183" i="34"/>
  <c r="D267" i="22"/>
  <c r="D197" i="34"/>
  <c r="D231" i="10"/>
  <c r="AQ180" i="34"/>
  <c r="D224" i="10"/>
  <c r="AQ173" i="34"/>
  <c r="D161" i="10"/>
  <c r="AD179" i="34"/>
  <c r="EN179" i="34" s="1"/>
  <c r="D153" i="10"/>
  <c r="AD171" i="34"/>
  <c r="FN171" i="34" s="1"/>
  <c r="P37" i="33"/>
  <c r="P37" i="34"/>
  <c r="AG151" i="33"/>
  <c r="AG148" i="33"/>
  <c r="BG148" i="33" s="1"/>
  <c r="AG127" i="33"/>
  <c r="BG127" i="33" s="1"/>
  <c r="D158" i="10"/>
  <c r="AD176" i="34"/>
  <c r="D260" i="22"/>
  <c r="D190" i="34"/>
  <c r="I235" i="22"/>
  <c r="AI200" i="34"/>
  <c r="J934" i="17"/>
  <c r="AW94" i="34"/>
  <c r="AP19" i="34"/>
  <c r="C396" i="1"/>
  <c r="BC21" i="34"/>
  <c r="S21" i="33"/>
  <c r="S21" i="34"/>
  <c r="S155" i="33"/>
  <c r="S155" i="34"/>
  <c r="C157" i="33"/>
  <c r="AF157" i="33" s="1"/>
  <c r="C157" i="34"/>
  <c r="C167" i="33"/>
  <c r="AF167" i="33" s="1"/>
  <c r="C167" i="34"/>
  <c r="C165" i="33"/>
  <c r="AF165" i="33" s="1"/>
  <c r="C165" i="34"/>
  <c r="F156" i="33"/>
  <c r="F156" i="34"/>
  <c r="C164" i="33"/>
  <c r="AF164" i="33" s="1"/>
  <c r="C164" i="34"/>
  <c r="HL162" i="34"/>
  <c r="HL154" i="34"/>
  <c r="V160" i="33"/>
  <c r="AY160" i="33" s="1"/>
  <c r="V160" i="34"/>
  <c r="S159" i="33"/>
  <c r="AV159" i="33" s="1"/>
  <c r="BV159" i="33" s="1"/>
  <c r="S159" i="34"/>
  <c r="J180" i="33"/>
  <c r="AM180" i="33" s="1"/>
  <c r="BM180" i="33" s="1"/>
  <c r="J180" i="34"/>
  <c r="W183" i="33"/>
  <c r="AZ183" i="33" s="1"/>
  <c r="W183" i="34"/>
  <c r="DT183" i="34" s="1"/>
  <c r="HT183" i="34" s="1"/>
  <c r="W171" i="33"/>
  <c r="W171" i="34"/>
  <c r="FF183" i="34"/>
  <c r="I228" i="10"/>
  <c r="AV177" i="34"/>
  <c r="I226" i="10"/>
  <c r="AV175" i="34"/>
  <c r="I223" i="10"/>
  <c r="AV172" i="34"/>
  <c r="I221" i="10"/>
  <c r="AV170" i="34"/>
  <c r="AL151" i="33"/>
  <c r="V179" i="33"/>
  <c r="AY179" i="33" s="1"/>
  <c r="BY179" i="33" s="1"/>
  <c r="V179" i="34"/>
  <c r="FS179" i="34" s="1"/>
  <c r="I163" i="10"/>
  <c r="AI181" i="34"/>
  <c r="I159" i="10"/>
  <c r="AI177" i="34"/>
  <c r="FS177" i="34" s="1"/>
  <c r="I155" i="10"/>
  <c r="AI173" i="34"/>
  <c r="I151" i="10"/>
  <c r="AI169" i="34"/>
  <c r="FS169" i="34" s="1"/>
  <c r="H183" i="33"/>
  <c r="AK183" i="33" s="1"/>
  <c r="BK183" i="33" s="1"/>
  <c r="H183" i="34"/>
  <c r="H173" i="33"/>
  <c r="H173" i="34"/>
  <c r="H168" i="33"/>
  <c r="H168" i="34"/>
  <c r="H161" i="10"/>
  <c r="AH179" i="34"/>
  <c r="H155" i="10"/>
  <c r="AH173" i="34"/>
  <c r="G223" i="34"/>
  <c r="G166" i="33"/>
  <c r="AJ166" i="33" s="1"/>
  <c r="BJ166" i="33" s="1"/>
  <c r="G166" i="34"/>
  <c r="G161" i="10"/>
  <c r="AG179" i="34"/>
  <c r="FQ179" i="34" s="1"/>
  <c r="G157" i="10"/>
  <c r="AG175" i="34"/>
  <c r="EQ175" i="34" s="1"/>
  <c r="G153" i="10"/>
  <c r="AG171" i="34"/>
  <c r="FQ171" i="34" s="1"/>
  <c r="H167" i="33"/>
  <c r="AK167" i="33" s="1"/>
  <c r="BK167" i="33" s="1"/>
  <c r="H167" i="34"/>
  <c r="C174" i="32"/>
  <c r="AC165" i="34"/>
  <c r="H164" i="33"/>
  <c r="AK164" i="33" s="1"/>
  <c r="BK164" i="33" s="1"/>
  <c r="H164" i="34"/>
  <c r="H157" i="33"/>
  <c r="AK157" i="33" s="1"/>
  <c r="BK157" i="33" s="1"/>
  <c r="H157" i="34"/>
  <c r="D392" i="1"/>
  <c r="BD17" i="34"/>
  <c r="D387" i="1"/>
  <c r="BD12" i="34"/>
  <c r="AQ16" i="34"/>
  <c r="AQ14" i="34"/>
  <c r="AQ11" i="34"/>
  <c r="AC11" i="34"/>
  <c r="AC17" i="34"/>
  <c r="AC14" i="34"/>
  <c r="AC15" i="34"/>
  <c r="AC10" i="34"/>
  <c r="C383" i="1"/>
  <c r="BC8" i="34"/>
  <c r="AP13" i="34"/>
  <c r="AC16" i="34"/>
  <c r="Q64" i="33"/>
  <c r="Q64" i="34"/>
  <c r="U47" i="33"/>
  <c r="U47" i="34"/>
  <c r="U64" i="33"/>
  <c r="U64" i="34"/>
  <c r="J645" i="17"/>
  <c r="AJ63" i="34"/>
  <c r="AD63" i="34"/>
  <c r="P63" i="33"/>
  <c r="P63" i="34"/>
  <c r="E903" i="17"/>
  <c r="AR63" i="34"/>
  <c r="C64" i="33"/>
  <c r="AF64" i="33" s="1"/>
  <c r="C64" i="34"/>
  <c r="G63" i="33"/>
  <c r="AJ63" i="33" s="1"/>
  <c r="BJ63" i="33" s="1"/>
  <c r="G63" i="34"/>
  <c r="I645" i="17"/>
  <c r="AI63" i="34"/>
  <c r="H903" i="17"/>
  <c r="AU63" i="34"/>
  <c r="E235" i="22"/>
  <c r="AE200" i="34"/>
  <c r="C155" i="10"/>
  <c r="AC173" i="34"/>
  <c r="C157" i="10"/>
  <c r="AC175" i="34"/>
  <c r="C161" i="10"/>
  <c r="AC179" i="34"/>
  <c r="C163" i="10"/>
  <c r="AC181" i="34"/>
  <c r="DN128" i="34"/>
  <c r="H235" i="22"/>
  <c r="AH200" i="34"/>
  <c r="F219" i="10"/>
  <c r="AS168" i="34"/>
  <c r="F227" i="10"/>
  <c r="AS176" i="34"/>
  <c r="D403" i="1"/>
  <c r="BD28" i="34"/>
  <c r="D402" i="1"/>
  <c r="BD27" i="34"/>
  <c r="O178" i="33"/>
  <c r="HL173" i="34"/>
  <c r="HL169" i="34"/>
  <c r="AR127" i="33"/>
  <c r="HL127" i="34"/>
  <c r="BE151" i="33"/>
  <c r="HL150" i="34"/>
  <c r="AR146" i="33"/>
  <c r="HL145" i="34"/>
  <c r="BR140" i="33"/>
  <c r="HL139" i="34"/>
  <c r="AE135" i="33"/>
  <c r="HL134" i="34"/>
  <c r="C235" i="22"/>
  <c r="AC200" i="34"/>
  <c r="C230" i="22"/>
  <c r="AC195" i="34"/>
  <c r="C223" i="22"/>
  <c r="AC188" i="34"/>
  <c r="F163" i="10"/>
  <c r="AF181" i="34"/>
  <c r="FP181" i="34" s="1"/>
  <c r="F226" i="10"/>
  <c r="AS175" i="34"/>
  <c r="F155" i="10"/>
  <c r="AF173" i="34"/>
  <c r="C231" i="10"/>
  <c r="AP180" i="34"/>
  <c r="C227" i="10"/>
  <c r="AP176" i="34"/>
  <c r="C220" i="10"/>
  <c r="AP169" i="34"/>
  <c r="E233" i="10"/>
  <c r="AR182" i="34"/>
  <c r="E229" i="10"/>
  <c r="AR178" i="34"/>
  <c r="E225" i="10"/>
  <c r="AR174" i="34"/>
  <c r="E221" i="10"/>
  <c r="AR170" i="34"/>
  <c r="E223" i="34"/>
  <c r="E161" i="10"/>
  <c r="AE179" i="34"/>
  <c r="EO179" i="34" s="1"/>
  <c r="E157" i="10"/>
  <c r="AE175" i="34"/>
  <c r="FO175" i="34" s="1"/>
  <c r="E153" i="10"/>
  <c r="AE171" i="34"/>
  <c r="FO171" i="34" s="1"/>
  <c r="AR37" i="34"/>
  <c r="D230" i="10"/>
  <c r="AQ179" i="34"/>
  <c r="D223" i="10"/>
  <c r="AQ172" i="34"/>
  <c r="D238" i="22"/>
  <c r="AD203" i="34"/>
  <c r="D159" i="10"/>
  <c r="AD177" i="34"/>
  <c r="FN177" i="34" s="1"/>
  <c r="D151" i="10"/>
  <c r="AD169" i="34"/>
  <c r="DN169" i="34" s="1"/>
  <c r="AP37" i="34"/>
  <c r="C619" i="17"/>
  <c r="AC37" i="34"/>
  <c r="AH124" i="33"/>
  <c r="BH124" i="33" s="1"/>
  <c r="AF151" i="33"/>
  <c r="DM136" i="34"/>
  <c r="HM136" i="34" s="1"/>
  <c r="D229" i="10"/>
  <c r="AQ178" i="34"/>
  <c r="C256" i="22"/>
  <c r="C186" i="34"/>
  <c r="H237" i="22"/>
  <c r="AH202" i="34"/>
  <c r="I934" i="17"/>
  <c r="AV94" i="34"/>
  <c r="AD28" i="34"/>
  <c r="C24" i="33"/>
  <c r="AF24" i="33" s="1"/>
  <c r="C24" i="34"/>
  <c r="E161" i="33"/>
  <c r="AH161" i="33" s="1"/>
  <c r="BH161" i="33" s="1"/>
  <c r="E161" i="34"/>
  <c r="E166" i="33"/>
  <c r="AH166" i="33" s="1"/>
  <c r="BH166" i="33" s="1"/>
  <c r="E166" i="34"/>
  <c r="P157" i="33"/>
  <c r="AS157" i="33" s="1"/>
  <c r="P157" i="34"/>
  <c r="F159" i="33"/>
  <c r="AI159" i="33" s="1"/>
  <c r="BI159" i="33" s="1"/>
  <c r="F159" i="34"/>
  <c r="P167" i="33"/>
  <c r="P167" i="34"/>
  <c r="D158" i="33"/>
  <c r="AG158" i="33" s="1"/>
  <c r="BG158" i="33" s="1"/>
  <c r="D158" i="34"/>
  <c r="S156" i="33"/>
  <c r="S156" i="34"/>
  <c r="HL160" i="34"/>
  <c r="W179" i="33"/>
  <c r="AZ179" i="33" s="1"/>
  <c r="BZ179" i="33" s="1"/>
  <c r="W179" i="34"/>
  <c r="W175" i="33"/>
  <c r="W175" i="34"/>
  <c r="I233" i="10"/>
  <c r="AV182" i="34"/>
  <c r="I230" i="10"/>
  <c r="AV179" i="34"/>
  <c r="I220" i="10"/>
  <c r="AV169" i="34"/>
  <c r="I162" i="10"/>
  <c r="AI180" i="34"/>
  <c r="DS180" i="34" s="1"/>
  <c r="I158" i="10"/>
  <c r="AI176" i="34"/>
  <c r="FS176" i="34" s="1"/>
  <c r="I154" i="10"/>
  <c r="AI172" i="34"/>
  <c r="ES172" i="34" s="1"/>
  <c r="H177" i="33"/>
  <c r="AK177" i="33" s="1"/>
  <c r="BK177" i="33" s="1"/>
  <c r="H177" i="34"/>
  <c r="H171" i="33"/>
  <c r="H171" i="34"/>
  <c r="G232" i="10"/>
  <c r="AT181" i="34"/>
  <c r="G230" i="10"/>
  <c r="AT179" i="34"/>
  <c r="G228" i="10"/>
  <c r="AT177" i="34"/>
  <c r="G226" i="10"/>
  <c r="AT175" i="34"/>
  <c r="G224" i="10"/>
  <c r="AT173" i="34"/>
  <c r="G222" i="10"/>
  <c r="AT171" i="34"/>
  <c r="G220" i="10"/>
  <c r="AT169" i="34"/>
  <c r="AT165" i="34"/>
  <c r="G164" i="10"/>
  <c r="AG182" i="34"/>
  <c r="FQ182" i="34" s="1"/>
  <c r="G160" i="10"/>
  <c r="AG178" i="34"/>
  <c r="DQ178" i="34" s="1"/>
  <c r="G156" i="10"/>
  <c r="AG174" i="34"/>
  <c r="FQ174" i="34" s="1"/>
  <c r="G152" i="10"/>
  <c r="AG170" i="34"/>
  <c r="DQ170" i="34" s="1"/>
  <c r="F167" i="33"/>
  <c r="AI167" i="33" s="1"/>
  <c r="BI167" i="33" s="1"/>
  <c r="F167" i="34"/>
  <c r="E155" i="33"/>
  <c r="E155" i="34"/>
  <c r="P154" i="33"/>
  <c r="P154" i="34"/>
  <c r="T153" i="33"/>
  <c r="T153" i="34"/>
  <c r="AR12" i="34"/>
  <c r="AQ8" i="34"/>
  <c r="AQ10" i="34"/>
  <c r="AQ17" i="34"/>
  <c r="AQ12" i="34"/>
  <c r="D391" i="1"/>
  <c r="BD16" i="34"/>
  <c r="AD14" i="34"/>
  <c r="AQ15" i="34"/>
  <c r="C392" i="1"/>
  <c r="BC17" i="34"/>
  <c r="C387" i="1"/>
  <c r="BC12" i="34"/>
  <c r="AC9" i="34"/>
  <c r="AP15" i="34"/>
  <c r="AC13" i="34"/>
  <c r="D64" i="33"/>
  <c r="AG64" i="33" s="1"/>
  <c r="BG64" i="33" s="1"/>
  <c r="D64" i="34"/>
  <c r="D904" i="17"/>
  <c r="AQ64" i="34"/>
  <c r="V47" i="33"/>
  <c r="V47" i="34"/>
  <c r="J629" i="17"/>
  <c r="AJ47" i="34"/>
  <c r="H47" i="33"/>
  <c r="AK47" i="33" s="1"/>
  <c r="BK47" i="33" s="1"/>
  <c r="H47" i="34"/>
  <c r="T47" i="33"/>
  <c r="T47" i="34"/>
  <c r="G64" i="33"/>
  <c r="AJ64" i="33" s="1"/>
  <c r="BJ64" i="33" s="1"/>
  <c r="G64" i="34"/>
  <c r="AW63" i="34"/>
  <c r="F887" i="17"/>
  <c r="AS47" i="34"/>
  <c r="F646" i="17"/>
  <c r="AF64" i="34"/>
  <c r="F64" i="33"/>
  <c r="AI64" i="33" s="1"/>
  <c r="BI64" i="33" s="1"/>
  <c r="F64" i="34"/>
  <c r="P64" i="33"/>
  <c r="P64" i="34"/>
  <c r="G645" i="17"/>
  <c r="AG63" i="34"/>
  <c r="I903" i="17"/>
  <c r="AV63" i="34"/>
  <c r="U63" i="33"/>
  <c r="U63" i="34"/>
  <c r="AW64" i="34"/>
  <c r="P168" i="33"/>
  <c r="P168" i="34"/>
  <c r="P182" i="33"/>
  <c r="AS182" i="33" s="1"/>
  <c r="P182" i="34"/>
  <c r="F237" i="22"/>
  <c r="AF202" i="34"/>
  <c r="C175" i="33"/>
  <c r="C175" i="34"/>
  <c r="F160" i="10"/>
  <c r="AF178" i="34"/>
  <c r="EP178" i="34" s="1"/>
  <c r="F221" i="10"/>
  <c r="AS170" i="34"/>
  <c r="F229" i="10"/>
  <c r="AS178" i="34"/>
  <c r="AE28" i="34"/>
  <c r="HL183" i="34"/>
  <c r="HL177" i="34"/>
  <c r="HL172" i="34"/>
  <c r="HL168" i="34"/>
  <c r="AE126" i="33"/>
  <c r="HL126" i="34"/>
  <c r="O150" i="33"/>
  <c r="HL149" i="34"/>
  <c r="BR144" i="33"/>
  <c r="HL143" i="34"/>
  <c r="AE134" i="33"/>
  <c r="HL133" i="34"/>
  <c r="BR176" i="33"/>
  <c r="HL176" i="34"/>
  <c r="C327" i="22"/>
  <c r="AP187" i="34"/>
  <c r="C262" i="22"/>
  <c r="C192" i="34"/>
  <c r="C240" i="22"/>
  <c r="AC205" i="34"/>
  <c r="C234" i="22"/>
  <c r="AC199" i="34"/>
  <c r="C227" i="22"/>
  <c r="AC192" i="34"/>
  <c r="S183" i="33"/>
  <c r="AV183" i="33" s="1"/>
  <c r="S183" i="34"/>
  <c r="EP183" i="34" s="1"/>
  <c r="IP183" i="34" s="1"/>
  <c r="F232" i="10"/>
  <c r="AS181" i="34"/>
  <c r="F161" i="10"/>
  <c r="AF179" i="34"/>
  <c r="F224" i="10"/>
  <c r="AS173" i="34"/>
  <c r="F153" i="10"/>
  <c r="AF171" i="34"/>
  <c r="FP171" i="34" s="1"/>
  <c r="C233" i="10"/>
  <c r="AP182" i="34"/>
  <c r="C230" i="10"/>
  <c r="AP179" i="34"/>
  <c r="C226" i="10"/>
  <c r="AP175" i="34"/>
  <c r="C223" i="10"/>
  <c r="AP172" i="34"/>
  <c r="C219" i="10"/>
  <c r="AP168" i="34"/>
  <c r="E232" i="10"/>
  <c r="AR181" i="34"/>
  <c r="E228" i="10"/>
  <c r="AR177" i="34"/>
  <c r="E224" i="10"/>
  <c r="AR173" i="34"/>
  <c r="E220" i="10"/>
  <c r="AR169" i="34"/>
  <c r="R184" i="33"/>
  <c r="AU184" i="33" s="1"/>
  <c r="BU184" i="33" s="1"/>
  <c r="R184" i="34"/>
  <c r="FO184" i="34" s="1"/>
  <c r="FB183" i="34"/>
  <c r="E164" i="10"/>
  <c r="AE182" i="34"/>
  <c r="E152" i="10"/>
  <c r="AE170" i="34"/>
  <c r="FO170" i="34" s="1"/>
  <c r="AT37" i="34"/>
  <c r="AF37" i="34"/>
  <c r="FP37" i="34" s="1"/>
  <c r="R37" i="33"/>
  <c r="R37" i="34"/>
  <c r="FA184" i="34"/>
  <c r="D223" i="34"/>
  <c r="D228" i="10"/>
  <c r="AQ177" i="34"/>
  <c r="D222" i="10"/>
  <c r="AQ171" i="34"/>
  <c r="D337" i="22"/>
  <c r="AQ197" i="34"/>
  <c r="D225" i="22"/>
  <c r="AD190" i="34"/>
  <c r="AI130" i="33"/>
  <c r="BI130" i="33" s="1"/>
  <c r="FP127" i="34"/>
  <c r="EN126" i="34"/>
  <c r="FM135" i="34"/>
  <c r="DM130" i="34"/>
  <c r="HM130" i="34" s="1"/>
  <c r="EM124" i="34"/>
  <c r="IM124" i="34" s="1"/>
  <c r="C226" i="22"/>
  <c r="AC191" i="34"/>
  <c r="D233" i="22"/>
  <c r="AD198" i="34"/>
  <c r="H934" i="17"/>
  <c r="AU94" i="34"/>
  <c r="Q19" i="33"/>
  <c r="Q19" i="34"/>
  <c r="AQ28" i="34"/>
  <c r="AP28" i="34"/>
  <c r="Q166" i="33"/>
  <c r="AT166" i="33" s="1"/>
  <c r="BT166" i="33" s="1"/>
  <c r="Q166" i="34"/>
  <c r="F162" i="33"/>
  <c r="AI162" i="33" s="1"/>
  <c r="BI162" i="33" s="1"/>
  <c r="F162" i="34"/>
  <c r="D160" i="33"/>
  <c r="AG160" i="33" s="1"/>
  <c r="BG160" i="33" s="1"/>
  <c r="D160" i="34"/>
  <c r="F154" i="33"/>
  <c r="F154" i="34"/>
  <c r="C160" i="33"/>
  <c r="AF160" i="33" s="1"/>
  <c r="C160" i="34"/>
  <c r="E156" i="33"/>
  <c r="E156" i="34"/>
  <c r="P160" i="33"/>
  <c r="AS160" i="33" s="1"/>
  <c r="P160" i="34"/>
  <c r="Q155" i="33"/>
  <c r="Q155" i="34"/>
  <c r="C249" i="32"/>
  <c r="AP165" i="34"/>
  <c r="Q158" i="33"/>
  <c r="AT158" i="33" s="1"/>
  <c r="BT158" i="33" s="1"/>
  <c r="Q158" i="34"/>
  <c r="E153" i="33"/>
  <c r="E153" i="34"/>
  <c r="R161" i="33"/>
  <c r="AU161" i="33" s="1"/>
  <c r="BU161" i="33" s="1"/>
  <c r="R161" i="34"/>
  <c r="HL166" i="34"/>
  <c r="HL158" i="34"/>
  <c r="T160" i="33"/>
  <c r="AW160" i="33" s="1"/>
  <c r="BW160" i="33" s="1"/>
  <c r="T160" i="34"/>
  <c r="FG184" i="34"/>
  <c r="W177" i="33"/>
  <c r="AZ177" i="33" s="1"/>
  <c r="W177" i="34"/>
  <c r="FF184" i="34"/>
  <c r="I227" i="10"/>
  <c r="AV176" i="34"/>
  <c r="I225" i="10"/>
  <c r="AV174" i="34"/>
  <c r="AL150" i="33"/>
  <c r="BL150" i="33" s="1"/>
  <c r="I157" i="10"/>
  <c r="AI175" i="34"/>
  <c r="DS175" i="34" s="1"/>
  <c r="H181" i="33"/>
  <c r="AK181" i="33" s="1"/>
  <c r="BK181" i="33" s="1"/>
  <c r="H181" i="34"/>
  <c r="H175" i="33"/>
  <c r="H175" i="34"/>
  <c r="H221" i="10"/>
  <c r="AU170" i="34"/>
  <c r="H163" i="10"/>
  <c r="AH181" i="34"/>
  <c r="H153" i="10"/>
  <c r="AH171" i="34"/>
  <c r="FD183" i="34"/>
  <c r="G167" i="33"/>
  <c r="AJ167" i="33" s="1"/>
  <c r="BJ167" i="33" s="1"/>
  <c r="G167" i="34"/>
  <c r="G165" i="33"/>
  <c r="AJ165" i="33" s="1"/>
  <c r="BJ165" i="33" s="1"/>
  <c r="G165" i="34"/>
  <c r="G156" i="33"/>
  <c r="G156" i="34"/>
  <c r="G163" i="10"/>
  <c r="AG181" i="34"/>
  <c r="FQ181" i="34" s="1"/>
  <c r="G159" i="10"/>
  <c r="AG177" i="34"/>
  <c r="DQ177" i="34" s="1"/>
  <c r="G155" i="10"/>
  <c r="AG173" i="34"/>
  <c r="FQ173" i="34" s="1"/>
  <c r="G151" i="10"/>
  <c r="AG169" i="34"/>
  <c r="DQ169" i="34" s="1"/>
  <c r="J154" i="33"/>
  <c r="J154" i="34"/>
  <c r="I165" i="33"/>
  <c r="AL165" i="33" s="1"/>
  <c r="BL165" i="33" s="1"/>
  <c r="I165" i="34"/>
  <c r="I155" i="33"/>
  <c r="I155" i="34"/>
  <c r="S153" i="33"/>
  <c r="S153" i="34"/>
  <c r="AE12" i="34"/>
  <c r="D383" i="1"/>
  <c r="BD8" i="34"/>
  <c r="D385" i="1"/>
  <c r="BD10" i="34"/>
  <c r="AD13" i="34"/>
  <c r="D16" i="34"/>
  <c r="C386" i="1"/>
  <c r="BC11" i="34"/>
  <c r="AP12" i="34"/>
  <c r="AP9" i="34"/>
  <c r="AP10" i="34"/>
  <c r="C391" i="1"/>
  <c r="BC16" i="34"/>
  <c r="I47" i="33"/>
  <c r="AL47" i="33" s="1"/>
  <c r="BL47" i="33" s="1"/>
  <c r="I47" i="34"/>
  <c r="G47" i="33"/>
  <c r="AJ47" i="33" s="1"/>
  <c r="BJ47" i="33" s="1"/>
  <c r="G47" i="34"/>
  <c r="AT64" i="34"/>
  <c r="AU64" i="34"/>
  <c r="S47" i="33"/>
  <c r="S47" i="34"/>
  <c r="DP47" i="34" s="1"/>
  <c r="HP47" i="34" s="1"/>
  <c r="AI64" i="34"/>
  <c r="FS64" i="34" s="1"/>
  <c r="F903" i="17"/>
  <c r="AS63" i="34"/>
  <c r="AP63" i="34"/>
  <c r="E63" i="33"/>
  <c r="AH63" i="33" s="1"/>
  <c r="BH63" i="33" s="1"/>
  <c r="E63" i="34"/>
  <c r="C646" i="17"/>
  <c r="AC64" i="34"/>
  <c r="AT63" i="34"/>
  <c r="V63" i="33"/>
  <c r="V63" i="34"/>
  <c r="J646" i="17"/>
  <c r="AJ64" i="34"/>
  <c r="DT64" i="34" s="1"/>
  <c r="HT64" i="34" s="1"/>
  <c r="AI134" i="33"/>
  <c r="BI134" i="33" s="1"/>
  <c r="BD181" i="34"/>
  <c r="C152" i="10"/>
  <c r="AC170" i="34"/>
  <c r="C154" i="10"/>
  <c r="AC172" i="34"/>
  <c r="C156" i="10"/>
  <c r="AC174" i="34"/>
  <c r="C158" i="10"/>
  <c r="AC176" i="34"/>
  <c r="C160" i="10"/>
  <c r="AC178" i="34"/>
  <c r="C164" i="10"/>
  <c r="AC182" i="34"/>
  <c r="F235" i="22"/>
  <c r="AF200" i="34"/>
  <c r="F154" i="10"/>
  <c r="AF172" i="34"/>
  <c r="F162" i="10"/>
  <c r="AF180" i="34"/>
  <c r="FP180" i="34" s="1"/>
  <c r="F223" i="10"/>
  <c r="AS172" i="34"/>
  <c r="F231" i="10"/>
  <c r="AS180" i="34"/>
  <c r="BR182" i="33"/>
  <c r="AE175" i="33"/>
  <c r="AR171" i="33"/>
  <c r="AR125" i="33"/>
  <c r="HL125" i="34"/>
  <c r="AR148" i="33"/>
  <c r="HL147" i="34"/>
  <c r="AR143" i="33"/>
  <c r="HL142" i="34"/>
  <c r="BE138" i="33"/>
  <c r="HL137" i="34"/>
  <c r="BR131" i="33"/>
  <c r="HL131" i="34"/>
  <c r="AE181" i="33"/>
  <c r="HL181" i="34"/>
  <c r="G237" i="22"/>
  <c r="AG202" i="34"/>
  <c r="C332" i="22"/>
  <c r="AP192" i="34"/>
  <c r="C261" i="22"/>
  <c r="C191" i="34"/>
  <c r="C239" i="22"/>
  <c r="AC204" i="34"/>
  <c r="C233" i="22"/>
  <c r="AC198" i="34"/>
  <c r="C225" i="22"/>
  <c r="AC190" i="34"/>
  <c r="FC184" i="34"/>
  <c r="F230" i="10"/>
  <c r="AS179" i="34"/>
  <c r="F159" i="10"/>
  <c r="AF177" i="34"/>
  <c r="FP177" i="34" s="1"/>
  <c r="S173" i="33"/>
  <c r="S173" i="34"/>
  <c r="F222" i="10"/>
  <c r="AS171" i="34"/>
  <c r="F151" i="10"/>
  <c r="AF169" i="34"/>
  <c r="DP169" i="34" s="1"/>
  <c r="C184" i="33"/>
  <c r="AF184" i="33" s="1"/>
  <c r="C184" i="34"/>
  <c r="C232" i="10"/>
  <c r="AP181" i="34"/>
  <c r="C229" i="10"/>
  <c r="AP178" i="34"/>
  <c r="C225" i="10"/>
  <c r="AP174" i="34"/>
  <c r="C222" i="10"/>
  <c r="AP171" i="34"/>
  <c r="E231" i="10"/>
  <c r="AR180" i="34"/>
  <c r="E227" i="10"/>
  <c r="AR176" i="34"/>
  <c r="E223" i="10"/>
  <c r="AR172" i="34"/>
  <c r="E219" i="10"/>
  <c r="AR168" i="34"/>
  <c r="E159" i="10"/>
  <c r="AE177" i="34"/>
  <c r="DO177" i="34" s="1"/>
  <c r="E155" i="10"/>
  <c r="AE173" i="34"/>
  <c r="EO173" i="34" s="1"/>
  <c r="E151" i="10"/>
  <c r="AE169" i="34"/>
  <c r="FO169" i="34" s="1"/>
  <c r="AH37" i="34"/>
  <c r="FR37" i="34" s="1"/>
  <c r="E37" i="33"/>
  <c r="E37" i="34"/>
  <c r="AV37" i="34"/>
  <c r="D232" i="10"/>
  <c r="AQ181" i="34"/>
  <c r="D226" i="10"/>
  <c r="AQ175" i="34"/>
  <c r="D163" i="10"/>
  <c r="AD181" i="34"/>
  <c r="EN181" i="34" s="1"/>
  <c r="D155" i="10"/>
  <c r="AD173" i="34"/>
  <c r="FN173" i="34" s="1"/>
  <c r="AD37" i="34"/>
  <c r="EN37" i="34" s="1"/>
  <c r="IN37" i="34" s="1"/>
  <c r="DO137" i="34"/>
  <c r="HO137" i="34" s="1"/>
  <c r="FO131" i="34"/>
  <c r="FN137" i="34"/>
  <c r="DN124" i="34"/>
  <c r="HN124" i="34" s="1"/>
  <c r="AF150" i="33"/>
  <c r="BF150" i="33" s="1"/>
  <c r="AF148" i="33"/>
  <c r="BF148" i="33" s="1"/>
  <c r="AF127" i="33"/>
  <c r="BF127" i="33" s="1"/>
  <c r="D221" i="10"/>
  <c r="AQ170" i="34"/>
  <c r="G235" i="22"/>
  <c r="AG200" i="34"/>
  <c r="D240" i="22"/>
  <c r="AD205" i="34"/>
  <c r="AJ37" i="34"/>
  <c r="FT37" i="34" s="1"/>
  <c r="AE124" i="33"/>
  <c r="HL124" i="34"/>
  <c r="G934" i="17"/>
  <c r="AT94" i="34"/>
  <c r="R21" i="33"/>
  <c r="R21" i="34"/>
  <c r="AP21" i="34"/>
  <c r="E160" i="33"/>
  <c r="AH160" i="33" s="1"/>
  <c r="BH160" i="33" s="1"/>
  <c r="E160" i="34"/>
  <c r="D164" i="33"/>
  <c r="AG164" i="33" s="1"/>
  <c r="BG164" i="33" s="1"/>
  <c r="D164" i="34"/>
  <c r="S162" i="33"/>
  <c r="AV162" i="33" s="1"/>
  <c r="BV162" i="33" s="1"/>
  <c r="S162" i="34"/>
  <c r="Q160" i="33"/>
  <c r="AT160" i="33" s="1"/>
  <c r="BT160" i="33" s="1"/>
  <c r="Q160" i="34"/>
  <c r="S154" i="33"/>
  <c r="S154" i="34"/>
  <c r="D155" i="33"/>
  <c r="D155" i="34"/>
  <c r="E165" i="33"/>
  <c r="AH165" i="33" s="1"/>
  <c r="BH165" i="33" s="1"/>
  <c r="E165" i="34"/>
  <c r="P153" i="33"/>
  <c r="P153" i="34"/>
  <c r="P164" i="33"/>
  <c r="AS164" i="33" s="1"/>
  <c r="P164" i="34"/>
  <c r="D166" i="33"/>
  <c r="AG166" i="33" s="1"/>
  <c r="BG166" i="33" s="1"/>
  <c r="D166" i="34"/>
  <c r="F164" i="33"/>
  <c r="AI164" i="33" s="1"/>
  <c r="BI164" i="33" s="1"/>
  <c r="F164" i="34"/>
  <c r="R153" i="33"/>
  <c r="R153" i="34"/>
  <c r="BR164" i="33"/>
  <c r="HL164" i="34"/>
  <c r="HL156" i="34"/>
  <c r="R156" i="33"/>
  <c r="R156" i="34"/>
  <c r="W173" i="33"/>
  <c r="W173" i="34"/>
  <c r="I231" i="10"/>
  <c r="AV180" i="34"/>
  <c r="I229" i="10"/>
  <c r="AV178" i="34"/>
  <c r="I219" i="10"/>
  <c r="AV168" i="34"/>
  <c r="V171" i="33"/>
  <c r="V171" i="34"/>
  <c r="DS171" i="34" s="1"/>
  <c r="I164" i="10"/>
  <c r="AI182" i="34"/>
  <c r="FS182" i="34" s="1"/>
  <c r="I160" i="10"/>
  <c r="AI178" i="34"/>
  <c r="I156" i="10"/>
  <c r="AI174" i="34"/>
  <c r="FS174" i="34" s="1"/>
  <c r="I152" i="10"/>
  <c r="AI170" i="34"/>
  <c r="AU21" i="34"/>
  <c r="H179" i="33"/>
  <c r="AK179" i="33" s="1"/>
  <c r="BK179" i="33" s="1"/>
  <c r="H179" i="34"/>
  <c r="H169" i="33"/>
  <c r="H169" i="34"/>
  <c r="U170" i="33"/>
  <c r="U170" i="34"/>
  <c r="G233" i="10"/>
  <c r="AT182" i="34"/>
  <c r="G231" i="10"/>
  <c r="AT180" i="34"/>
  <c r="G229" i="10"/>
  <c r="AT178" i="34"/>
  <c r="G227" i="10"/>
  <c r="AT176" i="34"/>
  <c r="G225" i="10"/>
  <c r="AT174" i="34"/>
  <c r="G223" i="10"/>
  <c r="AT172" i="34"/>
  <c r="G221" i="10"/>
  <c r="AT170" i="34"/>
  <c r="G219" i="10"/>
  <c r="AT168" i="34"/>
  <c r="T157" i="33"/>
  <c r="AW157" i="33" s="1"/>
  <c r="T157" i="34"/>
  <c r="T184" i="33"/>
  <c r="AW184" i="33" s="1"/>
  <c r="BW184" i="33" s="1"/>
  <c r="T184" i="34"/>
  <c r="EQ184" i="34" s="1"/>
  <c r="IQ184" i="34" s="1"/>
  <c r="G162" i="10"/>
  <c r="AG180" i="34"/>
  <c r="FQ180" i="34" s="1"/>
  <c r="G158" i="10"/>
  <c r="AG176" i="34"/>
  <c r="EQ176" i="34" s="1"/>
  <c r="G154" i="10"/>
  <c r="AG172" i="34"/>
  <c r="FQ172" i="34" s="1"/>
  <c r="EM145" i="34"/>
  <c r="FO135" i="34"/>
  <c r="FP134" i="34"/>
  <c r="EN130" i="34"/>
  <c r="IN130" i="34" s="1"/>
  <c r="FN129" i="34"/>
  <c r="FO128" i="34"/>
  <c r="J167" i="33"/>
  <c r="AM167" i="33" s="1"/>
  <c r="BM167" i="33" s="1"/>
  <c r="J167" i="34"/>
  <c r="AV166" i="34"/>
  <c r="H165" i="33"/>
  <c r="AK165" i="33" s="1"/>
  <c r="BK165" i="33" s="1"/>
  <c r="H165" i="34"/>
  <c r="J164" i="33"/>
  <c r="AM164" i="33" s="1"/>
  <c r="BM164" i="33" s="1"/>
  <c r="J164" i="34"/>
  <c r="H168" i="32"/>
  <c r="AH159" i="34"/>
  <c r="HL161" i="34"/>
  <c r="AM63" i="33"/>
  <c r="BM63" i="33" s="1"/>
  <c r="AK122" i="33"/>
  <c r="BK122" i="33" s="1"/>
  <c r="AF122" i="33"/>
  <c r="AS167" i="33"/>
  <c r="AI122" i="33"/>
  <c r="BI122" i="33" s="1"/>
  <c r="AF123" i="33"/>
  <c r="D116" i="1"/>
  <c r="D335" i="1" s="1"/>
  <c r="B179" i="32"/>
  <c r="O179" i="32" s="1"/>
  <c r="I153" i="32"/>
  <c r="I281" i="32" s="1"/>
  <c r="E153" i="32"/>
  <c r="O118" i="20"/>
  <c r="F118" i="19"/>
  <c r="O72" i="19"/>
  <c r="C114" i="1"/>
  <c r="P20" i="33" s="1"/>
  <c r="F88" i="19"/>
  <c r="BF122" i="34" s="1"/>
  <c r="O149" i="32"/>
  <c r="O141" i="10"/>
  <c r="I133" i="20"/>
  <c r="B305" i="6"/>
  <c r="G152" i="32"/>
  <c r="G280" i="32" s="1"/>
  <c r="B254" i="32"/>
  <c r="P186" i="22"/>
  <c r="O99" i="32"/>
  <c r="I132" i="20"/>
  <c r="F72" i="20"/>
  <c r="B307" i="6"/>
  <c r="B246" i="20"/>
  <c r="B277" i="20" s="1"/>
  <c r="C88" i="19"/>
  <c r="BC122" i="34" s="1"/>
  <c r="I151" i="32"/>
  <c r="B253" i="32"/>
  <c r="F182" i="32"/>
  <c r="B171" i="10"/>
  <c r="B192" i="10" s="1"/>
  <c r="D181" i="32"/>
  <c r="B310" i="6"/>
  <c r="H149" i="32"/>
  <c r="H277" i="32" s="1"/>
  <c r="O150" i="32"/>
  <c r="O103" i="32"/>
  <c r="J153" i="32"/>
  <c r="J281" i="32" s="1"/>
  <c r="G132" i="20"/>
  <c r="O52" i="19"/>
  <c r="G149" i="32"/>
  <c r="G277" i="32" s="1"/>
  <c r="B204" i="32"/>
  <c r="J150" i="32"/>
  <c r="J278" i="32" s="1"/>
  <c r="F153" i="32"/>
  <c r="F281" i="32" s="1"/>
  <c r="B145" i="22"/>
  <c r="I154" i="32"/>
  <c r="I282" i="32" s="1"/>
  <c r="J154" i="32"/>
  <c r="J282" i="32" s="1"/>
  <c r="O80" i="19"/>
  <c r="O68" i="19"/>
  <c r="O203" i="20"/>
  <c r="C118" i="19"/>
  <c r="O52" i="32"/>
  <c r="F149" i="32"/>
  <c r="F277" i="32" s="1"/>
  <c r="O154" i="32"/>
  <c r="C154" i="32"/>
  <c r="C282" i="32" s="1"/>
  <c r="E151" i="32"/>
  <c r="E279" i="32" s="1"/>
  <c r="E154" i="32"/>
  <c r="E282" i="32" s="1"/>
  <c r="B341" i="6"/>
  <c r="B454" i="6" s="1"/>
  <c r="B496" i="6" s="1"/>
  <c r="O42" i="19"/>
  <c r="O87" i="19"/>
  <c r="C116" i="1"/>
  <c r="Q85" i="1"/>
  <c r="X163" i="1"/>
  <c r="E135" i="10"/>
  <c r="E253" i="10" s="1"/>
  <c r="E122" i="1"/>
  <c r="R28" i="33" s="1"/>
  <c r="B311" i="6"/>
  <c r="E150" i="10"/>
  <c r="B82" i="6"/>
  <c r="BC31" i="34"/>
  <c r="E118" i="1"/>
  <c r="E337" i="1" s="1"/>
  <c r="E87" i="1"/>
  <c r="F150" i="10"/>
  <c r="O83" i="19"/>
  <c r="G87" i="1"/>
  <c r="I150" i="10"/>
  <c r="G150" i="10"/>
  <c r="S18" i="33"/>
  <c r="P18" i="33"/>
  <c r="R18" i="33"/>
  <c r="B142" i="20"/>
  <c r="B51" i="10"/>
  <c r="B279" i="20"/>
  <c r="B310" i="20" s="1"/>
  <c r="O82" i="32"/>
  <c r="N84" i="32" s="1"/>
  <c r="N85" i="32" s="1"/>
  <c r="N86" i="32" s="1"/>
  <c r="N87" i="32" s="1"/>
  <c r="N88" i="32" s="1"/>
  <c r="N89" i="32" s="1"/>
  <c r="N90" i="32" s="1"/>
  <c r="N91" i="32" s="1"/>
  <c r="N92" i="32" s="1"/>
  <c r="N93" i="32" s="1"/>
  <c r="B110" i="22"/>
  <c r="P70" i="1"/>
  <c r="P69" i="1"/>
  <c r="E168" i="1"/>
  <c r="C17" i="33"/>
  <c r="C169" i="1"/>
  <c r="C165" i="1"/>
  <c r="D174" i="1"/>
  <c r="D170" i="1"/>
  <c r="F177" i="1"/>
  <c r="BF21" i="34" s="1"/>
  <c r="C170" i="1"/>
  <c r="D178" i="1"/>
  <c r="D167" i="1"/>
  <c r="D171" i="1"/>
  <c r="C10" i="33"/>
  <c r="F175" i="1"/>
  <c r="BF19" i="34" s="1"/>
  <c r="C175" i="1"/>
  <c r="C394" i="1" s="1"/>
  <c r="D175" i="1"/>
  <c r="D16" i="33"/>
  <c r="E12" i="33"/>
  <c r="C166" i="1"/>
  <c r="E175" i="1"/>
  <c r="BE19" i="34" s="1"/>
  <c r="C174" i="1"/>
  <c r="BC18" i="34" s="1"/>
  <c r="C176" i="1"/>
  <c r="C178" i="1"/>
  <c r="F19" i="33"/>
  <c r="E177" i="1"/>
  <c r="D125" i="10"/>
  <c r="D243" i="10" s="1"/>
  <c r="F50" i="1"/>
  <c r="B76" i="20"/>
  <c r="S163" i="1"/>
  <c r="E258" i="1"/>
  <c r="S258" i="1" s="1"/>
  <c r="V163" i="1"/>
  <c r="H258" i="1"/>
  <c r="V258" i="1" s="1"/>
  <c r="F152" i="32"/>
  <c r="F280" i="32" s="1"/>
  <c r="B228" i="32"/>
  <c r="C177" i="32"/>
  <c r="E64" i="20"/>
  <c r="B381" i="1"/>
  <c r="B410" i="1" s="1"/>
  <c r="E184" i="1"/>
  <c r="O73" i="19"/>
  <c r="B349" i="20"/>
  <c r="B191" i="1"/>
  <c r="B217" i="10"/>
  <c r="B238" i="10" s="1"/>
  <c r="G141" i="10"/>
  <c r="G259" i="10" s="1"/>
  <c r="O57" i="19"/>
  <c r="B214" i="10"/>
  <c r="T163" i="1"/>
  <c r="F258" i="1"/>
  <c r="T258" i="1" s="1"/>
  <c r="W163" i="1"/>
  <c r="I258" i="1"/>
  <c r="W258" i="1" s="1"/>
  <c r="O86" i="19"/>
  <c r="O69" i="19"/>
  <c r="O177" i="20"/>
  <c r="B213" i="20"/>
  <c r="B244" i="20" s="1"/>
  <c r="O53" i="19"/>
  <c r="O47" i="10"/>
  <c r="B78" i="6"/>
  <c r="B345" i="20"/>
  <c r="B376" i="20" s="1"/>
  <c r="Q163" i="1"/>
  <c r="C258" i="1"/>
  <c r="Q258" i="1" s="1"/>
  <c r="U163" i="1"/>
  <c r="H154" i="32"/>
  <c r="H282" i="32" s="1"/>
  <c r="R163" i="1"/>
  <c r="D258" i="1"/>
  <c r="R258" i="1" s="1"/>
  <c r="E71" i="20"/>
  <c r="AE148" i="34" s="1"/>
  <c r="EO148" i="34" s="1"/>
  <c r="IO148" i="34" s="1"/>
  <c r="G767" i="17"/>
  <c r="G99" i="33"/>
  <c r="I767" i="17"/>
  <c r="I99" i="33"/>
  <c r="R112" i="33"/>
  <c r="W112" i="33"/>
  <c r="C180" i="1"/>
  <c r="C118" i="1"/>
  <c r="G180" i="1"/>
  <c r="G118" i="1"/>
  <c r="H767" i="17"/>
  <c r="H99" i="33"/>
  <c r="B80" i="6"/>
  <c r="O82" i="19"/>
  <c r="B306" i="6"/>
  <c r="T112" i="33"/>
  <c r="Q195" i="22"/>
  <c r="Q112" i="33"/>
  <c r="P112" i="33"/>
  <c r="D180" i="1"/>
  <c r="D118" i="1"/>
  <c r="F90" i="1"/>
  <c r="E767" i="17"/>
  <c r="E99" i="33"/>
  <c r="D767" i="17"/>
  <c r="D99" i="33"/>
  <c r="C767" i="17"/>
  <c r="C99" i="33"/>
  <c r="F767" i="17"/>
  <c r="F99" i="33"/>
  <c r="J767" i="17"/>
  <c r="J99" i="33"/>
  <c r="U112" i="33"/>
  <c r="V112" i="33"/>
  <c r="F180" i="1"/>
  <c r="F118" i="1"/>
  <c r="F337" i="1" s="1"/>
  <c r="J151" i="32"/>
  <c r="J279" i="32" s="1"/>
  <c r="B257" i="1"/>
  <c r="P38" i="1"/>
  <c r="E181" i="1"/>
  <c r="E119" i="1"/>
  <c r="E338" i="1" s="1"/>
  <c r="C181" i="1"/>
  <c r="C119" i="1"/>
  <c r="C338" i="1" s="1"/>
  <c r="D181" i="1"/>
  <c r="D119" i="1"/>
  <c r="D338" i="1" s="1"/>
  <c r="P190" i="33"/>
  <c r="C295" i="22"/>
  <c r="C188" i="33"/>
  <c r="C258" i="22"/>
  <c r="P189" i="33"/>
  <c r="C294" i="22"/>
  <c r="P192" i="33"/>
  <c r="C297" i="22"/>
  <c r="P187" i="33"/>
  <c r="C292" i="22"/>
  <c r="O30" i="10"/>
  <c r="N32" i="10"/>
  <c r="O76" i="10"/>
  <c r="N78" i="10"/>
  <c r="O64" i="19"/>
  <c r="N66" i="19"/>
  <c r="O78" i="19"/>
  <c r="N80" i="19"/>
  <c r="O36" i="19"/>
  <c r="N38" i="19"/>
  <c r="E139" i="10"/>
  <c r="E127" i="10"/>
  <c r="E245" i="10" s="1"/>
  <c r="E126" i="10"/>
  <c r="E142" i="10"/>
  <c r="E260" i="10" s="1"/>
  <c r="B175" i="10"/>
  <c r="I142" i="10"/>
  <c r="I260" i="10" s="1"/>
  <c r="F142" i="10"/>
  <c r="J185" i="10"/>
  <c r="B319" i="1"/>
  <c r="B348" i="1" s="1"/>
  <c r="B129" i="1"/>
  <c r="O114" i="20"/>
  <c r="B267" i="20"/>
  <c r="E133" i="10"/>
  <c r="E251" i="10" s="1"/>
  <c r="O50" i="20"/>
  <c r="O118" i="32"/>
  <c r="F201" i="10"/>
  <c r="E212" i="10"/>
  <c r="B159" i="10"/>
  <c r="O159" i="10" s="1"/>
  <c r="F211" i="10"/>
  <c r="E131" i="10"/>
  <c r="BE175" i="34" s="1"/>
  <c r="O91" i="10"/>
  <c r="O86" i="10"/>
  <c r="O64" i="10"/>
  <c r="O111" i="10"/>
  <c r="F97" i="10"/>
  <c r="E137" i="10"/>
  <c r="D133" i="10"/>
  <c r="D251" i="10" s="1"/>
  <c r="E163" i="10"/>
  <c r="D129" i="10"/>
  <c r="E125" i="10"/>
  <c r="E243" i="10" s="1"/>
  <c r="O67" i="10"/>
  <c r="C189" i="10"/>
  <c r="O102" i="10"/>
  <c r="O34" i="10"/>
  <c r="B184" i="10"/>
  <c r="O36" i="10"/>
  <c r="O104" i="10"/>
  <c r="B155" i="10"/>
  <c r="O155" i="10" s="1"/>
  <c r="E138" i="10"/>
  <c r="E134" i="10"/>
  <c r="BE178" i="34" s="1"/>
  <c r="E130" i="10"/>
  <c r="D140" i="10"/>
  <c r="D258" i="10" s="1"/>
  <c r="D135" i="10"/>
  <c r="BD179" i="34" s="1"/>
  <c r="D127" i="10"/>
  <c r="BD171" i="34" s="1"/>
  <c r="D139" i="10"/>
  <c r="D257" i="10" s="1"/>
  <c r="D131" i="10"/>
  <c r="B202" i="10"/>
  <c r="D157" i="10"/>
  <c r="D165" i="10"/>
  <c r="F129" i="10"/>
  <c r="E160" i="10"/>
  <c r="B211" i="10"/>
  <c r="O110" i="10"/>
  <c r="F133" i="10"/>
  <c r="F139" i="10"/>
  <c r="E156" i="10"/>
  <c r="O68" i="10"/>
  <c r="E210" i="10"/>
  <c r="F196" i="10"/>
  <c r="F135" i="10"/>
  <c r="O106" i="10"/>
  <c r="BE171" i="33"/>
  <c r="BR171" i="33"/>
  <c r="BR138" i="33"/>
  <c r="BR158" i="33"/>
  <c r="BE158" i="33"/>
  <c r="BR180" i="33"/>
  <c r="BR177" i="33"/>
  <c r="BE177" i="33"/>
  <c r="BR160" i="33"/>
  <c r="BE160" i="33"/>
  <c r="BE161" i="33"/>
  <c r="BR161" i="33"/>
  <c r="D10" i="33"/>
  <c r="Q15" i="33"/>
  <c r="P11" i="33"/>
  <c r="P15" i="33"/>
  <c r="C13" i="33"/>
  <c r="D765" i="17"/>
  <c r="D97" i="33"/>
  <c r="H64" i="33"/>
  <c r="R47" i="33"/>
  <c r="I64" i="33"/>
  <c r="E818" i="17"/>
  <c r="R64" i="33"/>
  <c r="F63" i="33"/>
  <c r="E765" i="17"/>
  <c r="E97" i="33"/>
  <c r="AF125" i="33"/>
  <c r="BF125" i="33" s="1"/>
  <c r="C264" i="20"/>
  <c r="D266" i="20"/>
  <c r="E266" i="20"/>
  <c r="C182" i="10"/>
  <c r="C177" i="33"/>
  <c r="C188" i="10"/>
  <c r="C183" i="33"/>
  <c r="C175" i="10"/>
  <c r="C170" i="33"/>
  <c r="F175" i="10"/>
  <c r="F170" i="33"/>
  <c r="F183" i="10"/>
  <c r="F178" i="33"/>
  <c r="C173" i="10"/>
  <c r="C168" i="33"/>
  <c r="Q18" i="33"/>
  <c r="O182" i="33"/>
  <c r="AR175" i="33"/>
  <c r="O171" i="33"/>
  <c r="AR181" i="33"/>
  <c r="C191" i="33"/>
  <c r="F186" i="10"/>
  <c r="F181" i="33"/>
  <c r="F204" i="10"/>
  <c r="S176" i="33"/>
  <c r="F178" i="10"/>
  <c r="F173" i="33"/>
  <c r="F199" i="10"/>
  <c r="S171" i="33"/>
  <c r="C212" i="10"/>
  <c r="P184" i="33"/>
  <c r="E206" i="10"/>
  <c r="R178" i="33"/>
  <c r="E202" i="10"/>
  <c r="R174" i="33"/>
  <c r="E198" i="10"/>
  <c r="R170" i="33"/>
  <c r="E187" i="10"/>
  <c r="E182" i="33"/>
  <c r="E183" i="10"/>
  <c r="E178" i="33"/>
  <c r="E179" i="10"/>
  <c r="E174" i="33"/>
  <c r="E175" i="10"/>
  <c r="E170" i="33"/>
  <c r="T37" i="33"/>
  <c r="D212" i="10"/>
  <c r="Q184" i="33"/>
  <c r="D187" i="10"/>
  <c r="D182" i="33"/>
  <c r="D207" i="10"/>
  <c r="Q179" i="33"/>
  <c r="D182" i="10"/>
  <c r="D177" i="33"/>
  <c r="D179" i="10"/>
  <c r="D174" i="33"/>
  <c r="D199" i="10"/>
  <c r="Q171" i="33"/>
  <c r="D174" i="10"/>
  <c r="D169" i="33"/>
  <c r="D791" i="17"/>
  <c r="Q37" i="33"/>
  <c r="F270" i="20"/>
  <c r="F255" i="20"/>
  <c r="E268" i="20"/>
  <c r="E264" i="20"/>
  <c r="E261" i="20"/>
  <c r="E254" i="20"/>
  <c r="E248" i="20"/>
  <c r="E251" i="20"/>
  <c r="D259" i="20"/>
  <c r="D250" i="20"/>
  <c r="C270" i="20"/>
  <c r="D202" i="10"/>
  <c r="Q174" i="33"/>
  <c r="D210" i="10"/>
  <c r="Q182" i="33"/>
  <c r="J705" i="17"/>
  <c r="J37" i="33"/>
  <c r="D273" i="20"/>
  <c r="E273" i="20"/>
  <c r="F273" i="20"/>
  <c r="C273" i="20"/>
  <c r="P19" i="33"/>
  <c r="D30" i="33"/>
  <c r="D27" i="33"/>
  <c r="D222" i="32"/>
  <c r="Q163" i="33"/>
  <c r="D197" i="32"/>
  <c r="D163" i="33"/>
  <c r="H209" i="10"/>
  <c r="U181" i="33"/>
  <c r="J177" i="10"/>
  <c r="J172" i="33"/>
  <c r="J208" i="10"/>
  <c r="W180" i="33"/>
  <c r="J188" i="10"/>
  <c r="J183" i="33"/>
  <c r="J182" i="10"/>
  <c r="J177" i="33"/>
  <c r="I188" i="10"/>
  <c r="I183" i="33"/>
  <c r="I185" i="10"/>
  <c r="I180" i="33"/>
  <c r="I173" i="10"/>
  <c r="I168" i="33"/>
  <c r="I266" i="20"/>
  <c r="I255" i="20"/>
  <c r="I208" i="10"/>
  <c r="V180" i="33"/>
  <c r="I204" i="10"/>
  <c r="V176" i="33"/>
  <c r="H183" i="10"/>
  <c r="H178" i="33"/>
  <c r="G268" i="20"/>
  <c r="G206" i="10"/>
  <c r="T178" i="33"/>
  <c r="G202" i="10"/>
  <c r="T174" i="33"/>
  <c r="G198" i="10"/>
  <c r="T170" i="33"/>
  <c r="D9" i="33"/>
  <c r="Q12" i="33"/>
  <c r="R12" i="33"/>
  <c r="Q10" i="33"/>
  <c r="Q16" i="33"/>
  <c r="C8" i="33"/>
  <c r="D17" i="33"/>
  <c r="C11" i="33"/>
  <c r="P17" i="33"/>
  <c r="C12" i="33"/>
  <c r="P9" i="33"/>
  <c r="C15" i="33"/>
  <c r="P13" i="33"/>
  <c r="P16" i="33"/>
  <c r="E715" i="17"/>
  <c r="E47" i="33"/>
  <c r="C766" i="17"/>
  <c r="C98" i="33"/>
  <c r="C765" i="17"/>
  <c r="C97" i="33"/>
  <c r="E817" i="17"/>
  <c r="R63" i="33"/>
  <c r="C260" i="20"/>
  <c r="F260" i="20"/>
  <c r="C197" i="10"/>
  <c r="P169" i="33"/>
  <c r="C201" i="10"/>
  <c r="P173" i="33"/>
  <c r="C203" i="10"/>
  <c r="P175" i="33"/>
  <c r="C205" i="10"/>
  <c r="P177" i="33"/>
  <c r="C209" i="10"/>
  <c r="P181" i="33"/>
  <c r="D257" i="20"/>
  <c r="C174" i="10"/>
  <c r="C169" i="33"/>
  <c r="C176" i="10"/>
  <c r="C171" i="33"/>
  <c r="C179" i="10"/>
  <c r="C174" i="33"/>
  <c r="C187" i="10"/>
  <c r="C182" i="33"/>
  <c r="F185" i="10"/>
  <c r="F180" i="33"/>
  <c r="AE136" i="33"/>
  <c r="AE180" i="33"/>
  <c r="C189" i="33"/>
  <c r="AF189" i="33" s="1"/>
  <c r="F210" i="10"/>
  <c r="S182" i="33"/>
  <c r="F184" i="10"/>
  <c r="F179" i="33"/>
  <c r="F205" i="10"/>
  <c r="S177" i="33"/>
  <c r="F202" i="10"/>
  <c r="S174" i="33"/>
  <c r="F176" i="10"/>
  <c r="F171" i="33"/>
  <c r="F197" i="10"/>
  <c r="S169" i="33"/>
  <c r="E209" i="10"/>
  <c r="R181" i="33"/>
  <c r="E205" i="10"/>
  <c r="R177" i="33"/>
  <c r="E201" i="10"/>
  <c r="R173" i="33"/>
  <c r="E197" i="10"/>
  <c r="R169" i="33"/>
  <c r="E186" i="10"/>
  <c r="E181" i="33"/>
  <c r="E182" i="10"/>
  <c r="E177" i="33"/>
  <c r="E178" i="10"/>
  <c r="E173" i="33"/>
  <c r="E174" i="10"/>
  <c r="E169" i="33"/>
  <c r="F791" i="17"/>
  <c r="S37" i="33"/>
  <c r="D189" i="10"/>
  <c r="D184" i="33"/>
  <c r="D209" i="10"/>
  <c r="Q181" i="33"/>
  <c r="D184" i="10"/>
  <c r="D179" i="33"/>
  <c r="D181" i="10"/>
  <c r="D176" i="33"/>
  <c r="D201" i="10"/>
  <c r="Q173" i="33"/>
  <c r="D176" i="10"/>
  <c r="D171" i="33"/>
  <c r="D173" i="10"/>
  <c r="D168" i="33"/>
  <c r="D37" i="33"/>
  <c r="F266" i="20"/>
  <c r="F248" i="20"/>
  <c r="E271" i="20"/>
  <c r="E263" i="20"/>
  <c r="D249" i="20"/>
  <c r="C257" i="20"/>
  <c r="C255" i="20"/>
  <c r="C250" i="20"/>
  <c r="AF124" i="33"/>
  <c r="BF124" i="33" s="1"/>
  <c r="C281" i="20"/>
  <c r="D190" i="33"/>
  <c r="C224" i="32"/>
  <c r="P165" i="33"/>
  <c r="AR160" i="33"/>
  <c r="AE160" i="33"/>
  <c r="O160" i="33"/>
  <c r="G209" i="10"/>
  <c r="T181" i="33"/>
  <c r="G210" i="10"/>
  <c r="T182" i="33"/>
  <c r="J183" i="10"/>
  <c r="J178" i="33"/>
  <c r="J175" i="10"/>
  <c r="J170" i="33"/>
  <c r="J257" i="20"/>
  <c r="J254" i="20"/>
  <c r="J186" i="10"/>
  <c r="J181" i="33"/>
  <c r="J204" i="10"/>
  <c r="W176" i="33"/>
  <c r="I182" i="10"/>
  <c r="I177" i="33"/>
  <c r="I180" i="10"/>
  <c r="I175" i="33"/>
  <c r="I177" i="10"/>
  <c r="I172" i="33"/>
  <c r="I203" i="10"/>
  <c r="V175" i="33"/>
  <c r="I198" i="10"/>
  <c r="V170" i="33"/>
  <c r="H187" i="10"/>
  <c r="H182" i="33"/>
  <c r="G189" i="10"/>
  <c r="G184" i="33"/>
  <c r="G187" i="10"/>
  <c r="G182" i="33"/>
  <c r="G185" i="10"/>
  <c r="G180" i="33"/>
  <c r="G183" i="10"/>
  <c r="G178" i="33"/>
  <c r="G181" i="10"/>
  <c r="G176" i="33"/>
  <c r="G179" i="10"/>
  <c r="G174" i="33"/>
  <c r="G177" i="10"/>
  <c r="G172" i="33"/>
  <c r="G175" i="10"/>
  <c r="G170" i="33"/>
  <c r="G173" i="10"/>
  <c r="G168" i="33"/>
  <c r="G211" i="10"/>
  <c r="T183" i="33"/>
  <c r="G205" i="10"/>
  <c r="T177" i="33"/>
  <c r="G201" i="10"/>
  <c r="T173" i="33"/>
  <c r="G197" i="10"/>
  <c r="T169" i="33"/>
  <c r="D8" i="33"/>
  <c r="C9" i="33"/>
  <c r="C16" i="33"/>
  <c r="Q9" i="33"/>
  <c r="D13" i="33"/>
  <c r="Q11" i="33"/>
  <c r="Q8" i="33"/>
  <c r="Q17" i="33"/>
  <c r="Q13" i="33"/>
  <c r="D12" i="33"/>
  <c r="D14" i="33"/>
  <c r="D11" i="33"/>
  <c r="D15" i="33"/>
  <c r="P14" i="33"/>
  <c r="P10" i="33"/>
  <c r="P8" i="33"/>
  <c r="D766" i="17"/>
  <c r="D98" i="33"/>
  <c r="J715" i="17"/>
  <c r="J47" i="33"/>
  <c r="G818" i="17"/>
  <c r="T64" i="33"/>
  <c r="J817" i="17"/>
  <c r="W63" i="33"/>
  <c r="F818" i="17"/>
  <c r="S64" i="33"/>
  <c r="I818" i="17"/>
  <c r="V64" i="33"/>
  <c r="C764" i="17"/>
  <c r="C96" i="33"/>
  <c r="Q63" i="33"/>
  <c r="H731" i="17"/>
  <c r="H63" i="33"/>
  <c r="J818" i="17"/>
  <c r="W64" i="33"/>
  <c r="F268" i="20"/>
  <c r="F264" i="20"/>
  <c r="E267" i="20"/>
  <c r="E249" i="20"/>
  <c r="C178" i="10"/>
  <c r="C173" i="33"/>
  <c r="C186" i="10"/>
  <c r="C181" i="33"/>
  <c r="F179" i="10"/>
  <c r="F174" i="33"/>
  <c r="F187" i="10"/>
  <c r="F182" i="33"/>
  <c r="Q27" i="33"/>
  <c r="O61" i="10"/>
  <c r="B234" i="10"/>
  <c r="O140" i="33"/>
  <c r="AR135" i="33"/>
  <c r="F212" i="10"/>
  <c r="S184" i="33"/>
  <c r="F208" i="10"/>
  <c r="S180" i="33"/>
  <c r="F182" i="10"/>
  <c r="F177" i="33"/>
  <c r="F203" i="10"/>
  <c r="S175" i="33"/>
  <c r="F200" i="10"/>
  <c r="S172" i="33"/>
  <c r="F174" i="10"/>
  <c r="F169" i="33"/>
  <c r="C185" i="10"/>
  <c r="C180" i="33"/>
  <c r="E208" i="10"/>
  <c r="R180" i="33"/>
  <c r="E204" i="10"/>
  <c r="R176" i="33"/>
  <c r="E200" i="10"/>
  <c r="R172" i="33"/>
  <c r="E196" i="10"/>
  <c r="R168" i="33"/>
  <c r="E189" i="10"/>
  <c r="E184" i="33"/>
  <c r="E185" i="10"/>
  <c r="E180" i="33"/>
  <c r="E181" i="10"/>
  <c r="E176" i="33"/>
  <c r="E177" i="10"/>
  <c r="E172" i="33"/>
  <c r="E173" i="10"/>
  <c r="E168" i="33"/>
  <c r="C269" i="20"/>
  <c r="F252" i="20"/>
  <c r="H791" i="17"/>
  <c r="U37" i="33"/>
  <c r="F37" i="33"/>
  <c r="I791" i="17"/>
  <c r="V37" i="33"/>
  <c r="D211" i="10"/>
  <c r="Q183" i="33"/>
  <c r="D186" i="10"/>
  <c r="D181" i="33"/>
  <c r="D183" i="10"/>
  <c r="D178" i="33"/>
  <c r="D203" i="10"/>
  <c r="Q175" i="33"/>
  <c r="D178" i="10"/>
  <c r="D173" i="33"/>
  <c r="D175" i="10"/>
  <c r="D170" i="33"/>
  <c r="F265" i="20"/>
  <c r="F258" i="20"/>
  <c r="E265" i="20"/>
  <c r="E257" i="20"/>
  <c r="D253" i="20"/>
  <c r="D251" i="20"/>
  <c r="AG131" i="33"/>
  <c r="BG131" i="33" s="1"/>
  <c r="D263" i="20"/>
  <c r="C271" i="20"/>
  <c r="W37" i="33"/>
  <c r="F272" i="20"/>
  <c r="C25" i="33"/>
  <c r="C21" i="33"/>
  <c r="O110" i="32"/>
  <c r="AR158" i="33"/>
  <c r="AE158" i="33"/>
  <c r="O158" i="33"/>
  <c r="J210" i="10"/>
  <c r="W182" i="33"/>
  <c r="J189" i="10"/>
  <c r="J184" i="33"/>
  <c r="J181" i="10"/>
  <c r="J176" i="33"/>
  <c r="J173" i="10"/>
  <c r="J168" i="33"/>
  <c r="J212" i="10"/>
  <c r="W184" i="33"/>
  <c r="J200" i="10"/>
  <c r="W172" i="33"/>
  <c r="J198" i="10"/>
  <c r="W170" i="33"/>
  <c r="I189" i="10"/>
  <c r="I184" i="33"/>
  <c r="I187" i="10"/>
  <c r="I182" i="33"/>
  <c r="I184" i="10"/>
  <c r="I179" i="33"/>
  <c r="I174" i="10"/>
  <c r="I169" i="33"/>
  <c r="I257" i="20"/>
  <c r="I212" i="10"/>
  <c r="V184" i="33"/>
  <c r="I206" i="10"/>
  <c r="V178" i="33"/>
  <c r="I202" i="10"/>
  <c r="V174" i="33"/>
  <c r="I197" i="10"/>
  <c r="V169" i="33"/>
  <c r="H201" i="10"/>
  <c r="U173" i="33"/>
  <c r="G266" i="20"/>
  <c r="G255" i="20"/>
  <c r="G208" i="10"/>
  <c r="T180" i="33"/>
  <c r="G204" i="10"/>
  <c r="T176" i="33"/>
  <c r="G200" i="10"/>
  <c r="T172" i="33"/>
  <c r="G196" i="10"/>
  <c r="T168" i="33"/>
  <c r="Q14" i="33"/>
  <c r="C14" i="33"/>
  <c r="P12" i="33"/>
  <c r="D764" i="17"/>
  <c r="D96" i="33"/>
  <c r="F47" i="33"/>
  <c r="F817" i="17"/>
  <c r="S63" i="33"/>
  <c r="E766" i="17"/>
  <c r="E98" i="33"/>
  <c r="E764" i="17"/>
  <c r="E96" i="33"/>
  <c r="C731" i="17"/>
  <c r="C63" i="33"/>
  <c r="G817" i="17"/>
  <c r="T63" i="33"/>
  <c r="I63" i="33"/>
  <c r="J732" i="17"/>
  <c r="J64" i="33"/>
  <c r="C253" i="20"/>
  <c r="AI129" i="33"/>
  <c r="BI129" i="33" s="1"/>
  <c r="C198" i="10"/>
  <c r="P170" i="33"/>
  <c r="C200" i="10"/>
  <c r="P172" i="33"/>
  <c r="C202" i="10"/>
  <c r="P174" i="33"/>
  <c r="C204" i="10"/>
  <c r="P176" i="33"/>
  <c r="C206" i="10"/>
  <c r="P178" i="33"/>
  <c r="C208" i="10"/>
  <c r="P180" i="33"/>
  <c r="E260" i="20"/>
  <c r="C184" i="10"/>
  <c r="C179" i="33"/>
  <c r="F173" i="10"/>
  <c r="F168" i="33"/>
  <c r="F181" i="10"/>
  <c r="F176" i="33"/>
  <c r="C181" i="10"/>
  <c r="C176" i="33"/>
  <c r="O126" i="10"/>
  <c r="AR177" i="33"/>
  <c r="AE177" i="33"/>
  <c r="O177" i="33"/>
  <c r="AR168" i="33"/>
  <c r="C192" i="33"/>
  <c r="F189" i="10"/>
  <c r="F184" i="33"/>
  <c r="F188" i="10"/>
  <c r="F183" i="33"/>
  <c r="F209" i="10"/>
  <c r="S181" i="33"/>
  <c r="F206" i="10"/>
  <c r="S178" i="33"/>
  <c r="F180" i="10"/>
  <c r="F175" i="33"/>
  <c r="F198" i="10"/>
  <c r="S170" i="33"/>
  <c r="C177" i="10"/>
  <c r="C172" i="33"/>
  <c r="E211" i="10"/>
  <c r="R183" i="33"/>
  <c r="E207" i="10"/>
  <c r="R179" i="33"/>
  <c r="E203" i="10"/>
  <c r="R175" i="33"/>
  <c r="E199" i="10"/>
  <c r="R171" i="33"/>
  <c r="E188" i="10"/>
  <c r="E183" i="33"/>
  <c r="E184" i="10"/>
  <c r="E179" i="33"/>
  <c r="E180" i="10"/>
  <c r="E175" i="33"/>
  <c r="E176" i="10"/>
  <c r="E171" i="33"/>
  <c r="AH171" i="33" s="1"/>
  <c r="C267" i="20"/>
  <c r="H37" i="33"/>
  <c r="I37" i="33"/>
  <c r="D188" i="10"/>
  <c r="D183" i="33"/>
  <c r="D185" i="10"/>
  <c r="D180" i="33"/>
  <c r="D205" i="10"/>
  <c r="Q177" i="33"/>
  <c r="D180" i="10"/>
  <c r="D175" i="33"/>
  <c r="D177" i="10"/>
  <c r="D172" i="33"/>
  <c r="D197" i="10"/>
  <c r="Q169" i="33"/>
  <c r="D197" i="33"/>
  <c r="C705" i="17"/>
  <c r="C37" i="33"/>
  <c r="F267" i="20"/>
  <c r="F257" i="20"/>
  <c r="F254" i="20"/>
  <c r="AI124" i="33"/>
  <c r="BI124" i="33" s="1"/>
  <c r="E270" i="20"/>
  <c r="E259" i="20"/>
  <c r="E255" i="20"/>
  <c r="E252" i="20"/>
  <c r="D271" i="20"/>
  <c r="D269" i="20"/>
  <c r="D267" i="20"/>
  <c r="D260" i="20"/>
  <c r="D248" i="20"/>
  <c r="C266" i="20"/>
  <c r="C263" i="20"/>
  <c r="C261" i="20"/>
  <c r="C258" i="20"/>
  <c r="C248" i="20"/>
  <c r="C186" i="33"/>
  <c r="D272" i="20"/>
  <c r="C19" i="33"/>
  <c r="D18" i="33"/>
  <c r="P21" i="33"/>
  <c r="C20" i="33"/>
  <c r="AE164" i="33"/>
  <c r="AR156" i="33"/>
  <c r="I210" i="10"/>
  <c r="V182" i="33"/>
  <c r="J187" i="10"/>
  <c r="J182" i="33"/>
  <c r="J179" i="10"/>
  <c r="J174" i="33"/>
  <c r="J267" i="20"/>
  <c r="J196" i="10"/>
  <c r="W168" i="33"/>
  <c r="J206" i="10"/>
  <c r="W178" i="33"/>
  <c r="J202" i="10"/>
  <c r="W174" i="33"/>
  <c r="J174" i="10"/>
  <c r="J169" i="33"/>
  <c r="I181" i="10"/>
  <c r="I176" i="33"/>
  <c r="AL176" i="33" s="1"/>
  <c r="I179" i="10"/>
  <c r="I174" i="33"/>
  <c r="AL174" i="33" s="1"/>
  <c r="I176" i="10"/>
  <c r="I171" i="33"/>
  <c r="I211" i="10"/>
  <c r="V183" i="33"/>
  <c r="I205" i="10"/>
  <c r="V177" i="33"/>
  <c r="I200" i="10"/>
  <c r="V172" i="33"/>
  <c r="I196" i="10"/>
  <c r="V168" i="33"/>
  <c r="H179" i="10"/>
  <c r="H174" i="33"/>
  <c r="H199" i="10"/>
  <c r="U171" i="33"/>
  <c r="G188" i="10"/>
  <c r="G183" i="33"/>
  <c r="G186" i="10"/>
  <c r="G181" i="33"/>
  <c r="G184" i="10"/>
  <c r="G179" i="33"/>
  <c r="G182" i="10"/>
  <c r="G177" i="33"/>
  <c r="G180" i="10"/>
  <c r="G175" i="33"/>
  <c r="G178" i="10"/>
  <c r="G173" i="33"/>
  <c r="G176" i="10"/>
  <c r="G171" i="33"/>
  <c r="G174" i="10"/>
  <c r="G169" i="33"/>
  <c r="G207" i="10"/>
  <c r="T179" i="33"/>
  <c r="G203" i="10"/>
  <c r="T175" i="33"/>
  <c r="G199" i="10"/>
  <c r="T171" i="33"/>
  <c r="AR161" i="33"/>
  <c r="AE161" i="33"/>
  <c r="O161" i="33"/>
  <c r="O81" i="19"/>
  <c r="D88" i="19"/>
  <c r="O67" i="19"/>
  <c r="G117" i="19"/>
  <c r="C117" i="19"/>
  <c r="G88" i="19"/>
  <c r="E118" i="19"/>
  <c r="B105" i="19"/>
  <c r="B149" i="19"/>
  <c r="B161" i="19" s="1"/>
  <c r="O85" i="19"/>
  <c r="O71" i="19"/>
  <c r="I118" i="19"/>
  <c r="B113" i="19"/>
  <c r="B125" i="19"/>
  <c r="B112" i="19"/>
  <c r="B117" i="33"/>
  <c r="B129" i="19"/>
  <c r="B109" i="19"/>
  <c r="B114" i="33"/>
  <c r="O44" i="19"/>
  <c r="B120" i="33"/>
  <c r="H118" i="19"/>
  <c r="H123" i="33"/>
  <c r="J117" i="19"/>
  <c r="J122" i="33"/>
  <c r="B110" i="19"/>
  <c r="B115" i="33"/>
  <c r="B116" i="19"/>
  <c r="B121" i="33"/>
  <c r="O40" i="19"/>
  <c r="B116" i="33"/>
  <c r="B114" i="19"/>
  <c r="B119" i="33"/>
  <c r="J118" i="19"/>
  <c r="J123" i="33"/>
  <c r="F250" i="20"/>
  <c r="F130" i="20"/>
  <c r="B520" i="17"/>
  <c r="C414" i="17"/>
  <c r="BJ94" i="34"/>
  <c r="F414" i="17"/>
  <c r="E414" i="17"/>
  <c r="BH94" i="34"/>
  <c r="D414" i="17"/>
  <c r="B957" i="17"/>
  <c r="B1040" i="17" s="1"/>
  <c r="B699" i="17"/>
  <c r="B782" i="17" s="1"/>
  <c r="O93" i="17"/>
  <c r="B176" i="17"/>
  <c r="B211" i="17"/>
  <c r="B1075" i="17" s="1"/>
  <c r="E256" i="10"/>
  <c r="I88" i="32"/>
  <c r="B257" i="20"/>
  <c r="O129" i="10"/>
  <c r="O114" i="10"/>
  <c r="O135" i="10"/>
  <c r="O66" i="32"/>
  <c r="B198" i="10"/>
  <c r="B466" i="6"/>
  <c r="B609" i="6" s="1"/>
  <c r="B651" i="6" s="1"/>
  <c r="B498" i="6"/>
  <c r="B693" i="6" s="1"/>
  <c r="B738" i="6" s="1"/>
  <c r="E281" i="32"/>
  <c r="F134" i="10"/>
  <c r="B111" i="19"/>
  <c r="B100" i="19"/>
  <c r="O100" i="19" s="1"/>
  <c r="I149" i="32"/>
  <c r="I277" i="32" s="1"/>
  <c r="E150" i="32"/>
  <c r="E278" i="32" s="1"/>
  <c r="B127" i="19"/>
  <c r="B137" i="19"/>
  <c r="B340" i="6"/>
  <c r="B411" i="6" s="1"/>
  <c r="B421" i="6" s="1"/>
  <c r="J204" i="32"/>
  <c r="H142" i="10"/>
  <c r="B141" i="19"/>
  <c r="E129" i="10"/>
  <c r="Q186" i="22"/>
  <c r="B130" i="32"/>
  <c r="B105" i="32"/>
  <c r="O57" i="32"/>
  <c r="N59" i="32" s="1"/>
  <c r="N60" i="32" s="1"/>
  <c r="N61" i="32" s="1"/>
  <c r="N62" i="32" s="1"/>
  <c r="N63" i="32" s="1"/>
  <c r="N64" i="32" s="1"/>
  <c r="N65" i="32" s="1"/>
  <c r="N66" i="32" s="1"/>
  <c r="N67" i="32" s="1"/>
  <c r="N68" i="32" s="1"/>
  <c r="B80" i="32"/>
  <c r="O138" i="10"/>
  <c r="B352" i="6"/>
  <c r="B455" i="6"/>
  <c r="P131" i="1"/>
  <c r="B160" i="1"/>
  <c r="O351" i="17"/>
  <c r="B434" i="17"/>
  <c r="B871" i="17"/>
  <c r="B954" i="17" s="1"/>
  <c r="O50" i="19"/>
  <c r="N53" i="19" s="1"/>
  <c r="N54" i="19" s="1"/>
  <c r="N55" i="19" s="1"/>
  <c r="N56" i="19" s="1"/>
  <c r="N57" i="19" s="1"/>
  <c r="N58" i="19" s="1"/>
  <c r="N59" i="19" s="1"/>
  <c r="N60" i="19" s="1"/>
  <c r="N61" i="19" s="1"/>
  <c r="B62" i="19"/>
  <c r="B121" i="19"/>
  <c r="B133" i="19" s="1"/>
  <c r="B817" i="17"/>
  <c r="O469" i="17"/>
  <c r="B450" i="6"/>
  <c r="B492" i="6" s="1"/>
  <c r="B502" i="6" s="1"/>
  <c r="B347" i="6"/>
  <c r="B95" i="19"/>
  <c r="O99" i="10"/>
  <c r="N102" i="10" s="1"/>
  <c r="N103" i="10" s="1"/>
  <c r="N104" i="10" s="1"/>
  <c r="N105" i="10" s="1"/>
  <c r="N106" i="10" s="1"/>
  <c r="N107" i="10" s="1"/>
  <c r="N108" i="10" s="1"/>
  <c r="N110" i="10" s="1"/>
  <c r="N111" i="10" s="1"/>
  <c r="N112" i="10" s="1"/>
  <c r="B120" i="10"/>
  <c r="O122" i="10"/>
  <c r="N125" i="10" s="1"/>
  <c r="N126" i="10" s="1"/>
  <c r="N127" i="10" s="1"/>
  <c r="N128" i="10" s="1"/>
  <c r="N129" i="10" s="1"/>
  <c r="N130" i="10" s="1"/>
  <c r="N131" i="10" s="1"/>
  <c r="B240" i="10"/>
  <c r="B261" i="10" s="1"/>
  <c r="B143" i="10"/>
  <c r="O143" i="10" s="1"/>
  <c r="B163" i="10"/>
  <c r="O163" i="10" s="1"/>
  <c r="B206" i="10"/>
  <c r="O88" i="10"/>
  <c r="B231" i="10"/>
  <c r="O113" i="10"/>
  <c r="B227" i="10"/>
  <c r="O109" i="10"/>
  <c r="B252" i="10"/>
  <c r="O134" i="10"/>
  <c r="D72" i="20"/>
  <c r="F51" i="1"/>
  <c r="F260" i="10"/>
  <c r="B353" i="6"/>
  <c r="B414" i="6"/>
  <c r="B424" i="6" s="1"/>
  <c r="B237" i="10"/>
  <c r="O119" i="10"/>
  <c r="O95" i="10"/>
  <c r="B213" i="10"/>
  <c r="O71" i="10"/>
  <c r="B189" i="10"/>
  <c r="B183" i="10"/>
  <c r="O65" i="10"/>
  <c r="B178" i="10"/>
  <c r="O60" i="10"/>
  <c r="B168" i="10"/>
  <c r="O168" i="10" s="1"/>
  <c r="O50" i="10"/>
  <c r="O33" i="10"/>
  <c r="B99" i="19"/>
  <c r="O99" i="19" s="1"/>
  <c r="B349" i="6"/>
  <c r="B410" i="6"/>
  <c r="B420" i="6" s="1"/>
  <c r="B452" i="6"/>
  <c r="B260" i="10"/>
  <c r="O142" i="10"/>
  <c r="B246" i="10"/>
  <c r="O128" i="10"/>
  <c r="B242" i="10"/>
  <c r="O124" i="10"/>
  <c r="O144" i="20"/>
  <c r="N147" i="20" s="1"/>
  <c r="N148" i="20" s="1"/>
  <c r="N149" i="20" s="1"/>
  <c r="N150" i="20" s="1"/>
  <c r="N151" i="20" s="1"/>
  <c r="N152" i="20" s="1"/>
  <c r="N153" i="20" s="1"/>
  <c r="N154" i="20" s="1"/>
  <c r="B312" i="20"/>
  <c r="B343" i="20" s="1"/>
  <c r="B335" i="20"/>
  <c r="O167" i="20"/>
  <c r="O147" i="20"/>
  <c r="B315" i="20"/>
  <c r="B305" i="20"/>
  <c r="O137" i="20"/>
  <c r="B294" i="20"/>
  <c r="O126" i="20"/>
  <c r="B259" i="20"/>
  <c r="O91" i="20"/>
  <c r="O55" i="20"/>
  <c r="O52" i="20"/>
  <c r="F178" i="32"/>
  <c r="F150" i="32"/>
  <c r="F278" i="32" s="1"/>
  <c r="C178" i="32"/>
  <c r="C150" i="32"/>
  <c r="C278" i="32" s="1"/>
  <c r="F179" i="32"/>
  <c r="G178" i="32"/>
  <c r="O72" i="32"/>
  <c r="B200" i="32"/>
  <c r="D203" i="32"/>
  <c r="D150" i="32"/>
  <c r="D278" i="32" s="1"/>
  <c r="G153" i="32"/>
  <c r="G281" i="32" s="1"/>
  <c r="H191" i="10"/>
  <c r="I141" i="10"/>
  <c r="H141" i="10"/>
  <c r="C141" i="10"/>
  <c r="C259" i="10" s="1"/>
  <c r="C120" i="10"/>
  <c r="E180" i="1"/>
  <c r="D152" i="32"/>
  <c r="D280" i="32" s="1"/>
  <c r="E149" i="32"/>
  <c r="E277" i="32" s="1"/>
  <c r="O54" i="32"/>
  <c r="F227" i="32"/>
  <c r="D154" i="32"/>
  <c r="D282" i="32" s="1"/>
  <c r="F141" i="10"/>
  <c r="F259" i="10" s="1"/>
  <c r="D141" i="10"/>
  <c r="E141" i="10"/>
  <c r="E259" i="10" s="1"/>
  <c r="D142" i="10"/>
  <c r="C140" i="10"/>
  <c r="C258" i="10" s="1"/>
  <c r="C142" i="10"/>
  <c r="O32" i="10"/>
  <c r="O118" i="10"/>
  <c r="O41" i="19"/>
  <c r="B135" i="19"/>
  <c r="B147" i="19" s="1"/>
  <c r="J88" i="19"/>
  <c r="J152" i="32"/>
  <c r="J280" i="32" s="1"/>
  <c r="D149" i="32"/>
  <c r="D277" i="32" s="1"/>
  <c r="G181" i="32"/>
  <c r="I180" i="32"/>
  <c r="I152" i="32"/>
  <c r="I280" i="32" s="1"/>
  <c r="B279" i="32"/>
  <c r="O151" i="32"/>
  <c r="B178" i="32"/>
  <c r="O178" i="32" s="1"/>
  <c r="I228" i="32"/>
  <c r="I150" i="32"/>
  <c r="I278" i="32" s="1"/>
  <c r="F88" i="1"/>
  <c r="F137" i="10"/>
  <c r="E124" i="10"/>
  <c r="BE168" i="34" s="1"/>
  <c r="E128" i="10"/>
  <c r="E132" i="10"/>
  <c r="BE176" i="34" s="1"/>
  <c r="E136" i="10"/>
  <c r="G142" i="10"/>
  <c r="G260" i="10" s="1"/>
  <c r="E152" i="32"/>
  <c r="E280" i="32" s="1"/>
  <c r="F151" i="32"/>
  <c r="F279" i="32" s="1"/>
  <c r="O74" i="32"/>
  <c r="C153" i="32"/>
  <c r="O50" i="32"/>
  <c r="E227" i="32"/>
  <c r="B177" i="32"/>
  <c r="O177" i="32" s="1"/>
  <c r="O49" i="32"/>
  <c r="H205" i="32"/>
  <c r="H152" i="32"/>
  <c r="H280" i="32" s="1"/>
  <c r="C152" i="32"/>
  <c r="C280" i="32" s="1"/>
  <c r="O107" i="32"/>
  <c r="N109" i="32" s="1"/>
  <c r="N110" i="32" s="1"/>
  <c r="N111" i="32" s="1"/>
  <c r="N112" i="32" s="1"/>
  <c r="N113" i="32" s="1"/>
  <c r="N114" i="32" s="1"/>
  <c r="N115" i="32" s="1"/>
  <c r="N116" i="32" s="1"/>
  <c r="N117" i="32" s="1"/>
  <c r="N118" i="32" s="1"/>
  <c r="B254" i="20"/>
  <c r="J85" i="32"/>
  <c r="H111" i="32"/>
  <c r="F60" i="1"/>
  <c r="B703" i="6"/>
  <c r="C127" i="10"/>
  <c r="C153" i="10"/>
  <c r="C137" i="10"/>
  <c r="F132" i="10"/>
  <c r="O265" i="17"/>
  <c r="B348" i="17"/>
  <c r="N134" i="22"/>
  <c r="N135" i="22" s="1"/>
  <c r="N136" i="22" s="1"/>
  <c r="N137" i="22" s="1"/>
  <c r="N138" i="22" s="1"/>
  <c r="N139" i="22" s="1"/>
  <c r="N140" i="22" s="1"/>
  <c r="N141" i="22" s="1"/>
  <c r="N142" i="22" s="1"/>
  <c r="N143" i="22" s="1"/>
  <c r="N144" i="22" s="1"/>
  <c r="B153" i="10"/>
  <c r="O153" i="10" s="1"/>
  <c r="O58" i="10"/>
  <c r="B79" i="6"/>
  <c r="O41" i="10"/>
  <c r="F158" i="10"/>
  <c r="B81" i="6"/>
  <c r="O140" i="10"/>
  <c r="B288" i="1"/>
  <c r="B317" i="1" s="1"/>
  <c r="B98" i="1"/>
  <c r="B191" i="10"/>
  <c r="B262" i="17"/>
  <c r="O53" i="10"/>
  <c r="N56" i="10" s="1"/>
  <c r="N57" i="10" s="1"/>
  <c r="N58" i="10" s="1"/>
  <c r="N59" i="10" s="1"/>
  <c r="N60" i="10" s="1"/>
  <c r="N61" i="10" s="1"/>
  <c r="N62" i="10" s="1"/>
  <c r="B74" i="10"/>
  <c r="B175" i="20"/>
  <c r="B236" i="20"/>
  <c r="O236" i="20" s="1"/>
  <c r="N99" i="22"/>
  <c r="N100" i="22" s="1"/>
  <c r="N101" i="22" s="1"/>
  <c r="N102" i="22" s="1"/>
  <c r="N103" i="22" s="1"/>
  <c r="N104" i="22" s="1"/>
  <c r="N105" i="22" s="1"/>
  <c r="N106" i="22" s="1"/>
  <c r="N107" i="22" s="1"/>
  <c r="N108" i="22" s="1"/>
  <c r="N109" i="22" s="1"/>
  <c r="N169" i="22"/>
  <c r="N170" i="22" s="1"/>
  <c r="N171" i="22" s="1"/>
  <c r="N172" i="22" s="1"/>
  <c r="N173" i="22" s="1"/>
  <c r="N174" i="22" s="1"/>
  <c r="N175" i="22" s="1"/>
  <c r="N176" i="22" s="1"/>
  <c r="N177" i="22" s="1"/>
  <c r="N178" i="22" s="1"/>
  <c r="N179" i="22" s="1"/>
  <c r="J142" i="10"/>
  <c r="J260" i="10" s="1"/>
  <c r="F131" i="20"/>
  <c r="B288" i="20"/>
  <c r="E90" i="32"/>
  <c r="E218" i="32" s="1"/>
  <c r="B245" i="10"/>
  <c r="O130" i="10"/>
  <c r="O160" i="20"/>
  <c r="B364" i="20"/>
  <c r="B249" i="20"/>
  <c r="B334" i="20"/>
  <c r="O115" i="20"/>
  <c r="B163" i="32"/>
  <c r="O163" i="32" s="1"/>
  <c r="E116" i="32"/>
  <c r="AR160" i="34" s="1"/>
  <c r="E63" i="32"/>
  <c r="F64" i="32"/>
  <c r="C109" i="32"/>
  <c r="AP153" i="34" s="1"/>
  <c r="C120" i="32"/>
  <c r="AP164" i="34" s="1"/>
  <c r="D68" i="32"/>
  <c r="D162" i="34" s="1"/>
  <c r="O43" i="32"/>
  <c r="G244" i="32"/>
  <c r="G109" i="32"/>
  <c r="G87" i="32"/>
  <c r="B303" i="20"/>
  <c r="O95" i="20"/>
  <c r="E91" i="32"/>
  <c r="E88" i="32"/>
  <c r="F89" i="32"/>
  <c r="C67" i="32"/>
  <c r="F94" i="32"/>
  <c r="C87" i="32"/>
  <c r="C251" i="32"/>
  <c r="D93" i="32"/>
  <c r="D60" i="32"/>
  <c r="C170" i="32"/>
  <c r="G219" i="32"/>
  <c r="I113" i="32"/>
  <c r="AV157" i="34" s="1"/>
  <c r="B354" i="20"/>
  <c r="O59" i="20"/>
  <c r="C162" i="32"/>
  <c r="F69" i="32"/>
  <c r="F61" i="32"/>
  <c r="D90" i="32"/>
  <c r="Q159" i="34" s="1"/>
  <c r="F111" i="32"/>
  <c r="E113" i="32"/>
  <c r="AR157" i="34" s="1"/>
  <c r="F114" i="32"/>
  <c r="AS158" i="34" s="1"/>
  <c r="C59" i="32"/>
  <c r="C92" i="32"/>
  <c r="F119" i="32"/>
  <c r="C112" i="32"/>
  <c r="AP156" i="34" s="1"/>
  <c r="D118" i="32"/>
  <c r="AQ162" i="34" s="1"/>
  <c r="D85" i="32"/>
  <c r="Q154" i="34" s="1"/>
  <c r="C62" i="32"/>
  <c r="D65" i="32"/>
  <c r="F172" i="32"/>
  <c r="G112" i="32"/>
  <c r="J114" i="32"/>
  <c r="I63" i="32"/>
  <c r="C138" i="10"/>
  <c r="J110" i="32"/>
  <c r="I109" i="32"/>
  <c r="AV153" i="34" s="1"/>
  <c r="H65" i="32"/>
  <c r="H159" i="34" s="1"/>
  <c r="D244" i="32"/>
  <c r="F125" i="10"/>
  <c r="F138" i="10"/>
  <c r="E140" i="10"/>
  <c r="O37" i="10"/>
  <c r="B197" i="10"/>
  <c r="O131" i="10"/>
  <c r="B203" i="10"/>
  <c r="O46" i="10"/>
  <c r="O56" i="10"/>
  <c r="O89" i="10"/>
  <c r="O101" i="10"/>
  <c r="O133" i="10"/>
  <c r="B151" i="10"/>
  <c r="O151" i="10" s="1"/>
  <c r="G74" i="10"/>
  <c r="O48" i="10"/>
  <c r="O39" i="10"/>
  <c r="B187" i="10"/>
  <c r="O103" i="10"/>
  <c r="B225" i="10"/>
  <c r="F130" i="10"/>
  <c r="F131" i="10"/>
  <c r="BF175" i="34" s="1"/>
  <c r="F127" i="10"/>
  <c r="F140" i="10"/>
  <c r="O137" i="10"/>
  <c r="O44" i="10"/>
  <c r="D74" i="10"/>
  <c r="O83" i="10"/>
  <c r="B199" i="10"/>
  <c r="O62" i="10"/>
  <c r="O117" i="10"/>
  <c r="O139" i="10"/>
  <c r="B166" i="10"/>
  <c r="O166" i="10" s="1"/>
  <c r="B243" i="10"/>
  <c r="B263" i="32"/>
  <c r="O70" i="32"/>
  <c r="D136" i="32"/>
  <c r="BD155" i="34" s="1"/>
  <c r="EA155" i="34" s="1"/>
  <c r="H172" i="32"/>
  <c r="G66" i="32"/>
  <c r="J123" i="32"/>
  <c r="AW167" i="34" s="1"/>
  <c r="J64" i="32"/>
  <c r="I116" i="32"/>
  <c r="AV160" i="34" s="1"/>
  <c r="I66" i="32"/>
  <c r="I160" i="34" s="1"/>
  <c r="I84" i="32"/>
  <c r="H61" i="32"/>
  <c r="J89" i="32"/>
  <c r="I112" i="32"/>
  <c r="AV156" i="34" s="1"/>
  <c r="I62" i="32"/>
  <c r="I156" i="34" s="1"/>
  <c r="I87" i="32"/>
  <c r="B261" i="20"/>
  <c r="D214" i="32"/>
  <c r="E190" i="32"/>
  <c r="O180" i="20"/>
  <c r="B253" i="20"/>
  <c r="F221" i="32"/>
  <c r="C194" i="32"/>
  <c r="H114" i="32"/>
  <c r="O185" i="20"/>
  <c r="O195" i="20"/>
  <c r="O64" i="32"/>
  <c r="C223" i="32"/>
  <c r="H89" i="32"/>
  <c r="J120" i="32"/>
  <c r="H115" i="32"/>
  <c r="AU159" i="34" s="1"/>
  <c r="C126" i="22"/>
  <c r="P196" i="22"/>
  <c r="E198" i="22"/>
  <c r="F200" i="22"/>
  <c r="F198" i="22"/>
  <c r="G200" i="22"/>
  <c r="C197" i="22"/>
  <c r="C202" i="22"/>
  <c r="H200" i="22"/>
  <c r="BH202" i="34" s="1"/>
  <c r="H198" i="22"/>
  <c r="BH200" i="34" s="1"/>
  <c r="C200" i="22"/>
  <c r="C195" i="22"/>
  <c r="I201" i="22"/>
  <c r="BI203" i="34" s="1"/>
  <c r="I198" i="22"/>
  <c r="BI200" i="34" s="1"/>
  <c r="C130" i="10"/>
  <c r="B273" i="32"/>
  <c r="O145" i="32"/>
  <c r="O91" i="32"/>
  <c r="B219" i="32"/>
  <c r="B240" i="32"/>
  <c r="O112" i="32"/>
  <c r="F41" i="32"/>
  <c r="AF160" i="34" s="1"/>
  <c r="F91" i="32"/>
  <c r="F66" i="32"/>
  <c r="H37" i="32"/>
  <c r="AH156" i="34" s="1"/>
  <c r="H87" i="32"/>
  <c r="U156" i="34" s="1"/>
  <c r="D37" i="32"/>
  <c r="AD156" i="34" s="1"/>
  <c r="D87" i="32"/>
  <c r="D62" i="32"/>
  <c r="B175" i="32"/>
  <c r="O175" i="32" s="1"/>
  <c r="B217" i="32"/>
  <c r="O89" i="32"/>
  <c r="C198" i="32"/>
  <c r="O93" i="32"/>
  <c r="O139" i="32"/>
  <c r="J87" i="32"/>
  <c r="C201" i="32"/>
  <c r="O147" i="32"/>
  <c r="O62" i="32"/>
  <c r="E245" i="32"/>
  <c r="C226" i="32"/>
  <c r="E220" i="32"/>
  <c r="H69" i="32"/>
  <c r="C128" i="10"/>
  <c r="I59" i="32"/>
  <c r="I153" i="34" s="1"/>
  <c r="H120" i="32"/>
  <c r="AU164" i="34" s="1"/>
  <c r="H64" i="32"/>
  <c r="H158" i="34" s="1"/>
  <c r="C194" i="22"/>
  <c r="C203" i="22"/>
  <c r="C193" i="22"/>
  <c r="Q126" i="22"/>
  <c r="D125" i="22"/>
  <c r="G198" i="22"/>
  <c r="D203" i="22"/>
  <c r="C198" i="22"/>
  <c r="D201" i="22"/>
  <c r="B324" i="22"/>
  <c r="B357" i="22" s="1"/>
  <c r="AC186" i="34"/>
  <c r="E63" i="22"/>
  <c r="D118" i="22"/>
  <c r="D153" i="22"/>
  <c r="B254" i="22"/>
  <c r="B287" i="22" s="1"/>
  <c r="C154" i="22"/>
  <c r="C119" i="22"/>
  <c r="D60" i="22"/>
  <c r="B180" i="22"/>
  <c r="C114" i="22"/>
  <c r="P186" i="34" s="1"/>
  <c r="B55" i="32"/>
  <c r="N45" i="22"/>
  <c r="N46" i="22" s="1"/>
  <c r="N47" i="22" s="1"/>
  <c r="N48" i="22" s="1"/>
  <c r="N49" i="22" s="1"/>
  <c r="N50" i="22" s="1"/>
  <c r="N51" i="22" s="1"/>
  <c r="N52" i="22" s="1"/>
  <c r="N53" i="22" s="1"/>
  <c r="N54" i="22" s="1"/>
  <c r="N55" i="22" s="1"/>
  <c r="N56" i="22" s="1"/>
  <c r="N57" i="22" s="1"/>
  <c r="N58" i="22" s="1"/>
  <c r="N59" i="22" s="1"/>
  <c r="N60" i="22" s="1"/>
  <c r="N61" i="22" s="1"/>
  <c r="N62" i="22" s="1"/>
  <c r="N63" i="22" s="1"/>
  <c r="O32" i="32"/>
  <c r="C126" i="10"/>
  <c r="O59" i="10"/>
  <c r="O87" i="10"/>
  <c r="O105" i="10"/>
  <c r="B162" i="10"/>
  <c r="O162" i="10" s="1"/>
  <c r="O40" i="10"/>
  <c r="O55" i="10"/>
  <c r="O82" i="10"/>
  <c r="B226" i="10"/>
  <c r="O38" i="10"/>
  <c r="B156" i="10"/>
  <c r="F120" i="10"/>
  <c r="O70" i="10"/>
  <c r="O43" i="10"/>
  <c r="B210" i="10"/>
  <c r="O78" i="10"/>
  <c r="O112" i="10"/>
  <c r="J141" i="10"/>
  <c r="O39" i="32"/>
  <c r="O85" i="32"/>
  <c r="B269" i="32"/>
  <c r="N45" i="32"/>
  <c r="N46" i="32" s="1"/>
  <c r="N47" i="32" s="1"/>
  <c r="N44" i="32"/>
  <c r="C151" i="32"/>
  <c r="H150" i="32"/>
  <c r="H278" i="32" s="1"/>
  <c r="I90" i="32"/>
  <c r="V159" i="34" s="1"/>
  <c r="J133" i="20"/>
  <c r="I279" i="32"/>
  <c r="H151" i="32"/>
  <c r="H279" i="32" s="1"/>
  <c r="J149" i="32"/>
  <c r="C230" i="32"/>
  <c r="H203" i="32"/>
  <c r="D175" i="32"/>
  <c r="D163" i="32"/>
  <c r="G151" i="32"/>
  <c r="D151" i="32"/>
  <c r="D130" i="20"/>
  <c r="C131" i="20"/>
  <c r="C130" i="20"/>
  <c r="D242" i="32"/>
  <c r="E189" i="32"/>
  <c r="E200" i="32"/>
  <c r="E212" i="32"/>
  <c r="C129" i="10"/>
  <c r="J145" i="19"/>
  <c r="F84" i="1"/>
  <c r="D56" i="1"/>
  <c r="D275" i="1" s="1"/>
  <c r="F53" i="1"/>
  <c r="F146" i="1"/>
  <c r="F365" i="1" s="1"/>
  <c r="E81" i="1"/>
  <c r="D147" i="1"/>
  <c r="D366" i="1" s="1"/>
  <c r="D54" i="1"/>
  <c r="D24" i="33"/>
  <c r="D85" i="1"/>
  <c r="F144" i="1"/>
  <c r="F81" i="1"/>
  <c r="F113" i="1"/>
  <c r="F332" i="1" s="1"/>
  <c r="C147" i="1"/>
  <c r="C366" i="1" s="1"/>
  <c r="C85" i="1"/>
  <c r="D177" i="1"/>
  <c r="BD21" i="34" s="1"/>
  <c r="D146" i="1"/>
  <c r="D365" i="1" s="1"/>
  <c r="D84" i="1"/>
  <c r="C52" i="1"/>
  <c r="C145" i="1"/>
  <c r="C364" i="1" s="1"/>
  <c r="DN96" i="34" l="1"/>
  <c r="HN96" i="34" s="1"/>
  <c r="FN96" i="34"/>
  <c r="DM185" i="34"/>
  <c r="HM185" i="34" s="1"/>
  <c r="EZ185" i="34"/>
  <c r="GM185" i="34"/>
  <c r="EM185" i="34"/>
  <c r="IM185" i="34" s="1"/>
  <c r="FM185" i="34"/>
  <c r="FO185" i="34"/>
  <c r="FB185" i="34"/>
  <c r="EO185" i="34"/>
  <c r="IO185" i="34" s="1"/>
  <c r="DO185" i="34"/>
  <c r="HO185" i="34" s="1"/>
  <c r="GO185" i="34"/>
  <c r="ER185" i="34"/>
  <c r="IR185" i="34" s="1"/>
  <c r="DR185" i="34"/>
  <c r="HR185" i="34" s="1"/>
  <c r="GR185" i="34"/>
  <c r="FE185" i="34"/>
  <c r="FR185" i="34"/>
  <c r="EN185" i="34"/>
  <c r="IN185" i="34" s="1"/>
  <c r="DN185" i="34"/>
  <c r="HN185" i="34" s="1"/>
  <c r="GN185" i="34"/>
  <c r="FA185" i="34"/>
  <c r="FN185" i="34"/>
  <c r="FS185" i="34"/>
  <c r="FF185" i="34"/>
  <c r="ES185" i="34"/>
  <c r="IS185" i="34" s="1"/>
  <c r="DS185" i="34"/>
  <c r="HS185" i="34" s="1"/>
  <c r="GS185" i="34"/>
  <c r="GQ185" i="34"/>
  <c r="EQ185" i="34"/>
  <c r="IQ185" i="34" s="1"/>
  <c r="FQ185" i="34"/>
  <c r="DQ185" i="34"/>
  <c r="HQ185" i="34" s="1"/>
  <c r="FD185" i="34"/>
  <c r="DT185" i="34"/>
  <c r="HT185" i="34" s="1"/>
  <c r="FG185" i="34"/>
  <c r="FT185" i="34"/>
  <c r="GT185" i="34"/>
  <c r="ET185" i="34"/>
  <c r="IT185" i="34" s="1"/>
  <c r="GP185" i="34"/>
  <c r="FP185" i="34"/>
  <c r="EP185" i="34"/>
  <c r="IP185" i="34" s="1"/>
  <c r="DP185" i="34"/>
  <c r="HP185" i="34" s="1"/>
  <c r="FC185" i="34"/>
  <c r="FM63" i="34"/>
  <c r="DM98" i="34"/>
  <c r="HM98" i="34" s="1"/>
  <c r="DO96" i="34"/>
  <c r="HO96" i="34" s="1"/>
  <c r="EM96" i="34"/>
  <c r="IM96" i="34" s="1"/>
  <c r="FO96" i="34"/>
  <c r="EN98" i="34"/>
  <c r="DN98" i="34"/>
  <c r="FM177" i="34"/>
  <c r="EM169" i="34"/>
  <c r="FM180" i="34"/>
  <c r="FO98" i="34"/>
  <c r="BI94" i="34"/>
  <c r="GF94" i="34" s="1"/>
  <c r="FP63" i="34"/>
  <c r="EM99" i="34"/>
  <c r="IM99" i="34" s="1"/>
  <c r="FN97" i="34"/>
  <c r="BE170" i="33"/>
  <c r="AR169" i="33"/>
  <c r="FM17" i="34"/>
  <c r="E500" i="17"/>
  <c r="F500" i="17"/>
  <c r="O174" i="33"/>
  <c r="D500" i="17"/>
  <c r="BD94" i="34" s="1"/>
  <c r="AE174" i="33"/>
  <c r="AR174" i="33"/>
  <c r="DR64" i="34"/>
  <c r="HR64" i="34" s="1"/>
  <c r="FM10" i="34"/>
  <c r="C500" i="17"/>
  <c r="EM183" i="34"/>
  <c r="IM183" i="34" s="1"/>
  <c r="DN15" i="34"/>
  <c r="DN99" i="34"/>
  <c r="HN99" i="34" s="1"/>
  <c r="BR174" i="33"/>
  <c r="N180" i="20"/>
  <c r="N181" i="20" s="1"/>
  <c r="N182" i="20" s="1"/>
  <c r="N183" i="20" s="1"/>
  <c r="N184" i="20" s="1"/>
  <c r="N185" i="20" s="1"/>
  <c r="N186" i="20" s="1"/>
  <c r="N187" i="20" s="1"/>
  <c r="EO97" i="34"/>
  <c r="DO97" i="34"/>
  <c r="HO97" i="34" s="1"/>
  <c r="BE97" i="34"/>
  <c r="GB97" i="34" s="1"/>
  <c r="BC97" i="34"/>
  <c r="FZ97" i="34" s="1"/>
  <c r="BD97" i="34"/>
  <c r="GA97" i="34" s="1"/>
  <c r="BC98" i="34"/>
  <c r="FZ98" i="34" s="1"/>
  <c r="BE98" i="34"/>
  <c r="GB98" i="34" s="1"/>
  <c r="BD98" i="34"/>
  <c r="GA98" i="34" s="1"/>
  <c r="FZ12" i="34"/>
  <c r="B464" i="6"/>
  <c r="B607" i="6" s="1"/>
  <c r="B649" i="6" s="1"/>
  <c r="FM15" i="34"/>
  <c r="B351" i="6"/>
  <c r="C281" i="32"/>
  <c r="B412" i="6"/>
  <c r="B422" i="6" s="1"/>
  <c r="BE99" i="34"/>
  <c r="GB99" i="34" s="1"/>
  <c r="O555" i="17"/>
  <c r="B555" i="17"/>
  <c r="EO98" i="34"/>
  <c r="EN97" i="34"/>
  <c r="IN97" i="34" s="1"/>
  <c r="DM97" i="34"/>
  <c r="HM97" i="34" s="1"/>
  <c r="EP63" i="34"/>
  <c r="IP63" i="34" s="1"/>
  <c r="EM97" i="34"/>
  <c r="IM97" i="34" s="1"/>
  <c r="BC99" i="34"/>
  <c r="FZ99" i="34" s="1"/>
  <c r="E249" i="10"/>
  <c r="AR170" i="33"/>
  <c r="BE156" i="33"/>
  <c r="EN13" i="34"/>
  <c r="O156" i="33"/>
  <c r="BR156" i="33"/>
  <c r="EM12" i="34"/>
  <c r="E257" i="10"/>
  <c r="FM168" i="34"/>
  <c r="EM13" i="34"/>
  <c r="FM14" i="34"/>
  <c r="B748" i="6"/>
  <c r="AE168" i="33"/>
  <c r="AJ37" i="33"/>
  <c r="BJ37" i="33" s="1"/>
  <c r="AH173" i="33"/>
  <c r="BH173" i="33" s="1"/>
  <c r="FN14" i="34"/>
  <c r="EM177" i="34"/>
  <c r="BR179" i="33"/>
  <c r="DM177" i="34"/>
  <c r="ER63" i="34"/>
  <c r="IR63" i="34" s="1"/>
  <c r="O179" i="33"/>
  <c r="O154" i="33"/>
  <c r="AH175" i="33"/>
  <c r="BH175" i="33" s="1"/>
  <c r="AK37" i="33"/>
  <c r="BK37" i="33" s="1"/>
  <c r="AG155" i="33"/>
  <c r="BG155" i="33" s="1"/>
  <c r="EM180" i="34"/>
  <c r="B348" i="6"/>
  <c r="BR154" i="33"/>
  <c r="EM171" i="34"/>
  <c r="DM180" i="34"/>
  <c r="B451" i="6"/>
  <c r="B493" i="6" s="1"/>
  <c r="B503" i="6" s="1"/>
  <c r="DO12" i="34"/>
  <c r="HP128" i="34"/>
  <c r="HP126" i="34"/>
  <c r="F299" i="20"/>
  <c r="S142" i="34"/>
  <c r="S142" i="33"/>
  <c r="AI142" i="33" s="1"/>
  <c r="BI142" i="33" s="1"/>
  <c r="G300" i="20"/>
  <c r="T143" i="34"/>
  <c r="T143" i="33"/>
  <c r="E240" i="20"/>
  <c r="AE149" i="34"/>
  <c r="D233" i="20"/>
  <c r="AD142" i="34"/>
  <c r="F232" i="20"/>
  <c r="AF141" i="34"/>
  <c r="P141" i="34"/>
  <c r="DM141" i="34" s="1"/>
  <c r="P141" i="33"/>
  <c r="AF141" i="33" s="1"/>
  <c r="W144" i="34"/>
  <c r="W144" i="33"/>
  <c r="F240" i="20"/>
  <c r="AF149" i="34"/>
  <c r="V144" i="34"/>
  <c r="V144" i="33"/>
  <c r="H234" i="20"/>
  <c r="AH143" i="34"/>
  <c r="BD148" i="34"/>
  <c r="C299" i="20"/>
  <c r="P142" i="34"/>
  <c r="P142" i="33"/>
  <c r="E232" i="20"/>
  <c r="AE141" i="34"/>
  <c r="I300" i="20"/>
  <c r="V143" i="34"/>
  <c r="V143" i="33"/>
  <c r="C233" i="20"/>
  <c r="AC142" i="34"/>
  <c r="I234" i="20"/>
  <c r="AI143" i="34"/>
  <c r="D298" i="20"/>
  <c r="Q141" i="34"/>
  <c r="Q141" i="33"/>
  <c r="D240" i="20"/>
  <c r="AD149" i="34"/>
  <c r="F298" i="20"/>
  <c r="S141" i="34"/>
  <c r="S141" i="33"/>
  <c r="AI141" i="33" s="1"/>
  <c r="BI141" i="33" s="1"/>
  <c r="J300" i="20"/>
  <c r="W143" i="34"/>
  <c r="W143" i="33"/>
  <c r="C232" i="20"/>
  <c r="AC141" i="34"/>
  <c r="F233" i="20"/>
  <c r="AF142" i="34"/>
  <c r="HM126" i="34"/>
  <c r="FM169" i="34"/>
  <c r="AR118" i="33"/>
  <c r="AE118" i="33"/>
  <c r="BE118" i="33"/>
  <c r="O118" i="33"/>
  <c r="BS160" i="33"/>
  <c r="BF24" i="33"/>
  <c r="BZ177" i="33"/>
  <c r="BF160" i="33"/>
  <c r="BF165" i="33"/>
  <c r="BF157" i="33"/>
  <c r="BS157" i="33"/>
  <c r="BS167" i="33"/>
  <c r="BF164" i="33"/>
  <c r="BS182" i="33"/>
  <c r="BS164" i="33"/>
  <c r="BF167" i="33"/>
  <c r="BF64" i="33"/>
  <c r="BS179" i="33"/>
  <c r="DM169" i="34"/>
  <c r="DM173" i="34"/>
  <c r="EM174" i="34"/>
  <c r="FM170" i="34"/>
  <c r="DM181" i="34"/>
  <c r="FM176" i="34"/>
  <c r="FM172" i="34"/>
  <c r="BC173" i="34"/>
  <c r="BF184" i="33"/>
  <c r="BF122" i="33"/>
  <c r="BF123" i="33"/>
  <c r="BC181" i="34"/>
  <c r="BF178" i="33"/>
  <c r="F269" i="1"/>
  <c r="C271" i="1"/>
  <c r="AE154" i="33"/>
  <c r="AR154" i="33"/>
  <c r="EN8" i="34"/>
  <c r="DM16" i="34"/>
  <c r="EN12" i="34"/>
  <c r="FN10" i="34"/>
  <c r="FN18" i="34"/>
  <c r="DM19" i="34"/>
  <c r="HM19" i="34" s="1"/>
  <c r="FM8" i="34"/>
  <c r="FN11" i="34"/>
  <c r="EZ8" i="34"/>
  <c r="GZ8" i="34" s="1"/>
  <c r="DM11" i="34"/>
  <c r="DN9" i="34"/>
  <c r="EM9" i="34"/>
  <c r="DN17" i="34"/>
  <c r="EN11" i="34"/>
  <c r="EM19" i="34"/>
  <c r="EN18" i="34"/>
  <c r="DM21" i="34"/>
  <c r="HM21" i="34" s="1"/>
  <c r="FM19" i="34"/>
  <c r="FN8" i="34"/>
  <c r="EM8" i="34"/>
  <c r="F396" i="1"/>
  <c r="FZ15" i="34"/>
  <c r="DN18" i="34"/>
  <c r="DM8" i="34"/>
  <c r="DN11" i="34"/>
  <c r="DN8" i="34"/>
  <c r="FM21" i="34"/>
  <c r="EM21" i="34"/>
  <c r="IM21" i="34" s="1"/>
  <c r="C393" i="1"/>
  <c r="AJ173" i="33"/>
  <c r="BJ173" i="33" s="1"/>
  <c r="AE172" i="33"/>
  <c r="AF173" i="33"/>
  <c r="O180" i="33"/>
  <c r="AR147" i="33"/>
  <c r="AR138" i="33"/>
  <c r="BE172" i="33"/>
  <c r="BE136" i="33"/>
  <c r="AL37" i="33"/>
  <c r="BL37" i="33" s="1"/>
  <c r="AJ170" i="33"/>
  <c r="AI37" i="33"/>
  <c r="BI37" i="33" s="1"/>
  <c r="AG37" i="33"/>
  <c r="AG171" i="33"/>
  <c r="BG171" i="33" s="1"/>
  <c r="AR180" i="33"/>
  <c r="FS63" i="34"/>
  <c r="HP174" i="34"/>
  <c r="N33" i="10"/>
  <c r="N34" i="10" s="1"/>
  <c r="N35" i="10" s="1"/>
  <c r="N36" i="10" s="1"/>
  <c r="N37" i="10" s="1"/>
  <c r="N38" i="10" s="1"/>
  <c r="N39" i="10" s="1"/>
  <c r="F18" i="34"/>
  <c r="F300" i="1"/>
  <c r="E18" i="34"/>
  <c r="FO18" i="34" s="1"/>
  <c r="E300" i="1"/>
  <c r="G24" i="34"/>
  <c r="G306" i="1"/>
  <c r="R28" i="34"/>
  <c r="E341" i="1"/>
  <c r="P20" i="34"/>
  <c r="C333" i="1"/>
  <c r="D21" i="34"/>
  <c r="D303" i="1"/>
  <c r="Q24" i="34"/>
  <c r="D337" i="1"/>
  <c r="E24" i="34"/>
  <c r="E306" i="1"/>
  <c r="P22" i="34"/>
  <c r="C335" i="1"/>
  <c r="C22" i="34"/>
  <c r="C304" i="1"/>
  <c r="E31" i="34"/>
  <c r="AS19" i="34"/>
  <c r="GC19" i="34" s="1"/>
  <c r="F363" i="1"/>
  <c r="AD22" i="34"/>
  <c r="D273" i="1"/>
  <c r="AF28" i="34"/>
  <c r="F279" i="1"/>
  <c r="F25" i="34"/>
  <c r="F307" i="1"/>
  <c r="D22" i="34"/>
  <c r="D304" i="1"/>
  <c r="AF21" i="34"/>
  <c r="F272" i="1"/>
  <c r="F21" i="34"/>
  <c r="F303" i="1"/>
  <c r="F31" i="34"/>
  <c r="AF19" i="34"/>
  <c r="F270" i="1"/>
  <c r="F27" i="34"/>
  <c r="F309" i="1"/>
  <c r="P24" i="34"/>
  <c r="FM24" i="34" s="1"/>
  <c r="C337" i="1"/>
  <c r="D231" i="20"/>
  <c r="I231" i="20"/>
  <c r="AR126" i="33"/>
  <c r="HN97" i="34"/>
  <c r="HN98" i="34"/>
  <c r="ER113" i="34"/>
  <c r="IR113" i="34" s="1"/>
  <c r="FR113" i="34"/>
  <c r="DR113" i="34"/>
  <c r="HR113" i="34" s="1"/>
  <c r="DP113" i="34"/>
  <c r="HP113" i="34" s="1"/>
  <c r="EP113" i="34"/>
  <c r="IP113" i="34" s="1"/>
  <c r="FP113" i="34"/>
  <c r="FO113" i="34"/>
  <c r="DO113" i="34"/>
  <c r="HO113" i="34" s="1"/>
  <c r="EO113" i="34"/>
  <c r="IO113" i="34" s="1"/>
  <c r="EP112" i="34"/>
  <c r="IP112" i="34" s="1"/>
  <c r="DP112" i="34"/>
  <c r="HP112" i="34" s="1"/>
  <c r="FP112" i="34"/>
  <c r="DQ113" i="34"/>
  <c r="HQ113" i="34" s="1"/>
  <c r="EQ113" i="34"/>
  <c r="IQ113" i="34" s="1"/>
  <c r="FQ113" i="34"/>
  <c r="DN113" i="34"/>
  <c r="HN113" i="34" s="1"/>
  <c r="EN113" i="34"/>
  <c r="IN113" i="34" s="1"/>
  <c r="FN113" i="34"/>
  <c r="ET113" i="34"/>
  <c r="IT113" i="34" s="1"/>
  <c r="FT113" i="34"/>
  <c r="DT113" i="34"/>
  <c r="HT113" i="34" s="1"/>
  <c r="FM113" i="34"/>
  <c r="DM113" i="34"/>
  <c r="HM113" i="34" s="1"/>
  <c r="EM113" i="34"/>
  <c r="IM113" i="34" s="1"/>
  <c r="ES113" i="34"/>
  <c r="IS113" i="34" s="1"/>
  <c r="DS113" i="34"/>
  <c r="HS113" i="34" s="1"/>
  <c r="FS113" i="34"/>
  <c r="O95" i="19"/>
  <c r="FN122" i="34"/>
  <c r="DN122" i="34"/>
  <c r="HN122" i="34" s="1"/>
  <c r="EN122" i="34"/>
  <c r="IN122" i="34" s="1"/>
  <c r="GC122" i="34"/>
  <c r="FP122" i="34"/>
  <c r="DP122" i="34"/>
  <c r="HP122" i="34" s="1"/>
  <c r="EP122" i="34"/>
  <c r="IP122" i="34" s="1"/>
  <c r="FZ122" i="34"/>
  <c r="FM122" i="34"/>
  <c r="DM122" i="34"/>
  <c r="HM122" i="34" s="1"/>
  <c r="EM122" i="34"/>
  <c r="IM122" i="34" s="1"/>
  <c r="ET122" i="34"/>
  <c r="IT122" i="34" s="1"/>
  <c r="DR122" i="34"/>
  <c r="HR122" i="34" s="1"/>
  <c r="ER122" i="34"/>
  <c r="IR122" i="34" s="1"/>
  <c r="FR122" i="34"/>
  <c r="DT122" i="34"/>
  <c r="HT122" i="34" s="1"/>
  <c r="EO122" i="34"/>
  <c r="IO122" i="34" s="1"/>
  <c r="FO122" i="34"/>
  <c r="DO122" i="34"/>
  <c r="HO122" i="34" s="1"/>
  <c r="FQ122" i="34"/>
  <c r="DQ122" i="34"/>
  <c r="HQ122" i="34" s="1"/>
  <c r="EQ122" i="34"/>
  <c r="IQ122" i="34" s="1"/>
  <c r="ES122" i="34"/>
  <c r="IS122" i="34" s="1"/>
  <c r="FS122" i="34"/>
  <c r="DS122" i="34"/>
  <c r="HS122" i="34" s="1"/>
  <c r="GF122" i="34"/>
  <c r="C298" i="20"/>
  <c r="I199" i="20"/>
  <c r="I301" i="20"/>
  <c r="J199" i="20"/>
  <c r="J301" i="20"/>
  <c r="O127" i="33"/>
  <c r="BE135" i="33"/>
  <c r="BE127" i="33"/>
  <c r="O135" i="33"/>
  <c r="AE127" i="33"/>
  <c r="BR135" i="33"/>
  <c r="BR127" i="33"/>
  <c r="AR124" i="33"/>
  <c r="AF132" i="33"/>
  <c r="BF132" i="33" s="1"/>
  <c r="AR136" i="33"/>
  <c r="O148" i="33"/>
  <c r="BR136" i="33"/>
  <c r="BE148" i="33"/>
  <c r="O147" i="33"/>
  <c r="O138" i="33"/>
  <c r="AE148" i="33"/>
  <c r="BE125" i="33"/>
  <c r="BE147" i="33"/>
  <c r="BR148" i="33"/>
  <c r="AE147" i="33"/>
  <c r="AE138" i="33"/>
  <c r="DO139" i="34"/>
  <c r="HO139" i="34" s="1"/>
  <c r="AG136" i="33"/>
  <c r="BG136" i="33" s="1"/>
  <c r="AE151" i="33"/>
  <c r="BE134" i="33"/>
  <c r="AR134" i="33"/>
  <c r="AI138" i="33"/>
  <c r="BI138" i="33" s="1"/>
  <c r="BE139" i="33"/>
  <c r="DN148" i="34"/>
  <c r="HN148" i="34" s="1"/>
  <c r="AG137" i="33"/>
  <c r="BG137" i="33" s="1"/>
  <c r="AE140" i="33"/>
  <c r="AR151" i="33"/>
  <c r="O131" i="33"/>
  <c r="BR134" i="33"/>
  <c r="BE124" i="33"/>
  <c r="BE140" i="33"/>
  <c r="AR139" i="33"/>
  <c r="F203" i="20"/>
  <c r="F239" i="20"/>
  <c r="O124" i="33"/>
  <c r="O134" i="33"/>
  <c r="AR140" i="33"/>
  <c r="BR124" i="33"/>
  <c r="AE139" i="33"/>
  <c r="O139" i="33"/>
  <c r="E203" i="20"/>
  <c r="E239" i="20"/>
  <c r="O151" i="33"/>
  <c r="I203" i="20"/>
  <c r="I371" i="20" s="1"/>
  <c r="I239" i="20"/>
  <c r="N155" i="20"/>
  <c r="N156" i="20" s="1"/>
  <c r="N157" i="20" s="1"/>
  <c r="N158" i="20" s="1"/>
  <c r="N159" i="20" s="1"/>
  <c r="N160" i="20" s="1"/>
  <c r="N161" i="20" s="1"/>
  <c r="N162" i="20" s="1"/>
  <c r="N163" i="20" s="1"/>
  <c r="N164" i="20" s="1"/>
  <c r="N165" i="20" s="1"/>
  <c r="N166" i="20" s="1"/>
  <c r="N167" i="20" s="1"/>
  <c r="N168" i="20" s="1"/>
  <c r="N169" i="20" s="1"/>
  <c r="N170" i="20" s="1"/>
  <c r="N171" i="20" s="1"/>
  <c r="N172" i="20" s="1"/>
  <c r="N173" i="20" s="1"/>
  <c r="N174" i="20" s="1"/>
  <c r="N175" i="20" s="1"/>
  <c r="I195" i="20"/>
  <c r="D195" i="20"/>
  <c r="F138" i="20"/>
  <c r="E138" i="20"/>
  <c r="D138" i="20"/>
  <c r="D204" i="20" s="1"/>
  <c r="Q204" i="20"/>
  <c r="C139" i="20"/>
  <c r="P205" i="20"/>
  <c r="N188" i="20"/>
  <c r="N189" i="20" s="1"/>
  <c r="N190" i="20" s="1"/>
  <c r="N191" i="20" s="1"/>
  <c r="N192" i="20" s="1"/>
  <c r="N193" i="20" s="1"/>
  <c r="N194" i="20" s="1"/>
  <c r="N195" i="20" s="1"/>
  <c r="N196" i="20" s="1"/>
  <c r="N197" i="20" s="1"/>
  <c r="N198" i="20" s="1"/>
  <c r="N199" i="20" s="1"/>
  <c r="N200" i="20" s="1"/>
  <c r="N201" i="20" s="1"/>
  <c r="N202" i="20" s="1"/>
  <c r="N203" i="20" s="1"/>
  <c r="N204" i="20" s="1"/>
  <c r="N205" i="20" s="1"/>
  <c r="N206" i="20" s="1"/>
  <c r="C197" i="20"/>
  <c r="C196" i="20"/>
  <c r="F197" i="20"/>
  <c r="I198" i="20"/>
  <c r="F196" i="20"/>
  <c r="F63" i="20"/>
  <c r="AF140" i="34" s="1"/>
  <c r="C63" i="20"/>
  <c r="AC140" i="34" s="1"/>
  <c r="E139" i="20"/>
  <c r="E63" i="20"/>
  <c r="AE140" i="34" s="1"/>
  <c r="FO140" i="34" s="1"/>
  <c r="D64" i="20"/>
  <c r="AD141" i="34" s="1"/>
  <c r="G71" i="20"/>
  <c r="AG148" i="34" s="1"/>
  <c r="G63" i="20"/>
  <c r="AG140" i="34" s="1"/>
  <c r="H132" i="20"/>
  <c r="G66" i="20"/>
  <c r="AG143" i="34" s="1"/>
  <c r="J71" i="20"/>
  <c r="AJ148" i="34" s="1"/>
  <c r="H63" i="20"/>
  <c r="AH140" i="34" s="1"/>
  <c r="J63" i="20"/>
  <c r="AJ140" i="34" s="1"/>
  <c r="H71" i="20"/>
  <c r="AH148" i="34" s="1"/>
  <c r="P204" i="20"/>
  <c r="C71" i="20"/>
  <c r="AC148" i="34" s="1"/>
  <c r="H133" i="20"/>
  <c r="J66" i="20"/>
  <c r="HP135" i="34"/>
  <c r="N55" i="20"/>
  <c r="N56" i="20" s="1"/>
  <c r="N57" i="20" s="1"/>
  <c r="N58" i="20" s="1"/>
  <c r="N59" i="20" s="1"/>
  <c r="N60" i="20" s="1"/>
  <c r="N61" i="20" s="1"/>
  <c r="N62" i="20" s="1"/>
  <c r="N63" i="20" s="1"/>
  <c r="N64" i="20" s="1"/>
  <c r="N65" i="20" s="1"/>
  <c r="N66" i="20" s="1"/>
  <c r="N67" i="20" s="1"/>
  <c r="N68" i="20" s="1"/>
  <c r="N69" i="20" s="1"/>
  <c r="N70" i="20" s="1"/>
  <c r="N71" i="20" s="1"/>
  <c r="N72" i="20" s="1"/>
  <c r="N73" i="20" s="1"/>
  <c r="N114" i="20"/>
  <c r="N115" i="20" s="1"/>
  <c r="N116" i="20" s="1"/>
  <c r="N117" i="20" s="1"/>
  <c r="N118" i="20" s="1"/>
  <c r="N119" i="20" s="1"/>
  <c r="N120" i="20" s="1"/>
  <c r="N121" i="20" s="1"/>
  <c r="N81" i="20"/>
  <c r="N82" i="20" s="1"/>
  <c r="N83" i="20" s="1"/>
  <c r="N84" i="20" s="1"/>
  <c r="N85" i="20" s="1"/>
  <c r="N86" i="20" s="1"/>
  <c r="N87" i="20" s="1"/>
  <c r="N88" i="20" s="1"/>
  <c r="N89" i="20" s="1"/>
  <c r="N90" i="20" s="1"/>
  <c r="N91" i="20" s="1"/>
  <c r="N92" i="20" s="1"/>
  <c r="N93" i="20" s="1"/>
  <c r="N94" i="20" s="1"/>
  <c r="N95" i="20" s="1"/>
  <c r="N96" i="20" s="1"/>
  <c r="N97" i="20" s="1"/>
  <c r="N98" i="20" s="1"/>
  <c r="N99" i="20" s="1"/>
  <c r="N100" i="20" s="1"/>
  <c r="N101" i="20" s="1"/>
  <c r="N102" i="20" s="1"/>
  <c r="N103" i="20" s="1"/>
  <c r="N104" i="20" s="1"/>
  <c r="N105" i="20" s="1"/>
  <c r="N106" i="20" s="1"/>
  <c r="N107" i="20" s="1"/>
  <c r="N108" i="20" s="1"/>
  <c r="N109" i="20" s="1"/>
  <c r="BR142" i="33"/>
  <c r="AF128" i="33"/>
  <c r="BF128" i="33" s="1"/>
  <c r="E130" i="20"/>
  <c r="O144" i="33"/>
  <c r="O142" i="33"/>
  <c r="AF142" i="33"/>
  <c r="AI132" i="33"/>
  <c r="BI132" i="33" s="1"/>
  <c r="BE126" i="33"/>
  <c r="AE144" i="33"/>
  <c r="AH129" i="33"/>
  <c r="BH129" i="33" s="1"/>
  <c r="AE142" i="33"/>
  <c r="O126" i="33"/>
  <c r="BE144" i="33"/>
  <c r="BR126" i="33"/>
  <c r="AR144" i="33"/>
  <c r="AR142" i="33"/>
  <c r="HM128" i="34"/>
  <c r="HO129" i="34"/>
  <c r="HO132" i="34"/>
  <c r="AG129" i="33"/>
  <c r="BG129" i="33" s="1"/>
  <c r="FP125" i="34"/>
  <c r="FO127" i="34"/>
  <c r="ET134" i="34"/>
  <c r="EO130" i="34"/>
  <c r="IO130" i="34" s="1"/>
  <c r="FO139" i="34"/>
  <c r="HM143" i="34"/>
  <c r="DN12" i="34"/>
  <c r="HS168" i="34"/>
  <c r="FM37" i="34"/>
  <c r="FT47" i="34"/>
  <c r="AI126" i="33"/>
  <c r="BI126" i="33" s="1"/>
  <c r="DO136" i="34"/>
  <c r="HO136" i="34" s="1"/>
  <c r="AR172" i="33"/>
  <c r="AE179" i="33"/>
  <c r="BR172" i="33"/>
  <c r="BE169" i="33"/>
  <c r="E252" i="10"/>
  <c r="AR176" i="33"/>
  <c r="AF176" i="33"/>
  <c r="O169" i="33"/>
  <c r="AR178" i="33"/>
  <c r="AE184" i="33"/>
  <c r="O170" i="33"/>
  <c r="AR179" i="33"/>
  <c r="AE171" i="33"/>
  <c r="AE182" i="33"/>
  <c r="BR169" i="33"/>
  <c r="BE184" i="33"/>
  <c r="BE182" i="33"/>
  <c r="O176" i="33"/>
  <c r="AE178" i="33"/>
  <c r="O184" i="33"/>
  <c r="BR170" i="33"/>
  <c r="AR184" i="33"/>
  <c r="AR182" i="33"/>
  <c r="FG183" i="34"/>
  <c r="JG183" i="34" s="1"/>
  <c r="GA181" i="34"/>
  <c r="FP173" i="34"/>
  <c r="HN175" i="34"/>
  <c r="FM179" i="34"/>
  <c r="HO174" i="34"/>
  <c r="HO168" i="34"/>
  <c r="FM182" i="34"/>
  <c r="FO182" i="34"/>
  <c r="DP179" i="34"/>
  <c r="HO181" i="34"/>
  <c r="HQ168" i="34"/>
  <c r="EE202" i="34"/>
  <c r="GE202" i="34"/>
  <c r="AF172" i="33"/>
  <c r="BF172" i="33" s="1"/>
  <c r="AI175" i="33"/>
  <c r="BI175" i="33" s="1"/>
  <c r="AF11" i="33"/>
  <c r="BF11" i="33" s="1"/>
  <c r="FQ202" i="34"/>
  <c r="DQ202" i="34"/>
  <c r="HQ202" i="34" s="1"/>
  <c r="EQ202" i="34"/>
  <c r="FN135" i="34"/>
  <c r="DN135" i="34"/>
  <c r="EN135" i="34"/>
  <c r="FM129" i="34"/>
  <c r="DM129" i="34"/>
  <c r="EM129" i="34"/>
  <c r="FQ47" i="34"/>
  <c r="DQ47" i="34"/>
  <c r="HQ47" i="34" s="1"/>
  <c r="EQ47" i="34"/>
  <c r="IQ47" i="34" s="1"/>
  <c r="FR181" i="34"/>
  <c r="ER181" i="34"/>
  <c r="DR181" i="34"/>
  <c r="FO153" i="34"/>
  <c r="DO153" i="34"/>
  <c r="EO153" i="34"/>
  <c r="FO156" i="34"/>
  <c r="DO156" i="34"/>
  <c r="EO156" i="34"/>
  <c r="FM160" i="34"/>
  <c r="EM160" i="34"/>
  <c r="DM160" i="34"/>
  <c r="FN160" i="34"/>
  <c r="DN160" i="34"/>
  <c r="EN160" i="34"/>
  <c r="FP162" i="34"/>
  <c r="DP162" i="34"/>
  <c r="EP162" i="34"/>
  <c r="GE94" i="34"/>
  <c r="FO144" i="34"/>
  <c r="DO144" i="34"/>
  <c r="EO144" i="34"/>
  <c r="GC126" i="34"/>
  <c r="FP143" i="34"/>
  <c r="DP143" i="34"/>
  <c r="EP143" i="34"/>
  <c r="FM205" i="34"/>
  <c r="DM205" i="34"/>
  <c r="HM205" i="34" s="1"/>
  <c r="EM205" i="34"/>
  <c r="IM205" i="34" s="1"/>
  <c r="EA17" i="34"/>
  <c r="IA17" i="34" s="1"/>
  <c r="GA17" i="34"/>
  <c r="GA8" i="34"/>
  <c r="FR171" i="34"/>
  <c r="DR171" i="34"/>
  <c r="ER171" i="34"/>
  <c r="FN158" i="34"/>
  <c r="DN158" i="34"/>
  <c r="EN158" i="34"/>
  <c r="DR202" i="34"/>
  <c r="HR202" i="34" s="1"/>
  <c r="ER202" i="34"/>
  <c r="FR202" i="34"/>
  <c r="FM186" i="34"/>
  <c r="DM186" i="34"/>
  <c r="HM186" i="34" s="1"/>
  <c r="EM186" i="34"/>
  <c r="IM186" i="34" s="1"/>
  <c r="FM134" i="34"/>
  <c r="DM134" i="34"/>
  <c r="EM134" i="34"/>
  <c r="FN140" i="34"/>
  <c r="DN140" i="34"/>
  <c r="EN140" i="34"/>
  <c r="FP131" i="34"/>
  <c r="DP131" i="34"/>
  <c r="EP131" i="34"/>
  <c r="EM195" i="34"/>
  <c r="IM195" i="34" s="1"/>
  <c r="FM195" i="34"/>
  <c r="DM195" i="34"/>
  <c r="HM195" i="34" s="1"/>
  <c r="FO200" i="34"/>
  <c r="DO200" i="34"/>
  <c r="HO200" i="34" s="1"/>
  <c r="EO200" i="34"/>
  <c r="IO200" i="34" s="1"/>
  <c r="FP129" i="34"/>
  <c r="DP129" i="34"/>
  <c r="EP129" i="34"/>
  <c r="FQ63" i="34"/>
  <c r="DQ63" i="34"/>
  <c r="HQ63" i="34" s="1"/>
  <c r="EQ63" i="34"/>
  <c r="IQ63" i="34" s="1"/>
  <c r="GA16" i="34"/>
  <c r="FP156" i="34"/>
  <c r="DP156" i="34"/>
  <c r="EP156" i="34"/>
  <c r="FM167" i="34"/>
  <c r="DM167" i="34"/>
  <c r="HM167" i="34" s="1"/>
  <c r="EM167" i="34"/>
  <c r="IM167" i="34" s="1"/>
  <c r="GG94" i="34"/>
  <c r="FP144" i="34"/>
  <c r="DP144" i="34"/>
  <c r="EP144" i="34"/>
  <c r="FQ37" i="34"/>
  <c r="DQ37" i="34"/>
  <c r="HQ37" i="34" s="1"/>
  <c r="EQ37" i="34"/>
  <c r="IQ37" i="34" s="1"/>
  <c r="GB175" i="34"/>
  <c r="DM197" i="34"/>
  <c r="HM197" i="34" s="1"/>
  <c r="EM197" i="34"/>
  <c r="IM197" i="34" s="1"/>
  <c r="FM197" i="34"/>
  <c r="FM189" i="34"/>
  <c r="DM189" i="34"/>
  <c r="HM189" i="34" s="1"/>
  <c r="EM189" i="34"/>
  <c r="IM189" i="34" s="1"/>
  <c r="F223" i="34"/>
  <c r="FP172" i="34"/>
  <c r="DP172" i="34"/>
  <c r="EP172" i="34"/>
  <c r="FM125" i="34"/>
  <c r="DM125" i="34"/>
  <c r="EM125" i="34"/>
  <c r="FO64" i="34"/>
  <c r="DO64" i="34"/>
  <c r="HO64" i="34" s="1"/>
  <c r="EO64" i="34"/>
  <c r="IO64" i="34" s="1"/>
  <c r="FT63" i="34"/>
  <c r="DT63" i="34"/>
  <c r="HT63" i="34" s="1"/>
  <c r="ET63" i="34"/>
  <c r="IT63" i="34" s="1"/>
  <c r="FZ8" i="34"/>
  <c r="FZ17" i="34"/>
  <c r="DS172" i="34"/>
  <c r="FS175" i="34"/>
  <c r="HS175" i="34" s="1"/>
  <c r="DT134" i="34"/>
  <c r="GA155" i="34"/>
  <c r="FM136" i="34"/>
  <c r="DM145" i="34"/>
  <c r="FN124" i="34"/>
  <c r="DO130" i="34"/>
  <c r="HO130" i="34" s="1"/>
  <c r="EO139" i="34"/>
  <c r="IO139" i="34" s="1"/>
  <c r="EN169" i="34"/>
  <c r="EO169" i="34"/>
  <c r="DO173" i="34"/>
  <c r="FO177" i="34"/>
  <c r="HO177" i="34" s="1"/>
  <c r="EP181" i="34"/>
  <c r="DP178" i="34"/>
  <c r="FT64" i="34"/>
  <c r="EM63" i="34"/>
  <c r="IM63" i="34" s="1"/>
  <c r="FP47" i="34"/>
  <c r="EM15" i="34"/>
  <c r="DM9" i="34"/>
  <c r="FN9" i="34"/>
  <c r="HN9" i="34" s="1"/>
  <c r="DM13" i="34"/>
  <c r="EN14" i="34"/>
  <c r="FO12" i="34"/>
  <c r="HO12" i="34" s="1"/>
  <c r="DM12" i="34"/>
  <c r="FQ170" i="34"/>
  <c r="HQ170" i="34" s="1"/>
  <c r="EQ174" i="34"/>
  <c r="DQ176" i="34"/>
  <c r="FQ178" i="34"/>
  <c r="HQ178" i="34" s="1"/>
  <c r="EQ182" i="34"/>
  <c r="DQ184" i="34"/>
  <c r="HQ184" i="34" s="1"/>
  <c r="FS180" i="34"/>
  <c r="HS180" i="34" s="1"/>
  <c r="ET183" i="34"/>
  <c r="IT183" i="34" s="1"/>
  <c r="ET37" i="34"/>
  <c r="IT37" i="34" s="1"/>
  <c r="EN137" i="34"/>
  <c r="IN137" i="34" s="1"/>
  <c r="FO136" i="34"/>
  <c r="DO170" i="34"/>
  <c r="HO170" i="34" s="1"/>
  <c r="EP175" i="34"/>
  <c r="DP183" i="34"/>
  <c r="HP183" i="34" s="1"/>
  <c r="EP168" i="34"/>
  <c r="DM174" i="34"/>
  <c r="FM173" i="34"/>
  <c r="EO127" i="34"/>
  <c r="IO127" i="34" s="1"/>
  <c r="EP125" i="34"/>
  <c r="IP125" i="34" s="1"/>
  <c r="DR63" i="34"/>
  <c r="HR63" i="34" s="1"/>
  <c r="EO47" i="34"/>
  <c r="IO47" i="34" s="1"/>
  <c r="EM17" i="34"/>
  <c r="FS171" i="34"/>
  <c r="HS171" i="34" s="1"/>
  <c r="ES176" i="34"/>
  <c r="DM124" i="34"/>
  <c r="HM124" i="34" s="1"/>
  <c r="FM130" i="34"/>
  <c r="DN130" i="34"/>
  <c r="HN130" i="34" s="1"/>
  <c r="EO128" i="34"/>
  <c r="HO134" i="34"/>
  <c r="FO137" i="34"/>
  <c r="DN181" i="34"/>
  <c r="EO175" i="34"/>
  <c r="DO179" i="34"/>
  <c r="FP169" i="34"/>
  <c r="HP169" i="34" s="1"/>
  <c r="DM168" i="34"/>
  <c r="DP182" i="34"/>
  <c r="EM170" i="34"/>
  <c r="DM171" i="34"/>
  <c r="DO148" i="34"/>
  <c r="HO148" i="34" s="1"/>
  <c r="FR64" i="34"/>
  <c r="FM16" i="34"/>
  <c r="EM10" i="34"/>
  <c r="FM11" i="34"/>
  <c r="DN13" i="34"/>
  <c r="FN17" i="34"/>
  <c r="FQ169" i="34"/>
  <c r="HQ169" i="34" s="1"/>
  <c r="EQ173" i="34"/>
  <c r="DQ175" i="34"/>
  <c r="FQ177" i="34"/>
  <c r="HQ177" i="34" s="1"/>
  <c r="EQ181" i="34"/>
  <c r="DS182" i="34"/>
  <c r="HS182" i="34" s="1"/>
  <c r="DN126" i="34"/>
  <c r="FN128" i="34"/>
  <c r="HN128" i="34" s="1"/>
  <c r="EM37" i="34"/>
  <c r="IM37" i="34" s="1"/>
  <c r="DN37" i="34"/>
  <c r="HN37" i="34" s="1"/>
  <c r="DN179" i="34"/>
  <c r="DO172" i="34"/>
  <c r="FO176" i="34"/>
  <c r="HO176" i="34" s="1"/>
  <c r="EO184" i="34"/>
  <c r="IO184" i="34" s="1"/>
  <c r="DP171" i="34"/>
  <c r="HP171" i="34" s="1"/>
  <c r="EP179" i="34"/>
  <c r="EP180" i="34"/>
  <c r="DM183" i="34"/>
  <c r="HM183" i="34" s="1"/>
  <c r="FM181" i="34"/>
  <c r="FN15" i="34"/>
  <c r="DN205" i="34"/>
  <c r="HN205" i="34" s="1"/>
  <c r="EN205" i="34"/>
  <c r="IN205" i="34" s="1"/>
  <c r="FN205" i="34"/>
  <c r="FM127" i="34"/>
  <c r="DM127" i="34"/>
  <c r="HM127" i="34" s="1"/>
  <c r="EM127" i="34"/>
  <c r="IM127" i="34" s="1"/>
  <c r="FN132" i="34"/>
  <c r="DN132" i="34"/>
  <c r="EN132" i="34"/>
  <c r="FP132" i="34"/>
  <c r="DP132" i="34"/>
  <c r="EP132" i="34"/>
  <c r="FO37" i="34"/>
  <c r="DO37" i="34"/>
  <c r="HO37" i="34" s="1"/>
  <c r="EO37" i="34"/>
  <c r="IO37" i="34" s="1"/>
  <c r="FM184" i="34"/>
  <c r="EM184" i="34"/>
  <c r="IM184" i="34" s="1"/>
  <c r="DM184" i="34"/>
  <c r="HM184" i="34" s="1"/>
  <c r="FR173" i="34"/>
  <c r="ER173" i="34"/>
  <c r="DR173" i="34"/>
  <c r="ES203" i="34"/>
  <c r="IS203" i="34" s="1"/>
  <c r="FS203" i="34"/>
  <c r="DS203" i="34"/>
  <c r="HS203" i="34" s="1"/>
  <c r="FS172" i="34"/>
  <c r="ES177" i="34"/>
  <c r="FT134" i="34"/>
  <c r="FM145" i="34"/>
  <c r="FO130" i="34"/>
  <c r="EP127" i="34"/>
  <c r="IP127" i="34" s="1"/>
  <c r="FN169" i="34"/>
  <c r="HN169" i="34" s="1"/>
  <c r="DN177" i="34"/>
  <c r="HN177" i="34" s="1"/>
  <c r="EP37" i="34"/>
  <c r="IP37" i="34" s="1"/>
  <c r="DO169" i="34"/>
  <c r="HO169" i="34" s="1"/>
  <c r="FO173" i="34"/>
  <c r="EP173" i="34"/>
  <c r="DP181" i="34"/>
  <c r="HP181" i="34" s="1"/>
  <c r="FP178" i="34"/>
  <c r="EM179" i="34"/>
  <c r="ES63" i="34"/>
  <c r="IS63" i="34" s="1"/>
  <c r="DM63" i="34"/>
  <c r="HM63" i="34" s="1"/>
  <c r="DM15" i="34"/>
  <c r="FM9" i="34"/>
  <c r="FM13" i="34"/>
  <c r="EM14" i="34"/>
  <c r="DN14" i="34"/>
  <c r="FN12" i="34"/>
  <c r="ES64" i="34"/>
  <c r="IS64" i="34" s="1"/>
  <c r="FM12" i="34"/>
  <c r="DQ172" i="34"/>
  <c r="HQ172" i="34" s="1"/>
  <c r="DQ174" i="34"/>
  <c r="HQ174" i="34" s="1"/>
  <c r="FQ176" i="34"/>
  <c r="DQ180" i="34"/>
  <c r="HQ180" i="34" s="1"/>
  <c r="DQ182" i="34"/>
  <c r="HQ182" i="34" s="1"/>
  <c r="FQ184" i="34"/>
  <c r="FT183" i="34"/>
  <c r="DT37" i="34"/>
  <c r="HT37" i="34" s="1"/>
  <c r="EN129" i="34"/>
  <c r="DN137" i="34"/>
  <c r="HN137" i="34" s="1"/>
  <c r="EO170" i="34"/>
  <c r="EO182" i="34"/>
  <c r="DP175" i="34"/>
  <c r="HP175" i="34" s="1"/>
  <c r="FP183" i="34"/>
  <c r="DP168" i="34"/>
  <c r="HP168" i="34" s="1"/>
  <c r="FM174" i="34"/>
  <c r="DO127" i="34"/>
  <c r="HO127" i="34" s="1"/>
  <c r="DP125" i="34"/>
  <c r="HP125" i="34" s="1"/>
  <c r="FR63" i="34"/>
  <c r="DO47" i="34"/>
  <c r="HO47" i="34" s="1"/>
  <c r="DM17" i="34"/>
  <c r="DS174" i="34"/>
  <c r="HS174" i="34" s="1"/>
  <c r="DS176" i="34"/>
  <c r="HS176" i="34" s="1"/>
  <c r="FM124" i="34"/>
  <c r="EM135" i="34"/>
  <c r="FN130" i="34"/>
  <c r="EO131" i="34"/>
  <c r="DO128" i="34"/>
  <c r="HO128" i="34" s="1"/>
  <c r="EN173" i="34"/>
  <c r="FN181" i="34"/>
  <c r="EO171" i="34"/>
  <c r="DO175" i="34"/>
  <c r="HO175" i="34" s="1"/>
  <c r="FO179" i="34"/>
  <c r="EP177" i="34"/>
  <c r="EM168" i="34"/>
  <c r="FP182" i="34"/>
  <c r="EM182" i="34"/>
  <c r="IM182" i="34" s="1"/>
  <c r="DM170" i="34"/>
  <c r="FM171" i="34"/>
  <c r="FO148" i="34"/>
  <c r="DM10" i="34"/>
  <c r="FN13" i="34"/>
  <c r="ET47" i="34"/>
  <c r="IT47" i="34" s="1"/>
  <c r="EQ171" i="34"/>
  <c r="DQ173" i="34"/>
  <c r="HQ173" i="34" s="1"/>
  <c r="FQ175" i="34"/>
  <c r="EQ179" i="34"/>
  <c r="DQ181" i="34"/>
  <c r="HQ181" i="34" s="1"/>
  <c r="ES169" i="34"/>
  <c r="ES179" i="34"/>
  <c r="ES182" i="34"/>
  <c r="FN126" i="34"/>
  <c r="EO135" i="34"/>
  <c r="EP134" i="34"/>
  <c r="DM37" i="34"/>
  <c r="HM37" i="34" s="1"/>
  <c r="FN37" i="34"/>
  <c r="EN171" i="34"/>
  <c r="FN179" i="34"/>
  <c r="ER37" i="34"/>
  <c r="IR37" i="34" s="1"/>
  <c r="FO172" i="34"/>
  <c r="EO180" i="34"/>
  <c r="DO184" i="34"/>
  <c r="HO184" i="34" s="1"/>
  <c r="EM172" i="34"/>
  <c r="EP171" i="34"/>
  <c r="FP179" i="34"/>
  <c r="HP179" i="34" s="1"/>
  <c r="DM176" i="34"/>
  <c r="HM176" i="34" s="1"/>
  <c r="DP180" i="34"/>
  <c r="HP180" i="34" s="1"/>
  <c r="FM183" i="34"/>
  <c r="EN10" i="34"/>
  <c r="EF200" i="34"/>
  <c r="IF200" i="34" s="1"/>
  <c r="GF200" i="34"/>
  <c r="EF203" i="34"/>
  <c r="GF203" i="34"/>
  <c r="EE200" i="34"/>
  <c r="IE200" i="34" s="1"/>
  <c r="GE200" i="34"/>
  <c r="FS160" i="34"/>
  <c r="DS160" i="34"/>
  <c r="ES160" i="34"/>
  <c r="FM204" i="34"/>
  <c r="DM204" i="34"/>
  <c r="HM204" i="34" s="1"/>
  <c r="EM204" i="34"/>
  <c r="IM204" i="34" s="1"/>
  <c r="EP200" i="34"/>
  <c r="IP200" i="34" s="1"/>
  <c r="FP200" i="34"/>
  <c r="DP200" i="34"/>
  <c r="HP200" i="34" s="1"/>
  <c r="FP133" i="34"/>
  <c r="DP133" i="34"/>
  <c r="HP133" i="34" s="1"/>
  <c r="EP133" i="34"/>
  <c r="IP133" i="34" s="1"/>
  <c r="FO63" i="34"/>
  <c r="DO63" i="34"/>
  <c r="HO63" i="34" s="1"/>
  <c r="EO63" i="34"/>
  <c r="IO63" i="34" s="1"/>
  <c r="FS47" i="34"/>
  <c r="DS47" i="34"/>
  <c r="HS47" i="34" s="1"/>
  <c r="ES47" i="34"/>
  <c r="IS47" i="34" s="1"/>
  <c r="FS134" i="34"/>
  <c r="DS134" i="34"/>
  <c r="ES134" i="34"/>
  <c r="FP154" i="34"/>
  <c r="DP154" i="34"/>
  <c r="EP154" i="34"/>
  <c r="EA28" i="34"/>
  <c r="IA28" i="34" s="1"/>
  <c r="GA28" i="34"/>
  <c r="FN144" i="34"/>
  <c r="DN144" i="34"/>
  <c r="EN144" i="34"/>
  <c r="FO126" i="34"/>
  <c r="DO126" i="34"/>
  <c r="EO126" i="34"/>
  <c r="FP130" i="34"/>
  <c r="DP130" i="34"/>
  <c r="HP130" i="34" s="1"/>
  <c r="EP130" i="34"/>
  <c r="IP130" i="34" s="1"/>
  <c r="GA171" i="34"/>
  <c r="EM199" i="34"/>
  <c r="IM199" i="34" s="1"/>
  <c r="FM199" i="34"/>
  <c r="DM199" i="34"/>
  <c r="HM199" i="34" s="1"/>
  <c r="FM192" i="34"/>
  <c r="DM192" i="34"/>
  <c r="HM192" i="34" s="1"/>
  <c r="EM192" i="34"/>
  <c r="IM192" i="34" s="1"/>
  <c r="FM175" i="34"/>
  <c r="DM175" i="34"/>
  <c r="EM175" i="34"/>
  <c r="FP202" i="34"/>
  <c r="DP202" i="34"/>
  <c r="HP202" i="34" s="1"/>
  <c r="EP202" i="34"/>
  <c r="FP64" i="34"/>
  <c r="DP64" i="34"/>
  <c r="HP64" i="34" s="1"/>
  <c r="EP64" i="34"/>
  <c r="IP64" i="34" s="1"/>
  <c r="FQ64" i="34"/>
  <c r="DQ64" i="34"/>
  <c r="HQ64" i="34" s="1"/>
  <c r="EQ64" i="34"/>
  <c r="IQ64" i="34" s="1"/>
  <c r="FR47" i="34"/>
  <c r="DR47" i="34"/>
  <c r="HR47" i="34" s="1"/>
  <c r="ER47" i="34"/>
  <c r="IR47" i="34" s="1"/>
  <c r="FN64" i="34"/>
  <c r="DN64" i="34"/>
  <c r="HN64" i="34" s="1"/>
  <c r="EN64" i="34"/>
  <c r="IN64" i="34" s="1"/>
  <c r="EA12" i="34"/>
  <c r="IA12" i="34" s="1"/>
  <c r="GA12" i="34"/>
  <c r="GA10" i="34"/>
  <c r="FP159" i="34"/>
  <c r="DP159" i="34"/>
  <c r="EP159" i="34"/>
  <c r="FO161" i="34"/>
  <c r="DO161" i="34"/>
  <c r="EO161" i="34"/>
  <c r="EM24" i="34"/>
  <c r="FM131" i="34"/>
  <c r="DM131" i="34"/>
  <c r="EM131" i="34"/>
  <c r="GA128" i="34"/>
  <c r="FO124" i="34"/>
  <c r="DO124" i="34"/>
  <c r="HO124" i="34" s="1"/>
  <c r="EO124" i="34"/>
  <c r="IO124" i="34" s="1"/>
  <c r="FN203" i="34"/>
  <c r="DN203" i="34"/>
  <c r="HN203" i="34" s="1"/>
  <c r="EN203" i="34"/>
  <c r="IN203" i="34" s="1"/>
  <c r="GA179" i="34"/>
  <c r="GC175" i="34"/>
  <c r="DM200" i="34"/>
  <c r="HM200" i="34" s="1"/>
  <c r="EM200" i="34"/>
  <c r="IM200" i="34" s="1"/>
  <c r="FM200" i="34"/>
  <c r="FR200" i="34"/>
  <c r="DR200" i="34"/>
  <c r="HR200" i="34" s="1"/>
  <c r="ER200" i="34"/>
  <c r="IR200" i="34" s="1"/>
  <c r="FM64" i="34"/>
  <c r="DM64" i="34"/>
  <c r="HM64" i="34" s="1"/>
  <c r="EM64" i="34"/>
  <c r="IM64" i="34" s="1"/>
  <c r="FM164" i="34"/>
  <c r="DM164" i="34"/>
  <c r="HM164" i="34" s="1"/>
  <c r="EM164" i="34"/>
  <c r="IM164" i="34" s="1"/>
  <c r="FM165" i="34"/>
  <c r="DM165" i="34"/>
  <c r="HM165" i="34" s="1"/>
  <c r="EM165" i="34"/>
  <c r="IM165" i="34" s="1"/>
  <c r="FM157" i="34"/>
  <c r="DM157" i="34"/>
  <c r="EM157" i="34"/>
  <c r="ES200" i="34"/>
  <c r="IS200" i="34" s="1"/>
  <c r="FS200" i="34"/>
  <c r="DS200" i="34"/>
  <c r="HS200" i="34" s="1"/>
  <c r="FN127" i="34"/>
  <c r="DN127" i="34"/>
  <c r="HN127" i="34" s="1"/>
  <c r="EN127" i="34"/>
  <c r="IN127" i="34" s="1"/>
  <c r="FN143" i="34"/>
  <c r="DN143" i="34"/>
  <c r="EN143" i="34"/>
  <c r="FZ173" i="34"/>
  <c r="DM202" i="34"/>
  <c r="HM202" i="34" s="1"/>
  <c r="EM202" i="34"/>
  <c r="IM202" i="34" s="1"/>
  <c r="FM202" i="34"/>
  <c r="FM178" i="34"/>
  <c r="DM178" i="34"/>
  <c r="EM178" i="34"/>
  <c r="FM196" i="34"/>
  <c r="DM196" i="34"/>
  <c r="HM196" i="34" s="1"/>
  <c r="EM196" i="34"/>
  <c r="IM196" i="34" s="1"/>
  <c r="FO133" i="34"/>
  <c r="DO133" i="34"/>
  <c r="HO133" i="34" s="1"/>
  <c r="EO133" i="34"/>
  <c r="IO133" i="34" s="1"/>
  <c r="FP137" i="34"/>
  <c r="DP137" i="34"/>
  <c r="HP137" i="34" s="1"/>
  <c r="EP137" i="34"/>
  <c r="IP137" i="34" s="1"/>
  <c r="FN63" i="34"/>
  <c r="DN63" i="34"/>
  <c r="HN63" i="34" s="1"/>
  <c r="EN63" i="34"/>
  <c r="IN63" i="34" s="1"/>
  <c r="FZ16" i="34"/>
  <c r="FZ11" i="34"/>
  <c r="EA9" i="34"/>
  <c r="IA9" i="34" s="1"/>
  <c r="GA9" i="34"/>
  <c r="ES175" i="34"/>
  <c r="DS177" i="34"/>
  <c r="HS177" i="34" s="1"/>
  <c r="EM136" i="34"/>
  <c r="IM136" i="34" s="1"/>
  <c r="EN124" i="34"/>
  <c r="IN124" i="34" s="1"/>
  <c r="HN131" i="34"/>
  <c r="DP127" i="34"/>
  <c r="HP127" i="34" s="1"/>
  <c r="EN177" i="34"/>
  <c r="DP37" i="34"/>
  <c r="HP37" i="34" s="1"/>
  <c r="EO177" i="34"/>
  <c r="DP173" i="34"/>
  <c r="DM179" i="34"/>
  <c r="ET64" i="34"/>
  <c r="IT64" i="34" s="1"/>
  <c r="DS63" i="34"/>
  <c r="HS63" i="34" s="1"/>
  <c r="EP47" i="34"/>
  <c r="IP47" i="34" s="1"/>
  <c r="EN9" i="34"/>
  <c r="DM14" i="34"/>
  <c r="EO12" i="34"/>
  <c r="DS64" i="34"/>
  <c r="HS64" i="34" s="1"/>
  <c r="GA13" i="34"/>
  <c r="EQ170" i="34"/>
  <c r="EQ172" i="34"/>
  <c r="EQ178" i="34"/>
  <c r="EQ180" i="34"/>
  <c r="ES180" i="34"/>
  <c r="DN129" i="34"/>
  <c r="HN129" i="34" s="1"/>
  <c r="EO136" i="34"/>
  <c r="IO136" i="34" s="1"/>
  <c r="HO178" i="34"/>
  <c r="DO182" i="34"/>
  <c r="HO182" i="34" s="1"/>
  <c r="HP176" i="34"/>
  <c r="EM173" i="34"/>
  <c r="ES171" i="34"/>
  <c r="ES174" i="34"/>
  <c r="EM130" i="34"/>
  <c r="IM130" i="34" s="1"/>
  <c r="DM135" i="34"/>
  <c r="HM135" i="34" s="1"/>
  <c r="DO131" i="34"/>
  <c r="HO131" i="34" s="1"/>
  <c r="EO137" i="34"/>
  <c r="IO137" i="34" s="1"/>
  <c r="HO143" i="34"/>
  <c r="DN173" i="34"/>
  <c r="HN173" i="34" s="1"/>
  <c r="DO171" i="34"/>
  <c r="HO171" i="34" s="1"/>
  <c r="EP169" i="34"/>
  <c r="DP177" i="34"/>
  <c r="HP177" i="34" s="1"/>
  <c r="DM182" i="34"/>
  <c r="HM182" i="34" s="1"/>
  <c r="ER64" i="34"/>
  <c r="IR64" i="34" s="1"/>
  <c r="EM16" i="34"/>
  <c r="EM11" i="34"/>
  <c r="EN17" i="34"/>
  <c r="DT47" i="34"/>
  <c r="HT47" i="34" s="1"/>
  <c r="EQ169" i="34"/>
  <c r="DQ171" i="34"/>
  <c r="HQ171" i="34" s="1"/>
  <c r="EQ177" i="34"/>
  <c r="DQ179" i="34"/>
  <c r="HQ179" i="34" s="1"/>
  <c r="DS169" i="34"/>
  <c r="HS169" i="34" s="1"/>
  <c r="DS179" i="34"/>
  <c r="HS179" i="34" s="1"/>
  <c r="EN128" i="34"/>
  <c r="DO135" i="34"/>
  <c r="HO135" i="34" s="1"/>
  <c r="DP134" i="34"/>
  <c r="HP134" i="34" s="1"/>
  <c r="DN171" i="34"/>
  <c r="HN171" i="34" s="1"/>
  <c r="DR37" i="34"/>
  <c r="HR37" i="34" s="1"/>
  <c r="EO176" i="34"/>
  <c r="DO180" i="34"/>
  <c r="HO180" i="34" s="1"/>
  <c r="DM172" i="34"/>
  <c r="EM176" i="34"/>
  <c r="EM181" i="34"/>
  <c r="EN15" i="34"/>
  <c r="DN10" i="34"/>
  <c r="FN166" i="34"/>
  <c r="DN166" i="34"/>
  <c r="HN166" i="34" s="1"/>
  <c r="EN166" i="34"/>
  <c r="IN166" i="34" s="1"/>
  <c r="FN155" i="34"/>
  <c r="DN155" i="34"/>
  <c r="EN155" i="34"/>
  <c r="DZ21" i="34"/>
  <c r="HZ21" i="34" s="1"/>
  <c r="FZ21" i="34"/>
  <c r="GD94" i="34"/>
  <c r="FQ200" i="34"/>
  <c r="DQ200" i="34"/>
  <c r="HQ200" i="34" s="1"/>
  <c r="EQ200" i="34"/>
  <c r="IQ200" i="34" s="1"/>
  <c r="FM132" i="34"/>
  <c r="DM132" i="34"/>
  <c r="EM132" i="34"/>
  <c r="FM144" i="34"/>
  <c r="DM144" i="34"/>
  <c r="EM144" i="34"/>
  <c r="FM149" i="34"/>
  <c r="DM149" i="34"/>
  <c r="HM149" i="34" s="1"/>
  <c r="EM149" i="34"/>
  <c r="IM149" i="34" s="1"/>
  <c r="FN134" i="34"/>
  <c r="DN134" i="34"/>
  <c r="EN134" i="34"/>
  <c r="GB168" i="34"/>
  <c r="GB176" i="34"/>
  <c r="FZ181" i="34"/>
  <c r="FN16" i="34"/>
  <c r="DN16" i="34"/>
  <c r="EN16" i="34"/>
  <c r="AI144" i="33"/>
  <c r="BI144" i="33" s="1"/>
  <c r="GB178" i="34"/>
  <c r="HP170" i="34"/>
  <c r="HN8" i="34"/>
  <c r="IL181" i="34"/>
  <c r="IY181" i="34" s="1"/>
  <c r="IL137" i="34"/>
  <c r="IY137" i="34" s="1"/>
  <c r="IL147" i="34"/>
  <c r="IY147" i="34" s="1"/>
  <c r="IL125" i="34"/>
  <c r="IY125" i="34" s="1"/>
  <c r="IL175" i="34"/>
  <c r="IY175" i="34" s="1"/>
  <c r="IL158" i="34"/>
  <c r="IY158" i="34" s="1"/>
  <c r="IL176" i="34"/>
  <c r="IY176" i="34" s="1"/>
  <c r="IL143" i="34"/>
  <c r="IY143" i="34" s="1"/>
  <c r="IL126" i="34"/>
  <c r="IY126" i="34" s="1"/>
  <c r="IL172" i="34"/>
  <c r="IY172" i="34" s="1"/>
  <c r="IL183" i="34"/>
  <c r="IY183" i="34" s="1"/>
  <c r="IL160" i="34"/>
  <c r="IY160" i="34" s="1"/>
  <c r="IL139" i="34"/>
  <c r="IY139" i="34" s="1"/>
  <c r="IL150" i="34"/>
  <c r="IY150" i="34" s="1"/>
  <c r="IL169" i="34"/>
  <c r="IY169" i="34" s="1"/>
  <c r="IL178" i="34"/>
  <c r="IY178" i="34" s="1"/>
  <c r="IL154" i="34"/>
  <c r="IY154" i="34" s="1"/>
  <c r="IL180" i="34"/>
  <c r="IY180" i="34" s="1"/>
  <c r="IL135" i="34"/>
  <c r="IY135" i="34" s="1"/>
  <c r="IL146" i="34"/>
  <c r="IY146" i="34" s="1"/>
  <c r="IL129" i="34"/>
  <c r="IY129" i="34" s="1"/>
  <c r="IL174" i="34"/>
  <c r="IY174" i="34" s="1"/>
  <c r="IL138" i="34"/>
  <c r="IY138" i="34" s="1"/>
  <c r="IL121" i="34"/>
  <c r="IY121" i="34" s="1"/>
  <c r="IA155" i="34"/>
  <c r="IL156" i="34"/>
  <c r="IY156" i="34" s="1"/>
  <c r="IL124" i="34"/>
  <c r="IY124" i="34" s="1"/>
  <c r="IL118" i="34"/>
  <c r="IY118" i="34" s="1"/>
  <c r="IL161" i="34"/>
  <c r="IY161" i="34" s="1"/>
  <c r="IL131" i="34"/>
  <c r="IY131" i="34" s="1"/>
  <c r="IL142" i="34"/>
  <c r="IY142" i="34" s="1"/>
  <c r="IL171" i="34"/>
  <c r="IY171" i="34" s="1"/>
  <c r="IL182" i="34"/>
  <c r="IY182" i="34" s="1"/>
  <c r="IL166" i="34"/>
  <c r="IY166" i="34" s="1"/>
  <c r="GP126" i="34"/>
  <c r="IP126" i="34" s="1"/>
  <c r="IL133" i="34"/>
  <c r="IY133" i="34" s="1"/>
  <c r="IL149" i="34"/>
  <c r="IY149" i="34" s="1"/>
  <c r="IL168" i="34"/>
  <c r="IY168" i="34" s="1"/>
  <c r="IL177" i="34"/>
  <c r="IY177" i="34" s="1"/>
  <c r="IL134" i="34"/>
  <c r="IY134" i="34" s="1"/>
  <c r="IL145" i="34"/>
  <c r="IY145" i="34" s="1"/>
  <c r="IL127" i="34"/>
  <c r="IY127" i="34" s="1"/>
  <c r="IL173" i="34"/>
  <c r="IY173" i="34" s="1"/>
  <c r="IL162" i="34"/>
  <c r="IY162" i="34" s="1"/>
  <c r="IL184" i="34"/>
  <c r="IY184" i="34" s="1"/>
  <c r="IL130" i="34"/>
  <c r="IY130" i="34" s="1"/>
  <c r="IL141" i="34"/>
  <c r="IY141" i="34" s="1"/>
  <c r="IL151" i="34"/>
  <c r="IY151" i="34" s="1"/>
  <c r="IL170" i="34"/>
  <c r="IY170" i="34" s="1"/>
  <c r="IL179" i="34"/>
  <c r="IY179" i="34" s="1"/>
  <c r="IA13" i="34"/>
  <c r="IL120" i="34"/>
  <c r="IY120" i="34" s="1"/>
  <c r="IF122" i="34"/>
  <c r="IL164" i="34"/>
  <c r="IY164" i="34" s="1"/>
  <c r="IL115" i="34"/>
  <c r="IY115" i="34" s="1"/>
  <c r="IL114" i="34"/>
  <c r="IY114" i="34" s="1"/>
  <c r="IL119" i="34"/>
  <c r="IY119" i="34" s="1"/>
  <c r="DZ17" i="34"/>
  <c r="GO96" i="34"/>
  <c r="DZ12" i="34"/>
  <c r="GM96" i="34"/>
  <c r="GM173" i="34"/>
  <c r="GM15" i="34"/>
  <c r="GN12" i="34"/>
  <c r="IN12" i="34" s="1"/>
  <c r="EB168" i="34"/>
  <c r="EA98" i="34"/>
  <c r="EB98" i="34"/>
  <c r="EA96" i="34"/>
  <c r="DZ99" i="34"/>
  <c r="EA181" i="34"/>
  <c r="JF184" i="34"/>
  <c r="HF184" i="34"/>
  <c r="EA171" i="34"/>
  <c r="GS203" i="34"/>
  <c r="JD112" i="34"/>
  <c r="HD112" i="34"/>
  <c r="IZ112" i="34"/>
  <c r="GZ112" i="34"/>
  <c r="GS113" i="34"/>
  <c r="GQ113" i="34"/>
  <c r="GN9" i="34"/>
  <c r="GP175" i="34"/>
  <c r="GM8" i="34"/>
  <c r="GM17" i="34"/>
  <c r="GO175" i="34"/>
  <c r="GN96" i="34"/>
  <c r="GM11" i="34"/>
  <c r="GN17" i="34"/>
  <c r="GN179" i="34"/>
  <c r="IN179" i="34" s="1"/>
  <c r="GM181" i="34"/>
  <c r="GM12" i="34"/>
  <c r="EB96" i="34"/>
  <c r="GM184" i="34"/>
  <c r="FC183" i="34"/>
  <c r="GN16" i="34"/>
  <c r="JA184" i="34"/>
  <c r="HA184" i="34"/>
  <c r="DZ15" i="34"/>
  <c r="EA10" i="34"/>
  <c r="EA128" i="34"/>
  <c r="EA179" i="34"/>
  <c r="EC175" i="34"/>
  <c r="GR200" i="34"/>
  <c r="GS200" i="34"/>
  <c r="DZ173" i="34"/>
  <c r="DZ16" i="34"/>
  <c r="DZ11" i="34"/>
  <c r="AB117" i="34"/>
  <c r="DY117" i="34"/>
  <c r="GO113" i="34"/>
  <c r="JE112" i="34"/>
  <c r="HE112" i="34"/>
  <c r="GR113" i="34"/>
  <c r="GT183" i="34"/>
  <c r="GP183" i="34"/>
  <c r="GN13" i="34"/>
  <c r="GN128" i="34"/>
  <c r="GN171" i="34"/>
  <c r="GO176" i="34"/>
  <c r="GM183" i="34"/>
  <c r="GN8" i="34"/>
  <c r="GN155" i="34"/>
  <c r="DZ96" i="34"/>
  <c r="JC184" i="34"/>
  <c r="HC184" i="34"/>
  <c r="EE94" i="34"/>
  <c r="GR94" i="34"/>
  <c r="IR94" i="34" s="1"/>
  <c r="EC126" i="34"/>
  <c r="EB178" i="34"/>
  <c r="JF183" i="34"/>
  <c r="HF183" i="34"/>
  <c r="GP113" i="34"/>
  <c r="EC122" i="34"/>
  <c r="GP122" i="34"/>
  <c r="GS122" i="34"/>
  <c r="GM113" i="34"/>
  <c r="DZ122" i="34"/>
  <c r="GM122" i="34"/>
  <c r="JG112" i="34"/>
  <c r="HG112" i="34"/>
  <c r="GO178" i="34"/>
  <c r="IO178" i="34" s="1"/>
  <c r="GN181" i="34"/>
  <c r="IN181" i="34" s="1"/>
  <c r="GM16" i="34"/>
  <c r="GO99" i="34"/>
  <c r="GN10" i="34"/>
  <c r="DZ97" i="34"/>
  <c r="ED94" i="34"/>
  <c r="GQ94" i="34"/>
  <c r="IQ94" i="34" s="1"/>
  <c r="EB176" i="34"/>
  <c r="DZ181" i="34"/>
  <c r="JD183" i="34"/>
  <c r="HD183" i="34"/>
  <c r="JG184" i="34"/>
  <c r="HG184" i="34"/>
  <c r="JB183" i="34"/>
  <c r="HB183" i="34"/>
  <c r="EA8" i="34"/>
  <c r="EF94" i="34"/>
  <c r="GR202" i="34"/>
  <c r="EA16" i="34"/>
  <c r="EG94" i="34"/>
  <c r="GT94" i="34"/>
  <c r="IT94" i="34" s="1"/>
  <c r="JA183" i="34"/>
  <c r="HA183" i="34"/>
  <c r="EB175" i="34"/>
  <c r="DZ8" i="34"/>
  <c r="JA112" i="34"/>
  <c r="HA112" i="34"/>
  <c r="AB116" i="34"/>
  <c r="DY116" i="34"/>
  <c r="GN113" i="34"/>
  <c r="GP112" i="34"/>
  <c r="JF112" i="34"/>
  <c r="HF112" i="34"/>
  <c r="GT113" i="34"/>
  <c r="JB112" i="34"/>
  <c r="HB112" i="34"/>
  <c r="GO98" i="34"/>
  <c r="GQ184" i="34"/>
  <c r="GM21" i="34"/>
  <c r="GO168" i="34"/>
  <c r="IO168" i="34" s="1"/>
  <c r="GO184" i="34"/>
  <c r="FA12" i="34"/>
  <c r="FA17" i="34"/>
  <c r="EZ17" i="34"/>
  <c r="AT223" i="34"/>
  <c r="EZ21" i="34"/>
  <c r="BH122" i="34"/>
  <c r="GE122" i="34" s="1"/>
  <c r="BR125" i="33"/>
  <c r="EZ113" i="34"/>
  <c r="AE150" i="33"/>
  <c r="AF129" i="33"/>
  <c r="BF129" i="33" s="1"/>
  <c r="O166" i="33"/>
  <c r="O130" i="33"/>
  <c r="AR131" i="33"/>
  <c r="BE150" i="33"/>
  <c r="BR183" i="33"/>
  <c r="BE143" i="33"/>
  <c r="BE122" i="34"/>
  <c r="O119" i="34"/>
  <c r="HY119" i="34" s="1"/>
  <c r="EY119" i="34"/>
  <c r="DL119" i="34"/>
  <c r="G282" i="32"/>
  <c r="BJ122" i="34"/>
  <c r="GG122" i="34" s="1"/>
  <c r="E131" i="20"/>
  <c r="O164" i="33"/>
  <c r="AE176" i="33"/>
  <c r="AR150" i="33"/>
  <c r="AE166" i="33"/>
  <c r="O125" i="33"/>
  <c r="AE130" i="33"/>
  <c r="BR150" i="33"/>
  <c r="BE183" i="33"/>
  <c r="BR143" i="33"/>
  <c r="FA13" i="34"/>
  <c r="FA113" i="34"/>
  <c r="FG113" i="34"/>
  <c r="BD99" i="34"/>
  <c r="GA99" i="34" s="1"/>
  <c r="AR166" i="33"/>
  <c r="AE125" i="33"/>
  <c r="FC126" i="34"/>
  <c r="HC126" i="34" s="1"/>
  <c r="FC113" i="34"/>
  <c r="FB113" i="34"/>
  <c r="FF113" i="34"/>
  <c r="EZ122" i="34"/>
  <c r="IZ122" i="34" s="1"/>
  <c r="EZ11" i="34"/>
  <c r="AR164" i="33"/>
  <c r="AG175" i="33"/>
  <c r="BG175" i="33" s="1"/>
  <c r="AE129" i="33"/>
  <c r="AG11" i="33"/>
  <c r="AI171" i="33"/>
  <c r="BR129" i="33"/>
  <c r="BR178" i="33"/>
  <c r="BE130" i="33"/>
  <c r="BE166" i="33"/>
  <c r="O138" i="34"/>
  <c r="HY138" i="34" s="1"/>
  <c r="EY138" i="34"/>
  <c r="DL138" i="34"/>
  <c r="FA128" i="34"/>
  <c r="HA128" i="34" s="1"/>
  <c r="AJ169" i="33"/>
  <c r="BJ169" i="33" s="1"/>
  <c r="AK171" i="33"/>
  <c r="BK171" i="33" s="1"/>
  <c r="AI135" i="33"/>
  <c r="BI135" i="33" s="1"/>
  <c r="AR129" i="33"/>
  <c r="O183" i="33"/>
  <c r="AG173" i="33"/>
  <c r="BG173" i="33" s="1"/>
  <c r="AH174" i="33"/>
  <c r="BH174" i="33" s="1"/>
  <c r="O143" i="33"/>
  <c r="BE176" i="33"/>
  <c r="BE168" i="33"/>
  <c r="BE146" i="33"/>
  <c r="BR130" i="33"/>
  <c r="FC112" i="34"/>
  <c r="FD113" i="34"/>
  <c r="AE131" i="33"/>
  <c r="O168" i="33"/>
  <c r="AE183" i="33"/>
  <c r="O146" i="33"/>
  <c r="AF9" i="33"/>
  <c r="O162" i="33"/>
  <c r="P22" i="33"/>
  <c r="AE143" i="33"/>
  <c r="BR146" i="33"/>
  <c r="AH37" i="33"/>
  <c r="BH37" i="33" s="1"/>
  <c r="C221" i="34"/>
  <c r="O114" i="34"/>
  <c r="HY114" i="34" s="1"/>
  <c r="DL114" i="34"/>
  <c r="EY114" i="34"/>
  <c r="FF122" i="34"/>
  <c r="JF122" i="34" s="1"/>
  <c r="O120" i="34"/>
  <c r="HY120" i="34" s="1"/>
  <c r="EY120" i="34"/>
  <c r="DL120" i="34"/>
  <c r="FE113" i="34"/>
  <c r="BG122" i="34"/>
  <c r="GD122" i="34" s="1"/>
  <c r="AF135" i="33"/>
  <c r="BE178" i="33"/>
  <c r="BD122" i="34"/>
  <c r="GA122" i="34" s="1"/>
  <c r="AI140" i="33"/>
  <c r="BI140" i="33" s="1"/>
  <c r="AI176" i="33"/>
  <c r="BI176" i="33" s="1"/>
  <c r="AE146" i="33"/>
  <c r="AE162" i="33"/>
  <c r="BE162" i="33"/>
  <c r="BE164" i="33"/>
  <c r="BE131" i="33"/>
  <c r="FC122" i="34"/>
  <c r="JC122" i="34" s="1"/>
  <c r="O115" i="34"/>
  <c r="HY115" i="34" s="1"/>
  <c r="DL115" i="34"/>
  <c r="EY115" i="34"/>
  <c r="O121" i="34"/>
  <c r="HY121" i="34" s="1"/>
  <c r="EY121" i="34"/>
  <c r="DL121" i="34"/>
  <c r="O118" i="34"/>
  <c r="HY118" i="34" s="1"/>
  <c r="EY118" i="34"/>
  <c r="DL118" i="34"/>
  <c r="O129" i="33"/>
  <c r="AR162" i="33"/>
  <c r="AI169" i="33"/>
  <c r="BI169" i="33" s="1"/>
  <c r="O173" i="33"/>
  <c r="AI174" i="33"/>
  <c r="BI174" i="33" s="1"/>
  <c r="BE173" i="33"/>
  <c r="BE181" i="33"/>
  <c r="BR175" i="33"/>
  <c r="AE173" i="33"/>
  <c r="O181" i="33"/>
  <c r="O175" i="33"/>
  <c r="BR173" i="33"/>
  <c r="BR181" i="33"/>
  <c r="BE175" i="33"/>
  <c r="AM176" i="33"/>
  <c r="BM176" i="33" s="1"/>
  <c r="EZ183" i="34"/>
  <c r="FA10" i="34"/>
  <c r="FA8" i="34"/>
  <c r="AG124" i="33"/>
  <c r="BG124" i="33" s="1"/>
  <c r="D221" i="33"/>
  <c r="AH168" i="33"/>
  <c r="AH176" i="33"/>
  <c r="BH176" i="33" s="1"/>
  <c r="D221" i="34"/>
  <c r="AR223" i="34"/>
  <c r="FB176" i="34"/>
  <c r="BV183" i="33"/>
  <c r="BZ183" i="33"/>
  <c r="BS183" i="33"/>
  <c r="AE31" i="34"/>
  <c r="AS21" i="34"/>
  <c r="C244" i="10"/>
  <c r="BC170" i="34"/>
  <c r="GM170" i="34" s="1"/>
  <c r="C296" i="22"/>
  <c r="P191" i="34"/>
  <c r="FM191" i="34" s="1"/>
  <c r="D330" i="22"/>
  <c r="AQ190" i="34"/>
  <c r="G375" i="22"/>
  <c r="BG200" i="34"/>
  <c r="C377" i="22"/>
  <c r="BC202" i="34"/>
  <c r="C374" i="22"/>
  <c r="BC199" i="34"/>
  <c r="C303" i="22"/>
  <c r="P198" i="34"/>
  <c r="U158" i="33"/>
  <c r="AX158" i="33" s="1"/>
  <c r="U158" i="34"/>
  <c r="FR158" i="34" s="1"/>
  <c r="C347" i="20"/>
  <c r="GM128" i="34"/>
  <c r="IM128" i="34" s="1"/>
  <c r="V153" i="33"/>
  <c r="V153" i="34"/>
  <c r="FS153" i="34" s="1"/>
  <c r="F245" i="10"/>
  <c r="BF171" i="34"/>
  <c r="GC171" i="34" s="1"/>
  <c r="F243" i="10"/>
  <c r="BF169" i="34"/>
  <c r="GP169" i="34" s="1"/>
  <c r="AW154" i="34"/>
  <c r="AT156" i="34"/>
  <c r="F247" i="32"/>
  <c r="AS163" i="34"/>
  <c r="P156" i="33"/>
  <c r="P156" i="34"/>
  <c r="C161" i="33"/>
  <c r="AF161" i="33" s="1"/>
  <c r="C161" i="34"/>
  <c r="T156" i="33"/>
  <c r="AJ156" i="33" s="1"/>
  <c r="T156" i="34"/>
  <c r="FQ156" i="34" s="1"/>
  <c r="E157" i="33"/>
  <c r="AH157" i="33" s="1"/>
  <c r="BH157" i="33" s="1"/>
  <c r="E157" i="34"/>
  <c r="GA139" i="34"/>
  <c r="D362" i="20"/>
  <c r="GA144" i="34"/>
  <c r="AF31" i="34"/>
  <c r="FZ139" i="34"/>
  <c r="E399" i="1"/>
  <c r="BE24" i="34"/>
  <c r="E934" i="17"/>
  <c r="AR94" i="34"/>
  <c r="C934" i="17"/>
  <c r="AP94" i="34"/>
  <c r="E255" i="10"/>
  <c r="BE181" i="34"/>
  <c r="GB181" i="34" s="1"/>
  <c r="BE170" i="34"/>
  <c r="GB170" i="34" s="1"/>
  <c r="Q25" i="34"/>
  <c r="F399" i="1"/>
  <c r="BF24" i="34"/>
  <c r="C399" i="1"/>
  <c r="BC24" i="34"/>
  <c r="BD169" i="34"/>
  <c r="D397" i="1"/>
  <c r="BD22" i="34"/>
  <c r="D393" i="1"/>
  <c r="BD18" i="34"/>
  <c r="O161" i="34"/>
  <c r="HY161" i="34" s="1"/>
  <c r="DL161" i="34"/>
  <c r="EY161" i="34"/>
  <c r="AG223" i="34"/>
  <c r="O164" i="34"/>
  <c r="HY164" i="34" s="1"/>
  <c r="DL164" i="34"/>
  <c r="EY164" i="34"/>
  <c r="FA181" i="34"/>
  <c r="FB178" i="34"/>
  <c r="EZ184" i="34"/>
  <c r="AS221" i="34"/>
  <c r="O166" i="34"/>
  <c r="HY166" i="34" s="1"/>
  <c r="EY166" i="34"/>
  <c r="DL166" i="34"/>
  <c r="AH156" i="33"/>
  <c r="BH156" i="33" s="1"/>
  <c r="AP221" i="34"/>
  <c r="FA171" i="34"/>
  <c r="FB175" i="34"/>
  <c r="HY133" i="34"/>
  <c r="EY133" i="34"/>
  <c r="DL133" i="34"/>
  <c r="DL149" i="34"/>
  <c r="EY149" i="34"/>
  <c r="O149" i="34"/>
  <c r="HY149" i="34" s="1"/>
  <c r="O168" i="34"/>
  <c r="HY168" i="34" s="1"/>
  <c r="DL168" i="34"/>
  <c r="EY168" i="34"/>
  <c r="O177" i="34"/>
  <c r="HY177" i="34" s="1"/>
  <c r="DL177" i="34"/>
  <c r="EY177" i="34"/>
  <c r="P223" i="34"/>
  <c r="EZ16" i="34"/>
  <c r="O139" i="34"/>
  <c r="HY139" i="34" s="1"/>
  <c r="EY139" i="34"/>
  <c r="DL139" i="34"/>
  <c r="O150" i="34"/>
  <c r="HY150" i="34" s="1"/>
  <c r="DL150" i="34"/>
  <c r="EY150" i="34"/>
  <c r="O169" i="34"/>
  <c r="HY169" i="34" s="1"/>
  <c r="DL169" i="34"/>
  <c r="EY169" i="34"/>
  <c r="O178" i="34"/>
  <c r="HY178" i="34" s="1"/>
  <c r="DL178" i="34"/>
  <c r="EY178" i="34"/>
  <c r="AF223" i="34"/>
  <c r="FA98" i="34"/>
  <c r="EZ12" i="34"/>
  <c r="O162" i="34"/>
  <c r="HY162" i="34" s="1"/>
  <c r="EY162" i="34"/>
  <c r="DL162" i="34"/>
  <c r="FF203" i="34"/>
  <c r="O184" i="34"/>
  <c r="HY184" i="34" s="1"/>
  <c r="EY184" i="34"/>
  <c r="DL184" i="34"/>
  <c r="O130" i="34"/>
  <c r="HY130" i="34" s="1"/>
  <c r="DL130" i="34"/>
  <c r="EY130" i="34"/>
  <c r="O141" i="34"/>
  <c r="HY141" i="34" s="1"/>
  <c r="EY141" i="34"/>
  <c r="DL141" i="34"/>
  <c r="O151" i="34"/>
  <c r="HY151" i="34" s="1"/>
  <c r="EY151" i="34"/>
  <c r="DL151" i="34"/>
  <c r="O170" i="34"/>
  <c r="HY170" i="34" s="1"/>
  <c r="DL170" i="34"/>
  <c r="EY170" i="34"/>
  <c r="O179" i="34"/>
  <c r="HY179" i="34" s="1"/>
  <c r="DL179" i="34"/>
  <c r="EY179" i="34"/>
  <c r="AR221" i="34"/>
  <c r="AP22" i="34"/>
  <c r="S19" i="33"/>
  <c r="S19" i="34"/>
  <c r="C331" i="22"/>
  <c r="AP191" i="34"/>
  <c r="D295" i="22"/>
  <c r="Q190" i="34"/>
  <c r="FN190" i="34" s="1"/>
  <c r="C371" i="22"/>
  <c r="BC196" i="34"/>
  <c r="W156" i="33"/>
  <c r="W156" i="34"/>
  <c r="F348" i="20"/>
  <c r="GP129" i="34"/>
  <c r="G377" i="22"/>
  <c r="BG202" i="34"/>
  <c r="AU158" i="34"/>
  <c r="GN134" i="34"/>
  <c r="V156" i="33"/>
  <c r="V156" i="34"/>
  <c r="FS156" i="34" s="1"/>
  <c r="W158" i="33"/>
  <c r="AZ158" i="33" s="1"/>
  <c r="W158" i="34"/>
  <c r="G160" i="33"/>
  <c r="AJ160" i="33" s="1"/>
  <c r="BJ160" i="33" s="1"/>
  <c r="G160" i="34"/>
  <c r="C256" i="10"/>
  <c r="BC182" i="34"/>
  <c r="DZ182" i="34" s="1"/>
  <c r="F155" i="33"/>
  <c r="AI155" i="33" s="1"/>
  <c r="F155" i="34"/>
  <c r="D154" i="33"/>
  <c r="D154" i="34"/>
  <c r="S163" i="33"/>
  <c r="AV163" i="33" s="1"/>
  <c r="BV163" i="33" s="1"/>
  <c r="S163" i="34"/>
  <c r="S158" i="33"/>
  <c r="AV158" i="33" s="1"/>
  <c r="S158" i="34"/>
  <c r="R160" i="33"/>
  <c r="AU160" i="33" s="1"/>
  <c r="BU160" i="33" s="1"/>
  <c r="R160" i="34"/>
  <c r="EO160" i="34" s="1"/>
  <c r="AT153" i="34"/>
  <c r="C245" i="10"/>
  <c r="BC171" i="34"/>
  <c r="FZ171" i="34" s="1"/>
  <c r="E246" i="10"/>
  <c r="BE172" i="34"/>
  <c r="GB172" i="34" s="1"/>
  <c r="E247" i="10"/>
  <c r="BE173" i="34"/>
  <c r="EB173" i="34" s="1"/>
  <c r="F934" i="17"/>
  <c r="AS94" i="34"/>
  <c r="BE182" i="34"/>
  <c r="EB182" i="34" s="1"/>
  <c r="BE169" i="34"/>
  <c r="EB169" i="34" s="1"/>
  <c r="BE171" i="34"/>
  <c r="GB171" i="34" s="1"/>
  <c r="D400" i="1"/>
  <c r="BD25" i="34"/>
  <c r="T24" i="34"/>
  <c r="C397" i="1"/>
  <c r="BC22" i="34"/>
  <c r="E387" i="1"/>
  <c r="BE12" i="34"/>
  <c r="GO12" i="34" s="1"/>
  <c r="R24" i="34"/>
  <c r="Q22" i="33"/>
  <c r="Q22" i="34"/>
  <c r="FA155" i="34"/>
  <c r="FD94" i="34"/>
  <c r="O124" i="34"/>
  <c r="HY124" i="34" s="1"/>
  <c r="EY124" i="34"/>
  <c r="DL124" i="34"/>
  <c r="O131" i="34"/>
  <c r="HY131" i="34" s="1"/>
  <c r="DL131" i="34"/>
  <c r="EY131" i="34"/>
  <c r="O142" i="34"/>
  <c r="HY142" i="34" s="1"/>
  <c r="DL142" i="34"/>
  <c r="EY142" i="34"/>
  <c r="O171" i="34"/>
  <c r="HY171" i="34" s="1"/>
  <c r="EY171" i="34"/>
  <c r="DL171" i="34"/>
  <c r="O182" i="34"/>
  <c r="HY182" i="34" s="1"/>
  <c r="EY182" i="34"/>
  <c r="DL182" i="34"/>
  <c r="FA179" i="34"/>
  <c r="EZ173" i="34"/>
  <c r="FA96" i="34"/>
  <c r="FB168" i="34"/>
  <c r="FB184" i="34"/>
  <c r="AI156" i="33"/>
  <c r="FG94" i="34"/>
  <c r="FF200" i="34"/>
  <c r="EZ15" i="34"/>
  <c r="FA9" i="34"/>
  <c r="AC20" i="34"/>
  <c r="FM20" i="34" s="1"/>
  <c r="AP20" i="34"/>
  <c r="AQ21" i="34"/>
  <c r="AQ22" i="34"/>
  <c r="D378" i="22"/>
  <c r="BD203" i="34"/>
  <c r="C375" i="22"/>
  <c r="BC200" i="34"/>
  <c r="C370" i="22"/>
  <c r="BC195" i="34"/>
  <c r="C246" i="10"/>
  <c r="BC172" i="34"/>
  <c r="FZ172" i="34" s="1"/>
  <c r="H163" i="33"/>
  <c r="AK163" i="33" s="1"/>
  <c r="BK163" i="33" s="1"/>
  <c r="H163" i="34"/>
  <c r="D156" i="33"/>
  <c r="D156" i="34"/>
  <c r="F160" i="33"/>
  <c r="AI160" i="33" s="1"/>
  <c r="BI160" i="33" s="1"/>
  <c r="F160" i="34"/>
  <c r="C248" i="10"/>
  <c r="BC174" i="34"/>
  <c r="GM174" i="34" s="1"/>
  <c r="C379" i="22"/>
  <c r="BC204" i="34"/>
  <c r="F375" i="22"/>
  <c r="BF200" i="34"/>
  <c r="E375" i="22"/>
  <c r="BE200" i="34"/>
  <c r="I963" i="17"/>
  <c r="BI37" i="34"/>
  <c r="GF37" i="34" s="1"/>
  <c r="F248" i="10"/>
  <c r="BF174" i="34"/>
  <c r="GC174" i="34" s="1"/>
  <c r="I157" i="33"/>
  <c r="AL157" i="33" s="1"/>
  <c r="BL157" i="33" s="1"/>
  <c r="I157" i="34"/>
  <c r="D159" i="33"/>
  <c r="AG159" i="33" s="1"/>
  <c r="BG159" i="33" s="1"/>
  <c r="D159" i="34"/>
  <c r="P161" i="33"/>
  <c r="AS161" i="33" s="1"/>
  <c r="P161" i="34"/>
  <c r="F163" i="33"/>
  <c r="AI163" i="33" s="1"/>
  <c r="BI163" i="33" s="1"/>
  <c r="F163" i="34"/>
  <c r="Q162" i="33"/>
  <c r="AT162" i="33" s="1"/>
  <c r="BT162" i="33" s="1"/>
  <c r="Q162" i="34"/>
  <c r="FN162" i="34" s="1"/>
  <c r="R157" i="33"/>
  <c r="AU157" i="33" s="1"/>
  <c r="BU157" i="33" s="1"/>
  <c r="R157" i="34"/>
  <c r="C367" i="20"/>
  <c r="FZ149" i="34"/>
  <c r="R159" i="33"/>
  <c r="AU159" i="33" s="1"/>
  <c r="BU159" i="33" s="1"/>
  <c r="R159" i="34"/>
  <c r="AU155" i="34"/>
  <c r="F252" i="10"/>
  <c r="BF178" i="34"/>
  <c r="GP178" i="34" s="1"/>
  <c r="IP178" i="34" s="1"/>
  <c r="B63" i="33"/>
  <c r="BR63" i="33" s="1"/>
  <c r="B63" i="34"/>
  <c r="HL63" i="34" s="1"/>
  <c r="AG8" i="33"/>
  <c r="BG8" i="33" s="1"/>
  <c r="F253" i="10"/>
  <c r="BF179" i="34"/>
  <c r="EC179" i="34" s="1"/>
  <c r="F351" i="20"/>
  <c r="EC132" i="34"/>
  <c r="D247" i="10"/>
  <c r="BD173" i="34"/>
  <c r="GA173" i="34" s="1"/>
  <c r="P25" i="34"/>
  <c r="R25" i="34"/>
  <c r="BG24" i="34"/>
  <c r="E396" i="1"/>
  <c r="BE21" i="34"/>
  <c r="D394" i="1"/>
  <c r="BD19" i="34"/>
  <c r="D390" i="1"/>
  <c r="BD15" i="34"/>
  <c r="GA15" i="34" s="1"/>
  <c r="C389" i="1"/>
  <c r="BC14" i="34"/>
  <c r="FZ14" i="34" s="1"/>
  <c r="C384" i="1"/>
  <c r="BC9" i="34"/>
  <c r="FZ9" i="34" s="1"/>
  <c r="BE179" i="34"/>
  <c r="GB179" i="34" s="1"/>
  <c r="D351" i="20"/>
  <c r="GN132" i="34"/>
  <c r="O156" i="34"/>
  <c r="HY156" i="34" s="1"/>
  <c r="DL156" i="34"/>
  <c r="EY156" i="34"/>
  <c r="FC175" i="34"/>
  <c r="AC223" i="34"/>
  <c r="EZ96" i="34"/>
  <c r="FA16" i="34"/>
  <c r="O158" i="34"/>
  <c r="HY158" i="34" s="1"/>
  <c r="EY158" i="34"/>
  <c r="DL158" i="34"/>
  <c r="FE94" i="34"/>
  <c r="R223" i="34"/>
  <c r="AP223" i="34"/>
  <c r="O176" i="34"/>
  <c r="HY176" i="34" s="1"/>
  <c r="DL176" i="34"/>
  <c r="EY176" i="34"/>
  <c r="O143" i="34"/>
  <c r="HY143" i="34" s="1"/>
  <c r="EY143" i="34"/>
  <c r="DL143" i="34"/>
  <c r="O126" i="34"/>
  <c r="HY126" i="34" s="1"/>
  <c r="EY126" i="34"/>
  <c r="DL126" i="34"/>
  <c r="O172" i="34"/>
  <c r="HY172" i="34" s="1"/>
  <c r="EY172" i="34"/>
  <c r="DL172" i="34"/>
  <c r="O183" i="34"/>
  <c r="HY183" i="34" s="1"/>
  <c r="DL183" i="34"/>
  <c r="EY183" i="34"/>
  <c r="AI223" i="34"/>
  <c r="FE202" i="34"/>
  <c r="AF131" i="33"/>
  <c r="BF131" i="33" s="1"/>
  <c r="O134" i="34"/>
  <c r="HY134" i="34" s="1"/>
  <c r="DL134" i="34"/>
  <c r="EY134" i="34"/>
  <c r="O145" i="34"/>
  <c r="HY145" i="34" s="1"/>
  <c r="EY145" i="34"/>
  <c r="DL145" i="34"/>
  <c r="O127" i="34"/>
  <c r="HY127" i="34" s="1"/>
  <c r="DL127" i="34"/>
  <c r="EY127" i="34"/>
  <c r="O173" i="34"/>
  <c r="HY173" i="34" s="1"/>
  <c r="EY173" i="34"/>
  <c r="DL173" i="34"/>
  <c r="AS223" i="34"/>
  <c r="C223" i="34"/>
  <c r="FE200" i="34"/>
  <c r="FD184" i="34"/>
  <c r="DL154" i="34"/>
  <c r="EY154" i="34"/>
  <c r="O154" i="34"/>
  <c r="HY154" i="34" s="1"/>
  <c r="S223" i="34"/>
  <c r="O180" i="34"/>
  <c r="HY180" i="34" s="1"/>
  <c r="EY180" i="34"/>
  <c r="DL180" i="34"/>
  <c r="O135" i="34"/>
  <c r="HY135" i="34" s="1"/>
  <c r="DL135" i="34"/>
  <c r="EY135" i="34"/>
  <c r="O146" i="34"/>
  <c r="HY146" i="34" s="1"/>
  <c r="DL146" i="34"/>
  <c r="EY146" i="34"/>
  <c r="O129" i="34"/>
  <c r="HY129" i="34" s="1"/>
  <c r="DL129" i="34"/>
  <c r="EY129" i="34"/>
  <c r="O174" i="34"/>
  <c r="HY174" i="34" s="1"/>
  <c r="EY174" i="34"/>
  <c r="DL174" i="34"/>
  <c r="EZ181" i="34"/>
  <c r="FB96" i="34"/>
  <c r="AD24" i="34"/>
  <c r="F358" i="20"/>
  <c r="D237" i="22"/>
  <c r="AD202" i="34"/>
  <c r="E240" i="22"/>
  <c r="AE205" i="34"/>
  <c r="D380" i="22"/>
  <c r="BD205" i="34"/>
  <c r="D302" i="22"/>
  <c r="Q197" i="34"/>
  <c r="C380" i="22"/>
  <c r="BC205" i="34"/>
  <c r="FZ205" i="34" s="1"/>
  <c r="Q156" i="33"/>
  <c r="Q156" i="34"/>
  <c r="S160" i="33"/>
  <c r="AV160" i="33" s="1"/>
  <c r="BV160" i="33" s="1"/>
  <c r="S160" i="34"/>
  <c r="C372" i="22"/>
  <c r="BC197" i="34"/>
  <c r="F377" i="22"/>
  <c r="BF202" i="34"/>
  <c r="AW164" i="34"/>
  <c r="H155" i="33"/>
  <c r="H155" i="34"/>
  <c r="J158" i="33"/>
  <c r="AM158" i="33" s="1"/>
  <c r="BM158" i="33" s="1"/>
  <c r="J158" i="34"/>
  <c r="F256" i="10"/>
  <c r="BF182" i="34"/>
  <c r="GC182" i="34" s="1"/>
  <c r="AW158" i="34"/>
  <c r="C156" i="33"/>
  <c r="C156" i="34"/>
  <c r="C153" i="33"/>
  <c r="AF153" i="33" s="1"/>
  <c r="BF153" i="33" s="1"/>
  <c r="C153" i="34"/>
  <c r="AS155" i="34"/>
  <c r="D349" i="20"/>
  <c r="E353" i="20"/>
  <c r="GB134" i="34"/>
  <c r="F158" i="33"/>
  <c r="AI158" i="33" s="1"/>
  <c r="BI158" i="33" s="1"/>
  <c r="F158" i="34"/>
  <c r="BF176" i="34"/>
  <c r="GC176" i="34" s="1"/>
  <c r="W154" i="33"/>
  <c r="AM154" i="33" s="1"/>
  <c r="W154" i="34"/>
  <c r="ET154" i="34" s="1"/>
  <c r="E254" i="10"/>
  <c r="BE180" i="34"/>
  <c r="GB180" i="34" s="1"/>
  <c r="F255" i="10"/>
  <c r="BF181" i="34"/>
  <c r="GP181" i="34" s="1"/>
  <c r="V157" i="33"/>
  <c r="AY157" i="33" s="1"/>
  <c r="V157" i="34"/>
  <c r="D934" i="17"/>
  <c r="AQ94" i="34"/>
  <c r="F251" i="10"/>
  <c r="BF177" i="34"/>
  <c r="GP177" i="34" s="1"/>
  <c r="F247" i="10"/>
  <c r="BF173" i="34"/>
  <c r="GP173" i="34" s="1"/>
  <c r="D249" i="10"/>
  <c r="BD175" i="34"/>
  <c r="EA175" i="34" s="1"/>
  <c r="BE174" i="34"/>
  <c r="GB174" i="34" s="1"/>
  <c r="BD177" i="34"/>
  <c r="GN177" i="34" s="1"/>
  <c r="BE177" i="34"/>
  <c r="GB177" i="34" s="1"/>
  <c r="C400" i="1"/>
  <c r="BC25" i="34"/>
  <c r="FZ25" i="34" s="1"/>
  <c r="E400" i="1"/>
  <c r="BE25" i="34"/>
  <c r="S24" i="34"/>
  <c r="D399" i="1"/>
  <c r="BD24" i="34"/>
  <c r="E403" i="1"/>
  <c r="BE28" i="34"/>
  <c r="AF18" i="34"/>
  <c r="C395" i="1"/>
  <c r="BC20" i="34"/>
  <c r="C385" i="1"/>
  <c r="BC10" i="34"/>
  <c r="EZ10" i="34" s="1"/>
  <c r="BC19" i="34"/>
  <c r="FZ19" i="34" s="1"/>
  <c r="D386" i="1"/>
  <c r="BD11" i="34"/>
  <c r="GA11" i="34" s="1"/>
  <c r="D389" i="1"/>
  <c r="BD14" i="34"/>
  <c r="GA14" i="34" s="1"/>
  <c r="C388" i="1"/>
  <c r="BC13" i="34"/>
  <c r="FZ13" i="34" s="1"/>
  <c r="O181" i="34"/>
  <c r="HY181" i="34" s="1"/>
  <c r="DL181" i="34"/>
  <c r="EY181" i="34"/>
  <c r="O137" i="34"/>
  <c r="HY137" i="34" s="1"/>
  <c r="EY137" i="34"/>
  <c r="DL137" i="34"/>
  <c r="EY147" i="34"/>
  <c r="DL147" i="34"/>
  <c r="O147" i="34"/>
  <c r="HY147" i="34" s="1"/>
  <c r="O125" i="34"/>
  <c r="HY125" i="34" s="1"/>
  <c r="DL125" i="34"/>
  <c r="EY125" i="34"/>
  <c r="O175" i="34"/>
  <c r="HY175" i="34" s="1"/>
  <c r="EY175" i="34"/>
  <c r="DL175" i="34"/>
  <c r="T223" i="34"/>
  <c r="AH153" i="33"/>
  <c r="AI154" i="33"/>
  <c r="F221" i="34"/>
  <c r="EY160" i="34"/>
  <c r="DL160" i="34"/>
  <c r="O160" i="34"/>
  <c r="HY160" i="34" s="1"/>
  <c r="E221" i="34"/>
  <c r="AQ221" i="34"/>
  <c r="AE223" i="34"/>
  <c r="AM123" i="33"/>
  <c r="BM123" i="33" s="1"/>
  <c r="AF19" i="33"/>
  <c r="AF126" i="33"/>
  <c r="BF126" i="33" s="1"/>
  <c r="AF137" i="33"/>
  <c r="AF144" i="33"/>
  <c r="AF149" i="33"/>
  <c r="BF149" i="33" s="1"/>
  <c r="AG126" i="33"/>
  <c r="BG126" i="33" s="1"/>
  <c r="AG143" i="33"/>
  <c r="BG143" i="33" s="1"/>
  <c r="AG180" i="33"/>
  <c r="BG180" i="33" s="1"/>
  <c r="AY184" i="33"/>
  <c r="BY184" i="33" s="1"/>
  <c r="AL140" i="33"/>
  <c r="AL179" i="33"/>
  <c r="BL179" i="33" s="1"/>
  <c r="AL184" i="33"/>
  <c r="BL184" i="33" s="1"/>
  <c r="AZ184" i="33"/>
  <c r="BZ184" i="33" s="1"/>
  <c r="AZ182" i="33"/>
  <c r="BZ182" i="33" s="1"/>
  <c r="AH172" i="33"/>
  <c r="AH180" i="33"/>
  <c r="BH180" i="33" s="1"/>
  <c r="AV180" i="33"/>
  <c r="BV180" i="33" s="1"/>
  <c r="AF181" i="33"/>
  <c r="AM47" i="33"/>
  <c r="BM47" i="33" s="1"/>
  <c r="AG15" i="33"/>
  <c r="BG15" i="33" s="1"/>
  <c r="AG14" i="33"/>
  <c r="BG14" i="33" s="1"/>
  <c r="AT13" i="33"/>
  <c r="BT13" i="33" s="1"/>
  <c r="AG13" i="33"/>
  <c r="BG13" i="33" s="1"/>
  <c r="AW183" i="33"/>
  <c r="AJ174" i="33"/>
  <c r="BJ174" i="33" s="1"/>
  <c r="AJ178" i="33"/>
  <c r="BJ178" i="33" s="1"/>
  <c r="AJ182" i="33"/>
  <c r="BJ182" i="33" s="1"/>
  <c r="AK182" i="33"/>
  <c r="BK182" i="33" s="1"/>
  <c r="AL175" i="33"/>
  <c r="BL175" i="33" s="1"/>
  <c r="AM178" i="33"/>
  <c r="BM178" i="33" s="1"/>
  <c r="AW181" i="33"/>
  <c r="BW181" i="33" s="1"/>
  <c r="AG190" i="33"/>
  <c r="BG190" i="33" s="1"/>
  <c r="AG138" i="33"/>
  <c r="BG138" i="33" s="1"/>
  <c r="AH125" i="33"/>
  <c r="BH125" i="33" s="1"/>
  <c r="AI137" i="33"/>
  <c r="BI137" i="33" s="1"/>
  <c r="AG179" i="33"/>
  <c r="BG179" i="33" s="1"/>
  <c r="AG184" i="33"/>
  <c r="BG184" i="33" s="1"/>
  <c r="AS181" i="33"/>
  <c r="AI143" i="33"/>
  <c r="BI143" i="33" s="1"/>
  <c r="AF138" i="33"/>
  <c r="AF98" i="33"/>
  <c r="AS13" i="33"/>
  <c r="AS17" i="33"/>
  <c r="AG17" i="33"/>
  <c r="BG17" i="33" s="1"/>
  <c r="AT12" i="33"/>
  <c r="BT12" i="33" s="1"/>
  <c r="AY180" i="33"/>
  <c r="BY180" i="33" s="1"/>
  <c r="AL168" i="33"/>
  <c r="BL168" i="33" s="1"/>
  <c r="AL183" i="33"/>
  <c r="BL183" i="33" s="1"/>
  <c r="AM183" i="33"/>
  <c r="BM183" i="33" s="1"/>
  <c r="AZ180" i="33"/>
  <c r="BZ180" i="33" s="1"/>
  <c r="AX181" i="33"/>
  <c r="BX181" i="33" s="1"/>
  <c r="AG163" i="33"/>
  <c r="BG163" i="33" s="1"/>
  <c r="AI152" i="33"/>
  <c r="AG152" i="33"/>
  <c r="AT182" i="33"/>
  <c r="BT182" i="33" s="1"/>
  <c r="AG130" i="33"/>
  <c r="BG130" i="33" s="1"/>
  <c r="AH131" i="33"/>
  <c r="BH131" i="33" s="1"/>
  <c r="AH135" i="33"/>
  <c r="BH135" i="33" s="1"/>
  <c r="AH144" i="33"/>
  <c r="BH144" i="33" s="1"/>
  <c r="AH151" i="33"/>
  <c r="AG177" i="33"/>
  <c r="BG177" i="33" s="1"/>
  <c r="AG182" i="33"/>
  <c r="BG182" i="33" s="1"/>
  <c r="AI178" i="33"/>
  <c r="BI178" i="33" s="1"/>
  <c r="AF170" i="33"/>
  <c r="AF177" i="33"/>
  <c r="AG149" i="33"/>
  <c r="BG149" i="33" s="1"/>
  <c r="AH97" i="33"/>
  <c r="BH97" i="33" s="1"/>
  <c r="AI63" i="33"/>
  <c r="BI63" i="33" s="1"/>
  <c r="AL64" i="33"/>
  <c r="BL64" i="33" s="1"/>
  <c r="AK64" i="33"/>
  <c r="BK64" i="33" s="1"/>
  <c r="AF13" i="33"/>
  <c r="AS15" i="33"/>
  <c r="AT15" i="33"/>
  <c r="BT15" i="33" s="1"/>
  <c r="AF188" i="33"/>
  <c r="AI99" i="33"/>
  <c r="BI99" i="33" s="1"/>
  <c r="AG99" i="33"/>
  <c r="BG99" i="33" s="1"/>
  <c r="AK99" i="33"/>
  <c r="BK99" i="33" s="1"/>
  <c r="AL99" i="33"/>
  <c r="BL99" i="33" s="1"/>
  <c r="AI19" i="33"/>
  <c r="BI19" i="33" s="1"/>
  <c r="AI131" i="33"/>
  <c r="BI131" i="33" s="1"/>
  <c r="AK173" i="33"/>
  <c r="BK173" i="33" s="1"/>
  <c r="AG144" i="33"/>
  <c r="BG144" i="33" s="1"/>
  <c r="AK123" i="33"/>
  <c r="BK123" i="33" s="1"/>
  <c r="AJ177" i="33"/>
  <c r="BJ177" i="33" s="1"/>
  <c r="AJ181" i="33"/>
  <c r="BJ181" i="33" s="1"/>
  <c r="AY177" i="33"/>
  <c r="AL171" i="33"/>
  <c r="BL171" i="33" s="1"/>
  <c r="AM174" i="33"/>
  <c r="BM174" i="33" s="1"/>
  <c r="AY182" i="33"/>
  <c r="BY182" i="33" s="1"/>
  <c r="AF20" i="33"/>
  <c r="AG18" i="33"/>
  <c r="AH136" i="33"/>
  <c r="BH136" i="33" s="1"/>
  <c r="AF37" i="33"/>
  <c r="AH179" i="33"/>
  <c r="BH179" i="33" s="1"/>
  <c r="AU179" i="33"/>
  <c r="BU179" i="33" s="1"/>
  <c r="AV178" i="33"/>
  <c r="BV178" i="33" s="1"/>
  <c r="AI183" i="33"/>
  <c r="BI183" i="33" s="1"/>
  <c r="AI168" i="33"/>
  <c r="BI168" i="33" s="1"/>
  <c r="AS178" i="33"/>
  <c r="AF134" i="33"/>
  <c r="AL63" i="33"/>
  <c r="BL63" i="33" s="1"/>
  <c r="AF63" i="33"/>
  <c r="AH98" i="33"/>
  <c r="BH98" i="33" s="1"/>
  <c r="AG96" i="33"/>
  <c r="BG96" i="33" s="1"/>
  <c r="AS12" i="33"/>
  <c r="AH130" i="33"/>
  <c r="BH130" i="33" s="1"/>
  <c r="AH148" i="33"/>
  <c r="BH148" i="33" s="1"/>
  <c r="AG181" i="33"/>
  <c r="BG181" i="33" s="1"/>
  <c r="AH150" i="33"/>
  <c r="BH150" i="33" s="1"/>
  <c r="AI147" i="33"/>
  <c r="BI147" i="33" s="1"/>
  <c r="AI151" i="33"/>
  <c r="AS165" i="33"/>
  <c r="AF130" i="33"/>
  <c r="BF130" i="33" s="1"/>
  <c r="AF140" i="33"/>
  <c r="AH169" i="33"/>
  <c r="BH169" i="33" s="1"/>
  <c r="AH177" i="33"/>
  <c r="BH177" i="33" s="1"/>
  <c r="AU177" i="33"/>
  <c r="BU177" i="33" s="1"/>
  <c r="AI179" i="33"/>
  <c r="BI179" i="33" s="1"/>
  <c r="AF182" i="33"/>
  <c r="AF169" i="33"/>
  <c r="AH127" i="33"/>
  <c r="BH127" i="33" s="1"/>
  <c r="AT163" i="33"/>
  <c r="BT163" i="33" s="1"/>
  <c r="AG30" i="33"/>
  <c r="BG30" i="33" s="1"/>
  <c r="AH170" i="33"/>
  <c r="BH170" i="33" s="1"/>
  <c r="AH178" i="33"/>
  <c r="BH178" i="33" s="1"/>
  <c r="AU178" i="33"/>
  <c r="BU178" i="33" s="1"/>
  <c r="AS184" i="33"/>
  <c r="AI173" i="33"/>
  <c r="BI173" i="33" s="1"/>
  <c r="AI181" i="33"/>
  <c r="BI181" i="33" s="1"/>
  <c r="AH12" i="33"/>
  <c r="BH12" i="33" s="1"/>
  <c r="AF17" i="33"/>
  <c r="AF175" i="33"/>
  <c r="AF186" i="33"/>
  <c r="AF146" i="33"/>
  <c r="AG128" i="33"/>
  <c r="BG128" i="33" s="1"/>
  <c r="AT177" i="33"/>
  <c r="BT177" i="33" s="1"/>
  <c r="AG183" i="33"/>
  <c r="BG183" i="33" s="1"/>
  <c r="AF192" i="33"/>
  <c r="AY178" i="33"/>
  <c r="BY178" i="33" s="1"/>
  <c r="AL169" i="33"/>
  <c r="BL169" i="33" s="1"/>
  <c r="AL182" i="33"/>
  <c r="BL182" i="33" s="1"/>
  <c r="AM168" i="33"/>
  <c r="BM168" i="33" s="1"/>
  <c r="AM184" i="33"/>
  <c r="BM184" i="33" s="1"/>
  <c r="AF21" i="33"/>
  <c r="AF25" i="33"/>
  <c r="AG134" i="33"/>
  <c r="BG134" i="33" s="1"/>
  <c r="AH184" i="33"/>
  <c r="BH184" i="33" s="1"/>
  <c r="AU180" i="33"/>
  <c r="BU180" i="33" s="1"/>
  <c r="AF180" i="33"/>
  <c r="AI177" i="33"/>
  <c r="BI177" i="33" s="1"/>
  <c r="AV184" i="33"/>
  <c r="BV184" i="33" s="1"/>
  <c r="AI182" i="33"/>
  <c r="BI182" i="33" s="1"/>
  <c r="AK63" i="33"/>
  <c r="BK63" i="33" s="1"/>
  <c r="AF96" i="33"/>
  <c r="AG98" i="33"/>
  <c r="BG98" i="33" s="1"/>
  <c r="AS14" i="33"/>
  <c r="AG12" i="33"/>
  <c r="BG12" i="33" s="1"/>
  <c r="AT17" i="33"/>
  <c r="BT17" i="33" s="1"/>
  <c r="AF16" i="33"/>
  <c r="AW177" i="33"/>
  <c r="BW177" i="33" s="1"/>
  <c r="AJ168" i="33"/>
  <c r="BJ168" i="33" s="1"/>
  <c r="AJ172" i="33"/>
  <c r="BJ172" i="33" s="1"/>
  <c r="AJ176" i="33"/>
  <c r="BJ176" i="33" s="1"/>
  <c r="AJ180" i="33"/>
  <c r="BJ180" i="33" s="1"/>
  <c r="AJ184" i="33"/>
  <c r="BJ184" i="33" s="1"/>
  <c r="AL172" i="33"/>
  <c r="BL172" i="33" s="1"/>
  <c r="AL177" i="33"/>
  <c r="BL177" i="33" s="1"/>
  <c r="AM181" i="33"/>
  <c r="BM181" i="33" s="1"/>
  <c r="AM140" i="33"/>
  <c r="AM170" i="33"/>
  <c r="BM170" i="33" s="1"/>
  <c r="AW182" i="33"/>
  <c r="BW182" i="33" s="1"/>
  <c r="AH137" i="33"/>
  <c r="BH137" i="33" s="1"/>
  <c r="AI128" i="33"/>
  <c r="BI128" i="33" s="1"/>
  <c r="AI149" i="33"/>
  <c r="BI149" i="33" s="1"/>
  <c r="AT181" i="33"/>
  <c r="BT181" i="33" s="1"/>
  <c r="AS177" i="33"/>
  <c r="AF143" i="33"/>
  <c r="AF97" i="33"/>
  <c r="AH47" i="33"/>
  <c r="BH47" i="33" s="1"/>
  <c r="AS16" i="33"/>
  <c r="AF15" i="33"/>
  <c r="AF12" i="33"/>
  <c r="AF8" i="33"/>
  <c r="AT16" i="33"/>
  <c r="BT16" i="33" s="1"/>
  <c r="AU12" i="33"/>
  <c r="BU12" i="33" s="1"/>
  <c r="AG9" i="33"/>
  <c r="BG9" i="33" s="1"/>
  <c r="AW178" i="33"/>
  <c r="BW178" i="33" s="1"/>
  <c r="AJ151" i="33"/>
  <c r="AK178" i="33"/>
  <c r="BK178" i="33" s="1"/>
  <c r="AL180" i="33"/>
  <c r="BL180" i="33" s="1"/>
  <c r="AM177" i="33"/>
  <c r="BM177" i="33" s="1"/>
  <c r="AM172" i="33"/>
  <c r="BM172" i="33" s="1"/>
  <c r="AF152" i="33"/>
  <c r="AH152" i="33"/>
  <c r="AM37" i="33"/>
  <c r="AG125" i="33"/>
  <c r="BG125" i="33" s="1"/>
  <c r="AH128" i="33"/>
  <c r="BH128" i="33" s="1"/>
  <c r="AH138" i="33"/>
  <c r="BH138" i="33" s="1"/>
  <c r="AH147" i="33"/>
  <c r="BH147" i="33" s="1"/>
  <c r="AI136" i="33"/>
  <c r="BI136" i="33" s="1"/>
  <c r="AG169" i="33"/>
  <c r="BG169" i="33" s="1"/>
  <c r="AG174" i="33"/>
  <c r="BG174" i="33" s="1"/>
  <c r="AT179" i="33"/>
  <c r="BT179" i="33" s="1"/>
  <c r="AT184" i="33"/>
  <c r="BT184" i="33" s="1"/>
  <c r="AF168" i="33"/>
  <c r="AI170" i="33"/>
  <c r="BI170" i="33" s="1"/>
  <c r="AF183" i="33"/>
  <c r="AH149" i="33"/>
  <c r="BH149" i="33" s="1"/>
  <c r="AF147" i="33"/>
  <c r="BF147" i="33" s="1"/>
  <c r="AG97" i="33"/>
  <c r="BG97" i="33" s="1"/>
  <c r="AG10" i="33"/>
  <c r="BG10" i="33" s="1"/>
  <c r="AM99" i="33"/>
  <c r="BM99" i="33" s="1"/>
  <c r="AF99" i="33"/>
  <c r="AJ99" i="33"/>
  <c r="BJ99" i="33" s="1"/>
  <c r="AG16" i="33"/>
  <c r="BG16" i="33" s="1"/>
  <c r="AF10" i="33"/>
  <c r="AG132" i="33"/>
  <c r="BG132" i="33" s="1"/>
  <c r="AI172" i="33"/>
  <c r="BI172" i="33" s="1"/>
  <c r="AG24" i="33"/>
  <c r="BG24" i="33" s="1"/>
  <c r="AM122" i="33"/>
  <c r="BM122" i="33" s="1"/>
  <c r="AW179" i="33"/>
  <c r="BW179" i="33" s="1"/>
  <c r="AJ171" i="33"/>
  <c r="BJ171" i="33" s="1"/>
  <c r="AJ175" i="33"/>
  <c r="BJ175" i="33" s="1"/>
  <c r="AJ179" i="33"/>
  <c r="BJ179" i="33" s="1"/>
  <c r="AJ183" i="33"/>
  <c r="BJ183" i="33" s="1"/>
  <c r="AY183" i="33"/>
  <c r="AZ178" i="33"/>
  <c r="BZ178" i="33" s="1"/>
  <c r="AM150" i="33"/>
  <c r="BM150" i="33" s="1"/>
  <c r="AM182" i="33"/>
  <c r="BM182" i="33" s="1"/>
  <c r="AG150" i="33"/>
  <c r="BG150" i="33" s="1"/>
  <c r="AH132" i="33"/>
  <c r="BH132" i="33" s="1"/>
  <c r="AI150" i="33"/>
  <c r="BI150" i="33" s="1"/>
  <c r="AG197" i="33"/>
  <c r="AH183" i="33"/>
  <c r="BH183" i="33" s="1"/>
  <c r="AU183" i="33"/>
  <c r="AV181" i="33"/>
  <c r="BV181" i="33" s="1"/>
  <c r="AI184" i="33"/>
  <c r="BI184" i="33" s="1"/>
  <c r="AF179" i="33"/>
  <c r="AH143" i="33"/>
  <c r="BH143" i="33" s="1"/>
  <c r="AS180" i="33"/>
  <c r="AM64" i="33"/>
  <c r="AH96" i="33"/>
  <c r="BH96" i="33" s="1"/>
  <c r="AI47" i="33"/>
  <c r="BI47" i="33" s="1"/>
  <c r="AF14" i="33"/>
  <c r="AT14" i="33"/>
  <c r="BT14" i="33" s="1"/>
  <c r="AW180" i="33"/>
  <c r="BW180" i="33" s="1"/>
  <c r="AH140" i="33"/>
  <c r="BH140" i="33" s="1"/>
  <c r="AI127" i="33"/>
  <c r="BI127" i="33" s="1"/>
  <c r="AI148" i="33"/>
  <c r="BI148" i="33" s="1"/>
  <c r="AG178" i="33"/>
  <c r="BG178" i="33" s="1"/>
  <c r="AT183" i="33"/>
  <c r="AI125" i="33"/>
  <c r="BI125" i="33" s="1"/>
  <c r="AF136" i="33"/>
  <c r="AH181" i="33"/>
  <c r="BH181" i="33" s="1"/>
  <c r="AU181" i="33"/>
  <c r="BU181" i="33" s="1"/>
  <c r="AV177" i="33"/>
  <c r="BV177" i="33" s="1"/>
  <c r="AV182" i="33"/>
  <c r="BV182" i="33" s="1"/>
  <c r="AI180" i="33"/>
  <c r="BI180" i="33" s="1"/>
  <c r="AF174" i="33"/>
  <c r="AF171" i="33"/>
  <c r="AG140" i="33"/>
  <c r="BG140" i="33" s="1"/>
  <c r="AG27" i="33"/>
  <c r="BG27" i="33" s="1"/>
  <c r="AH182" i="33"/>
  <c r="BH182" i="33" s="1"/>
  <c r="AF191" i="33"/>
  <c r="AH99" i="33"/>
  <c r="BH99" i="33" s="1"/>
  <c r="AF145" i="33"/>
  <c r="AG135" i="33"/>
  <c r="BG135" i="33" s="1"/>
  <c r="AH126" i="33"/>
  <c r="BH126" i="33" s="1"/>
  <c r="AG141" i="33"/>
  <c r="BG141" i="33" s="1"/>
  <c r="D188" i="32"/>
  <c r="B687" i="6"/>
  <c r="B732" i="6" s="1"/>
  <c r="B508" i="6"/>
  <c r="B460" i="6"/>
  <c r="B603" i="6" s="1"/>
  <c r="B350" i="6"/>
  <c r="BG11" i="33"/>
  <c r="BL174" i="33"/>
  <c r="BF173" i="33"/>
  <c r="C190" i="32"/>
  <c r="BI171" i="33"/>
  <c r="C221" i="22"/>
  <c r="G84" i="1"/>
  <c r="G303" i="1" s="1"/>
  <c r="B453" i="6"/>
  <c r="E30" i="33"/>
  <c r="N109" i="10"/>
  <c r="F21" i="33"/>
  <c r="F174" i="1"/>
  <c r="BF18" i="34" s="1"/>
  <c r="E174" i="1"/>
  <c r="D21" i="33"/>
  <c r="N39" i="19"/>
  <c r="N40" i="19" s="1"/>
  <c r="N41" i="19" s="1"/>
  <c r="N42" i="19" s="1"/>
  <c r="N43" i="19" s="1"/>
  <c r="N44" i="19" s="1"/>
  <c r="N45" i="19" s="1"/>
  <c r="N46" i="19" s="1"/>
  <c r="N47" i="19" s="1"/>
  <c r="C215" i="32"/>
  <c r="E138" i="32"/>
  <c r="BE157" i="34" s="1"/>
  <c r="EB157" i="34" s="1"/>
  <c r="P24" i="33"/>
  <c r="G90" i="1"/>
  <c r="Q24" i="33"/>
  <c r="P25" i="33"/>
  <c r="F181" i="1"/>
  <c r="F119" i="1"/>
  <c r="F338" i="1" s="1"/>
  <c r="H377" i="22"/>
  <c r="I375" i="22"/>
  <c r="P186" i="33"/>
  <c r="C291" i="22"/>
  <c r="I378" i="22"/>
  <c r="H375" i="22"/>
  <c r="N79" i="10"/>
  <c r="N80" i="10" s="1"/>
  <c r="N81" i="10" s="1"/>
  <c r="N82" i="10" s="1"/>
  <c r="N83" i="10" s="1"/>
  <c r="N84" i="10" s="1"/>
  <c r="N85" i="10" s="1"/>
  <c r="N81" i="19"/>
  <c r="N82" i="19" s="1"/>
  <c r="N83" i="19" s="1"/>
  <c r="N84" i="19" s="1"/>
  <c r="N85" i="19" s="1"/>
  <c r="N86" i="19" s="1"/>
  <c r="N87" i="19" s="1"/>
  <c r="N88" i="19" s="1"/>
  <c r="N89" i="19" s="1"/>
  <c r="N67" i="19"/>
  <c r="N68" i="19" s="1"/>
  <c r="N69" i="19" s="1"/>
  <c r="N70" i="19" s="1"/>
  <c r="N71" i="19" s="1"/>
  <c r="N72" i="19" s="1"/>
  <c r="N73" i="19" s="1"/>
  <c r="N74" i="19" s="1"/>
  <c r="N75" i="19" s="1"/>
  <c r="E244" i="10"/>
  <c r="E248" i="10"/>
  <c r="BL176" i="33"/>
  <c r="F250" i="10"/>
  <c r="H260" i="10"/>
  <c r="BJ170" i="33"/>
  <c r="F194" i="32"/>
  <c r="BG37" i="33"/>
  <c r="R223" i="33"/>
  <c r="BH172" i="33"/>
  <c r="BR119" i="33"/>
  <c r="BE119" i="33"/>
  <c r="BR121" i="33"/>
  <c r="BE121" i="33"/>
  <c r="BR115" i="33"/>
  <c r="BE115" i="33"/>
  <c r="BE120" i="33"/>
  <c r="BR120" i="33"/>
  <c r="BH168" i="33"/>
  <c r="BE116" i="33"/>
  <c r="BR116" i="33"/>
  <c r="BR117" i="33"/>
  <c r="BE117" i="33"/>
  <c r="BR114" i="33"/>
  <c r="BE114" i="33"/>
  <c r="P223" i="33"/>
  <c r="H158" i="33"/>
  <c r="P198" i="33"/>
  <c r="I160" i="33"/>
  <c r="D196" i="32"/>
  <c r="D162" i="33"/>
  <c r="F221" i="33"/>
  <c r="F223" i="33"/>
  <c r="BF189" i="33"/>
  <c r="C22" i="33"/>
  <c r="F30" i="33"/>
  <c r="Q197" i="33"/>
  <c r="U156" i="33"/>
  <c r="D213" i="32"/>
  <c r="Q154" i="33"/>
  <c r="D218" i="32"/>
  <c r="Q159" i="33"/>
  <c r="C221" i="33"/>
  <c r="G223" i="33"/>
  <c r="E18" i="33"/>
  <c r="P191" i="33"/>
  <c r="Q190" i="33"/>
  <c r="I134" i="32"/>
  <c r="BI153" i="34" s="1"/>
  <c r="EF153" i="34" s="1"/>
  <c r="I153" i="33"/>
  <c r="I156" i="33"/>
  <c r="E221" i="33"/>
  <c r="D223" i="33"/>
  <c r="S223" i="33"/>
  <c r="F18" i="33"/>
  <c r="D22" i="33"/>
  <c r="I218" i="32"/>
  <c r="V159" i="33"/>
  <c r="H193" i="32"/>
  <c r="H159" i="33"/>
  <c r="BH171" i="33"/>
  <c r="BF176" i="33"/>
  <c r="C223" i="33"/>
  <c r="O114" i="33"/>
  <c r="AR114" i="33"/>
  <c r="AE114" i="33"/>
  <c r="O117" i="33"/>
  <c r="AE117" i="33"/>
  <c r="AR117" i="33"/>
  <c r="AR119" i="33"/>
  <c r="AE119" i="33"/>
  <c r="O119" i="33"/>
  <c r="O121" i="33"/>
  <c r="AR121" i="33"/>
  <c r="AE121" i="33"/>
  <c r="AR115" i="33"/>
  <c r="AE115" i="33"/>
  <c r="O115" i="33"/>
  <c r="O120" i="33"/>
  <c r="AE120" i="33"/>
  <c r="AR120" i="33"/>
  <c r="O116" i="33"/>
  <c r="AE116" i="33"/>
  <c r="AR116" i="33"/>
  <c r="C196" i="22"/>
  <c r="E1024" i="17"/>
  <c r="E1022" i="17"/>
  <c r="H1020" i="17"/>
  <c r="I1020" i="17"/>
  <c r="C1025" i="17"/>
  <c r="D1024" i="17"/>
  <c r="D1022" i="17"/>
  <c r="G1020" i="17"/>
  <c r="C1022" i="17"/>
  <c r="D1025" i="17"/>
  <c r="E1025" i="17"/>
  <c r="E1023" i="17"/>
  <c r="D1023" i="17"/>
  <c r="C1024" i="17"/>
  <c r="C1023" i="17"/>
  <c r="J1020" i="17"/>
  <c r="BC94" i="34"/>
  <c r="BE94" i="34"/>
  <c r="BF94" i="34"/>
  <c r="C455" i="6"/>
  <c r="B465" i="6"/>
  <c r="B608" i="6" s="1"/>
  <c r="B650" i="6" s="1"/>
  <c r="B497" i="6"/>
  <c r="C260" i="10"/>
  <c r="D259" i="10"/>
  <c r="H259" i="10"/>
  <c r="D260" i="10"/>
  <c r="I259" i="10"/>
  <c r="B462" i="6"/>
  <c r="B605" i="6" s="1"/>
  <c r="B647" i="6" s="1"/>
  <c r="B494" i="6"/>
  <c r="N133" i="10"/>
  <c r="N134" i="10" s="1"/>
  <c r="N135" i="10" s="1"/>
  <c r="N132" i="10"/>
  <c r="B463" i="6"/>
  <c r="B606" i="6" s="1"/>
  <c r="B648" i="6" s="1"/>
  <c r="B495" i="6"/>
  <c r="F184" i="1"/>
  <c r="F122" i="1"/>
  <c r="G115" i="1"/>
  <c r="G334" i="1" s="1"/>
  <c r="B691" i="6"/>
  <c r="B506" i="6"/>
  <c r="N64" i="22"/>
  <c r="N65" i="22" s="1"/>
  <c r="N66" i="22" s="1"/>
  <c r="N67" i="22" s="1"/>
  <c r="N68" i="22" s="1"/>
  <c r="N69" i="22" s="1"/>
  <c r="N70" i="22" s="1"/>
  <c r="N71" i="22" s="1"/>
  <c r="N72" i="22" s="1"/>
  <c r="N73" i="22" s="1"/>
  <c r="N74" i="22" s="1"/>
  <c r="BF31" i="34"/>
  <c r="H84" i="1"/>
  <c r="N64" i="10"/>
  <c r="N65" i="10" s="1"/>
  <c r="N66" i="10" s="1"/>
  <c r="N63" i="10"/>
  <c r="B697" i="6"/>
  <c r="F258" i="10"/>
  <c r="E258" i="10"/>
  <c r="D300" i="6"/>
  <c r="D126" i="22"/>
  <c r="Q196" i="22"/>
  <c r="O156" i="10"/>
  <c r="E203" i="22"/>
  <c r="D200" i="22"/>
  <c r="J259" i="10"/>
  <c r="C279" i="32"/>
  <c r="N50" i="32"/>
  <c r="N51" i="32" s="1"/>
  <c r="N52" i="32" s="1"/>
  <c r="N53" i="32" s="1"/>
  <c r="N54" i="32" s="1"/>
  <c r="N48" i="32"/>
  <c r="N49" i="32" s="1"/>
  <c r="J277" i="32"/>
  <c r="D279" i="32"/>
  <c r="G279" i="32"/>
  <c r="C247" i="10"/>
  <c r="HM10" i="34" l="1"/>
  <c r="B567" i="6"/>
  <c r="B576" i="6" s="1"/>
  <c r="FN22" i="34"/>
  <c r="B461" i="6"/>
  <c r="B604" i="6" s="1"/>
  <c r="B646" i="6" s="1"/>
  <c r="B656" i="6" s="1"/>
  <c r="HM169" i="34"/>
  <c r="B688" i="6"/>
  <c r="B698" i="6" s="1"/>
  <c r="HM177" i="34"/>
  <c r="HG183" i="34"/>
  <c r="HA185" i="34"/>
  <c r="JA185" i="34"/>
  <c r="HB185" i="34"/>
  <c r="JB185" i="34"/>
  <c r="HC185" i="34"/>
  <c r="JC185" i="34"/>
  <c r="JG185" i="34"/>
  <c r="HG185" i="34"/>
  <c r="JD185" i="34"/>
  <c r="HD185" i="34"/>
  <c r="HF185" i="34"/>
  <c r="JF185" i="34"/>
  <c r="JE185" i="34"/>
  <c r="HE185" i="34"/>
  <c r="GZ185" i="34"/>
  <c r="IZ185" i="34"/>
  <c r="FF94" i="34"/>
  <c r="HF94" i="34" s="1"/>
  <c r="JF94" i="34" s="1"/>
  <c r="EZ98" i="34"/>
  <c r="EZ97" i="34"/>
  <c r="HN10" i="34"/>
  <c r="DZ98" i="34"/>
  <c r="HZ98" i="34" s="1"/>
  <c r="GM97" i="34"/>
  <c r="GN98" i="34"/>
  <c r="IO98" i="34"/>
  <c r="GS94" i="34"/>
  <c r="IS94" i="34" s="1"/>
  <c r="GM98" i="34"/>
  <c r="HN15" i="34"/>
  <c r="EP141" i="34"/>
  <c r="IM174" i="34"/>
  <c r="EZ99" i="34"/>
  <c r="HM17" i="34"/>
  <c r="HM16" i="34"/>
  <c r="FB98" i="34"/>
  <c r="HB98" i="34" s="1"/>
  <c r="JB98" i="34" s="1"/>
  <c r="IN98" i="34"/>
  <c r="GN97" i="34"/>
  <c r="EA97" i="34"/>
  <c r="FB97" i="34"/>
  <c r="HB97" i="34" s="1"/>
  <c r="FA97" i="34"/>
  <c r="GO97" i="34"/>
  <c r="IO97" i="34" s="1"/>
  <c r="GM99" i="34"/>
  <c r="EB97" i="34"/>
  <c r="IB97" i="34" s="1"/>
  <c r="FN141" i="34"/>
  <c r="FM141" i="34"/>
  <c r="EB99" i="34"/>
  <c r="IB99" i="34" s="1"/>
  <c r="HM181" i="34"/>
  <c r="HM173" i="34"/>
  <c r="FB99" i="34"/>
  <c r="JB99" i="34" s="1"/>
  <c r="EN141" i="34"/>
  <c r="HM168" i="34"/>
  <c r="HM180" i="34"/>
  <c r="DP141" i="34"/>
  <c r="HP141" i="34" s="1"/>
  <c r="HM170" i="34"/>
  <c r="O63" i="33"/>
  <c r="AE63" i="33" s="1"/>
  <c r="IN8" i="34"/>
  <c r="HM15" i="34"/>
  <c r="HN17" i="34"/>
  <c r="IN13" i="34"/>
  <c r="IM12" i="34"/>
  <c r="HM14" i="34"/>
  <c r="EP142" i="34"/>
  <c r="IP142" i="34" s="1"/>
  <c r="IE202" i="34"/>
  <c r="DP18" i="34"/>
  <c r="DP142" i="34"/>
  <c r="HP142" i="34" s="1"/>
  <c r="HM172" i="34"/>
  <c r="HM125" i="34"/>
  <c r="FP141" i="34"/>
  <c r="EC19" i="34"/>
  <c r="IC19" i="34" s="1"/>
  <c r="B742" i="6"/>
  <c r="EO140" i="34"/>
  <c r="EM141" i="34"/>
  <c r="IM141" i="34" s="1"/>
  <c r="FN24" i="34"/>
  <c r="EO18" i="34"/>
  <c r="DO18" i="34"/>
  <c r="DM24" i="34"/>
  <c r="HM24" i="34" s="1"/>
  <c r="HM11" i="34"/>
  <c r="DO140" i="34"/>
  <c r="HO140" i="34" s="1"/>
  <c r="IM8" i="34"/>
  <c r="HN14" i="34"/>
  <c r="B563" i="6"/>
  <c r="B572" i="6" s="1"/>
  <c r="U144" i="34"/>
  <c r="U144" i="33"/>
  <c r="U143" i="34"/>
  <c r="U143" i="33"/>
  <c r="BF141" i="34"/>
  <c r="BC142" i="34"/>
  <c r="BD140" i="34"/>
  <c r="BI148" i="34"/>
  <c r="BI144" i="34"/>
  <c r="DN141" i="34"/>
  <c r="HN141" i="34" s="1"/>
  <c r="HO126" i="34"/>
  <c r="R150" i="34"/>
  <c r="R150" i="33"/>
  <c r="AU150" i="33" s="1"/>
  <c r="BU150" i="33" s="1"/>
  <c r="BI143" i="34"/>
  <c r="P150" i="34"/>
  <c r="P150" i="33"/>
  <c r="AS150" i="33" s="1"/>
  <c r="BS150" i="33" s="1"/>
  <c r="R149" i="34"/>
  <c r="R149" i="33"/>
  <c r="AU149" i="33" s="1"/>
  <c r="BU149" i="33" s="1"/>
  <c r="BI140" i="34"/>
  <c r="BF148" i="34"/>
  <c r="EM142" i="34"/>
  <c r="IM142" i="34" s="1"/>
  <c r="FM142" i="34"/>
  <c r="DM142" i="34"/>
  <c r="HM142" i="34" s="1"/>
  <c r="R142" i="34"/>
  <c r="R142" i="33"/>
  <c r="AH142" i="33" s="1"/>
  <c r="BH142" i="33" s="1"/>
  <c r="EM140" i="34"/>
  <c r="FM140" i="34"/>
  <c r="DM140" i="34"/>
  <c r="BF142" i="34"/>
  <c r="BD149" i="34"/>
  <c r="BJ144" i="34"/>
  <c r="R141" i="34"/>
  <c r="R141" i="33"/>
  <c r="AH141" i="33" s="1"/>
  <c r="BH141" i="33" s="1"/>
  <c r="J234" i="20"/>
  <c r="AJ143" i="34"/>
  <c r="DP140" i="34"/>
  <c r="EP140" i="34"/>
  <c r="FP140" i="34"/>
  <c r="BC141" i="34"/>
  <c r="D306" i="20"/>
  <c r="Q149" i="34"/>
  <c r="Q149" i="33"/>
  <c r="AT149" i="33" s="1"/>
  <c r="BT149" i="33" s="1"/>
  <c r="S149" i="34"/>
  <c r="S149" i="33"/>
  <c r="AV149" i="33" s="1"/>
  <c r="BV149" i="33" s="1"/>
  <c r="BE148" i="34"/>
  <c r="FP142" i="34"/>
  <c r="HN126" i="34"/>
  <c r="DM22" i="34"/>
  <c r="HN12" i="34"/>
  <c r="HM8" i="34"/>
  <c r="DM148" i="34"/>
  <c r="HM148" i="34" s="1"/>
  <c r="BF136" i="33"/>
  <c r="BF99" i="33"/>
  <c r="BF140" i="33"/>
  <c r="BF134" i="33"/>
  <c r="BF144" i="33"/>
  <c r="BF135" i="33"/>
  <c r="BF142" i="33"/>
  <c r="BF145" i="33"/>
  <c r="BF12" i="33"/>
  <c r="BF97" i="33"/>
  <c r="BF146" i="33"/>
  <c r="BF98" i="33"/>
  <c r="BF137" i="33"/>
  <c r="BF15" i="33"/>
  <c r="BF143" i="33"/>
  <c r="BF13" i="33"/>
  <c r="BF138" i="33"/>
  <c r="BF141" i="33"/>
  <c r="BF14" i="33"/>
  <c r="BF16" i="33"/>
  <c r="BF17" i="33"/>
  <c r="BS180" i="33"/>
  <c r="BF8" i="33"/>
  <c r="BF25" i="33"/>
  <c r="BS184" i="33"/>
  <c r="BS12" i="33"/>
  <c r="BF37" i="33"/>
  <c r="BF188" i="33"/>
  <c r="BS17" i="33"/>
  <c r="BF19" i="33"/>
  <c r="BF9" i="33"/>
  <c r="BF10" i="33"/>
  <c r="BF96" i="33"/>
  <c r="BF21" i="33"/>
  <c r="BF20" i="33"/>
  <c r="BY177" i="33"/>
  <c r="BS13" i="33"/>
  <c r="BS181" i="33"/>
  <c r="BF161" i="33"/>
  <c r="BF191" i="33"/>
  <c r="BF192" i="33"/>
  <c r="BS178" i="33"/>
  <c r="BS15" i="33"/>
  <c r="BG197" i="33"/>
  <c r="BS16" i="33"/>
  <c r="BS14" i="33"/>
  <c r="BS165" i="33"/>
  <c r="BF63" i="33"/>
  <c r="BS161" i="33"/>
  <c r="BF174" i="33"/>
  <c r="BF175" i="33"/>
  <c r="BF170" i="33"/>
  <c r="BF179" i="33"/>
  <c r="BF180" i="33"/>
  <c r="BF181" i="33"/>
  <c r="BF168" i="33"/>
  <c r="BF169" i="33"/>
  <c r="BF171" i="33"/>
  <c r="BF183" i="33"/>
  <c r="BF182" i="33"/>
  <c r="BF177" i="33"/>
  <c r="EP21" i="34"/>
  <c r="HN18" i="34"/>
  <c r="FP21" i="34"/>
  <c r="EN148" i="34"/>
  <c r="IN148" i="34" s="1"/>
  <c r="HM179" i="34"/>
  <c r="HP173" i="34"/>
  <c r="FN148" i="34"/>
  <c r="DP21" i="34"/>
  <c r="HP21" i="34" s="1"/>
  <c r="EM22" i="34"/>
  <c r="FM22" i="34"/>
  <c r="HN11" i="34"/>
  <c r="IF203" i="34"/>
  <c r="N40" i="10"/>
  <c r="N41" i="10"/>
  <c r="N42" i="10" s="1"/>
  <c r="N43" i="10" s="1"/>
  <c r="G27" i="34"/>
  <c r="G309" i="1"/>
  <c r="H21" i="34"/>
  <c r="H303" i="1"/>
  <c r="AT218" i="33"/>
  <c r="BE63" i="33"/>
  <c r="AF156" i="33"/>
  <c r="FB169" i="34"/>
  <c r="HB169" i="34" s="1"/>
  <c r="JB169" i="34" s="1"/>
  <c r="S28" i="34"/>
  <c r="F341" i="1"/>
  <c r="H231" i="20"/>
  <c r="E231" i="20"/>
  <c r="F231" i="20"/>
  <c r="G231" i="20"/>
  <c r="J231" i="20"/>
  <c r="FG122" i="34"/>
  <c r="JG122" i="34" s="1"/>
  <c r="EB122" i="34"/>
  <c r="IB122" i="34" s="1"/>
  <c r="GB122" i="34"/>
  <c r="FE122" i="34"/>
  <c r="JE122" i="34" s="1"/>
  <c r="E197" i="20"/>
  <c r="E299" i="20"/>
  <c r="E196" i="20"/>
  <c r="E298" i="20"/>
  <c r="H199" i="20"/>
  <c r="H301" i="20"/>
  <c r="E205" i="20"/>
  <c r="E307" i="20"/>
  <c r="C142" i="20"/>
  <c r="C307" i="20"/>
  <c r="C310" i="20" s="1"/>
  <c r="E204" i="20"/>
  <c r="E306" i="20"/>
  <c r="C231" i="20"/>
  <c r="H198" i="20"/>
  <c r="H300" i="20"/>
  <c r="F204" i="20"/>
  <c r="F306" i="20"/>
  <c r="AS152" i="33"/>
  <c r="EO152" i="34"/>
  <c r="AU152" i="33"/>
  <c r="J203" i="20"/>
  <c r="J239" i="20"/>
  <c r="G203" i="20"/>
  <c r="G239" i="20"/>
  <c r="C203" i="20"/>
  <c r="C239" i="20"/>
  <c r="H203" i="20"/>
  <c r="H239" i="20"/>
  <c r="G198" i="20"/>
  <c r="G234" i="20"/>
  <c r="D196" i="20"/>
  <c r="D232" i="20"/>
  <c r="EM148" i="34"/>
  <c r="IM148" i="34" s="1"/>
  <c r="FM148" i="34"/>
  <c r="E195" i="20"/>
  <c r="E76" i="20"/>
  <c r="F195" i="20"/>
  <c r="BF140" i="34" s="1"/>
  <c r="GC140" i="34" s="1"/>
  <c r="F76" i="20"/>
  <c r="G195" i="20"/>
  <c r="D76" i="20"/>
  <c r="J195" i="20"/>
  <c r="H195" i="20"/>
  <c r="C195" i="20"/>
  <c r="C76" i="20"/>
  <c r="C205" i="20"/>
  <c r="D139" i="20"/>
  <c r="Q205" i="20"/>
  <c r="F139" i="20"/>
  <c r="I139" i="20"/>
  <c r="J198" i="20"/>
  <c r="J131" i="20"/>
  <c r="H139" i="20"/>
  <c r="EP148" i="34"/>
  <c r="IP148" i="34" s="1"/>
  <c r="FP148" i="34"/>
  <c r="DP148" i="34"/>
  <c r="HP148" i="34" s="1"/>
  <c r="D131" i="20"/>
  <c r="J139" i="20"/>
  <c r="G139" i="20"/>
  <c r="I131" i="20"/>
  <c r="G131" i="20"/>
  <c r="G133" i="20"/>
  <c r="H131" i="20"/>
  <c r="HN135" i="34"/>
  <c r="IN128" i="34"/>
  <c r="HT134" i="34"/>
  <c r="HS134" i="34"/>
  <c r="N122" i="20"/>
  <c r="N123" i="20" s="1"/>
  <c r="N124" i="20" s="1"/>
  <c r="N125" i="20" s="1"/>
  <c r="N126" i="20" s="1"/>
  <c r="N127" i="20" s="1"/>
  <c r="N128" i="20" s="1"/>
  <c r="N129" i="20" s="1"/>
  <c r="N130" i="20" s="1"/>
  <c r="N131" i="20" s="1"/>
  <c r="N132" i="20" s="1"/>
  <c r="N133" i="20" s="1"/>
  <c r="N134" i="20" s="1"/>
  <c r="N135" i="20" s="1"/>
  <c r="N136" i="20" s="1"/>
  <c r="N137" i="20" s="1"/>
  <c r="N138" i="20" s="1"/>
  <c r="N139" i="20" s="1"/>
  <c r="HO18" i="34"/>
  <c r="HN144" i="34"/>
  <c r="HO161" i="34"/>
  <c r="HN134" i="34"/>
  <c r="HP131" i="34"/>
  <c r="HS160" i="34"/>
  <c r="HN16" i="34"/>
  <c r="HN143" i="34"/>
  <c r="HM160" i="34"/>
  <c r="HM144" i="34"/>
  <c r="HP154" i="34"/>
  <c r="HM141" i="34"/>
  <c r="HP182" i="34"/>
  <c r="FC171" i="34"/>
  <c r="HC171" i="34" s="1"/>
  <c r="JC171" i="34" s="1"/>
  <c r="IM181" i="34"/>
  <c r="HM174" i="34"/>
  <c r="IP181" i="34"/>
  <c r="HR173" i="34"/>
  <c r="HN181" i="34"/>
  <c r="HP172" i="34"/>
  <c r="IP169" i="34"/>
  <c r="EA24" i="34"/>
  <c r="IA24" i="34" s="1"/>
  <c r="GA24" i="34"/>
  <c r="EB25" i="34"/>
  <c r="IB25" i="34" s="1"/>
  <c r="GB25" i="34"/>
  <c r="FP163" i="34"/>
  <c r="EP163" i="34"/>
  <c r="DP163" i="34"/>
  <c r="FN159" i="34"/>
  <c r="DN159" i="34"/>
  <c r="EN159" i="34"/>
  <c r="EB200" i="34"/>
  <c r="IB200" i="34" s="1"/>
  <c r="GB200" i="34"/>
  <c r="DZ204" i="34"/>
  <c r="HZ204" i="34" s="1"/>
  <c r="FZ204" i="34"/>
  <c r="FN156" i="34"/>
  <c r="DN156" i="34"/>
  <c r="EN156" i="34"/>
  <c r="DZ195" i="34"/>
  <c r="FZ195" i="34"/>
  <c r="EA203" i="34"/>
  <c r="GA203" i="34"/>
  <c r="EA21" i="34"/>
  <c r="IA21" i="34" s="1"/>
  <c r="GA21" i="34"/>
  <c r="EA169" i="34"/>
  <c r="IA169" i="34" s="1"/>
  <c r="GA169" i="34"/>
  <c r="EC24" i="34"/>
  <c r="IC24" i="34" s="1"/>
  <c r="GC24" i="34"/>
  <c r="FZ94" i="34"/>
  <c r="EB24" i="34"/>
  <c r="IB24" i="34" s="1"/>
  <c r="GB24" i="34"/>
  <c r="FO157" i="34"/>
  <c r="DO157" i="34"/>
  <c r="EO157" i="34"/>
  <c r="FM198" i="34"/>
  <c r="DM198" i="34"/>
  <c r="HM198" i="34" s="1"/>
  <c r="EM198" i="34"/>
  <c r="DZ199" i="34"/>
  <c r="FZ199" i="34"/>
  <c r="DZ202" i="34"/>
  <c r="HZ202" i="34" s="1"/>
  <c r="FZ202" i="34"/>
  <c r="EC21" i="34"/>
  <c r="IC21" i="34" s="1"/>
  <c r="GC21" i="34"/>
  <c r="DT154" i="34"/>
  <c r="IN134" i="34"/>
  <c r="DO160" i="34"/>
  <c r="IN17" i="34"/>
  <c r="IM16" i="34"/>
  <c r="HM131" i="34"/>
  <c r="HP159" i="34"/>
  <c r="HM175" i="34"/>
  <c r="GC173" i="34"/>
  <c r="GB173" i="34"/>
  <c r="ES153" i="34"/>
  <c r="FP18" i="34"/>
  <c r="IN171" i="34"/>
  <c r="IP173" i="34"/>
  <c r="EN162" i="34"/>
  <c r="GF153" i="34"/>
  <c r="EN22" i="34"/>
  <c r="HN179" i="34"/>
  <c r="HQ175" i="34"/>
  <c r="IO175" i="34"/>
  <c r="IM17" i="34"/>
  <c r="HM13" i="34"/>
  <c r="IM15" i="34"/>
  <c r="HP178" i="34"/>
  <c r="IP129" i="34"/>
  <c r="GA177" i="34"/>
  <c r="EM191" i="34"/>
  <c r="ER158" i="34"/>
  <c r="GA94" i="34"/>
  <c r="FP158" i="34"/>
  <c r="DP158" i="34"/>
  <c r="EP158" i="34"/>
  <c r="FM156" i="34"/>
  <c r="DM156" i="34"/>
  <c r="EM156" i="34"/>
  <c r="DZ197" i="34"/>
  <c r="HZ197" i="34" s="1"/>
  <c r="FZ197" i="34"/>
  <c r="FO205" i="34"/>
  <c r="DO205" i="34"/>
  <c r="HO205" i="34" s="1"/>
  <c r="EO205" i="34"/>
  <c r="FN202" i="34"/>
  <c r="EN202" i="34"/>
  <c r="IN202" i="34" s="1"/>
  <c r="DN202" i="34"/>
  <c r="HN202" i="34" s="1"/>
  <c r="ED24" i="34"/>
  <c r="ID24" i="34" s="1"/>
  <c r="GD24" i="34"/>
  <c r="EA25" i="34"/>
  <c r="IA25" i="34" s="1"/>
  <c r="GA25" i="34"/>
  <c r="GC94" i="34"/>
  <c r="FP155" i="34"/>
  <c r="EP155" i="34"/>
  <c r="DP155" i="34"/>
  <c r="FQ160" i="34"/>
  <c r="DQ160" i="34"/>
  <c r="EQ160" i="34"/>
  <c r="DZ196" i="34"/>
  <c r="FZ196" i="34"/>
  <c r="FP19" i="34"/>
  <c r="DP19" i="34"/>
  <c r="HP19" i="34" s="1"/>
  <c r="EP19" i="34"/>
  <c r="DQ156" i="34"/>
  <c r="HQ156" i="34" s="1"/>
  <c r="FT154" i="34"/>
  <c r="IN16" i="34"/>
  <c r="GC179" i="34"/>
  <c r="FO160" i="34"/>
  <c r="IN177" i="34"/>
  <c r="FZ128" i="34"/>
  <c r="EN190" i="34"/>
  <c r="IN190" i="34" s="1"/>
  <c r="GB12" i="34"/>
  <c r="FZ182" i="34"/>
  <c r="DS153" i="34"/>
  <c r="HS153" i="34" s="1"/>
  <c r="IN10" i="34"/>
  <c r="IP177" i="34"/>
  <c r="EN24" i="34"/>
  <c r="GB182" i="34"/>
  <c r="DN162" i="34"/>
  <c r="HN162" i="34" s="1"/>
  <c r="DN22" i="34"/>
  <c r="HN22" i="34" s="1"/>
  <c r="HO172" i="34"/>
  <c r="HM171" i="34"/>
  <c r="HQ176" i="34"/>
  <c r="HO173" i="34"/>
  <c r="HP129" i="34"/>
  <c r="IR202" i="34"/>
  <c r="GB169" i="34"/>
  <c r="GA132" i="34"/>
  <c r="HN160" i="34"/>
  <c r="HR181" i="34"/>
  <c r="GC129" i="34"/>
  <c r="DM191" i="34"/>
  <c r="HM191" i="34" s="1"/>
  <c r="ES156" i="34"/>
  <c r="DR158" i="34"/>
  <c r="HR158" i="34" s="1"/>
  <c r="EC31" i="34"/>
  <c r="IC31" i="34" s="1"/>
  <c r="GC31" i="34"/>
  <c r="EB28" i="34"/>
  <c r="IB28" i="34" s="1"/>
  <c r="GB28" i="34"/>
  <c r="FS157" i="34"/>
  <c r="DS157" i="34"/>
  <c r="ES157" i="34"/>
  <c r="EC200" i="34"/>
  <c r="IC200" i="34" s="1"/>
  <c r="GC200" i="34"/>
  <c r="FP160" i="34"/>
  <c r="DP160" i="34"/>
  <c r="EP160" i="34"/>
  <c r="DZ200" i="34"/>
  <c r="HZ200" i="34" s="1"/>
  <c r="FZ200" i="34"/>
  <c r="EA22" i="34"/>
  <c r="IA22" i="34" s="1"/>
  <c r="GA22" i="34"/>
  <c r="FZ20" i="34"/>
  <c r="EZ24" i="34"/>
  <c r="GZ24" i="34" s="1"/>
  <c r="IZ24" i="34" s="1"/>
  <c r="FZ24" i="34"/>
  <c r="GB94" i="34"/>
  <c r="FM161" i="34"/>
  <c r="DM161" i="34"/>
  <c r="HM161" i="34" s="1"/>
  <c r="EM161" i="34"/>
  <c r="IM161" i="34" s="1"/>
  <c r="ED200" i="34"/>
  <c r="ID200" i="34" s="1"/>
  <c r="GD200" i="34"/>
  <c r="EQ156" i="34"/>
  <c r="IN155" i="34"/>
  <c r="IM11" i="34"/>
  <c r="DM20" i="34"/>
  <c r="HM20" i="34" s="1"/>
  <c r="IM173" i="34"/>
  <c r="DN24" i="34"/>
  <c r="GC177" i="34"/>
  <c r="DN190" i="34"/>
  <c r="HN190" i="34" s="1"/>
  <c r="HM157" i="34"/>
  <c r="EP18" i="34"/>
  <c r="EM20" i="34"/>
  <c r="IN132" i="34"/>
  <c r="IM170" i="34"/>
  <c r="HM12" i="34"/>
  <c r="HM145" i="34"/>
  <c r="HP144" i="34"/>
  <c r="HR171" i="34"/>
  <c r="HP143" i="34"/>
  <c r="HO144" i="34"/>
  <c r="HP162" i="34"/>
  <c r="HO153" i="34"/>
  <c r="DS156" i="34"/>
  <c r="HS156" i="34" s="1"/>
  <c r="EA130" i="34"/>
  <c r="GA130" i="34"/>
  <c r="FM153" i="34"/>
  <c r="DM153" i="34"/>
  <c r="EM153" i="34"/>
  <c r="FT158" i="34"/>
  <c r="DT158" i="34"/>
  <c r="ET158" i="34"/>
  <c r="EC202" i="34"/>
  <c r="IC202" i="34" s="1"/>
  <c r="GC202" i="34"/>
  <c r="EA205" i="34"/>
  <c r="IA205" i="34" s="1"/>
  <c r="GA205" i="34"/>
  <c r="FM25" i="34"/>
  <c r="DM25" i="34"/>
  <c r="EM25" i="34"/>
  <c r="FN154" i="34"/>
  <c r="DN154" i="34"/>
  <c r="EN154" i="34"/>
  <c r="ED202" i="34"/>
  <c r="GD202" i="34"/>
  <c r="FZ22" i="34"/>
  <c r="FZ10" i="34"/>
  <c r="FZ174" i="34"/>
  <c r="HM132" i="34"/>
  <c r="HN155" i="34"/>
  <c r="GB157" i="34"/>
  <c r="IO176" i="34"/>
  <c r="IO12" i="34"/>
  <c r="IN9" i="34"/>
  <c r="HM178" i="34"/>
  <c r="GC169" i="34"/>
  <c r="GC181" i="34"/>
  <c r="GA134" i="34"/>
  <c r="GC132" i="34"/>
  <c r="GA175" i="34"/>
  <c r="HP132" i="34"/>
  <c r="HN132" i="34"/>
  <c r="HN13" i="34"/>
  <c r="HO179" i="34"/>
  <c r="IP175" i="34"/>
  <c r="HM9" i="34"/>
  <c r="HS172" i="34"/>
  <c r="FZ170" i="34"/>
  <c r="HP156" i="34"/>
  <c r="HN140" i="34"/>
  <c r="HM134" i="34"/>
  <c r="HN158" i="34"/>
  <c r="GC178" i="34"/>
  <c r="HO156" i="34"/>
  <c r="HM129" i="34"/>
  <c r="IA175" i="34"/>
  <c r="IB182" i="34"/>
  <c r="HZ181" i="34"/>
  <c r="IA98" i="34"/>
  <c r="HZ97" i="34"/>
  <c r="IA10" i="34"/>
  <c r="FC129" i="34"/>
  <c r="IC179" i="34"/>
  <c r="EZ170" i="34"/>
  <c r="GZ170" i="34" s="1"/>
  <c r="IZ170" i="34" s="1"/>
  <c r="IA16" i="34"/>
  <c r="IB176" i="34"/>
  <c r="ID94" i="34"/>
  <c r="HZ96" i="34"/>
  <c r="HZ16" i="34"/>
  <c r="IB96" i="34"/>
  <c r="IA171" i="34"/>
  <c r="IA181" i="34"/>
  <c r="HZ99" i="34"/>
  <c r="IA97" i="34"/>
  <c r="IB98" i="34"/>
  <c r="HZ17" i="34"/>
  <c r="IF153" i="34"/>
  <c r="IB173" i="34"/>
  <c r="IB169" i="34"/>
  <c r="HZ182" i="34"/>
  <c r="EZ202" i="34"/>
  <c r="IZ202" i="34" s="1"/>
  <c r="FA169" i="34"/>
  <c r="HA169" i="34" s="1"/>
  <c r="JA169" i="34" s="1"/>
  <c r="HZ8" i="34"/>
  <c r="IA8" i="34"/>
  <c r="HZ122" i="34"/>
  <c r="IC122" i="34"/>
  <c r="IC126" i="34"/>
  <c r="IE94" i="34"/>
  <c r="HZ11" i="34"/>
  <c r="HZ173" i="34"/>
  <c r="IA128" i="34"/>
  <c r="HZ15" i="34"/>
  <c r="IA96" i="34"/>
  <c r="IL63" i="34"/>
  <c r="IY63" i="34" s="1"/>
  <c r="IB157" i="34"/>
  <c r="FF37" i="34"/>
  <c r="JF37" i="34" s="1"/>
  <c r="IC132" i="34"/>
  <c r="FA139" i="34"/>
  <c r="IB175" i="34"/>
  <c r="IG94" i="34"/>
  <c r="IF94" i="34"/>
  <c r="IB178" i="34"/>
  <c r="IC175" i="34"/>
  <c r="IA179" i="34"/>
  <c r="IB168" i="34"/>
  <c r="HZ12" i="34"/>
  <c r="EZ204" i="34"/>
  <c r="IZ204" i="34" s="1"/>
  <c r="ED122" i="34"/>
  <c r="EG122" i="34"/>
  <c r="DZ25" i="34"/>
  <c r="GU223" i="34"/>
  <c r="EU223" i="34"/>
  <c r="EE122" i="34"/>
  <c r="AO116" i="34"/>
  <c r="EL116" i="34"/>
  <c r="FD202" i="34"/>
  <c r="HD202" i="34" s="1"/>
  <c r="JD202" i="34" s="1"/>
  <c r="DZ24" i="34"/>
  <c r="EA122" i="34"/>
  <c r="AO117" i="34"/>
  <c r="EL117" i="34"/>
  <c r="AB160" i="34"/>
  <c r="DY160" i="34"/>
  <c r="AB137" i="34"/>
  <c r="DY137" i="34"/>
  <c r="EA94" i="34"/>
  <c r="GN94" i="34"/>
  <c r="IN94" i="34" s="1"/>
  <c r="EZ205" i="34"/>
  <c r="DZ205" i="34"/>
  <c r="AB174" i="34"/>
  <c r="DY174" i="34"/>
  <c r="AB180" i="34"/>
  <c r="DY180" i="34"/>
  <c r="AB154" i="34"/>
  <c r="DY154" i="34"/>
  <c r="AB134" i="34"/>
  <c r="DY134" i="34"/>
  <c r="AB172" i="34"/>
  <c r="DY172" i="34"/>
  <c r="HC175" i="34"/>
  <c r="JC175" i="34" s="1"/>
  <c r="GM25" i="34"/>
  <c r="GZ15" i="34"/>
  <c r="IZ15" i="34" s="1"/>
  <c r="GZ173" i="34"/>
  <c r="IZ173" i="34" s="1"/>
  <c r="AB171" i="34"/>
  <c r="DY171" i="34"/>
  <c r="HA155" i="34"/>
  <c r="AB141" i="34"/>
  <c r="DY141" i="34"/>
  <c r="HF203" i="34"/>
  <c r="JF203" i="34" s="1"/>
  <c r="AB162" i="34"/>
  <c r="DY162" i="34"/>
  <c r="AB169" i="34"/>
  <c r="DY169" i="34"/>
  <c r="AB133" i="34"/>
  <c r="DY133" i="34"/>
  <c r="HA171" i="34"/>
  <c r="JA171" i="34" s="1"/>
  <c r="IZ184" i="34"/>
  <c r="GZ184" i="34"/>
  <c r="AB164" i="34"/>
  <c r="DY164" i="34"/>
  <c r="EB94" i="34"/>
  <c r="GO94" i="34"/>
  <c r="IO94" i="34" s="1"/>
  <c r="DZ139" i="34"/>
  <c r="GM139" i="34"/>
  <c r="HA10" i="34"/>
  <c r="JA10" i="34" s="1"/>
  <c r="AB118" i="34"/>
  <c r="DY118" i="34"/>
  <c r="IZ99" i="34"/>
  <c r="GZ99" i="34"/>
  <c r="JF113" i="34"/>
  <c r="HF113" i="34"/>
  <c r="JC126" i="34"/>
  <c r="EA99" i="34"/>
  <c r="GN99" i="34"/>
  <c r="JG113" i="34"/>
  <c r="HG113" i="34"/>
  <c r="AB119" i="34"/>
  <c r="DY119" i="34"/>
  <c r="GO174" i="34"/>
  <c r="IO174" i="34" s="1"/>
  <c r="GR122" i="34"/>
  <c r="GM195" i="34"/>
  <c r="GM149" i="34"/>
  <c r="GP21" i="34"/>
  <c r="GM172" i="34"/>
  <c r="IM172" i="34" s="1"/>
  <c r="GP176" i="34"/>
  <c r="IP176" i="34" s="1"/>
  <c r="GM19" i="34"/>
  <c r="IM19" i="34" s="1"/>
  <c r="GO177" i="34"/>
  <c r="IO177" i="34" s="1"/>
  <c r="GN122" i="34"/>
  <c r="EB170" i="34"/>
  <c r="EA139" i="34"/>
  <c r="GS153" i="34"/>
  <c r="GN15" i="34"/>
  <c r="IN15" i="34" s="1"/>
  <c r="GM10" i="34"/>
  <c r="IM10" i="34" s="1"/>
  <c r="GM14" i="34"/>
  <c r="IM14" i="34" s="1"/>
  <c r="GM13" i="34"/>
  <c r="IM13" i="34" s="1"/>
  <c r="GO182" i="34"/>
  <c r="IO182" i="34" s="1"/>
  <c r="GT122" i="34"/>
  <c r="GM196" i="34"/>
  <c r="EC182" i="34"/>
  <c r="EC169" i="34"/>
  <c r="DZ128" i="34"/>
  <c r="EC176" i="34"/>
  <c r="EA144" i="34"/>
  <c r="EB12" i="34"/>
  <c r="GP202" i="34"/>
  <c r="IP202" i="34" s="1"/>
  <c r="DZ9" i="34"/>
  <c r="EC171" i="34"/>
  <c r="EB180" i="34"/>
  <c r="GO180" i="34"/>
  <c r="IO180" i="34" s="1"/>
  <c r="GO170" i="34"/>
  <c r="IO170" i="34" s="1"/>
  <c r="GM9" i="34"/>
  <c r="IM9" i="34" s="1"/>
  <c r="GO169" i="34"/>
  <c r="IO169" i="34" s="1"/>
  <c r="EB174" i="34"/>
  <c r="GM199" i="34"/>
  <c r="GN144" i="34"/>
  <c r="IN144" i="34" s="1"/>
  <c r="DZ149" i="34"/>
  <c r="GM171" i="34"/>
  <c r="IM171" i="34" s="1"/>
  <c r="GN11" i="34"/>
  <c r="IN11" i="34" s="1"/>
  <c r="GZ181" i="34"/>
  <c r="IZ181" i="34" s="1"/>
  <c r="AB135" i="34"/>
  <c r="DY135" i="34"/>
  <c r="JB97" i="34"/>
  <c r="AB145" i="34"/>
  <c r="DY145" i="34"/>
  <c r="HF37" i="34"/>
  <c r="IZ98" i="34"/>
  <c r="GZ98" i="34"/>
  <c r="AB183" i="34"/>
  <c r="DY183" i="34"/>
  <c r="AB176" i="34"/>
  <c r="DY176" i="34"/>
  <c r="HA16" i="34"/>
  <c r="JA16" i="34" s="1"/>
  <c r="JF200" i="34"/>
  <c r="HF200" i="34"/>
  <c r="JB184" i="34"/>
  <c r="HB184" i="34"/>
  <c r="JA96" i="34"/>
  <c r="HA96" i="34"/>
  <c r="HA179" i="34"/>
  <c r="JA179" i="34" s="1"/>
  <c r="AB182" i="34"/>
  <c r="DY182" i="34"/>
  <c r="AB131" i="34"/>
  <c r="DY131" i="34"/>
  <c r="DZ22" i="34"/>
  <c r="AB151" i="34"/>
  <c r="DY151" i="34"/>
  <c r="AB178" i="34"/>
  <c r="DY178" i="34"/>
  <c r="GZ16" i="34"/>
  <c r="IZ16" i="34" s="1"/>
  <c r="HB175" i="34"/>
  <c r="JB175" i="34" s="1"/>
  <c r="FA144" i="34"/>
  <c r="HA144" i="34" s="1"/>
  <c r="AB161" i="34"/>
  <c r="DY161" i="34"/>
  <c r="IZ183" i="34"/>
  <c r="GZ183" i="34"/>
  <c r="AB115" i="34"/>
  <c r="DY115" i="34"/>
  <c r="JD113" i="34"/>
  <c r="HD113" i="34"/>
  <c r="GZ11" i="34"/>
  <c r="IZ11" i="34" s="1"/>
  <c r="GZ17" i="34"/>
  <c r="IZ17" i="34" s="1"/>
  <c r="GN173" i="34"/>
  <c r="IN173" i="34" s="1"/>
  <c r="GN139" i="34"/>
  <c r="GN24" i="34"/>
  <c r="IZ8" i="34"/>
  <c r="GO200" i="34"/>
  <c r="EA15" i="34"/>
  <c r="DZ172" i="34"/>
  <c r="EB177" i="34"/>
  <c r="EA132" i="34"/>
  <c r="GP182" i="34"/>
  <c r="IP182" i="34" s="1"/>
  <c r="EB179" i="34"/>
  <c r="EA14" i="34"/>
  <c r="GM24" i="34"/>
  <c r="IM24" i="34" s="1"/>
  <c r="DZ10" i="34"/>
  <c r="EC129" i="34"/>
  <c r="DZ171" i="34"/>
  <c r="EB172" i="34"/>
  <c r="GN14" i="34"/>
  <c r="IN14" i="34" s="1"/>
  <c r="EC181" i="34"/>
  <c r="EB181" i="34"/>
  <c r="GO173" i="34"/>
  <c r="IO173" i="34" s="1"/>
  <c r="AB125" i="34"/>
  <c r="DY125" i="34"/>
  <c r="AB146" i="34"/>
  <c r="DY146" i="34"/>
  <c r="JE200" i="34"/>
  <c r="HE200" i="34"/>
  <c r="AB127" i="34"/>
  <c r="DY127" i="34"/>
  <c r="AB143" i="34"/>
  <c r="DY143" i="34"/>
  <c r="IZ96" i="34"/>
  <c r="GZ96" i="34"/>
  <c r="HG94" i="34"/>
  <c r="JG94" i="34" s="1"/>
  <c r="HB168" i="34"/>
  <c r="JB168" i="34" s="1"/>
  <c r="AB142" i="34"/>
  <c r="DY142" i="34"/>
  <c r="AB124" i="34"/>
  <c r="DY124" i="34"/>
  <c r="AB170" i="34"/>
  <c r="DY170" i="34"/>
  <c r="AB184" i="34"/>
  <c r="DY184" i="34"/>
  <c r="GZ12" i="34"/>
  <c r="IZ12" i="34" s="1"/>
  <c r="AB139" i="34"/>
  <c r="DY139" i="34"/>
  <c r="IZ97" i="34"/>
  <c r="GZ97" i="34"/>
  <c r="AB168" i="34"/>
  <c r="DY168" i="34"/>
  <c r="AB166" i="34"/>
  <c r="DY166" i="34"/>
  <c r="HB178" i="34"/>
  <c r="JB178" i="34" s="1"/>
  <c r="DZ94" i="34"/>
  <c r="GM94" i="34"/>
  <c r="IM94" i="34" s="1"/>
  <c r="GO157" i="34"/>
  <c r="HB176" i="34"/>
  <c r="JB176" i="34" s="1"/>
  <c r="HA8" i="34"/>
  <c r="JA8" i="34" s="1"/>
  <c r="AB121" i="34"/>
  <c r="DY121" i="34"/>
  <c r="AB120" i="34"/>
  <c r="DY120" i="34"/>
  <c r="AB114" i="34"/>
  <c r="DY114" i="34"/>
  <c r="JA128" i="34"/>
  <c r="JB113" i="34"/>
  <c r="HB113" i="34"/>
  <c r="JA113" i="34"/>
  <c r="HA113" i="34"/>
  <c r="IZ113" i="34"/>
  <c r="GZ113" i="34"/>
  <c r="HA17" i="34"/>
  <c r="JA17" i="34" s="1"/>
  <c r="GM182" i="34"/>
  <c r="GO134" i="34"/>
  <c r="IO134" i="34" s="1"/>
  <c r="GN169" i="34"/>
  <c r="IN169" i="34" s="1"/>
  <c r="EC174" i="34"/>
  <c r="DZ170" i="34"/>
  <c r="DZ174" i="34"/>
  <c r="GQ200" i="34"/>
  <c r="EC178" i="34"/>
  <c r="GM205" i="34"/>
  <c r="EA177" i="34"/>
  <c r="EF37" i="34"/>
  <c r="GO171" i="34"/>
  <c r="IO171" i="34" s="1"/>
  <c r="GN130" i="34"/>
  <c r="GO181" i="34"/>
  <c r="IO181" i="34" s="1"/>
  <c r="GQ122" i="34"/>
  <c r="DZ14" i="34"/>
  <c r="GM202" i="34"/>
  <c r="EB171" i="34"/>
  <c r="EA173" i="34"/>
  <c r="GN203" i="34"/>
  <c r="EB134" i="34"/>
  <c r="GP132" i="34"/>
  <c r="IP132" i="34" s="1"/>
  <c r="GN175" i="34"/>
  <c r="IN175" i="34" s="1"/>
  <c r="EC173" i="34"/>
  <c r="EA134" i="34"/>
  <c r="GO179" i="34"/>
  <c r="IO179" i="34" s="1"/>
  <c r="AB175" i="34"/>
  <c r="DY175" i="34"/>
  <c r="AB147" i="34"/>
  <c r="DY147" i="34"/>
  <c r="AB181" i="34"/>
  <c r="DY181" i="34"/>
  <c r="GZ10" i="34"/>
  <c r="IZ10" i="34" s="1"/>
  <c r="HB96" i="34"/>
  <c r="JB96" i="34" s="1"/>
  <c r="AB129" i="34"/>
  <c r="DY129" i="34"/>
  <c r="JD184" i="34"/>
  <c r="HD184" i="34"/>
  <c r="AB173" i="34"/>
  <c r="DY173" i="34"/>
  <c r="HE202" i="34"/>
  <c r="JE202" i="34" s="1"/>
  <c r="AB126" i="34"/>
  <c r="DY126" i="34"/>
  <c r="HE94" i="34"/>
  <c r="JE94" i="34" s="1"/>
  <c r="AB158" i="34"/>
  <c r="DY158" i="34"/>
  <c r="AB156" i="34"/>
  <c r="DY156" i="34"/>
  <c r="DZ20" i="34"/>
  <c r="HA9" i="34"/>
  <c r="JA9" i="34" s="1"/>
  <c r="JA97" i="34"/>
  <c r="HA97" i="34"/>
  <c r="HD94" i="34"/>
  <c r="JD94" i="34" s="1"/>
  <c r="EC94" i="34"/>
  <c r="GP94" i="34"/>
  <c r="IP94" i="34" s="1"/>
  <c r="GP19" i="34"/>
  <c r="AB179" i="34"/>
  <c r="DY179" i="34"/>
  <c r="AB130" i="34"/>
  <c r="DY130" i="34"/>
  <c r="JA98" i="34"/>
  <c r="HA98" i="34"/>
  <c r="AB150" i="34"/>
  <c r="DY150" i="34"/>
  <c r="AB177" i="34"/>
  <c r="DY177" i="34"/>
  <c r="AB149" i="34"/>
  <c r="DY149" i="34"/>
  <c r="HA181" i="34"/>
  <c r="JA181" i="34" s="1"/>
  <c r="JE113" i="34"/>
  <c r="HE113" i="34"/>
  <c r="JC112" i="34"/>
  <c r="HC112" i="34"/>
  <c r="AB138" i="34"/>
  <c r="DY138" i="34"/>
  <c r="JC113" i="34"/>
  <c r="HC113" i="34"/>
  <c r="HA13" i="34"/>
  <c r="JA13" i="34" s="1"/>
  <c r="IZ21" i="34"/>
  <c r="GZ21" i="34"/>
  <c r="HA12" i="34"/>
  <c r="JA12" i="34" s="1"/>
  <c r="GP179" i="34"/>
  <c r="IP179" i="34" s="1"/>
  <c r="GO122" i="34"/>
  <c r="GM197" i="34"/>
  <c r="EA11" i="34"/>
  <c r="GP200" i="34"/>
  <c r="GM204" i="34"/>
  <c r="GP171" i="34"/>
  <c r="IP171" i="34" s="1"/>
  <c r="GO172" i="34"/>
  <c r="IO172" i="34" s="1"/>
  <c r="GM20" i="34"/>
  <c r="GM22" i="34"/>
  <c r="GS37" i="34"/>
  <c r="EC177" i="34"/>
  <c r="DZ19" i="34"/>
  <c r="DZ13" i="34"/>
  <c r="GM200" i="34"/>
  <c r="GQ202" i="34"/>
  <c r="IQ202" i="34" s="1"/>
  <c r="JC183" i="34"/>
  <c r="HC183" i="34"/>
  <c r="GN205" i="34"/>
  <c r="GN22" i="34"/>
  <c r="GP174" i="34"/>
  <c r="IP174" i="34" s="1"/>
  <c r="EZ149" i="34"/>
  <c r="GZ149" i="34" s="1"/>
  <c r="FA130" i="34"/>
  <c r="HA130" i="34" s="1"/>
  <c r="FC202" i="34"/>
  <c r="FA173" i="34"/>
  <c r="FB172" i="34"/>
  <c r="FA134" i="34"/>
  <c r="HA134" i="34" s="1"/>
  <c r="FB122" i="34"/>
  <c r="JB122" i="34" s="1"/>
  <c r="EZ20" i="34"/>
  <c r="FC173" i="34"/>
  <c r="EZ195" i="34"/>
  <c r="FB200" i="34"/>
  <c r="FA177" i="34"/>
  <c r="FA175" i="34"/>
  <c r="EZ197" i="34"/>
  <c r="EZ172" i="34"/>
  <c r="EZ196" i="34"/>
  <c r="FC21" i="34"/>
  <c r="B743" i="6"/>
  <c r="FD200" i="34"/>
  <c r="B733" i="6"/>
  <c r="EZ199" i="34"/>
  <c r="FA99" i="34"/>
  <c r="AV223" i="33"/>
  <c r="AU223" i="33"/>
  <c r="FD122" i="34"/>
  <c r="JD122" i="34" s="1"/>
  <c r="FA122" i="34"/>
  <c r="JA122" i="34" s="1"/>
  <c r="AS223" i="33"/>
  <c r="FC169" i="34"/>
  <c r="BS177" i="33"/>
  <c r="FB181" i="34"/>
  <c r="BM64" i="33"/>
  <c r="BH153" i="33"/>
  <c r="EZ171" i="34"/>
  <c r="AS218" i="33"/>
  <c r="EZ182" i="34"/>
  <c r="FA132" i="34"/>
  <c r="HA132" i="34" s="1"/>
  <c r="EZ22" i="34"/>
  <c r="AW223" i="33"/>
  <c r="FB177" i="34"/>
  <c r="BF186" i="33"/>
  <c r="BY183" i="33"/>
  <c r="BT183" i="33"/>
  <c r="BW183" i="33"/>
  <c r="BW223" i="33" s="1"/>
  <c r="BU183" i="33"/>
  <c r="BU223" i="33" s="1"/>
  <c r="BG18" i="33"/>
  <c r="E380" i="22"/>
  <c r="BE205" i="34"/>
  <c r="FB205" i="34" s="1"/>
  <c r="S30" i="33"/>
  <c r="S31" i="34"/>
  <c r="G30" i="33"/>
  <c r="AJ30" i="33" s="1"/>
  <c r="BJ30" i="33" s="1"/>
  <c r="G31" i="34"/>
  <c r="AU147" i="33"/>
  <c r="BU147" i="33" s="1"/>
  <c r="G21" i="33"/>
  <c r="AJ21" i="33" s="1"/>
  <c r="BJ21" i="33" s="1"/>
  <c r="G21" i="34"/>
  <c r="EZ19" i="34"/>
  <c r="FB174" i="34"/>
  <c r="FB134" i="34"/>
  <c r="HB134" i="34" s="1"/>
  <c r="EZ14" i="34"/>
  <c r="AG156" i="33"/>
  <c r="BG156" i="33" s="1"/>
  <c r="FA15" i="34"/>
  <c r="FC177" i="34"/>
  <c r="FA205" i="34"/>
  <c r="FB170" i="34"/>
  <c r="EZ94" i="34"/>
  <c r="EZ139" i="34"/>
  <c r="GZ139" i="34" s="1"/>
  <c r="FC179" i="34"/>
  <c r="AU148" i="33"/>
  <c r="BU148" i="33" s="1"/>
  <c r="S25" i="34"/>
  <c r="BE223" i="34"/>
  <c r="FA22" i="34"/>
  <c r="FC200" i="34"/>
  <c r="FB12" i="34"/>
  <c r="FC94" i="34"/>
  <c r="FB173" i="34"/>
  <c r="FA203" i="34"/>
  <c r="EZ174" i="34"/>
  <c r="FB180" i="34"/>
  <c r="FC181" i="34"/>
  <c r="EZ9" i="34"/>
  <c r="FA24" i="34"/>
  <c r="AT147" i="33"/>
  <c r="BT147" i="33" s="1"/>
  <c r="AS148" i="33"/>
  <c r="BS148" i="33" s="1"/>
  <c r="AV148" i="33"/>
  <c r="BV148" i="33" s="1"/>
  <c r="T21" i="33"/>
  <c r="T21" i="34"/>
  <c r="C373" i="22"/>
  <c r="BC198" i="34"/>
  <c r="FZ198" i="34" s="1"/>
  <c r="F400" i="1"/>
  <c r="BF25" i="34"/>
  <c r="BE18" i="34"/>
  <c r="GB18" i="34" s="1"/>
  <c r="EZ13" i="34"/>
  <c r="FA14" i="34"/>
  <c r="FA11" i="34"/>
  <c r="FB179" i="34"/>
  <c r="EZ25" i="34"/>
  <c r="EZ200" i="34"/>
  <c r="FB171" i="34"/>
  <c r="FC19" i="34"/>
  <c r="FC132" i="34"/>
  <c r="HC132" i="34" s="1"/>
  <c r="FB94" i="34"/>
  <c r="FB157" i="34"/>
  <c r="D377" i="22"/>
  <c r="BD202" i="34"/>
  <c r="D303" i="22"/>
  <c r="Q198" i="34"/>
  <c r="F403" i="1"/>
  <c r="BF28" i="34"/>
  <c r="FA94" i="34"/>
  <c r="FC176" i="34"/>
  <c r="FC182" i="34"/>
  <c r="O63" i="34"/>
  <c r="HY63" i="34" s="1"/>
  <c r="EY63" i="34"/>
  <c r="FC178" i="34"/>
  <c r="FC174" i="34"/>
  <c r="FB182" i="34"/>
  <c r="FF153" i="34"/>
  <c r="EZ128" i="34"/>
  <c r="GZ128" i="34" s="1"/>
  <c r="BT218" i="33"/>
  <c r="BV223" i="33"/>
  <c r="AY159" i="33"/>
  <c r="BY159" i="33" s="1"/>
  <c r="AG22" i="33"/>
  <c r="BG22" i="33" s="1"/>
  <c r="AL156" i="33"/>
  <c r="AL153" i="33"/>
  <c r="AH18" i="33"/>
  <c r="AT159" i="33"/>
  <c r="BT159" i="33" s="1"/>
  <c r="AK158" i="33"/>
  <c r="BK158" i="33" s="1"/>
  <c r="AG21" i="33"/>
  <c r="BG21" i="33" s="1"/>
  <c r="AI21" i="33"/>
  <c r="BI21" i="33" s="1"/>
  <c r="AF22" i="33"/>
  <c r="AI18" i="33"/>
  <c r="AK159" i="33"/>
  <c r="BK159" i="33" s="1"/>
  <c r="AI30" i="33"/>
  <c r="BI30" i="33" s="1"/>
  <c r="AG162" i="33"/>
  <c r="BG162" i="33" s="1"/>
  <c r="AL160" i="33"/>
  <c r="BL160" i="33" s="1"/>
  <c r="AH30" i="33"/>
  <c r="BH30" i="33" s="1"/>
  <c r="AG154" i="33"/>
  <c r="BG154" i="33" s="1"/>
  <c r="H21" i="33"/>
  <c r="B645" i="6"/>
  <c r="B655" i="6" s="1"/>
  <c r="B613" i="6"/>
  <c r="B566" i="6"/>
  <c r="B575" i="6" s="1"/>
  <c r="B565" i="6"/>
  <c r="B574" i="6" s="1"/>
  <c r="B568" i="6"/>
  <c r="B577" i="6" s="1"/>
  <c r="B660" i="6"/>
  <c r="B618" i="6"/>
  <c r="B657" i="6"/>
  <c r="B615" i="6"/>
  <c r="E393" i="1"/>
  <c r="G177" i="1"/>
  <c r="BG21" i="34" s="1"/>
  <c r="F393" i="1"/>
  <c r="N86" i="10"/>
  <c r="N87" i="10"/>
  <c r="N88" i="10" s="1"/>
  <c r="N89" i="10" s="1"/>
  <c r="AR63" i="33"/>
  <c r="BM37" i="33"/>
  <c r="BI223" i="33"/>
  <c r="AF223" i="33"/>
  <c r="AS147" i="33"/>
  <c r="BS147" i="33" s="1"/>
  <c r="D196" i="22"/>
  <c r="Q198" i="33"/>
  <c r="S28" i="33"/>
  <c r="AV147" i="33"/>
  <c r="BV147" i="33" s="1"/>
  <c r="AF221" i="33"/>
  <c r="AI223" i="33"/>
  <c r="D1020" i="17"/>
  <c r="F1020" i="17"/>
  <c r="E1020" i="17"/>
  <c r="C1020" i="17"/>
  <c r="B689" i="6"/>
  <c r="B504" i="6"/>
  <c r="B507" i="6"/>
  <c r="B692" i="6"/>
  <c r="B690" i="6"/>
  <c r="B505" i="6"/>
  <c r="BG31" i="34"/>
  <c r="H115" i="1"/>
  <c r="H334" i="1" s="1"/>
  <c r="B701" i="6"/>
  <c r="B736" i="6"/>
  <c r="B746" i="6"/>
  <c r="I84" i="1"/>
  <c r="J62" i="22"/>
  <c r="B614" i="6" l="1"/>
  <c r="B564" i="6"/>
  <c r="B573" i="6" s="1"/>
  <c r="HB99" i="34"/>
  <c r="HM22" i="34"/>
  <c r="IP21" i="34"/>
  <c r="HP18" i="34"/>
  <c r="GP140" i="34"/>
  <c r="IP140" i="34" s="1"/>
  <c r="HN24" i="34"/>
  <c r="EC140" i="34"/>
  <c r="IC140" i="34" s="1"/>
  <c r="FC140" i="34"/>
  <c r="HC140" i="34" s="1"/>
  <c r="BS223" i="33"/>
  <c r="HM140" i="34"/>
  <c r="JA139" i="34"/>
  <c r="HA139" i="34"/>
  <c r="T144" i="34"/>
  <c r="T144" i="33"/>
  <c r="W150" i="34"/>
  <c r="W150" i="33"/>
  <c r="AZ150" i="33" s="1"/>
  <c r="BZ150" i="33" s="1"/>
  <c r="BJ143" i="34"/>
  <c r="BC150" i="34"/>
  <c r="BJ140" i="34"/>
  <c r="BE149" i="34"/>
  <c r="BE150" i="34"/>
  <c r="BE141" i="34"/>
  <c r="EP149" i="34"/>
  <c r="DP149" i="34"/>
  <c r="FP149" i="34"/>
  <c r="FZ141" i="34"/>
  <c r="DZ141" i="34"/>
  <c r="HZ141" i="34" s="1"/>
  <c r="GM141" i="34"/>
  <c r="EZ141" i="34"/>
  <c r="HP140" i="34"/>
  <c r="FO149" i="34"/>
  <c r="DO149" i="34"/>
  <c r="EO149" i="34"/>
  <c r="T142" i="34"/>
  <c r="T142" i="33"/>
  <c r="Q142" i="34"/>
  <c r="Q142" i="33"/>
  <c r="AG142" i="33" s="1"/>
  <c r="S150" i="34"/>
  <c r="S150" i="33"/>
  <c r="AV150" i="33" s="1"/>
  <c r="BV150" i="33" s="1"/>
  <c r="BG143" i="34"/>
  <c r="BC148" i="34"/>
  <c r="FZ148" i="34" s="1"/>
  <c r="BJ148" i="34"/>
  <c r="BH143" i="34"/>
  <c r="FO141" i="34"/>
  <c r="DO141" i="34"/>
  <c r="HO141" i="34" s="1"/>
  <c r="EO141" i="34"/>
  <c r="HC129" i="34"/>
  <c r="JC129" i="34" s="1"/>
  <c r="V142" i="34"/>
  <c r="V142" i="33"/>
  <c r="U150" i="34"/>
  <c r="U150" i="33"/>
  <c r="V150" i="34"/>
  <c r="V150" i="33"/>
  <c r="AY150" i="33" s="1"/>
  <c r="BY150" i="33" s="1"/>
  <c r="BC140" i="34"/>
  <c r="FZ140" i="34" s="1"/>
  <c r="BG140" i="34"/>
  <c r="BE140" i="34"/>
  <c r="GB140" i="34" s="1"/>
  <c r="BH144" i="34"/>
  <c r="BE142" i="34"/>
  <c r="FN149" i="34"/>
  <c r="EN149" i="34"/>
  <c r="DN149" i="34"/>
  <c r="EO142" i="34"/>
  <c r="IO142" i="34" s="1"/>
  <c r="FO142" i="34"/>
  <c r="DO142" i="34"/>
  <c r="HO142" i="34" s="1"/>
  <c r="U142" i="34"/>
  <c r="U142" i="33"/>
  <c r="T150" i="34"/>
  <c r="T150" i="33"/>
  <c r="AW150" i="33" s="1"/>
  <c r="BW150" i="33" s="1"/>
  <c r="W142" i="34"/>
  <c r="W142" i="33"/>
  <c r="Q150" i="34"/>
  <c r="Q150" i="33"/>
  <c r="AT150" i="33" s="1"/>
  <c r="BT150" i="33" s="1"/>
  <c r="BH140" i="34"/>
  <c r="BD141" i="34"/>
  <c r="BH148" i="34"/>
  <c r="BG148" i="34"/>
  <c r="GD148" i="34" s="1"/>
  <c r="BF149" i="34"/>
  <c r="FO152" i="34"/>
  <c r="HZ199" i="34"/>
  <c r="HZ195" i="34"/>
  <c r="IM22" i="34"/>
  <c r="IA203" i="34"/>
  <c r="FM146" i="34"/>
  <c r="BF223" i="33"/>
  <c r="BS218" i="33"/>
  <c r="BF221" i="33"/>
  <c r="BF156" i="33"/>
  <c r="BF22" i="33"/>
  <c r="GZ202" i="34"/>
  <c r="N44" i="10"/>
  <c r="N45" i="10" s="1"/>
  <c r="N46" i="10"/>
  <c r="N47" i="10" s="1"/>
  <c r="N48" i="10" s="1"/>
  <c r="N49" i="10" s="1"/>
  <c r="N50" i="10" s="1"/>
  <c r="I21" i="34"/>
  <c r="I303" i="1"/>
  <c r="HZ196" i="34"/>
  <c r="ID202" i="34"/>
  <c r="GO223" i="34"/>
  <c r="GZ204" i="34"/>
  <c r="I197" i="20"/>
  <c r="J197" i="20"/>
  <c r="D205" i="20"/>
  <c r="D307" i="20"/>
  <c r="G199" i="20"/>
  <c r="G301" i="20"/>
  <c r="G205" i="20"/>
  <c r="D197" i="20"/>
  <c r="D299" i="20"/>
  <c r="G197" i="20"/>
  <c r="I205" i="20"/>
  <c r="F205" i="20"/>
  <c r="F307" i="20"/>
  <c r="H197" i="20"/>
  <c r="J205" i="20"/>
  <c r="H205" i="20"/>
  <c r="DO152" i="34"/>
  <c r="HO152" i="34" s="1"/>
  <c r="EM146" i="34"/>
  <c r="DM146" i="34"/>
  <c r="AZ152" i="33"/>
  <c r="F363" i="20"/>
  <c r="EM152" i="34"/>
  <c r="DM152" i="34"/>
  <c r="FM152" i="34"/>
  <c r="IA130" i="34"/>
  <c r="AY148" i="33"/>
  <c r="BY148" i="33" s="1"/>
  <c r="AT148" i="33"/>
  <c r="BT148" i="33" s="1"/>
  <c r="DN147" i="34"/>
  <c r="AZ148" i="33"/>
  <c r="BZ148" i="33" s="1"/>
  <c r="AX152" i="33"/>
  <c r="FZ144" i="34"/>
  <c r="DZ144" i="34"/>
  <c r="HZ144" i="34" s="1"/>
  <c r="GM144" i="34"/>
  <c r="IM144" i="34" s="1"/>
  <c r="EZ144" i="34"/>
  <c r="HN154" i="34"/>
  <c r="HQ160" i="34"/>
  <c r="HP163" i="34"/>
  <c r="HP155" i="34"/>
  <c r="HN156" i="34"/>
  <c r="HM25" i="34"/>
  <c r="DN152" i="34"/>
  <c r="EN152" i="34"/>
  <c r="FN152" i="34"/>
  <c r="ED21" i="34"/>
  <c r="ID21" i="34" s="1"/>
  <c r="GD21" i="34"/>
  <c r="EP147" i="34"/>
  <c r="FP147" i="34"/>
  <c r="DP147" i="34"/>
  <c r="FM147" i="34"/>
  <c r="DM147" i="34"/>
  <c r="EM147" i="34"/>
  <c r="EP31" i="34"/>
  <c r="FP31" i="34"/>
  <c r="DP31" i="34"/>
  <c r="IU223" i="34"/>
  <c r="IM25" i="34"/>
  <c r="HS157" i="34"/>
  <c r="IS153" i="34"/>
  <c r="HO157" i="34"/>
  <c r="FN198" i="34"/>
  <c r="DN198" i="34"/>
  <c r="HN198" i="34" s="1"/>
  <c r="EN198" i="34"/>
  <c r="EA202" i="34"/>
  <c r="IA202" i="34" s="1"/>
  <c r="GA202" i="34"/>
  <c r="IN24" i="34"/>
  <c r="HO160" i="34"/>
  <c r="ED31" i="34"/>
  <c r="ID31" i="34" s="1"/>
  <c r="GD31" i="34"/>
  <c r="EQ148" i="34"/>
  <c r="FQ148" i="34"/>
  <c r="DQ148" i="34"/>
  <c r="EC25" i="34"/>
  <c r="IC25" i="34" s="1"/>
  <c r="GC25" i="34"/>
  <c r="EB205" i="34"/>
  <c r="GB205" i="34"/>
  <c r="HT158" i="34"/>
  <c r="HM153" i="34"/>
  <c r="HP160" i="34"/>
  <c r="IP19" i="34"/>
  <c r="HM156" i="34"/>
  <c r="HP158" i="34"/>
  <c r="IN22" i="34"/>
  <c r="HN159" i="34"/>
  <c r="FS148" i="34"/>
  <c r="DS148" i="34"/>
  <c r="ES148" i="34"/>
  <c r="FO147" i="34"/>
  <c r="DO147" i="34"/>
  <c r="EO147" i="34"/>
  <c r="IM20" i="34"/>
  <c r="HT154" i="34"/>
  <c r="IO157" i="34"/>
  <c r="FA202" i="34"/>
  <c r="JA202" i="34" s="1"/>
  <c r="HZ13" i="34"/>
  <c r="IC94" i="34"/>
  <c r="IC173" i="34"/>
  <c r="HZ14" i="34"/>
  <c r="IA177" i="34"/>
  <c r="IC178" i="34"/>
  <c r="HZ170" i="34"/>
  <c r="IB179" i="34"/>
  <c r="HZ172" i="34"/>
  <c r="HZ149" i="34"/>
  <c r="IB180" i="34"/>
  <c r="IA144" i="34"/>
  <c r="IC176" i="34"/>
  <c r="IA139" i="34"/>
  <c r="HZ19" i="34"/>
  <c r="IB134" i="34"/>
  <c r="IA173" i="34"/>
  <c r="IF37" i="34"/>
  <c r="HZ94" i="34"/>
  <c r="IC129" i="34"/>
  <c r="IB174" i="34"/>
  <c r="IC171" i="34"/>
  <c r="IB12" i="34"/>
  <c r="IC169" i="34"/>
  <c r="IA99" i="34"/>
  <c r="HZ139" i="34"/>
  <c r="IB94" i="34"/>
  <c r="IA94" i="34"/>
  <c r="EO223" i="34"/>
  <c r="IG122" i="34"/>
  <c r="IC177" i="34"/>
  <c r="IA11" i="34"/>
  <c r="IB171" i="34"/>
  <c r="HZ174" i="34"/>
  <c r="IC174" i="34"/>
  <c r="IB181" i="34"/>
  <c r="IB172" i="34"/>
  <c r="HZ10" i="34"/>
  <c r="IA14" i="34"/>
  <c r="IA132" i="34"/>
  <c r="IC182" i="34"/>
  <c r="HZ205" i="34"/>
  <c r="IA122" i="34"/>
  <c r="HZ24" i="34"/>
  <c r="IE122" i="34"/>
  <c r="HZ20" i="34"/>
  <c r="IA134" i="34"/>
  <c r="IC181" i="34"/>
  <c r="HZ171" i="34"/>
  <c r="IB177" i="34"/>
  <c r="IA15" i="34"/>
  <c r="HZ22" i="34"/>
  <c r="HZ9" i="34"/>
  <c r="HZ128" i="34"/>
  <c r="IB170" i="34"/>
  <c r="HZ25" i="34"/>
  <c r="ID122" i="34"/>
  <c r="AO114" i="34"/>
  <c r="EL114" i="34"/>
  <c r="AO121" i="34"/>
  <c r="EL121" i="34"/>
  <c r="AO143" i="34"/>
  <c r="EL143" i="34"/>
  <c r="AO146" i="34"/>
  <c r="EL146" i="34"/>
  <c r="AO182" i="34"/>
  <c r="EL182" i="34"/>
  <c r="AO169" i="34"/>
  <c r="EL169" i="34"/>
  <c r="AO162" i="34"/>
  <c r="EL162" i="34"/>
  <c r="BB117" i="34"/>
  <c r="GY117" i="34"/>
  <c r="GL117" i="34"/>
  <c r="FL117" i="34"/>
  <c r="AO177" i="34"/>
  <c r="EL177" i="34"/>
  <c r="AO130" i="34"/>
  <c r="EL130" i="34"/>
  <c r="AO158" i="34"/>
  <c r="EL158" i="34"/>
  <c r="AO173" i="34"/>
  <c r="EL173" i="34"/>
  <c r="AO181" i="34"/>
  <c r="EL181" i="34"/>
  <c r="AO175" i="34"/>
  <c r="EL175" i="34"/>
  <c r="AO184" i="34"/>
  <c r="EL184" i="34"/>
  <c r="AO124" i="34"/>
  <c r="EL124" i="34"/>
  <c r="AO142" i="34"/>
  <c r="EL142" i="34"/>
  <c r="GB223" i="34"/>
  <c r="AO161" i="34"/>
  <c r="EL161" i="34"/>
  <c r="AO178" i="34"/>
  <c r="EL178" i="34"/>
  <c r="AO176" i="34"/>
  <c r="EL176" i="34"/>
  <c r="AO145" i="34"/>
  <c r="EL145" i="34"/>
  <c r="AO135" i="34"/>
  <c r="EL135" i="34"/>
  <c r="AO133" i="34"/>
  <c r="EL133" i="34"/>
  <c r="AO134" i="34"/>
  <c r="EL134" i="34"/>
  <c r="AO180" i="34"/>
  <c r="EL180" i="34"/>
  <c r="AO137" i="34"/>
  <c r="EL137" i="34"/>
  <c r="AO156" i="34"/>
  <c r="EL156" i="34"/>
  <c r="AO126" i="34"/>
  <c r="EL126" i="34"/>
  <c r="AO120" i="34"/>
  <c r="EL120" i="34"/>
  <c r="AO127" i="34"/>
  <c r="EL127" i="34"/>
  <c r="AO125" i="34"/>
  <c r="EL125" i="34"/>
  <c r="AO131" i="34"/>
  <c r="EL131" i="34"/>
  <c r="AO119" i="34"/>
  <c r="EL119" i="34"/>
  <c r="AO118" i="34"/>
  <c r="EL118" i="34"/>
  <c r="AO171" i="34"/>
  <c r="EL171" i="34"/>
  <c r="BB116" i="34"/>
  <c r="GY116" i="34"/>
  <c r="GL116" i="34"/>
  <c r="FL116" i="34"/>
  <c r="DZ198" i="34"/>
  <c r="AO138" i="34"/>
  <c r="EL138" i="34"/>
  <c r="AO149" i="34"/>
  <c r="EL149" i="34"/>
  <c r="AO150" i="34"/>
  <c r="EL150" i="34"/>
  <c r="AO179" i="34"/>
  <c r="EL179" i="34"/>
  <c r="AO129" i="34"/>
  <c r="EL129" i="34"/>
  <c r="AO147" i="34"/>
  <c r="EL147" i="34"/>
  <c r="AO166" i="34"/>
  <c r="EL166" i="34"/>
  <c r="AO168" i="34"/>
  <c r="EL168" i="34"/>
  <c r="AO139" i="34"/>
  <c r="EL139" i="34"/>
  <c r="AO170" i="34"/>
  <c r="EL170" i="34"/>
  <c r="AO115" i="34"/>
  <c r="EL115" i="34"/>
  <c r="AO151" i="34"/>
  <c r="EL151" i="34"/>
  <c r="AO183" i="34"/>
  <c r="EL183" i="34"/>
  <c r="AO164" i="34"/>
  <c r="EL164" i="34"/>
  <c r="AO141" i="34"/>
  <c r="EL141" i="34"/>
  <c r="AO172" i="34"/>
  <c r="EL172" i="34"/>
  <c r="AO154" i="34"/>
  <c r="EL154" i="34"/>
  <c r="AO174" i="34"/>
  <c r="EL174" i="34"/>
  <c r="AO160" i="34"/>
  <c r="EL160" i="34"/>
  <c r="IZ128" i="34"/>
  <c r="HC182" i="34"/>
  <c r="JC182" i="34" s="1"/>
  <c r="HC19" i="34"/>
  <c r="JC19" i="34" s="1"/>
  <c r="HA14" i="34"/>
  <c r="JA14" i="34" s="1"/>
  <c r="JC200" i="34"/>
  <c r="HC200" i="34"/>
  <c r="IZ139" i="34"/>
  <c r="GZ14" i="34"/>
  <c r="IZ14" i="34" s="1"/>
  <c r="GZ19" i="34"/>
  <c r="IZ19" i="34" s="1"/>
  <c r="HB177" i="34"/>
  <c r="JB177" i="34" s="1"/>
  <c r="JA132" i="34"/>
  <c r="GZ171" i="34"/>
  <c r="IZ171" i="34" s="1"/>
  <c r="GZ197" i="34"/>
  <c r="IZ197" i="34" s="1"/>
  <c r="JB200" i="34"/>
  <c r="HB200" i="34"/>
  <c r="GZ20" i="34"/>
  <c r="IZ20" i="34" s="1"/>
  <c r="JA134" i="34"/>
  <c r="HC202" i="34"/>
  <c r="JC202" i="34" s="1"/>
  <c r="IZ149" i="34"/>
  <c r="GM198" i="34"/>
  <c r="IM198" i="34" s="1"/>
  <c r="JA144" i="34"/>
  <c r="HB182" i="34"/>
  <c r="JB182" i="34" s="1"/>
  <c r="HC176" i="34"/>
  <c r="JC176" i="34" s="1"/>
  <c r="HB94" i="34"/>
  <c r="JB94" i="34" s="1"/>
  <c r="GZ25" i="34"/>
  <c r="IZ25" i="34" s="1"/>
  <c r="GZ13" i="34"/>
  <c r="IZ13" i="34" s="1"/>
  <c r="HC181" i="34"/>
  <c r="JC181" i="34" s="1"/>
  <c r="GZ174" i="34"/>
  <c r="IZ174" i="34" s="1"/>
  <c r="HC94" i="34"/>
  <c r="JC94" i="34" s="1"/>
  <c r="GZ94" i="34"/>
  <c r="IZ94" i="34" s="1"/>
  <c r="HC177" i="34"/>
  <c r="JC177" i="34" s="1"/>
  <c r="JB134" i="34"/>
  <c r="IZ182" i="34"/>
  <c r="GZ182" i="34"/>
  <c r="HB181" i="34"/>
  <c r="JB181" i="34" s="1"/>
  <c r="JA99" i="34"/>
  <c r="HA99" i="34"/>
  <c r="GZ199" i="34"/>
  <c r="IZ199" i="34" s="1"/>
  <c r="GZ196" i="34"/>
  <c r="IZ196" i="34" s="1"/>
  <c r="GZ195" i="34"/>
  <c r="IZ195" i="34" s="1"/>
  <c r="HB172" i="34"/>
  <c r="JB172" i="34" s="1"/>
  <c r="JA130" i="34"/>
  <c r="HC174" i="34"/>
  <c r="JC174" i="34" s="1"/>
  <c r="HA94" i="34"/>
  <c r="JA94" i="34" s="1"/>
  <c r="HB171" i="34"/>
  <c r="JB171" i="34" s="1"/>
  <c r="EB18" i="34"/>
  <c r="GO18" i="34"/>
  <c r="IO18" i="34" s="1"/>
  <c r="HA24" i="34"/>
  <c r="JA24" i="34" s="1"/>
  <c r="HB180" i="34"/>
  <c r="JB180" i="34" s="1"/>
  <c r="HA203" i="34"/>
  <c r="JA203" i="34" s="1"/>
  <c r="HA22" i="34"/>
  <c r="JA22" i="34" s="1"/>
  <c r="HB205" i="34"/>
  <c r="JB205" i="34" s="1"/>
  <c r="HB170" i="34"/>
  <c r="JB170" i="34" s="1"/>
  <c r="HA15" i="34"/>
  <c r="JA15" i="34" s="1"/>
  <c r="HB174" i="34"/>
  <c r="JB174" i="34" s="1"/>
  <c r="GP31" i="34"/>
  <c r="HC21" i="34"/>
  <c r="JC21" i="34" s="1"/>
  <c r="HA175" i="34"/>
  <c r="JA175" i="34" s="1"/>
  <c r="GO205" i="34"/>
  <c r="IO205" i="34" s="1"/>
  <c r="EB223" i="34"/>
  <c r="HC178" i="34"/>
  <c r="JC178" i="34" s="1"/>
  <c r="HB157" i="34"/>
  <c r="JB157" i="34" s="1"/>
  <c r="JC132" i="34"/>
  <c r="IZ200" i="34"/>
  <c r="GZ200" i="34"/>
  <c r="HB179" i="34"/>
  <c r="JB179" i="34" s="1"/>
  <c r="HA11" i="34"/>
  <c r="JA11" i="34" s="1"/>
  <c r="GZ9" i="34"/>
  <c r="IZ9" i="34" s="1"/>
  <c r="HB173" i="34"/>
  <c r="JB173" i="34" s="1"/>
  <c r="HB12" i="34"/>
  <c r="JB12" i="34" s="1"/>
  <c r="HC179" i="34"/>
  <c r="JC179" i="34" s="1"/>
  <c r="JA205" i="34"/>
  <c r="HA205" i="34"/>
  <c r="GZ22" i="34"/>
  <c r="IZ22" i="34" s="1"/>
  <c r="HC169" i="34"/>
  <c r="JC169" i="34" s="1"/>
  <c r="JD200" i="34"/>
  <c r="HD200" i="34"/>
  <c r="GZ172" i="34"/>
  <c r="IZ172" i="34" s="1"/>
  <c r="HA177" i="34"/>
  <c r="JA177" i="34" s="1"/>
  <c r="HC173" i="34"/>
  <c r="JC173" i="34" s="1"/>
  <c r="HA173" i="34"/>
  <c r="JA173" i="34" s="1"/>
  <c r="JA155" i="34"/>
  <c r="GN202" i="34"/>
  <c r="IZ205" i="34"/>
  <c r="GZ205" i="34"/>
  <c r="AV152" i="33"/>
  <c r="DO223" i="34"/>
  <c r="FB223" i="34"/>
  <c r="EZ198" i="34"/>
  <c r="BH18" i="33"/>
  <c r="BI18" i="33"/>
  <c r="AY152" i="33"/>
  <c r="D373" i="22"/>
  <c r="BD198" i="34"/>
  <c r="GA198" i="34" s="1"/>
  <c r="T30" i="33"/>
  <c r="T31" i="34"/>
  <c r="AB63" i="34"/>
  <c r="DL63" i="34"/>
  <c r="FC31" i="34"/>
  <c r="U21" i="33"/>
  <c r="U21" i="34"/>
  <c r="J239" i="22"/>
  <c r="AJ204" i="34"/>
  <c r="FB18" i="34"/>
  <c r="AK21" i="33"/>
  <c r="BK21" i="33" s="1"/>
  <c r="I21" i="33"/>
  <c r="B658" i="6"/>
  <c r="B616" i="6"/>
  <c r="B661" i="6"/>
  <c r="B619" i="6"/>
  <c r="B659" i="6"/>
  <c r="B617" i="6"/>
  <c r="H177" i="1"/>
  <c r="B737" i="6"/>
  <c r="B702" i="6"/>
  <c r="B747" i="6"/>
  <c r="B735" i="6"/>
  <c r="B700" i="6"/>
  <c r="B745" i="6"/>
  <c r="B699" i="6"/>
  <c r="B734" i="6"/>
  <c r="B744" i="6"/>
  <c r="I115" i="1"/>
  <c r="K62" i="22"/>
  <c r="J202" i="22"/>
  <c r="BJ204" i="34" s="1"/>
  <c r="N138" i="10"/>
  <c r="N139" i="10" s="1"/>
  <c r="N140" i="10" s="1"/>
  <c r="N141" i="10" s="1"/>
  <c r="N142" i="10" s="1"/>
  <c r="N136" i="10"/>
  <c r="N137" i="10" s="1"/>
  <c r="N92" i="10"/>
  <c r="N93" i="10" s="1"/>
  <c r="N94" i="10" s="1"/>
  <c r="N95" i="10" s="1"/>
  <c r="N96" i="10" s="1"/>
  <c r="N90" i="10"/>
  <c r="N91" i="10" s="1"/>
  <c r="N67" i="10"/>
  <c r="N68" i="10" s="1"/>
  <c r="N69" i="10"/>
  <c r="N70" i="10" s="1"/>
  <c r="N71" i="10" s="1"/>
  <c r="N72" i="10" s="1"/>
  <c r="N73" i="10" s="1"/>
  <c r="N113" i="10"/>
  <c r="N114" i="10" s="1"/>
  <c r="N115" i="10"/>
  <c r="N116" i="10" s="1"/>
  <c r="N117" i="10" s="1"/>
  <c r="N118" i="10" s="1"/>
  <c r="N119" i="10" s="1"/>
  <c r="N144" i="32"/>
  <c r="N145" i="32"/>
  <c r="N146" i="32" s="1"/>
  <c r="N147" i="32" s="1"/>
  <c r="N94" i="32"/>
  <c r="N95" i="32"/>
  <c r="N96" i="32" s="1"/>
  <c r="N97" i="32" s="1"/>
  <c r="N70" i="32"/>
  <c r="N71" i="32" s="1"/>
  <c r="N72" i="32" s="1"/>
  <c r="N69" i="32"/>
  <c r="N119" i="32"/>
  <c r="N120" i="32"/>
  <c r="N121" i="32" s="1"/>
  <c r="N122" i="32" s="1"/>
  <c r="I817" i="17"/>
  <c r="I887" i="17"/>
  <c r="H801" i="17"/>
  <c r="G887" i="17"/>
  <c r="G646" i="17"/>
  <c r="J731" i="17"/>
  <c r="F715" i="17"/>
  <c r="I646" i="17"/>
  <c r="D817" i="17"/>
  <c r="C645" i="17"/>
  <c r="C904" i="17"/>
  <c r="G791" i="17"/>
  <c r="F619" i="17"/>
  <c r="C791" i="17"/>
  <c r="D818" i="17"/>
  <c r="I801" i="17"/>
  <c r="H715" i="17"/>
  <c r="G801" i="17"/>
  <c r="H818" i="17"/>
  <c r="F629" i="17"/>
  <c r="F904" i="17"/>
  <c r="I904" i="17"/>
  <c r="F731" i="17"/>
  <c r="D731" i="17"/>
  <c r="C903" i="17"/>
  <c r="C732" i="17"/>
  <c r="G731" i="17"/>
  <c r="H817" i="17"/>
  <c r="H705" i="17"/>
  <c r="G705" i="17"/>
  <c r="F877" i="17"/>
  <c r="D705" i="17"/>
  <c r="C877" i="17"/>
  <c r="J791" i="17"/>
  <c r="J877" i="17"/>
  <c r="D732" i="17"/>
  <c r="I715" i="17"/>
  <c r="H629" i="17"/>
  <c r="G715" i="17"/>
  <c r="G732" i="17"/>
  <c r="H732" i="17"/>
  <c r="J903" i="17"/>
  <c r="I732" i="17"/>
  <c r="F645" i="17"/>
  <c r="D645" i="17"/>
  <c r="C818" i="17"/>
  <c r="J904" i="17"/>
  <c r="H619" i="17"/>
  <c r="G619" i="17"/>
  <c r="I705" i="17"/>
  <c r="I877" i="17"/>
  <c r="D877" i="17"/>
  <c r="D619" i="17"/>
  <c r="J619" i="17"/>
  <c r="I629" i="17"/>
  <c r="J801" i="17"/>
  <c r="J887" i="17"/>
  <c r="H887" i="17"/>
  <c r="G629" i="17"/>
  <c r="G904" i="17"/>
  <c r="H904" i="17"/>
  <c r="F801" i="17"/>
  <c r="F732" i="17"/>
  <c r="D903" i="17"/>
  <c r="C817" i="17"/>
  <c r="G903" i="17"/>
  <c r="I731" i="17"/>
  <c r="H877" i="17"/>
  <c r="G877" i="17"/>
  <c r="F705" i="17"/>
  <c r="I619" i="17"/>
  <c r="E801" i="17"/>
  <c r="E732" i="17"/>
  <c r="E645" i="17"/>
  <c r="E877" i="17"/>
  <c r="E791" i="17"/>
  <c r="E646" i="17"/>
  <c r="E705" i="17"/>
  <c r="E887" i="17"/>
  <c r="E731" i="17"/>
  <c r="C145" i="32"/>
  <c r="O211" i="17"/>
  <c r="B731" i="17"/>
  <c r="B383" i="17"/>
  <c r="B469" i="17"/>
  <c r="O731" i="17"/>
  <c r="O297" i="17"/>
  <c r="B297" i="17"/>
  <c r="B645" i="17"/>
  <c r="B903" i="17"/>
  <c r="O383" i="17"/>
  <c r="B989" i="17"/>
  <c r="O97" i="20"/>
  <c r="B265" i="20"/>
  <c r="B230" i="20"/>
  <c r="O230" i="20" s="1"/>
  <c r="O62" i="20"/>
  <c r="B34" i="32"/>
  <c r="B134" i="32"/>
  <c r="B59" i="32"/>
  <c r="B84" i="32"/>
  <c r="B212" i="32" s="1"/>
  <c r="B109" i="32"/>
  <c r="O109" i="32" s="1"/>
  <c r="B251" i="20"/>
  <c r="O170" i="20"/>
  <c r="B338" i="20"/>
  <c r="O159" i="20"/>
  <c r="B327" i="20"/>
  <c r="O130" i="20"/>
  <c r="B298" i="20"/>
  <c r="O116" i="20"/>
  <c r="B284" i="20"/>
  <c r="B42" i="32"/>
  <c r="B117" i="32"/>
  <c r="B67" i="32"/>
  <c r="B142" i="32"/>
  <c r="B92" i="32"/>
  <c r="D264" i="20"/>
  <c r="B365" i="20"/>
  <c r="O197" i="20"/>
  <c r="B352" i="20"/>
  <c r="O184" i="20"/>
  <c r="F261" i="20"/>
  <c r="B306" i="20"/>
  <c r="O138" i="20"/>
  <c r="D215" i="32"/>
  <c r="D240" i="32"/>
  <c r="E169" i="32"/>
  <c r="D198" i="32"/>
  <c r="D248" i="32"/>
  <c r="B271" i="20"/>
  <c r="O103" i="20"/>
  <c r="B260" i="20"/>
  <c r="O92" i="20"/>
  <c r="B235" i="20"/>
  <c r="O235" i="20" s="1"/>
  <c r="O67" i="20"/>
  <c r="B226" i="20"/>
  <c r="O226" i="20" s="1"/>
  <c r="O58" i="20"/>
  <c r="B217" i="20"/>
  <c r="O217" i="20" s="1"/>
  <c r="O49" i="20"/>
  <c r="D46" i="32"/>
  <c r="D121" i="32"/>
  <c r="AQ165" i="34" s="1"/>
  <c r="D71" i="32"/>
  <c r="D199" i="32" s="1"/>
  <c r="O46" i="32"/>
  <c r="G70" i="32"/>
  <c r="G164" i="34" s="1"/>
  <c r="G120" i="32"/>
  <c r="I44" i="32"/>
  <c r="I69" i="32"/>
  <c r="I163" i="34" s="1"/>
  <c r="I119" i="32"/>
  <c r="E44" i="32"/>
  <c r="E69" i="32"/>
  <c r="E119" i="32"/>
  <c r="E94" i="32"/>
  <c r="R163" i="34" s="1"/>
  <c r="C43" i="32"/>
  <c r="C93" i="32"/>
  <c r="P162" i="34" s="1"/>
  <c r="C118" i="32"/>
  <c r="C68" i="32"/>
  <c r="C162" i="34" s="1"/>
  <c r="F42" i="32"/>
  <c r="F117" i="32"/>
  <c r="F67" i="32"/>
  <c r="F161" i="34" s="1"/>
  <c r="F92" i="32"/>
  <c r="S161" i="34" s="1"/>
  <c r="I40" i="32"/>
  <c r="I65" i="32"/>
  <c r="I159" i="34" s="1"/>
  <c r="I115" i="32"/>
  <c r="E40" i="32"/>
  <c r="E65" i="32"/>
  <c r="E159" i="34" s="1"/>
  <c r="E115" i="32"/>
  <c r="G39" i="32"/>
  <c r="AG158" i="34" s="1"/>
  <c r="G89" i="32"/>
  <c r="G64" i="32"/>
  <c r="G158" i="34" s="1"/>
  <c r="G114" i="32"/>
  <c r="C39" i="32"/>
  <c r="C64" i="32"/>
  <c r="C192" i="32" s="1"/>
  <c r="C89" i="32"/>
  <c r="P158" i="34" s="1"/>
  <c r="C114" i="32"/>
  <c r="J38" i="32"/>
  <c r="AJ157" i="34" s="1"/>
  <c r="J63" i="32"/>
  <c r="J113" i="32"/>
  <c r="J88" i="32"/>
  <c r="F38" i="32"/>
  <c r="F63" i="32"/>
  <c r="F88" i="32"/>
  <c r="S157" i="34" s="1"/>
  <c r="F113" i="32"/>
  <c r="AS157" i="34" s="1"/>
  <c r="I36" i="32"/>
  <c r="AI155" i="34" s="1"/>
  <c r="I86" i="32"/>
  <c r="I111" i="32"/>
  <c r="E36" i="32"/>
  <c r="E86" i="32"/>
  <c r="R155" i="34" s="1"/>
  <c r="E111" i="32"/>
  <c r="G35" i="32"/>
  <c r="G60" i="32"/>
  <c r="G154" i="34" s="1"/>
  <c r="G85" i="32"/>
  <c r="T154" i="34" s="1"/>
  <c r="G110" i="32"/>
  <c r="C35" i="32"/>
  <c r="AC154" i="34" s="1"/>
  <c r="C110" i="32"/>
  <c r="C60" i="32"/>
  <c r="C154" i="34" s="1"/>
  <c r="J34" i="32"/>
  <c r="AJ153" i="34" s="1"/>
  <c r="J84" i="32"/>
  <c r="W153" i="34" s="1"/>
  <c r="J109" i="32"/>
  <c r="J59" i="32"/>
  <c r="F34" i="32"/>
  <c r="AF153" i="34" s="1"/>
  <c r="F109" i="32"/>
  <c r="F59" i="32"/>
  <c r="F153" i="34" s="1"/>
  <c r="B121" i="32"/>
  <c r="B71" i="32"/>
  <c r="B146" i="32"/>
  <c r="B274" i="32" s="1"/>
  <c r="B96" i="32"/>
  <c r="B38" i="32"/>
  <c r="B113" i="32"/>
  <c r="O113" i="32" s="1"/>
  <c r="B63" i="32"/>
  <c r="O63" i="32" s="1"/>
  <c r="B88" i="32"/>
  <c r="O88" i="32" s="1"/>
  <c r="B138" i="32"/>
  <c r="O138" i="32" s="1"/>
  <c r="B369" i="20"/>
  <c r="O201" i="20"/>
  <c r="D96" i="32"/>
  <c r="Q165" i="34" s="1"/>
  <c r="FZ125" i="34"/>
  <c r="O186" i="20"/>
  <c r="B232" i="20"/>
  <c r="O232" i="20" s="1"/>
  <c r="B220" i="20"/>
  <c r="O220" i="20" s="1"/>
  <c r="D258" i="20"/>
  <c r="C137" i="32"/>
  <c r="J243" i="32"/>
  <c r="H72" i="32"/>
  <c r="H166" i="34" s="1"/>
  <c r="H122" i="32"/>
  <c r="E237" i="32"/>
  <c r="E187" i="32"/>
  <c r="C213" i="32"/>
  <c r="E191" i="32"/>
  <c r="E241" i="32"/>
  <c r="E194" i="32"/>
  <c r="O143" i="32"/>
  <c r="B271" i="32"/>
  <c r="E266" i="32"/>
  <c r="D353" i="20"/>
  <c r="O162" i="20"/>
  <c r="O191" i="20"/>
  <c r="B295" i="20"/>
  <c r="B171" i="20"/>
  <c r="C251" i="20"/>
  <c r="E166" i="32"/>
  <c r="D168" i="32"/>
  <c r="B223" i="32"/>
  <c r="O95" i="32"/>
  <c r="C165" i="32"/>
  <c r="C248" i="32"/>
  <c r="C169" i="32"/>
  <c r="I258" i="20"/>
  <c r="G169" i="32"/>
  <c r="D165" i="32"/>
  <c r="F246" i="32"/>
  <c r="C244" i="32"/>
  <c r="D192" i="32"/>
  <c r="C176" i="32"/>
  <c r="H53" i="1"/>
  <c r="D82" i="1"/>
  <c r="D48" i="32"/>
  <c r="D123" i="32"/>
  <c r="AQ167" i="34" s="1"/>
  <c r="D73" i="32"/>
  <c r="D201" i="32" s="1"/>
  <c r="D98" i="32"/>
  <c r="Q167" i="34" s="1"/>
  <c r="J72" i="32"/>
  <c r="J166" i="34" s="1"/>
  <c r="J122" i="32"/>
  <c r="F122" i="32"/>
  <c r="AS166" i="34" s="1"/>
  <c r="F72" i="32"/>
  <c r="F166" i="34" s="1"/>
  <c r="C47" i="32"/>
  <c r="C72" i="32"/>
  <c r="C166" i="34" s="1"/>
  <c r="C122" i="32"/>
  <c r="C97" i="32"/>
  <c r="P166" i="34" s="1"/>
  <c r="J121" i="32"/>
  <c r="J71" i="32"/>
  <c r="J165" i="34" s="1"/>
  <c r="F121" i="32"/>
  <c r="F71" i="32"/>
  <c r="F28" i="32"/>
  <c r="E120" i="32"/>
  <c r="E70" i="32"/>
  <c r="O45" i="32"/>
  <c r="B173" i="32"/>
  <c r="O173" i="32" s="1"/>
  <c r="C44" i="32"/>
  <c r="C119" i="32"/>
  <c r="C94" i="32"/>
  <c r="P163" i="34" s="1"/>
  <c r="C69" i="32"/>
  <c r="C163" i="34" s="1"/>
  <c r="E43" i="32"/>
  <c r="E93" i="32"/>
  <c r="R162" i="34" s="1"/>
  <c r="E118" i="32"/>
  <c r="E68" i="32"/>
  <c r="E162" i="34" s="1"/>
  <c r="D42" i="32"/>
  <c r="D92" i="32"/>
  <c r="Q161" i="34" s="1"/>
  <c r="D117" i="32"/>
  <c r="AQ161" i="34" s="1"/>
  <c r="D67" i="32"/>
  <c r="D161" i="34" s="1"/>
  <c r="F141" i="32"/>
  <c r="F169" i="32"/>
  <c r="D169" i="32"/>
  <c r="B169" i="32"/>
  <c r="O169" i="32" s="1"/>
  <c r="O41" i="32"/>
  <c r="C40" i="32"/>
  <c r="C65" i="32"/>
  <c r="C159" i="34" s="1"/>
  <c r="C115" i="32"/>
  <c r="AP159" i="34" s="1"/>
  <c r="C90" i="32"/>
  <c r="P159" i="34" s="1"/>
  <c r="E39" i="32"/>
  <c r="AE158" i="34" s="1"/>
  <c r="E114" i="32"/>
  <c r="E64" i="32"/>
  <c r="E158" i="34" s="1"/>
  <c r="E89" i="32"/>
  <c r="R158" i="34" s="1"/>
  <c r="D38" i="32"/>
  <c r="AD157" i="34" s="1"/>
  <c r="D88" i="32"/>
  <c r="Q157" i="34" s="1"/>
  <c r="D113" i="32"/>
  <c r="D63" i="32"/>
  <c r="D157" i="34" s="1"/>
  <c r="B165" i="32"/>
  <c r="O165" i="32" s="1"/>
  <c r="O37" i="32"/>
  <c r="C36" i="32"/>
  <c r="C86" i="32"/>
  <c r="P155" i="34" s="1"/>
  <c r="C111" i="32"/>
  <c r="AP155" i="34" s="1"/>
  <c r="C61" i="32"/>
  <c r="C155" i="34" s="1"/>
  <c r="E35" i="32"/>
  <c r="AE154" i="34" s="1"/>
  <c r="E110" i="32"/>
  <c r="E60" i="32"/>
  <c r="E85" i="32"/>
  <c r="R154" i="34" s="1"/>
  <c r="H59" i="32"/>
  <c r="H153" i="34" s="1"/>
  <c r="D34" i="32"/>
  <c r="AD153" i="34" s="1"/>
  <c r="D84" i="32"/>
  <c r="D212" i="32" s="1"/>
  <c r="D109" i="32"/>
  <c r="AQ153" i="34" s="1"/>
  <c r="D59" i="32"/>
  <c r="D153" i="34" s="1"/>
  <c r="D28" i="32"/>
  <c r="B48" i="32"/>
  <c r="B123" i="32"/>
  <c r="B98" i="32"/>
  <c r="B148" i="32"/>
  <c r="B73" i="32"/>
  <c r="B201" i="32" s="1"/>
  <c r="B44" i="32"/>
  <c r="B94" i="32"/>
  <c r="O94" i="32" s="1"/>
  <c r="B144" i="32"/>
  <c r="B272" i="32" s="1"/>
  <c r="B69" i="32"/>
  <c r="B119" i="32"/>
  <c r="B40" i="32"/>
  <c r="B115" i="32"/>
  <c r="B65" i="32"/>
  <c r="B140" i="32"/>
  <c r="B90" i="32"/>
  <c r="B36" i="32"/>
  <c r="B86" i="32"/>
  <c r="B61" i="32"/>
  <c r="B136" i="32"/>
  <c r="B111" i="32"/>
  <c r="B818" i="17"/>
  <c r="B470" i="17"/>
  <c r="O470" i="17"/>
  <c r="O732" i="17"/>
  <c r="B212" i="17"/>
  <c r="B1076" i="17" s="1"/>
  <c r="O384" i="17"/>
  <c r="O212" i="17"/>
  <c r="B646" i="17"/>
  <c r="B990" i="17"/>
  <c r="O298" i="17"/>
  <c r="O126" i="17"/>
  <c r="B384" i="17"/>
  <c r="B298" i="17"/>
  <c r="B904" i="17"/>
  <c r="B368" i="20"/>
  <c r="O200" i="20"/>
  <c r="B350" i="20"/>
  <c r="O182" i="20"/>
  <c r="O163" i="20"/>
  <c r="B331" i="20"/>
  <c r="B326" i="20"/>
  <c r="O158" i="20"/>
  <c r="O149" i="20"/>
  <c r="B317" i="20"/>
  <c r="B302" i="20"/>
  <c r="O134" i="20"/>
  <c r="B291" i="20"/>
  <c r="O123" i="20"/>
  <c r="O101" i="20"/>
  <c r="B269" i="20"/>
  <c r="O96" i="20"/>
  <c r="B264" i="20"/>
  <c r="O87" i="20"/>
  <c r="B255" i="20"/>
  <c r="O82" i="20"/>
  <c r="B250" i="20"/>
  <c r="B228" i="20"/>
  <c r="O228" i="20" s="1"/>
  <c r="O60" i="20"/>
  <c r="B221" i="20"/>
  <c r="O221" i="20" s="1"/>
  <c r="O53" i="20"/>
  <c r="O48" i="20"/>
  <c r="B216" i="20"/>
  <c r="O216" i="20" s="1"/>
  <c r="C187" i="22"/>
  <c r="BC189" i="34" s="1"/>
  <c r="FZ189" i="34" s="1"/>
  <c r="C359" i="20"/>
  <c r="E253" i="20"/>
  <c r="C362" i="20"/>
  <c r="F262" i="20"/>
  <c r="E262" i="20"/>
  <c r="E258" i="20"/>
  <c r="D268" i="20"/>
  <c r="D265" i="20"/>
  <c r="D261" i="20"/>
  <c r="GA143" i="34"/>
  <c r="GA124" i="34"/>
  <c r="C252" i="20"/>
  <c r="FZ127" i="34"/>
  <c r="C45" i="22"/>
  <c r="AC187" i="34" s="1"/>
  <c r="C80" i="22"/>
  <c r="C83" i="22"/>
  <c r="C153" i="22"/>
  <c r="B240" i="20"/>
  <c r="O240" i="20" s="1"/>
  <c r="O72" i="20"/>
  <c r="C109" i="20"/>
  <c r="O189" i="20"/>
  <c r="C220" i="32"/>
  <c r="B242" i="32"/>
  <c r="O114" i="32"/>
  <c r="I60" i="22"/>
  <c r="D270" i="20"/>
  <c r="F263" i="20"/>
  <c r="D189" i="32"/>
  <c r="D239" i="32"/>
  <c r="D264" i="32"/>
  <c r="B265" i="32"/>
  <c r="O137" i="32"/>
  <c r="B250" i="32"/>
  <c r="O122" i="32"/>
  <c r="D143" i="32"/>
  <c r="C149" i="22"/>
  <c r="C259" i="20"/>
  <c r="E165" i="32"/>
  <c r="B248" i="32"/>
  <c r="O120" i="32"/>
  <c r="C237" i="32"/>
  <c r="C216" i="32"/>
  <c r="C245" i="32"/>
  <c r="J270" i="20"/>
  <c r="D194" i="32"/>
  <c r="E249" i="32"/>
  <c r="D141" i="32"/>
  <c r="E199" i="32"/>
  <c r="C195" i="32"/>
  <c r="D135" i="32"/>
  <c r="BD154" i="34" s="1"/>
  <c r="GA154" i="34" s="1"/>
  <c r="GF134" i="34"/>
  <c r="I138" i="32"/>
  <c r="C148" i="32"/>
  <c r="O136" i="20"/>
  <c r="B304" i="20"/>
  <c r="O198" i="20"/>
  <c r="B366" i="20"/>
  <c r="B222" i="20"/>
  <c r="O222" i="20" s="1"/>
  <c r="FZ145" i="34"/>
  <c r="B190" i="20"/>
  <c r="B124" i="20"/>
  <c r="E123" i="32"/>
  <c r="E28" i="32"/>
  <c r="E73" i="32"/>
  <c r="E167" i="34" s="1"/>
  <c r="GC128" i="34"/>
  <c r="B360" i="20"/>
  <c r="O192" i="20"/>
  <c r="O100" i="20"/>
  <c r="B268" i="20"/>
  <c r="O66" i="20"/>
  <c r="B234" i="20"/>
  <c r="O234" i="20" s="1"/>
  <c r="F269" i="20"/>
  <c r="D352" i="20"/>
  <c r="GA126" i="34"/>
  <c r="C268" i="20"/>
  <c r="O105" i="20"/>
  <c r="B273" i="20"/>
  <c r="B169" i="20"/>
  <c r="B194" i="20"/>
  <c r="B128" i="20"/>
  <c r="E272" i="20"/>
  <c r="E141" i="32"/>
  <c r="F196" i="32"/>
  <c r="I123" i="32"/>
  <c r="I73" i="32"/>
  <c r="I167" i="34" s="1"/>
  <c r="FZ146" i="34"/>
  <c r="GC134" i="34"/>
  <c r="O133" i="20"/>
  <c r="O151" i="20"/>
  <c r="B202" i="20"/>
  <c r="B161" i="20"/>
  <c r="B157" i="20"/>
  <c r="B293" i="20"/>
  <c r="O125" i="20"/>
  <c r="B238" i="20"/>
  <c r="O238" i="20" s="1"/>
  <c r="O70" i="20"/>
  <c r="C254" i="20"/>
  <c r="FZ126" i="34"/>
  <c r="FZ147" i="34"/>
  <c r="E244" i="32"/>
  <c r="B336" i="20"/>
  <c r="O168" i="20"/>
  <c r="B165" i="20"/>
  <c r="B132" i="20"/>
  <c r="GA131" i="34"/>
  <c r="GC136" i="34"/>
  <c r="O54" i="20"/>
  <c r="B224" i="20"/>
  <c r="O224" i="20" s="1"/>
  <c r="B332" i="20"/>
  <c r="O164" i="20"/>
  <c r="B316" i="20"/>
  <c r="O148" i="20"/>
  <c r="B297" i="20"/>
  <c r="O129" i="20"/>
  <c r="B287" i="20"/>
  <c r="O119" i="20"/>
  <c r="B231" i="20"/>
  <c r="O231" i="20" s="1"/>
  <c r="F259" i="20"/>
  <c r="GC139" i="34"/>
  <c r="GB135" i="34"/>
  <c r="E250" i="20"/>
  <c r="GB124" i="34"/>
  <c r="GB137" i="34"/>
  <c r="GB131" i="34"/>
  <c r="F193" i="32"/>
  <c r="F140" i="32"/>
  <c r="F271" i="20"/>
  <c r="F251" i="20"/>
  <c r="D262" i="20"/>
  <c r="C138" i="32"/>
  <c r="C212" i="32"/>
  <c r="B225" i="32"/>
  <c r="O97" i="32"/>
  <c r="G141" i="32"/>
  <c r="BG160" i="34" s="1"/>
  <c r="GD160" i="34" s="1"/>
  <c r="G194" i="32"/>
  <c r="D254" i="20"/>
  <c r="D252" i="20"/>
  <c r="B172" i="20"/>
  <c r="B340" i="20" s="1"/>
  <c r="E250" i="32"/>
  <c r="E219" i="32"/>
  <c r="D190" i="32"/>
  <c r="C191" i="32"/>
  <c r="C142" i="32"/>
  <c r="B244" i="32"/>
  <c r="E134" i="32"/>
  <c r="BE153" i="34" s="1"/>
  <c r="GB153" i="34" s="1"/>
  <c r="C199" i="32"/>
  <c r="C146" i="32"/>
  <c r="D193" i="32"/>
  <c r="F168" i="32"/>
  <c r="F218" i="32"/>
  <c r="O104" i="20"/>
  <c r="B205" i="20"/>
  <c r="B139" i="20"/>
  <c r="E216" i="32"/>
  <c r="C241" i="32"/>
  <c r="C187" i="32"/>
  <c r="D243" i="32"/>
  <c r="E137" i="32"/>
  <c r="E240" i="32"/>
  <c r="O87" i="32"/>
  <c r="B215" i="32"/>
  <c r="C219" i="32"/>
  <c r="C141" i="32"/>
  <c r="BC160" i="34" s="1"/>
  <c r="FZ160" i="34" s="1"/>
  <c r="F137" i="32"/>
  <c r="B216" i="32"/>
  <c r="F219" i="32"/>
  <c r="D137" i="32"/>
  <c r="BD156" i="34" s="1"/>
  <c r="GA156" i="34" s="1"/>
  <c r="F243" i="32"/>
  <c r="D221" i="32"/>
  <c r="G243" i="32"/>
  <c r="D250" i="32"/>
  <c r="D200" i="32"/>
  <c r="D246" i="32"/>
  <c r="I267" i="20"/>
  <c r="H243" i="32"/>
  <c r="H197" i="32"/>
  <c r="F197" i="32"/>
  <c r="F136" i="32"/>
  <c r="D140" i="32"/>
  <c r="BD159" i="34" s="1"/>
  <c r="GA159" i="34" s="1"/>
  <c r="F222" i="32"/>
  <c r="I70" i="32"/>
  <c r="I164" i="34" s="1"/>
  <c r="I120" i="32"/>
  <c r="G44" i="32"/>
  <c r="AG163" i="34" s="1"/>
  <c r="G94" i="32"/>
  <c r="T163" i="34" s="1"/>
  <c r="G69" i="32"/>
  <c r="G163" i="34" s="1"/>
  <c r="G40" i="32"/>
  <c r="G90" i="32"/>
  <c r="T159" i="34" s="1"/>
  <c r="G65" i="32"/>
  <c r="I39" i="32"/>
  <c r="I89" i="32"/>
  <c r="V158" i="34" s="1"/>
  <c r="H88" i="32"/>
  <c r="U157" i="34" s="1"/>
  <c r="H113" i="32"/>
  <c r="G36" i="32"/>
  <c r="AG155" i="34" s="1"/>
  <c r="G86" i="32"/>
  <c r="T155" i="34" s="1"/>
  <c r="G61" i="32"/>
  <c r="I35" i="32"/>
  <c r="AI154" i="34" s="1"/>
  <c r="I85" i="32"/>
  <c r="V154" i="34" s="1"/>
  <c r="H34" i="32"/>
  <c r="AH153" i="34" s="1"/>
  <c r="H109" i="32"/>
  <c r="H84" i="32"/>
  <c r="U153" i="34" s="1"/>
  <c r="G137" i="32"/>
  <c r="BG156" i="34" s="1"/>
  <c r="GD156" i="34" s="1"/>
  <c r="I64" i="32"/>
  <c r="I158" i="34" s="1"/>
  <c r="I60" i="32"/>
  <c r="I154" i="34" s="1"/>
  <c r="J44" i="32"/>
  <c r="AJ163" i="34" s="1"/>
  <c r="J94" i="32"/>
  <c r="J222" i="32" s="1"/>
  <c r="J69" i="32"/>
  <c r="J163" i="34" s="1"/>
  <c r="D171" i="32"/>
  <c r="J66" i="32"/>
  <c r="J160" i="34" s="1"/>
  <c r="J116" i="32"/>
  <c r="H66" i="32"/>
  <c r="H160" i="34" s="1"/>
  <c r="H91" i="32"/>
  <c r="U160" i="34" s="1"/>
  <c r="H116" i="32"/>
  <c r="J40" i="32"/>
  <c r="J90" i="32"/>
  <c r="W159" i="34" s="1"/>
  <c r="J65" i="32"/>
  <c r="J159" i="34" s="1"/>
  <c r="D139" i="32"/>
  <c r="BD158" i="34" s="1"/>
  <c r="GA158" i="34" s="1"/>
  <c r="G38" i="32"/>
  <c r="G63" i="32"/>
  <c r="J62" i="32"/>
  <c r="J156" i="34" s="1"/>
  <c r="J112" i="32"/>
  <c r="H62" i="32"/>
  <c r="H156" i="34" s="1"/>
  <c r="H112" i="32"/>
  <c r="J36" i="32"/>
  <c r="AJ155" i="34" s="1"/>
  <c r="J86" i="32"/>
  <c r="J61" i="32"/>
  <c r="J155" i="34" s="1"/>
  <c r="H35" i="32"/>
  <c r="H85" i="32"/>
  <c r="U154" i="34" s="1"/>
  <c r="G34" i="32"/>
  <c r="AG153" i="34" s="1"/>
  <c r="G59" i="32"/>
  <c r="G119" i="32"/>
  <c r="G111" i="32"/>
  <c r="AT155" i="34" s="1"/>
  <c r="J119" i="32"/>
  <c r="J91" i="32"/>
  <c r="I72" i="32"/>
  <c r="I166" i="34" s="1"/>
  <c r="H60" i="32"/>
  <c r="H154" i="34" s="1"/>
  <c r="G270" i="20"/>
  <c r="G258" i="20"/>
  <c r="F143" i="32"/>
  <c r="I51" i="10"/>
  <c r="E215" i="10"/>
  <c r="E97" i="10"/>
  <c r="O94" i="10"/>
  <c r="B160" i="10"/>
  <c r="D115" i="10"/>
  <c r="D107" i="10"/>
  <c r="D101" i="10"/>
  <c r="AQ168" i="34" s="1"/>
  <c r="D46" i="10"/>
  <c r="AD182" i="34" s="1"/>
  <c r="D42" i="10"/>
  <c r="AD178" i="34" s="1"/>
  <c r="D38" i="10"/>
  <c r="AD174" i="34" s="1"/>
  <c r="D34" i="10"/>
  <c r="AD170" i="34" s="1"/>
  <c r="J66" i="10"/>
  <c r="J179" i="34" s="1"/>
  <c r="J62" i="10"/>
  <c r="J175" i="34" s="1"/>
  <c r="J58" i="10"/>
  <c r="J171" i="34" s="1"/>
  <c r="J91" i="10"/>
  <c r="I65" i="10"/>
  <c r="I57" i="10"/>
  <c r="I91" i="10"/>
  <c r="V181" i="34" s="1"/>
  <c r="I83" i="10"/>
  <c r="I161" i="10"/>
  <c r="I153" i="10"/>
  <c r="H57" i="10"/>
  <c r="H170" i="34" s="1"/>
  <c r="H90" i="10"/>
  <c r="U180" i="34" s="1"/>
  <c r="H78" i="10"/>
  <c r="U168" i="34" s="1"/>
  <c r="O115" i="10"/>
  <c r="D109" i="10"/>
  <c r="J79" i="10"/>
  <c r="W169" i="34" s="1"/>
  <c r="I222" i="10"/>
  <c r="I114" i="10"/>
  <c r="I106" i="10"/>
  <c r="AV173" i="34" s="1"/>
  <c r="H71" i="10"/>
  <c r="H184" i="34" s="1"/>
  <c r="H67" i="10"/>
  <c r="H180" i="34" s="1"/>
  <c r="H63" i="10"/>
  <c r="H176" i="34" s="1"/>
  <c r="H59" i="10"/>
  <c r="H172" i="34" s="1"/>
  <c r="D90" i="10"/>
  <c r="D88" i="10"/>
  <c r="Q178" i="34" s="1"/>
  <c r="D86" i="10"/>
  <c r="D82" i="10"/>
  <c r="D80" i="10"/>
  <c r="Q170" i="34" s="1"/>
  <c r="D78" i="10"/>
  <c r="D166" i="10"/>
  <c r="J140" i="10"/>
  <c r="J258" i="10" s="1"/>
  <c r="J60" i="10"/>
  <c r="J173" i="34" s="1"/>
  <c r="I68" i="10"/>
  <c r="I181" i="34" s="1"/>
  <c r="I60" i="10"/>
  <c r="I173" i="34" s="1"/>
  <c r="I207" i="10"/>
  <c r="I199" i="10"/>
  <c r="H101" i="10"/>
  <c r="H94" i="10"/>
  <c r="U184" i="34" s="1"/>
  <c r="G166" i="10"/>
  <c r="G212" i="10"/>
  <c r="D144" i="1"/>
  <c r="D363" i="1" s="1"/>
  <c r="H173" i="10"/>
  <c r="H41" i="10"/>
  <c r="H87" i="10"/>
  <c r="U177" i="34" s="1"/>
  <c r="H39" i="10"/>
  <c r="H85" i="10"/>
  <c r="U175" i="34" s="1"/>
  <c r="H33" i="10"/>
  <c r="AH169" i="34" s="1"/>
  <c r="H79" i="10"/>
  <c r="U169" i="34" s="1"/>
  <c r="H102" i="10"/>
  <c r="G192" i="10"/>
  <c r="D396" i="1"/>
  <c r="G139" i="10"/>
  <c r="G137" i="10"/>
  <c r="BG181" i="34" s="1"/>
  <c r="GD181" i="34" s="1"/>
  <c r="G135" i="10"/>
  <c r="BG179" i="34" s="1"/>
  <c r="GD179" i="34" s="1"/>
  <c r="G133" i="10"/>
  <c r="BG177" i="34" s="1"/>
  <c r="GD177" i="34" s="1"/>
  <c r="G131" i="10"/>
  <c r="BG175" i="34" s="1"/>
  <c r="GD175" i="34" s="1"/>
  <c r="G129" i="10"/>
  <c r="BG173" i="34" s="1"/>
  <c r="GD173" i="34" s="1"/>
  <c r="G127" i="10"/>
  <c r="BG171" i="34" s="1"/>
  <c r="GD171" i="34" s="1"/>
  <c r="G125" i="10"/>
  <c r="BG169" i="34" s="1"/>
  <c r="GD169" i="34" s="1"/>
  <c r="H198" i="10"/>
  <c r="H166" i="10"/>
  <c r="H164" i="10"/>
  <c r="H162" i="10"/>
  <c r="H160" i="10"/>
  <c r="H158" i="10"/>
  <c r="H156" i="10"/>
  <c r="H154" i="10"/>
  <c r="H152" i="10"/>
  <c r="H150" i="10"/>
  <c r="G140" i="10"/>
  <c r="G138" i="10"/>
  <c r="BG182" i="34" s="1"/>
  <c r="GD182" i="34" s="1"/>
  <c r="G136" i="10"/>
  <c r="BG180" i="34" s="1"/>
  <c r="GD180" i="34" s="1"/>
  <c r="G134" i="10"/>
  <c r="BG178" i="34" s="1"/>
  <c r="GD178" i="34" s="1"/>
  <c r="G132" i="10"/>
  <c r="BG176" i="34" s="1"/>
  <c r="GD176" i="34" s="1"/>
  <c r="G130" i="10"/>
  <c r="BG174" i="34" s="1"/>
  <c r="GD174" i="34" s="1"/>
  <c r="G128" i="10"/>
  <c r="BG172" i="34" s="1"/>
  <c r="GD172" i="34" s="1"/>
  <c r="G126" i="10"/>
  <c r="BG170" i="34" s="1"/>
  <c r="GD170" i="34" s="1"/>
  <c r="G124" i="10"/>
  <c r="BG168" i="34" s="1"/>
  <c r="GD168" i="34" s="1"/>
  <c r="G396" i="1"/>
  <c r="D347" i="20"/>
  <c r="D225" i="32"/>
  <c r="D147" i="32"/>
  <c r="BD166" i="34" s="1"/>
  <c r="GA166" i="34" s="1"/>
  <c r="E195" i="32"/>
  <c r="E142" i="32"/>
  <c r="B196" i="32"/>
  <c r="O68" i="32"/>
  <c r="F139" i="32"/>
  <c r="BF158" i="34" s="1"/>
  <c r="GC158" i="34" s="1"/>
  <c r="F135" i="32"/>
  <c r="BF154" i="34" s="1"/>
  <c r="GC154" i="34" s="1"/>
  <c r="GA136" i="34"/>
  <c r="GC130" i="34"/>
  <c r="D247" i="32"/>
  <c r="D144" i="32"/>
  <c r="BD163" i="34" s="1"/>
  <c r="GA163" i="34" s="1"/>
  <c r="F144" i="32"/>
  <c r="BF163" i="34" s="1"/>
  <c r="GC163" i="34" s="1"/>
  <c r="B188" i="32"/>
  <c r="O60" i="32"/>
  <c r="C134" i="32"/>
  <c r="H139" i="32"/>
  <c r="I268" i="20"/>
  <c r="I254" i="20"/>
  <c r="I270" i="20"/>
  <c r="GG152" i="34"/>
  <c r="C190" i="22"/>
  <c r="B75" i="22"/>
  <c r="B219" i="22"/>
  <c r="B359" i="22"/>
  <c r="B392" i="22" s="1"/>
  <c r="E60" i="22"/>
  <c r="F63" i="22"/>
  <c r="B289" i="22"/>
  <c r="B322" i="22" s="1"/>
  <c r="C151" i="22"/>
  <c r="C61" i="22"/>
  <c r="B215" i="22"/>
  <c r="O215" i="22" s="1"/>
  <c r="Q203" i="22"/>
  <c r="P195" i="22"/>
  <c r="C116" i="22"/>
  <c r="U220" i="22"/>
  <c r="H360" i="22"/>
  <c r="H325" i="22"/>
  <c r="H290" i="22"/>
  <c r="H255" i="22"/>
  <c r="H408" i="22" s="1"/>
  <c r="D360" i="22"/>
  <c r="D325" i="22"/>
  <c r="D290" i="22"/>
  <c r="D255" i="22"/>
  <c r="D408" i="22" s="1"/>
  <c r="Q220" i="22"/>
  <c r="G360" i="22"/>
  <c r="T220" i="22"/>
  <c r="G325" i="22"/>
  <c r="G255" i="22"/>
  <c r="G408" i="22" s="1"/>
  <c r="G290" i="22"/>
  <c r="C325" i="22"/>
  <c r="C255" i="22"/>
  <c r="C408" i="22" s="1"/>
  <c r="C360" i="22"/>
  <c r="C290" i="22"/>
  <c r="P220" i="22"/>
  <c r="J360" i="22"/>
  <c r="J290" i="22"/>
  <c r="J325" i="22"/>
  <c r="W220" i="22"/>
  <c r="J255" i="22"/>
  <c r="J408" i="22" s="1"/>
  <c r="F325" i="22"/>
  <c r="S220" i="22"/>
  <c r="F255" i="22"/>
  <c r="F408" i="22" s="1"/>
  <c r="F360" i="22"/>
  <c r="F290" i="22"/>
  <c r="I360" i="22"/>
  <c r="I255" i="22"/>
  <c r="I408" i="22" s="1"/>
  <c r="I290" i="22"/>
  <c r="I325" i="22"/>
  <c r="V220" i="22"/>
  <c r="R220" i="22"/>
  <c r="E360" i="22"/>
  <c r="E325" i="22"/>
  <c r="E290" i="22"/>
  <c r="E255" i="22"/>
  <c r="E408" i="22" s="1"/>
  <c r="D188" i="22"/>
  <c r="D384" i="1"/>
  <c r="C453" i="6"/>
  <c r="C199" i="10"/>
  <c r="C255" i="10"/>
  <c r="C196" i="10"/>
  <c r="C97" i="10"/>
  <c r="C135" i="10"/>
  <c r="C207" i="10"/>
  <c r="C211" i="10"/>
  <c r="C180" i="10"/>
  <c r="C131" i="10"/>
  <c r="F51" i="10"/>
  <c r="C183" i="10"/>
  <c r="C134" i="10"/>
  <c r="F128" i="10"/>
  <c r="E242" i="10"/>
  <c r="E250" i="10"/>
  <c r="C238" i="10"/>
  <c r="D192" i="10"/>
  <c r="D310" i="6" s="1"/>
  <c r="D255" i="20"/>
  <c r="F238" i="10"/>
  <c r="D357" i="20"/>
  <c r="D109" i="20"/>
  <c r="D298" i="6" s="1"/>
  <c r="D373" i="20"/>
  <c r="FZ137" i="34"/>
  <c r="F249" i="20"/>
  <c r="C124" i="10"/>
  <c r="C150" i="10"/>
  <c r="C51" i="10"/>
  <c r="C139" i="10"/>
  <c r="C257" i="10" s="1"/>
  <c r="GC124" i="34"/>
  <c r="C74" i="10"/>
  <c r="F156" i="10"/>
  <c r="F257" i="10"/>
  <c r="F124" i="10"/>
  <c r="BF168" i="34" s="1"/>
  <c r="GC168" i="34" s="1"/>
  <c r="F74" i="10"/>
  <c r="F215" i="10"/>
  <c r="C357" i="20"/>
  <c r="C133" i="10"/>
  <c r="C249" i="20"/>
  <c r="FZ129" i="34"/>
  <c r="F109" i="20"/>
  <c r="D245" i="10"/>
  <c r="D253" i="10"/>
  <c r="C210" i="10"/>
  <c r="F249" i="10"/>
  <c r="GB129" i="34"/>
  <c r="F152" i="10"/>
  <c r="F126" i="10"/>
  <c r="BF170" i="34" s="1"/>
  <c r="GC170" i="34" s="1"/>
  <c r="F136" i="10"/>
  <c r="C132" i="10"/>
  <c r="FZ133" i="34"/>
  <c r="F253" i="20"/>
  <c r="C125" i="10"/>
  <c r="C151" i="10"/>
  <c r="C159" i="10"/>
  <c r="C162" i="10"/>
  <c r="C136" i="10"/>
  <c r="D365" i="20"/>
  <c r="E269" i="20"/>
  <c r="F177" i="10"/>
  <c r="F192" i="10" s="1"/>
  <c r="GC152" i="34"/>
  <c r="B372" i="20"/>
  <c r="O204" i="20"/>
  <c r="C272" i="20"/>
  <c r="F143" i="1"/>
  <c r="O90" i="10"/>
  <c r="E113" i="1"/>
  <c r="E332" i="1" s="1"/>
  <c r="E144" i="1"/>
  <c r="E82" i="1"/>
  <c r="D57" i="1"/>
  <c r="D276" i="1" s="1"/>
  <c r="BE31" i="34"/>
  <c r="GB31" i="34" s="1"/>
  <c r="F91" i="1"/>
  <c r="C59" i="1"/>
  <c r="C121" i="1"/>
  <c r="C183" i="1"/>
  <c r="D115" i="1"/>
  <c r="D334" i="1" s="1"/>
  <c r="C50" i="1"/>
  <c r="C143" i="1"/>
  <c r="E146" i="1"/>
  <c r="E365" i="1" s="1"/>
  <c r="C91" i="1"/>
  <c r="C122" i="1"/>
  <c r="C184" i="1"/>
  <c r="D143" i="1"/>
  <c r="BD31" i="34"/>
  <c r="E91" i="1"/>
  <c r="E310" i="1" s="1"/>
  <c r="D59" i="1"/>
  <c r="D152" i="1"/>
  <c r="D371" i="1" s="1"/>
  <c r="C173" i="32"/>
  <c r="D217" i="32"/>
  <c r="D219" i="32"/>
  <c r="C240" i="32"/>
  <c r="D238" i="32"/>
  <c r="F244" i="32"/>
  <c r="E215" i="32"/>
  <c r="D164" i="32"/>
  <c r="J211" i="10"/>
  <c r="J207" i="10"/>
  <c r="J203" i="10"/>
  <c r="J199" i="10"/>
  <c r="J166" i="10"/>
  <c r="J46" i="10"/>
  <c r="AJ182" i="34" s="1"/>
  <c r="J115" i="10"/>
  <c r="J44" i="10"/>
  <c r="AJ180" i="34" s="1"/>
  <c r="J113" i="10"/>
  <c r="J42" i="10"/>
  <c r="AJ178" i="34" s="1"/>
  <c r="J111" i="10"/>
  <c r="J40" i="10"/>
  <c r="AJ176" i="34" s="1"/>
  <c r="J109" i="10"/>
  <c r="J38" i="10"/>
  <c r="AJ174" i="34" s="1"/>
  <c r="J107" i="10"/>
  <c r="J36" i="10"/>
  <c r="AJ172" i="34" s="1"/>
  <c r="J105" i="10"/>
  <c r="J34" i="10"/>
  <c r="AJ170" i="34" s="1"/>
  <c r="J103" i="10"/>
  <c r="J32" i="10"/>
  <c r="AJ168" i="34" s="1"/>
  <c r="J101" i="10"/>
  <c r="Q25" i="33"/>
  <c r="F153" i="1"/>
  <c r="F372" i="1" s="1"/>
  <c r="C152" i="1"/>
  <c r="C371" i="1" s="1"/>
  <c r="D53" i="1"/>
  <c r="C81" i="1"/>
  <c r="E84" i="1"/>
  <c r="C60" i="1"/>
  <c r="D91" i="1"/>
  <c r="D310" i="1" s="1"/>
  <c r="C265" i="32"/>
  <c r="J205" i="10"/>
  <c r="J201" i="10"/>
  <c r="J47" i="10"/>
  <c r="J116" i="10"/>
  <c r="J234" i="10" s="1"/>
  <c r="J45" i="10"/>
  <c r="AJ181" i="34" s="1"/>
  <c r="J114" i="10"/>
  <c r="J43" i="10"/>
  <c r="AJ179" i="34" s="1"/>
  <c r="J112" i="10"/>
  <c r="J41" i="10"/>
  <c r="AJ177" i="34" s="1"/>
  <c r="J110" i="10"/>
  <c r="J39" i="10"/>
  <c r="AJ175" i="34" s="1"/>
  <c r="J108" i="10"/>
  <c r="J37" i="10"/>
  <c r="AJ173" i="34" s="1"/>
  <c r="J106" i="10"/>
  <c r="J35" i="10"/>
  <c r="AJ171" i="34" s="1"/>
  <c r="J104" i="10"/>
  <c r="J33" i="10"/>
  <c r="AJ169" i="34" s="1"/>
  <c r="J102" i="10"/>
  <c r="GG134" i="34"/>
  <c r="I146" i="1"/>
  <c r="I140" i="10"/>
  <c r="I139" i="10"/>
  <c r="I138" i="10"/>
  <c r="BI182" i="34" s="1"/>
  <c r="GF182" i="34" s="1"/>
  <c r="I136" i="10"/>
  <c r="BI180" i="34" s="1"/>
  <c r="GF180" i="34" s="1"/>
  <c r="I135" i="10"/>
  <c r="BI179" i="34" s="1"/>
  <c r="GF179" i="34" s="1"/>
  <c r="I133" i="10"/>
  <c r="BI177" i="34" s="1"/>
  <c r="GF177" i="34" s="1"/>
  <c r="I132" i="10"/>
  <c r="BI176" i="34" s="1"/>
  <c r="GF176" i="34" s="1"/>
  <c r="I131" i="10"/>
  <c r="BI175" i="34" s="1"/>
  <c r="GF175" i="34" s="1"/>
  <c r="I130" i="10"/>
  <c r="BI174" i="34" s="1"/>
  <c r="GF174" i="34" s="1"/>
  <c r="I128" i="10"/>
  <c r="BI172" i="34" s="1"/>
  <c r="GF172" i="34" s="1"/>
  <c r="I127" i="10"/>
  <c r="BI171" i="34" s="1"/>
  <c r="GF171" i="34" s="1"/>
  <c r="I125" i="10"/>
  <c r="BI169" i="34" s="1"/>
  <c r="GF169" i="34" s="1"/>
  <c r="I124" i="10"/>
  <c r="BI168" i="34" s="1"/>
  <c r="GF168" i="34" s="1"/>
  <c r="I53" i="1"/>
  <c r="H188" i="10"/>
  <c r="H184" i="10"/>
  <c r="H180" i="10"/>
  <c r="H176" i="10"/>
  <c r="H117" i="10"/>
  <c r="H116" i="10"/>
  <c r="H234" i="10" s="1"/>
  <c r="H115" i="10"/>
  <c r="H114" i="10"/>
  <c r="AU181" i="34" s="1"/>
  <c r="H113" i="10"/>
  <c r="AU180" i="34" s="1"/>
  <c r="H112" i="10"/>
  <c r="H111" i="10"/>
  <c r="H110" i="10"/>
  <c r="AU177" i="34" s="1"/>
  <c r="H109" i="10"/>
  <c r="H108" i="10"/>
  <c r="AU175" i="34" s="1"/>
  <c r="H107" i="10"/>
  <c r="H106" i="10"/>
  <c r="H105" i="10"/>
  <c r="H104" i="10"/>
  <c r="AU171" i="34" s="1"/>
  <c r="H93" i="10"/>
  <c r="H88" i="10"/>
  <c r="H84" i="10"/>
  <c r="H186" i="10"/>
  <c r="H182" i="10"/>
  <c r="H178" i="10"/>
  <c r="H174" i="10"/>
  <c r="H92" i="10"/>
  <c r="H89" i="10"/>
  <c r="H86" i="10"/>
  <c r="H82" i="10"/>
  <c r="G53" i="1"/>
  <c r="I141" i="32"/>
  <c r="BI160" i="34" s="1"/>
  <c r="GF160" i="34" s="1"/>
  <c r="I137" i="32"/>
  <c r="BI156" i="34" s="1"/>
  <c r="GF156" i="34" s="1"/>
  <c r="J139" i="32"/>
  <c r="BJ158" i="34" s="1"/>
  <c r="GG158" i="34" s="1"/>
  <c r="J135" i="32"/>
  <c r="BJ154" i="34" s="1"/>
  <c r="GG154" i="34" s="1"/>
  <c r="I121" i="32"/>
  <c r="AV165" i="34" s="1"/>
  <c r="I94" i="32"/>
  <c r="H121" i="32"/>
  <c r="H94" i="32"/>
  <c r="H90" i="32"/>
  <c r="H86" i="32"/>
  <c r="U155" i="34" s="1"/>
  <c r="H38" i="32"/>
  <c r="AH157" i="34" s="1"/>
  <c r="H123" i="32"/>
  <c r="H119" i="32"/>
  <c r="C189" i="22"/>
  <c r="C243" i="32" l="1"/>
  <c r="E163" i="32"/>
  <c r="B266" i="32"/>
  <c r="JC140" i="34"/>
  <c r="D251" i="32"/>
  <c r="BJ63" i="34"/>
  <c r="GG63" i="34" s="1"/>
  <c r="BJ64" i="34"/>
  <c r="GG64" i="34" s="1"/>
  <c r="BJ37" i="34"/>
  <c r="GG37" i="34" s="1"/>
  <c r="BJ47" i="34"/>
  <c r="GG47" i="34" s="1"/>
  <c r="O556" i="17"/>
  <c r="B556" i="17"/>
  <c r="D237" i="32"/>
  <c r="B191" i="32"/>
  <c r="C98" i="1"/>
  <c r="D245" i="32"/>
  <c r="E167" i="32"/>
  <c r="HL159" i="34"/>
  <c r="BE159" i="33"/>
  <c r="BH142" i="34"/>
  <c r="BG142" i="34"/>
  <c r="BJ142" i="34"/>
  <c r="DN142" i="34"/>
  <c r="HN142" i="34" s="1"/>
  <c r="FN142" i="34"/>
  <c r="EN142" i="34"/>
  <c r="IN142" i="34" s="1"/>
  <c r="HO149" i="34"/>
  <c r="HP149" i="34"/>
  <c r="BR167" i="33"/>
  <c r="BG144" i="34"/>
  <c r="BI142" i="34"/>
  <c r="HN149" i="34"/>
  <c r="BH150" i="34"/>
  <c r="BF150" i="34"/>
  <c r="BD142" i="34"/>
  <c r="HL163" i="34"/>
  <c r="IZ144" i="34"/>
  <c r="GZ144" i="34"/>
  <c r="BJ150" i="34"/>
  <c r="BI150" i="34"/>
  <c r="BG150" i="34"/>
  <c r="BD150" i="34"/>
  <c r="BG142" i="33"/>
  <c r="GZ141" i="34"/>
  <c r="IZ141" i="34"/>
  <c r="HM146" i="34"/>
  <c r="BC180" i="34"/>
  <c r="GM180" i="34" s="1"/>
  <c r="IM180" i="34" s="1"/>
  <c r="BC169" i="34"/>
  <c r="DZ169" i="34" s="1"/>
  <c r="BC179" i="34"/>
  <c r="GM179" i="34" s="1"/>
  <c r="IM179" i="34" s="1"/>
  <c r="BC168" i="34"/>
  <c r="DZ168" i="34" s="1"/>
  <c r="C465" i="6"/>
  <c r="G272" i="1"/>
  <c r="C191" i="1"/>
  <c r="D362" i="1"/>
  <c r="C362" i="1"/>
  <c r="C160" i="1"/>
  <c r="C67" i="1"/>
  <c r="IO223" i="34"/>
  <c r="D249" i="32"/>
  <c r="C239" i="32"/>
  <c r="P31" i="34"/>
  <c r="P28" i="34"/>
  <c r="C341" i="1"/>
  <c r="P27" i="34"/>
  <c r="C340" i="1"/>
  <c r="F28" i="34"/>
  <c r="EP28" i="34" s="1"/>
  <c r="F310" i="1"/>
  <c r="AR19" i="34"/>
  <c r="GB19" i="34" s="1"/>
  <c r="E363" i="1"/>
  <c r="Q31" i="34"/>
  <c r="AC31" i="34"/>
  <c r="C18" i="34"/>
  <c r="C300" i="1"/>
  <c r="C482" i="1" s="1"/>
  <c r="AD27" i="34"/>
  <c r="EN27" i="34" s="1"/>
  <c r="D278" i="1"/>
  <c r="C28" i="34"/>
  <c r="C310" i="1"/>
  <c r="AC18" i="34"/>
  <c r="C269" i="1"/>
  <c r="AC27" i="34"/>
  <c r="C278" i="1"/>
  <c r="V21" i="34"/>
  <c r="I334" i="1"/>
  <c r="E21" i="34"/>
  <c r="DO21" i="34" s="1"/>
  <c r="HO21" i="34" s="1"/>
  <c r="E303" i="1"/>
  <c r="AD21" i="34"/>
  <c r="D272" i="1"/>
  <c r="AP31" i="34"/>
  <c r="FZ31" i="34" s="1"/>
  <c r="AI21" i="34"/>
  <c r="AC28" i="34"/>
  <c r="C279" i="1"/>
  <c r="C31" i="34"/>
  <c r="E19" i="34"/>
  <c r="E301" i="1"/>
  <c r="AS18" i="34"/>
  <c r="GC18" i="34" s="1"/>
  <c r="F362" i="1"/>
  <c r="D19" i="34"/>
  <c r="DN19" i="34" s="1"/>
  <c r="HN19" i="34" s="1"/>
  <c r="D301" i="1"/>
  <c r="HA202" i="34"/>
  <c r="IB205" i="34"/>
  <c r="D453" i="6"/>
  <c r="C298" i="6"/>
  <c r="HM152" i="34"/>
  <c r="FN147" i="34"/>
  <c r="HN147" i="34" s="1"/>
  <c r="EN147" i="34"/>
  <c r="C358" i="20"/>
  <c r="HO147" i="34"/>
  <c r="DR155" i="34"/>
  <c r="ER155" i="34"/>
  <c r="FR155" i="34"/>
  <c r="ET177" i="34"/>
  <c r="DT177" i="34"/>
  <c r="FT177" i="34"/>
  <c r="DT168" i="34"/>
  <c r="ET168" i="34"/>
  <c r="FT168" i="34"/>
  <c r="DT172" i="34"/>
  <c r="ET172" i="34"/>
  <c r="FT172" i="34"/>
  <c r="FT176" i="34"/>
  <c r="DT176" i="34"/>
  <c r="ET176" i="34"/>
  <c r="FT180" i="34"/>
  <c r="DT180" i="34"/>
  <c r="ET180" i="34"/>
  <c r="EA31" i="34"/>
  <c r="IA31" i="34" s="1"/>
  <c r="GA31" i="34"/>
  <c r="FR180" i="34"/>
  <c r="DR180" i="34"/>
  <c r="ER180" i="34"/>
  <c r="FR160" i="34"/>
  <c r="DR160" i="34"/>
  <c r="ER160" i="34"/>
  <c r="FR157" i="34"/>
  <c r="ER157" i="34"/>
  <c r="DR157" i="34"/>
  <c r="FQ163" i="34"/>
  <c r="DQ163" i="34"/>
  <c r="EQ163" i="34"/>
  <c r="FM150" i="34"/>
  <c r="DM150" i="34"/>
  <c r="EM150" i="34"/>
  <c r="ET204" i="34"/>
  <c r="IT204" i="34" s="1"/>
  <c r="FT204" i="34"/>
  <c r="DT204" i="34"/>
  <c r="HT204" i="34" s="1"/>
  <c r="FA198" i="34"/>
  <c r="HA198" i="34" s="1"/>
  <c r="JA198" i="34" s="1"/>
  <c r="IP31" i="34"/>
  <c r="HM147" i="34"/>
  <c r="HN152" i="34"/>
  <c r="EF152" i="34"/>
  <c r="IF152" i="34" s="1"/>
  <c r="GF152" i="34"/>
  <c r="ER169" i="34"/>
  <c r="FR169" i="34"/>
  <c r="DR169" i="34"/>
  <c r="FR184" i="34"/>
  <c r="DR184" i="34"/>
  <c r="HR184" i="34" s="1"/>
  <c r="ER184" i="34"/>
  <c r="IR184" i="34" s="1"/>
  <c r="ET169" i="34"/>
  <c r="FT169" i="34"/>
  <c r="DT169" i="34"/>
  <c r="FR170" i="34"/>
  <c r="DR170" i="34"/>
  <c r="ER170" i="34"/>
  <c r="FT171" i="34"/>
  <c r="DT171" i="34"/>
  <c r="ET171" i="34"/>
  <c r="DN174" i="34"/>
  <c r="EN174" i="34"/>
  <c r="FN174" i="34"/>
  <c r="FR156" i="34"/>
  <c r="DR156" i="34"/>
  <c r="ER156" i="34"/>
  <c r="FS154" i="34"/>
  <c r="DS154" i="34"/>
  <c r="ES154" i="34"/>
  <c r="FR148" i="34"/>
  <c r="DR148" i="34"/>
  <c r="ER148" i="34"/>
  <c r="DT170" i="34"/>
  <c r="ET170" i="34"/>
  <c r="FT170" i="34"/>
  <c r="ET174" i="34"/>
  <c r="FT174" i="34"/>
  <c r="DT174" i="34"/>
  <c r="FT178" i="34"/>
  <c r="DT178" i="34"/>
  <c r="ET178" i="34"/>
  <c r="DT182" i="34"/>
  <c r="ET182" i="34"/>
  <c r="FT182" i="34"/>
  <c r="FS181" i="34"/>
  <c r="DS181" i="34"/>
  <c r="ES181" i="34"/>
  <c r="FN178" i="34"/>
  <c r="DN178" i="34"/>
  <c r="EN178" i="34"/>
  <c r="FT175" i="34"/>
  <c r="ET175" i="34"/>
  <c r="DT175" i="34"/>
  <c r="FR153" i="34"/>
  <c r="DR153" i="34"/>
  <c r="ER153" i="34"/>
  <c r="FN157" i="34"/>
  <c r="DN157" i="34"/>
  <c r="EN157" i="34"/>
  <c r="FM154" i="34"/>
  <c r="DM154" i="34"/>
  <c r="EM154" i="34"/>
  <c r="EG204" i="34"/>
  <c r="GG204" i="34"/>
  <c r="HS148" i="34"/>
  <c r="HQ148" i="34"/>
  <c r="HP31" i="34"/>
  <c r="HP147" i="34"/>
  <c r="FT173" i="34"/>
  <c r="DT173" i="34"/>
  <c r="ET173" i="34"/>
  <c r="DN170" i="34"/>
  <c r="EN170" i="34"/>
  <c r="FN170" i="34"/>
  <c r="FR168" i="34"/>
  <c r="DR168" i="34"/>
  <c r="ER168" i="34"/>
  <c r="FT179" i="34"/>
  <c r="DT179" i="34"/>
  <c r="ET179" i="34"/>
  <c r="FN182" i="34"/>
  <c r="DN182" i="34"/>
  <c r="HN182" i="34" s="1"/>
  <c r="EN182" i="34"/>
  <c r="IN182" i="34" s="1"/>
  <c r="FT156" i="34"/>
  <c r="DT156" i="34"/>
  <c r="ET156" i="34"/>
  <c r="FO158" i="34"/>
  <c r="DO158" i="34"/>
  <c r="EO158" i="34"/>
  <c r="FP153" i="34"/>
  <c r="DP153" i="34"/>
  <c r="EP153" i="34"/>
  <c r="FP152" i="34"/>
  <c r="DP152" i="34"/>
  <c r="EP152" i="34"/>
  <c r="IB223" i="34"/>
  <c r="EQ223" i="34"/>
  <c r="IB18" i="34"/>
  <c r="HZ198" i="34"/>
  <c r="EC152" i="34"/>
  <c r="EA198" i="34"/>
  <c r="GL170" i="34"/>
  <c r="FL170" i="34"/>
  <c r="BB170" i="34"/>
  <c r="GY170" i="34"/>
  <c r="GL168" i="34"/>
  <c r="FL168" i="34"/>
  <c r="BB168" i="34"/>
  <c r="GY168" i="34"/>
  <c r="GY147" i="34"/>
  <c r="GL147" i="34"/>
  <c r="FL147" i="34"/>
  <c r="BB147" i="34"/>
  <c r="GL179" i="34"/>
  <c r="FL179" i="34"/>
  <c r="BB179" i="34"/>
  <c r="GY179" i="34"/>
  <c r="BB149" i="34"/>
  <c r="GY149" i="34"/>
  <c r="GL149" i="34"/>
  <c r="FL149" i="34"/>
  <c r="FY116" i="34"/>
  <c r="BO116" i="34"/>
  <c r="CB116" i="34" s="1"/>
  <c r="BB137" i="34"/>
  <c r="GY137" i="34"/>
  <c r="GL137" i="34"/>
  <c r="FL137" i="34"/>
  <c r="GY134" i="34"/>
  <c r="GL134" i="34"/>
  <c r="FL134" i="34"/>
  <c r="BB134" i="34"/>
  <c r="BB135" i="34"/>
  <c r="GY135" i="34"/>
  <c r="GL135" i="34"/>
  <c r="FL135" i="34"/>
  <c r="FL176" i="34"/>
  <c r="BB176" i="34"/>
  <c r="GY176" i="34"/>
  <c r="GL176" i="34"/>
  <c r="GL161" i="34"/>
  <c r="FL161" i="34"/>
  <c r="BB161" i="34"/>
  <c r="GY161" i="34"/>
  <c r="GL162" i="34"/>
  <c r="FL162" i="34"/>
  <c r="BB162" i="34"/>
  <c r="GY162" i="34"/>
  <c r="FL182" i="34"/>
  <c r="BB182" i="34"/>
  <c r="GY182" i="34"/>
  <c r="GL182" i="34"/>
  <c r="FL143" i="34"/>
  <c r="BB143" i="34"/>
  <c r="GY143" i="34"/>
  <c r="GL143" i="34"/>
  <c r="GL114" i="34"/>
  <c r="FL114" i="34"/>
  <c r="BB114" i="34"/>
  <c r="GY114" i="34"/>
  <c r="HB223" i="34"/>
  <c r="JB223" i="34" s="1"/>
  <c r="FL160" i="34"/>
  <c r="BB160" i="34"/>
  <c r="GY160" i="34"/>
  <c r="GL160" i="34"/>
  <c r="FL154" i="34"/>
  <c r="BB154" i="34"/>
  <c r="GY154" i="34"/>
  <c r="GL154" i="34"/>
  <c r="GL141" i="34"/>
  <c r="FL141" i="34"/>
  <c r="BB141" i="34"/>
  <c r="GY141" i="34"/>
  <c r="FL183" i="34"/>
  <c r="BB183" i="34"/>
  <c r="GY183" i="34"/>
  <c r="GL183" i="34"/>
  <c r="GY115" i="34"/>
  <c r="GL115" i="34"/>
  <c r="BB115" i="34"/>
  <c r="FL115" i="34"/>
  <c r="GL118" i="34"/>
  <c r="FL118" i="34"/>
  <c r="BB118" i="34"/>
  <c r="GY118" i="34"/>
  <c r="FL131" i="34"/>
  <c r="BB131" i="34"/>
  <c r="GY131" i="34"/>
  <c r="GL131" i="34"/>
  <c r="GY127" i="34"/>
  <c r="GL127" i="34"/>
  <c r="FL127" i="34"/>
  <c r="BB127" i="34"/>
  <c r="FL126" i="34"/>
  <c r="BB126" i="34"/>
  <c r="GY126" i="34"/>
  <c r="GL126" i="34"/>
  <c r="FL142" i="34"/>
  <c r="BB142" i="34"/>
  <c r="GY142" i="34"/>
  <c r="GL142" i="34"/>
  <c r="GL184" i="34"/>
  <c r="FL184" i="34"/>
  <c r="BB184" i="34"/>
  <c r="GY184" i="34"/>
  <c r="BB181" i="34"/>
  <c r="GY181" i="34"/>
  <c r="GL181" i="34"/>
  <c r="FL181" i="34"/>
  <c r="FL158" i="34"/>
  <c r="BB158" i="34"/>
  <c r="GY158" i="34"/>
  <c r="GL158" i="34"/>
  <c r="GL177" i="34"/>
  <c r="FL177" i="34"/>
  <c r="BB177" i="34"/>
  <c r="GY177" i="34"/>
  <c r="ED148" i="34"/>
  <c r="DZ147" i="34"/>
  <c r="GL139" i="34"/>
  <c r="FL139" i="34"/>
  <c r="BB139" i="34"/>
  <c r="GY139" i="34"/>
  <c r="GY166" i="34"/>
  <c r="GL166" i="34"/>
  <c r="FL166" i="34"/>
  <c r="BB166" i="34"/>
  <c r="BB129" i="34"/>
  <c r="GY129" i="34"/>
  <c r="GL129" i="34"/>
  <c r="FL129" i="34"/>
  <c r="GL150" i="34"/>
  <c r="FL150" i="34"/>
  <c r="BB150" i="34"/>
  <c r="GY150" i="34"/>
  <c r="BB138" i="34"/>
  <c r="GY138" i="34"/>
  <c r="GL138" i="34"/>
  <c r="FL138" i="34"/>
  <c r="GY180" i="34"/>
  <c r="GL180" i="34"/>
  <c r="FL180" i="34"/>
  <c r="BB180" i="34"/>
  <c r="GL133" i="34"/>
  <c r="FL133" i="34"/>
  <c r="BB133" i="34"/>
  <c r="GY133" i="34"/>
  <c r="GY145" i="34"/>
  <c r="GL145" i="34"/>
  <c r="FL145" i="34"/>
  <c r="BB145" i="34"/>
  <c r="GL178" i="34"/>
  <c r="FL178" i="34"/>
  <c r="BB178" i="34"/>
  <c r="GY178" i="34"/>
  <c r="GL169" i="34"/>
  <c r="FL169" i="34"/>
  <c r="BB169" i="34"/>
  <c r="GY169" i="34"/>
  <c r="GL146" i="34"/>
  <c r="FL146" i="34"/>
  <c r="BB146" i="34"/>
  <c r="GY146" i="34"/>
  <c r="GL121" i="34"/>
  <c r="FL121" i="34"/>
  <c r="BB121" i="34"/>
  <c r="GY121" i="34"/>
  <c r="EB31" i="34"/>
  <c r="GY174" i="34"/>
  <c r="GL174" i="34"/>
  <c r="FL174" i="34"/>
  <c r="BB174" i="34"/>
  <c r="FL172" i="34"/>
  <c r="BB172" i="34"/>
  <c r="GY172" i="34"/>
  <c r="GL172" i="34"/>
  <c r="GL164" i="34"/>
  <c r="FL164" i="34"/>
  <c r="BB164" i="34"/>
  <c r="GY164" i="34"/>
  <c r="GL151" i="34"/>
  <c r="FL151" i="34"/>
  <c r="BB151" i="34"/>
  <c r="GY151" i="34"/>
  <c r="FL171" i="34"/>
  <c r="BB171" i="34"/>
  <c r="GY171" i="34"/>
  <c r="GL171" i="34"/>
  <c r="BB119" i="34"/>
  <c r="GY119" i="34"/>
  <c r="GL119" i="34"/>
  <c r="FL119" i="34"/>
  <c r="BB125" i="34"/>
  <c r="GY125" i="34"/>
  <c r="GL125" i="34"/>
  <c r="FL125" i="34"/>
  <c r="GL120" i="34"/>
  <c r="FL120" i="34"/>
  <c r="BB120" i="34"/>
  <c r="GY120" i="34"/>
  <c r="GL156" i="34"/>
  <c r="FL156" i="34"/>
  <c r="BB156" i="34"/>
  <c r="GY156" i="34"/>
  <c r="FL124" i="34"/>
  <c r="BB124" i="34"/>
  <c r="GY124" i="34"/>
  <c r="GL124" i="34"/>
  <c r="BB175" i="34"/>
  <c r="GY175" i="34"/>
  <c r="GL175" i="34"/>
  <c r="FL175" i="34"/>
  <c r="GY173" i="34"/>
  <c r="GL173" i="34"/>
  <c r="FL173" i="34"/>
  <c r="BB173" i="34"/>
  <c r="GL130" i="34"/>
  <c r="FL130" i="34"/>
  <c r="BB130" i="34"/>
  <c r="GY130" i="34"/>
  <c r="BO117" i="34"/>
  <c r="CB117" i="34" s="1"/>
  <c r="FY117" i="34"/>
  <c r="GS174" i="34"/>
  <c r="IS174" i="34" s="1"/>
  <c r="EF174" i="34"/>
  <c r="EF179" i="34"/>
  <c r="GS179" i="34"/>
  <c r="IS179" i="34" s="1"/>
  <c r="EG134" i="34"/>
  <c r="GT134" i="34"/>
  <c r="IT134" i="34" s="1"/>
  <c r="EC170" i="34"/>
  <c r="GP170" i="34"/>
  <c r="IP170" i="34" s="1"/>
  <c r="ED176" i="34"/>
  <c r="GQ176" i="34"/>
  <c r="IQ176" i="34" s="1"/>
  <c r="GQ169" i="34"/>
  <c r="IQ169" i="34" s="1"/>
  <c r="ED169" i="34"/>
  <c r="DZ140" i="34"/>
  <c r="GM140" i="34"/>
  <c r="IM140" i="34" s="1"/>
  <c r="DZ189" i="34"/>
  <c r="GM189" i="34"/>
  <c r="HC31" i="34"/>
  <c r="JC31" i="34" s="1"/>
  <c r="EF169" i="34"/>
  <c r="GS169" i="34"/>
  <c r="IS169" i="34" s="1"/>
  <c r="EF175" i="34"/>
  <c r="GS175" i="34"/>
  <c r="IS175" i="34" s="1"/>
  <c r="GS180" i="34"/>
  <c r="IS180" i="34" s="1"/>
  <c r="EF180" i="34"/>
  <c r="GM133" i="34"/>
  <c r="DZ133" i="34"/>
  <c r="GM137" i="34"/>
  <c r="DZ137" i="34"/>
  <c r="EC163" i="34"/>
  <c r="GP163" i="34"/>
  <c r="IP163" i="34" s="1"/>
  <c r="GP130" i="34"/>
  <c r="EC130" i="34"/>
  <c r="GN136" i="34"/>
  <c r="EA136" i="34"/>
  <c r="EC158" i="34"/>
  <c r="GP158" i="34"/>
  <c r="IP158" i="34" s="1"/>
  <c r="ED170" i="34"/>
  <c r="GQ170" i="34"/>
  <c r="IQ170" i="34" s="1"/>
  <c r="GQ178" i="34"/>
  <c r="IQ178" i="34" s="1"/>
  <c r="ED178" i="34"/>
  <c r="ED171" i="34"/>
  <c r="GQ171" i="34"/>
  <c r="IQ171" i="34" s="1"/>
  <c r="GQ179" i="34"/>
  <c r="IQ179" i="34" s="1"/>
  <c r="ED179" i="34"/>
  <c r="EA156" i="34"/>
  <c r="GN156" i="34"/>
  <c r="IN156" i="34" s="1"/>
  <c r="EB153" i="34"/>
  <c r="GO153" i="34"/>
  <c r="IO153" i="34" s="1"/>
  <c r="EB137" i="34"/>
  <c r="GO137" i="34"/>
  <c r="EB124" i="34"/>
  <c r="GO124" i="34"/>
  <c r="GP139" i="34"/>
  <c r="EC139" i="34"/>
  <c r="GM126" i="34"/>
  <c r="IM126" i="34" s="1"/>
  <c r="DZ126" i="34"/>
  <c r="GP134" i="34"/>
  <c r="IP134" i="34" s="1"/>
  <c r="EC134" i="34"/>
  <c r="GO140" i="34"/>
  <c r="IO140" i="34" s="1"/>
  <c r="EB140" i="34"/>
  <c r="GZ198" i="34"/>
  <c r="IZ198" i="34" s="1"/>
  <c r="GP152" i="34"/>
  <c r="GM147" i="34"/>
  <c r="IM147" i="34" s="1"/>
  <c r="GQ148" i="34"/>
  <c r="IQ148" i="34" s="1"/>
  <c r="EG158" i="34"/>
  <c r="GT158" i="34"/>
  <c r="IT158" i="34" s="1"/>
  <c r="EF168" i="34"/>
  <c r="GS168" i="34"/>
  <c r="IS168" i="34" s="1"/>
  <c r="ED168" i="34"/>
  <c r="GQ168" i="34"/>
  <c r="IQ168" i="34" s="1"/>
  <c r="ED177" i="34"/>
  <c r="GQ177" i="34"/>
  <c r="IQ177" i="34" s="1"/>
  <c r="EA131" i="34"/>
  <c r="GN131" i="34"/>
  <c r="IN131" i="34" s="1"/>
  <c r="EA143" i="34"/>
  <c r="GN143" i="34"/>
  <c r="IN143" i="34" s="1"/>
  <c r="EG47" i="34"/>
  <c r="GT47" i="34"/>
  <c r="DZ125" i="34"/>
  <c r="GM125" i="34"/>
  <c r="IM125" i="34" s="1"/>
  <c r="AO63" i="34"/>
  <c r="EL63" i="34" s="1"/>
  <c r="DY63" i="34"/>
  <c r="EF156" i="34"/>
  <c r="GS156" i="34"/>
  <c r="IS156" i="34" s="1"/>
  <c r="EF171" i="34"/>
  <c r="GS171" i="34"/>
  <c r="IS171" i="34" s="1"/>
  <c r="GS176" i="34"/>
  <c r="IS176" i="34" s="1"/>
  <c r="EF176" i="34"/>
  <c r="EF182" i="34"/>
  <c r="GS182" i="34"/>
  <c r="IS182" i="34" s="1"/>
  <c r="EB129" i="34"/>
  <c r="GO129" i="34"/>
  <c r="IO129" i="34" s="1"/>
  <c r="EC168" i="34"/>
  <c r="GP168" i="34"/>
  <c r="IP168" i="34" s="1"/>
  <c r="EA163" i="34"/>
  <c r="GN163" i="34"/>
  <c r="EA166" i="34"/>
  <c r="GN166" i="34"/>
  <c r="GQ172" i="34"/>
  <c r="IQ172" i="34" s="1"/>
  <c r="ED172" i="34"/>
  <c r="ED180" i="34"/>
  <c r="GQ180" i="34"/>
  <c r="IQ180" i="34" s="1"/>
  <c r="GQ173" i="34"/>
  <c r="IQ173" i="34" s="1"/>
  <c r="ED173" i="34"/>
  <c r="GQ181" i="34"/>
  <c r="IQ181" i="34" s="1"/>
  <c r="ED181" i="34"/>
  <c r="EW223" i="34"/>
  <c r="EA159" i="34"/>
  <c r="GN159" i="34"/>
  <c r="IN159" i="34" s="1"/>
  <c r="DZ160" i="34"/>
  <c r="GM160" i="34"/>
  <c r="IM160" i="34" s="1"/>
  <c r="DZ148" i="34"/>
  <c r="GM148" i="34"/>
  <c r="ED160" i="34"/>
  <c r="GQ160" i="34"/>
  <c r="IQ160" i="34" s="1"/>
  <c r="DZ146" i="34"/>
  <c r="GM146" i="34"/>
  <c r="IM146" i="34" s="1"/>
  <c r="GN126" i="34"/>
  <c r="IN126" i="34" s="1"/>
  <c r="EA126" i="34"/>
  <c r="EA154" i="34"/>
  <c r="GN154" i="34"/>
  <c r="IN154" i="34" s="1"/>
  <c r="GT204" i="34"/>
  <c r="GN198" i="34"/>
  <c r="IN198" i="34" s="1"/>
  <c r="EG152" i="34"/>
  <c r="EA158" i="34"/>
  <c r="GN158" i="34"/>
  <c r="IN158" i="34" s="1"/>
  <c r="GP128" i="34"/>
  <c r="IP128" i="34" s="1"/>
  <c r="EC128" i="34"/>
  <c r="EG154" i="34"/>
  <c r="GT154" i="34"/>
  <c r="IT154" i="34" s="1"/>
  <c r="GS160" i="34"/>
  <c r="IS160" i="34" s="1"/>
  <c r="EF160" i="34"/>
  <c r="EF172" i="34"/>
  <c r="GS172" i="34"/>
  <c r="IS172" i="34" s="1"/>
  <c r="EF177" i="34"/>
  <c r="GS177" i="34"/>
  <c r="IS177" i="34" s="1"/>
  <c r="GM129" i="34"/>
  <c r="IM129" i="34" s="1"/>
  <c r="DZ129" i="34"/>
  <c r="EC124" i="34"/>
  <c r="GP124" i="34"/>
  <c r="EC154" i="34"/>
  <c r="GP154" i="34"/>
  <c r="IP154" i="34" s="1"/>
  <c r="GQ174" i="34"/>
  <c r="IQ174" i="34" s="1"/>
  <c r="ED174" i="34"/>
  <c r="GQ182" i="34"/>
  <c r="IQ182" i="34" s="1"/>
  <c r="ED182" i="34"/>
  <c r="ED175" i="34"/>
  <c r="GQ175" i="34"/>
  <c r="IQ175" i="34" s="1"/>
  <c r="GR184" i="34"/>
  <c r="ED156" i="34"/>
  <c r="GQ156" i="34"/>
  <c r="IQ156" i="34" s="1"/>
  <c r="GO131" i="34"/>
  <c r="IO131" i="34" s="1"/>
  <c r="EB131" i="34"/>
  <c r="EB135" i="34"/>
  <c r="GO135" i="34"/>
  <c r="IO135" i="34" s="1"/>
  <c r="GP136" i="34"/>
  <c r="EC136" i="34"/>
  <c r="DZ145" i="34"/>
  <c r="GM145" i="34"/>
  <c r="IM145" i="34" s="1"/>
  <c r="EF134" i="34"/>
  <c r="GS134" i="34"/>
  <c r="IS134" i="34" s="1"/>
  <c r="DZ127" i="34"/>
  <c r="GM127" i="34"/>
  <c r="EA124" i="34"/>
  <c r="GN124" i="34"/>
  <c r="GT63" i="34"/>
  <c r="HB18" i="34"/>
  <c r="JB18" i="34" s="1"/>
  <c r="FO223" i="34"/>
  <c r="HO223" i="34" s="1"/>
  <c r="AG21" i="34"/>
  <c r="U172" i="33"/>
  <c r="U172" i="34"/>
  <c r="FR172" i="34" s="1"/>
  <c r="U178" i="33"/>
  <c r="AX178" i="33" s="1"/>
  <c r="BX178" i="33" s="1"/>
  <c r="U178" i="34"/>
  <c r="H230" i="10"/>
  <c r="AU179" i="34"/>
  <c r="FF172" i="34"/>
  <c r="FF177" i="34"/>
  <c r="J222" i="10"/>
  <c r="AW171" i="34"/>
  <c r="J226" i="10"/>
  <c r="AW175" i="34"/>
  <c r="J230" i="10"/>
  <c r="AW179" i="34"/>
  <c r="D28" i="34"/>
  <c r="AP27" i="34"/>
  <c r="R30" i="33"/>
  <c r="R31" i="34"/>
  <c r="J221" i="10"/>
  <c r="AW170" i="34"/>
  <c r="J225" i="10"/>
  <c r="AW174" i="34"/>
  <c r="J229" i="10"/>
  <c r="AW178" i="34"/>
  <c r="J233" i="10"/>
  <c r="AW182" i="34"/>
  <c r="E28" i="34"/>
  <c r="AD31" i="34"/>
  <c r="AQ18" i="34"/>
  <c r="GA18" i="34" s="1"/>
  <c r="Q21" i="33"/>
  <c r="Q21" i="34"/>
  <c r="AD25" i="34"/>
  <c r="R19" i="33"/>
  <c r="R19" i="34"/>
  <c r="FC152" i="34"/>
  <c r="EZ129" i="34"/>
  <c r="GZ129" i="34" s="1"/>
  <c r="FC124" i="34"/>
  <c r="HC124" i="34" s="1"/>
  <c r="C252" i="10"/>
  <c r="BC178" i="34"/>
  <c r="C360" i="20"/>
  <c r="FZ142" i="34"/>
  <c r="I973" i="17"/>
  <c r="BI47" i="34"/>
  <c r="GF47" i="34" s="1"/>
  <c r="D365" i="22"/>
  <c r="BD190" i="34"/>
  <c r="GA190" i="34" s="1"/>
  <c r="C293" i="22"/>
  <c r="P188" i="34"/>
  <c r="F240" i="22"/>
  <c r="AF205" i="34"/>
  <c r="FA163" i="34"/>
  <c r="FA166" i="34"/>
  <c r="FD172" i="34"/>
  <c r="FD180" i="34"/>
  <c r="FD173" i="34"/>
  <c r="FD181" i="34"/>
  <c r="H220" i="10"/>
  <c r="AU169" i="34"/>
  <c r="H157" i="10"/>
  <c r="AH175" i="34"/>
  <c r="Q172" i="33"/>
  <c r="AG172" i="33" s="1"/>
  <c r="Q172" i="34"/>
  <c r="V173" i="33"/>
  <c r="V173" i="34"/>
  <c r="FS173" i="34" s="1"/>
  <c r="W181" i="33"/>
  <c r="AZ181" i="33" s="1"/>
  <c r="W181" i="34"/>
  <c r="AD223" i="34"/>
  <c r="J247" i="32"/>
  <c r="AW163" i="34"/>
  <c r="AH154" i="34"/>
  <c r="ER154" i="34" s="1"/>
  <c r="AU156" i="34"/>
  <c r="G157" i="33"/>
  <c r="AJ157" i="33" s="1"/>
  <c r="BJ157" i="33" s="1"/>
  <c r="G157" i="34"/>
  <c r="AU153" i="34"/>
  <c r="G155" i="33"/>
  <c r="G155" i="34"/>
  <c r="FA159" i="34"/>
  <c r="EZ160" i="34"/>
  <c r="BE156" i="34"/>
  <c r="GB156" i="34" s="1"/>
  <c r="EZ148" i="34"/>
  <c r="GZ148" i="34" s="1"/>
  <c r="BE152" i="33"/>
  <c r="HL152" i="34"/>
  <c r="F370" i="20"/>
  <c r="FD160" i="34"/>
  <c r="C266" i="32"/>
  <c r="BC157" i="34"/>
  <c r="FZ157" i="34" s="1"/>
  <c r="D363" i="20"/>
  <c r="C349" i="20"/>
  <c r="FZ130" i="34"/>
  <c r="EZ126" i="34"/>
  <c r="GZ126" i="34" s="1"/>
  <c r="GA137" i="34"/>
  <c r="FC134" i="34"/>
  <c r="HC134" i="34" s="1"/>
  <c r="C370" i="20"/>
  <c r="GA140" i="34"/>
  <c r="HL136" i="34"/>
  <c r="H963" i="17"/>
  <c r="BH37" i="34"/>
  <c r="GE37" i="34" s="1"/>
  <c r="E990" i="17"/>
  <c r="BE64" i="34"/>
  <c r="GB64" i="34" s="1"/>
  <c r="BI157" i="34"/>
  <c r="GF157" i="34" s="1"/>
  <c r="DR134" i="34"/>
  <c r="AX150" i="33"/>
  <c r="BX150" i="33" s="1"/>
  <c r="I237" i="22"/>
  <c r="AI202" i="34"/>
  <c r="J963" i="17"/>
  <c r="GB128" i="34"/>
  <c r="C260" i="22"/>
  <c r="C190" i="34"/>
  <c r="C350" i="20"/>
  <c r="FZ131" i="34"/>
  <c r="GA127" i="34"/>
  <c r="FB140" i="34"/>
  <c r="HB140" i="34" s="1"/>
  <c r="F361" i="20"/>
  <c r="GC143" i="34"/>
  <c r="F362" i="20"/>
  <c r="GC144" i="34"/>
  <c r="E352" i="20"/>
  <c r="GB133" i="34"/>
  <c r="F963" i="17"/>
  <c r="BF37" i="34"/>
  <c r="GC37" i="34" s="1"/>
  <c r="F990" i="17"/>
  <c r="BF64" i="34"/>
  <c r="GC64" i="34" s="1"/>
  <c r="Q153" i="33"/>
  <c r="Q153" i="34"/>
  <c r="FN153" i="34" s="1"/>
  <c r="C164" i="32"/>
  <c r="AC155" i="34"/>
  <c r="D241" i="32"/>
  <c r="AQ157" i="34"/>
  <c r="BF160" i="34"/>
  <c r="GC160" i="34" s="1"/>
  <c r="D170" i="32"/>
  <c r="AD161" i="34"/>
  <c r="E171" i="32"/>
  <c r="AE162" i="34"/>
  <c r="DO162" i="34" s="1"/>
  <c r="C172" i="32"/>
  <c r="AC163" i="34"/>
  <c r="E164" i="33"/>
  <c r="E164" i="34"/>
  <c r="F165" i="33"/>
  <c r="AI165" i="33" s="1"/>
  <c r="BI165" i="33" s="1"/>
  <c r="F165" i="34"/>
  <c r="AW165" i="34"/>
  <c r="C175" i="32"/>
  <c r="AC166" i="34"/>
  <c r="D176" i="32"/>
  <c r="AD167" i="34"/>
  <c r="E361" i="20"/>
  <c r="GB143" i="34"/>
  <c r="E360" i="20"/>
  <c r="GB142" i="34"/>
  <c r="AW153" i="34"/>
  <c r="C238" i="32"/>
  <c r="AP154" i="34"/>
  <c r="E164" i="32"/>
  <c r="AE155" i="34"/>
  <c r="DO155" i="34" s="1"/>
  <c r="W157" i="33"/>
  <c r="AZ157" i="33" s="1"/>
  <c r="W157" i="34"/>
  <c r="C242" i="32"/>
  <c r="AP158" i="34"/>
  <c r="AT158" i="34"/>
  <c r="E243" i="32"/>
  <c r="AR159" i="34"/>
  <c r="F170" i="32"/>
  <c r="AF161" i="34"/>
  <c r="FP161" i="34" s="1"/>
  <c r="C171" i="32"/>
  <c r="AC162" i="34"/>
  <c r="I247" i="32"/>
  <c r="AV163" i="34"/>
  <c r="FM151" i="34"/>
  <c r="K239" i="22"/>
  <c r="AK204" i="34"/>
  <c r="H247" i="32"/>
  <c r="AU163" i="34"/>
  <c r="AU165" i="34"/>
  <c r="FF156" i="34"/>
  <c r="AG31" i="34"/>
  <c r="FQ31" i="34" s="1"/>
  <c r="U176" i="33"/>
  <c r="U176" i="34"/>
  <c r="FR176" i="34" s="1"/>
  <c r="U183" i="33"/>
  <c r="AX183" i="33" s="1"/>
  <c r="U183" i="34"/>
  <c r="H223" i="10"/>
  <c r="AU172" i="34"/>
  <c r="H227" i="10"/>
  <c r="AU176" i="34"/>
  <c r="FF168" i="34"/>
  <c r="FF174" i="34"/>
  <c r="FF179" i="34"/>
  <c r="FG134" i="34"/>
  <c r="HG134" i="34" s="1"/>
  <c r="C403" i="1"/>
  <c r="BC28" i="34"/>
  <c r="C402" i="1"/>
  <c r="BC27" i="34"/>
  <c r="C373" i="20"/>
  <c r="FZ152" i="34"/>
  <c r="FC170" i="34"/>
  <c r="F354" i="20"/>
  <c r="GC135" i="34"/>
  <c r="E357" i="20"/>
  <c r="GB139" i="34"/>
  <c r="C238" i="22"/>
  <c r="AC203" i="34"/>
  <c r="E237" i="22"/>
  <c r="AE202" i="34"/>
  <c r="C367" i="22"/>
  <c r="BC192" i="34"/>
  <c r="FZ192" i="34" s="1"/>
  <c r="FC154" i="34"/>
  <c r="FD174" i="34"/>
  <c r="FD182" i="34"/>
  <c r="FD175" i="34"/>
  <c r="Q176" i="33"/>
  <c r="AG176" i="33" s="1"/>
  <c r="Q176" i="34"/>
  <c r="FE184" i="34"/>
  <c r="H223" i="34"/>
  <c r="J223" i="34"/>
  <c r="D225" i="10"/>
  <c r="AQ174" i="34"/>
  <c r="F271" i="32"/>
  <c r="BF162" i="34"/>
  <c r="GC162" i="34" s="1"/>
  <c r="G153" i="33"/>
  <c r="AJ153" i="33" s="1"/>
  <c r="G153" i="34"/>
  <c r="AG157" i="34"/>
  <c r="J168" i="32"/>
  <c r="AJ159" i="34"/>
  <c r="FT159" i="34" s="1"/>
  <c r="AW160" i="34"/>
  <c r="FD156" i="34"/>
  <c r="G168" i="32"/>
  <c r="AG159" i="34"/>
  <c r="C274" i="32"/>
  <c r="BC165" i="34"/>
  <c r="FZ165" i="34" s="1"/>
  <c r="C270" i="32"/>
  <c r="BC161" i="34"/>
  <c r="FZ161" i="34" s="1"/>
  <c r="FB131" i="34"/>
  <c r="HB131" i="34" s="1"/>
  <c r="E349" i="20"/>
  <c r="GB130" i="34"/>
  <c r="FB135" i="34"/>
  <c r="HB135" i="34" s="1"/>
  <c r="F359" i="20"/>
  <c r="GC141" i="34"/>
  <c r="FC136" i="34"/>
  <c r="HC136" i="34" s="1"/>
  <c r="GC127" i="34"/>
  <c r="E366" i="20"/>
  <c r="GB148" i="34"/>
  <c r="BE149" i="33"/>
  <c r="HL148" i="34"/>
  <c r="F366" i="20"/>
  <c r="GC148" i="34"/>
  <c r="EZ146" i="34"/>
  <c r="GZ146" i="34" s="1"/>
  <c r="E269" i="32"/>
  <c r="BE160" i="34"/>
  <c r="GB160" i="34" s="1"/>
  <c r="AE128" i="33"/>
  <c r="HL128" i="34"/>
  <c r="C361" i="20"/>
  <c r="FZ143" i="34"/>
  <c r="FA126" i="34"/>
  <c r="HA126" i="34" s="1"/>
  <c r="GA142" i="34"/>
  <c r="E363" i="20"/>
  <c r="E251" i="32"/>
  <c r="AR167" i="34"/>
  <c r="AR141" i="33"/>
  <c r="HL140" i="34"/>
  <c r="E963" i="17"/>
  <c r="BE37" i="34"/>
  <c r="GB37" i="34" s="1"/>
  <c r="C989" i="17"/>
  <c r="BC63" i="34"/>
  <c r="FZ63" i="34" s="1"/>
  <c r="FA154" i="34"/>
  <c r="FZ124" i="34"/>
  <c r="C257" i="22"/>
  <c r="C187" i="34"/>
  <c r="F365" i="20"/>
  <c r="GC147" i="34"/>
  <c r="C351" i="20"/>
  <c r="FZ132" i="34"/>
  <c r="GA147" i="34"/>
  <c r="GB126" i="34"/>
  <c r="E373" i="20"/>
  <c r="GB152" i="34"/>
  <c r="E355" i="20"/>
  <c r="GB136" i="34"/>
  <c r="BR155" i="33"/>
  <c r="HL155" i="34"/>
  <c r="HL167" i="34"/>
  <c r="E154" i="33"/>
  <c r="E154" i="34"/>
  <c r="E242" i="32"/>
  <c r="AR158" i="34"/>
  <c r="E248" i="32"/>
  <c r="AR164" i="34"/>
  <c r="AS165" i="34"/>
  <c r="AE157" i="33"/>
  <c r="HL157" i="34"/>
  <c r="AS153" i="34"/>
  <c r="AG154" i="34"/>
  <c r="EQ154" i="34" s="1"/>
  <c r="AV155" i="34"/>
  <c r="AW157" i="34"/>
  <c r="I168" i="32"/>
  <c r="AI159" i="34"/>
  <c r="DS159" i="34" s="1"/>
  <c r="E247" i="32"/>
  <c r="AR163" i="34"/>
  <c r="D174" i="32"/>
  <c r="AD165" i="34"/>
  <c r="E989" i="17"/>
  <c r="BE63" i="34"/>
  <c r="GB63" i="34" s="1"/>
  <c r="BC164" i="34"/>
  <c r="FZ164" i="34" s="1"/>
  <c r="D963" i="17"/>
  <c r="BD37" i="34"/>
  <c r="GA37" i="34" s="1"/>
  <c r="EZ147" i="34"/>
  <c r="GZ147" i="34" s="1"/>
  <c r="C366" i="22"/>
  <c r="BC191" i="34"/>
  <c r="FZ191" i="34" s="1"/>
  <c r="AU167" i="34"/>
  <c r="U159" i="33"/>
  <c r="AX159" i="33" s="1"/>
  <c r="BX159" i="33" s="1"/>
  <c r="U159" i="34"/>
  <c r="V163" i="33"/>
  <c r="AY163" i="33" s="1"/>
  <c r="BY163" i="33" s="1"/>
  <c r="V163" i="34"/>
  <c r="FG154" i="34"/>
  <c r="FF160" i="34"/>
  <c r="U179" i="33"/>
  <c r="AX179" i="33" s="1"/>
  <c r="U179" i="34"/>
  <c r="H129" i="10"/>
  <c r="AU173" i="34"/>
  <c r="FF169" i="34"/>
  <c r="FF175" i="34"/>
  <c r="FF180" i="34"/>
  <c r="AV21" i="34"/>
  <c r="J220" i="10"/>
  <c r="AW169" i="34"/>
  <c r="J224" i="10"/>
  <c r="AW173" i="34"/>
  <c r="J228" i="10"/>
  <c r="AW177" i="34"/>
  <c r="J232" i="10"/>
  <c r="AW181" i="34"/>
  <c r="J219" i="10"/>
  <c r="AW168" i="34"/>
  <c r="J223" i="10"/>
  <c r="AW172" i="34"/>
  <c r="J227" i="10"/>
  <c r="AW176" i="34"/>
  <c r="J231" i="10"/>
  <c r="AW180" i="34"/>
  <c r="AQ27" i="34"/>
  <c r="AP18" i="34"/>
  <c r="EZ180" i="34"/>
  <c r="EZ133" i="34"/>
  <c r="GZ133" i="34" s="1"/>
  <c r="D354" i="20"/>
  <c r="GA135" i="34"/>
  <c r="GC125" i="34"/>
  <c r="EZ137" i="34"/>
  <c r="GZ137" i="34" s="1"/>
  <c r="G990" i="17"/>
  <c r="BG64" i="34"/>
  <c r="GD64" i="34" s="1"/>
  <c r="J990" i="17"/>
  <c r="D990" i="17"/>
  <c r="BD64" i="34"/>
  <c r="GA64" i="34" s="1"/>
  <c r="C328" i="22"/>
  <c r="AP188" i="34"/>
  <c r="BH158" i="34"/>
  <c r="GE158" i="34" s="1"/>
  <c r="E270" i="32"/>
  <c r="BE161" i="34"/>
  <c r="GB161" i="34" s="1"/>
  <c r="BG223" i="34"/>
  <c r="FD168" i="34"/>
  <c r="FD176" i="34"/>
  <c r="FD169" i="34"/>
  <c r="FD177" i="34"/>
  <c r="H159" i="10"/>
  <c r="AH177" i="34"/>
  <c r="AQ19" i="34"/>
  <c r="GA19" i="34" s="1"/>
  <c r="H219" i="10"/>
  <c r="AU168" i="34"/>
  <c r="Q168" i="33"/>
  <c r="AG168" i="33" s="1"/>
  <c r="Q168" i="34"/>
  <c r="D227" i="10"/>
  <c r="AQ176" i="34"/>
  <c r="I170" i="33"/>
  <c r="AL170" i="33" s="1"/>
  <c r="BL170" i="33" s="1"/>
  <c r="I170" i="34"/>
  <c r="D233" i="10"/>
  <c r="AQ182" i="34"/>
  <c r="W155" i="33"/>
  <c r="W155" i="34"/>
  <c r="ET155" i="34" s="1"/>
  <c r="AW156" i="34"/>
  <c r="FA158" i="34"/>
  <c r="AU160" i="34"/>
  <c r="W163" i="33"/>
  <c r="AZ163" i="33" s="1"/>
  <c r="BZ163" i="33" s="1"/>
  <c r="W163" i="34"/>
  <c r="FT163" i="34" s="1"/>
  <c r="AI158" i="34"/>
  <c r="ES158" i="34" s="1"/>
  <c r="BF155" i="34"/>
  <c r="GC155" i="34" s="1"/>
  <c r="D372" i="20"/>
  <c r="GA125" i="34"/>
  <c r="FA131" i="34"/>
  <c r="HA131" i="34" s="1"/>
  <c r="D371" i="20"/>
  <c r="C354" i="20"/>
  <c r="FZ135" i="34"/>
  <c r="C371" i="20"/>
  <c r="C353" i="20"/>
  <c r="FZ134" i="34"/>
  <c r="F350" i="20"/>
  <c r="GC131" i="34"/>
  <c r="AV167" i="34"/>
  <c r="E372" i="20"/>
  <c r="BE145" i="33"/>
  <c r="HL144" i="34"/>
  <c r="EZ145" i="34"/>
  <c r="GZ145" i="34" s="1"/>
  <c r="C276" i="32"/>
  <c r="BC167" i="34"/>
  <c r="FZ167" i="34" s="1"/>
  <c r="FF134" i="34"/>
  <c r="HF134" i="34" s="1"/>
  <c r="C326" i="22"/>
  <c r="AP186" i="34"/>
  <c r="D348" i="20"/>
  <c r="GA129" i="34"/>
  <c r="GB127" i="34"/>
  <c r="C355" i="20"/>
  <c r="FZ136" i="34"/>
  <c r="EZ127" i="34"/>
  <c r="GZ127" i="34" s="1"/>
  <c r="FA124" i="34"/>
  <c r="HA124" i="34" s="1"/>
  <c r="GB144" i="34"/>
  <c r="B64" i="33"/>
  <c r="BR64" i="33" s="1"/>
  <c r="B64" i="34"/>
  <c r="HL64" i="34" s="1"/>
  <c r="E973" i="17"/>
  <c r="BE47" i="34"/>
  <c r="GB47" i="34" s="1"/>
  <c r="E238" i="32"/>
  <c r="AR154" i="34"/>
  <c r="C168" i="32"/>
  <c r="AC159" i="34"/>
  <c r="E246" i="32"/>
  <c r="AR162" i="34"/>
  <c r="C250" i="32"/>
  <c r="AP166" i="34"/>
  <c r="D167" i="33"/>
  <c r="AG167" i="33" s="1"/>
  <c r="D167" i="34"/>
  <c r="H990" i="17"/>
  <c r="BH64" i="34"/>
  <c r="GE64" i="34" s="1"/>
  <c r="AU166" i="34"/>
  <c r="BC156" i="34"/>
  <c r="FZ156" i="34" s="1"/>
  <c r="AT154" i="34"/>
  <c r="E239" i="32"/>
  <c r="AR155" i="34"/>
  <c r="V155" i="33"/>
  <c r="AL155" i="33" s="1"/>
  <c r="V155" i="34"/>
  <c r="F157" i="33"/>
  <c r="AI157" i="33" s="1"/>
  <c r="BI157" i="33" s="1"/>
  <c r="F157" i="34"/>
  <c r="J157" i="33"/>
  <c r="AM157" i="33" s="1"/>
  <c r="BM157" i="33" s="1"/>
  <c r="J157" i="34"/>
  <c r="C158" i="33"/>
  <c r="AF158" i="33" s="1"/>
  <c r="C158" i="34"/>
  <c r="T158" i="33"/>
  <c r="T158" i="34"/>
  <c r="EQ158" i="34" s="1"/>
  <c r="E168" i="32"/>
  <c r="AE159" i="34"/>
  <c r="EO159" i="34" s="1"/>
  <c r="C246" i="32"/>
  <c r="AP162" i="34"/>
  <c r="E163" i="33"/>
  <c r="AH163" i="33" s="1"/>
  <c r="BH163" i="33" s="1"/>
  <c r="E163" i="34"/>
  <c r="I172" i="32"/>
  <c r="AI163" i="34"/>
  <c r="BR153" i="33"/>
  <c r="HL153" i="34"/>
  <c r="D989" i="17"/>
  <c r="BD63" i="34"/>
  <c r="GA63" i="34" s="1"/>
  <c r="J989" i="17"/>
  <c r="FD148" i="34"/>
  <c r="HD148" i="34" s="1"/>
  <c r="P221" i="34"/>
  <c r="U163" i="33"/>
  <c r="AX163" i="33" s="1"/>
  <c r="BX163" i="33" s="1"/>
  <c r="U163" i="34"/>
  <c r="FG158" i="34"/>
  <c r="U182" i="33"/>
  <c r="AX182" i="33" s="1"/>
  <c r="U182" i="34"/>
  <c r="U174" i="33"/>
  <c r="AK174" i="33" s="1"/>
  <c r="U174" i="34"/>
  <c r="H225" i="10"/>
  <c r="AU174" i="34"/>
  <c r="H229" i="10"/>
  <c r="AU178" i="34"/>
  <c r="H233" i="10"/>
  <c r="AU182" i="34"/>
  <c r="FF171" i="34"/>
  <c r="FF176" i="34"/>
  <c r="FF182" i="34"/>
  <c r="AS28" i="34"/>
  <c r="GC28" i="34" s="1"/>
  <c r="AJ223" i="34"/>
  <c r="AR21" i="34"/>
  <c r="GB21" i="34" s="1"/>
  <c r="F352" i="20"/>
  <c r="GC133" i="34"/>
  <c r="C250" i="10"/>
  <c r="BC176" i="34"/>
  <c r="F254" i="10"/>
  <c r="BF180" i="34"/>
  <c r="GC180" i="34" s="1"/>
  <c r="FB129" i="34"/>
  <c r="HB129" i="34" s="1"/>
  <c r="F360" i="20"/>
  <c r="GC142" i="34"/>
  <c r="E365" i="20"/>
  <c r="GB147" i="34"/>
  <c r="C251" i="10"/>
  <c r="BC177" i="34"/>
  <c r="FC168" i="34"/>
  <c r="F246" i="10"/>
  <c r="BF172" i="34"/>
  <c r="C249" i="10"/>
  <c r="BC175" i="34"/>
  <c r="GC137" i="34"/>
  <c r="D359" i="20"/>
  <c r="GA141" i="34"/>
  <c r="GB125" i="34"/>
  <c r="G973" i="17"/>
  <c r="BG47" i="34"/>
  <c r="GD47" i="34" s="1"/>
  <c r="H973" i="17"/>
  <c r="BH47" i="34"/>
  <c r="GE47" i="34" s="1"/>
  <c r="BC153" i="34"/>
  <c r="FZ153" i="34" s="1"/>
  <c r="GF148" i="34"/>
  <c r="FC163" i="34"/>
  <c r="FC130" i="34"/>
  <c r="HC130" i="34" s="1"/>
  <c r="FA136" i="34"/>
  <c r="HA136" i="34" s="1"/>
  <c r="FC158" i="34"/>
  <c r="FD170" i="34"/>
  <c r="FD178" i="34"/>
  <c r="FD171" i="34"/>
  <c r="FD179" i="34"/>
  <c r="Q180" i="33"/>
  <c r="AT180" i="33" s="1"/>
  <c r="Q180" i="34"/>
  <c r="I232" i="10"/>
  <c r="AV181" i="34"/>
  <c r="I134" i="10"/>
  <c r="BI178" i="34" s="1"/>
  <c r="GF178" i="34" s="1"/>
  <c r="I178" i="34"/>
  <c r="W160" i="33"/>
  <c r="AZ160" i="33" s="1"/>
  <c r="W160" i="34"/>
  <c r="FT160" i="34" s="1"/>
  <c r="G247" i="32"/>
  <c r="AT163" i="34"/>
  <c r="AU157" i="34"/>
  <c r="G159" i="33"/>
  <c r="AJ159" i="33" s="1"/>
  <c r="BJ159" i="33" s="1"/>
  <c r="G159" i="34"/>
  <c r="AV164" i="34"/>
  <c r="FA156" i="34"/>
  <c r="BF156" i="34"/>
  <c r="GC156" i="34" s="1"/>
  <c r="FB153" i="34"/>
  <c r="F268" i="32"/>
  <c r="BF159" i="34"/>
  <c r="GC159" i="34" s="1"/>
  <c r="FB137" i="34"/>
  <c r="HB137" i="34" s="1"/>
  <c r="FB124" i="34"/>
  <c r="HB124" i="34" s="1"/>
  <c r="E351" i="20"/>
  <c r="GB132" i="34"/>
  <c r="E359" i="20"/>
  <c r="GB141" i="34"/>
  <c r="FC139" i="34"/>
  <c r="HC139" i="34" s="1"/>
  <c r="D366" i="20"/>
  <c r="GA148" i="34"/>
  <c r="GA133" i="34"/>
  <c r="F371" i="20"/>
  <c r="FC128" i="34"/>
  <c r="HC128" i="34" s="1"/>
  <c r="BE132" i="33"/>
  <c r="HL132" i="34"/>
  <c r="G963" i="17"/>
  <c r="BG37" i="34"/>
  <c r="GD37" i="34" s="1"/>
  <c r="C963" i="17"/>
  <c r="BC37" i="34"/>
  <c r="FZ37" i="34" s="1"/>
  <c r="I990" i="17"/>
  <c r="BI64" i="34"/>
  <c r="GF64" i="34" s="1"/>
  <c r="D269" i="32"/>
  <c r="BD160" i="34"/>
  <c r="GA160" i="34" s="1"/>
  <c r="AX148" i="33"/>
  <c r="BX148" i="33" s="1"/>
  <c r="ET148" i="34"/>
  <c r="D271" i="32"/>
  <c r="BD162" i="34"/>
  <c r="GA162" i="34" s="1"/>
  <c r="C330" i="22"/>
  <c r="AP190" i="34"/>
  <c r="EZ140" i="34"/>
  <c r="GZ140" i="34" s="1"/>
  <c r="FA143" i="34"/>
  <c r="HA143" i="34" s="1"/>
  <c r="E371" i="20"/>
  <c r="F989" i="17"/>
  <c r="BF63" i="34"/>
  <c r="GC63" i="34" s="1"/>
  <c r="EZ189" i="34"/>
  <c r="F973" i="17"/>
  <c r="BF47" i="34"/>
  <c r="GC47" i="34" s="1"/>
  <c r="J973" i="17"/>
  <c r="O163" i="33"/>
  <c r="P222" i="34"/>
  <c r="C247" i="32"/>
  <c r="AP163" i="34"/>
  <c r="AW166" i="34"/>
  <c r="AH21" i="34"/>
  <c r="ER21" i="34" s="1"/>
  <c r="EZ125" i="34"/>
  <c r="GZ125" i="34" s="1"/>
  <c r="BR165" i="33"/>
  <c r="HL165" i="34"/>
  <c r="J153" i="33"/>
  <c r="J153" i="34"/>
  <c r="AF157" i="34"/>
  <c r="C167" i="32"/>
  <c r="AC158" i="34"/>
  <c r="I243" i="32"/>
  <c r="AV159" i="34"/>
  <c r="F245" i="32"/>
  <c r="AS161" i="34"/>
  <c r="E172" i="32"/>
  <c r="AE163" i="34"/>
  <c r="AT164" i="34"/>
  <c r="D165" i="33"/>
  <c r="AG165" i="33" s="1"/>
  <c r="D165" i="34"/>
  <c r="C990" i="17"/>
  <c r="BC64" i="34"/>
  <c r="FZ64" i="34" s="1"/>
  <c r="G989" i="17"/>
  <c r="BG63" i="34"/>
  <c r="GD63" i="34" s="1"/>
  <c r="H989" i="17"/>
  <c r="BH63" i="34"/>
  <c r="GE63" i="34" s="1"/>
  <c r="I989" i="17"/>
  <c r="BI63" i="34"/>
  <c r="GF63" i="34" s="1"/>
  <c r="GA152" i="34"/>
  <c r="BH21" i="34"/>
  <c r="FG204" i="34"/>
  <c r="AH164" i="33"/>
  <c r="AW158" i="33"/>
  <c r="AT152" i="33"/>
  <c r="AL21" i="33"/>
  <c r="BL21" i="33" s="1"/>
  <c r="B222" i="32"/>
  <c r="D130" i="32"/>
  <c r="D454" i="6" s="1"/>
  <c r="E347" i="20"/>
  <c r="J258" i="20"/>
  <c r="D370" i="20"/>
  <c r="O144" i="32"/>
  <c r="I366" i="20"/>
  <c r="C140" i="32"/>
  <c r="F80" i="32"/>
  <c r="J137" i="32"/>
  <c r="E198" i="32"/>
  <c r="F269" i="32"/>
  <c r="D358" i="20"/>
  <c r="J209" i="10"/>
  <c r="D162" i="32"/>
  <c r="C163" i="32"/>
  <c r="C222" i="22"/>
  <c r="C244" i="20"/>
  <c r="E19" i="33"/>
  <c r="D28" i="33"/>
  <c r="E28" i="33"/>
  <c r="C645" i="6"/>
  <c r="I177" i="1"/>
  <c r="D80" i="32"/>
  <c r="E265" i="32"/>
  <c r="E140" i="32"/>
  <c r="BE159" i="34" s="1"/>
  <c r="J379" i="22"/>
  <c r="J141" i="32"/>
  <c r="BJ160" i="34" s="1"/>
  <c r="E197" i="32"/>
  <c r="C364" i="22"/>
  <c r="P27" i="33"/>
  <c r="C186" i="22"/>
  <c r="I129" i="10"/>
  <c r="BI173" i="34" s="1"/>
  <c r="EF173" i="34" s="1"/>
  <c r="I126" i="10"/>
  <c r="BI170" i="34" s="1"/>
  <c r="GF170" i="34" s="1"/>
  <c r="C372" i="20"/>
  <c r="BE153" i="33"/>
  <c r="BR137" i="33"/>
  <c r="BE137" i="33"/>
  <c r="BR149" i="33"/>
  <c r="H136" i="32"/>
  <c r="U155" i="33"/>
  <c r="Q30" i="33"/>
  <c r="C18" i="33"/>
  <c r="AF18" i="33" s="1"/>
  <c r="C27" i="33"/>
  <c r="D25" i="33"/>
  <c r="C28" i="33"/>
  <c r="F28" i="33"/>
  <c r="P188" i="33"/>
  <c r="H212" i="10"/>
  <c r="U184" i="33"/>
  <c r="H189" i="10"/>
  <c r="H184" i="33"/>
  <c r="J197" i="10"/>
  <c r="W169" i="33"/>
  <c r="AM169" i="33" s="1"/>
  <c r="H175" i="10"/>
  <c r="H170" i="33"/>
  <c r="I209" i="10"/>
  <c r="V181" i="33"/>
  <c r="J176" i="10"/>
  <c r="J171" i="33"/>
  <c r="AM171" i="33" s="1"/>
  <c r="G257" i="20"/>
  <c r="U154" i="33"/>
  <c r="J156" i="33"/>
  <c r="J193" i="32"/>
  <c r="J159" i="33"/>
  <c r="U160" i="33"/>
  <c r="T155" i="33"/>
  <c r="V158" i="33"/>
  <c r="G222" i="32"/>
  <c r="T163" i="33"/>
  <c r="H266" i="20"/>
  <c r="H268" i="20"/>
  <c r="H257" i="20"/>
  <c r="E213" i="32"/>
  <c r="R154" i="33"/>
  <c r="C189" i="32"/>
  <c r="C155" i="33"/>
  <c r="E192" i="32"/>
  <c r="E158" i="33"/>
  <c r="J166" i="33"/>
  <c r="W153" i="33"/>
  <c r="S157" i="33"/>
  <c r="AV157" i="33" s="1"/>
  <c r="C217" i="32"/>
  <c r="P158" i="33"/>
  <c r="G158" i="33"/>
  <c r="E193" i="32"/>
  <c r="E159" i="33"/>
  <c r="F220" i="32"/>
  <c r="S161" i="33"/>
  <c r="C196" i="32"/>
  <c r="C162" i="33"/>
  <c r="I197" i="32"/>
  <c r="I163" i="33"/>
  <c r="E21" i="33"/>
  <c r="AH21" i="33" s="1"/>
  <c r="H203" i="10"/>
  <c r="U175" i="33"/>
  <c r="I178" i="10"/>
  <c r="I173" i="33"/>
  <c r="H177" i="10"/>
  <c r="H172" i="33"/>
  <c r="E223" i="33"/>
  <c r="J180" i="10"/>
  <c r="J175" i="33"/>
  <c r="H154" i="33"/>
  <c r="G254" i="20"/>
  <c r="J218" i="32"/>
  <c r="W159" i="33"/>
  <c r="H160" i="33"/>
  <c r="V154" i="33"/>
  <c r="AR152" i="33"/>
  <c r="I167" i="33"/>
  <c r="E201" i="32"/>
  <c r="E167" i="33"/>
  <c r="J268" i="20"/>
  <c r="O155" i="33"/>
  <c r="AE167" i="33"/>
  <c r="D216" i="32"/>
  <c r="Q157" i="33"/>
  <c r="C193" i="32"/>
  <c r="C159" i="33"/>
  <c r="D195" i="32"/>
  <c r="D161" i="33"/>
  <c r="E196" i="32"/>
  <c r="E162" i="33"/>
  <c r="C197" i="32"/>
  <c r="C163" i="33"/>
  <c r="C225" i="32"/>
  <c r="P166" i="33"/>
  <c r="F166" i="33"/>
  <c r="D226" i="32"/>
  <c r="Q167" i="33"/>
  <c r="F195" i="32"/>
  <c r="F161" i="33"/>
  <c r="AR153" i="33"/>
  <c r="O153" i="33"/>
  <c r="V21" i="33"/>
  <c r="C30" i="33"/>
  <c r="AF30" i="33" s="1"/>
  <c r="T223" i="33"/>
  <c r="I186" i="10"/>
  <c r="I181" i="33"/>
  <c r="AL181" i="33" s="1"/>
  <c r="D206" i="10"/>
  <c r="Q178" i="33"/>
  <c r="H181" i="10"/>
  <c r="H176" i="33"/>
  <c r="H196" i="10"/>
  <c r="U168" i="33"/>
  <c r="I183" i="10"/>
  <c r="I178" i="33"/>
  <c r="AL178" i="33" s="1"/>
  <c r="J184" i="10"/>
  <c r="J179" i="33"/>
  <c r="AM179" i="33" s="1"/>
  <c r="I166" i="33"/>
  <c r="G267" i="20"/>
  <c r="J155" i="33"/>
  <c r="H156" i="33"/>
  <c r="AK156" i="33" s="1"/>
  <c r="J197" i="32"/>
  <c r="J163" i="33"/>
  <c r="I154" i="33"/>
  <c r="U153" i="33"/>
  <c r="H258" i="20"/>
  <c r="H270" i="20"/>
  <c r="AR137" i="33"/>
  <c r="AE137" i="33"/>
  <c r="O137" i="33"/>
  <c r="H254" i="20"/>
  <c r="J255" i="20"/>
  <c r="J266" i="20"/>
  <c r="H267" i="20"/>
  <c r="AK150" i="33"/>
  <c r="BK150" i="33" s="1"/>
  <c r="C190" i="33"/>
  <c r="D187" i="32"/>
  <c r="D153" i="33"/>
  <c r="C222" i="32"/>
  <c r="P163" i="33"/>
  <c r="H166" i="33"/>
  <c r="AE165" i="33"/>
  <c r="C188" i="32"/>
  <c r="C154" i="33"/>
  <c r="AF154" i="33" s="1"/>
  <c r="T154" i="33"/>
  <c r="E214" i="32"/>
  <c r="R155" i="33"/>
  <c r="C221" i="32"/>
  <c r="P162" i="33"/>
  <c r="P30" i="33"/>
  <c r="P28" i="33"/>
  <c r="H197" i="10"/>
  <c r="U169" i="33"/>
  <c r="H205" i="10"/>
  <c r="U177" i="33"/>
  <c r="J178" i="10"/>
  <c r="J173" i="33"/>
  <c r="D198" i="10"/>
  <c r="Q170" i="33"/>
  <c r="AG170" i="33" s="1"/>
  <c r="H185" i="10"/>
  <c r="H180" i="33"/>
  <c r="H208" i="10"/>
  <c r="U180" i="33"/>
  <c r="AX180" i="33" s="1"/>
  <c r="J160" i="33"/>
  <c r="I158" i="33"/>
  <c r="U157" i="33"/>
  <c r="G218" i="32"/>
  <c r="T159" i="33"/>
  <c r="G197" i="32"/>
  <c r="G163" i="33"/>
  <c r="I164" i="33"/>
  <c r="H255" i="20"/>
  <c r="AR149" i="33"/>
  <c r="C187" i="33"/>
  <c r="H153" i="33"/>
  <c r="C214" i="32"/>
  <c r="P155" i="33"/>
  <c r="D191" i="32"/>
  <c r="D157" i="33"/>
  <c r="E217" i="32"/>
  <c r="R158" i="33"/>
  <c r="C218" i="32"/>
  <c r="P159" i="33"/>
  <c r="D220" i="32"/>
  <c r="Q161" i="33"/>
  <c r="AT161" i="33" s="1"/>
  <c r="E221" i="32"/>
  <c r="R162" i="33"/>
  <c r="J165" i="33"/>
  <c r="C200" i="32"/>
  <c r="C166" i="33"/>
  <c r="D19" i="33"/>
  <c r="AG19" i="33" s="1"/>
  <c r="D224" i="32"/>
  <c r="Q165" i="33"/>
  <c r="F153" i="33"/>
  <c r="AI153" i="33" s="1"/>
  <c r="G154" i="33"/>
  <c r="I193" i="32"/>
  <c r="I159" i="33"/>
  <c r="E222" i="32"/>
  <c r="R163" i="33"/>
  <c r="AU163" i="33" s="1"/>
  <c r="G164" i="33"/>
  <c r="F349" i="20"/>
  <c r="D343" i="20"/>
  <c r="O84" i="32"/>
  <c r="C135" i="32"/>
  <c r="C143" i="32"/>
  <c r="BC162" i="34" s="1"/>
  <c r="O73" i="32"/>
  <c r="J134" i="32"/>
  <c r="BJ153" i="34" s="1"/>
  <c r="E144" i="32"/>
  <c r="I136" i="32"/>
  <c r="BI155" i="34" s="1"/>
  <c r="C139" i="32"/>
  <c r="I137" i="10"/>
  <c r="BI181" i="34" s="1"/>
  <c r="G139" i="32"/>
  <c r="BG158" i="34" s="1"/>
  <c r="E362" i="20"/>
  <c r="D142" i="32"/>
  <c r="BD161" i="34" s="1"/>
  <c r="EA161" i="34" s="1"/>
  <c r="F130" i="32"/>
  <c r="L62" i="22"/>
  <c r="AL204" i="34" s="1"/>
  <c r="B237" i="32"/>
  <c r="H124" i="10"/>
  <c r="BH168" i="34" s="1"/>
  <c r="C185" i="22"/>
  <c r="K202" i="22"/>
  <c r="F203" i="22"/>
  <c r="I200" i="22"/>
  <c r="BI202" i="34" s="1"/>
  <c r="J97" i="10"/>
  <c r="E135" i="32"/>
  <c r="BE154" i="34" s="1"/>
  <c r="C80" i="32"/>
  <c r="H97" i="10"/>
  <c r="I97" i="10"/>
  <c r="C201" i="22"/>
  <c r="E200" i="22"/>
  <c r="C184" i="22"/>
  <c r="C188" i="22"/>
  <c r="H126" i="10"/>
  <c r="BH170" i="34" s="1"/>
  <c r="GE170" i="34" s="1"/>
  <c r="I169" i="10"/>
  <c r="C215" i="10"/>
  <c r="C192" i="10"/>
  <c r="H132" i="10"/>
  <c r="H130" i="10"/>
  <c r="EZ168" i="34" l="1"/>
  <c r="EG37" i="34"/>
  <c r="GM168" i="34"/>
  <c r="IM168" i="34" s="1"/>
  <c r="GT37" i="34"/>
  <c r="EG63" i="34"/>
  <c r="AE159" i="33"/>
  <c r="FN19" i="34"/>
  <c r="EG64" i="34"/>
  <c r="IG64" i="34" s="1"/>
  <c r="EZ169" i="34"/>
  <c r="GZ169" i="34" s="1"/>
  <c r="IZ169" i="34" s="1"/>
  <c r="GM169" i="34"/>
  <c r="IM169" i="34" s="1"/>
  <c r="GT64" i="34"/>
  <c r="DZ180" i="34"/>
  <c r="FA27" i="34"/>
  <c r="HA27" i="34" s="1"/>
  <c r="JA27" i="34" s="1"/>
  <c r="C218" i="34"/>
  <c r="C317" i="1"/>
  <c r="FC18" i="34"/>
  <c r="HC18" i="34" s="1"/>
  <c r="JC18" i="34" s="1"/>
  <c r="GP18" i="34"/>
  <c r="IP18" i="34" s="1"/>
  <c r="EC18" i="34"/>
  <c r="IC18" i="34" s="1"/>
  <c r="HS181" i="34"/>
  <c r="EN161" i="34"/>
  <c r="FR175" i="34"/>
  <c r="ER177" i="34"/>
  <c r="FM166" i="34"/>
  <c r="HM150" i="34"/>
  <c r="EZ179" i="34"/>
  <c r="GZ179" i="34" s="1"/>
  <c r="IZ179" i="34" s="1"/>
  <c r="GY63" i="34"/>
  <c r="DZ179" i="34"/>
  <c r="W223" i="34"/>
  <c r="FM159" i="34"/>
  <c r="FM155" i="34"/>
  <c r="FQ134" i="34"/>
  <c r="FM163" i="34"/>
  <c r="FM162" i="34"/>
  <c r="AH154" i="33"/>
  <c r="BE64" i="33"/>
  <c r="BG176" i="33"/>
  <c r="BG172" i="33"/>
  <c r="BF158" i="33"/>
  <c r="BG165" i="33"/>
  <c r="BT180" i="33"/>
  <c r="BG168" i="33"/>
  <c r="BG167" i="33"/>
  <c r="BH164" i="33"/>
  <c r="BX179" i="33"/>
  <c r="BZ181" i="33"/>
  <c r="BZ223" i="33" s="1"/>
  <c r="AZ223" i="33"/>
  <c r="FZ169" i="34"/>
  <c r="FZ180" i="34"/>
  <c r="FZ177" i="34"/>
  <c r="FZ168" i="34"/>
  <c r="FZ175" i="34"/>
  <c r="FZ176" i="34"/>
  <c r="FZ178" i="34"/>
  <c r="FZ179" i="34"/>
  <c r="C310" i="6"/>
  <c r="C352" i="6"/>
  <c r="AR167" i="33"/>
  <c r="BE167" i="33"/>
  <c r="O167" i="33"/>
  <c r="BE163" i="33"/>
  <c r="C286" i="1"/>
  <c r="AE155" i="33"/>
  <c r="BE155" i="33"/>
  <c r="O159" i="33"/>
  <c r="BR159" i="33"/>
  <c r="AR159" i="33"/>
  <c r="O145" i="33"/>
  <c r="AR155" i="33"/>
  <c r="EN31" i="34"/>
  <c r="DS21" i="34"/>
  <c r="HS21" i="34" s="1"/>
  <c r="FN27" i="34"/>
  <c r="DM27" i="34"/>
  <c r="HM27" i="34" s="1"/>
  <c r="EZ31" i="34"/>
  <c r="GM31" i="34"/>
  <c r="EB19" i="34"/>
  <c r="IB19" i="34" s="1"/>
  <c r="ES21" i="34"/>
  <c r="AC218" i="34"/>
  <c r="DP28" i="34"/>
  <c r="DZ31" i="34"/>
  <c r="HZ31" i="34" s="1"/>
  <c r="EM27" i="34"/>
  <c r="IM27" i="34" s="1"/>
  <c r="FS21" i="34"/>
  <c r="DM18" i="34"/>
  <c r="FP28" i="34"/>
  <c r="DN27" i="34"/>
  <c r="EO21" i="34"/>
  <c r="FM31" i="34"/>
  <c r="FO21" i="34"/>
  <c r="EM31" i="34"/>
  <c r="FM28" i="34"/>
  <c r="EZ28" i="34"/>
  <c r="IZ28" i="34" s="1"/>
  <c r="EN19" i="34"/>
  <c r="FO19" i="34"/>
  <c r="DM31" i="34"/>
  <c r="DM28" i="34"/>
  <c r="HM28" i="34" s="1"/>
  <c r="EM18" i="34"/>
  <c r="FM27" i="34"/>
  <c r="BK174" i="33"/>
  <c r="O64" i="33"/>
  <c r="AE64" i="33" s="1"/>
  <c r="FB19" i="34"/>
  <c r="HB19" i="34" s="1"/>
  <c r="JB19" i="34" s="1"/>
  <c r="FM18" i="34"/>
  <c r="EM28" i="34"/>
  <c r="IM28" i="34" s="1"/>
  <c r="AE163" i="33"/>
  <c r="BR145" i="33"/>
  <c r="AM153" i="33"/>
  <c r="IG204" i="34"/>
  <c r="O152" i="33"/>
  <c r="AE152" i="33"/>
  <c r="O149" i="33"/>
  <c r="AE149" i="33"/>
  <c r="BE128" i="33"/>
  <c r="O128" i="33"/>
  <c r="HT179" i="34"/>
  <c r="D463" i="6"/>
  <c r="AE132" i="33"/>
  <c r="HQ163" i="34"/>
  <c r="BE165" i="33"/>
  <c r="O165" i="33"/>
  <c r="O132" i="33"/>
  <c r="AR165" i="33"/>
  <c r="AE153" i="33"/>
  <c r="AR132" i="33"/>
  <c r="HP153" i="34"/>
  <c r="HM154" i="34"/>
  <c r="IP152" i="34"/>
  <c r="HT175" i="34"/>
  <c r="HP152" i="34"/>
  <c r="FS159" i="34"/>
  <c r="HS159" i="34" s="1"/>
  <c r="HT156" i="34"/>
  <c r="HN157" i="34"/>
  <c r="HR156" i="34"/>
  <c r="HR169" i="34"/>
  <c r="HR157" i="34"/>
  <c r="DS163" i="34"/>
  <c r="HO158" i="34"/>
  <c r="HS154" i="34"/>
  <c r="FZ162" i="34"/>
  <c r="E258" i="32"/>
  <c r="HT169" i="34"/>
  <c r="HT173" i="34"/>
  <c r="HR170" i="34"/>
  <c r="BX182" i="33"/>
  <c r="HR168" i="34"/>
  <c r="HT174" i="34"/>
  <c r="HR180" i="34"/>
  <c r="HT172" i="34"/>
  <c r="HT178" i="34"/>
  <c r="HN174" i="34"/>
  <c r="HT180" i="34"/>
  <c r="FN165" i="34"/>
  <c r="DN165" i="34"/>
  <c r="HN165" i="34" s="1"/>
  <c r="EN165" i="34"/>
  <c r="IN165" i="34" s="1"/>
  <c r="FR182" i="34"/>
  <c r="DR182" i="34"/>
  <c r="ER182" i="34"/>
  <c r="AR128" i="33"/>
  <c r="AK154" i="33"/>
  <c r="AR145" i="33"/>
  <c r="BR157" i="33"/>
  <c r="EE134" i="34"/>
  <c r="IE134" i="34" s="1"/>
  <c r="GE134" i="34"/>
  <c r="EE21" i="34"/>
  <c r="IE21" i="34" s="1"/>
  <c r="GE21" i="34"/>
  <c r="FT153" i="34"/>
  <c r="DT153" i="34"/>
  <c r="ET153" i="34"/>
  <c r="GD152" i="34"/>
  <c r="GF181" i="34"/>
  <c r="FO163" i="34"/>
  <c r="DO163" i="34"/>
  <c r="EO163" i="34"/>
  <c r="FT157" i="34"/>
  <c r="DT157" i="34"/>
  <c r="ET157" i="34"/>
  <c r="GD134" i="34"/>
  <c r="FS170" i="34"/>
  <c r="DS170" i="34"/>
  <c r="ES170" i="34"/>
  <c r="DR159" i="34"/>
  <c r="ER159" i="34"/>
  <c r="FR159" i="34"/>
  <c r="FO154" i="34"/>
  <c r="EO154" i="34"/>
  <c r="DO154" i="34"/>
  <c r="DZ28" i="34"/>
  <c r="HZ28" i="34" s="1"/>
  <c r="FZ28" i="34"/>
  <c r="DR183" i="34"/>
  <c r="HR183" i="34" s="1"/>
  <c r="ER183" i="34"/>
  <c r="IR183" i="34" s="1"/>
  <c r="FR183" i="34"/>
  <c r="GB159" i="34"/>
  <c r="FQ155" i="34"/>
  <c r="DQ155" i="34"/>
  <c r="EQ155" i="34"/>
  <c r="FN172" i="34"/>
  <c r="DN172" i="34"/>
  <c r="EN172" i="34"/>
  <c r="FR178" i="34"/>
  <c r="DR178" i="34"/>
  <c r="ER178" i="34"/>
  <c r="ES159" i="34"/>
  <c r="DQ154" i="34"/>
  <c r="DT159" i="34"/>
  <c r="HT159" i="34" s="1"/>
  <c r="ER176" i="34"/>
  <c r="FO155" i="34"/>
  <c r="HO155" i="34" s="1"/>
  <c r="FS158" i="34"/>
  <c r="ER172" i="34"/>
  <c r="HN178" i="34"/>
  <c r="DN31" i="34"/>
  <c r="EQ31" i="34"/>
  <c r="EM151" i="34"/>
  <c r="IM151" i="34" s="1"/>
  <c r="DN153" i="34"/>
  <c r="HN153" i="34" s="1"/>
  <c r="DT148" i="34"/>
  <c r="FR134" i="34"/>
  <c r="HR134" i="34" s="1"/>
  <c r="DT155" i="34"/>
  <c r="EQ134" i="34"/>
  <c r="DR154" i="34"/>
  <c r="DR177" i="34"/>
  <c r="DR21" i="34"/>
  <c r="HR21" i="34" s="1"/>
  <c r="FS163" i="34"/>
  <c r="EM162" i="34"/>
  <c r="IM162" i="34" s="1"/>
  <c r="DO159" i="34"/>
  <c r="DQ158" i="34"/>
  <c r="EM163" i="34"/>
  <c r="IM163" i="34" s="1"/>
  <c r="EO162" i="34"/>
  <c r="FN161" i="34"/>
  <c r="HT176" i="34"/>
  <c r="HT177" i="34"/>
  <c r="FR174" i="34"/>
  <c r="DR174" i="34"/>
  <c r="ER174" i="34"/>
  <c r="FM158" i="34"/>
  <c r="DM158" i="34"/>
  <c r="EM158" i="34"/>
  <c r="DS155" i="34"/>
  <c r="ES155" i="34"/>
  <c r="FS155" i="34"/>
  <c r="FN167" i="34"/>
  <c r="DN167" i="34"/>
  <c r="HN167" i="34" s="1"/>
  <c r="EN167" i="34"/>
  <c r="IN167" i="34" s="1"/>
  <c r="EF202" i="34"/>
  <c r="GF202" i="34"/>
  <c r="EV204" i="34"/>
  <c r="IV204" i="34" s="1"/>
  <c r="FV204" i="34"/>
  <c r="DV204" i="34"/>
  <c r="HV204" i="34" s="1"/>
  <c r="BE157" i="33"/>
  <c r="BR128" i="33"/>
  <c r="EE152" i="34"/>
  <c r="IE152" i="34" s="1"/>
  <c r="GE152" i="34"/>
  <c r="EP223" i="34"/>
  <c r="GC172" i="34"/>
  <c r="GC223" i="34" s="1"/>
  <c r="GB154" i="34"/>
  <c r="GE168" i="34"/>
  <c r="FO202" i="34"/>
  <c r="DO202" i="34"/>
  <c r="HO202" i="34" s="1"/>
  <c r="EO202" i="34"/>
  <c r="FT181" i="34"/>
  <c r="DT181" i="34"/>
  <c r="ET181" i="34"/>
  <c r="FP205" i="34"/>
  <c r="DP205" i="34"/>
  <c r="HP205" i="34" s="1"/>
  <c r="EP205" i="34"/>
  <c r="DN25" i="34"/>
  <c r="EN25" i="34"/>
  <c r="FN25" i="34"/>
  <c r="FO31" i="34"/>
  <c r="DO31" i="34"/>
  <c r="EO31" i="34"/>
  <c r="FQ154" i="34"/>
  <c r="EM155" i="34"/>
  <c r="ET159" i="34"/>
  <c r="DR176" i="34"/>
  <c r="HR176" i="34" s="1"/>
  <c r="HN170" i="34"/>
  <c r="ER175" i="34"/>
  <c r="EO155" i="34"/>
  <c r="EM166" i="34"/>
  <c r="IM166" i="34" s="1"/>
  <c r="ET160" i="34"/>
  <c r="DR172" i="34"/>
  <c r="HR172" i="34" s="1"/>
  <c r="EO19" i="34"/>
  <c r="HT182" i="34"/>
  <c r="FN31" i="34"/>
  <c r="DM151" i="34"/>
  <c r="HM151" i="34" s="1"/>
  <c r="EP161" i="34"/>
  <c r="EN153" i="34"/>
  <c r="FT148" i="34"/>
  <c r="ET163" i="34"/>
  <c r="FT155" i="34"/>
  <c r="DQ134" i="34"/>
  <c r="HQ134" i="34" s="1"/>
  <c r="FR154" i="34"/>
  <c r="ES173" i="34"/>
  <c r="FR177" i="34"/>
  <c r="FR21" i="34"/>
  <c r="DM162" i="34"/>
  <c r="HM162" i="34" s="1"/>
  <c r="FO159" i="34"/>
  <c r="FQ158" i="34"/>
  <c r="DM163" i="34"/>
  <c r="HM163" i="34" s="1"/>
  <c r="FO162" i="34"/>
  <c r="HO162" i="34" s="1"/>
  <c r="EM159" i="34"/>
  <c r="DN168" i="34"/>
  <c r="EN168" i="34"/>
  <c r="FN168" i="34"/>
  <c r="FR179" i="34"/>
  <c r="DR179" i="34"/>
  <c r="ER179" i="34"/>
  <c r="FQ153" i="34"/>
  <c r="DQ153" i="34"/>
  <c r="EQ153" i="34"/>
  <c r="FU204" i="34"/>
  <c r="DU204" i="34"/>
  <c r="HU204" i="34" s="1"/>
  <c r="EU204" i="34"/>
  <c r="IU204" i="34" s="1"/>
  <c r="GD158" i="34"/>
  <c r="GG153" i="34"/>
  <c r="FS202" i="34"/>
  <c r="DS202" i="34"/>
  <c r="HS202" i="34" s="1"/>
  <c r="ES202" i="34"/>
  <c r="FQ157" i="34"/>
  <c r="DQ157" i="34"/>
  <c r="EQ157" i="34"/>
  <c r="FN21" i="34"/>
  <c r="DN21" i="34"/>
  <c r="HN21" i="34" s="1"/>
  <c r="EN21" i="34"/>
  <c r="IN21" i="34" s="1"/>
  <c r="FN28" i="34"/>
  <c r="DN28" i="34"/>
  <c r="EN28" i="34"/>
  <c r="DM155" i="34"/>
  <c r="DR175" i="34"/>
  <c r="DQ31" i="34"/>
  <c r="HQ31" i="34" s="1"/>
  <c r="DM166" i="34"/>
  <c r="HM166" i="34" s="1"/>
  <c r="HR153" i="34"/>
  <c r="DS158" i="34"/>
  <c r="DT160" i="34"/>
  <c r="HT160" i="34" s="1"/>
  <c r="DO19" i="34"/>
  <c r="HO19" i="34" s="1"/>
  <c r="HT170" i="34"/>
  <c r="DP161" i="34"/>
  <c r="HP161" i="34" s="1"/>
  <c r="GA161" i="34"/>
  <c r="ER134" i="34"/>
  <c r="HR148" i="34"/>
  <c r="DT163" i="34"/>
  <c r="HT163" i="34" s="1"/>
  <c r="HT171" i="34"/>
  <c r="DS173" i="34"/>
  <c r="HS173" i="34" s="1"/>
  <c r="ES163" i="34"/>
  <c r="DN161" i="34"/>
  <c r="DM159" i="34"/>
  <c r="HR160" i="34"/>
  <c r="HR155" i="34"/>
  <c r="FS178" i="34"/>
  <c r="DS178" i="34"/>
  <c r="ES178" i="34"/>
  <c r="FP157" i="34"/>
  <c r="DP157" i="34"/>
  <c r="EP157" i="34"/>
  <c r="AE145" i="33"/>
  <c r="AQ222" i="34"/>
  <c r="FQ159" i="34"/>
  <c r="DQ159" i="34"/>
  <c r="EQ159" i="34"/>
  <c r="DN180" i="34"/>
  <c r="EN180" i="34"/>
  <c r="FN180" i="34"/>
  <c r="DR163" i="34"/>
  <c r="ER163" i="34"/>
  <c r="FR163" i="34"/>
  <c r="GM18" i="34"/>
  <c r="FZ18" i="34"/>
  <c r="EA27" i="34"/>
  <c r="IA27" i="34" s="1"/>
  <c r="GA27" i="34"/>
  <c r="GF155" i="34"/>
  <c r="FM187" i="34"/>
  <c r="DM187" i="34"/>
  <c r="HM187" i="34" s="1"/>
  <c r="EM187" i="34"/>
  <c r="GG160" i="34"/>
  <c r="FN176" i="34"/>
  <c r="DN176" i="34"/>
  <c r="EN176" i="34"/>
  <c r="EM203" i="34"/>
  <c r="IM203" i="34" s="1"/>
  <c r="FM203" i="34"/>
  <c r="DM203" i="34"/>
  <c r="HM203" i="34" s="1"/>
  <c r="FM190" i="34"/>
  <c r="DM190" i="34"/>
  <c r="HM190" i="34" s="1"/>
  <c r="EM190" i="34"/>
  <c r="IM190" i="34" s="1"/>
  <c r="GE148" i="34"/>
  <c r="DM188" i="34"/>
  <c r="HM188" i="34" s="1"/>
  <c r="EM188" i="34"/>
  <c r="FM188" i="34"/>
  <c r="FO28" i="34"/>
  <c r="DO28" i="34"/>
  <c r="EO28" i="34"/>
  <c r="FZ27" i="34"/>
  <c r="EQ21" i="34"/>
  <c r="FQ21" i="34"/>
  <c r="DQ21" i="34"/>
  <c r="HQ21" i="34" s="1"/>
  <c r="GF173" i="34"/>
  <c r="HT168" i="34"/>
  <c r="IL165" i="34"/>
  <c r="IY165" i="34" s="1"/>
  <c r="IL153" i="34"/>
  <c r="IY153" i="34" s="1"/>
  <c r="IL64" i="34"/>
  <c r="IY64" i="34" s="1"/>
  <c r="IL140" i="34"/>
  <c r="IY140" i="34" s="1"/>
  <c r="IL152" i="34"/>
  <c r="IY152" i="34" s="1"/>
  <c r="IC136" i="34"/>
  <c r="ID182" i="34"/>
  <c r="IF177" i="34"/>
  <c r="IF172" i="34"/>
  <c r="HZ148" i="34"/>
  <c r="ID181" i="34"/>
  <c r="ID173" i="34"/>
  <c r="IF176" i="34"/>
  <c r="IA143" i="34"/>
  <c r="IA131" i="34"/>
  <c r="IG37" i="34"/>
  <c r="IB124" i="34"/>
  <c r="IB137" i="34"/>
  <c r="ID179" i="34"/>
  <c r="ID171" i="34"/>
  <c r="HZ179" i="34"/>
  <c r="HZ137" i="34"/>
  <c r="HZ133" i="34"/>
  <c r="IF180" i="34"/>
  <c r="HZ140" i="34"/>
  <c r="ID176" i="34"/>
  <c r="IF179" i="34"/>
  <c r="IF174" i="34"/>
  <c r="IA198" i="34"/>
  <c r="IL163" i="34"/>
  <c r="IY163" i="34" s="1"/>
  <c r="IL167" i="34"/>
  <c r="IY167" i="34" s="1"/>
  <c r="IL136" i="34"/>
  <c r="IY136" i="34" s="1"/>
  <c r="HZ145" i="34"/>
  <c r="IB135" i="34"/>
  <c r="IC124" i="34"/>
  <c r="IG154" i="34"/>
  <c r="IC128" i="34"/>
  <c r="IA158" i="34"/>
  <c r="ID180" i="34"/>
  <c r="IA163" i="34"/>
  <c r="HZ168" i="34"/>
  <c r="IC168" i="34"/>
  <c r="IB129" i="34"/>
  <c r="IF182" i="34"/>
  <c r="HZ125" i="34"/>
  <c r="IB153" i="34"/>
  <c r="IA156" i="34"/>
  <c r="ID170" i="34"/>
  <c r="IC158" i="34"/>
  <c r="IC163" i="34"/>
  <c r="IF175" i="34"/>
  <c r="ID169" i="34"/>
  <c r="IG134" i="34"/>
  <c r="IB31" i="34"/>
  <c r="IC152" i="34"/>
  <c r="IF173" i="34"/>
  <c r="IL144" i="34"/>
  <c r="IY144" i="34" s="1"/>
  <c r="IL157" i="34"/>
  <c r="IY157" i="34" s="1"/>
  <c r="IL128" i="34"/>
  <c r="IY128" i="34" s="1"/>
  <c r="IG63" i="34"/>
  <c r="IB131" i="34"/>
  <c r="ID175" i="34"/>
  <c r="IC154" i="34"/>
  <c r="IG152" i="34"/>
  <c r="IA154" i="34"/>
  <c r="HZ146" i="34"/>
  <c r="ID160" i="34"/>
  <c r="HZ160" i="34"/>
  <c r="IA159" i="34"/>
  <c r="IA166" i="34"/>
  <c r="IF171" i="34"/>
  <c r="IF156" i="34"/>
  <c r="IG47" i="34"/>
  <c r="ID168" i="34"/>
  <c r="IB140" i="34"/>
  <c r="IC134" i="34"/>
  <c r="IC139" i="34"/>
  <c r="ID178" i="34"/>
  <c r="HZ180" i="34"/>
  <c r="IF169" i="34"/>
  <c r="IC170" i="34"/>
  <c r="HZ147" i="34"/>
  <c r="ID148" i="34"/>
  <c r="IA161" i="34"/>
  <c r="IL132" i="34"/>
  <c r="IY132" i="34" s="1"/>
  <c r="IL155" i="34"/>
  <c r="IY155" i="34" s="1"/>
  <c r="IL148" i="34"/>
  <c r="IY148" i="34" s="1"/>
  <c r="IL159" i="34"/>
  <c r="IY159" i="34" s="1"/>
  <c r="IA124" i="34"/>
  <c r="HZ127" i="34"/>
  <c r="IF134" i="34"/>
  <c r="ID156" i="34"/>
  <c r="ID174" i="34"/>
  <c r="HZ129" i="34"/>
  <c r="IF160" i="34"/>
  <c r="IA126" i="34"/>
  <c r="ID172" i="34"/>
  <c r="ID177" i="34"/>
  <c r="IF168" i="34"/>
  <c r="IG158" i="34"/>
  <c r="HZ126" i="34"/>
  <c r="IA136" i="34"/>
  <c r="IC130" i="34"/>
  <c r="HZ169" i="34"/>
  <c r="HZ189" i="34"/>
  <c r="BO173" i="34"/>
  <c r="CB173" i="34" s="1"/>
  <c r="FY173" i="34"/>
  <c r="FY174" i="34"/>
  <c r="BO174" i="34"/>
  <c r="CB174" i="34" s="1"/>
  <c r="BO150" i="34"/>
  <c r="CB150" i="34" s="1"/>
  <c r="FY150" i="34"/>
  <c r="BO139" i="34"/>
  <c r="CB139" i="34" s="1"/>
  <c r="FY139" i="34"/>
  <c r="BO158" i="34"/>
  <c r="CB158" i="34" s="1"/>
  <c r="FY158" i="34"/>
  <c r="BO142" i="34"/>
  <c r="CB142" i="34" s="1"/>
  <c r="FY142" i="34"/>
  <c r="BO126" i="34"/>
  <c r="CB126" i="34" s="1"/>
  <c r="FY126" i="34"/>
  <c r="BO131" i="34"/>
  <c r="CB131" i="34" s="1"/>
  <c r="FY131" i="34"/>
  <c r="BO183" i="34"/>
  <c r="CB183" i="34" s="1"/>
  <c r="FY183" i="34"/>
  <c r="BO154" i="34"/>
  <c r="CB154" i="34" s="1"/>
  <c r="FY154" i="34"/>
  <c r="BO160" i="34"/>
  <c r="CB160" i="34" s="1"/>
  <c r="FY160" i="34"/>
  <c r="BO135" i="34"/>
  <c r="CB135" i="34" s="1"/>
  <c r="FY135" i="34"/>
  <c r="BO137" i="34"/>
  <c r="CB137" i="34" s="1"/>
  <c r="FY137" i="34"/>
  <c r="BO149" i="34"/>
  <c r="CB149" i="34" s="1"/>
  <c r="FY149" i="34"/>
  <c r="AC221" i="34"/>
  <c r="BB63" i="34"/>
  <c r="BO63" i="34" s="1"/>
  <c r="BO130" i="34"/>
  <c r="CB130" i="34" s="1"/>
  <c r="FY130" i="34"/>
  <c r="BO156" i="34"/>
  <c r="CB156" i="34" s="1"/>
  <c r="FY156" i="34"/>
  <c r="BO120" i="34"/>
  <c r="CB120" i="34" s="1"/>
  <c r="FY120" i="34"/>
  <c r="BO151" i="34"/>
  <c r="CB151" i="34" s="1"/>
  <c r="FY151" i="34"/>
  <c r="BO164" i="34"/>
  <c r="CB164" i="34" s="1"/>
  <c r="FY164" i="34"/>
  <c r="FY181" i="34"/>
  <c r="BO181" i="34"/>
  <c r="CB181" i="34" s="1"/>
  <c r="BO134" i="34"/>
  <c r="CB134" i="34" s="1"/>
  <c r="FY134" i="34"/>
  <c r="BO147" i="34"/>
  <c r="CB147" i="34" s="1"/>
  <c r="FY147" i="34"/>
  <c r="GR21" i="34"/>
  <c r="IR21" i="34" s="1"/>
  <c r="GR168" i="34"/>
  <c r="IR168" i="34" s="1"/>
  <c r="GR148" i="34"/>
  <c r="IR148" i="34" s="1"/>
  <c r="FA31" i="34"/>
  <c r="HA31" i="34" s="1"/>
  <c r="JA31" i="34" s="1"/>
  <c r="EV223" i="34"/>
  <c r="BO124" i="34"/>
  <c r="CB124" i="34" s="1"/>
  <c r="FY124" i="34"/>
  <c r="BO171" i="34"/>
  <c r="CB171" i="34" s="1"/>
  <c r="FY171" i="34"/>
  <c r="BO172" i="34"/>
  <c r="CB172" i="34" s="1"/>
  <c r="FY172" i="34"/>
  <c r="BO145" i="34"/>
  <c r="CB145" i="34" s="1"/>
  <c r="FY145" i="34"/>
  <c r="BO180" i="34"/>
  <c r="CB180" i="34" s="1"/>
  <c r="FY180" i="34"/>
  <c r="BO138" i="34"/>
  <c r="CB138" i="34" s="1"/>
  <c r="FY138" i="34"/>
  <c r="BO129" i="34"/>
  <c r="CB129" i="34" s="1"/>
  <c r="FY129" i="34"/>
  <c r="BO127" i="34"/>
  <c r="CB127" i="34" s="1"/>
  <c r="FY127" i="34"/>
  <c r="BO114" i="34"/>
  <c r="CB114" i="34" s="1"/>
  <c r="FY114" i="34"/>
  <c r="BO162" i="34"/>
  <c r="CB162" i="34" s="1"/>
  <c r="FY162" i="34"/>
  <c r="BO161" i="34"/>
  <c r="CB161" i="34" s="1"/>
  <c r="FY161" i="34"/>
  <c r="BO179" i="34"/>
  <c r="CB179" i="34" s="1"/>
  <c r="FY179" i="34"/>
  <c r="BO168" i="34"/>
  <c r="CB168" i="34" s="1"/>
  <c r="FY168" i="34"/>
  <c r="BO170" i="34"/>
  <c r="CB170" i="34" s="1"/>
  <c r="FY170" i="34"/>
  <c r="GO21" i="34"/>
  <c r="GM162" i="34"/>
  <c r="BO175" i="34"/>
  <c r="CB175" i="34" s="1"/>
  <c r="FY175" i="34"/>
  <c r="FY125" i="34"/>
  <c r="BO125" i="34"/>
  <c r="CB125" i="34" s="1"/>
  <c r="BO119" i="34"/>
  <c r="CB119" i="34" s="1"/>
  <c r="FY119" i="34"/>
  <c r="BO121" i="34"/>
  <c r="CB121" i="34" s="1"/>
  <c r="FY121" i="34"/>
  <c r="BO146" i="34"/>
  <c r="CB146" i="34" s="1"/>
  <c r="FY146" i="34"/>
  <c r="BO169" i="34"/>
  <c r="CB169" i="34" s="1"/>
  <c r="FY169" i="34"/>
  <c r="BO178" i="34"/>
  <c r="CB178" i="34" s="1"/>
  <c r="FY178" i="34"/>
  <c r="BO133" i="34"/>
  <c r="CB133" i="34" s="1"/>
  <c r="FY133" i="34"/>
  <c r="BO166" i="34"/>
  <c r="CB166" i="34" s="1"/>
  <c r="FY166" i="34"/>
  <c r="BO177" i="34"/>
  <c r="CB177" i="34" s="1"/>
  <c r="FY177" i="34"/>
  <c r="BO184" i="34"/>
  <c r="CB184" i="34" s="1"/>
  <c r="FY184" i="34"/>
  <c r="BO118" i="34"/>
  <c r="CB118" i="34" s="1"/>
  <c r="FY118" i="34"/>
  <c r="BO115" i="34"/>
  <c r="CB115" i="34" s="1"/>
  <c r="FY115" i="34"/>
  <c r="BO141" i="34"/>
  <c r="CB141" i="34" s="1"/>
  <c r="FY141" i="34"/>
  <c r="BO143" i="34"/>
  <c r="CB143" i="34" s="1"/>
  <c r="FY143" i="34"/>
  <c r="BO182" i="34"/>
  <c r="CB182" i="34" s="1"/>
  <c r="FY182" i="34"/>
  <c r="BO176" i="34"/>
  <c r="CB176" i="34" s="1"/>
  <c r="FY176" i="34"/>
  <c r="IZ125" i="34"/>
  <c r="GP47" i="34"/>
  <c r="EC47" i="34"/>
  <c r="GN133" i="34"/>
  <c r="EA133" i="34"/>
  <c r="EA148" i="34"/>
  <c r="GN148" i="34"/>
  <c r="EB132" i="34"/>
  <c r="GO132" i="34"/>
  <c r="IO132" i="34" s="1"/>
  <c r="EC159" i="34"/>
  <c r="GP159" i="34"/>
  <c r="IP159" i="34" s="1"/>
  <c r="EC156" i="34"/>
  <c r="GP156" i="34"/>
  <c r="IP156" i="34" s="1"/>
  <c r="EF178" i="34"/>
  <c r="HD179" i="34"/>
  <c r="JD179" i="34" s="1"/>
  <c r="EF148" i="34"/>
  <c r="GS148" i="34"/>
  <c r="IS148" i="34" s="1"/>
  <c r="EE47" i="34"/>
  <c r="GR47" i="34"/>
  <c r="GP180" i="34"/>
  <c r="IP180" i="34" s="1"/>
  <c r="EC180" i="34"/>
  <c r="EC133" i="34"/>
  <c r="GP133" i="34"/>
  <c r="EC28" i="34"/>
  <c r="HF176" i="34"/>
  <c r="JF176" i="34" s="1"/>
  <c r="DZ162" i="34"/>
  <c r="F222" i="34"/>
  <c r="GS155" i="34"/>
  <c r="IZ127" i="34"/>
  <c r="DZ167" i="34"/>
  <c r="GM167" i="34"/>
  <c r="JA131" i="34"/>
  <c r="HD176" i="34"/>
  <c r="JD176" i="34" s="1"/>
  <c r="EE158" i="34"/>
  <c r="GR158" i="34"/>
  <c r="IR158" i="34" s="1"/>
  <c r="IZ137" i="34"/>
  <c r="HF169" i="34"/>
  <c r="JF169" i="34" s="1"/>
  <c r="EA37" i="34"/>
  <c r="GN37" i="34"/>
  <c r="GP148" i="34"/>
  <c r="EC148" i="34"/>
  <c r="EB148" i="34"/>
  <c r="GO148" i="34"/>
  <c r="JC136" i="34"/>
  <c r="JB135" i="34"/>
  <c r="DZ161" i="34"/>
  <c r="GM161" i="34"/>
  <c r="EC162" i="34"/>
  <c r="GP162" i="34"/>
  <c r="IP162" i="34" s="1"/>
  <c r="JE184" i="34"/>
  <c r="HE184" i="34"/>
  <c r="HD174" i="34"/>
  <c r="JD174" i="34" s="1"/>
  <c r="DZ192" i="34"/>
  <c r="GM192" i="34"/>
  <c r="HF174" i="34"/>
  <c r="JF174" i="34" s="1"/>
  <c r="ED158" i="34"/>
  <c r="EG153" i="34"/>
  <c r="EB142" i="34"/>
  <c r="GO142" i="34"/>
  <c r="GO143" i="34"/>
  <c r="IO143" i="34" s="1"/>
  <c r="EB143" i="34"/>
  <c r="EC160" i="34"/>
  <c r="GP160" i="34"/>
  <c r="IP160" i="34" s="1"/>
  <c r="EC37" i="34"/>
  <c r="GP37" i="34"/>
  <c r="EB133" i="34"/>
  <c r="GO133" i="34"/>
  <c r="GP143" i="34"/>
  <c r="IP143" i="34" s="1"/>
  <c r="EC143" i="34"/>
  <c r="GS202" i="34"/>
  <c r="EF157" i="34"/>
  <c r="GS157" i="34"/>
  <c r="IS157" i="34" s="1"/>
  <c r="GN140" i="34"/>
  <c r="IN140" i="34" s="1"/>
  <c r="EA140" i="34"/>
  <c r="DZ157" i="34"/>
  <c r="GM157" i="34"/>
  <c r="IM157" i="34" s="1"/>
  <c r="HD181" i="34"/>
  <c r="JD181" i="34" s="1"/>
  <c r="JA166" i="34"/>
  <c r="HA166" i="34"/>
  <c r="JC124" i="34"/>
  <c r="HC152" i="34"/>
  <c r="JC152" i="34" s="1"/>
  <c r="GN21" i="34"/>
  <c r="GN28" i="34"/>
  <c r="GR134" i="34"/>
  <c r="GN27" i="34"/>
  <c r="IN27" i="34" s="1"/>
  <c r="GO19" i="34"/>
  <c r="GS63" i="34"/>
  <c r="EF63" i="34"/>
  <c r="ED63" i="34"/>
  <c r="GQ63" i="34"/>
  <c r="EE170" i="34"/>
  <c r="EA152" i="34"/>
  <c r="GN152" i="34"/>
  <c r="IN152" i="34" s="1"/>
  <c r="GR63" i="34"/>
  <c r="EE63" i="34"/>
  <c r="DZ64" i="34"/>
  <c r="GM64" i="34"/>
  <c r="D222" i="34"/>
  <c r="EC63" i="34"/>
  <c r="GP63" i="34"/>
  <c r="JA143" i="34"/>
  <c r="EA162" i="34"/>
  <c r="GN162" i="34"/>
  <c r="IN162" i="34" s="1"/>
  <c r="EA160" i="34"/>
  <c r="GN160" i="34"/>
  <c r="IN160" i="34" s="1"/>
  <c r="EF64" i="34"/>
  <c r="GS64" i="34"/>
  <c r="GQ37" i="34"/>
  <c r="ED37" i="34"/>
  <c r="JC128" i="34"/>
  <c r="JC139" i="34"/>
  <c r="ED152" i="34"/>
  <c r="EF181" i="34"/>
  <c r="HD171" i="34"/>
  <c r="JD171" i="34" s="1"/>
  <c r="JA136" i="34"/>
  <c r="EB125" i="34"/>
  <c r="GO125" i="34"/>
  <c r="EC137" i="34"/>
  <c r="GP137" i="34"/>
  <c r="DZ175" i="34"/>
  <c r="GM175" i="34"/>
  <c r="IM175" i="34" s="1"/>
  <c r="GZ168" i="34"/>
  <c r="IZ168" i="34" s="1"/>
  <c r="GM177" i="34"/>
  <c r="IM177" i="34" s="1"/>
  <c r="DZ177" i="34"/>
  <c r="GP142" i="34"/>
  <c r="EC142" i="34"/>
  <c r="HF171" i="34"/>
  <c r="JF171" i="34" s="1"/>
  <c r="EB144" i="34"/>
  <c r="GO144" i="34"/>
  <c r="IO144" i="34" s="1"/>
  <c r="GM136" i="34"/>
  <c r="DZ136" i="34"/>
  <c r="EB127" i="34"/>
  <c r="GO127" i="34"/>
  <c r="EA129" i="34"/>
  <c r="GN129" i="34"/>
  <c r="IN129" i="34" s="1"/>
  <c r="GP131" i="34"/>
  <c r="IP131" i="34" s="1"/>
  <c r="EC131" i="34"/>
  <c r="DZ134" i="34"/>
  <c r="GM134" i="34"/>
  <c r="IM134" i="34" s="1"/>
  <c r="GM135" i="34"/>
  <c r="IM135" i="34" s="1"/>
  <c r="DZ135" i="34"/>
  <c r="GN125" i="34"/>
  <c r="EA125" i="34"/>
  <c r="HA158" i="34"/>
  <c r="JA158" i="34" s="1"/>
  <c r="EA19" i="34"/>
  <c r="HD168" i="34"/>
  <c r="JD168" i="34" s="1"/>
  <c r="GN135" i="34"/>
  <c r="IN135" i="34" s="1"/>
  <c r="EA135" i="34"/>
  <c r="GZ180" i="34"/>
  <c r="IZ180" i="34" s="1"/>
  <c r="DZ18" i="34"/>
  <c r="IZ147" i="34"/>
  <c r="GO63" i="34"/>
  <c r="EB63" i="34"/>
  <c r="EF155" i="34"/>
  <c r="EB152" i="34"/>
  <c r="GO152" i="34"/>
  <c r="IO152" i="34" s="1"/>
  <c r="GO126" i="34"/>
  <c r="IO126" i="34" s="1"/>
  <c r="EB126" i="34"/>
  <c r="GM132" i="34"/>
  <c r="IM132" i="34" s="1"/>
  <c r="DZ132" i="34"/>
  <c r="DZ63" i="34"/>
  <c r="GM63" i="34"/>
  <c r="EA142" i="34"/>
  <c r="GN142" i="34"/>
  <c r="GM143" i="34"/>
  <c r="IM143" i="34" s="1"/>
  <c r="DZ143" i="34"/>
  <c r="EB160" i="34"/>
  <c r="GO160" i="34"/>
  <c r="IO160" i="34" s="1"/>
  <c r="EC141" i="34"/>
  <c r="GP141" i="34"/>
  <c r="IP141" i="34" s="1"/>
  <c r="EB130" i="34"/>
  <c r="GO130" i="34"/>
  <c r="EG160" i="34"/>
  <c r="GP135" i="34"/>
  <c r="IP135" i="34" s="1"/>
  <c r="EC135" i="34"/>
  <c r="GZ31" i="34"/>
  <c r="IZ31" i="34" s="1"/>
  <c r="HF168" i="34"/>
  <c r="JF168" i="34" s="1"/>
  <c r="GM131" i="34"/>
  <c r="IM131" i="34" s="1"/>
  <c r="DZ131" i="34"/>
  <c r="IZ126" i="34"/>
  <c r="GZ160" i="34"/>
  <c r="IZ160" i="34" s="1"/>
  <c r="EE148" i="34"/>
  <c r="HD173" i="34"/>
  <c r="JD173" i="34" s="1"/>
  <c r="EA190" i="34"/>
  <c r="GN190" i="34"/>
  <c r="DZ142" i="34"/>
  <c r="GM142" i="34"/>
  <c r="IZ129" i="34"/>
  <c r="GO28" i="34"/>
  <c r="DZ27" i="34"/>
  <c r="GQ21" i="34"/>
  <c r="GQ134" i="34"/>
  <c r="GS173" i="34"/>
  <c r="GT160" i="34"/>
  <c r="GM28" i="34"/>
  <c r="GS181" i="34"/>
  <c r="IS181" i="34" s="1"/>
  <c r="ED223" i="34"/>
  <c r="GM27" i="34"/>
  <c r="EF170" i="34"/>
  <c r="HG204" i="34"/>
  <c r="JG204" i="34" s="1"/>
  <c r="GZ189" i="34"/>
  <c r="IZ189" i="34" s="1"/>
  <c r="IZ140" i="34"/>
  <c r="GO141" i="34"/>
  <c r="IO141" i="34" s="1"/>
  <c r="EB141" i="34"/>
  <c r="JB124" i="34"/>
  <c r="HB153" i="34"/>
  <c r="JB153" i="34" s="1"/>
  <c r="HA156" i="34"/>
  <c r="JA156" i="34" s="1"/>
  <c r="HD178" i="34"/>
  <c r="JD178" i="34" s="1"/>
  <c r="JC130" i="34"/>
  <c r="DZ153" i="34"/>
  <c r="GM153" i="34"/>
  <c r="IM153" i="34" s="1"/>
  <c r="HC168" i="34"/>
  <c r="JC168" i="34" s="1"/>
  <c r="DZ176" i="34"/>
  <c r="GM176" i="34"/>
  <c r="IM176" i="34" s="1"/>
  <c r="EB21" i="34"/>
  <c r="DZ156" i="34"/>
  <c r="GM156" i="34"/>
  <c r="IM156" i="34" s="1"/>
  <c r="EE64" i="34"/>
  <c r="GR64" i="34"/>
  <c r="IZ145" i="34"/>
  <c r="ED134" i="34"/>
  <c r="GS170" i="34"/>
  <c r="HD177" i="34"/>
  <c r="JD177" i="34" s="1"/>
  <c r="GQ64" i="34"/>
  <c r="ED64" i="34"/>
  <c r="HF180" i="34"/>
  <c r="JF180" i="34" s="1"/>
  <c r="DZ191" i="34"/>
  <c r="GM191" i="34"/>
  <c r="IM191" i="34" s="1"/>
  <c r="DZ164" i="34"/>
  <c r="GM164" i="34"/>
  <c r="GO154" i="34"/>
  <c r="HA154" i="34"/>
  <c r="JA154" i="34" s="1"/>
  <c r="EC127" i="34"/>
  <c r="GP127" i="34"/>
  <c r="GM165" i="34"/>
  <c r="DZ165" i="34"/>
  <c r="HD175" i="34"/>
  <c r="JD175" i="34" s="1"/>
  <c r="GM152" i="34"/>
  <c r="IM152" i="34" s="1"/>
  <c r="DZ152" i="34"/>
  <c r="JG134" i="34"/>
  <c r="GR183" i="34"/>
  <c r="EB159" i="34"/>
  <c r="EC64" i="34"/>
  <c r="GP64" i="34"/>
  <c r="GP144" i="34"/>
  <c r="IP144" i="34" s="1"/>
  <c r="EC144" i="34"/>
  <c r="JB140" i="34"/>
  <c r="GO64" i="34"/>
  <c r="EB64" i="34"/>
  <c r="EE37" i="34"/>
  <c r="GR37" i="34"/>
  <c r="JC134" i="34"/>
  <c r="DZ130" i="34"/>
  <c r="GM130" i="34"/>
  <c r="HD160" i="34"/>
  <c r="JD160" i="34" s="1"/>
  <c r="IZ148" i="34"/>
  <c r="HD180" i="34"/>
  <c r="JD180" i="34" s="1"/>
  <c r="GM178" i="34"/>
  <c r="IM178" i="34" s="1"/>
  <c r="DZ178" i="34"/>
  <c r="HF177" i="34"/>
  <c r="JF177" i="34" s="1"/>
  <c r="GD223" i="34"/>
  <c r="GT153" i="34"/>
  <c r="GM37" i="34"/>
  <c r="DZ37" i="34"/>
  <c r="JB137" i="34"/>
  <c r="GS178" i="34"/>
  <c r="HD170" i="34"/>
  <c r="JD170" i="34" s="1"/>
  <c r="HC163" i="34"/>
  <c r="JC163" i="34" s="1"/>
  <c r="ED47" i="34"/>
  <c r="GQ47" i="34"/>
  <c r="EA141" i="34"/>
  <c r="GN141" i="34"/>
  <c r="IN141" i="34" s="1"/>
  <c r="EC172" i="34"/>
  <c r="GP172" i="34"/>
  <c r="EB147" i="34"/>
  <c r="GO147" i="34"/>
  <c r="IO147" i="34" s="1"/>
  <c r="JB129" i="34"/>
  <c r="HF182" i="34"/>
  <c r="JF182" i="34" s="1"/>
  <c r="EA63" i="34"/>
  <c r="GN63" i="34"/>
  <c r="EB154" i="34"/>
  <c r="EB47" i="34"/>
  <c r="GO47" i="34"/>
  <c r="JA124" i="34"/>
  <c r="JF134" i="34"/>
  <c r="EC155" i="34"/>
  <c r="GP155" i="34"/>
  <c r="IP155" i="34" s="1"/>
  <c r="EE168" i="34"/>
  <c r="HD169" i="34"/>
  <c r="JD169" i="34" s="1"/>
  <c r="EB161" i="34"/>
  <c r="GO161" i="34"/>
  <c r="IO161" i="34" s="1"/>
  <c r="GN64" i="34"/>
  <c r="EA64" i="34"/>
  <c r="EC125" i="34"/>
  <c r="GP125" i="34"/>
  <c r="IZ133" i="34"/>
  <c r="HF175" i="34"/>
  <c r="JF175" i="34" s="1"/>
  <c r="EB136" i="34"/>
  <c r="GO136" i="34"/>
  <c r="EA147" i="34"/>
  <c r="GN147" i="34"/>
  <c r="IN147" i="34" s="1"/>
  <c r="EC147" i="34"/>
  <c r="GP147" i="34"/>
  <c r="IP147" i="34" s="1"/>
  <c r="GM124" i="34"/>
  <c r="DZ124" i="34"/>
  <c r="GO37" i="34"/>
  <c r="EB37" i="34"/>
  <c r="JA126" i="34"/>
  <c r="IZ146" i="34"/>
  <c r="JB131" i="34"/>
  <c r="HD182" i="34"/>
  <c r="JD182" i="34" s="1"/>
  <c r="EB139" i="34"/>
  <c r="GO139" i="34"/>
  <c r="HC170" i="34"/>
  <c r="JC170" i="34" s="1"/>
  <c r="HF179" i="34"/>
  <c r="JF179" i="34" s="1"/>
  <c r="EA127" i="34"/>
  <c r="GN127" i="34"/>
  <c r="GO128" i="34"/>
  <c r="IO128" i="34" s="1"/>
  <c r="EB128" i="34"/>
  <c r="GN137" i="34"/>
  <c r="EA137" i="34"/>
  <c r="EB156" i="34"/>
  <c r="GO156" i="34"/>
  <c r="IO156" i="34" s="1"/>
  <c r="HA159" i="34"/>
  <c r="JA159" i="34" s="1"/>
  <c r="HD172" i="34"/>
  <c r="JD172" i="34" s="1"/>
  <c r="JA163" i="34"/>
  <c r="HA163" i="34"/>
  <c r="EF47" i="34"/>
  <c r="GS47" i="34"/>
  <c r="GN25" i="34"/>
  <c r="EA18" i="34"/>
  <c r="GN18" i="34"/>
  <c r="IN18" i="34" s="1"/>
  <c r="GO31" i="34"/>
  <c r="HF172" i="34"/>
  <c r="JF172" i="34" s="1"/>
  <c r="GQ31" i="34"/>
  <c r="GR170" i="34"/>
  <c r="IR170" i="34" s="1"/>
  <c r="GO159" i="34"/>
  <c r="IO159" i="34" s="1"/>
  <c r="GQ158" i="34"/>
  <c r="IQ158" i="34" s="1"/>
  <c r="GN161" i="34"/>
  <c r="IN161" i="34" s="1"/>
  <c r="GN19" i="34"/>
  <c r="GP28" i="34"/>
  <c r="IP28" i="34" s="1"/>
  <c r="GN31" i="34"/>
  <c r="IN31" i="34" s="1"/>
  <c r="FA19" i="34"/>
  <c r="U223" i="34"/>
  <c r="FA161" i="34"/>
  <c r="GQ223" i="34"/>
  <c r="IQ223" i="34" s="1"/>
  <c r="BF223" i="34"/>
  <c r="AR163" i="33"/>
  <c r="BR141" i="33"/>
  <c r="BE141" i="33"/>
  <c r="BR132" i="33"/>
  <c r="EZ27" i="34"/>
  <c r="BR163" i="33"/>
  <c r="AG153" i="33"/>
  <c r="O157" i="33"/>
  <c r="AK153" i="33"/>
  <c r="O141" i="33"/>
  <c r="AR157" i="33"/>
  <c r="AE141" i="33"/>
  <c r="AK172" i="33"/>
  <c r="C222" i="34"/>
  <c r="BJ156" i="34"/>
  <c r="FG156" i="34" s="1"/>
  <c r="AF187" i="33"/>
  <c r="BX183" i="33"/>
  <c r="F380" i="22"/>
  <c r="BF205" i="34"/>
  <c r="C267" i="32"/>
  <c r="BC158" i="34"/>
  <c r="GM158" i="34" s="1"/>
  <c r="C363" i="22"/>
  <c r="BC188" i="34"/>
  <c r="DZ188" i="34" s="1"/>
  <c r="BC159" i="34"/>
  <c r="FC63" i="34"/>
  <c r="FA162" i="34"/>
  <c r="FA160" i="34"/>
  <c r="FF64" i="34"/>
  <c r="FD37" i="34"/>
  <c r="FB132" i="34"/>
  <c r="HB132" i="34" s="1"/>
  <c r="EZ153" i="34"/>
  <c r="EZ177" i="34"/>
  <c r="FC142" i="34"/>
  <c r="HC142" i="34" s="1"/>
  <c r="FG63" i="34"/>
  <c r="AR222" i="34"/>
  <c r="FE134" i="34"/>
  <c r="HE134" i="34" s="1"/>
  <c r="EZ167" i="34"/>
  <c r="FC131" i="34"/>
  <c r="HC131" i="34" s="1"/>
  <c r="EZ134" i="34"/>
  <c r="GZ134" i="34" s="1"/>
  <c r="EZ135" i="34"/>
  <c r="GZ135" i="34" s="1"/>
  <c r="FA125" i="34"/>
  <c r="HA125" i="34" s="1"/>
  <c r="AU223" i="34"/>
  <c r="AH223" i="34"/>
  <c r="FG64" i="34"/>
  <c r="FB21" i="34"/>
  <c r="EZ162" i="34"/>
  <c r="AS222" i="34"/>
  <c r="O167" i="34"/>
  <c r="HY167" i="34" s="1"/>
  <c r="EY167" i="34"/>
  <c r="DL167" i="34"/>
  <c r="FB136" i="34"/>
  <c r="HB136" i="34" s="1"/>
  <c r="FA147" i="34"/>
  <c r="HA147" i="34" s="1"/>
  <c r="FC147" i="34"/>
  <c r="HC147" i="34" s="1"/>
  <c r="FB148" i="34"/>
  <c r="HB148" i="34" s="1"/>
  <c r="EZ161" i="34"/>
  <c r="FE170" i="34"/>
  <c r="EZ152" i="34"/>
  <c r="FC160" i="34"/>
  <c r="FC64" i="34"/>
  <c r="FC144" i="34"/>
  <c r="HC144" i="34" s="1"/>
  <c r="FF157" i="34"/>
  <c r="FA140" i="34"/>
  <c r="HA140" i="34" s="1"/>
  <c r="EZ157" i="34"/>
  <c r="FA190" i="34"/>
  <c r="EZ142" i="34"/>
  <c r="GZ142" i="34" s="1"/>
  <c r="FA18" i="34"/>
  <c r="FB31" i="34"/>
  <c r="E377" i="22"/>
  <c r="BE202" i="34"/>
  <c r="E272" i="32"/>
  <c r="BE163" i="34"/>
  <c r="GB163" i="34" s="1"/>
  <c r="C263" i="32"/>
  <c r="BC154" i="34"/>
  <c r="DZ154" i="34" s="1"/>
  <c r="K379" i="22"/>
  <c r="BK204" i="34"/>
  <c r="H248" i="10"/>
  <c r="BH174" i="34"/>
  <c r="GE174" i="34" s="1"/>
  <c r="C361" i="22"/>
  <c r="BC186" i="34"/>
  <c r="GM186" i="34" s="1"/>
  <c r="C362" i="22"/>
  <c r="BC187" i="34"/>
  <c r="FZ187" i="34" s="1"/>
  <c r="BH155" i="34"/>
  <c r="GE155" i="34" s="1"/>
  <c r="FA152" i="34"/>
  <c r="FE63" i="34"/>
  <c r="EZ64" i="34"/>
  <c r="FG153" i="34"/>
  <c r="O163" i="34"/>
  <c r="HY163" i="34" s="1"/>
  <c r="DL163" i="34"/>
  <c r="EY163" i="34"/>
  <c r="FC47" i="34"/>
  <c r="FC159" i="34"/>
  <c r="FE168" i="34"/>
  <c r="FE47" i="34"/>
  <c r="FD47" i="34"/>
  <c r="FA141" i="34"/>
  <c r="HA141" i="34" s="1"/>
  <c r="EZ175" i="34"/>
  <c r="BC223" i="34"/>
  <c r="FC180" i="34"/>
  <c r="FC133" i="34"/>
  <c r="HC133" i="34" s="1"/>
  <c r="O153" i="34"/>
  <c r="HY153" i="34" s="1"/>
  <c r="DL153" i="34"/>
  <c r="EY153" i="34"/>
  <c r="EZ156" i="34"/>
  <c r="FE64" i="34"/>
  <c r="O64" i="34"/>
  <c r="HY64" i="34" s="1"/>
  <c r="EY64" i="34"/>
  <c r="FB144" i="34"/>
  <c r="HB144" i="34" s="1"/>
  <c r="FE158" i="34"/>
  <c r="FC125" i="34"/>
  <c r="HC125" i="34" s="1"/>
  <c r="FC28" i="34"/>
  <c r="AW223" i="34"/>
  <c r="H247" i="10"/>
  <c r="BH173" i="34"/>
  <c r="GE173" i="34" s="1"/>
  <c r="AC222" i="34"/>
  <c r="O157" i="34"/>
  <c r="HY157" i="34" s="1"/>
  <c r="EY157" i="34"/>
  <c r="DL157" i="34"/>
  <c r="EZ124" i="34"/>
  <c r="GZ124" i="34" s="1"/>
  <c r="FB37" i="34"/>
  <c r="O128" i="34"/>
  <c r="HY128" i="34" s="1"/>
  <c r="DL128" i="34"/>
  <c r="EY128" i="34"/>
  <c r="FE148" i="34"/>
  <c r="HE148" i="34" s="1"/>
  <c r="FD134" i="34"/>
  <c r="HD134" i="34" s="1"/>
  <c r="FF173" i="34"/>
  <c r="EZ192" i="34"/>
  <c r="FC135" i="34"/>
  <c r="HC135" i="34" s="1"/>
  <c r="BI223" i="34"/>
  <c r="AP222" i="34"/>
  <c r="EZ131" i="34"/>
  <c r="GZ131" i="34" s="1"/>
  <c r="FG37" i="34"/>
  <c r="FA137" i="34"/>
  <c r="HA137" i="34" s="1"/>
  <c r="FB156" i="34"/>
  <c r="V223" i="34"/>
  <c r="FA28" i="34"/>
  <c r="FE21" i="34"/>
  <c r="FF63" i="34"/>
  <c r="O165" i="34"/>
  <c r="HY165" i="34" s="1"/>
  <c r="DL165" i="34"/>
  <c r="EY165" i="34"/>
  <c r="EZ37" i="34"/>
  <c r="O132" i="34"/>
  <c r="HY132" i="34" s="1"/>
  <c r="DL132" i="34"/>
  <c r="EY132" i="34"/>
  <c r="FB141" i="34"/>
  <c r="HB141" i="34" s="1"/>
  <c r="FC156" i="34"/>
  <c r="FF178" i="34"/>
  <c r="FF148" i="34"/>
  <c r="HF148" i="34" s="1"/>
  <c r="FB147" i="34"/>
  <c r="HB147" i="34" s="1"/>
  <c r="FF155" i="34"/>
  <c r="EZ136" i="34"/>
  <c r="GZ136" i="34" s="1"/>
  <c r="FB127" i="34"/>
  <c r="HB127" i="34" s="1"/>
  <c r="FA129" i="34"/>
  <c r="HA129" i="34" s="1"/>
  <c r="O144" i="34"/>
  <c r="HY144" i="34" s="1"/>
  <c r="DL144" i="34"/>
  <c r="EY144" i="34"/>
  <c r="FC155" i="34"/>
  <c r="FG160" i="34"/>
  <c r="FF181" i="34"/>
  <c r="FD223" i="34"/>
  <c r="FB161" i="34"/>
  <c r="FA64" i="34"/>
  <c r="FD64" i="34"/>
  <c r="AP218" i="34"/>
  <c r="FA37" i="34"/>
  <c r="FB63" i="34"/>
  <c r="FB159" i="34"/>
  <c r="FD158" i="34"/>
  <c r="DL155" i="34"/>
  <c r="EY155" i="34"/>
  <c r="O155" i="34"/>
  <c r="HY155" i="34" s="1"/>
  <c r="FB152" i="34"/>
  <c r="FB126" i="34"/>
  <c r="HB126" i="34" s="1"/>
  <c r="EZ132" i="34"/>
  <c r="GZ132" i="34" s="1"/>
  <c r="FC148" i="34"/>
  <c r="HC148" i="34" s="1"/>
  <c r="O148" i="34"/>
  <c r="HY148" i="34" s="1"/>
  <c r="DL148" i="34"/>
  <c r="EY148" i="34"/>
  <c r="FC127" i="34"/>
  <c r="HC127" i="34" s="1"/>
  <c r="EZ165" i="34"/>
  <c r="FD31" i="34"/>
  <c r="FB142" i="34"/>
  <c r="HB142" i="34" s="1"/>
  <c r="O159" i="34"/>
  <c r="HY159" i="34" s="1"/>
  <c r="EY159" i="34"/>
  <c r="DL159" i="34"/>
  <c r="FC37" i="34"/>
  <c r="FB133" i="34"/>
  <c r="HB133" i="34" s="1"/>
  <c r="FC143" i="34"/>
  <c r="HC143" i="34" s="1"/>
  <c r="FB64" i="34"/>
  <c r="FE37" i="34"/>
  <c r="O136" i="34"/>
  <c r="HY136" i="34" s="1"/>
  <c r="DL136" i="34"/>
  <c r="EY136" i="34"/>
  <c r="EZ130" i="34"/>
  <c r="GZ130" i="34" s="1"/>
  <c r="EM223" i="34"/>
  <c r="FF47" i="34"/>
  <c r="FA21" i="34"/>
  <c r="FB28" i="34"/>
  <c r="FD21" i="34"/>
  <c r="H250" i="10"/>
  <c r="BH176" i="34"/>
  <c r="GE176" i="34" s="1"/>
  <c r="C369" i="20"/>
  <c r="C365" i="22"/>
  <c r="BC190" i="34"/>
  <c r="FZ190" i="34" s="1"/>
  <c r="C378" i="22"/>
  <c r="BC203" i="34"/>
  <c r="BI21" i="34"/>
  <c r="GF21" i="34" s="1"/>
  <c r="FD63" i="34"/>
  <c r="FG47" i="34"/>
  <c r="FA133" i="34"/>
  <c r="HA133" i="34" s="1"/>
  <c r="FA148" i="34"/>
  <c r="HA148" i="34" s="1"/>
  <c r="FB125" i="34"/>
  <c r="HB125" i="34" s="1"/>
  <c r="FC137" i="34"/>
  <c r="HC137" i="34" s="1"/>
  <c r="FC172" i="34"/>
  <c r="EZ176" i="34"/>
  <c r="FA63" i="34"/>
  <c r="FB47" i="34"/>
  <c r="FF170" i="34"/>
  <c r="I223" i="34"/>
  <c r="AV223" i="34"/>
  <c r="Q223" i="34"/>
  <c r="DQ223" i="34"/>
  <c r="FA135" i="34"/>
  <c r="HA135" i="34" s="1"/>
  <c r="EZ191" i="34"/>
  <c r="EZ164" i="34"/>
  <c r="FB154" i="34"/>
  <c r="E222" i="34"/>
  <c r="EZ63" i="34"/>
  <c r="O140" i="34"/>
  <c r="HY140" i="34" s="1"/>
  <c r="DL140" i="34"/>
  <c r="EY140" i="34"/>
  <c r="FA142" i="34"/>
  <c r="HA142" i="34" s="1"/>
  <c r="EZ143" i="34"/>
  <c r="GZ143" i="34" s="1"/>
  <c r="FB160" i="34"/>
  <c r="FC141" i="34"/>
  <c r="HC141" i="34" s="1"/>
  <c r="FB130" i="34"/>
  <c r="HB130" i="34" s="1"/>
  <c r="FC162" i="34"/>
  <c r="FB139" i="34"/>
  <c r="HB139" i="34" s="1"/>
  <c r="BC218" i="34"/>
  <c r="EZ18" i="34"/>
  <c r="FE183" i="34"/>
  <c r="FB143" i="34"/>
  <c r="HB143" i="34" s="1"/>
  <c r="FA127" i="34"/>
  <c r="HA127" i="34" s="1"/>
  <c r="FB128" i="34"/>
  <c r="HB128" i="34" s="1"/>
  <c r="FF202" i="34"/>
  <c r="DL152" i="34"/>
  <c r="EY152" i="34"/>
  <c r="O152" i="34"/>
  <c r="HY152" i="34" s="1"/>
  <c r="AQ223" i="34"/>
  <c r="EZ178" i="34"/>
  <c r="FA25" i="34"/>
  <c r="AM160" i="33"/>
  <c r="BM160" i="33" s="1"/>
  <c r="AX177" i="33"/>
  <c r="AS163" i="33"/>
  <c r="AJ154" i="33"/>
  <c r="AF166" i="33"/>
  <c r="AU158" i="33"/>
  <c r="BU158" i="33" s="1"/>
  <c r="AM155" i="33"/>
  <c r="AL167" i="33"/>
  <c r="BL167" i="33" s="1"/>
  <c r="AH158" i="33"/>
  <c r="BH158" i="33" s="1"/>
  <c r="AF28" i="33"/>
  <c r="AH28" i="33"/>
  <c r="BH28" i="33" s="1"/>
  <c r="AL164" i="33"/>
  <c r="BL164" i="33" s="1"/>
  <c r="AW159" i="33"/>
  <c r="BW159" i="33" s="1"/>
  <c r="AL158" i="33"/>
  <c r="BL158" i="33" s="1"/>
  <c r="AK180" i="33"/>
  <c r="AM173" i="33"/>
  <c r="BM173" i="33" s="1"/>
  <c r="AK169" i="33"/>
  <c r="AH155" i="33"/>
  <c r="BH155" i="33" s="1"/>
  <c r="AJ150" i="33"/>
  <c r="BJ150" i="33" s="1"/>
  <c r="AK168" i="33"/>
  <c r="AT178" i="33"/>
  <c r="AT167" i="33"/>
  <c r="AS166" i="33"/>
  <c r="AF163" i="33"/>
  <c r="AG161" i="33"/>
  <c r="AK160" i="33"/>
  <c r="AM175" i="33"/>
  <c r="BM175" i="33" s="1"/>
  <c r="AK175" i="33"/>
  <c r="AL163" i="33"/>
  <c r="BL163" i="33" s="1"/>
  <c r="AF162" i="33"/>
  <c r="AV161" i="33"/>
  <c r="AJ158" i="33"/>
  <c r="BJ158" i="33" s="1"/>
  <c r="AK151" i="33"/>
  <c r="AY158" i="33"/>
  <c r="AX160" i="33"/>
  <c r="AM156" i="33"/>
  <c r="AW152" i="33"/>
  <c r="AY181" i="33"/>
  <c r="AK184" i="33"/>
  <c r="AF27" i="33"/>
  <c r="AG28" i="33"/>
  <c r="BG28" i="33" s="1"/>
  <c r="AJ163" i="33"/>
  <c r="BJ163" i="33" s="1"/>
  <c r="AX157" i="33"/>
  <c r="AS162" i="33"/>
  <c r="AL166" i="33"/>
  <c r="BL166" i="33" s="1"/>
  <c r="AK176" i="33"/>
  <c r="BK176" i="33" s="1"/>
  <c r="AT165" i="33"/>
  <c r="AU162" i="33"/>
  <c r="BU162" i="33" s="1"/>
  <c r="AG157" i="33"/>
  <c r="AM163" i="33"/>
  <c r="BM163" i="33" s="1"/>
  <c r="BH154" i="33"/>
  <c r="AG25" i="33"/>
  <c r="AJ164" i="33"/>
  <c r="BJ164" i="33" s="1"/>
  <c r="AL159" i="33"/>
  <c r="BL159" i="33" s="1"/>
  <c r="AM165" i="33"/>
  <c r="BM165" i="33" s="1"/>
  <c r="AS159" i="33"/>
  <c r="AK166" i="33"/>
  <c r="BK166" i="33" s="1"/>
  <c r="AF190" i="33"/>
  <c r="AL154" i="33"/>
  <c r="AH167" i="33"/>
  <c r="BH167" i="33" s="1"/>
  <c r="AM166" i="33"/>
  <c r="BM166" i="33" s="1"/>
  <c r="AF155" i="33"/>
  <c r="AI28" i="33"/>
  <c r="BI28" i="33" s="1"/>
  <c r="AK155" i="33"/>
  <c r="AI161" i="33"/>
  <c r="BI161" i="33" s="1"/>
  <c r="AI166" i="33"/>
  <c r="BI166" i="33" s="1"/>
  <c r="AH162" i="33"/>
  <c r="BH162" i="33" s="1"/>
  <c r="AF159" i="33"/>
  <c r="AT157" i="33"/>
  <c r="AM151" i="33"/>
  <c r="AZ159" i="33"/>
  <c r="BZ159" i="33" s="1"/>
  <c r="AL173" i="33"/>
  <c r="AS151" i="33"/>
  <c r="AH159" i="33"/>
  <c r="BH159" i="33" s="1"/>
  <c r="AS158" i="33"/>
  <c r="AK140" i="33"/>
  <c r="AW163" i="33"/>
  <c r="BW163" i="33" s="1"/>
  <c r="AM159" i="33"/>
  <c r="BM159" i="33" s="1"/>
  <c r="AW148" i="33"/>
  <c r="BW148" i="33" s="1"/>
  <c r="AJ140" i="33"/>
  <c r="AK170" i="33"/>
  <c r="BK170" i="33" s="1"/>
  <c r="AX184" i="33"/>
  <c r="AH19" i="33"/>
  <c r="AJ155" i="33"/>
  <c r="I377" i="22"/>
  <c r="E268" i="32"/>
  <c r="L202" i="22"/>
  <c r="BL204" i="34" s="1"/>
  <c r="L239" i="22"/>
  <c r="J192" i="10"/>
  <c r="V223" i="33"/>
  <c r="BU163" i="33"/>
  <c r="BT161" i="33"/>
  <c r="BL178" i="33"/>
  <c r="BG170" i="33"/>
  <c r="AJ223" i="33"/>
  <c r="BJ223" i="33"/>
  <c r="AH223" i="33"/>
  <c r="BH223" i="33"/>
  <c r="BM179" i="33"/>
  <c r="BF30" i="33"/>
  <c r="BH21" i="33"/>
  <c r="BX180" i="33"/>
  <c r="BL181" i="33"/>
  <c r="E222" i="33"/>
  <c r="U223" i="33"/>
  <c r="BF154" i="33"/>
  <c r="C222" i="33"/>
  <c r="P221" i="33"/>
  <c r="BM171" i="33"/>
  <c r="J223" i="33"/>
  <c r="W223" i="33"/>
  <c r="AG223" i="33"/>
  <c r="C218" i="33"/>
  <c r="F222" i="33"/>
  <c r="BG19" i="33"/>
  <c r="P222" i="33"/>
  <c r="D222" i="33"/>
  <c r="Q223" i="33"/>
  <c r="I223" i="33"/>
  <c r="H223" i="33"/>
  <c r="M62" i="22"/>
  <c r="AM204" i="34" s="1"/>
  <c r="D138" i="32"/>
  <c r="E139" i="32"/>
  <c r="C208" i="32"/>
  <c r="C309" i="6" s="1"/>
  <c r="J138" i="32"/>
  <c r="BJ157" i="34" s="1"/>
  <c r="EG157" i="34" s="1"/>
  <c r="C262" i="32"/>
  <c r="I135" i="32"/>
  <c r="F142" i="32"/>
  <c r="C268" i="32"/>
  <c r="E143" i="32"/>
  <c r="BE162" i="34" s="1"/>
  <c r="GB162" i="34" s="1"/>
  <c r="I140" i="32"/>
  <c r="BI159" i="34" s="1"/>
  <c r="GS159" i="34" s="1"/>
  <c r="O146" i="32"/>
  <c r="E130" i="32"/>
  <c r="E188" i="32"/>
  <c r="E208" i="32" s="1"/>
  <c r="E136" i="32"/>
  <c r="BE155" i="34" s="1"/>
  <c r="GB155" i="34" s="1"/>
  <c r="F138" i="32"/>
  <c r="BF157" i="34" s="1"/>
  <c r="C55" i="32"/>
  <c r="H134" i="32"/>
  <c r="EG148" i="34"/>
  <c r="D166" i="32"/>
  <c r="E80" i="32"/>
  <c r="G135" i="32"/>
  <c r="C130" i="32"/>
  <c r="C144" i="32"/>
  <c r="BC163" i="34" s="1"/>
  <c r="FZ163" i="34" s="1"/>
  <c r="B241" i="32"/>
  <c r="F364" i="20"/>
  <c r="D364" i="20"/>
  <c r="C364" i="20"/>
  <c r="D134" i="32"/>
  <c r="H125" i="10"/>
  <c r="C147" i="32"/>
  <c r="N73" i="32"/>
  <c r="N74" i="32" s="1"/>
  <c r="N75" i="32"/>
  <c r="N76" i="32" s="1"/>
  <c r="N77" i="32" s="1"/>
  <c r="N78" i="32" s="1"/>
  <c r="N79" i="32" s="1"/>
  <c r="N125" i="32"/>
  <c r="N126" i="32" s="1"/>
  <c r="N127" i="32" s="1"/>
  <c r="N128" i="32" s="1"/>
  <c r="N129" i="32" s="1"/>
  <c r="N123" i="32"/>
  <c r="N124" i="32" s="1"/>
  <c r="N98" i="32"/>
  <c r="N99" i="32" s="1"/>
  <c r="N100" i="32"/>
  <c r="N101" i="32" s="1"/>
  <c r="N102" i="32" s="1"/>
  <c r="N103" i="32" s="1"/>
  <c r="N104" i="32" s="1"/>
  <c r="N150" i="32"/>
  <c r="N151" i="32" s="1"/>
  <c r="N152" i="32" s="1"/>
  <c r="N153" i="32" s="1"/>
  <c r="N154" i="32" s="1"/>
  <c r="N148" i="32"/>
  <c r="N149" i="32" s="1"/>
  <c r="C273" i="32"/>
  <c r="C340" i="6"/>
  <c r="C256" i="6" s="1"/>
  <c r="D146" i="32"/>
  <c r="BD165" i="34" s="1"/>
  <c r="FZ150" i="34"/>
  <c r="C233" i="32"/>
  <c r="C351" i="6" s="1"/>
  <c r="B166" i="32"/>
  <c r="O166" i="32" s="1"/>
  <c r="O38" i="32"/>
  <c r="O121" i="32"/>
  <c r="B249" i="32"/>
  <c r="B220" i="32"/>
  <c r="O92" i="32"/>
  <c r="O42" i="32"/>
  <c r="B170" i="32"/>
  <c r="O170" i="32" s="1"/>
  <c r="B187" i="32"/>
  <c r="O59" i="32"/>
  <c r="C136" i="32"/>
  <c r="B339" i="20"/>
  <c r="O171" i="20"/>
  <c r="B224" i="32"/>
  <c r="O96" i="32"/>
  <c r="B270" i="32"/>
  <c r="O142" i="32"/>
  <c r="O134" i="32"/>
  <c r="B262" i="32"/>
  <c r="G371" i="20"/>
  <c r="B195" i="32"/>
  <c r="O67" i="32"/>
  <c r="O34" i="32"/>
  <c r="B162" i="32"/>
  <c r="O71" i="32"/>
  <c r="B199" i="32"/>
  <c r="F134" i="32"/>
  <c r="B245" i="32"/>
  <c r="O117" i="32"/>
  <c r="D148" i="32"/>
  <c r="C105" i="32"/>
  <c r="C341" i="6" s="1"/>
  <c r="G363" i="20"/>
  <c r="G144" i="32"/>
  <c r="D208" i="32"/>
  <c r="D309" i="6" s="1"/>
  <c r="C350" i="6"/>
  <c r="I353" i="20"/>
  <c r="B168" i="32"/>
  <c r="O168" i="32" s="1"/>
  <c r="O40" i="32"/>
  <c r="O148" i="32"/>
  <c r="B276" i="32"/>
  <c r="O48" i="32"/>
  <c r="B176" i="32"/>
  <c r="O176" i="32" s="1"/>
  <c r="D361" i="20"/>
  <c r="B264" i="32"/>
  <c r="O136" i="32"/>
  <c r="O86" i="32"/>
  <c r="B214" i="32"/>
  <c r="B268" i="32"/>
  <c r="O140" i="32"/>
  <c r="B247" i="32"/>
  <c r="O119" i="32"/>
  <c r="C299" i="6"/>
  <c r="D263" i="32"/>
  <c r="I355" i="20"/>
  <c r="B189" i="32"/>
  <c r="O61" i="32"/>
  <c r="O36" i="32"/>
  <c r="B164" i="32"/>
  <c r="B193" i="32"/>
  <c r="O65" i="32"/>
  <c r="B197" i="32"/>
  <c r="O69" i="32"/>
  <c r="O44" i="32"/>
  <c r="B172" i="32"/>
  <c r="O172" i="32" s="1"/>
  <c r="B226" i="32"/>
  <c r="O98" i="32"/>
  <c r="G172" i="32"/>
  <c r="E358" i="20"/>
  <c r="O111" i="32"/>
  <c r="B239" i="32"/>
  <c r="O90" i="32"/>
  <c r="B218" i="32"/>
  <c r="B243" i="32"/>
  <c r="O115" i="32"/>
  <c r="B251" i="32"/>
  <c r="O123" i="32"/>
  <c r="G134" i="32"/>
  <c r="G138" i="32"/>
  <c r="G136" i="32"/>
  <c r="G140" i="32"/>
  <c r="G193" i="32"/>
  <c r="G269" i="32"/>
  <c r="E354" i="20"/>
  <c r="O47" i="20"/>
  <c r="B215" i="20"/>
  <c r="F355" i="20"/>
  <c r="C365" i="20"/>
  <c r="O80" i="20"/>
  <c r="B248" i="20"/>
  <c r="O94" i="20"/>
  <c r="B262" i="20"/>
  <c r="O157" i="20"/>
  <c r="B325" i="20"/>
  <c r="B355" i="20"/>
  <c r="O187" i="20"/>
  <c r="O121" i="20"/>
  <c r="B290" i="20"/>
  <c r="B289" i="20"/>
  <c r="B292" i="20"/>
  <c r="O124" i="20"/>
  <c r="H141" i="32"/>
  <c r="J140" i="32"/>
  <c r="BJ159" i="34" s="1"/>
  <c r="J136" i="32"/>
  <c r="BJ155" i="34" s="1"/>
  <c r="GG155" i="34" s="1"/>
  <c r="J144" i="32"/>
  <c r="BJ163" i="34" s="1"/>
  <c r="GT163" i="34" s="1"/>
  <c r="E263" i="32"/>
  <c r="J172" i="32"/>
  <c r="D268" i="32"/>
  <c r="C269" i="32"/>
  <c r="E370" i="20"/>
  <c r="B219" i="20"/>
  <c r="O219" i="20" s="1"/>
  <c r="O51" i="20"/>
  <c r="D350" i="20"/>
  <c r="O132" i="20"/>
  <c r="B300" i="20"/>
  <c r="B333" i="20"/>
  <c r="O165" i="20"/>
  <c r="O84" i="20"/>
  <c r="B252" i="20"/>
  <c r="O113" i="20"/>
  <c r="B281" i="20"/>
  <c r="O161" i="20"/>
  <c r="B329" i="20"/>
  <c r="B370" i="20"/>
  <c r="O202" i="20"/>
  <c r="F353" i="20"/>
  <c r="O128" i="20"/>
  <c r="B296" i="20"/>
  <c r="O169" i="20"/>
  <c r="B337" i="20"/>
  <c r="F347" i="20"/>
  <c r="B285" i="20"/>
  <c r="O117" i="20"/>
  <c r="O190" i="20"/>
  <c r="B358" i="20"/>
  <c r="D258" i="32"/>
  <c r="D464" i="6" s="1"/>
  <c r="I139" i="32"/>
  <c r="C183" i="32"/>
  <c r="C195" i="6" s="1"/>
  <c r="E277" i="20"/>
  <c r="D277" i="20"/>
  <c r="D308" i="6" s="1"/>
  <c r="H137" i="32"/>
  <c r="D360" i="20"/>
  <c r="O172" i="20"/>
  <c r="D267" i="32"/>
  <c r="I363" i="20"/>
  <c r="I354" i="20"/>
  <c r="B307" i="20"/>
  <c r="O139" i="20"/>
  <c r="E262" i="32"/>
  <c r="O98" i="20"/>
  <c r="B266" i="20"/>
  <c r="O179" i="20"/>
  <c r="B347" i="20"/>
  <c r="B314" i="20"/>
  <c r="O146" i="20"/>
  <c r="O194" i="20"/>
  <c r="B362" i="20"/>
  <c r="B237" i="20"/>
  <c r="O237" i="20" s="1"/>
  <c r="O69" i="20"/>
  <c r="O223" i="20"/>
  <c r="C343" i="20"/>
  <c r="E343" i="20"/>
  <c r="H135" i="32"/>
  <c r="I357" i="20"/>
  <c r="D265" i="32"/>
  <c r="D270" i="32"/>
  <c r="B373" i="20"/>
  <c r="O205" i="20"/>
  <c r="C366" i="20"/>
  <c r="E350" i="20"/>
  <c r="E364" i="20"/>
  <c r="F357" i="20"/>
  <c r="B233" i="20"/>
  <c r="O233" i="20" s="1"/>
  <c r="O65" i="20"/>
  <c r="O90" i="20"/>
  <c r="B258" i="20"/>
  <c r="B351" i="20"/>
  <c r="O183" i="20"/>
  <c r="B229" i="20"/>
  <c r="O229" i="20" s="1"/>
  <c r="O61" i="20"/>
  <c r="O102" i="20"/>
  <c r="B270" i="20"/>
  <c r="O150" i="20"/>
  <c r="B318" i="20"/>
  <c r="O154" i="20"/>
  <c r="B322" i="20"/>
  <c r="B225" i="20"/>
  <c r="O225" i="20" s="1"/>
  <c r="O57" i="20"/>
  <c r="C363" i="20"/>
  <c r="D208" i="10"/>
  <c r="D136" i="10"/>
  <c r="E192" i="10"/>
  <c r="E74" i="10"/>
  <c r="I175" i="10"/>
  <c r="I192" i="10" s="1"/>
  <c r="I74" i="10"/>
  <c r="D138" i="10"/>
  <c r="D164" i="10"/>
  <c r="D200" i="10"/>
  <c r="D128" i="10"/>
  <c r="D126" i="10"/>
  <c r="BD170" i="34" s="1"/>
  <c r="GA170" i="34" s="1"/>
  <c r="D152" i="10"/>
  <c r="D219" i="10"/>
  <c r="D238" i="10" s="1"/>
  <c r="D465" i="6" s="1"/>
  <c r="D120" i="10"/>
  <c r="E51" i="10"/>
  <c r="H192" i="10"/>
  <c r="N310" i="6" s="1"/>
  <c r="H74" i="10"/>
  <c r="D204" i="10"/>
  <c r="D132" i="10"/>
  <c r="I224" i="10"/>
  <c r="I238" i="10" s="1"/>
  <c r="I120" i="10"/>
  <c r="I201" i="10"/>
  <c r="D130" i="10"/>
  <c r="D156" i="10"/>
  <c r="O160" i="10"/>
  <c r="J74" i="10"/>
  <c r="D51" i="10"/>
  <c r="D97" i="10"/>
  <c r="D196" i="10"/>
  <c r="D124" i="10"/>
  <c r="BD168" i="34" s="1"/>
  <c r="GA168" i="34" s="1"/>
  <c r="E238" i="10"/>
  <c r="E120" i="10"/>
  <c r="D134" i="10"/>
  <c r="BD178" i="34" s="1"/>
  <c r="GA178" i="34" s="1"/>
  <c r="D160" i="10"/>
  <c r="J215" i="10"/>
  <c r="G246" i="10"/>
  <c r="G254" i="10"/>
  <c r="G249" i="10"/>
  <c r="G257" i="10"/>
  <c r="H244" i="10"/>
  <c r="H242" i="10"/>
  <c r="G248" i="10"/>
  <c r="G256" i="10"/>
  <c r="G243" i="10"/>
  <c r="G251" i="10"/>
  <c r="G215" i="10"/>
  <c r="G97" i="10"/>
  <c r="H139" i="10"/>
  <c r="H257" i="10" s="1"/>
  <c r="G242" i="10"/>
  <c r="G250" i="10"/>
  <c r="G258" i="10"/>
  <c r="G245" i="10"/>
  <c r="G253" i="10"/>
  <c r="H151" i="10"/>
  <c r="G238" i="10"/>
  <c r="G120" i="10"/>
  <c r="C143" i="10"/>
  <c r="G244" i="10"/>
  <c r="G252" i="10"/>
  <c r="G247" i="10"/>
  <c r="G255" i="10"/>
  <c r="H51" i="10"/>
  <c r="G51" i="10"/>
  <c r="C271" i="32"/>
  <c r="D272" i="32"/>
  <c r="I365" i="20"/>
  <c r="D275" i="32"/>
  <c r="F277" i="20"/>
  <c r="I373" i="20"/>
  <c r="G354" i="20"/>
  <c r="F272" i="32"/>
  <c r="D355" i="20"/>
  <c r="H218" i="32"/>
  <c r="H140" i="32"/>
  <c r="H210" i="10"/>
  <c r="H206" i="10"/>
  <c r="H357" i="20"/>
  <c r="H363" i="20"/>
  <c r="H222" i="10"/>
  <c r="H120" i="10"/>
  <c r="H226" i="10"/>
  <c r="I143" i="10"/>
  <c r="I244" i="10"/>
  <c r="I248" i="10"/>
  <c r="I252" i="10"/>
  <c r="I256" i="10"/>
  <c r="J354" i="20"/>
  <c r="J238" i="10"/>
  <c r="J120" i="10"/>
  <c r="F244" i="10"/>
  <c r="F343" i="20"/>
  <c r="C169" i="10"/>
  <c r="C342" i="6"/>
  <c r="H222" i="32"/>
  <c r="I144" i="32"/>
  <c r="I222" i="32"/>
  <c r="G373" i="20"/>
  <c r="H200" i="10"/>
  <c r="H211" i="10"/>
  <c r="H371" i="20"/>
  <c r="H231" i="10"/>
  <c r="H235" i="10"/>
  <c r="I245" i="10"/>
  <c r="I249" i="10"/>
  <c r="I253" i="10"/>
  <c r="I257" i="10"/>
  <c r="H127" i="10"/>
  <c r="BH171" i="34" s="1"/>
  <c r="GE171" i="34" s="1"/>
  <c r="J357" i="20"/>
  <c r="J365" i="20"/>
  <c r="H136" i="10"/>
  <c r="J153" i="10"/>
  <c r="J127" i="10"/>
  <c r="BJ171" i="34" s="1"/>
  <c r="GG171" i="34" s="1"/>
  <c r="J157" i="10"/>
  <c r="J131" i="10"/>
  <c r="BJ175" i="34" s="1"/>
  <c r="GT175" i="34" s="1"/>
  <c r="IT175" i="34" s="1"/>
  <c r="J161" i="10"/>
  <c r="J135" i="10"/>
  <c r="BJ179" i="34" s="1"/>
  <c r="EG179" i="34" s="1"/>
  <c r="J165" i="10"/>
  <c r="J139" i="10"/>
  <c r="J257" i="10" s="1"/>
  <c r="H134" i="10"/>
  <c r="J51" i="10"/>
  <c r="J152" i="10"/>
  <c r="J126" i="10"/>
  <c r="BJ170" i="34" s="1"/>
  <c r="GG170" i="34" s="1"/>
  <c r="J156" i="10"/>
  <c r="J130" i="10"/>
  <c r="BJ174" i="34" s="1"/>
  <c r="GG174" i="34" s="1"/>
  <c r="J160" i="10"/>
  <c r="J134" i="10"/>
  <c r="BJ178" i="34" s="1"/>
  <c r="GG178" i="34" s="1"/>
  <c r="J164" i="10"/>
  <c r="J138" i="10"/>
  <c r="BJ182" i="34" s="1"/>
  <c r="GG182" i="34" s="1"/>
  <c r="C348" i="20"/>
  <c r="C242" i="10"/>
  <c r="H144" i="32"/>
  <c r="H204" i="10"/>
  <c r="H353" i="20"/>
  <c r="H366" i="20"/>
  <c r="H373" i="20"/>
  <c r="H224" i="10"/>
  <c r="H228" i="10"/>
  <c r="H232" i="10"/>
  <c r="I242" i="10"/>
  <c r="I246" i="10"/>
  <c r="I250" i="10"/>
  <c r="I254" i="10"/>
  <c r="I258" i="10"/>
  <c r="H131" i="10"/>
  <c r="H140" i="10"/>
  <c r="H258" i="10" s="1"/>
  <c r="H133" i="10"/>
  <c r="J355" i="20"/>
  <c r="J363" i="20"/>
  <c r="J371" i="20"/>
  <c r="H138" i="10"/>
  <c r="B239" i="20"/>
  <c r="O71" i="20"/>
  <c r="C254" i="10"/>
  <c r="C277" i="20"/>
  <c r="C308" i="6" s="1"/>
  <c r="F242" i="10"/>
  <c r="C194" i="6"/>
  <c r="F143" i="10"/>
  <c r="H138" i="32"/>
  <c r="G353" i="20"/>
  <c r="H207" i="10"/>
  <c r="C184" i="6"/>
  <c r="G366" i="20"/>
  <c r="H202" i="10"/>
  <c r="H355" i="20"/>
  <c r="I243" i="10"/>
  <c r="I247" i="10"/>
  <c r="I251" i="10"/>
  <c r="I255" i="10"/>
  <c r="H135" i="10"/>
  <c r="J353" i="20"/>
  <c r="H128" i="10"/>
  <c r="J151" i="10"/>
  <c r="J125" i="10"/>
  <c r="BJ169" i="34" s="1"/>
  <c r="GG169" i="34" s="1"/>
  <c r="J155" i="10"/>
  <c r="J129" i="10"/>
  <c r="BJ173" i="34" s="1"/>
  <c r="GG173" i="34" s="1"/>
  <c r="J159" i="10"/>
  <c r="J133" i="10"/>
  <c r="BJ177" i="34" s="1"/>
  <c r="GG177" i="34" s="1"/>
  <c r="J163" i="10"/>
  <c r="J137" i="10"/>
  <c r="BJ181" i="34" s="1"/>
  <c r="GG181" i="34" s="1"/>
  <c r="D299" i="6"/>
  <c r="H137" i="10"/>
  <c r="J150" i="10"/>
  <c r="J124" i="10"/>
  <c r="BJ168" i="34" s="1"/>
  <c r="GT168" i="34" s="1"/>
  <c r="IT168" i="34" s="1"/>
  <c r="J154" i="10"/>
  <c r="J128" i="10"/>
  <c r="BJ172" i="34" s="1"/>
  <c r="GT172" i="34" s="1"/>
  <c r="IT172" i="34" s="1"/>
  <c r="J158" i="10"/>
  <c r="J132" i="10"/>
  <c r="BJ176" i="34" s="1"/>
  <c r="GG176" i="34" s="1"/>
  <c r="J162" i="10"/>
  <c r="J136" i="10"/>
  <c r="BJ180" i="34" s="1"/>
  <c r="GT180" i="34" s="1"/>
  <c r="IT180" i="34" s="1"/>
  <c r="C258" i="32"/>
  <c r="C464" i="6" s="1"/>
  <c r="F372" i="20"/>
  <c r="F373" i="20"/>
  <c r="C243" i="10"/>
  <c r="C352" i="20"/>
  <c r="E348" i="20"/>
  <c r="C300" i="6"/>
  <c r="C186" i="6"/>
  <c r="F169" i="10"/>
  <c r="C253" i="10"/>
  <c r="HM159" i="34" l="1"/>
  <c r="C268" i="6"/>
  <c r="FZ223" i="34"/>
  <c r="HR175" i="34"/>
  <c r="BG223" i="33"/>
  <c r="AR64" i="33"/>
  <c r="EM221" i="34"/>
  <c r="BK172" i="33"/>
  <c r="HM155" i="34"/>
  <c r="BF159" i="33"/>
  <c r="BS162" i="33"/>
  <c r="BF27" i="33"/>
  <c r="BF162" i="33"/>
  <c r="BF163" i="33"/>
  <c r="BX177" i="33"/>
  <c r="BF190" i="33"/>
  <c r="BT165" i="33"/>
  <c r="BK160" i="33"/>
  <c r="BS166" i="33"/>
  <c r="BF166" i="33"/>
  <c r="BX184" i="33"/>
  <c r="BL173" i="33"/>
  <c r="AY223" i="33"/>
  <c r="BT167" i="33"/>
  <c r="BS158" i="33"/>
  <c r="BT157" i="33"/>
  <c r="BG25" i="33"/>
  <c r="BG157" i="33"/>
  <c r="BG161" i="33"/>
  <c r="BF28" i="33"/>
  <c r="BS163" i="33"/>
  <c r="IO21" i="34"/>
  <c r="GF223" i="34"/>
  <c r="HN27" i="34"/>
  <c r="IN19" i="34"/>
  <c r="IM31" i="34"/>
  <c r="GZ28" i="34"/>
  <c r="HP28" i="34"/>
  <c r="HM18" i="34"/>
  <c r="HM31" i="34"/>
  <c r="IM18" i="34"/>
  <c r="FL63" i="34"/>
  <c r="GL63" i="34"/>
  <c r="ES223" i="34"/>
  <c r="IF202" i="34"/>
  <c r="C463" i="6"/>
  <c r="IQ134" i="34"/>
  <c r="IR134" i="34"/>
  <c r="HN28" i="34"/>
  <c r="HQ159" i="34"/>
  <c r="HN161" i="34" l="1"/>
  <c r="HS163" i="34"/>
  <c r="EM222" i="34"/>
  <c r="HS158" i="34"/>
  <c r="HR159" i="34"/>
  <c r="HO163" i="34"/>
  <c r="HO154" i="34"/>
  <c r="HO28" i="34"/>
  <c r="HS155" i="34"/>
  <c r="HT153" i="34"/>
  <c r="HQ153" i="34"/>
  <c r="HM158" i="34"/>
  <c r="HR178" i="34"/>
  <c r="HR179" i="34"/>
  <c r="GS223" i="34"/>
  <c r="IS223" i="34" s="1"/>
  <c r="HN180" i="34"/>
  <c r="HN176" i="34"/>
  <c r="HS178" i="34"/>
  <c r="EA165" i="34"/>
  <c r="IA165" i="34" s="1"/>
  <c r="GA165" i="34"/>
  <c r="EC157" i="34"/>
  <c r="IC157" i="34" s="1"/>
  <c r="GC157" i="34"/>
  <c r="DZ159" i="34"/>
  <c r="HZ159" i="34" s="1"/>
  <c r="FZ159" i="34"/>
  <c r="EC205" i="34"/>
  <c r="GC205" i="34"/>
  <c r="IQ21" i="34"/>
  <c r="IO28" i="34"/>
  <c r="GG168" i="34"/>
  <c r="IS178" i="34"/>
  <c r="HQ157" i="34"/>
  <c r="HN168" i="34"/>
  <c r="IT163" i="34"/>
  <c r="GG163" i="34"/>
  <c r="IS155" i="34"/>
  <c r="HR154" i="34"/>
  <c r="HN172" i="34"/>
  <c r="HQ155" i="34"/>
  <c r="FZ158" i="34"/>
  <c r="FZ186" i="34"/>
  <c r="HT157" i="34"/>
  <c r="IT153" i="34"/>
  <c r="HR182" i="34"/>
  <c r="EB202" i="34"/>
  <c r="GB202" i="34"/>
  <c r="FZ188" i="34"/>
  <c r="HZ188" i="34" s="1"/>
  <c r="GG179" i="34"/>
  <c r="IS202" i="34"/>
  <c r="IO19" i="34"/>
  <c r="IO31" i="34"/>
  <c r="IN25" i="34"/>
  <c r="GG172" i="34"/>
  <c r="HQ158" i="34"/>
  <c r="HQ154" i="34"/>
  <c r="IS170" i="34"/>
  <c r="EI204" i="34"/>
  <c r="GI204" i="34"/>
  <c r="GP223" i="34"/>
  <c r="IP223" i="34" s="1"/>
  <c r="IP172" i="34"/>
  <c r="HP157" i="34"/>
  <c r="IN28" i="34"/>
  <c r="GG148" i="34"/>
  <c r="IG148" i="34" s="1"/>
  <c r="HO31" i="34"/>
  <c r="HN25" i="34"/>
  <c r="HT181" i="34"/>
  <c r="GG180" i="34"/>
  <c r="IM158" i="34"/>
  <c r="HR174" i="34"/>
  <c r="HO159" i="34"/>
  <c r="HR177" i="34"/>
  <c r="HT155" i="34"/>
  <c r="IQ31" i="34"/>
  <c r="IO154" i="34"/>
  <c r="HS170" i="34"/>
  <c r="GG156" i="34"/>
  <c r="EG159" i="34"/>
  <c r="IG159" i="34" s="1"/>
  <c r="GG159" i="34"/>
  <c r="EW204" i="34"/>
  <c r="FW204" i="34"/>
  <c r="DW204" i="34"/>
  <c r="HW204" i="34" s="1"/>
  <c r="AS222" i="33"/>
  <c r="DZ203" i="34"/>
  <c r="HZ203" i="34" s="1"/>
  <c r="FZ203" i="34"/>
  <c r="DZ151" i="34"/>
  <c r="HZ151" i="34" s="1"/>
  <c r="FZ151" i="34"/>
  <c r="FZ221" i="34" s="1"/>
  <c r="EH204" i="34"/>
  <c r="GH204" i="34"/>
  <c r="GG157" i="34"/>
  <c r="HR163" i="34"/>
  <c r="IS173" i="34"/>
  <c r="IT160" i="34"/>
  <c r="HT148" i="34"/>
  <c r="HN31" i="34"/>
  <c r="IS159" i="34"/>
  <c r="GG175" i="34"/>
  <c r="FZ154" i="34"/>
  <c r="GF159" i="34"/>
  <c r="IG179" i="34"/>
  <c r="IA18" i="34"/>
  <c r="IF47" i="34"/>
  <c r="IB156" i="34"/>
  <c r="IA137" i="34"/>
  <c r="IB154" i="34"/>
  <c r="IA63" i="34"/>
  <c r="IC172" i="34"/>
  <c r="IA141" i="34"/>
  <c r="ID47" i="34"/>
  <c r="HZ165" i="34"/>
  <c r="ID134" i="34"/>
  <c r="IB21" i="34"/>
  <c r="HZ176" i="34"/>
  <c r="IF170" i="34"/>
  <c r="HZ142" i="34"/>
  <c r="HZ131" i="34"/>
  <c r="HZ143" i="34"/>
  <c r="IB152" i="34"/>
  <c r="HZ135" i="34"/>
  <c r="IC131" i="34"/>
  <c r="IA129" i="34"/>
  <c r="IB127" i="34"/>
  <c r="IB125" i="34"/>
  <c r="IF181" i="34"/>
  <c r="ID37" i="34"/>
  <c r="IA162" i="34"/>
  <c r="IC63" i="34"/>
  <c r="IA152" i="34"/>
  <c r="IC37" i="34"/>
  <c r="IC148" i="34"/>
  <c r="IE47" i="34"/>
  <c r="IC156" i="34"/>
  <c r="IC159" i="34"/>
  <c r="IG157" i="34"/>
  <c r="HZ154" i="34"/>
  <c r="IB128" i="34"/>
  <c r="IC125" i="34"/>
  <c r="IE168" i="34"/>
  <c r="IC155" i="34"/>
  <c r="IC64" i="34"/>
  <c r="HZ164" i="34"/>
  <c r="HZ156" i="34"/>
  <c r="ID223" i="34"/>
  <c r="HZ27" i="34"/>
  <c r="IG160" i="34"/>
  <c r="IB130" i="34"/>
  <c r="IB126" i="34"/>
  <c r="IA135" i="34"/>
  <c r="IA125" i="34"/>
  <c r="HZ136" i="34"/>
  <c r="HZ177" i="34"/>
  <c r="IC137" i="34"/>
  <c r="IE63" i="34"/>
  <c r="IF63" i="34"/>
  <c r="HZ157" i="34"/>
  <c r="IA140" i="34"/>
  <c r="IC143" i="34"/>
  <c r="IC160" i="34"/>
  <c r="ID158" i="34"/>
  <c r="IC162" i="34"/>
  <c r="HZ162" i="34"/>
  <c r="IC133" i="34"/>
  <c r="IA127" i="34"/>
  <c r="IB139" i="34"/>
  <c r="IB37" i="34"/>
  <c r="HZ124" i="34"/>
  <c r="IA64" i="34"/>
  <c r="IB161" i="34"/>
  <c r="IB47" i="34"/>
  <c r="IB147" i="34"/>
  <c r="HZ37" i="34"/>
  <c r="HZ178" i="34"/>
  <c r="HZ130" i="34"/>
  <c r="IB64" i="34"/>
  <c r="IC144" i="34"/>
  <c r="IB159" i="34"/>
  <c r="HZ191" i="34"/>
  <c r="IA190" i="34"/>
  <c r="IE148" i="34"/>
  <c r="IC135" i="34"/>
  <c r="IC141" i="34"/>
  <c r="IB160" i="34"/>
  <c r="IA142" i="34"/>
  <c r="HZ63" i="34"/>
  <c r="IF155" i="34"/>
  <c r="HZ18" i="34"/>
  <c r="IC142" i="34"/>
  <c r="ID152" i="34"/>
  <c r="IF64" i="34"/>
  <c r="IA160" i="34"/>
  <c r="IE170" i="34"/>
  <c r="ID63" i="34"/>
  <c r="IB133" i="34"/>
  <c r="IB142" i="34"/>
  <c r="HZ192" i="34"/>
  <c r="HZ161" i="34"/>
  <c r="IB148" i="34"/>
  <c r="IA37" i="34"/>
  <c r="IE158" i="34"/>
  <c r="HZ167" i="34"/>
  <c r="IF178" i="34"/>
  <c r="IA133" i="34"/>
  <c r="IC147" i="34"/>
  <c r="IA147" i="34"/>
  <c r="IB136" i="34"/>
  <c r="IE37" i="34"/>
  <c r="HZ152" i="34"/>
  <c r="IC127" i="34"/>
  <c r="ID64" i="34"/>
  <c r="IE64" i="34"/>
  <c r="HZ153" i="34"/>
  <c r="IB141" i="34"/>
  <c r="HZ132" i="34"/>
  <c r="IB63" i="34"/>
  <c r="IA19" i="34"/>
  <c r="HZ134" i="34"/>
  <c r="IB144" i="34"/>
  <c r="HZ175" i="34"/>
  <c r="HZ64" i="34"/>
  <c r="IF157" i="34"/>
  <c r="IB143" i="34"/>
  <c r="IG153" i="34"/>
  <c r="IC28" i="34"/>
  <c r="IC180" i="34"/>
  <c r="IF148" i="34"/>
  <c r="IB132" i="34"/>
  <c r="IA148" i="34"/>
  <c r="IC47" i="34"/>
  <c r="GT178" i="34"/>
  <c r="IT178" i="34" s="1"/>
  <c r="FE174" i="34"/>
  <c r="HE174" i="34" s="1"/>
  <c r="JE174" i="34" s="1"/>
  <c r="GO202" i="34"/>
  <c r="IO202" i="34" s="1"/>
  <c r="EA168" i="34"/>
  <c r="EG155" i="34"/>
  <c r="EG173" i="34"/>
  <c r="FF21" i="34"/>
  <c r="EF223" i="34"/>
  <c r="EA178" i="34"/>
  <c r="GN178" i="34"/>
  <c r="IN178" i="34" s="1"/>
  <c r="GZ18" i="34"/>
  <c r="JB130" i="34"/>
  <c r="JC37" i="34"/>
  <c r="HC37" i="34"/>
  <c r="EA170" i="34"/>
  <c r="GN170" i="34"/>
  <c r="IN170" i="34" s="1"/>
  <c r="DZ150" i="34"/>
  <c r="GM150" i="34"/>
  <c r="IM150" i="34" s="1"/>
  <c r="GZ178" i="34"/>
  <c r="IZ178" i="34" s="1"/>
  <c r="JA127" i="34"/>
  <c r="HC162" i="34"/>
  <c r="JC162" i="34" s="1"/>
  <c r="JC141" i="34"/>
  <c r="JA142" i="34"/>
  <c r="JA135" i="34"/>
  <c r="HF170" i="34"/>
  <c r="JF170" i="34" s="1"/>
  <c r="JA63" i="34"/>
  <c r="HA63" i="34"/>
  <c r="GZ176" i="34"/>
  <c r="IZ176" i="34" s="1"/>
  <c r="HD21" i="34"/>
  <c r="JD21" i="34" s="1"/>
  <c r="JF47" i="34"/>
  <c r="HF47" i="34"/>
  <c r="IZ130" i="34"/>
  <c r="AB136" i="34"/>
  <c r="DY136" i="34"/>
  <c r="HB152" i="34"/>
  <c r="JB152" i="34" s="1"/>
  <c r="HB161" i="34"/>
  <c r="JB161" i="34" s="1"/>
  <c r="AB144" i="34"/>
  <c r="DY144" i="34"/>
  <c r="EZ158" i="34"/>
  <c r="AB132" i="34"/>
  <c r="DY132" i="34"/>
  <c r="AB165" i="34"/>
  <c r="DY165" i="34"/>
  <c r="HB156" i="34"/>
  <c r="JB156" i="34" s="1"/>
  <c r="JA137" i="34"/>
  <c r="IZ131" i="34"/>
  <c r="JC135" i="34"/>
  <c r="HF173" i="34"/>
  <c r="JF173" i="34" s="1"/>
  <c r="IZ124" i="34"/>
  <c r="JE64" i="34"/>
  <c r="HE64" i="34"/>
  <c r="GZ175" i="34"/>
  <c r="IZ175" i="34" s="1"/>
  <c r="HE168" i="34"/>
  <c r="JE168" i="34" s="1"/>
  <c r="AB163" i="34"/>
  <c r="DY163" i="34"/>
  <c r="HA152" i="34"/>
  <c r="JA152" i="34" s="1"/>
  <c r="DZ187" i="34"/>
  <c r="JA140" i="34"/>
  <c r="HE170" i="34"/>
  <c r="JE170" i="34" s="1"/>
  <c r="JB148" i="34"/>
  <c r="JA147" i="34"/>
  <c r="JG64" i="34"/>
  <c r="HG64" i="34"/>
  <c r="IZ135" i="34"/>
  <c r="JG63" i="34"/>
  <c r="HG63" i="34"/>
  <c r="GZ153" i="34"/>
  <c r="IZ153" i="34" s="1"/>
  <c r="JB132" i="34"/>
  <c r="HA161" i="34"/>
  <c r="JA161" i="34" s="1"/>
  <c r="GT155" i="34"/>
  <c r="IT155" i="34" s="1"/>
  <c r="EG174" i="34"/>
  <c r="GT181" i="34"/>
  <c r="IT181" i="34" s="1"/>
  <c r="EG177" i="34"/>
  <c r="EB155" i="34"/>
  <c r="GO155" i="34"/>
  <c r="IO155" i="34" s="1"/>
  <c r="GM190" i="34"/>
  <c r="GM203" i="34"/>
  <c r="EE173" i="34"/>
  <c r="DZ218" i="34"/>
  <c r="HD223" i="34"/>
  <c r="JD223" i="34" s="1"/>
  <c r="EC223" i="34"/>
  <c r="GO162" i="34"/>
  <c r="IO162" i="34" s="1"/>
  <c r="GU204" i="34"/>
  <c r="EG181" i="34"/>
  <c r="GN168" i="34"/>
  <c r="IN168" i="34" s="1"/>
  <c r="GR174" i="34"/>
  <c r="IR174" i="34" s="1"/>
  <c r="GV204" i="34"/>
  <c r="HA25" i="34"/>
  <c r="JA25" i="34" s="1"/>
  <c r="HF202" i="34"/>
  <c r="JF202" i="34" s="1"/>
  <c r="IZ164" i="34"/>
  <c r="GZ164" i="34"/>
  <c r="HC172" i="34"/>
  <c r="JG47" i="34"/>
  <c r="HG47" i="34"/>
  <c r="HB28" i="34"/>
  <c r="JB28" i="34" s="1"/>
  <c r="JE37" i="34"/>
  <c r="HE37" i="34"/>
  <c r="JC143" i="34"/>
  <c r="HD31" i="34"/>
  <c r="JD31" i="34" s="1"/>
  <c r="AB155" i="34"/>
  <c r="DY155" i="34"/>
  <c r="JB63" i="34"/>
  <c r="HB63" i="34"/>
  <c r="JD64" i="34"/>
  <c r="HD64" i="34"/>
  <c r="JA129" i="34"/>
  <c r="HF178" i="34"/>
  <c r="JF178" i="34" s="1"/>
  <c r="JB141" i="34"/>
  <c r="IZ37" i="34"/>
  <c r="GZ37" i="34"/>
  <c r="HA28" i="34"/>
  <c r="JA28" i="34" s="1"/>
  <c r="AB157" i="34"/>
  <c r="DY157" i="34"/>
  <c r="JB144" i="34"/>
  <c r="GZ156" i="34"/>
  <c r="IZ156" i="34" s="1"/>
  <c r="AB153" i="34"/>
  <c r="DY153" i="34"/>
  <c r="JC133" i="34"/>
  <c r="JA141" i="34"/>
  <c r="JC47" i="34"/>
  <c r="HC47" i="34"/>
  <c r="IZ142" i="34"/>
  <c r="JC144" i="34"/>
  <c r="HC160" i="34"/>
  <c r="JC160" i="34" s="1"/>
  <c r="AB167" i="34"/>
  <c r="DY167" i="34"/>
  <c r="IZ134" i="34"/>
  <c r="JE134" i="34"/>
  <c r="JC142" i="34"/>
  <c r="JD37" i="34"/>
  <c r="HD37" i="34"/>
  <c r="HA162" i="34"/>
  <c r="JA162" i="34" s="1"/>
  <c r="CB63" i="34"/>
  <c r="FY63" i="34"/>
  <c r="HA19" i="34"/>
  <c r="JA19" i="34" s="1"/>
  <c r="GT170" i="34"/>
  <c r="IT170" i="34" s="1"/>
  <c r="EG182" i="34"/>
  <c r="GP205" i="34"/>
  <c r="IP205" i="34" s="1"/>
  <c r="GT156" i="34"/>
  <c r="IT156" i="34" s="1"/>
  <c r="GM159" i="34"/>
  <c r="IM159" i="34" s="1"/>
  <c r="EE176" i="34"/>
  <c r="DZ186" i="34"/>
  <c r="GT157" i="34"/>
  <c r="IT157" i="34" s="1"/>
  <c r="GR176" i="34"/>
  <c r="IR176" i="34" s="1"/>
  <c r="GM163" i="34"/>
  <c r="EG170" i="34"/>
  <c r="EG168" i="34"/>
  <c r="DZ163" i="34"/>
  <c r="GR171" i="34"/>
  <c r="IR171" i="34" s="1"/>
  <c r="EE171" i="34"/>
  <c r="JB143" i="34"/>
  <c r="JE183" i="34"/>
  <c r="HE183" i="34"/>
  <c r="JB139" i="34"/>
  <c r="AB140" i="34"/>
  <c r="DY140" i="34"/>
  <c r="JB128" i="34"/>
  <c r="HB160" i="34"/>
  <c r="JB160" i="34" s="1"/>
  <c r="JC137" i="34"/>
  <c r="JA148" i="34"/>
  <c r="JD63" i="34"/>
  <c r="HD63" i="34"/>
  <c r="JA21" i="34"/>
  <c r="HA21" i="34"/>
  <c r="FC205" i="34"/>
  <c r="JB64" i="34"/>
  <c r="HB64" i="34"/>
  <c r="JB133" i="34"/>
  <c r="AB159" i="34"/>
  <c r="DY159" i="34"/>
  <c r="JB142" i="34"/>
  <c r="IZ165" i="34"/>
  <c r="GZ165" i="34"/>
  <c r="AB148" i="34"/>
  <c r="DY148" i="34"/>
  <c r="IZ132" i="34"/>
  <c r="JA37" i="34"/>
  <c r="HA37" i="34"/>
  <c r="JA64" i="34"/>
  <c r="HA64" i="34"/>
  <c r="HF181" i="34"/>
  <c r="JF181" i="34" s="1"/>
  <c r="JB127" i="34"/>
  <c r="JG37" i="34"/>
  <c r="HG37" i="34"/>
  <c r="JB37" i="34"/>
  <c r="HB37" i="34"/>
  <c r="HC28" i="34"/>
  <c r="JC28" i="34" s="1"/>
  <c r="HC180" i="34"/>
  <c r="JC180" i="34" s="1"/>
  <c r="JD47" i="34"/>
  <c r="HD47" i="34"/>
  <c r="IZ64" i="34"/>
  <c r="GZ64" i="34"/>
  <c r="HB31" i="34"/>
  <c r="JB31" i="34" s="1"/>
  <c r="HA190" i="34"/>
  <c r="JA190" i="34" s="1"/>
  <c r="GZ157" i="34"/>
  <c r="IZ157" i="34" s="1"/>
  <c r="GZ152" i="34"/>
  <c r="IZ152" i="34" s="1"/>
  <c r="JB136" i="34"/>
  <c r="IZ162" i="34"/>
  <c r="GZ162" i="34"/>
  <c r="JA125" i="34"/>
  <c r="JC131" i="34"/>
  <c r="GZ177" i="34"/>
  <c r="JF64" i="34"/>
  <c r="HF64" i="34"/>
  <c r="JC63" i="34"/>
  <c r="HC63" i="34"/>
  <c r="GT174" i="34"/>
  <c r="IT174" i="34" s="1"/>
  <c r="GT171" i="34"/>
  <c r="IT171" i="34" s="1"/>
  <c r="EG172" i="34"/>
  <c r="GM154" i="34"/>
  <c r="IM154" i="34" s="1"/>
  <c r="GT177" i="34"/>
  <c r="IT177" i="34" s="1"/>
  <c r="EG175" i="34"/>
  <c r="EB162" i="34"/>
  <c r="GO163" i="34"/>
  <c r="IO163" i="34" s="1"/>
  <c r="EE174" i="34"/>
  <c r="EG178" i="34"/>
  <c r="GM188" i="34"/>
  <c r="IM188" i="34" s="1"/>
  <c r="EB163" i="34"/>
  <c r="GR173" i="34"/>
  <c r="IR173" i="34" s="1"/>
  <c r="EG176" i="34"/>
  <c r="DZ190" i="34"/>
  <c r="EF159" i="34"/>
  <c r="GT173" i="34"/>
  <c r="IT173" i="34" s="1"/>
  <c r="DZ223" i="34"/>
  <c r="EG171" i="34"/>
  <c r="EF21" i="34"/>
  <c r="GT176" i="34"/>
  <c r="IT176" i="34" s="1"/>
  <c r="AB152" i="34"/>
  <c r="DY152" i="34"/>
  <c r="IZ143" i="34"/>
  <c r="IZ63" i="34"/>
  <c r="GZ63" i="34"/>
  <c r="HB154" i="34"/>
  <c r="GZ191" i="34"/>
  <c r="IZ191" i="34" s="1"/>
  <c r="JB47" i="34"/>
  <c r="HB47" i="34"/>
  <c r="JB125" i="34"/>
  <c r="JA133" i="34"/>
  <c r="JC127" i="34"/>
  <c r="JC148" i="34"/>
  <c r="JB126" i="34"/>
  <c r="HB159" i="34"/>
  <c r="JB159" i="34" s="1"/>
  <c r="IZ136" i="34"/>
  <c r="JB147" i="34"/>
  <c r="JF63" i="34"/>
  <c r="HF63" i="34"/>
  <c r="GZ192" i="34"/>
  <c r="IZ192" i="34" s="1"/>
  <c r="JD134" i="34"/>
  <c r="AB128" i="34"/>
  <c r="DY128" i="34"/>
  <c r="JC125" i="34"/>
  <c r="JE47" i="34"/>
  <c r="HE47" i="34"/>
  <c r="HC159" i="34"/>
  <c r="JC159" i="34" s="1"/>
  <c r="JE63" i="34"/>
  <c r="HE63" i="34"/>
  <c r="EE155" i="34"/>
  <c r="GR155" i="34"/>
  <c r="IR155" i="34" s="1"/>
  <c r="HA18" i="34"/>
  <c r="JA18" i="34" s="1"/>
  <c r="JC64" i="34"/>
  <c r="HC64" i="34"/>
  <c r="IZ161" i="34"/>
  <c r="GZ161" i="34"/>
  <c r="JC147" i="34"/>
  <c r="HB21" i="34"/>
  <c r="JB21" i="34" s="1"/>
  <c r="IZ167" i="34"/>
  <c r="GZ167" i="34"/>
  <c r="HA160" i="34"/>
  <c r="JA160" i="34" s="1"/>
  <c r="IZ27" i="34"/>
  <c r="GZ27" i="34"/>
  <c r="GT179" i="34"/>
  <c r="IT179" i="34" s="1"/>
  <c r="GT182" i="34"/>
  <c r="IT182" i="34" s="1"/>
  <c r="GM151" i="34"/>
  <c r="EG163" i="34"/>
  <c r="EG180" i="34"/>
  <c r="GT169" i="34"/>
  <c r="IT169" i="34" s="1"/>
  <c r="DZ158" i="34"/>
  <c r="EG169" i="34"/>
  <c r="EG156" i="34"/>
  <c r="GS21" i="34"/>
  <c r="IS21" i="34" s="1"/>
  <c r="GM187" i="34"/>
  <c r="IM187" i="34" s="1"/>
  <c r="GN165" i="34"/>
  <c r="GT148" i="34"/>
  <c r="IT148" i="34" s="1"/>
  <c r="GP157" i="34"/>
  <c r="IP157" i="34" s="1"/>
  <c r="GT159" i="34"/>
  <c r="IT159" i="34" s="1"/>
  <c r="DP223" i="34"/>
  <c r="FQ223" i="34"/>
  <c r="HQ223" i="34" s="1"/>
  <c r="FI204" i="34"/>
  <c r="GM223" i="34"/>
  <c r="IM223" i="34" s="1"/>
  <c r="EZ186" i="34"/>
  <c r="FC157" i="34"/>
  <c r="GV223" i="34"/>
  <c r="IV223" i="34" s="1"/>
  <c r="DS223" i="34"/>
  <c r="FH204" i="34"/>
  <c r="FF159" i="34"/>
  <c r="G365" i="20"/>
  <c r="EZ223" i="34"/>
  <c r="C454" i="6"/>
  <c r="E264" i="32"/>
  <c r="EZ159" i="34"/>
  <c r="BK168" i="33"/>
  <c r="AK223" i="33"/>
  <c r="FF223" i="34"/>
  <c r="BY181" i="33"/>
  <c r="BY223" i="33" s="1"/>
  <c r="DM223" i="34"/>
  <c r="FC223" i="34"/>
  <c r="AH222" i="33"/>
  <c r="FA168" i="34"/>
  <c r="BJ223" i="34"/>
  <c r="I268" i="32"/>
  <c r="AL223" i="33"/>
  <c r="FA165" i="34"/>
  <c r="EZ203" i="34"/>
  <c r="EZ187" i="34"/>
  <c r="FB202" i="34"/>
  <c r="EZ190" i="34"/>
  <c r="EZ188" i="34"/>
  <c r="AX223" i="33"/>
  <c r="BK184" i="33"/>
  <c r="BH19" i="33"/>
  <c r="H246" i="10"/>
  <c r="BH172" i="34"/>
  <c r="GE172" i="34" s="1"/>
  <c r="J256" i="10"/>
  <c r="BH160" i="34"/>
  <c r="G355" i="20"/>
  <c r="FB163" i="34"/>
  <c r="J255" i="10"/>
  <c r="H251" i="10"/>
  <c r="BH177" i="34"/>
  <c r="D254" i="10"/>
  <c r="BD180" i="34"/>
  <c r="G357" i="20"/>
  <c r="J250" i="10"/>
  <c r="J249" i="10"/>
  <c r="EN223" i="34"/>
  <c r="D246" i="10"/>
  <c r="BD172" i="34"/>
  <c r="BI158" i="34"/>
  <c r="J272" i="32"/>
  <c r="J268" i="32"/>
  <c r="H354" i="20"/>
  <c r="BG155" i="34"/>
  <c r="GD155" i="34" s="1"/>
  <c r="BG153" i="34"/>
  <c r="GD153" i="34" s="1"/>
  <c r="G272" i="32"/>
  <c r="BG163" i="34"/>
  <c r="BF153" i="34"/>
  <c r="GC153" i="34" s="1"/>
  <c r="D262" i="32"/>
  <c r="BD153" i="34"/>
  <c r="GA153" i="34" s="1"/>
  <c r="D266" i="32"/>
  <c r="BD157" i="34"/>
  <c r="BH222" i="33"/>
  <c r="BS159" i="33"/>
  <c r="BS222" i="33" s="1"/>
  <c r="EZ151" i="34"/>
  <c r="FE176" i="34"/>
  <c r="FE173" i="34"/>
  <c r="FB162" i="34"/>
  <c r="H249" i="10"/>
  <c r="BH175" i="34"/>
  <c r="J248" i="10"/>
  <c r="H268" i="32"/>
  <c r="BH159" i="34"/>
  <c r="D248" i="10"/>
  <c r="BD174" i="34"/>
  <c r="FG168" i="34"/>
  <c r="H253" i="10"/>
  <c r="BH179" i="34"/>
  <c r="H252" i="10"/>
  <c r="BH178" i="34"/>
  <c r="H254" i="10"/>
  <c r="BH180" i="34"/>
  <c r="GE180" i="34" s="1"/>
  <c r="J251" i="10"/>
  <c r="J243" i="10"/>
  <c r="J252" i="10"/>
  <c r="J244" i="10"/>
  <c r="FA178" i="34"/>
  <c r="D250" i="10"/>
  <c r="BD176" i="34"/>
  <c r="BH154" i="34"/>
  <c r="GE154" i="34" s="1"/>
  <c r="BH156" i="34"/>
  <c r="BG157" i="34"/>
  <c r="GD157" i="34" s="1"/>
  <c r="D276" i="32"/>
  <c r="BD167" i="34"/>
  <c r="GA167" i="34" s="1"/>
  <c r="BC155" i="34"/>
  <c r="C275" i="32"/>
  <c r="BC166" i="34"/>
  <c r="FZ166" i="34" s="1"/>
  <c r="BH153" i="34"/>
  <c r="FB155" i="34"/>
  <c r="AT223" i="33"/>
  <c r="BV161" i="33"/>
  <c r="BK175" i="33"/>
  <c r="BT178" i="33"/>
  <c r="BT223" i="33" s="1"/>
  <c r="BK169" i="33"/>
  <c r="BK180" i="33"/>
  <c r="EZ154" i="34"/>
  <c r="EZ163" i="34"/>
  <c r="J247" i="10"/>
  <c r="FE171" i="34"/>
  <c r="H243" i="10"/>
  <c r="BH169" i="34"/>
  <c r="I272" i="32"/>
  <c r="BI163" i="34"/>
  <c r="GF163" i="34" s="1"/>
  <c r="J254" i="10"/>
  <c r="J246" i="10"/>
  <c r="H255" i="10"/>
  <c r="BH181" i="34"/>
  <c r="BH157" i="34"/>
  <c r="GE157" i="34" s="1"/>
  <c r="H256" i="10"/>
  <c r="BH182" i="34"/>
  <c r="GE182" i="34" s="1"/>
  <c r="H272" i="32"/>
  <c r="BH163" i="34"/>
  <c r="GE163" i="34" s="1"/>
  <c r="J253" i="10"/>
  <c r="J245" i="10"/>
  <c r="E271" i="32"/>
  <c r="FA170" i="34"/>
  <c r="D256" i="10"/>
  <c r="BD182" i="34"/>
  <c r="G268" i="32"/>
  <c r="BG159" i="34"/>
  <c r="EZ150" i="34"/>
  <c r="GZ150" i="34" s="1"/>
  <c r="BG154" i="34"/>
  <c r="F270" i="32"/>
  <c r="BF161" i="34"/>
  <c r="GC161" i="34" s="1"/>
  <c r="BI154" i="34"/>
  <c r="E267" i="32"/>
  <c r="BE158" i="34"/>
  <c r="H365" i="20"/>
  <c r="BC221" i="34"/>
  <c r="AB64" i="34"/>
  <c r="DL64" i="34"/>
  <c r="FE155" i="34"/>
  <c r="BX223" i="33"/>
  <c r="BL223" i="33"/>
  <c r="J366" i="20"/>
  <c r="J242" i="10"/>
  <c r="I215" i="10"/>
  <c r="C368" i="20"/>
  <c r="C267" i="6"/>
  <c r="L379" i="22"/>
  <c r="M202" i="22"/>
  <c r="M239" i="22"/>
  <c r="C492" i="6"/>
  <c r="C295" i="6"/>
  <c r="C450" i="6"/>
  <c r="AG222" i="33"/>
  <c r="BG153" i="33"/>
  <c r="BG222" i="33" s="1"/>
  <c r="AS221" i="33"/>
  <c r="BS221" i="33"/>
  <c r="BF18" i="33"/>
  <c r="BF155" i="33"/>
  <c r="BF222" i="33" s="1"/>
  <c r="AI222" i="33"/>
  <c r="BF187" i="33"/>
  <c r="AM223" i="33"/>
  <c r="BM169" i="33"/>
  <c r="BM223" i="33" s="1"/>
  <c r="AF218" i="33"/>
  <c r="AF222" i="33"/>
  <c r="O215" i="20"/>
  <c r="C264" i="32"/>
  <c r="H169" i="10"/>
  <c r="C185" i="6"/>
  <c r="C257" i="6"/>
  <c r="C497" i="6"/>
  <c r="C258" i="6"/>
  <c r="D215" i="10"/>
  <c r="D352" i="6" s="1"/>
  <c r="D268" i="6" s="1"/>
  <c r="C261" i="10"/>
  <c r="C272" i="32"/>
  <c r="C155" i="32"/>
  <c r="O162" i="32"/>
  <c r="DZ221" i="34" l="1"/>
  <c r="HZ221" i="34" s="1"/>
  <c r="GD154" i="34"/>
  <c r="GB158" i="34"/>
  <c r="GD159" i="34"/>
  <c r="GA182" i="34"/>
  <c r="GE181" i="34"/>
  <c r="FZ155" i="34"/>
  <c r="FZ222" i="34" s="1"/>
  <c r="GA174" i="34"/>
  <c r="GE178" i="34"/>
  <c r="GE175" i="34"/>
  <c r="GD163" i="34"/>
  <c r="GF158" i="34"/>
  <c r="GE177" i="34"/>
  <c r="GF154" i="34"/>
  <c r="GE169" i="34"/>
  <c r="GE153" i="34"/>
  <c r="GA176" i="34"/>
  <c r="GE159" i="34"/>
  <c r="GA157" i="34"/>
  <c r="GE160" i="34"/>
  <c r="GE156" i="34"/>
  <c r="GE179" i="34"/>
  <c r="GA172" i="34"/>
  <c r="GA180" i="34"/>
  <c r="IH204" i="34"/>
  <c r="IC205" i="34"/>
  <c r="IB202" i="34"/>
  <c r="II204" i="34"/>
  <c r="HF223" i="34"/>
  <c r="JF223" i="34" s="1"/>
  <c r="GZ223" i="34"/>
  <c r="IZ223" i="34" s="1"/>
  <c r="GT223" i="34"/>
  <c r="IG171" i="34"/>
  <c r="HZ190" i="34"/>
  <c r="IG178" i="34"/>
  <c r="IE174" i="34"/>
  <c r="IE176" i="34"/>
  <c r="HZ187" i="34"/>
  <c r="IG155" i="34"/>
  <c r="IG156" i="34"/>
  <c r="IG180" i="34"/>
  <c r="IE155" i="34"/>
  <c r="IB163" i="34"/>
  <c r="IE171" i="34"/>
  <c r="IG177" i="34"/>
  <c r="HZ150" i="34"/>
  <c r="IA170" i="34"/>
  <c r="IA168" i="34"/>
  <c r="IG169" i="34"/>
  <c r="IF21" i="34"/>
  <c r="IF159" i="34"/>
  <c r="IG175" i="34"/>
  <c r="IG182" i="34"/>
  <c r="IC223" i="34"/>
  <c r="HZ218" i="34"/>
  <c r="IG174" i="34"/>
  <c r="IA178" i="34"/>
  <c r="IG173" i="34"/>
  <c r="ER223" i="34"/>
  <c r="HZ158" i="34"/>
  <c r="IG163" i="34"/>
  <c r="HZ223" i="34"/>
  <c r="IG176" i="34"/>
  <c r="IB162" i="34"/>
  <c r="IG172" i="34"/>
  <c r="HZ163" i="34"/>
  <c r="IG168" i="34"/>
  <c r="IG170" i="34"/>
  <c r="HZ186" i="34"/>
  <c r="IG181" i="34"/>
  <c r="IE173" i="34"/>
  <c r="IB155" i="34"/>
  <c r="IF223" i="34"/>
  <c r="IZ177" i="34"/>
  <c r="AO153" i="34"/>
  <c r="EL153" i="34"/>
  <c r="HC223" i="34"/>
  <c r="JC223" i="34" s="1"/>
  <c r="AO148" i="34"/>
  <c r="EL148" i="34"/>
  <c r="AO159" i="34"/>
  <c r="EL159" i="34"/>
  <c r="AO132" i="34"/>
  <c r="EL132" i="34"/>
  <c r="AO128" i="34"/>
  <c r="EL128" i="34"/>
  <c r="AO152" i="34"/>
  <c r="EL152" i="34"/>
  <c r="AO140" i="34"/>
  <c r="EL140" i="34"/>
  <c r="AO167" i="34"/>
  <c r="EL167" i="34"/>
  <c r="AO155" i="34"/>
  <c r="EL155" i="34"/>
  <c r="AO163" i="34"/>
  <c r="EL163" i="34"/>
  <c r="AO165" i="34"/>
  <c r="EL165" i="34"/>
  <c r="AO136" i="34"/>
  <c r="EL136" i="34"/>
  <c r="AO157" i="34"/>
  <c r="EL157" i="34"/>
  <c r="AO144" i="34"/>
  <c r="EL144" i="34"/>
  <c r="ET223" i="34"/>
  <c r="ED159" i="34"/>
  <c r="GQ159" i="34"/>
  <c r="IQ159" i="34" s="1"/>
  <c r="EE163" i="34"/>
  <c r="GR163" i="34"/>
  <c r="IR163" i="34" s="1"/>
  <c r="EE157" i="34"/>
  <c r="GR157" i="34"/>
  <c r="IR157" i="34" s="1"/>
  <c r="EE169" i="34"/>
  <c r="GR169" i="34"/>
  <c r="IR169" i="34" s="1"/>
  <c r="IZ163" i="34"/>
  <c r="GZ163" i="34"/>
  <c r="HB155" i="34"/>
  <c r="JB155" i="34" s="1"/>
  <c r="GR156" i="34"/>
  <c r="IR156" i="34" s="1"/>
  <c r="EE156" i="34"/>
  <c r="EE154" i="34"/>
  <c r="GR154" i="34"/>
  <c r="IR154" i="34" s="1"/>
  <c r="EA176" i="34"/>
  <c r="GN176" i="34"/>
  <c r="IN176" i="34" s="1"/>
  <c r="GN174" i="34"/>
  <c r="IN174" i="34" s="1"/>
  <c r="EA174" i="34"/>
  <c r="IZ151" i="34"/>
  <c r="GZ151" i="34"/>
  <c r="GZ221" i="34" s="1"/>
  <c r="EA180" i="34"/>
  <c r="GN180" i="34"/>
  <c r="IN180" i="34" s="1"/>
  <c r="GR160" i="34"/>
  <c r="IR160" i="34" s="1"/>
  <c r="EE160" i="34"/>
  <c r="HF159" i="34"/>
  <c r="JF159" i="34" s="1"/>
  <c r="GZ186" i="34"/>
  <c r="IZ186" i="34" s="1"/>
  <c r="JB154" i="34"/>
  <c r="EG223" i="34"/>
  <c r="JC172" i="34"/>
  <c r="EF154" i="34"/>
  <c r="GS154" i="34"/>
  <c r="IS154" i="34" s="1"/>
  <c r="ED154" i="34"/>
  <c r="GQ154" i="34"/>
  <c r="IQ154" i="34" s="1"/>
  <c r="HA170" i="34"/>
  <c r="JA170" i="34" s="1"/>
  <c r="GZ154" i="34"/>
  <c r="IZ154" i="34" s="1"/>
  <c r="EE153" i="34"/>
  <c r="GR153" i="34"/>
  <c r="IR153" i="34" s="1"/>
  <c r="EA167" i="34"/>
  <c r="GN167" i="34"/>
  <c r="ED157" i="34"/>
  <c r="GQ157" i="34"/>
  <c r="IQ157" i="34" s="1"/>
  <c r="EE180" i="34"/>
  <c r="GR180" i="34"/>
  <c r="IR180" i="34" s="1"/>
  <c r="GR179" i="34"/>
  <c r="IR179" i="34" s="1"/>
  <c r="EE179" i="34"/>
  <c r="EE175" i="34"/>
  <c r="GR175" i="34"/>
  <c r="IR175" i="34" s="1"/>
  <c r="EA157" i="34"/>
  <c r="GN157" i="34"/>
  <c r="IN157" i="34" s="1"/>
  <c r="ED163" i="34"/>
  <c r="GQ163" i="34"/>
  <c r="IQ163" i="34" s="1"/>
  <c r="ED155" i="34"/>
  <c r="GQ155" i="34"/>
  <c r="IQ155" i="34" s="1"/>
  <c r="GZ188" i="34"/>
  <c r="IZ188" i="34" s="1"/>
  <c r="HB202" i="34"/>
  <c r="JB202" i="34" s="1"/>
  <c r="JA165" i="34"/>
  <c r="HA165" i="34"/>
  <c r="HI204" i="34"/>
  <c r="JI204" i="34" s="1"/>
  <c r="HC205" i="34"/>
  <c r="JC205" i="34" s="1"/>
  <c r="EE182" i="34"/>
  <c r="GR182" i="34"/>
  <c r="IR182" i="34" s="1"/>
  <c r="GR181" i="34"/>
  <c r="IR181" i="34" s="1"/>
  <c r="EE181" i="34"/>
  <c r="GS163" i="34"/>
  <c r="IS163" i="34" s="1"/>
  <c r="EF163" i="34"/>
  <c r="HE171" i="34"/>
  <c r="JE171" i="34" s="1"/>
  <c r="HA178" i="34"/>
  <c r="JA178" i="34" s="1"/>
  <c r="EE159" i="34"/>
  <c r="GR159" i="34"/>
  <c r="IR159" i="34" s="1"/>
  <c r="HE173" i="34"/>
  <c r="JE173" i="34" s="1"/>
  <c r="HE176" i="34"/>
  <c r="JE176" i="34" s="1"/>
  <c r="EE177" i="34"/>
  <c r="GR177" i="34"/>
  <c r="IR177" i="34" s="1"/>
  <c r="HB163" i="34"/>
  <c r="JB163" i="34" s="1"/>
  <c r="GZ190" i="34"/>
  <c r="IZ190" i="34" s="1"/>
  <c r="GZ187" i="34"/>
  <c r="IZ187" i="34" s="1"/>
  <c r="HA168" i="34"/>
  <c r="GG223" i="34"/>
  <c r="AO64" i="34"/>
  <c r="EL64" i="34" s="1"/>
  <c r="DY64" i="34"/>
  <c r="GO158" i="34"/>
  <c r="IO158" i="34" s="1"/>
  <c r="EB158" i="34"/>
  <c r="EC161" i="34"/>
  <c r="GP161" i="34"/>
  <c r="IP161" i="34" s="1"/>
  <c r="GN182" i="34"/>
  <c r="EA182" i="34"/>
  <c r="GM166" i="34"/>
  <c r="DZ166" i="34"/>
  <c r="DZ155" i="34"/>
  <c r="GM155" i="34"/>
  <c r="GR178" i="34"/>
  <c r="IR178" i="34" s="1"/>
  <c r="EE178" i="34"/>
  <c r="HG168" i="34"/>
  <c r="JG168" i="34" s="1"/>
  <c r="HB162" i="34"/>
  <c r="JB162" i="34" s="1"/>
  <c r="EA153" i="34"/>
  <c r="GN153" i="34"/>
  <c r="IN153" i="34" s="1"/>
  <c r="GP153" i="34"/>
  <c r="IP153" i="34" s="1"/>
  <c r="EC153" i="34"/>
  <c r="ED153" i="34"/>
  <c r="GQ153" i="34"/>
  <c r="IQ153" i="34" s="1"/>
  <c r="EF158" i="34"/>
  <c r="GS158" i="34"/>
  <c r="IS158" i="34" s="1"/>
  <c r="EA172" i="34"/>
  <c r="GN172" i="34"/>
  <c r="IN172" i="34" s="1"/>
  <c r="GR172" i="34"/>
  <c r="IR172" i="34" s="1"/>
  <c r="EE172" i="34"/>
  <c r="GZ203" i="34"/>
  <c r="IZ203" i="34" s="1"/>
  <c r="GZ159" i="34"/>
  <c r="IZ159" i="34" s="1"/>
  <c r="HH204" i="34"/>
  <c r="JH204" i="34" s="1"/>
  <c r="GZ158" i="34"/>
  <c r="IZ158" i="34" s="1"/>
  <c r="GM221" i="34"/>
  <c r="IM221" i="34" s="1"/>
  <c r="IZ18" i="34"/>
  <c r="FP223" i="34"/>
  <c r="HP223" i="34" s="1"/>
  <c r="FM223" i="34"/>
  <c r="HM223" i="34" s="1"/>
  <c r="FS223" i="34"/>
  <c r="HS223" i="34" s="1"/>
  <c r="DM221" i="34"/>
  <c r="BK223" i="33"/>
  <c r="EZ221" i="34"/>
  <c r="BD223" i="34"/>
  <c r="FG179" i="34"/>
  <c r="FE182" i="34"/>
  <c r="FE181" i="34"/>
  <c r="FG180" i="34"/>
  <c r="FE153" i="34"/>
  <c r="FG155" i="34"/>
  <c r="FG178" i="34"/>
  <c r="FG177" i="34"/>
  <c r="FE178" i="34"/>
  <c r="FA157" i="34"/>
  <c r="FG148" i="34"/>
  <c r="HG148" i="34" s="1"/>
  <c r="FD163" i="34"/>
  <c r="FD155" i="34"/>
  <c r="FG159" i="34"/>
  <c r="FF158" i="34"/>
  <c r="FE177" i="34"/>
  <c r="M379" i="22"/>
  <c r="BM204" i="34"/>
  <c r="GJ204" i="34" s="1"/>
  <c r="FF154" i="34"/>
  <c r="FD154" i="34"/>
  <c r="FA182" i="34"/>
  <c r="FG173" i="34"/>
  <c r="FA167" i="34"/>
  <c r="FD157" i="34"/>
  <c r="FE159" i="34"/>
  <c r="FE175" i="34"/>
  <c r="FA172" i="34"/>
  <c r="FG176" i="34"/>
  <c r="FG182" i="34"/>
  <c r="FD159" i="34"/>
  <c r="FG171" i="34"/>
  <c r="FE163" i="34"/>
  <c r="FE157" i="34"/>
  <c r="FG172" i="34"/>
  <c r="FF163" i="34"/>
  <c r="FE169" i="34"/>
  <c r="BH223" i="34"/>
  <c r="EZ166" i="34"/>
  <c r="EZ155" i="34"/>
  <c r="BC222" i="34"/>
  <c r="FE156" i="34"/>
  <c r="FE154" i="34"/>
  <c r="FA176" i="34"/>
  <c r="FG170" i="34"/>
  <c r="FG169" i="34"/>
  <c r="FE180" i="34"/>
  <c r="FE179" i="34"/>
  <c r="FA153" i="34"/>
  <c r="FC153" i="34"/>
  <c r="FD153" i="34"/>
  <c r="FG163" i="34"/>
  <c r="FG157" i="34"/>
  <c r="FA180" i="34"/>
  <c r="FG181" i="34"/>
  <c r="FB158" i="34"/>
  <c r="FC161" i="34"/>
  <c r="FA174" i="34"/>
  <c r="FG174" i="34"/>
  <c r="FG175" i="34"/>
  <c r="FE160" i="34"/>
  <c r="FE172" i="34"/>
  <c r="BF218" i="33"/>
  <c r="C496" i="6"/>
  <c r="C412" i="6" s="1"/>
  <c r="F261" i="10"/>
  <c r="C408" i="6"/>
  <c r="C266" i="6"/>
  <c r="C208" i="20"/>
  <c r="D274" i="32"/>
  <c r="C283" i="32"/>
  <c r="O164" i="32"/>
  <c r="C376" i="20"/>
  <c r="D342" i="6"/>
  <c r="D258" i="6" s="1"/>
  <c r="E169" i="10"/>
  <c r="D169" i="10"/>
  <c r="D252" i="10"/>
  <c r="D242" i="10"/>
  <c r="D143" i="10"/>
  <c r="D186" i="6"/>
  <c r="E143" i="10"/>
  <c r="D455" i="6"/>
  <c r="D244" i="10"/>
  <c r="G169" i="10"/>
  <c r="G261" i="10"/>
  <c r="G143" i="10"/>
  <c r="N186" i="6"/>
  <c r="N196" i="6"/>
  <c r="C507" i="6"/>
  <c r="O239" i="20"/>
  <c r="C481" i="1"/>
  <c r="J169" i="10"/>
  <c r="I261" i="10"/>
  <c r="C181" i="6"/>
  <c r="N455" i="6"/>
  <c r="J261" i="10"/>
  <c r="J143" i="10"/>
  <c r="H215" i="10"/>
  <c r="H238" i="10"/>
  <c r="N465" i="6" s="1"/>
  <c r="H245" i="10"/>
  <c r="H143" i="10"/>
  <c r="C196" i="6"/>
  <c r="C692" i="6"/>
  <c r="C737" i="6" s="1"/>
  <c r="C413" i="6"/>
  <c r="J702" i="6" l="1"/>
  <c r="IZ150" i="34"/>
  <c r="IT223" i="34"/>
  <c r="N268" i="6"/>
  <c r="N352" i="6"/>
  <c r="N258" i="6"/>
  <c r="N342" i="6"/>
  <c r="N300" i="6"/>
  <c r="GN223" i="34"/>
  <c r="IN223" i="34" s="1"/>
  <c r="GM222" i="34"/>
  <c r="IM222" i="34" s="1"/>
  <c r="IM155" i="34"/>
  <c r="GY64" i="34"/>
  <c r="IE172" i="34"/>
  <c r="IC153" i="34"/>
  <c r="HZ166" i="34"/>
  <c r="ID155" i="34"/>
  <c r="ID163" i="34"/>
  <c r="IA157" i="34"/>
  <c r="ID154" i="34"/>
  <c r="IA180" i="34"/>
  <c r="IA174" i="34"/>
  <c r="IE169" i="34"/>
  <c r="IE163" i="34"/>
  <c r="ID159" i="34"/>
  <c r="IZ221" i="34"/>
  <c r="BB64" i="34"/>
  <c r="BO64" i="34" s="1"/>
  <c r="IE178" i="34"/>
  <c r="HZ155" i="34"/>
  <c r="IB158" i="34"/>
  <c r="IE177" i="34"/>
  <c r="IF163" i="34"/>
  <c r="IE179" i="34"/>
  <c r="IE180" i="34"/>
  <c r="IE160" i="34"/>
  <c r="IA176" i="34"/>
  <c r="IE154" i="34"/>
  <c r="IE159" i="34"/>
  <c r="IF154" i="34"/>
  <c r="IG223" i="34"/>
  <c r="IE156" i="34"/>
  <c r="IA172" i="34"/>
  <c r="IF158" i="34"/>
  <c r="ID153" i="34"/>
  <c r="IA153" i="34"/>
  <c r="IA182" i="34"/>
  <c r="IC161" i="34"/>
  <c r="IE181" i="34"/>
  <c r="IE182" i="34"/>
  <c r="IE175" i="34"/>
  <c r="ID157" i="34"/>
  <c r="IA167" i="34"/>
  <c r="IE153" i="34"/>
  <c r="IE157" i="34"/>
  <c r="BB165" i="34"/>
  <c r="GY165" i="34"/>
  <c r="GL165" i="34"/>
  <c r="FL165" i="34"/>
  <c r="BB155" i="34"/>
  <c r="GY155" i="34"/>
  <c r="GL155" i="34"/>
  <c r="FL155" i="34"/>
  <c r="FL140" i="34"/>
  <c r="BB140" i="34"/>
  <c r="GY140" i="34"/>
  <c r="GL140" i="34"/>
  <c r="GL128" i="34"/>
  <c r="FL128" i="34"/>
  <c r="BB128" i="34"/>
  <c r="GY128" i="34"/>
  <c r="FL132" i="34"/>
  <c r="BB132" i="34"/>
  <c r="GY132" i="34"/>
  <c r="GL132" i="34"/>
  <c r="FL148" i="34"/>
  <c r="BB148" i="34"/>
  <c r="GY148" i="34"/>
  <c r="GL148" i="34"/>
  <c r="GA223" i="34"/>
  <c r="FL144" i="34"/>
  <c r="BB144" i="34"/>
  <c r="GY144" i="34"/>
  <c r="GL144" i="34"/>
  <c r="FL136" i="34"/>
  <c r="BB136" i="34"/>
  <c r="GY136" i="34"/>
  <c r="GL136" i="34"/>
  <c r="GL163" i="34"/>
  <c r="FL163" i="34"/>
  <c r="BB163" i="34"/>
  <c r="GY163" i="34"/>
  <c r="GL167" i="34"/>
  <c r="FL167" i="34"/>
  <c r="BB167" i="34"/>
  <c r="GY167" i="34"/>
  <c r="FL152" i="34"/>
  <c r="BB152" i="34"/>
  <c r="GY152" i="34"/>
  <c r="GL152" i="34"/>
  <c r="FL159" i="34"/>
  <c r="BB159" i="34"/>
  <c r="GY159" i="34"/>
  <c r="GL159" i="34"/>
  <c r="BB153" i="34"/>
  <c r="GY153" i="34"/>
  <c r="GL153" i="34"/>
  <c r="FL153" i="34"/>
  <c r="FL157" i="34"/>
  <c r="BB157" i="34"/>
  <c r="GY157" i="34"/>
  <c r="GL157" i="34"/>
  <c r="HA153" i="34"/>
  <c r="HE179" i="34"/>
  <c r="JE179" i="34" s="1"/>
  <c r="HG170" i="34"/>
  <c r="JG170" i="34" s="1"/>
  <c r="GZ155" i="34"/>
  <c r="HF163" i="34"/>
  <c r="JF163" i="34" s="1"/>
  <c r="HG171" i="34"/>
  <c r="JG171" i="34" s="1"/>
  <c r="HG182" i="34"/>
  <c r="JG182" i="34" s="1"/>
  <c r="HA172" i="34"/>
  <c r="JA172" i="34" s="1"/>
  <c r="JA167" i="34"/>
  <c r="HA167" i="34"/>
  <c r="JA182" i="34"/>
  <c r="HA182" i="34"/>
  <c r="HG159" i="34"/>
  <c r="JG159" i="34" s="1"/>
  <c r="HE178" i="34"/>
  <c r="JE178" i="34" s="1"/>
  <c r="HG180" i="34"/>
  <c r="JG180" i="34" s="1"/>
  <c r="HE182" i="34"/>
  <c r="JE182" i="34" s="1"/>
  <c r="HE172" i="34"/>
  <c r="JE172" i="34" s="1"/>
  <c r="HG175" i="34"/>
  <c r="JG175" i="34" s="1"/>
  <c r="HC161" i="34"/>
  <c r="JC161" i="34" s="1"/>
  <c r="HA180" i="34"/>
  <c r="JA180" i="34" s="1"/>
  <c r="HG172" i="34"/>
  <c r="JG172" i="34" s="1"/>
  <c r="HD159" i="34"/>
  <c r="JD159" i="34" s="1"/>
  <c r="HG176" i="34"/>
  <c r="JG176" i="34" s="1"/>
  <c r="HG173" i="34"/>
  <c r="JG173" i="34" s="1"/>
  <c r="HG179" i="34"/>
  <c r="JG179" i="34" s="1"/>
  <c r="EA223" i="34"/>
  <c r="JA168" i="34"/>
  <c r="EE223" i="34"/>
  <c r="HA174" i="34"/>
  <c r="JA174" i="34" s="1"/>
  <c r="HB158" i="34"/>
  <c r="JB158" i="34" s="1"/>
  <c r="HG163" i="34"/>
  <c r="JG163" i="34" s="1"/>
  <c r="HE180" i="34"/>
  <c r="JE180" i="34" s="1"/>
  <c r="HA176" i="34"/>
  <c r="JA176" i="34" s="1"/>
  <c r="IZ166" i="34"/>
  <c r="GZ166" i="34"/>
  <c r="HE169" i="34"/>
  <c r="JE169" i="34" s="1"/>
  <c r="HE175" i="34"/>
  <c r="JE175" i="34" s="1"/>
  <c r="HE177" i="34"/>
  <c r="JE177" i="34" s="1"/>
  <c r="HD163" i="34"/>
  <c r="JD163" i="34" s="1"/>
  <c r="HG177" i="34"/>
  <c r="JG177" i="34" s="1"/>
  <c r="GE223" i="34"/>
  <c r="HG174" i="34"/>
  <c r="JG174" i="34" s="1"/>
  <c r="HG181" i="34"/>
  <c r="JG181" i="34" s="1"/>
  <c r="HG169" i="34"/>
  <c r="JG169" i="34" s="1"/>
  <c r="HE163" i="34"/>
  <c r="JE163" i="34" s="1"/>
  <c r="HE159" i="34"/>
  <c r="JE159" i="34" s="1"/>
  <c r="EJ204" i="34"/>
  <c r="GW204" i="34"/>
  <c r="IW204" i="34" s="1"/>
  <c r="HA157" i="34"/>
  <c r="JA157" i="34" s="1"/>
  <c r="HG178" i="34"/>
  <c r="JG178" i="34" s="1"/>
  <c r="HE181" i="34"/>
  <c r="JE181" i="34" s="1"/>
  <c r="DZ222" i="34"/>
  <c r="FM221" i="34"/>
  <c r="HM221" i="34" s="1"/>
  <c r="GW223" i="34"/>
  <c r="IW223" i="34" s="1"/>
  <c r="GR223" i="34"/>
  <c r="IR223" i="34" s="1"/>
  <c r="EZ222" i="34"/>
  <c r="DN223" i="34"/>
  <c r="DM222" i="34"/>
  <c r="FA223" i="34"/>
  <c r="FG223" i="34"/>
  <c r="DT223" i="34"/>
  <c r="FJ204" i="34"/>
  <c r="DR223" i="34"/>
  <c r="FE223" i="34"/>
  <c r="H261" i="10"/>
  <c r="C691" i="6"/>
  <c r="C736" i="6" s="1"/>
  <c r="FL64" i="34" l="1"/>
  <c r="GL64" i="34"/>
  <c r="HZ222" i="34"/>
  <c r="IJ204" i="34"/>
  <c r="IA223" i="34"/>
  <c r="IE223" i="34"/>
  <c r="HG223" i="34"/>
  <c r="JG223" i="34" s="1"/>
  <c r="FY148" i="34"/>
  <c r="BO148" i="34"/>
  <c r="CB148" i="34" s="1"/>
  <c r="BO132" i="34"/>
  <c r="CB132" i="34" s="1"/>
  <c r="FY132" i="34"/>
  <c r="FY140" i="34"/>
  <c r="BO140" i="34"/>
  <c r="CB140" i="34" s="1"/>
  <c r="BO167" i="34"/>
  <c r="CB167" i="34" s="1"/>
  <c r="FY167" i="34"/>
  <c r="BO163" i="34"/>
  <c r="CB163" i="34" s="1"/>
  <c r="FY163" i="34"/>
  <c r="BO155" i="34"/>
  <c r="CB155" i="34" s="1"/>
  <c r="FY155" i="34"/>
  <c r="BO165" i="34"/>
  <c r="CB165" i="34" s="1"/>
  <c r="FY165" i="34"/>
  <c r="BO157" i="34"/>
  <c r="CB157" i="34" s="1"/>
  <c r="FY157" i="34"/>
  <c r="BO159" i="34"/>
  <c r="CB159" i="34" s="1"/>
  <c r="FY159" i="34"/>
  <c r="BO152" i="34"/>
  <c r="CB152" i="34" s="1"/>
  <c r="FY152" i="34"/>
  <c r="BO136" i="34"/>
  <c r="CB136" i="34" s="1"/>
  <c r="FY136" i="34"/>
  <c r="HA223" i="34"/>
  <c r="JA223" i="34" s="1"/>
  <c r="BO153" i="34"/>
  <c r="CB153" i="34" s="1"/>
  <c r="FY153" i="34"/>
  <c r="BO144" i="34"/>
  <c r="CB144" i="34" s="1"/>
  <c r="FY144" i="34"/>
  <c r="FY128" i="34"/>
  <c r="BO128" i="34"/>
  <c r="CB128" i="34" s="1"/>
  <c r="GZ222" i="34"/>
  <c r="IZ222" i="34" s="1"/>
  <c r="HJ204" i="34"/>
  <c r="JJ204" i="34" s="1"/>
  <c r="CB64" i="34"/>
  <c r="FY64" i="34"/>
  <c r="HE223" i="34"/>
  <c r="JE223" i="34" s="1"/>
  <c r="IZ155" i="34"/>
  <c r="JA153" i="34"/>
  <c r="FM222" i="34"/>
  <c r="HM222" i="34" s="1"/>
  <c r="FN223" i="34"/>
  <c r="HN223" i="34" s="1"/>
  <c r="FR223" i="34"/>
  <c r="HR223" i="34" s="1"/>
  <c r="FT223" i="34"/>
  <c r="HT223" i="34" s="1"/>
  <c r="J747" i="6"/>
  <c r="P244" i="20"/>
  <c r="C378" i="20"/>
  <c r="C506" i="6"/>
  <c r="C701" i="6" s="1"/>
  <c r="C746" i="6" s="1"/>
  <c r="C495" i="6"/>
  <c r="C505" i="6"/>
  <c r="C700" i="6" s="1"/>
  <c r="C745" i="6" s="1"/>
  <c r="E261" i="10"/>
  <c r="D196" i="6"/>
  <c r="D497" i="6"/>
  <c r="D692" i="6" s="1"/>
  <c r="D737" i="6" s="1"/>
  <c r="D261" i="10"/>
  <c r="F702" i="6"/>
  <c r="F747" i="6" s="1"/>
  <c r="C702" i="6"/>
  <c r="C747" i="6" s="1"/>
  <c r="C423" i="6"/>
  <c r="F692" i="6"/>
  <c r="F737" i="6" s="1"/>
  <c r="I692" i="6"/>
  <c r="I737" i="6" s="1"/>
  <c r="I702" i="6"/>
  <c r="N507" i="6" l="1"/>
  <c r="H702" i="6"/>
  <c r="H692" i="6"/>
  <c r="N497" i="6"/>
  <c r="G63" i="22"/>
  <c r="AG205" i="34" s="1"/>
  <c r="J692" i="6"/>
  <c r="J737" i="6" s="1"/>
  <c r="N413" i="6"/>
  <c r="D413" i="6"/>
  <c r="C422" i="6"/>
  <c r="C421" i="6"/>
  <c r="C411" i="6"/>
  <c r="C690" i="6"/>
  <c r="C735" i="6" s="1"/>
  <c r="G692" i="6"/>
  <c r="D507" i="6"/>
  <c r="E692" i="6"/>
  <c r="E737" i="6" s="1"/>
  <c r="G702" i="6"/>
  <c r="I747" i="6"/>
  <c r="N423" i="6"/>
  <c r="H747" i="6" l="1"/>
  <c r="N747" i="6" s="1"/>
  <c r="N702" i="6"/>
  <c r="H737" i="6"/>
  <c r="N737" i="6" s="1"/>
  <c r="N692" i="6"/>
  <c r="EQ205" i="34"/>
  <c r="DQ205" i="34"/>
  <c r="HQ205" i="34" s="1"/>
  <c r="FQ205" i="34"/>
  <c r="G737" i="6"/>
  <c r="G747" i="6"/>
  <c r="G203" i="22"/>
  <c r="G240" i="22"/>
  <c r="H63" i="22"/>
  <c r="E702" i="6"/>
  <c r="E747" i="6" s="1"/>
  <c r="D702" i="6"/>
  <c r="D747" i="6" s="1"/>
  <c r="D423" i="6"/>
  <c r="H240" i="22" l="1"/>
  <c r="AH205" i="34"/>
  <c r="G380" i="22"/>
  <c r="BG205" i="34"/>
  <c r="GD205" i="34" s="1"/>
  <c r="H203" i="22"/>
  <c r="FR205" i="34" l="1"/>
  <c r="DR205" i="34"/>
  <c r="HR205" i="34" s="1"/>
  <c r="ER205" i="34"/>
  <c r="ED205" i="34"/>
  <c r="GQ205" i="34"/>
  <c r="IQ205" i="34" s="1"/>
  <c r="FD205" i="34"/>
  <c r="H380" i="22"/>
  <c r="BH205" i="34"/>
  <c r="EE205" i="34" l="1"/>
  <c r="GE205" i="34"/>
  <c r="ID205" i="34"/>
  <c r="GR205" i="34"/>
  <c r="IR205" i="34" s="1"/>
  <c r="HD205" i="34"/>
  <c r="JD205" i="34" s="1"/>
  <c r="FE205" i="34"/>
  <c r="IE205" i="34" l="1"/>
  <c r="HE205" i="34"/>
  <c r="JE205" i="34" s="1"/>
  <c r="M63" i="22" l="1"/>
  <c r="M240" i="22" l="1"/>
  <c r="AM205" i="34"/>
  <c r="M203" i="22"/>
  <c r="BM205" i="34" s="1"/>
  <c r="EJ205" i="34" l="1"/>
  <c r="GJ205" i="34"/>
  <c r="DW205" i="34"/>
  <c r="HW205" i="34" s="1"/>
  <c r="EW205" i="34"/>
  <c r="FW205" i="34"/>
  <c r="GW205" i="34"/>
  <c r="FJ205" i="34"/>
  <c r="M380" i="22"/>
  <c r="IJ205" i="34" l="1"/>
  <c r="IW205" i="34"/>
  <c r="HJ205" i="34"/>
  <c r="JJ205" i="34" s="1"/>
  <c r="D62" i="22"/>
  <c r="O55" i="22"/>
  <c r="B293" i="22"/>
  <c r="B151" i="22"/>
  <c r="O151" i="22" s="1"/>
  <c r="B363" i="22"/>
  <c r="O186" i="22"/>
  <c r="B223" i="22"/>
  <c r="O223" i="22" s="1"/>
  <c r="B328" i="22"/>
  <c r="B116" i="22"/>
  <c r="O116" i="22" s="1"/>
  <c r="O81" i="22"/>
  <c r="O46" i="22"/>
  <c r="B258" i="22"/>
  <c r="HL188" i="34" l="1"/>
  <c r="BE188" i="33"/>
  <c r="D239" i="22"/>
  <c r="AD204" i="34"/>
  <c r="D202" i="22"/>
  <c r="B309" i="22"/>
  <c r="B344" i="22"/>
  <c r="B274" i="22"/>
  <c r="O62" i="22"/>
  <c r="B256" i="22"/>
  <c r="B114" i="22"/>
  <c r="O114" i="22" s="1"/>
  <c r="B184" i="22"/>
  <c r="O184" i="22" s="1"/>
  <c r="O44" i="22"/>
  <c r="B44" i="22"/>
  <c r="B149" i="22"/>
  <c r="O149" i="22" s="1"/>
  <c r="B79" i="22"/>
  <c r="O79" i="22" s="1"/>
  <c r="B326" i="22"/>
  <c r="B291" i="22"/>
  <c r="B361" i="22"/>
  <c r="B221" i="22"/>
  <c r="O117" i="22"/>
  <c r="O187" i="22"/>
  <c r="B224" i="22"/>
  <c r="O224" i="22" s="1"/>
  <c r="B259" i="22"/>
  <c r="B329" i="22"/>
  <c r="O152" i="22"/>
  <c r="B364" i="22"/>
  <c r="O82" i="22"/>
  <c r="O47" i="22"/>
  <c r="B294" i="22"/>
  <c r="O56" i="22"/>
  <c r="B304" i="22"/>
  <c r="B339" i="22"/>
  <c r="B269" i="22"/>
  <c r="O54" i="22"/>
  <c r="O53" i="22"/>
  <c r="B340" i="22"/>
  <c r="O57" i="22"/>
  <c r="B305" i="22"/>
  <c r="B270" i="22"/>
  <c r="B227" i="22"/>
  <c r="O227" i="22" s="1"/>
  <c r="B297" i="22"/>
  <c r="B367" i="22"/>
  <c r="O120" i="22"/>
  <c r="O190" i="22"/>
  <c r="O50" i="22"/>
  <c r="B332" i="22"/>
  <c r="B262" i="22"/>
  <c r="O155" i="22"/>
  <c r="O85" i="22"/>
  <c r="B343" i="22"/>
  <c r="O61" i="22"/>
  <c r="B273" i="22"/>
  <c r="B308" i="22"/>
  <c r="B292" i="22"/>
  <c r="B362" i="22"/>
  <c r="B80" i="22"/>
  <c r="O80" i="22" s="1"/>
  <c r="B185" i="22"/>
  <c r="O185" i="22" s="1"/>
  <c r="B115" i="22"/>
  <c r="O115" i="22" s="1"/>
  <c r="B327" i="22"/>
  <c r="B257" i="22"/>
  <c r="B150" i="22"/>
  <c r="O150" i="22" s="1"/>
  <c r="B222" i="22"/>
  <c r="O222" i="22" s="1"/>
  <c r="O45" i="22"/>
  <c r="O60" i="22"/>
  <c r="B307" i="22"/>
  <c r="B272" i="22"/>
  <c r="B342" i="22"/>
  <c r="O84" i="22"/>
  <c r="O154" i="22"/>
  <c r="B296" i="22"/>
  <c r="B366" i="22"/>
  <c r="O189" i="22"/>
  <c r="B226" i="22"/>
  <c r="O226" i="22" s="1"/>
  <c r="O49" i="22"/>
  <c r="B331" i="22"/>
  <c r="B261" i="22"/>
  <c r="O119" i="22"/>
  <c r="AR186" i="33" l="1"/>
  <c r="HL191" i="34"/>
  <c r="AE191" i="33"/>
  <c r="BR187" i="33"/>
  <c r="HL192" i="34"/>
  <c r="BE192" i="33"/>
  <c r="HL189" i="34"/>
  <c r="BR189" i="33"/>
  <c r="FN204" i="34"/>
  <c r="DN204" i="34"/>
  <c r="HN204" i="34" s="1"/>
  <c r="EN204" i="34"/>
  <c r="IN204" i="34" s="1"/>
  <c r="IL188" i="34"/>
  <c r="IY188" i="34" s="1"/>
  <c r="AR188" i="33"/>
  <c r="AE188" i="33"/>
  <c r="O188" i="34"/>
  <c r="HY188" i="34" s="1"/>
  <c r="DL188" i="34"/>
  <c r="EY188" i="34"/>
  <c r="HL186" i="34"/>
  <c r="D379" i="22"/>
  <c r="BD204" i="34"/>
  <c r="BR188" i="33"/>
  <c r="HL187" i="34"/>
  <c r="O188" i="33"/>
  <c r="D54" i="22"/>
  <c r="D44" i="22"/>
  <c r="AD186" i="34" s="1"/>
  <c r="D149" i="22"/>
  <c r="D79" i="22"/>
  <c r="D186" i="34" s="1"/>
  <c r="D114" i="22"/>
  <c r="Q186" i="34" s="1"/>
  <c r="D151" i="22"/>
  <c r="D116" i="22"/>
  <c r="D46" i="22"/>
  <c r="D81" i="22"/>
  <c r="D53" i="22"/>
  <c r="D57" i="22"/>
  <c r="D55" i="22"/>
  <c r="D80" i="22"/>
  <c r="D187" i="34" s="1"/>
  <c r="D115" i="22"/>
  <c r="Q187" i="34" s="1"/>
  <c r="D45" i="22"/>
  <c r="D150" i="22"/>
  <c r="B345" i="22"/>
  <c r="B275" i="22"/>
  <c r="B310" i="22"/>
  <c r="O63" i="22"/>
  <c r="O48" i="22"/>
  <c r="O153" i="22"/>
  <c r="O118" i="22"/>
  <c r="B295" i="22"/>
  <c r="B365" i="22"/>
  <c r="B225" i="22"/>
  <c r="O225" i="22" s="1"/>
  <c r="O83" i="22"/>
  <c r="B330" i="22"/>
  <c r="B260" i="22"/>
  <c r="O188" i="22"/>
  <c r="B306" i="22"/>
  <c r="O58" i="22"/>
  <c r="B341" i="22"/>
  <c r="B271" i="22"/>
  <c r="O221" i="22"/>
  <c r="BE186" i="33" l="1"/>
  <c r="O189" i="33"/>
  <c r="AE192" i="33"/>
  <c r="AR192" i="33"/>
  <c r="O192" i="33"/>
  <c r="O186" i="33"/>
  <c r="AE189" i="33"/>
  <c r="BE189" i="33"/>
  <c r="AE186" i="33"/>
  <c r="BE191" i="33"/>
  <c r="BR191" i="33"/>
  <c r="BR192" i="33"/>
  <c r="AR191" i="33"/>
  <c r="BE187" i="33"/>
  <c r="O191" i="33"/>
  <c r="AR189" i="33"/>
  <c r="O187" i="33"/>
  <c r="EA204" i="34"/>
  <c r="IA204" i="34" s="1"/>
  <c r="GA204" i="34"/>
  <c r="AE187" i="33"/>
  <c r="FN186" i="34"/>
  <c r="EN186" i="34"/>
  <c r="IN186" i="34" s="1"/>
  <c r="DN186" i="34"/>
  <c r="HN186" i="34" s="1"/>
  <c r="IL187" i="34"/>
  <c r="IY187" i="34" s="1"/>
  <c r="IL191" i="34"/>
  <c r="IY191" i="34" s="1"/>
  <c r="IL189" i="34"/>
  <c r="IY189" i="34" s="1"/>
  <c r="IL192" i="34"/>
  <c r="IY192" i="34" s="1"/>
  <c r="IL186" i="34"/>
  <c r="IY186" i="34" s="1"/>
  <c r="FA204" i="34"/>
  <c r="AB188" i="34"/>
  <c r="DY188" i="34"/>
  <c r="GN204" i="34"/>
  <c r="AR187" i="33"/>
  <c r="BR186" i="33"/>
  <c r="D222" i="22"/>
  <c r="AD187" i="34"/>
  <c r="D234" i="22"/>
  <c r="AD199" i="34"/>
  <c r="D293" i="22"/>
  <c r="Q188" i="34"/>
  <c r="D326" i="22"/>
  <c r="AQ186" i="34"/>
  <c r="O191" i="34"/>
  <c r="HY191" i="34" s="1"/>
  <c r="EY191" i="34"/>
  <c r="DL191" i="34"/>
  <c r="O189" i="34"/>
  <c r="HY189" i="34" s="1"/>
  <c r="EY189" i="34"/>
  <c r="DL189" i="34"/>
  <c r="D230" i="22"/>
  <c r="AD195" i="34"/>
  <c r="D328" i="22"/>
  <c r="AQ188" i="34"/>
  <c r="D258" i="22"/>
  <c r="D188" i="34"/>
  <c r="D231" i="22"/>
  <c r="AD196" i="34"/>
  <c r="O187" i="34"/>
  <c r="HY187" i="34" s="1"/>
  <c r="DL187" i="34"/>
  <c r="EY187" i="34"/>
  <c r="O186" i="34"/>
  <c r="HY186" i="34" s="1"/>
  <c r="DL186" i="34"/>
  <c r="EY186" i="34"/>
  <c r="O192" i="34"/>
  <c r="HY192" i="34" s="1"/>
  <c r="EY192" i="34"/>
  <c r="DL192" i="34"/>
  <c r="BR190" i="33"/>
  <c r="HL190" i="34"/>
  <c r="D327" i="22"/>
  <c r="AQ187" i="34"/>
  <c r="D232" i="22"/>
  <c r="AD197" i="34"/>
  <c r="D223" i="22"/>
  <c r="AD188" i="34"/>
  <c r="D221" i="22"/>
  <c r="Q187" i="33"/>
  <c r="D292" i="22"/>
  <c r="D187" i="33"/>
  <c r="D257" i="22"/>
  <c r="Q186" i="33"/>
  <c r="D291" i="22"/>
  <c r="D186" i="33"/>
  <c r="D256" i="22"/>
  <c r="Q188" i="33"/>
  <c r="D188" i="33"/>
  <c r="D194" i="22"/>
  <c r="D193" i="22"/>
  <c r="D195" i="22"/>
  <c r="D197" i="22"/>
  <c r="D186" i="22"/>
  <c r="D119" i="22"/>
  <c r="Q191" i="34" s="1"/>
  <c r="D49" i="22"/>
  <c r="D84" i="22"/>
  <c r="D191" i="34" s="1"/>
  <c r="D154" i="22"/>
  <c r="D184" i="22"/>
  <c r="D120" i="22"/>
  <c r="D50" i="22"/>
  <c r="D155" i="22"/>
  <c r="D85" i="22"/>
  <c r="E54" i="22"/>
  <c r="D58" i="22"/>
  <c r="D185" i="22"/>
  <c r="FN187" i="34" l="1"/>
  <c r="DN187" i="34"/>
  <c r="HN187" i="34" s="1"/>
  <c r="EN187" i="34"/>
  <c r="EN196" i="34"/>
  <c r="IN196" i="34" s="1"/>
  <c r="FN196" i="34"/>
  <c r="DN196" i="34"/>
  <c r="HN196" i="34" s="1"/>
  <c r="FN197" i="34"/>
  <c r="DN197" i="34"/>
  <c r="HN197" i="34" s="1"/>
  <c r="EN197" i="34"/>
  <c r="IN197" i="34" s="1"/>
  <c r="FN188" i="34"/>
  <c r="DN188" i="34"/>
  <c r="HN188" i="34" s="1"/>
  <c r="EN188" i="34"/>
  <c r="EN195" i="34"/>
  <c r="IN195" i="34" s="1"/>
  <c r="FN195" i="34"/>
  <c r="DN195" i="34"/>
  <c r="HN195" i="34" s="1"/>
  <c r="EN199" i="34"/>
  <c r="IN199" i="34" s="1"/>
  <c r="FN199" i="34"/>
  <c r="DN199" i="34"/>
  <c r="HN199" i="34" s="1"/>
  <c r="IL190" i="34"/>
  <c r="IY190" i="34" s="1"/>
  <c r="HA204" i="34"/>
  <c r="JA204" i="34" s="1"/>
  <c r="AO188" i="34"/>
  <c r="FL188" i="34" s="1"/>
  <c r="EL188" i="34"/>
  <c r="AB189" i="34"/>
  <c r="DY189" i="34"/>
  <c r="AB187" i="34"/>
  <c r="DY187" i="34"/>
  <c r="AB186" i="34"/>
  <c r="DY186" i="34"/>
  <c r="AB192" i="34"/>
  <c r="DY192" i="34"/>
  <c r="AB191" i="34"/>
  <c r="DY191" i="34"/>
  <c r="D235" i="22"/>
  <c r="AD200" i="34"/>
  <c r="E231" i="22"/>
  <c r="AE196" i="34"/>
  <c r="D297" i="22"/>
  <c r="Q192" i="34"/>
  <c r="D226" i="22"/>
  <c r="AD191" i="34"/>
  <c r="D372" i="22"/>
  <c r="BD197" i="34"/>
  <c r="O190" i="33"/>
  <c r="AE190" i="33"/>
  <c r="BE190" i="33"/>
  <c r="D227" i="22"/>
  <c r="AD192" i="34"/>
  <c r="D262" i="22"/>
  <c r="D192" i="34"/>
  <c r="D361" i="22"/>
  <c r="BD186" i="34"/>
  <c r="GA186" i="34" s="1"/>
  <c r="D370" i="22"/>
  <c r="BD195" i="34"/>
  <c r="D362" i="22"/>
  <c r="BD187" i="34"/>
  <c r="EA187" i="34" s="1"/>
  <c r="D332" i="22"/>
  <c r="AQ192" i="34"/>
  <c r="D331" i="22"/>
  <c r="AQ191" i="34"/>
  <c r="D363" i="22"/>
  <c r="BD188" i="34"/>
  <c r="FA188" i="34" s="1"/>
  <c r="D371" i="22"/>
  <c r="BD196" i="34"/>
  <c r="AR190" i="33"/>
  <c r="O190" i="34"/>
  <c r="HY190" i="34" s="1"/>
  <c r="EY190" i="34"/>
  <c r="DL190" i="34"/>
  <c r="D374" i="22"/>
  <c r="BD199" i="34"/>
  <c r="AG186" i="33"/>
  <c r="AG187" i="33"/>
  <c r="AG188" i="33"/>
  <c r="D191" i="33"/>
  <c r="D261" i="22"/>
  <c r="Q191" i="33"/>
  <c r="D296" i="22"/>
  <c r="D192" i="33"/>
  <c r="Q192" i="33"/>
  <c r="E194" i="22"/>
  <c r="D198" i="22"/>
  <c r="D189" i="22"/>
  <c r="D190" i="22"/>
  <c r="F54" i="22"/>
  <c r="DN191" i="34" l="1"/>
  <c r="HN191" i="34" s="1"/>
  <c r="BG188" i="33"/>
  <c r="BG187" i="33"/>
  <c r="BG186" i="33"/>
  <c r="EN191" i="34"/>
  <c r="FN191" i="34"/>
  <c r="EA199" i="34"/>
  <c r="GA199" i="34"/>
  <c r="FN192" i="34"/>
  <c r="DN192" i="34"/>
  <c r="HN192" i="34" s="1"/>
  <c r="EN192" i="34"/>
  <c r="IN192" i="34" s="1"/>
  <c r="EO196" i="34"/>
  <c r="IO196" i="34" s="1"/>
  <c r="FO196" i="34"/>
  <c r="DO196" i="34"/>
  <c r="HO196" i="34" s="1"/>
  <c r="GA188" i="34"/>
  <c r="GA187" i="34"/>
  <c r="IA187" i="34" s="1"/>
  <c r="EA196" i="34"/>
  <c r="GA196" i="34"/>
  <c r="EA197" i="34"/>
  <c r="GA197" i="34"/>
  <c r="FN200" i="34"/>
  <c r="DN200" i="34"/>
  <c r="HN200" i="34" s="1"/>
  <c r="EN200" i="34"/>
  <c r="IN200" i="34" s="1"/>
  <c r="EA195" i="34"/>
  <c r="GA195" i="34"/>
  <c r="AO186" i="34"/>
  <c r="EL186" i="34"/>
  <c r="GL188" i="34"/>
  <c r="GY188" i="34"/>
  <c r="AO191" i="34"/>
  <c r="EL191" i="34"/>
  <c r="BB188" i="34"/>
  <c r="BO188" i="34" s="1"/>
  <c r="CB188" i="34" s="1"/>
  <c r="AO189" i="34"/>
  <c r="EL189" i="34"/>
  <c r="AO192" i="34"/>
  <c r="EL192" i="34"/>
  <c r="AO187" i="34"/>
  <c r="EL187" i="34"/>
  <c r="HA188" i="34"/>
  <c r="GN186" i="34"/>
  <c r="GN197" i="34"/>
  <c r="GN196" i="34"/>
  <c r="AB190" i="34"/>
  <c r="DY190" i="34"/>
  <c r="GN187" i="34"/>
  <c r="IN187" i="34" s="1"/>
  <c r="EA188" i="34"/>
  <c r="GN199" i="34"/>
  <c r="EA186" i="34"/>
  <c r="GN188" i="34"/>
  <c r="IN188" i="34" s="1"/>
  <c r="GN195" i="34"/>
  <c r="FA187" i="34"/>
  <c r="FA196" i="34"/>
  <c r="FA197" i="34"/>
  <c r="D366" i="22"/>
  <c r="BD191" i="34"/>
  <c r="EA191" i="34" s="1"/>
  <c r="E371" i="22"/>
  <c r="BE196" i="34"/>
  <c r="FA199" i="34"/>
  <c r="FA195" i="34"/>
  <c r="D367" i="22"/>
  <c r="BD192" i="34"/>
  <c r="GA192" i="34" s="1"/>
  <c r="F231" i="22"/>
  <c r="AF196" i="34"/>
  <c r="D375" i="22"/>
  <c r="BD200" i="34"/>
  <c r="FA186" i="34"/>
  <c r="AG192" i="33"/>
  <c r="AG191" i="33"/>
  <c r="F194" i="22"/>
  <c r="G54" i="22"/>
  <c r="BG191" i="33" l="1"/>
  <c r="BG192" i="33"/>
  <c r="IA197" i="34"/>
  <c r="FY188" i="34"/>
  <c r="IA195" i="34"/>
  <c r="IA199" i="34"/>
  <c r="IA196" i="34"/>
  <c r="EP196" i="34"/>
  <c r="IP196" i="34" s="1"/>
  <c r="DP196" i="34"/>
  <c r="HP196" i="34" s="1"/>
  <c r="FP196" i="34"/>
  <c r="GA191" i="34"/>
  <c r="IA191" i="34" s="1"/>
  <c r="EA200" i="34"/>
  <c r="IA200" i="34" s="1"/>
  <c r="GA200" i="34"/>
  <c r="EB196" i="34"/>
  <c r="GB196" i="34"/>
  <c r="IA186" i="34"/>
  <c r="IA188" i="34"/>
  <c r="BB191" i="34"/>
  <c r="GY191" i="34"/>
  <c r="GL191" i="34"/>
  <c r="FL191" i="34"/>
  <c r="AO190" i="34"/>
  <c r="EL190" i="34"/>
  <c r="BB187" i="34"/>
  <c r="GY187" i="34"/>
  <c r="GL187" i="34"/>
  <c r="FL187" i="34"/>
  <c r="BB186" i="34"/>
  <c r="GY186" i="34"/>
  <c r="GL186" i="34"/>
  <c r="FL186" i="34"/>
  <c r="BB192" i="34"/>
  <c r="GY192" i="34"/>
  <c r="GL192" i="34"/>
  <c r="FL192" i="34"/>
  <c r="BB189" i="34"/>
  <c r="GY189" i="34"/>
  <c r="GL189" i="34"/>
  <c r="FL189" i="34"/>
  <c r="HA196" i="34"/>
  <c r="JA196" i="34" s="1"/>
  <c r="GO196" i="34"/>
  <c r="EA192" i="34"/>
  <c r="GN200" i="34"/>
  <c r="HA195" i="34"/>
  <c r="JA195" i="34" s="1"/>
  <c r="HA187" i="34"/>
  <c r="JA187" i="34" s="1"/>
  <c r="GN192" i="34"/>
  <c r="GN191" i="34"/>
  <c r="IN191" i="34" s="1"/>
  <c r="HA186" i="34"/>
  <c r="JA186" i="34" s="1"/>
  <c r="HA199" i="34"/>
  <c r="JA199" i="34" s="1"/>
  <c r="HA197" i="34"/>
  <c r="JA197" i="34" s="1"/>
  <c r="JA188" i="34"/>
  <c r="FA200" i="34"/>
  <c r="FB196" i="34"/>
  <c r="G231" i="22"/>
  <c r="AG196" i="34"/>
  <c r="F371" i="22"/>
  <c r="BF196" i="34"/>
  <c r="FA191" i="34"/>
  <c r="FA192" i="34"/>
  <c r="G194" i="22"/>
  <c r="H54" i="22"/>
  <c r="IB196" i="34" l="1"/>
  <c r="EQ196" i="34"/>
  <c r="IQ196" i="34" s="1"/>
  <c r="FQ196" i="34"/>
  <c r="DQ196" i="34"/>
  <c r="HQ196" i="34" s="1"/>
  <c r="EC196" i="34"/>
  <c r="GC196" i="34"/>
  <c r="IA192" i="34"/>
  <c r="FY189" i="34"/>
  <c r="BO189" i="34"/>
  <c r="CB189" i="34" s="1"/>
  <c r="BO192" i="34"/>
  <c r="CB192" i="34" s="1"/>
  <c r="FY192" i="34"/>
  <c r="GL190" i="34"/>
  <c r="FL190" i="34"/>
  <c r="BB190" i="34"/>
  <c r="GY190" i="34"/>
  <c r="BO191" i="34"/>
  <c r="CB191" i="34" s="1"/>
  <c r="FY191" i="34"/>
  <c r="FY186" i="34"/>
  <c r="BO186" i="34"/>
  <c r="CB186" i="34" s="1"/>
  <c r="BO187" i="34"/>
  <c r="CB187" i="34" s="1"/>
  <c r="FY187" i="34"/>
  <c r="HA192" i="34"/>
  <c r="JA192" i="34" s="1"/>
  <c r="HA191" i="34"/>
  <c r="JA191" i="34" s="1"/>
  <c r="HB196" i="34"/>
  <c r="JB196" i="34" s="1"/>
  <c r="GP196" i="34"/>
  <c r="JA200" i="34"/>
  <c r="HA200" i="34"/>
  <c r="FC196" i="34"/>
  <c r="H231" i="22"/>
  <c r="AH196" i="34"/>
  <c r="G371" i="22"/>
  <c r="BG196" i="34"/>
  <c r="H194" i="22"/>
  <c r="BH196" i="34" s="1"/>
  <c r="I54" i="22"/>
  <c r="IC196" i="34" l="1"/>
  <c r="ER196" i="34"/>
  <c r="IR196" i="34" s="1"/>
  <c r="FR196" i="34"/>
  <c r="DR196" i="34"/>
  <c r="HR196" i="34" s="1"/>
  <c r="ED196" i="34"/>
  <c r="GD196" i="34"/>
  <c r="EE196" i="34"/>
  <c r="GE196" i="34"/>
  <c r="BO190" i="34"/>
  <c r="CB190" i="34" s="1"/>
  <c r="FY190" i="34"/>
  <c r="HC196" i="34"/>
  <c r="JC196" i="34" s="1"/>
  <c r="GR196" i="34"/>
  <c r="GQ196" i="34"/>
  <c r="FD196" i="34"/>
  <c r="I231" i="22"/>
  <c r="AI196" i="34"/>
  <c r="FE196" i="34"/>
  <c r="H371" i="22"/>
  <c r="I194" i="22"/>
  <c r="BI196" i="34" s="1"/>
  <c r="ID196" i="34" l="1"/>
  <c r="IE196" i="34"/>
  <c r="EF196" i="34"/>
  <c r="GF196" i="34"/>
  <c r="ES196" i="34"/>
  <c r="IS196" i="34" s="1"/>
  <c r="FS196" i="34"/>
  <c r="DS196" i="34"/>
  <c r="HS196" i="34" s="1"/>
  <c r="HD196" i="34"/>
  <c r="JD196" i="34" s="1"/>
  <c r="GS196" i="34"/>
  <c r="HE196" i="34"/>
  <c r="JE196" i="34" s="1"/>
  <c r="FF196" i="34"/>
  <c r="I371" i="22"/>
  <c r="IF196" i="34" l="1"/>
  <c r="HF196" i="34"/>
  <c r="JF196" i="34" s="1"/>
  <c r="D152" i="22"/>
  <c r="D82" i="22"/>
  <c r="D189" i="34" s="1"/>
  <c r="D47" i="22"/>
  <c r="AD189" i="34" s="1"/>
  <c r="D117" i="22"/>
  <c r="Q189" i="34" s="1"/>
  <c r="FN189" i="34" l="1"/>
  <c r="DN189" i="34"/>
  <c r="HN189" i="34" s="1"/>
  <c r="EN189" i="34"/>
  <c r="IN189" i="34" s="1"/>
  <c r="D329" i="22"/>
  <c r="AQ189" i="34"/>
  <c r="D224" i="22"/>
  <c r="Q189" i="33"/>
  <c r="D294" i="22"/>
  <c r="D189" i="33"/>
  <c r="D259" i="22"/>
  <c r="D187" i="22"/>
  <c r="AG189" i="33" l="1"/>
  <c r="D364" i="22"/>
  <c r="BD189" i="34"/>
  <c r="GA189" i="34" s="1"/>
  <c r="BG189" i="33" l="1"/>
  <c r="GN189" i="34"/>
  <c r="EA189" i="34"/>
  <c r="FA189" i="34"/>
  <c r="E62" i="22"/>
  <c r="IA189" i="34" l="1"/>
  <c r="HA189" i="34"/>
  <c r="JA189" i="34" s="1"/>
  <c r="E239" i="22"/>
  <c r="AE204" i="34"/>
  <c r="E202" i="22"/>
  <c r="F62" i="22"/>
  <c r="FO204" i="34" l="1"/>
  <c r="DO204" i="34"/>
  <c r="HO204" i="34" s="1"/>
  <c r="EO204" i="34"/>
  <c r="IO204" i="34" s="1"/>
  <c r="E379" i="22"/>
  <c r="BE204" i="34"/>
  <c r="F239" i="22"/>
  <c r="AF204" i="34"/>
  <c r="F202" i="22"/>
  <c r="G62" i="22"/>
  <c r="EB204" i="34" l="1"/>
  <c r="GB204" i="34"/>
  <c r="FP204" i="34"/>
  <c r="EP204" i="34"/>
  <c r="IP204" i="34" s="1"/>
  <c r="DP204" i="34"/>
  <c r="HP204" i="34" s="1"/>
  <c r="GO204" i="34"/>
  <c r="FB204" i="34"/>
  <c r="G239" i="22"/>
  <c r="AG204" i="34"/>
  <c r="F379" i="22"/>
  <c r="BF204" i="34"/>
  <c r="G202" i="22"/>
  <c r="H62" i="22"/>
  <c r="IB204" i="34" l="1"/>
  <c r="EC204" i="34"/>
  <c r="GC204" i="34"/>
  <c r="FQ204" i="34"/>
  <c r="DQ204" i="34"/>
  <c r="HQ204" i="34" s="1"/>
  <c r="EQ204" i="34"/>
  <c r="IQ204" i="34" s="1"/>
  <c r="HB204" i="34"/>
  <c r="JB204" i="34" s="1"/>
  <c r="GP204" i="34"/>
  <c r="FC204" i="34"/>
  <c r="H239" i="22"/>
  <c r="AH204" i="34"/>
  <c r="G379" i="22"/>
  <c r="BG204" i="34"/>
  <c r="H202" i="22"/>
  <c r="I62" i="22"/>
  <c r="IC204" i="34" l="1"/>
  <c r="ER204" i="34"/>
  <c r="IR204" i="34" s="1"/>
  <c r="FR204" i="34"/>
  <c r="DR204" i="34"/>
  <c r="HR204" i="34" s="1"/>
  <c r="ED204" i="34"/>
  <c r="GD204" i="34"/>
  <c r="GQ204" i="34"/>
  <c r="HC204" i="34"/>
  <c r="JC204" i="34" s="1"/>
  <c r="FD204" i="34"/>
  <c r="H379" i="22"/>
  <c r="BH204" i="34"/>
  <c r="I239" i="22"/>
  <c r="AI204" i="34"/>
  <c r="I202" i="22"/>
  <c r="ID204" i="34" l="1"/>
  <c r="DS204" i="34"/>
  <c r="HS204" i="34" s="1"/>
  <c r="ES204" i="34"/>
  <c r="IS204" i="34" s="1"/>
  <c r="FS204" i="34"/>
  <c r="EE204" i="34"/>
  <c r="GE204" i="34"/>
  <c r="GR204" i="34"/>
  <c r="FE204" i="34"/>
  <c r="HD204" i="34"/>
  <c r="JD204" i="34" s="1"/>
  <c r="I379" i="22"/>
  <c r="BI204" i="34"/>
  <c r="IE204" i="34" l="1"/>
  <c r="EF204" i="34"/>
  <c r="GF204" i="34"/>
  <c r="GS204" i="34"/>
  <c r="HE204" i="34"/>
  <c r="JE204" i="34" s="1"/>
  <c r="FF204" i="34"/>
  <c r="IF204" i="34" l="1"/>
  <c r="HF204" i="34"/>
  <c r="JF204" i="34" s="1"/>
  <c r="I140" i="22" l="1"/>
  <c r="I105" i="22"/>
  <c r="I175" i="22"/>
  <c r="I70" i="22"/>
  <c r="I247" i="22" l="1"/>
  <c r="AI212" i="34"/>
  <c r="I352" i="22"/>
  <c r="AV212" i="34"/>
  <c r="I282" i="22"/>
  <c r="I212" i="34"/>
  <c r="I317" i="22"/>
  <c r="V212" i="34"/>
  <c r="I212" i="33"/>
  <c r="V212" i="33"/>
  <c r="I210" i="22"/>
  <c r="FS212" i="34" l="1"/>
  <c r="DS212" i="34"/>
  <c r="HS212" i="34" s="1"/>
  <c r="ES212" i="34"/>
  <c r="I387" i="22"/>
  <c r="BI212" i="34"/>
  <c r="GF212" i="34" s="1"/>
  <c r="AL212" i="33"/>
  <c r="BL212" i="33" s="1"/>
  <c r="FF212" i="34" l="1"/>
  <c r="HF212" i="34" s="1"/>
  <c r="JF212" i="34" s="1"/>
  <c r="GS212" i="34"/>
  <c r="IS212" i="34" s="1"/>
  <c r="EF212" i="34"/>
  <c r="E73" i="1"/>
  <c r="E42" i="1"/>
  <c r="E135" i="1"/>
  <c r="E104" i="1"/>
  <c r="E323" i="1" s="1"/>
  <c r="E166" i="1"/>
  <c r="BE10" i="34" s="1"/>
  <c r="E10" i="34" l="1"/>
  <c r="E292" i="1"/>
  <c r="AE10" i="34"/>
  <c r="E261" i="1"/>
  <c r="AR10" i="34"/>
  <c r="EB10" i="34" s="1"/>
  <c r="IB10" i="34" s="1"/>
  <c r="E354" i="1"/>
  <c r="IF212" i="34"/>
  <c r="R10" i="33"/>
  <c r="R10" i="34"/>
  <c r="E10" i="33"/>
  <c r="GB10" i="34" l="1"/>
  <c r="FO10" i="34"/>
  <c r="EO10" i="34"/>
  <c r="DO10" i="34"/>
  <c r="GO10" i="34"/>
  <c r="FB10" i="34"/>
  <c r="AH10" i="33"/>
  <c r="R24" i="33"/>
  <c r="E56" i="1"/>
  <c r="E275" i="1" s="1"/>
  <c r="E24" i="33"/>
  <c r="BH10" i="33" l="1"/>
  <c r="HO10" i="34"/>
  <c r="IO10" i="34"/>
  <c r="HB10" i="34"/>
  <c r="JB10" i="34" s="1"/>
  <c r="AE24" i="34"/>
  <c r="AH24" i="33"/>
  <c r="E52" i="1"/>
  <c r="E114" i="1"/>
  <c r="E333" i="1" s="1"/>
  <c r="E145" i="1"/>
  <c r="E364" i="1" s="1"/>
  <c r="E176" i="1"/>
  <c r="E83" i="1"/>
  <c r="BH24" i="33" l="1"/>
  <c r="E20" i="34"/>
  <c r="E302" i="1"/>
  <c r="AE20" i="34"/>
  <c r="E271" i="1"/>
  <c r="DO24" i="34"/>
  <c r="FO24" i="34"/>
  <c r="EO24" i="34"/>
  <c r="GO24" i="34"/>
  <c r="E395" i="1"/>
  <c r="BE20" i="34"/>
  <c r="AR20" i="34"/>
  <c r="R20" i="33"/>
  <c r="R20" i="34"/>
  <c r="FB24" i="34"/>
  <c r="E20" i="33"/>
  <c r="E46" i="1"/>
  <c r="E139" i="1"/>
  <c r="E170" i="1"/>
  <c r="BE14" i="34" s="1"/>
  <c r="E77" i="1"/>
  <c r="E108" i="1"/>
  <c r="E327" i="1" s="1"/>
  <c r="E48" i="1"/>
  <c r="E141" i="1"/>
  <c r="E172" i="1"/>
  <c r="BE16" i="34" s="1"/>
  <c r="E79" i="1"/>
  <c r="E110" i="1"/>
  <c r="E329" i="1" s="1"/>
  <c r="E385" i="1"/>
  <c r="E72" i="1"/>
  <c r="E41" i="1"/>
  <c r="E260" i="1" s="1"/>
  <c r="E134" i="1"/>
  <c r="E353" i="1" s="1"/>
  <c r="E165" i="1"/>
  <c r="E103" i="1"/>
  <c r="E47" i="1"/>
  <c r="E171" i="1"/>
  <c r="BE15" i="34" s="1"/>
  <c r="E109" i="1"/>
  <c r="E328" i="1" s="1"/>
  <c r="E78" i="1"/>
  <c r="E140" i="1"/>
  <c r="E85" i="1"/>
  <c r="E178" i="1"/>
  <c r="E116" i="1"/>
  <c r="E147" i="1"/>
  <c r="E366" i="1" s="1"/>
  <c r="E54" i="1"/>
  <c r="E76" i="1"/>
  <c r="E169" i="1"/>
  <c r="E138" i="1"/>
  <c r="E357" i="1" s="1"/>
  <c r="E107" i="1"/>
  <c r="E45" i="1"/>
  <c r="E264" i="1" s="1"/>
  <c r="E173" i="1"/>
  <c r="BE17" i="34" s="1"/>
  <c r="E80" i="1"/>
  <c r="E142" i="1"/>
  <c r="E49" i="1"/>
  <c r="E111" i="1"/>
  <c r="E330" i="1" s="1"/>
  <c r="E164" i="1"/>
  <c r="E40" i="1"/>
  <c r="E71" i="1"/>
  <c r="E133" i="1"/>
  <c r="E102" i="1"/>
  <c r="E136" i="1"/>
  <c r="E355" i="1" s="1"/>
  <c r="E167" i="1"/>
  <c r="E43" i="1"/>
  <c r="E262" i="1" s="1"/>
  <c r="E105" i="1"/>
  <c r="E74" i="1"/>
  <c r="E98" i="1" l="1"/>
  <c r="FO20" i="34"/>
  <c r="R11" i="34"/>
  <c r="E324" i="1"/>
  <c r="AE8" i="34"/>
  <c r="E259" i="1"/>
  <c r="AE22" i="34"/>
  <c r="E273" i="1"/>
  <c r="E22" i="34"/>
  <c r="E304" i="1"/>
  <c r="E15" i="34"/>
  <c r="E297" i="1"/>
  <c r="R9" i="34"/>
  <c r="E322" i="1"/>
  <c r="AE16" i="34"/>
  <c r="E267" i="1"/>
  <c r="AR14" i="34"/>
  <c r="EB14" i="34" s="1"/>
  <c r="IB14" i="34" s="1"/>
  <c r="E358" i="1"/>
  <c r="E17" i="34"/>
  <c r="E299" i="1"/>
  <c r="AE15" i="34"/>
  <c r="E266" i="1"/>
  <c r="E321" i="1"/>
  <c r="BE8" i="34"/>
  <c r="AE17" i="34"/>
  <c r="E268" i="1"/>
  <c r="E9" i="34"/>
  <c r="E291" i="1"/>
  <c r="E16" i="34"/>
  <c r="E298" i="1"/>
  <c r="AE14" i="34"/>
  <c r="E265" i="1"/>
  <c r="E11" i="34"/>
  <c r="E293" i="1"/>
  <c r="AR8" i="34"/>
  <c r="E352" i="1"/>
  <c r="AR17" i="34"/>
  <c r="GB17" i="34" s="1"/>
  <c r="E361" i="1"/>
  <c r="R13" i="34"/>
  <c r="E326" i="1"/>
  <c r="E13" i="34"/>
  <c r="E295" i="1"/>
  <c r="R22" i="34"/>
  <c r="E335" i="1"/>
  <c r="AR15" i="34"/>
  <c r="EB15" i="34" s="1"/>
  <c r="IB15" i="34" s="1"/>
  <c r="E359" i="1"/>
  <c r="E14" i="34"/>
  <c r="E296" i="1"/>
  <c r="E8" i="34"/>
  <c r="E290" i="1"/>
  <c r="AR16" i="34"/>
  <c r="GB16" i="34" s="1"/>
  <c r="E360" i="1"/>
  <c r="IO24" i="34"/>
  <c r="HO24" i="34"/>
  <c r="GB20" i="34"/>
  <c r="EO20" i="34"/>
  <c r="DO20" i="34"/>
  <c r="EB20" i="34"/>
  <c r="GO20" i="34"/>
  <c r="HB24" i="34"/>
  <c r="JB24" i="34" s="1"/>
  <c r="FB20" i="34"/>
  <c r="E386" i="1"/>
  <c r="BE11" i="34"/>
  <c r="R14" i="33"/>
  <c r="AU14" i="33" s="1"/>
  <c r="R14" i="34"/>
  <c r="AR11" i="34"/>
  <c r="R17" i="33"/>
  <c r="AU17" i="33" s="1"/>
  <c r="R17" i="34"/>
  <c r="AR13" i="34"/>
  <c r="E397" i="1"/>
  <c r="BE22" i="34"/>
  <c r="AR9" i="34"/>
  <c r="AE9" i="34"/>
  <c r="R16" i="33"/>
  <c r="AU16" i="33" s="1"/>
  <c r="R16" i="34"/>
  <c r="AE11" i="34"/>
  <c r="R8" i="33"/>
  <c r="R8" i="34"/>
  <c r="AE13" i="34"/>
  <c r="E388" i="1"/>
  <c r="BE13" i="34"/>
  <c r="AR22" i="34"/>
  <c r="R15" i="33"/>
  <c r="AU15" i="33" s="1"/>
  <c r="R15" i="34"/>
  <c r="E384" i="1"/>
  <c r="BE9" i="34"/>
  <c r="AH20" i="33"/>
  <c r="BH20" i="33" s="1"/>
  <c r="E16" i="33"/>
  <c r="E17" i="33"/>
  <c r="E14" i="33"/>
  <c r="E8" i="33"/>
  <c r="E15" i="33"/>
  <c r="E11" i="33"/>
  <c r="R13" i="33"/>
  <c r="E13" i="33"/>
  <c r="R22" i="33"/>
  <c r="E22" i="33"/>
  <c r="R9" i="33"/>
  <c r="R11" i="33"/>
  <c r="E9" i="33"/>
  <c r="E383" i="1"/>
  <c r="E25" i="33"/>
  <c r="R25" i="33"/>
  <c r="E57" i="1"/>
  <c r="E276" i="1" s="1"/>
  <c r="E152" i="1"/>
  <c r="E371" i="1" s="1"/>
  <c r="E121" i="1"/>
  <c r="E340" i="1" s="1"/>
  <c r="E183" i="1"/>
  <c r="E191" i="1" s="1"/>
  <c r="E59" i="1"/>
  <c r="E317" i="1" l="1"/>
  <c r="BU14" i="33"/>
  <c r="BU15" i="33"/>
  <c r="BU17" i="33"/>
  <c r="BU16" i="33"/>
  <c r="E379" i="1"/>
  <c r="E348" i="1"/>
  <c r="E129" i="1"/>
  <c r="E67" i="1"/>
  <c r="E160" i="1"/>
  <c r="E218" i="34"/>
  <c r="EB16" i="34"/>
  <c r="IB16" i="34" s="1"/>
  <c r="HO20" i="34"/>
  <c r="FO14" i="34"/>
  <c r="EB8" i="34"/>
  <c r="IB8" i="34" s="1"/>
  <c r="GB8" i="34"/>
  <c r="DO22" i="34"/>
  <c r="FO15" i="34"/>
  <c r="FO11" i="34"/>
  <c r="EO17" i="34"/>
  <c r="FO22" i="34"/>
  <c r="EO13" i="34"/>
  <c r="DO16" i="34"/>
  <c r="GB14" i="34"/>
  <c r="GB15" i="34"/>
  <c r="EB17" i="34"/>
  <c r="IB17" i="34" s="1"/>
  <c r="EO22" i="34"/>
  <c r="FO9" i="34"/>
  <c r="DO8" i="34"/>
  <c r="AE27" i="34"/>
  <c r="E278" i="1"/>
  <c r="FB14" i="34"/>
  <c r="HB14" i="34" s="1"/>
  <c r="JB14" i="34" s="1"/>
  <c r="EO9" i="34"/>
  <c r="EO14" i="34"/>
  <c r="EO15" i="34"/>
  <c r="DO17" i="34"/>
  <c r="DO9" i="34"/>
  <c r="DO15" i="34"/>
  <c r="DO14" i="34"/>
  <c r="FO17" i="34"/>
  <c r="FO8" i="34"/>
  <c r="FO16" i="34"/>
  <c r="DO13" i="34"/>
  <c r="GB9" i="34"/>
  <c r="GB13" i="34"/>
  <c r="IO20" i="34"/>
  <c r="EO8" i="34"/>
  <c r="FO13" i="34"/>
  <c r="EO11" i="34"/>
  <c r="GB22" i="34"/>
  <c r="EB11" i="34"/>
  <c r="IB11" i="34" s="1"/>
  <c r="GB11" i="34"/>
  <c r="EO16" i="34"/>
  <c r="DO11" i="34"/>
  <c r="IB20" i="34"/>
  <c r="EB22" i="34"/>
  <c r="EB13" i="34"/>
  <c r="GO8" i="34"/>
  <c r="GO14" i="34"/>
  <c r="GO15" i="34"/>
  <c r="GO9" i="34"/>
  <c r="FB16" i="34"/>
  <c r="HB20" i="34"/>
  <c r="JB20" i="34" s="1"/>
  <c r="GO11" i="34"/>
  <c r="GO16" i="34"/>
  <c r="GO13" i="34"/>
  <c r="EB9" i="34"/>
  <c r="GO22" i="34"/>
  <c r="GO17" i="34"/>
  <c r="FB11" i="34"/>
  <c r="AH9" i="33"/>
  <c r="FB9" i="34"/>
  <c r="AR27" i="34"/>
  <c r="AE25" i="34"/>
  <c r="E402" i="1"/>
  <c r="BE27" i="34"/>
  <c r="BE218" i="34" s="1"/>
  <c r="FB8" i="34"/>
  <c r="R27" i="34"/>
  <c r="FB15" i="34"/>
  <c r="FB22" i="34"/>
  <c r="FB17" i="34"/>
  <c r="FB13" i="34"/>
  <c r="AH25" i="33"/>
  <c r="AU13" i="33"/>
  <c r="AH15" i="33"/>
  <c r="AH16" i="33"/>
  <c r="AH8" i="33"/>
  <c r="AH22" i="33"/>
  <c r="AH13" i="33"/>
  <c r="AH11" i="33"/>
  <c r="AH14" i="33"/>
  <c r="AH17" i="33"/>
  <c r="E27" i="33"/>
  <c r="AH27" i="33" s="1"/>
  <c r="R27" i="33"/>
  <c r="R218" i="33" s="1"/>
  <c r="E391" i="1"/>
  <c r="HO22" i="34" l="1"/>
  <c r="HO11" i="34"/>
  <c r="HO16" i="34"/>
  <c r="BH13" i="33"/>
  <c r="BH17" i="33"/>
  <c r="BH16" i="33"/>
  <c r="BH15" i="33"/>
  <c r="BH14" i="33"/>
  <c r="BH22" i="33"/>
  <c r="AU218" i="33"/>
  <c r="BH8" i="33"/>
  <c r="BH25" i="33"/>
  <c r="BH11" i="33"/>
  <c r="BH9" i="33"/>
  <c r="E286" i="1"/>
  <c r="HO14" i="34"/>
  <c r="IO13" i="34"/>
  <c r="IO17" i="34"/>
  <c r="HO15" i="34"/>
  <c r="IO22" i="34"/>
  <c r="IO9" i="34"/>
  <c r="HO8" i="34"/>
  <c r="HO9" i="34"/>
  <c r="IO14" i="34"/>
  <c r="IO15" i="34"/>
  <c r="HO13" i="34"/>
  <c r="GB27" i="34"/>
  <c r="GB218" i="34" s="1"/>
  <c r="IO8" i="34"/>
  <c r="FO27" i="34"/>
  <c r="DO27" i="34"/>
  <c r="EO27" i="34"/>
  <c r="IO16" i="34"/>
  <c r="HO17" i="34"/>
  <c r="FO25" i="34"/>
  <c r="DO25" i="34"/>
  <c r="EO25" i="34"/>
  <c r="IO11" i="34"/>
  <c r="IB9" i="34"/>
  <c r="IB13" i="34"/>
  <c r="IB22" i="34"/>
  <c r="HB8" i="34"/>
  <c r="EB27" i="34"/>
  <c r="HB13" i="34"/>
  <c r="JB13" i="34" s="1"/>
  <c r="GO27" i="34"/>
  <c r="HB22" i="34"/>
  <c r="JB22" i="34" s="1"/>
  <c r="HB15" i="34"/>
  <c r="JB15" i="34" s="1"/>
  <c r="HB11" i="34"/>
  <c r="JB11" i="34" s="1"/>
  <c r="HB16" i="34"/>
  <c r="JB16" i="34" s="1"/>
  <c r="HB17" i="34"/>
  <c r="JB17" i="34" s="1"/>
  <c r="AE218" i="34"/>
  <c r="GO25" i="34"/>
  <c r="HB9" i="34"/>
  <c r="JB9" i="34" s="1"/>
  <c r="AR218" i="34"/>
  <c r="BU13" i="33"/>
  <c r="FB25" i="34"/>
  <c r="FB27" i="34"/>
  <c r="R218" i="34"/>
  <c r="AH218" i="33"/>
  <c r="E218" i="33"/>
  <c r="BH27" i="33"/>
  <c r="E390" i="1"/>
  <c r="E389" i="1"/>
  <c r="E392" i="1"/>
  <c r="E394" i="1"/>
  <c r="E687" i="6" l="1"/>
  <c r="BH218" i="33"/>
  <c r="EO218" i="34"/>
  <c r="HO25" i="34"/>
  <c r="HO27" i="34"/>
  <c r="IO25" i="34"/>
  <c r="IO27" i="34"/>
  <c r="IB27" i="34"/>
  <c r="HB27" i="34"/>
  <c r="JB27" i="34" s="1"/>
  <c r="EB218" i="34"/>
  <c r="HB25" i="34"/>
  <c r="JB25" i="34" s="1"/>
  <c r="JB8" i="34"/>
  <c r="FO218" i="34"/>
  <c r="FB218" i="34"/>
  <c r="BU218" i="33"/>
  <c r="DO218" i="34"/>
  <c r="E481" i="1"/>
  <c r="E482" i="1"/>
  <c r="HO218" i="34" l="1"/>
  <c r="IB218" i="34"/>
  <c r="HB218" i="34"/>
  <c r="JB218" i="34" s="1"/>
  <c r="I45" i="19" l="1"/>
  <c r="I31" i="19"/>
  <c r="AI121" i="34" s="1"/>
  <c r="I73" i="19"/>
  <c r="AV121" i="34" s="1"/>
  <c r="I59" i="19"/>
  <c r="L72" i="19"/>
  <c r="AY120" i="34" s="1"/>
  <c r="L30" i="19"/>
  <c r="L44" i="19"/>
  <c r="L58" i="19"/>
  <c r="K73" i="19"/>
  <c r="AX121" i="34" s="1"/>
  <c r="K31" i="19"/>
  <c r="AK121" i="34" s="1"/>
  <c r="K45" i="19"/>
  <c r="K59" i="19"/>
  <c r="G73" i="19"/>
  <c r="AT121" i="34" s="1"/>
  <c r="G59" i="19"/>
  <c r="G31" i="19"/>
  <c r="AG121" i="34" s="1"/>
  <c r="G45" i="19"/>
  <c r="C73" i="19"/>
  <c r="AP121" i="34" s="1"/>
  <c r="C31" i="19"/>
  <c r="AC121" i="34" s="1"/>
  <c r="C59" i="19"/>
  <c r="C45" i="19"/>
  <c r="J30" i="19"/>
  <c r="J44" i="19"/>
  <c r="J72" i="19"/>
  <c r="AW120" i="34" s="1"/>
  <c r="J58" i="19"/>
  <c r="F44" i="19"/>
  <c r="F58" i="19"/>
  <c r="F72" i="19"/>
  <c r="AS120" i="34" s="1"/>
  <c r="F30" i="19"/>
  <c r="M43" i="19"/>
  <c r="M57" i="19"/>
  <c r="M71" i="19"/>
  <c r="AZ119" i="34" s="1"/>
  <c r="M29" i="19"/>
  <c r="I43" i="19"/>
  <c r="I29" i="19"/>
  <c r="AI119" i="34" s="1"/>
  <c r="I71" i="19"/>
  <c r="AV119" i="34" s="1"/>
  <c r="I57" i="19"/>
  <c r="E71" i="19"/>
  <c r="AR119" i="34" s="1"/>
  <c r="E57" i="19"/>
  <c r="E29" i="19"/>
  <c r="AE119" i="34" s="1"/>
  <c r="E43" i="19"/>
  <c r="L56" i="19"/>
  <c r="L70" i="19"/>
  <c r="AY118" i="34" s="1"/>
  <c r="L28" i="19"/>
  <c r="AL118" i="34" s="1"/>
  <c r="L42" i="19"/>
  <c r="H42" i="19"/>
  <c r="H56" i="19"/>
  <c r="H28" i="19"/>
  <c r="AH118" i="34" s="1"/>
  <c r="H70" i="19"/>
  <c r="AU118" i="34" s="1"/>
  <c r="D42" i="19"/>
  <c r="D28" i="19"/>
  <c r="AD118" i="34" s="1"/>
  <c r="D56" i="19"/>
  <c r="D70" i="19"/>
  <c r="AQ118" i="34" s="1"/>
  <c r="K69" i="19"/>
  <c r="AX117" i="34" s="1"/>
  <c r="K41" i="19"/>
  <c r="K55" i="19"/>
  <c r="K27" i="19"/>
  <c r="AK117" i="34" s="1"/>
  <c r="G41" i="19"/>
  <c r="G69" i="19"/>
  <c r="AT117" i="34" s="1"/>
  <c r="G55" i="19"/>
  <c r="G27" i="19"/>
  <c r="AG117" i="34" s="1"/>
  <c r="C27" i="19"/>
  <c r="AC117" i="34" s="1"/>
  <c r="C55" i="19"/>
  <c r="C69" i="19"/>
  <c r="AP117" i="34" s="1"/>
  <c r="C41" i="19"/>
  <c r="J68" i="19"/>
  <c r="AW116" i="34" s="1"/>
  <c r="J54" i="19"/>
  <c r="J26" i="19"/>
  <c r="AJ116" i="34" s="1"/>
  <c r="J40" i="19"/>
  <c r="F26" i="19"/>
  <c r="AF116" i="34" s="1"/>
  <c r="F40" i="19"/>
  <c r="F68" i="19"/>
  <c r="AS116" i="34" s="1"/>
  <c r="F54" i="19"/>
  <c r="M53" i="19"/>
  <c r="M25" i="19"/>
  <c r="AM115" i="34" s="1"/>
  <c r="M39" i="19"/>
  <c r="M67" i="19"/>
  <c r="AZ115" i="34" s="1"/>
  <c r="I67" i="19"/>
  <c r="AV115" i="34" s="1"/>
  <c r="I53" i="19"/>
  <c r="I39" i="19"/>
  <c r="I25" i="19"/>
  <c r="AI115" i="34" s="1"/>
  <c r="E53" i="19"/>
  <c r="E67" i="19"/>
  <c r="AR115" i="34" s="1"/>
  <c r="E39" i="19"/>
  <c r="E25" i="19"/>
  <c r="AE115" i="34" s="1"/>
  <c r="L52" i="19"/>
  <c r="L66" i="19"/>
  <c r="AY114" i="34" s="1"/>
  <c r="L24" i="19"/>
  <c r="AL114" i="34" s="1"/>
  <c r="L38" i="19"/>
  <c r="H38" i="19"/>
  <c r="H52" i="19"/>
  <c r="H66" i="19"/>
  <c r="AU114" i="34" s="1"/>
  <c r="H24" i="19"/>
  <c r="AH114" i="34" s="1"/>
  <c r="D52" i="19"/>
  <c r="D66" i="19"/>
  <c r="AQ114" i="34" s="1"/>
  <c r="D38" i="19"/>
  <c r="D24" i="19"/>
  <c r="AD114" i="34" s="1"/>
  <c r="M17" i="19"/>
  <c r="I17" i="19"/>
  <c r="E17" i="19"/>
  <c r="J31" i="19"/>
  <c r="AJ121" i="34" s="1"/>
  <c r="J45" i="19"/>
  <c r="J73" i="19"/>
  <c r="AW121" i="34" s="1"/>
  <c r="J59" i="19"/>
  <c r="M30" i="19"/>
  <c r="M44" i="19"/>
  <c r="M58" i="19"/>
  <c r="M72" i="19"/>
  <c r="AZ120" i="34" s="1"/>
  <c r="I44" i="19"/>
  <c r="I30" i="19"/>
  <c r="I58" i="19"/>
  <c r="I72" i="19"/>
  <c r="AV120" i="34" s="1"/>
  <c r="E44" i="19"/>
  <c r="E58" i="19"/>
  <c r="E30" i="19"/>
  <c r="E72" i="19"/>
  <c r="AR120" i="34" s="1"/>
  <c r="L43" i="19"/>
  <c r="L57" i="19"/>
  <c r="L71" i="19"/>
  <c r="AY119" i="34" s="1"/>
  <c r="L29" i="19"/>
  <c r="H71" i="19"/>
  <c r="AU119" i="34" s="1"/>
  <c r="H57" i="19"/>
  <c r="H43" i="19"/>
  <c r="H29" i="19"/>
  <c r="AH119" i="34" s="1"/>
  <c r="D43" i="19"/>
  <c r="D57" i="19"/>
  <c r="D71" i="19"/>
  <c r="AQ119" i="34" s="1"/>
  <c r="D29" i="19"/>
  <c r="AD119" i="34" s="1"/>
  <c r="K28" i="19"/>
  <c r="AK118" i="34" s="1"/>
  <c r="K42" i="19"/>
  <c r="K56" i="19"/>
  <c r="K70" i="19"/>
  <c r="AX118" i="34" s="1"/>
  <c r="G56" i="19"/>
  <c r="G70" i="19"/>
  <c r="AT118" i="34" s="1"/>
  <c r="G28" i="19"/>
  <c r="AG118" i="34" s="1"/>
  <c r="G42" i="19"/>
  <c r="C42" i="19"/>
  <c r="C70" i="19"/>
  <c r="AP118" i="34" s="1"/>
  <c r="C28" i="19"/>
  <c r="AC118" i="34" s="1"/>
  <c r="C56" i="19"/>
  <c r="J27" i="19"/>
  <c r="AJ117" i="34" s="1"/>
  <c r="J41" i="19"/>
  <c r="J69" i="19"/>
  <c r="AW117" i="34" s="1"/>
  <c r="J55" i="19"/>
  <c r="F41" i="19"/>
  <c r="F55" i="19"/>
  <c r="F69" i="19"/>
  <c r="AS117" i="34" s="1"/>
  <c r="F27" i="19"/>
  <c r="AF117" i="34" s="1"/>
  <c r="M68" i="19"/>
  <c r="AZ116" i="34" s="1"/>
  <c r="M26" i="19"/>
  <c r="AM116" i="34" s="1"/>
  <c r="M40" i="19"/>
  <c r="M54" i="19"/>
  <c r="I40" i="19"/>
  <c r="I26" i="19"/>
  <c r="AI116" i="34" s="1"/>
  <c r="I68" i="19"/>
  <c r="AV116" i="34" s="1"/>
  <c r="I54" i="19"/>
  <c r="E40" i="19"/>
  <c r="E26" i="19"/>
  <c r="AE116" i="34" s="1"/>
  <c r="E54" i="19"/>
  <c r="E68" i="19"/>
  <c r="AR116" i="34" s="1"/>
  <c r="L39" i="19"/>
  <c r="L25" i="19"/>
  <c r="AL115" i="34" s="1"/>
  <c r="L53" i="19"/>
  <c r="L67" i="19"/>
  <c r="AY115" i="34" s="1"/>
  <c r="H25" i="19"/>
  <c r="AH115" i="34" s="1"/>
  <c r="H53" i="19"/>
  <c r="H39" i="19"/>
  <c r="H67" i="19"/>
  <c r="AU115" i="34" s="1"/>
  <c r="D39" i="19"/>
  <c r="D53" i="19"/>
  <c r="D67" i="19"/>
  <c r="AQ115" i="34" s="1"/>
  <c r="D25" i="19"/>
  <c r="AD115" i="34" s="1"/>
  <c r="K66" i="19"/>
  <c r="AX114" i="34" s="1"/>
  <c r="K24" i="19"/>
  <c r="AK114" i="34" s="1"/>
  <c r="K38" i="19"/>
  <c r="K52" i="19"/>
  <c r="G52" i="19"/>
  <c r="G66" i="19"/>
  <c r="AT114" i="34" s="1"/>
  <c r="G38" i="19"/>
  <c r="G24" i="19"/>
  <c r="AG114" i="34" s="1"/>
  <c r="C38" i="19"/>
  <c r="C24" i="19"/>
  <c r="C66" i="19"/>
  <c r="AP114" i="34" s="1"/>
  <c r="C52" i="19"/>
  <c r="H17" i="19"/>
  <c r="D17" i="19"/>
  <c r="F73" i="19"/>
  <c r="AS121" i="34" s="1"/>
  <c r="F31" i="19"/>
  <c r="AF121" i="34" s="1"/>
  <c r="F45" i="19"/>
  <c r="F59" i="19"/>
  <c r="M31" i="19"/>
  <c r="AM121" i="34" s="1"/>
  <c r="M45" i="19"/>
  <c r="M59" i="19"/>
  <c r="M73" i="19"/>
  <c r="AZ121" i="34" s="1"/>
  <c r="D44" i="19"/>
  <c r="D72" i="19"/>
  <c r="AQ120" i="34" s="1"/>
  <c r="D30" i="19"/>
  <c r="D58" i="19"/>
  <c r="K71" i="19"/>
  <c r="AX119" i="34" s="1"/>
  <c r="K29" i="19"/>
  <c r="AK119" i="34" s="1"/>
  <c r="K43" i="19"/>
  <c r="K57" i="19"/>
  <c r="G57" i="19"/>
  <c r="G43" i="19"/>
  <c r="G71" i="19"/>
  <c r="AT119" i="34" s="1"/>
  <c r="G29" i="19"/>
  <c r="AG119" i="34" s="1"/>
  <c r="C57" i="19"/>
  <c r="C71" i="19"/>
  <c r="AP119" i="34" s="1"/>
  <c r="C29" i="19"/>
  <c r="AC119" i="34" s="1"/>
  <c r="C43" i="19"/>
  <c r="J28" i="19"/>
  <c r="AJ118" i="34" s="1"/>
  <c r="J42" i="19"/>
  <c r="J56" i="19"/>
  <c r="J70" i="19"/>
  <c r="AW118" i="34" s="1"/>
  <c r="F17" i="19"/>
  <c r="F42" i="19"/>
  <c r="F70" i="19"/>
  <c r="AS118" i="34" s="1"/>
  <c r="F28" i="19"/>
  <c r="AF118" i="34" s="1"/>
  <c r="F56" i="19"/>
  <c r="M41" i="19"/>
  <c r="M55" i="19"/>
  <c r="M69" i="19"/>
  <c r="AZ117" i="34" s="1"/>
  <c r="M27" i="19"/>
  <c r="AM117" i="34" s="1"/>
  <c r="I69" i="19"/>
  <c r="AV117" i="34" s="1"/>
  <c r="I55" i="19"/>
  <c r="I41" i="19"/>
  <c r="I27" i="19"/>
  <c r="AI117" i="34" s="1"/>
  <c r="E27" i="19"/>
  <c r="AE117" i="34" s="1"/>
  <c r="E41" i="19"/>
  <c r="E69" i="19"/>
  <c r="AR117" i="34" s="1"/>
  <c r="E55" i="19"/>
  <c r="L40" i="19"/>
  <c r="L54" i="19"/>
  <c r="L68" i="19"/>
  <c r="AY116" i="34" s="1"/>
  <c r="L26" i="19"/>
  <c r="AL116" i="34" s="1"/>
  <c r="H54" i="19"/>
  <c r="H26" i="19"/>
  <c r="AH116" i="34" s="1"/>
  <c r="H40" i="19"/>
  <c r="H68" i="19"/>
  <c r="AU116" i="34" s="1"/>
  <c r="D26" i="19"/>
  <c r="AD116" i="34" s="1"/>
  <c r="D40" i="19"/>
  <c r="D54" i="19"/>
  <c r="D68" i="19"/>
  <c r="AQ116" i="34" s="1"/>
  <c r="K53" i="19"/>
  <c r="K67" i="19"/>
  <c r="AX115" i="34" s="1"/>
  <c r="K25" i="19"/>
  <c r="AK115" i="34" s="1"/>
  <c r="K39" i="19"/>
  <c r="G25" i="19"/>
  <c r="AG115" i="34" s="1"/>
  <c r="G53" i="19"/>
  <c r="G39" i="19"/>
  <c r="G67" i="19"/>
  <c r="AT115" i="34" s="1"/>
  <c r="C39" i="19"/>
  <c r="C67" i="19"/>
  <c r="AP115" i="34" s="1"/>
  <c r="C25" i="19"/>
  <c r="AC115" i="34" s="1"/>
  <c r="C53" i="19"/>
  <c r="J52" i="19"/>
  <c r="J66" i="19"/>
  <c r="AW114" i="34" s="1"/>
  <c r="J24" i="19"/>
  <c r="AJ114" i="34" s="1"/>
  <c r="J38" i="19"/>
  <c r="F52" i="19"/>
  <c r="F66" i="19"/>
  <c r="AS114" i="34" s="1"/>
  <c r="F24" i="19"/>
  <c r="AF114" i="34" s="1"/>
  <c r="F38" i="19"/>
  <c r="K17" i="19"/>
  <c r="G17" i="19"/>
  <c r="C17" i="19"/>
  <c r="E73" i="19"/>
  <c r="AR121" i="34" s="1"/>
  <c r="E31" i="19"/>
  <c r="AE121" i="34" s="1"/>
  <c r="E59" i="19"/>
  <c r="E45" i="19"/>
  <c r="H30" i="19"/>
  <c r="H44" i="19"/>
  <c r="H72" i="19"/>
  <c r="AU120" i="34" s="1"/>
  <c r="H58" i="19"/>
  <c r="H45" i="19"/>
  <c r="H59" i="19"/>
  <c r="H73" i="19"/>
  <c r="AU121" i="34" s="1"/>
  <c r="H31" i="19"/>
  <c r="AH121" i="34" s="1"/>
  <c r="D59" i="19"/>
  <c r="D31" i="19"/>
  <c r="AD121" i="34" s="1"/>
  <c r="D45" i="19"/>
  <c r="D73" i="19"/>
  <c r="AQ121" i="34" s="1"/>
  <c r="K72" i="19"/>
  <c r="AX120" i="34" s="1"/>
  <c r="K30" i="19"/>
  <c r="K44" i="19"/>
  <c r="K58" i="19"/>
  <c r="G72" i="19"/>
  <c r="AT120" i="34" s="1"/>
  <c r="G44" i="19"/>
  <c r="G58" i="19"/>
  <c r="G30" i="19"/>
  <c r="C72" i="19"/>
  <c r="AP120" i="34" s="1"/>
  <c r="C44" i="19"/>
  <c r="C30" i="19"/>
  <c r="AC120" i="34" s="1"/>
  <c r="C58" i="19"/>
  <c r="J43" i="19"/>
  <c r="J29" i="19"/>
  <c r="AJ119" i="34" s="1"/>
  <c r="J71" i="19"/>
  <c r="AW119" i="34" s="1"/>
  <c r="J57" i="19"/>
  <c r="F43" i="19"/>
  <c r="F57" i="19"/>
  <c r="F71" i="19"/>
  <c r="AS119" i="34" s="1"/>
  <c r="F29" i="19"/>
  <c r="AF119" i="34" s="1"/>
  <c r="M70" i="19"/>
  <c r="AZ118" i="34" s="1"/>
  <c r="M28" i="19"/>
  <c r="M42" i="19"/>
  <c r="M56" i="19"/>
  <c r="I70" i="19"/>
  <c r="AV118" i="34" s="1"/>
  <c r="I56" i="19"/>
  <c r="I42" i="19"/>
  <c r="I28" i="19"/>
  <c r="AI118" i="34" s="1"/>
  <c r="E28" i="19"/>
  <c r="AE118" i="34" s="1"/>
  <c r="E42" i="19"/>
  <c r="E118" i="34" s="1"/>
  <c r="E70" i="19"/>
  <c r="AR118" i="34" s="1"/>
  <c r="E56" i="19"/>
  <c r="L17" i="19"/>
  <c r="H41" i="19"/>
  <c r="H55" i="19"/>
  <c r="H69" i="19"/>
  <c r="AU117" i="34" s="1"/>
  <c r="H27" i="19"/>
  <c r="AH117" i="34" s="1"/>
  <c r="D55" i="19"/>
  <c r="D27" i="19"/>
  <c r="AD117" i="34" s="1"/>
  <c r="D41" i="19"/>
  <c r="D69" i="19"/>
  <c r="AQ117" i="34" s="1"/>
  <c r="K54" i="19"/>
  <c r="K68" i="19"/>
  <c r="AX116" i="34" s="1"/>
  <c r="K40" i="19"/>
  <c r="K26" i="19"/>
  <c r="AK116" i="34" s="1"/>
  <c r="G68" i="19"/>
  <c r="AT116" i="34" s="1"/>
  <c r="G40" i="19"/>
  <c r="G54" i="19"/>
  <c r="G26" i="19"/>
  <c r="AG116" i="34" s="1"/>
  <c r="C40" i="19"/>
  <c r="C54" i="19"/>
  <c r="C68" i="19"/>
  <c r="AP116" i="34" s="1"/>
  <c r="C26" i="19"/>
  <c r="AC116" i="34" s="1"/>
  <c r="J39" i="19"/>
  <c r="J25" i="19"/>
  <c r="AJ115" i="34" s="1"/>
  <c r="J67" i="19"/>
  <c r="AW115" i="34" s="1"/>
  <c r="J53" i="19"/>
  <c r="F25" i="19"/>
  <c r="AF115" i="34" s="1"/>
  <c r="F53" i="19"/>
  <c r="F67" i="19"/>
  <c r="AS115" i="34" s="1"/>
  <c r="F39" i="19"/>
  <c r="M52" i="19"/>
  <c r="Z114" i="34" s="1"/>
  <c r="M66" i="19"/>
  <c r="M38" i="19"/>
  <c r="M114" i="34" s="1"/>
  <c r="M24" i="19"/>
  <c r="AM114" i="34" s="1"/>
  <c r="I24" i="19"/>
  <c r="AI114" i="34" s="1"/>
  <c r="I66" i="19"/>
  <c r="AV114" i="34" s="1"/>
  <c r="I38" i="19"/>
  <c r="I52" i="19"/>
  <c r="E24" i="19"/>
  <c r="AE114" i="34" s="1"/>
  <c r="E66" i="19"/>
  <c r="AR114" i="34" s="1"/>
  <c r="E38" i="19"/>
  <c r="E52" i="19"/>
  <c r="J17" i="19"/>
  <c r="C116" i="33" l="1"/>
  <c r="AF116" i="33" s="1"/>
  <c r="C116" i="34"/>
  <c r="C120" i="33"/>
  <c r="AF120" i="33" s="1"/>
  <c r="C120" i="34"/>
  <c r="C114" i="33"/>
  <c r="AF114" i="33" s="1"/>
  <c r="C114" i="34"/>
  <c r="C118" i="33"/>
  <c r="AF118" i="33" s="1"/>
  <c r="C118" i="34"/>
  <c r="C117" i="34"/>
  <c r="C117" i="33"/>
  <c r="AF117" i="33" s="1"/>
  <c r="C121" i="34"/>
  <c r="C121" i="33"/>
  <c r="AF121" i="33" s="1"/>
  <c r="C115" i="33"/>
  <c r="C115" i="34"/>
  <c r="P114" i="33"/>
  <c r="P114" i="34"/>
  <c r="P118" i="34"/>
  <c r="P118" i="33"/>
  <c r="P121" i="34"/>
  <c r="P121" i="33"/>
  <c r="AS121" i="33" s="1"/>
  <c r="P120" i="34"/>
  <c r="P120" i="33"/>
  <c r="P115" i="34"/>
  <c r="P115" i="33"/>
  <c r="P119" i="34"/>
  <c r="P119" i="33"/>
  <c r="AS119" i="33" s="1"/>
  <c r="P117" i="34"/>
  <c r="P117" i="33"/>
  <c r="AS117" i="33" s="1"/>
  <c r="P116" i="34"/>
  <c r="P116" i="33"/>
  <c r="C119" i="33"/>
  <c r="C119" i="34"/>
  <c r="AC114" i="34"/>
  <c r="AK120" i="34"/>
  <c r="AE120" i="34"/>
  <c r="AL120" i="34"/>
  <c r="AH120" i="34"/>
  <c r="AI120" i="34"/>
  <c r="AJ120" i="34"/>
  <c r="AG120" i="34"/>
  <c r="AD120" i="34"/>
  <c r="AF120" i="34"/>
  <c r="AL119" i="34"/>
  <c r="AM119" i="34"/>
  <c r="FW114" i="34"/>
  <c r="DW114" i="34"/>
  <c r="HW114" i="34" s="1"/>
  <c r="EW114" i="34"/>
  <c r="IW114" i="34" s="1"/>
  <c r="AR220" i="34"/>
  <c r="AV220" i="34"/>
  <c r="M137" i="19"/>
  <c r="AZ114" i="34"/>
  <c r="I118" i="33"/>
  <c r="AL118" i="33" s="1"/>
  <c r="BL118" i="33" s="1"/>
  <c r="I118" i="34"/>
  <c r="J115" i="33"/>
  <c r="J115" i="34"/>
  <c r="H117" i="33"/>
  <c r="AK117" i="33" s="1"/>
  <c r="BK117" i="33" s="1"/>
  <c r="H117" i="34"/>
  <c r="S119" i="33"/>
  <c r="AV119" i="33" s="1"/>
  <c r="S119" i="34"/>
  <c r="G120" i="33"/>
  <c r="AJ120" i="33" s="1"/>
  <c r="BJ120" i="33" s="1"/>
  <c r="G120" i="34"/>
  <c r="R114" i="33"/>
  <c r="R114" i="34"/>
  <c r="V114" i="33"/>
  <c r="V114" i="34"/>
  <c r="F115" i="33"/>
  <c r="F115" i="34"/>
  <c r="W115" i="33"/>
  <c r="W115" i="34"/>
  <c r="F119" i="33"/>
  <c r="AI119" i="33" s="1"/>
  <c r="BI119" i="33" s="1"/>
  <c r="F119" i="34"/>
  <c r="J119" i="33"/>
  <c r="AM119" i="33" s="1"/>
  <c r="BM119" i="33" s="1"/>
  <c r="J119" i="34"/>
  <c r="Q121" i="33"/>
  <c r="AT121" i="33" s="1"/>
  <c r="BT121" i="33" s="1"/>
  <c r="Q121" i="34"/>
  <c r="H121" i="33"/>
  <c r="AK121" i="33" s="1"/>
  <c r="BK121" i="33" s="1"/>
  <c r="H121" i="34"/>
  <c r="S114" i="33"/>
  <c r="S114" i="34"/>
  <c r="W114" i="33"/>
  <c r="W114" i="34"/>
  <c r="X115" i="33"/>
  <c r="X115" i="34"/>
  <c r="U116" i="33"/>
  <c r="U116" i="34"/>
  <c r="L116" i="33"/>
  <c r="AO116" i="33" s="1"/>
  <c r="BO116" i="33" s="1"/>
  <c r="L116" i="34"/>
  <c r="M117" i="33"/>
  <c r="AP117" i="33" s="1"/>
  <c r="BP117" i="33" s="1"/>
  <c r="M117" i="34"/>
  <c r="F118" i="33"/>
  <c r="AI118" i="33" s="1"/>
  <c r="BI118" i="33" s="1"/>
  <c r="F118" i="34"/>
  <c r="J118" i="33"/>
  <c r="AM118" i="33" s="1"/>
  <c r="BM118" i="33" s="1"/>
  <c r="J118" i="34"/>
  <c r="G119" i="33"/>
  <c r="AJ119" i="33" s="1"/>
  <c r="BJ119" i="33" s="1"/>
  <c r="G119" i="34"/>
  <c r="M121" i="33"/>
  <c r="AP121" i="33" s="1"/>
  <c r="BP121" i="33" s="1"/>
  <c r="M121" i="34"/>
  <c r="X114" i="33"/>
  <c r="X114" i="34"/>
  <c r="V116" i="33"/>
  <c r="V116" i="34"/>
  <c r="Z116" i="33"/>
  <c r="Z116" i="34"/>
  <c r="W117" i="33"/>
  <c r="AZ117" i="33" s="1"/>
  <c r="W117" i="34"/>
  <c r="G118" i="33"/>
  <c r="AJ118" i="33" s="1"/>
  <c r="BJ118" i="33" s="1"/>
  <c r="G118" i="34"/>
  <c r="W121" i="33"/>
  <c r="AZ121" i="33" s="1"/>
  <c r="BZ121" i="33" s="1"/>
  <c r="W121" i="34"/>
  <c r="L114" i="33"/>
  <c r="AO114" i="33" s="1"/>
  <c r="BO114" i="33" s="1"/>
  <c r="L114" i="34"/>
  <c r="S116" i="33"/>
  <c r="S116" i="34"/>
  <c r="J116" i="33"/>
  <c r="AM116" i="33" s="1"/>
  <c r="BM116" i="33" s="1"/>
  <c r="J116" i="34"/>
  <c r="L118" i="33"/>
  <c r="AO118" i="33" s="1"/>
  <c r="BO118" i="33" s="1"/>
  <c r="L118" i="34"/>
  <c r="E119" i="33"/>
  <c r="AH119" i="33" s="1"/>
  <c r="BH119" i="33" s="1"/>
  <c r="E119" i="34"/>
  <c r="V119" i="33"/>
  <c r="AY119" i="33" s="1"/>
  <c r="BY119" i="33" s="1"/>
  <c r="V119" i="34"/>
  <c r="W120" i="33"/>
  <c r="W120" i="34"/>
  <c r="G121" i="33"/>
  <c r="AJ121" i="33" s="1"/>
  <c r="BJ121" i="33" s="1"/>
  <c r="G121" i="34"/>
  <c r="X121" i="33"/>
  <c r="BA121" i="33" s="1"/>
  <c r="CA121" i="33" s="1"/>
  <c r="X121" i="34"/>
  <c r="Y120" i="33"/>
  <c r="Y120" i="34"/>
  <c r="V121" i="33"/>
  <c r="AY121" i="33" s="1"/>
  <c r="BY121" i="33" s="1"/>
  <c r="V121" i="34"/>
  <c r="U117" i="33"/>
  <c r="AX117" i="33" s="1"/>
  <c r="BX117" i="33" s="1"/>
  <c r="U117" i="34"/>
  <c r="M118" i="33"/>
  <c r="AP118" i="33" s="1"/>
  <c r="BP118" i="33" s="1"/>
  <c r="M118" i="34"/>
  <c r="X116" i="33"/>
  <c r="X116" i="34"/>
  <c r="M99" i="19"/>
  <c r="AM118" i="34"/>
  <c r="E114" i="33"/>
  <c r="AH114" i="33" s="1"/>
  <c r="BH114" i="33" s="1"/>
  <c r="E114" i="34"/>
  <c r="I114" i="33"/>
  <c r="AL114" i="33" s="1"/>
  <c r="BL114" i="33" s="1"/>
  <c r="I114" i="34"/>
  <c r="T116" i="33"/>
  <c r="T116" i="34"/>
  <c r="K116" i="33"/>
  <c r="AN116" i="33" s="1"/>
  <c r="BN116" i="33" s="1"/>
  <c r="K116" i="34"/>
  <c r="D117" i="33"/>
  <c r="AG117" i="33" s="1"/>
  <c r="BG117" i="33" s="1"/>
  <c r="D117" i="34"/>
  <c r="R118" i="33"/>
  <c r="R118" i="34"/>
  <c r="DO118" i="34" s="1"/>
  <c r="HO118" i="34" s="1"/>
  <c r="Z118" i="33"/>
  <c r="Z118" i="34"/>
  <c r="W119" i="33"/>
  <c r="AZ119" i="33" s="1"/>
  <c r="BZ119" i="33" s="1"/>
  <c r="W119" i="34"/>
  <c r="X120" i="33"/>
  <c r="X120" i="34"/>
  <c r="U120" i="33"/>
  <c r="U120" i="34"/>
  <c r="E121" i="33"/>
  <c r="AH121" i="33" s="1"/>
  <c r="BH121" i="33" s="1"/>
  <c r="E121" i="34"/>
  <c r="F114" i="33"/>
  <c r="AI114" i="33" s="1"/>
  <c r="BI114" i="33" s="1"/>
  <c r="F114" i="34"/>
  <c r="J114" i="33"/>
  <c r="AM114" i="33" s="1"/>
  <c r="BM114" i="33" s="1"/>
  <c r="J114" i="34"/>
  <c r="K115" i="33"/>
  <c r="K115" i="34"/>
  <c r="R117" i="33"/>
  <c r="R117" i="34"/>
  <c r="S118" i="33"/>
  <c r="S118" i="34"/>
  <c r="T119" i="33"/>
  <c r="AW119" i="33" s="1"/>
  <c r="BW119" i="33" s="1"/>
  <c r="T119" i="34"/>
  <c r="D120" i="33"/>
  <c r="AG120" i="33" s="1"/>
  <c r="BG120" i="33" s="1"/>
  <c r="D120" i="34"/>
  <c r="AP220" i="34"/>
  <c r="G114" i="33"/>
  <c r="AJ114" i="33" s="1"/>
  <c r="BJ114" i="33" s="1"/>
  <c r="G114" i="34"/>
  <c r="K114" i="33"/>
  <c r="AN114" i="33" s="1"/>
  <c r="BN114" i="33" s="1"/>
  <c r="K114" i="34"/>
  <c r="H115" i="33"/>
  <c r="H115" i="34"/>
  <c r="Y115" i="33"/>
  <c r="Y115" i="34"/>
  <c r="R116" i="33"/>
  <c r="R116" i="34"/>
  <c r="M116" i="33"/>
  <c r="AP116" i="33" s="1"/>
  <c r="BP116" i="33" s="1"/>
  <c r="M116" i="34"/>
  <c r="X118" i="33"/>
  <c r="X118" i="34"/>
  <c r="H119" i="33"/>
  <c r="AK119" i="33" s="1"/>
  <c r="BK119" i="33" s="1"/>
  <c r="H119" i="34"/>
  <c r="V120" i="33"/>
  <c r="V120" i="34"/>
  <c r="Z120" i="33"/>
  <c r="Z120" i="34"/>
  <c r="D114" i="33"/>
  <c r="AG114" i="33" s="1"/>
  <c r="BG114" i="33" s="1"/>
  <c r="D114" i="34"/>
  <c r="AU220" i="34"/>
  <c r="E115" i="33"/>
  <c r="E115" i="34"/>
  <c r="I115" i="33"/>
  <c r="I115" i="34"/>
  <c r="M115" i="33"/>
  <c r="M115" i="34"/>
  <c r="T117" i="33"/>
  <c r="AW117" i="33" s="1"/>
  <c r="BW117" i="33" s="1"/>
  <c r="T117" i="34"/>
  <c r="X117" i="33"/>
  <c r="BA117" i="33" s="1"/>
  <c r="X117" i="34"/>
  <c r="Q118" i="33"/>
  <c r="Q118" i="34"/>
  <c r="K121" i="33"/>
  <c r="K121" i="34"/>
  <c r="L120" i="33"/>
  <c r="AO120" i="33" s="1"/>
  <c r="BO120" i="33" s="1"/>
  <c r="L120" i="34"/>
  <c r="G116" i="33"/>
  <c r="AJ116" i="33" s="1"/>
  <c r="BJ116" i="33" s="1"/>
  <c r="G116" i="34"/>
  <c r="T120" i="33"/>
  <c r="T120" i="34"/>
  <c r="K120" i="33"/>
  <c r="AN120" i="33" s="1"/>
  <c r="BN120" i="33" s="1"/>
  <c r="K120" i="34"/>
  <c r="D121" i="33"/>
  <c r="AG121" i="33" s="1"/>
  <c r="BG121" i="33" s="1"/>
  <c r="D121" i="34"/>
  <c r="R121" i="33"/>
  <c r="AU121" i="33" s="1"/>
  <c r="R121" i="34"/>
  <c r="G115" i="33"/>
  <c r="G115" i="34"/>
  <c r="Q116" i="33"/>
  <c r="Q116" i="34"/>
  <c r="H116" i="33"/>
  <c r="H116" i="34"/>
  <c r="I117" i="33"/>
  <c r="AL117" i="33" s="1"/>
  <c r="BL117" i="33" s="1"/>
  <c r="I117" i="34"/>
  <c r="AF119" i="33"/>
  <c r="X119" i="33"/>
  <c r="BA119" i="33" s="1"/>
  <c r="CA119" i="33" s="1"/>
  <c r="X119" i="34"/>
  <c r="Q120" i="33"/>
  <c r="Q120" i="34"/>
  <c r="S121" i="33"/>
  <c r="AV121" i="33" s="1"/>
  <c r="BV121" i="33" s="1"/>
  <c r="S121" i="34"/>
  <c r="AT220" i="34"/>
  <c r="Q115" i="33"/>
  <c r="Q115" i="34"/>
  <c r="U115" i="33"/>
  <c r="U115" i="34"/>
  <c r="S117" i="33"/>
  <c r="AV117" i="33" s="1"/>
  <c r="BV117" i="33" s="1"/>
  <c r="S117" i="34"/>
  <c r="J117" i="33"/>
  <c r="J117" i="34"/>
  <c r="K118" i="33"/>
  <c r="AN118" i="33" s="1"/>
  <c r="BN118" i="33" s="1"/>
  <c r="K118" i="34"/>
  <c r="Q119" i="33"/>
  <c r="AT119" i="33" s="1"/>
  <c r="Q119" i="34"/>
  <c r="U119" i="33"/>
  <c r="AX119" i="33" s="1"/>
  <c r="BX119" i="33" s="1"/>
  <c r="U119" i="34"/>
  <c r="Y119" i="33"/>
  <c r="BB119" i="33" s="1"/>
  <c r="CB119" i="33" s="1"/>
  <c r="Y119" i="34"/>
  <c r="R120" i="33"/>
  <c r="R120" i="34"/>
  <c r="M120" i="33"/>
  <c r="AP120" i="33" s="1"/>
  <c r="BP120" i="33" s="1"/>
  <c r="M120" i="34"/>
  <c r="J121" i="33"/>
  <c r="AM121" i="33" s="1"/>
  <c r="BM121" i="33" s="1"/>
  <c r="J121" i="34"/>
  <c r="AQ220" i="34"/>
  <c r="U114" i="33"/>
  <c r="U114" i="34"/>
  <c r="V115" i="33"/>
  <c r="V115" i="34"/>
  <c r="F116" i="33"/>
  <c r="AI116" i="33" s="1"/>
  <c r="BI116" i="33" s="1"/>
  <c r="F116" i="34"/>
  <c r="W116" i="33"/>
  <c r="W116" i="34"/>
  <c r="K117" i="33"/>
  <c r="AN117" i="33" s="1"/>
  <c r="BN117" i="33" s="1"/>
  <c r="K117" i="34"/>
  <c r="U118" i="33"/>
  <c r="U118" i="34"/>
  <c r="R119" i="33"/>
  <c r="AU119" i="33" s="1"/>
  <c r="BU119" i="33" s="1"/>
  <c r="R119" i="34"/>
  <c r="Z119" i="33"/>
  <c r="BC119" i="33" s="1"/>
  <c r="CC119" i="33" s="1"/>
  <c r="Z119" i="34"/>
  <c r="S120" i="33"/>
  <c r="S120" i="34"/>
  <c r="J120" i="33"/>
  <c r="AM120" i="33" s="1"/>
  <c r="BM120" i="33" s="1"/>
  <c r="J120" i="34"/>
  <c r="T121" i="33"/>
  <c r="AW121" i="33" s="1"/>
  <c r="BW121" i="33" s="1"/>
  <c r="T121" i="34"/>
  <c r="S115" i="33"/>
  <c r="S115" i="34"/>
  <c r="Q117" i="33"/>
  <c r="AT117" i="33" s="1"/>
  <c r="BT117" i="33" s="1"/>
  <c r="Q117" i="34"/>
  <c r="V118" i="33"/>
  <c r="V118" i="34"/>
  <c r="U121" i="33"/>
  <c r="AX121" i="33" s="1"/>
  <c r="BX121" i="33" s="1"/>
  <c r="U121" i="34"/>
  <c r="H120" i="33"/>
  <c r="AK120" i="33" s="1"/>
  <c r="H120" i="34"/>
  <c r="AS220" i="34"/>
  <c r="AW220" i="34"/>
  <c r="T115" i="33"/>
  <c r="T115" i="34"/>
  <c r="D116" i="33"/>
  <c r="AG116" i="33" s="1"/>
  <c r="BG116" i="33" s="1"/>
  <c r="D116" i="34"/>
  <c r="Y116" i="33"/>
  <c r="Y116" i="34"/>
  <c r="E117" i="33"/>
  <c r="AH117" i="33" s="1"/>
  <c r="BH117" i="33" s="1"/>
  <c r="E117" i="34"/>
  <c r="V117" i="33"/>
  <c r="AY117" i="33" s="1"/>
  <c r="V117" i="34"/>
  <c r="Z117" i="33"/>
  <c r="BC117" i="33" s="1"/>
  <c r="CC117" i="33" s="1"/>
  <c r="Z117" i="34"/>
  <c r="W118" i="33"/>
  <c r="W118" i="34"/>
  <c r="K119" i="33"/>
  <c r="AN119" i="33" s="1"/>
  <c r="BN119" i="33" s="1"/>
  <c r="K119" i="34"/>
  <c r="Z121" i="33"/>
  <c r="BC121" i="33" s="1"/>
  <c r="CC121" i="33" s="1"/>
  <c r="Z121" i="34"/>
  <c r="F121" i="33"/>
  <c r="AI121" i="33" s="1"/>
  <c r="BI121" i="33" s="1"/>
  <c r="F121" i="34"/>
  <c r="T114" i="33"/>
  <c r="T114" i="34"/>
  <c r="AX220" i="34"/>
  <c r="D115" i="33"/>
  <c r="D115" i="34"/>
  <c r="L115" i="33"/>
  <c r="L115" i="34"/>
  <c r="E116" i="33"/>
  <c r="AH116" i="33" s="1"/>
  <c r="BH116" i="33" s="1"/>
  <c r="E116" i="34"/>
  <c r="I116" i="33"/>
  <c r="AL116" i="33" s="1"/>
  <c r="BL116" i="33" s="1"/>
  <c r="I116" i="34"/>
  <c r="F117" i="33"/>
  <c r="AI117" i="33" s="1"/>
  <c r="BI117" i="33" s="1"/>
  <c r="F117" i="34"/>
  <c r="T118" i="33"/>
  <c r="T118" i="34"/>
  <c r="D119" i="33"/>
  <c r="AG119" i="33" s="1"/>
  <c r="BG119" i="33" s="1"/>
  <c r="D119" i="34"/>
  <c r="L119" i="33"/>
  <c r="AO119" i="33" s="1"/>
  <c r="BO119" i="33" s="1"/>
  <c r="L119" i="34"/>
  <c r="E120" i="33"/>
  <c r="AH120" i="33" s="1"/>
  <c r="BH120" i="33" s="1"/>
  <c r="E120" i="34"/>
  <c r="I120" i="33"/>
  <c r="AL120" i="33" s="1"/>
  <c r="BL120" i="33" s="1"/>
  <c r="I120" i="34"/>
  <c r="M101" i="19"/>
  <c r="AM120" i="34"/>
  <c r="Q114" i="33"/>
  <c r="Q114" i="34"/>
  <c r="H114" i="33"/>
  <c r="AK114" i="33" s="1"/>
  <c r="BK114" i="33" s="1"/>
  <c r="H114" i="34"/>
  <c r="Y114" i="33"/>
  <c r="Y114" i="34"/>
  <c r="R115" i="33"/>
  <c r="R115" i="34"/>
  <c r="Z115" i="33"/>
  <c r="Z115" i="34"/>
  <c r="G117" i="33"/>
  <c r="AJ117" i="33" s="1"/>
  <c r="BJ117" i="33" s="1"/>
  <c r="G117" i="34"/>
  <c r="D118" i="33"/>
  <c r="AG118" i="33" s="1"/>
  <c r="BG118" i="33" s="1"/>
  <c r="D118" i="34"/>
  <c r="H118" i="33"/>
  <c r="AK118" i="33" s="1"/>
  <c r="BK118" i="33" s="1"/>
  <c r="H118" i="34"/>
  <c r="Y118" i="33"/>
  <c r="Y118" i="34"/>
  <c r="I119" i="33"/>
  <c r="AL119" i="33" s="1"/>
  <c r="BL119" i="33" s="1"/>
  <c r="I119" i="34"/>
  <c r="M119" i="33"/>
  <c r="AP119" i="33" s="1"/>
  <c r="BP119" i="33" s="1"/>
  <c r="M119" i="34"/>
  <c r="F120" i="33"/>
  <c r="AI120" i="33" s="1"/>
  <c r="BI120" i="33" s="1"/>
  <c r="F120" i="34"/>
  <c r="I121" i="33"/>
  <c r="AL121" i="33" s="1"/>
  <c r="BL121" i="33" s="1"/>
  <c r="I121" i="34"/>
  <c r="M95" i="19"/>
  <c r="H80" i="19"/>
  <c r="M109" i="19"/>
  <c r="M114" i="33"/>
  <c r="AP114" i="33" s="1"/>
  <c r="L82" i="19"/>
  <c r="G84" i="19"/>
  <c r="M123" i="19"/>
  <c r="Z114" i="33"/>
  <c r="E84" i="19"/>
  <c r="E118" i="33"/>
  <c r="AH118" i="33" s="1"/>
  <c r="J85" i="19"/>
  <c r="BJ119" i="34" s="1"/>
  <c r="EG119" i="34" s="1"/>
  <c r="J81" i="19"/>
  <c r="BJ115" i="34" s="1"/>
  <c r="EG115" i="34" s="1"/>
  <c r="G82" i="19"/>
  <c r="K82" i="19"/>
  <c r="H83" i="19"/>
  <c r="C80" i="19"/>
  <c r="K80" i="19"/>
  <c r="D82" i="19"/>
  <c r="M85" i="19"/>
  <c r="C87" i="19"/>
  <c r="BC121" i="34" s="1"/>
  <c r="F80" i="19"/>
  <c r="J33" i="19"/>
  <c r="C86" i="19"/>
  <c r="K85" i="19"/>
  <c r="F87" i="19"/>
  <c r="D33" i="19"/>
  <c r="F83" i="19"/>
  <c r="J83" i="19"/>
  <c r="BJ117" i="34" s="1"/>
  <c r="EG117" i="34" s="1"/>
  <c r="I33" i="19"/>
  <c r="AI123" i="34" s="1"/>
  <c r="I81" i="19"/>
  <c r="E87" i="19"/>
  <c r="E83" i="19"/>
  <c r="J84" i="19"/>
  <c r="BJ118" i="34" s="1"/>
  <c r="EG118" i="34" s="1"/>
  <c r="C85" i="19"/>
  <c r="BC119" i="34" s="1"/>
  <c r="H33" i="19"/>
  <c r="H81" i="19"/>
  <c r="H85" i="19"/>
  <c r="L85" i="19"/>
  <c r="I86" i="19"/>
  <c r="J87" i="19"/>
  <c r="BJ121" i="34" s="1"/>
  <c r="EG121" i="34" s="1"/>
  <c r="M81" i="19"/>
  <c r="C83" i="19"/>
  <c r="BC117" i="34" s="1"/>
  <c r="K87" i="19"/>
  <c r="G33" i="19"/>
  <c r="E33" i="19"/>
  <c r="L86" i="19"/>
  <c r="L33" i="19"/>
  <c r="I80" i="19"/>
  <c r="C33" i="19"/>
  <c r="AC123" i="34" s="1"/>
  <c r="K33" i="19"/>
  <c r="K81" i="19"/>
  <c r="F33" i="19"/>
  <c r="M33" i="19"/>
  <c r="D80" i="19"/>
  <c r="G83" i="19"/>
  <c r="K115" i="19"/>
  <c r="H87" i="19"/>
  <c r="H82" i="19"/>
  <c r="D86" i="19"/>
  <c r="G80" i="19"/>
  <c r="BG114" i="34" s="1"/>
  <c r="ED114" i="34" s="1"/>
  <c r="L81" i="19"/>
  <c r="E82" i="19"/>
  <c r="M82" i="19"/>
  <c r="E86" i="19"/>
  <c r="L80" i="19"/>
  <c r="K83" i="19"/>
  <c r="H84" i="19"/>
  <c r="I85" i="19"/>
  <c r="F86" i="19"/>
  <c r="K129" i="19"/>
  <c r="I84" i="19"/>
  <c r="F85" i="19"/>
  <c r="G86" i="19"/>
  <c r="J80" i="19"/>
  <c r="BJ114" i="34" s="1"/>
  <c r="EG114" i="34" s="1"/>
  <c r="K124" i="19"/>
  <c r="I83" i="19"/>
  <c r="M83" i="19"/>
  <c r="F84" i="19"/>
  <c r="M87" i="19"/>
  <c r="D81" i="19"/>
  <c r="C84" i="19"/>
  <c r="BC118" i="34" s="1"/>
  <c r="M86" i="19"/>
  <c r="E81" i="19"/>
  <c r="D84" i="19"/>
  <c r="C82" i="19"/>
  <c r="BC116" i="34" s="1"/>
  <c r="D87" i="19"/>
  <c r="C81" i="19"/>
  <c r="BC115" i="34" s="1"/>
  <c r="G81" i="19"/>
  <c r="G85" i="19"/>
  <c r="I82" i="19"/>
  <c r="K84" i="19"/>
  <c r="D85" i="19"/>
  <c r="J82" i="19"/>
  <c r="BJ116" i="34" s="1"/>
  <c r="EG116" i="34" s="1"/>
  <c r="L111" i="19"/>
  <c r="M159" i="19"/>
  <c r="M132" i="19"/>
  <c r="M103" i="19"/>
  <c r="M131" i="19"/>
  <c r="F62" i="19"/>
  <c r="K103" i="19"/>
  <c r="K131" i="19"/>
  <c r="K159" i="19"/>
  <c r="K132" i="19"/>
  <c r="F81" i="19"/>
  <c r="BF115" i="34" s="1"/>
  <c r="EC115" i="34" s="1"/>
  <c r="K139" i="19"/>
  <c r="M84" i="19"/>
  <c r="BM118" i="34" s="1"/>
  <c r="EJ118" i="34" s="1"/>
  <c r="M141" i="19"/>
  <c r="K101" i="19"/>
  <c r="C76" i="19"/>
  <c r="C452" i="6" s="1"/>
  <c r="G48" i="19"/>
  <c r="K110" i="19"/>
  <c r="L97" i="19"/>
  <c r="M140" i="19"/>
  <c r="J48" i="19"/>
  <c r="K142" i="19"/>
  <c r="M102" i="19"/>
  <c r="D76" i="19"/>
  <c r="H48" i="19"/>
  <c r="K123" i="19"/>
  <c r="L110" i="19"/>
  <c r="M139" i="19"/>
  <c r="K113" i="19"/>
  <c r="L114" i="19"/>
  <c r="E62" i="19"/>
  <c r="I34" i="19"/>
  <c r="M76" i="19"/>
  <c r="L123" i="19"/>
  <c r="M124" i="19"/>
  <c r="K140" i="19"/>
  <c r="L113" i="19"/>
  <c r="M142" i="19"/>
  <c r="K102" i="19"/>
  <c r="L101" i="19"/>
  <c r="J76" i="19"/>
  <c r="F48" i="19"/>
  <c r="E80" i="19"/>
  <c r="BE114" i="34" s="1"/>
  <c r="EB114" i="34" s="1"/>
  <c r="M80" i="19"/>
  <c r="K125" i="19"/>
  <c r="D83" i="19"/>
  <c r="BD117" i="34" s="1"/>
  <c r="EA117" i="34" s="1"/>
  <c r="M127" i="19"/>
  <c r="K86" i="19"/>
  <c r="K143" i="19"/>
  <c r="H86" i="19"/>
  <c r="G62" i="19"/>
  <c r="K76" i="19"/>
  <c r="K96" i="19"/>
  <c r="L139" i="19"/>
  <c r="M126" i="19"/>
  <c r="K128" i="19"/>
  <c r="M144" i="19"/>
  <c r="D62" i="19"/>
  <c r="K109" i="19"/>
  <c r="L138" i="19"/>
  <c r="M125" i="19"/>
  <c r="K99" i="19"/>
  <c r="L100" i="19"/>
  <c r="M143" i="19"/>
  <c r="E48" i="19"/>
  <c r="I48" i="19"/>
  <c r="L109" i="19"/>
  <c r="M138" i="19"/>
  <c r="K98" i="19"/>
  <c r="L99" i="19"/>
  <c r="M128" i="19"/>
  <c r="K144" i="19"/>
  <c r="L143" i="19"/>
  <c r="F76" i="19"/>
  <c r="J62" i="19"/>
  <c r="K97" i="19"/>
  <c r="M113" i="19"/>
  <c r="L59" i="19"/>
  <c r="Y121" i="34" s="1"/>
  <c r="L31" i="19"/>
  <c r="L45" i="19"/>
  <c r="L121" i="34" s="1"/>
  <c r="L73" i="19"/>
  <c r="K62" i="19"/>
  <c r="K138" i="19"/>
  <c r="L125" i="19"/>
  <c r="M112" i="19"/>
  <c r="K114" i="19"/>
  <c r="M130" i="19"/>
  <c r="D48" i="19"/>
  <c r="H76" i="19"/>
  <c r="K95" i="19"/>
  <c r="L124" i="19"/>
  <c r="M111" i="19"/>
  <c r="K141" i="19"/>
  <c r="L142" i="19"/>
  <c r="M129" i="19"/>
  <c r="I76" i="19"/>
  <c r="I62" i="19"/>
  <c r="M48" i="19"/>
  <c r="M62" i="19"/>
  <c r="L95" i="19"/>
  <c r="M110" i="19"/>
  <c r="K126" i="19"/>
  <c r="L141" i="19"/>
  <c r="M114" i="19"/>
  <c r="J86" i="19"/>
  <c r="K130" i="19"/>
  <c r="L129" i="19"/>
  <c r="I87" i="19"/>
  <c r="BI121" i="34" s="1"/>
  <c r="EF121" i="34" s="1"/>
  <c r="K111" i="19"/>
  <c r="L41" i="19"/>
  <c r="L117" i="34" s="1"/>
  <c r="L55" i="19"/>
  <c r="Y117" i="34" s="1"/>
  <c r="L69" i="19"/>
  <c r="L27" i="19"/>
  <c r="L132" i="19"/>
  <c r="L103" i="19"/>
  <c r="L131" i="19"/>
  <c r="L159" i="19"/>
  <c r="C48" i="19"/>
  <c r="C297" i="6" s="1"/>
  <c r="C62" i="19"/>
  <c r="C339" i="6" s="1"/>
  <c r="G76" i="19"/>
  <c r="K48" i="19"/>
  <c r="M98" i="19"/>
  <c r="K100" i="19"/>
  <c r="M116" i="19"/>
  <c r="H62" i="19"/>
  <c r="K137" i="19"/>
  <c r="L96" i="19"/>
  <c r="M97" i="19"/>
  <c r="K127" i="19"/>
  <c r="L128" i="19"/>
  <c r="M115" i="19"/>
  <c r="E76" i="19"/>
  <c r="L137" i="19"/>
  <c r="M96" i="19"/>
  <c r="F82" i="19"/>
  <c r="BF116" i="34" s="1"/>
  <c r="EC116" i="34" s="1"/>
  <c r="K112" i="19"/>
  <c r="L84" i="19"/>
  <c r="BL118" i="34" s="1"/>
  <c r="EI118" i="34" s="1"/>
  <c r="L127" i="19"/>
  <c r="E85" i="19"/>
  <c r="BE119" i="34" s="1"/>
  <c r="EB119" i="34" s="1"/>
  <c r="M100" i="19"/>
  <c r="G87" i="19"/>
  <c r="BG121" i="34" s="1"/>
  <c r="ED121" i="34" s="1"/>
  <c r="K116" i="19"/>
  <c r="L115" i="19"/>
  <c r="AI115" i="33" l="1"/>
  <c r="BI115" i="33" s="1"/>
  <c r="AN115" i="33"/>
  <c r="BN115" i="33" s="1"/>
  <c r="AO115" i="33"/>
  <c r="BO115" i="33" s="1"/>
  <c r="BC114" i="34"/>
  <c r="DZ114" i="34" s="1"/>
  <c r="AG115" i="33"/>
  <c r="BG115" i="33" s="1"/>
  <c r="BG220" i="33" s="1"/>
  <c r="BC120" i="34"/>
  <c r="FZ120" i="34" s="1"/>
  <c r="BS117" i="33"/>
  <c r="CA117" i="33"/>
  <c r="CA220" i="33" s="1"/>
  <c r="BA220" i="33"/>
  <c r="BS119" i="33"/>
  <c r="BZ117" i="33"/>
  <c r="AZ220" i="33"/>
  <c r="BS121" i="33"/>
  <c r="BY117" i="33"/>
  <c r="BY220" i="33" s="1"/>
  <c r="AY220" i="33"/>
  <c r="BF117" i="33"/>
  <c r="BF119" i="33"/>
  <c r="BF118" i="33"/>
  <c r="BF114" i="33"/>
  <c r="BF116" i="33"/>
  <c r="BF120" i="33"/>
  <c r="BF121" i="33"/>
  <c r="AF115" i="33"/>
  <c r="BJ120" i="34"/>
  <c r="EG120" i="34" s="1"/>
  <c r="BD120" i="34"/>
  <c r="EA120" i="34" s="1"/>
  <c r="BK120" i="34"/>
  <c r="EH120" i="34" s="1"/>
  <c r="BH120" i="34"/>
  <c r="EE120" i="34" s="1"/>
  <c r="M156" i="19"/>
  <c r="I89" i="19"/>
  <c r="BI123" i="34" s="1"/>
  <c r="GF123" i="34" s="1"/>
  <c r="BC220" i="33"/>
  <c r="FT120" i="34"/>
  <c r="DT120" i="34"/>
  <c r="HT120" i="34" s="1"/>
  <c r="ET120" i="34"/>
  <c r="IT120" i="34" s="1"/>
  <c r="FT121" i="34"/>
  <c r="DT121" i="34"/>
  <c r="ET121" i="34"/>
  <c r="FU118" i="34"/>
  <c r="DU118" i="34"/>
  <c r="HU118" i="34" s="1"/>
  <c r="EU118" i="34"/>
  <c r="IU118" i="34" s="1"/>
  <c r="FT117" i="34"/>
  <c r="DT117" i="34"/>
  <c r="ET117" i="34"/>
  <c r="FR116" i="34"/>
  <c r="DR116" i="34"/>
  <c r="HR116" i="34" s="1"/>
  <c r="ER116" i="34"/>
  <c r="IR116" i="34" s="1"/>
  <c r="FQ115" i="34"/>
  <c r="DQ115" i="34"/>
  <c r="EQ115" i="34"/>
  <c r="FU115" i="34"/>
  <c r="DU115" i="34"/>
  <c r="EU115" i="34"/>
  <c r="FP114" i="34"/>
  <c r="DP114" i="34"/>
  <c r="HP114" i="34" s="1"/>
  <c r="EP114" i="34"/>
  <c r="IP114" i="34" s="1"/>
  <c r="FO114" i="34"/>
  <c r="DO114" i="34"/>
  <c r="HO114" i="34" s="1"/>
  <c r="EO114" i="34"/>
  <c r="IO114" i="34" s="1"/>
  <c r="FM120" i="34"/>
  <c r="DM120" i="34"/>
  <c r="HM120" i="34" s="1"/>
  <c r="EM120" i="34"/>
  <c r="IM120" i="34" s="1"/>
  <c r="FQ118" i="34"/>
  <c r="DQ118" i="34"/>
  <c r="HQ118" i="34" s="1"/>
  <c r="EQ118" i="34"/>
  <c r="IQ118" i="34" s="1"/>
  <c r="FR117" i="34"/>
  <c r="DR117" i="34"/>
  <c r="ER117" i="34"/>
  <c r="FT115" i="34"/>
  <c r="DT115" i="34"/>
  <c r="ET115" i="34"/>
  <c r="GB119" i="34"/>
  <c r="GI118" i="34"/>
  <c r="GG119" i="34"/>
  <c r="GC116" i="34"/>
  <c r="IC116" i="34" s="1"/>
  <c r="FO118" i="34"/>
  <c r="FS121" i="34"/>
  <c r="DS121" i="34"/>
  <c r="ES121" i="34"/>
  <c r="FP120" i="34"/>
  <c r="DP120" i="34"/>
  <c r="HP120" i="34" s="1"/>
  <c r="EP120" i="34"/>
  <c r="IP120" i="34" s="1"/>
  <c r="FW119" i="34"/>
  <c r="DW119" i="34"/>
  <c r="EW119" i="34"/>
  <c r="FR118" i="34"/>
  <c r="DR118" i="34"/>
  <c r="HR118" i="34" s="1"/>
  <c r="ER118" i="34"/>
  <c r="IR118" i="34" s="1"/>
  <c r="FS120" i="34"/>
  <c r="DS120" i="34"/>
  <c r="HS120" i="34" s="1"/>
  <c r="ES120" i="34"/>
  <c r="IS120" i="34" s="1"/>
  <c r="FV119" i="34"/>
  <c r="DV119" i="34"/>
  <c r="EV119" i="34"/>
  <c r="FO116" i="34"/>
  <c r="DO116" i="34"/>
  <c r="HO116" i="34" s="1"/>
  <c r="EO116" i="34"/>
  <c r="IO116" i="34" s="1"/>
  <c r="FV115" i="34"/>
  <c r="DV115" i="34"/>
  <c r="EV115" i="34"/>
  <c r="FM114" i="34"/>
  <c r="DM114" i="34"/>
  <c r="HM114" i="34" s="1"/>
  <c r="EM114" i="34"/>
  <c r="IM114" i="34" s="1"/>
  <c r="FN116" i="34"/>
  <c r="DN116" i="34"/>
  <c r="HN116" i="34" s="1"/>
  <c r="EN116" i="34"/>
  <c r="IN116" i="34" s="1"/>
  <c r="FP116" i="34"/>
  <c r="DP116" i="34"/>
  <c r="HP116" i="34" s="1"/>
  <c r="EP116" i="34"/>
  <c r="IP116" i="34" s="1"/>
  <c r="H220" i="33"/>
  <c r="FU121" i="34"/>
  <c r="DU121" i="34"/>
  <c r="EU121" i="34"/>
  <c r="FW115" i="34"/>
  <c r="DW115" i="34"/>
  <c r="EW115" i="34"/>
  <c r="FO115" i="34"/>
  <c r="DO115" i="34"/>
  <c r="EO115" i="34"/>
  <c r="FN114" i="34"/>
  <c r="DN114" i="34"/>
  <c r="HN114" i="34" s="1"/>
  <c r="EN114" i="34"/>
  <c r="IN114" i="34" s="1"/>
  <c r="FR119" i="34"/>
  <c r="DR119" i="34"/>
  <c r="ER119" i="34"/>
  <c r="FW116" i="34"/>
  <c r="DW116" i="34"/>
  <c r="HW116" i="34" s="1"/>
  <c r="EW116" i="34"/>
  <c r="IW116" i="34" s="1"/>
  <c r="FR115" i="34"/>
  <c r="DR115" i="34"/>
  <c r="ER115" i="34"/>
  <c r="FU114" i="34"/>
  <c r="DU114" i="34"/>
  <c r="HU114" i="34" s="1"/>
  <c r="EU114" i="34"/>
  <c r="IU114" i="34" s="1"/>
  <c r="FW118" i="34"/>
  <c r="DW118" i="34"/>
  <c r="HW118" i="34" s="1"/>
  <c r="EW118" i="34"/>
  <c r="IW118" i="34" s="1"/>
  <c r="FM121" i="34"/>
  <c r="DM121" i="34"/>
  <c r="EM121" i="34"/>
  <c r="FV118" i="34"/>
  <c r="DV118" i="34"/>
  <c r="HV118" i="34" s="1"/>
  <c r="EV118" i="34"/>
  <c r="IV118" i="34" s="1"/>
  <c r="FT116" i="34"/>
  <c r="DT116" i="34"/>
  <c r="HT116" i="34" s="1"/>
  <c r="ET116" i="34"/>
  <c r="IT116" i="34" s="1"/>
  <c r="FP118" i="34"/>
  <c r="DP118" i="34"/>
  <c r="HP118" i="34" s="1"/>
  <c r="EP118" i="34"/>
  <c r="IP118" i="34" s="1"/>
  <c r="FM115" i="34"/>
  <c r="DM115" i="34"/>
  <c r="EM115" i="34"/>
  <c r="FT119" i="34"/>
  <c r="DT119" i="34"/>
  <c r="ET119" i="34"/>
  <c r="GB114" i="34"/>
  <c r="IB114" i="34" s="1"/>
  <c r="GD114" i="34"/>
  <c r="ID114" i="34" s="1"/>
  <c r="GG118" i="34"/>
  <c r="IG118" i="34" s="1"/>
  <c r="GF121" i="34"/>
  <c r="GG115" i="34"/>
  <c r="GJ118" i="34"/>
  <c r="IJ118" i="34" s="1"/>
  <c r="FR120" i="34"/>
  <c r="DR120" i="34"/>
  <c r="HR120" i="34" s="1"/>
  <c r="ER120" i="34"/>
  <c r="IR120" i="34" s="1"/>
  <c r="FM116" i="34"/>
  <c r="DM116" i="34"/>
  <c r="HM116" i="34" s="1"/>
  <c r="EM116" i="34"/>
  <c r="IM116" i="34" s="1"/>
  <c r="FW120" i="34"/>
  <c r="DW120" i="34"/>
  <c r="HW120" i="34" s="1"/>
  <c r="EW120" i="34"/>
  <c r="IW120" i="34" s="1"/>
  <c r="FM119" i="34"/>
  <c r="DM119" i="34"/>
  <c r="EM119" i="34"/>
  <c r="FS117" i="34"/>
  <c r="DS117" i="34"/>
  <c r="ES117" i="34"/>
  <c r="FN121" i="34"/>
  <c r="DN121" i="34"/>
  <c r="EN121" i="34"/>
  <c r="FU120" i="34"/>
  <c r="DU120" i="34"/>
  <c r="HU120" i="34" s="1"/>
  <c r="EU120" i="34"/>
  <c r="IU120" i="34" s="1"/>
  <c r="FQ116" i="34"/>
  <c r="DQ116" i="34"/>
  <c r="HQ116" i="34" s="1"/>
  <c r="EQ116" i="34"/>
  <c r="IQ116" i="34" s="1"/>
  <c r="FN120" i="34"/>
  <c r="DN120" i="34"/>
  <c r="HN120" i="34" s="1"/>
  <c r="EN120" i="34"/>
  <c r="IN120" i="34" s="1"/>
  <c r="FT114" i="34"/>
  <c r="DT114" i="34"/>
  <c r="HT114" i="34" s="1"/>
  <c r="ET114" i="34"/>
  <c r="IT114" i="34" s="1"/>
  <c r="FO121" i="34"/>
  <c r="DO121" i="34"/>
  <c r="EO121" i="34"/>
  <c r="FN117" i="34"/>
  <c r="DN117" i="34"/>
  <c r="EN117" i="34"/>
  <c r="FU116" i="34"/>
  <c r="DU116" i="34"/>
  <c r="HU116" i="34" s="1"/>
  <c r="EU116" i="34"/>
  <c r="IU116" i="34" s="1"/>
  <c r="FS114" i="34"/>
  <c r="DS114" i="34"/>
  <c r="HS114" i="34" s="1"/>
  <c r="ES114" i="34"/>
  <c r="IS114" i="34" s="1"/>
  <c r="FQ120" i="34"/>
  <c r="DQ120" i="34"/>
  <c r="HQ120" i="34" s="1"/>
  <c r="EQ120" i="34"/>
  <c r="IQ120" i="34" s="1"/>
  <c r="FS118" i="34"/>
  <c r="DS118" i="34"/>
  <c r="HS118" i="34" s="1"/>
  <c r="ES118" i="34"/>
  <c r="IS118" i="34" s="1"/>
  <c r="GD121" i="34"/>
  <c r="GG116" i="34"/>
  <c r="IG116" i="34" s="1"/>
  <c r="GG114" i="34"/>
  <c r="IG114" i="34" s="1"/>
  <c r="GG121" i="34"/>
  <c r="GG117" i="34"/>
  <c r="GC115" i="34"/>
  <c r="EO118" i="34"/>
  <c r="IO118" i="34" s="1"/>
  <c r="FS123" i="34"/>
  <c r="DS123" i="34"/>
  <c r="HS123" i="34" s="1"/>
  <c r="ES123" i="34"/>
  <c r="IS123" i="34" s="1"/>
  <c r="FS119" i="34"/>
  <c r="DS119" i="34"/>
  <c r="ES119" i="34"/>
  <c r="FN118" i="34"/>
  <c r="DN118" i="34"/>
  <c r="HN118" i="34" s="1"/>
  <c r="EN118" i="34"/>
  <c r="IN118" i="34" s="1"/>
  <c r="FQ117" i="34"/>
  <c r="DQ117" i="34"/>
  <c r="EQ117" i="34"/>
  <c r="FR114" i="34"/>
  <c r="DR114" i="34"/>
  <c r="HR114" i="34" s="1"/>
  <c r="ER114" i="34"/>
  <c r="IR114" i="34" s="1"/>
  <c r="FO120" i="34"/>
  <c r="DO120" i="34"/>
  <c r="HO120" i="34" s="1"/>
  <c r="EO120" i="34"/>
  <c r="IO120" i="34" s="1"/>
  <c r="FN119" i="34"/>
  <c r="DN119" i="34"/>
  <c r="EN119" i="34"/>
  <c r="FM118" i="34"/>
  <c r="DM118" i="34"/>
  <c r="HM118" i="34" s="1"/>
  <c r="EM118" i="34"/>
  <c r="IM118" i="34" s="1"/>
  <c r="FP117" i="34"/>
  <c r="DP117" i="34"/>
  <c r="EP117" i="34"/>
  <c r="FS116" i="34"/>
  <c r="DS116" i="34"/>
  <c r="HS116" i="34" s="1"/>
  <c r="ES116" i="34"/>
  <c r="IS116" i="34" s="1"/>
  <c r="FN115" i="34"/>
  <c r="DN115" i="34"/>
  <c r="EN115" i="34"/>
  <c r="FP121" i="34"/>
  <c r="DP121" i="34"/>
  <c r="EP121" i="34"/>
  <c r="FU119" i="34"/>
  <c r="DU119" i="34"/>
  <c r="EU119" i="34"/>
  <c r="FO117" i="34"/>
  <c r="DO117" i="34"/>
  <c r="EO117" i="34"/>
  <c r="FU117" i="34"/>
  <c r="DU117" i="34"/>
  <c r="EU117" i="34"/>
  <c r="FV120" i="34"/>
  <c r="DV120" i="34"/>
  <c r="HV120" i="34" s="1"/>
  <c r="EV120" i="34"/>
  <c r="IV120" i="34" s="1"/>
  <c r="FS115" i="34"/>
  <c r="DS115" i="34"/>
  <c r="ES115" i="34"/>
  <c r="FQ114" i="34"/>
  <c r="DQ114" i="34"/>
  <c r="EQ114" i="34"/>
  <c r="IQ114" i="34" s="1"/>
  <c r="FQ121" i="34"/>
  <c r="DQ121" i="34"/>
  <c r="EQ121" i="34"/>
  <c r="FO119" i="34"/>
  <c r="DO119" i="34"/>
  <c r="EO119" i="34"/>
  <c r="FM117" i="34"/>
  <c r="DM117" i="34"/>
  <c r="EM117" i="34"/>
  <c r="FV114" i="34"/>
  <c r="DV114" i="34"/>
  <c r="HV114" i="34" s="1"/>
  <c r="EV114" i="34"/>
  <c r="IV114" i="34" s="1"/>
  <c r="FW121" i="34"/>
  <c r="DW121" i="34"/>
  <c r="EW121" i="34"/>
  <c r="FQ119" i="34"/>
  <c r="DQ119" i="34"/>
  <c r="EQ119" i="34"/>
  <c r="FT118" i="34"/>
  <c r="DT118" i="34"/>
  <c r="HT118" i="34" s="1"/>
  <c r="ET118" i="34"/>
  <c r="IT118" i="34" s="1"/>
  <c r="FW117" i="34"/>
  <c r="DW117" i="34"/>
  <c r="EW117" i="34"/>
  <c r="FV116" i="34"/>
  <c r="DV116" i="34"/>
  <c r="HV116" i="34" s="1"/>
  <c r="EV116" i="34"/>
  <c r="IV116" i="34" s="1"/>
  <c r="FR121" i="34"/>
  <c r="DR121" i="34"/>
  <c r="ER121" i="34"/>
  <c r="FP119" i="34"/>
  <c r="DP119" i="34"/>
  <c r="EP119" i="34"/>
  <c r="FP115" i="34"/>
  <c r="DP115" i="34"/>
  <c r="EP115" i="34"/>
  <c r="FZ114" i="34"/>
  <c r="GA117" i="34"/>
  <c r="IG121" i="34"/>
  <c r="ID121" i="34"/>
  <c r="IF121" i="34"/>
  <c r="IG119" i="34"/>
  <c r="IB119" i="34"/>
  <c r="IA117" i="34"/>
  <c r="IC115" i="34"/>
  <c r="IG117" i="34"/>
  <c r="IG115" i="34"/>
  <c r="GT121" i="34"/>
  <c r="GT117" i="34"/>
  <c r="GO114" i="34"/>
  <c r="GT115" i="34"/>
  <c r="GS121" i="34"/>
  <c r="GM114" i="34"/>
  <c r="GP116" i="34"/>
  <c r="GW118" i="34"/>
  <c r="GV118" i="34"/>
  <c r="GT116" i="34"/>
  <c r="GT119" i="34"/>
  <c r="GT114" i="34"/>
  <c r="GN117" i="34"/>
  <c r="II118" i="34"/>
  <c r="GQ114" i="34"/>
  <c r="GQ121" i="34"/>
  <c r="GO119" i="34"/>
  <c r="GT118" i="34"/>
  <c r="GP115" i="34"/>
  <c r="D220" i="33"/>
  <c r="K220" i="33"/>
  <c r="J220" i="33"/>
  <c r="AS220" i="33"/>
  <c r="AK116" i="33"/>
  <c r="BK116" i="33" s="1"/>
  <c r="R220" i="33"/>
  <c r="P220" i="33"/>
  <c r="AZ220" i="34"/>
  <c r="BV119" i="33"/>
  <c r="BV220" i="33" s="1"/>
  <c r="AV220" i="33"/>
  <c r="AN121" i="33"/>
  <c r="BN121" i="33" s="1"/>
  <c r="C220" i="33"/>
  <c r="F220" i="33"/>
  <c r="AU117" i="33"/>
  <c r="BU117" i="33" s="1"/>
  <c r="I220" i="33"/>
  <c r="U220" i="33"/>
  <c r="T220" i="33"/>
  <c r="S220" i="33"/>
  <c r="V220" i="33"/>
  <c r="G220" i="33"/>
  <c r="W220" i="33"/>
  <c r="BU121" i="33"/>
  <c r="BT119" i="33"/>
  <c r="BT220" i="33" s="1"/>
  <c r="AT220" i="33"/>
  <c r="X220" i="33"/>
  <c r="AM117" i="33"/>
  <c r="BM117" i="33" s="1"/>
  <c r="AJ115" i="33"/>
  <c r="BJ115" i="33" s="1"/>
  <c r="BJ220" i="33" s="1"/>
  <c r="Q220" i="33"/>
  <c r="AW220" i="33"/>
  <c r="Z220" i="33"/>
  <c r="BK120" i="33"/>
  <c r="AX220" i="33"/>
  <c r="Z220" i="34"/>
  <c r="L144" i="19"/>
  <c r="AY121" i="34"/>
  <c r="K155" i="19"/>
  <c r="BK118" i="34"/>
  <c r="GH118" i="34" s="1"/>
  <c r="BG119" i="34"/>
  <c r="GD119" i="34" s="1"/>
  <c r="BM120" i="34"/>
  <c r="BI117" i="34"/>
  <c r="GF117" i="34" s="1"/>
  <c r="BF119" i="34"/>
  <c r="GC119" i="34" s="1"/>
  <c r="K154" i="19"/>
  <c r="BK117" i="34"/>
  <c r="FH117" i="34" s="1"/>
  <c r="BE116" i="34"/>
  <c r="GB116" i="34" s="1"/>
  <c r="BD114" i="34"/>
  <c r="GA114" i="34" s="1"/>
  <c r="K152" i="19"/>
  <c r="BK115" i="34"/>
  <c r="GH115" i="34" s="1"/>
  <c r="BI114" i="34"/>
  <c r="GF114" i="34" s="1"/>
  <c r="G34" i="19"/>
  <c r="AG123" i="34"/>
  <c r="BH119" i="34"/>
  <c r="GE119" i="34" s="1"/>
  <c r="BF117" i="34"/>
  <c r="FC117" i="34" s="1"/>
  <c r="BD116" i="34"/>
  <c r="BH117" i="34"/>
  <c r="GE117" i="34" s="1"/>
  <c r="BE118" i="34"/>
  <c r="GB118" i="34" s="1"/>
  <c r="H220" i="34"/>
  <c r="EZ114" i="34"/>
  <c r="C220" i="34"/>
  <c r="FG121" i="34"/>
  <c r="FG117" i="34"/>
  <c r="AL115" i="33"/>
  <c r="BL115" i="33" s="1"/>
  <c r="BL220" i="33" s="1"/>
  <c r="K220" i="34"/>
  <c r="FB114" i="34"/>
  <c r="E220" i="34"/>
  <c r="L220" i="34"/>
  <c r="FG118" i="34"/>
  <c r="S220" i="34"/>
  <c r="FC115" i="34"/>
  <c r="L98" i="19"/>
  <c r="AL117" i="34"/>
  <c r="DV117" i="34" s="1"/>
  <c r="M151" i="19"/>
  <c r="BM114" i="34"/>
  <c r="GJ114" i="34" s="1"/>
  <c r="BG115" i="34"/>
  <c r="FZ116" i="34"/>
  <c r="FZ118" i="34"/>
  <c r="BF118" i="34"/>
  <c r="GC118" i="34" s="1"/>
  <c r="BF120" i="34"/>
  <c r="GC120" i="34" s="1"/>
  <c r="L151" i="19"/>
  <c r="BL114" i="34"/>
  <c r="GI114" i="34" s="1"/>
  <c r="BL115" i="34"/>
  <c r="GI115" i="34" s="1"/>
  <c r="BH116" i="34"/>
  <c r="GE116" i="34" s="1"/>
  <c r="M89" i="19"/>
  <c r="AM123" i="34"/>
  <c r="L104" i="19"/>
  <c r="AL123" i="34"/>
  <c r="BK121" i="34"/>
  <c r="GH121" i="34" s="1"/>
  <c r="BI120" i="34"/>
  <c r="GF120" i="34" s="1"/>
  <c r="BH115" i="34"/>
  <c r="GE115" i="34" s="1"/>
  <c r="BE117" i="34"/>
  <c r="BI115" i="34"/>
  <c r="GF115" i="34" s="1"/>
  <c r="D89" i="19"/>
  <c r="AD123" i="34"/>
  <c r="BK119" i="34"/>
  <c r="GH119" i="34" s="1"/>
  <c r="BF114" i="34"/>
  <c r="GC114" i="34" s="1"/>
  <c r="K153" i="19"/>
  <c r="BK116" i="34"/>
  <c r="GH116" i="34" s="1"/>
  <c r="BL116" i="34"/>
  <c r="GI116" i="34" s="1"/>
  <c r="U220" i="34"/>
  <c r="AK115" i="33"/>
  <c r="BK115" i="33" s="1"/>
  <c r="J220" i="34"/>
  <c r="FD121" i="34"/>
  <c r="FB119" i="34"/>
  <c r="FI118" i="34"/>
  <c r="FG116" i="34"/>
  <c r="R220" i="34"/>
  <c r="L140" i="19"/>
  <c r="AY117" i="34"/>
  <c r="L102" i="19"/>
  <c r="AL121" i="34"/>
  <c r="EV121" i="34" s="1"/>
  <c r="BI116" i="34"/>
  <c r="GF116" i="34" s="1"/>
  <c r="FZ115" i="34"/>
  <c r="BD118" i="34"/>
  <c r="GA118" i="34" s="1"/>
  <c r="BD115" i="34"/>
  <c r="GA115" i="34" s="1"/>
  <c r="BI118" i="34"/>
  <c r="GF118" i="34" s="1"/>
  <c r="BI119" i="34"/>
  <c r="GF119" i="34" s="1"/>
  <c r="BE120" i="34"/>
  <c r="GB120" i="34" s="1"/>
  <c r="K34" i="19"/>
  <c r="AK123" i="34"/>
  <c r="BL120" i="34"/>
  <c r="GI120" i="34" s="1"/>
  <c r="FZ117" i="34"/>
  <c r="H34" i="19"/>
  <c r="N183" i="6" s="1"/>
  <c r="AH123" i="34"/>
  <c r="FF123" i="34"/>
  <c r="JF123" i="34" s="1"/>
  <c r="BF121" i="34"/>
  <c r="GC121" i="34" s="1"/>
  <c r="FZ121" i="34"/>
  <c r="BK114" i="34"/>
  <c r="GH114" i="34" s="1"/>
  <c r="BG116" i="34"/>
  <c r="GD116" i="34" s="1"/>
  <c r="BH114" i="34"/>
  <c r="GE114" i="34" s="1"/>
  <c r="Y220" i="34"/>
  <c r="Q220" i="34"/>
  <c r="T220" i="34"/>
  <c r="AP115" i="33"/>
  <c r="BP115" i="33" s="1"/>
  <c r="AH115" i="33"/>
  <c r="BH115" i="33" s="1"/>
  <c r="FD114" i="34"/>
  <c r="G220" i="34"/>
  <c r="FA117" i="34"/>
  <c r="I220" i="34"/>
  <c r="FJ118" i="34"/>
  <c r="P220" i="34"/>
  <c r="W220" i="34"/>
  <c r="FG119" i="34"/>
  <c r="AM115" i="33"/>
  <c r="BM115" i="33" s="1"/>
  <c r="BD119" i="34"/>
  <c r="GA119" i="34" s="1"/>
  <c r="BD121" i="34"/>
  <c r="GA121" i="34" s="1"/>
  <c r="BE115" i="34"/>
  <c r="GB115" i="34" s="1"/>
  <c r="M158" i="19"/>
  <c r="BM121" i="34"/>
  <c r="GJ121" i="34" s="1"/>
  <c r="M154" i="19"/>
  <c r="BM117" i="34"/>
  <c r="GJ117" i="34" s="1"/>
  <c r="BG120" i="34"/>
  <c r="GD120" i="34" s="1"/>
  <c r="BH118" i="34"/>
  <c r="GE118" i="34" s="1"/>
  <c r="M153" i="19"/>
  <c r="BM116" i="34"/>
  <c r="GJ116" i="34" s="1"/>
  <c r="BH121" i="34"/>
  <c r="GE121" i="34" s="1"/>
  <c r="BG117" i="34"/>
  <c r="GD117" i="34" s="1"/>
  <c r="F34" i="19"/>
  <c r="AF123" i="34"/>
  <c r="C89" i="19"/>
  <c r="BC123" i="34" s="1"/>
  <c r="E89" i="19"/>
  <c r="AE123" i="34"/>
  <c r="M152" i="19"/>
  <c r="BM115" i="34"/>
  <c r="GJ115" i="34" s="1"/>
  <c r="L156" i="19"/>
  <c r="BL119" i="34"/>
  <c r="GI119" i="34" s="1"/>
  <c r="FZ119" i="34"/>
  <c r="BE121" i="34"/>
  <c r="GB121" i="34" s="1"/>
  <c r="J89" i="19"/>
  <c r="BJ123" i="34" s="1"/>
  <c r="AJ123" i="34"/>
  <c r="BM119" i="34"/>
  <c r="GJ119" i="34" s="1"/>
  <c r="BG118" i="34"/>
  <c r="FF121" i="34"/>
  <c r="FC116" i="34"/>
  <c r="D220" i="34"/>
  <c r="FA120" i="34"/>
  <c r="F220" i="34"/>
  <c r="M220" i="34"/>
  <c r="X220" i="34"/>
  <c r="V220" i="34"/>
  <c r="AI220" i="34"/>
  <c r="BZ220" i="33"/>
  <c r="BW220" i="33"/>
  <c r="CC220" i="33"/>
  <c r="BX220" i="33"/>
  <c r="J34" i="19"/>
  <c r="F89" i="19"/>
  <c r="BF123" i="34" s="1"/>
  <c r="K104" i="19"/>
  <c r="K105" i="19" s="1"/>
  <c r="D34" i="19"/>
  <c r="D183" i="6" s="1"/>
  <c r="K156" i="19"/>
  <c r="K158" i="19"/>
  <c r="M104" i="19"/>
  <c r="M105" i="19" s="1"/>
  <c r="L153" i="19"/>
  <c r="L89" i="19"/>
  <c r="C34" i="19"/>
  <c r="BI220" i="33"/>
  <c r="BH118" i="33"/>
  <c r="M220" i="33"/>
  <c r="E220" i="33"/>
  <c r="AI220" i="33"/>
  <c r="AF220" i="33"/>
  <c r="M133" i="19"/>
  <c r="L76" i="19"/>
  <c r="M157" i="19"/>
  <c r="H89" i="19"/>
  <c r="G89" i="19"/>
  <c r="K151" i="19"/>
  <c r="L157" i="19"/>
  <c r="K89" i="19"/>
  <c r="E34" i="19"/>
  <c r="M34" i="19"/>
  <c r="L83" i="19"/>
  <c r="L112" i="19"/>
  <c r="L117" i="33"/>
  <c r="AO117" i="33" s="1"/>
  <c r="L116" i="19"/>
  <c r="L121" i="33"/>
  <c r="L130" i="19"/>
  <c r="Y121" i="33"/>
  <c r="BB121" i="33" s="1"/>
  <c r="L126" i="19"/>
  <c r="Y117" i="33"/>
  <c r="BB117" i="33" s="1"/>
  <c r="I90" i="19"/>
  <c r="M119" i="19"/>
  <c r="L152" i="19"/>
  <c r="L34" i="19"/>
  <c r="D297" i="6"/>
  <c r="L48" i="19"/>
  <c r="L87" i="19"/>
  <c r="K157" i="19"/>
  <c r="M147" i="19"/>
  <c r="L62" i="19"/>
  <c r="M155" i="19"/>
  <c r="L155" i="19"/>
  <c r="K119" i="19"/>
  <c r="K133" i="19"/>
  <c r="D339" i="6"/>
  <c r="D452" i="6"/>
  <c r="K147" i="19"/>
  <c r="FH120" i="34" l="1"/>
  <c r="BN220" i="33"/>
  <c r="AG220" i="33"/>
  <c r="EF123" i="34"/>
  <c r="IF123" i="34" s="1"/>
  <c r="GT120" i="34"/>
  <c r="BS220" i="33"/>
  <c r="HZ114" i="34"/>
  <c r="C183" i="6"/>
  <c r="FE120" i="34"/>
  <c r="HE120" i="34" s="1"/>
  <c r="JE120" i="34" s="1"/>
  <c r="FG120" i="34"/>
  <c r="GG120" i="34"/>
  <c r="IG120" i="34" s="1"/>
  <c r="GR120" i="34"/>
  <c r="GE120" i="34"/>
  <c r="IE120" i="34" s="1"/>
  <c r="BB220" i="33"/>
  <c r="BF115" i="33"/>
  <c r="BF220" i="33" s="1"/>
  <c r="HM121" i="34"/>
  <c r="GN120" i="34"/>
  <c r="GH120" i="34"/>
  <c r="IH120" i="34" s="1"/>
  <c r="GU120" i="34"/>
  <c r="GA120" i="34"/>
  <c r="IA120" i="34" s="1"/>
  <c r="FH115" i="34"/>
  <c r="HH115" i="34" s="1"/>
  <c r="JH115" i="34" s="1"/>
  <c r="AK220" i="33"/>
  <c r="BK220" i="33"/>
  <c r="HW121" i="34"/>
  <c r="HQ121" i="34"/>
  <c r="HN121" i="34"/>
  <c r="HR115" i="34"/>
  <c r="HV115" i="34"/>
  <c r="HV119" i="34"/>
  <c r="FF120" i="34"/>
  <c r="HF120" i="34" s="1"/>
  <c r="JF120" i="34" s="1"/>
  <c r="EZ116" i="34"/>
  <c r="GZ116" i="34" s="1"/>
  <c r="IZ116" i="34" s="1"/>
  <c r="FE119" i="34"/>
  <c r="BU220" i="33"/>
  <c r="BM220" i="33"/>
  <c r="GS123" i="34"/>
  <c r="FF117" i="34"/>
  <c r="HF117" i="34" s="1"/>
  <c r="JF117" i="34" s="1"/>
  <c r="HT119" i="34"/>
  <c r="N452" i="6"/>
  <c r="HU115" i="34"/>
  <c r="HS115" i="34"/>
  <c r="HN115" i="34"/>
  <c r="HN119" i="34"/>
  <c r="HQ117" i="34"/>
  <c r="HT115" i="34"/>
  <c r="HP119" i="34"/>
  <c r="HM117" i="34"/>
  <c r="HU119" i="34"/>
  <c r="HR119" i="34"/>
  <c r="N339" i="6"/>
  <c r="HU121" i="34"/>
  <c r="HS121" i="34"/>
  <c r="N297" i="6"/>
  <c r="HR117" i="34"/>
  <c r="EC123" i="34"/>
  <c r="IC123" i="34" s="1"/>
  <c r="GC123" i="34"/>
  <c r="FT123" i="34"/>
  <c r="DT123" i="34"/>
  <c r="HT123" i="34" s="1"/>
  <c r="ET123" i="34"/>
  <c r="IT123" i="34" s="1"/>
  <c r="FM123" i="34"/>
  <c r="DM123" i="34"/>
  <c r="HM123" i="34" s="1"/>
  <c r="EM123" i="34"/>
  <c r="IM123" i="34" s="1"/>
  <c r="FA116" i="34"/>
  <c r="HA116" i="34" s="1"/>
  <c r="JA116" i="34" s="1"/>
  <c r="GA116" i="34"/>
  <c r="GP117" i="34"/>
  <c r="IP117" i="34" s="1"/>
  <c r="GC117" i="34"/>
  <c r="FQ123" i="34"/>
  <c r="DQ123" i="34"/>
  <c r="HQ123" i="34" s="1"/>
  <c r="EQ123" i="34"/>
  <c r="IQ123" i="34" s="1"/>
  <c r="GU117" i="34"/>
  <c r="IU117" i="34" s="1"/>
  <c r="GH117" i="34"/>
  <c r="EJ120" i="34"/>
  <c r="GJ120" i="34"/>
  <c r="IP115" i="34"/>
  <c r="HP117" i="34"/>
  <c r="HS119" i="34"/>
  <c r="DV121" i="34"/>
  <c r="FV117" i="34"/>
  <c r="HV117" i="34" s="1"/>
  <c r="HN117" i="34"/>
  <c r="HS117" i="34"/>
  <c r="IT119" i="34"/>
  <c r="HM115" i="34"/>
  <c r="HO115" i="34"/>
  <c r="HW119" i="34"/>
  <c r="IT115" i="34"/>
  <c r="HT117" i="34"/>
  <c r="EG123" i="34"/>
  <c r="EG220" i="34" s="1"/>
  <c r="GG123" i="34"/>
  <c r="DZ123" i="34"/>
  <c r="HZ123" i="34" s="1"/>
  <c r="FZ123" i="34"/>
  <c r="FR123" i="34"/>
  <c r="DR123" i="34"/>
  <c r="HR123" i="34" s="1"/>
  <c r="ER123" i="34"/>
  <c r="IR123" i="34" s="1"/>
  <c r="FU123" i="34"/>
  <c r="DU123" i="34"/>
  <c r="HU123" i="34" s="1"/>
  <c r="EU123" i="34"/>
  <c r="IU123" i="34" s="1"/>
  <c r="HP115" i="34"/>
  <c r="HW117" i="34"/>
  <c r="IQ121" i="34"/>
  <c r="HQ114" i="34"/>
  <c r="HO117" i="34"/>
  <c r="FV121" i="34"/>
  <c r="IS121" i="34"/>
  <c r="IT121" i="34"/>
  <c r="FO123" i="34"/>
  <c r="DO123" i="34"/>
  <c r="HO123" i="34" s="1"/>
  <c r="EO123" i="34"/>
  <c r="IO123" i="34" s="1"/>
  <c r="FP123" i="34"/>
  <c r="DP123" i="34"/>
  <c r="HP123" i="34" s="1"/>
  <c r="EP123" i="34"/>
  <c r="IP123" i="34" s="1"/>
  <c r="FN123" i="34"/>
  <c r="FN220" i="34" s="1"/>
  <c r="DN123" i="34"/>
  <c r="HN123" i="34" s="1"/>
  <c r="EN123" i="34"/>
  <c r="IN123" i="34" s="1"/>
  <c r="GO117" i="34"/>
  <c r="IO117" i="34" s="1"/>
  <c r="GB117" i="34"/>
  <c r="FV123" i="34"/>
  <c r="DV123" i="34"/>
  <c r="HV123" i="34" s="1"/>
  <c r="EV123" i="34"/>
  <c r="IV123" i="34" s="1"/>
  <c r="FW123" i="34"/>
  <c r="DW123" i="34"/>
  <c r="HW123" i="34" s="1"/>
  <c r="EW123" i="34"/>
  <c r="IW123" i="34" s="1"/>
  <c r="FD115" i="34"/>
  <c r="HD115" i="34" s="1"/>
  <c r="JD115" i="34" s="1"/>
  <c r="GD115" i="34"/>
  <c r="IO119" i="34"/>
  <c r="EV117" i="34"/>
  <c r="HQ115" i="34"/>
  <c r="HT121" i="34"/>
  <c r="FD118" i="34"/>
  <c r="HD118" i="34" s="1"/>
  <c r="JD118" i="34" s="1"/>
  <c r="GD118" i="34"/>
  <c r="HR121" i="34"/>
  <c r="HQ119" i="34"/>
  <c r="HO119" i="34"/>
  <c r="HU117" i="34"/>
  <c r="HP121" i="34"/>
  <c r="IN117" i="34"/>
  <c r="HO121" i="34"/>
  <c r="HM119" i="34"/>
  <c r="HW115" i="34"/>
  <c r="IT117" i="34"/>
  <c r="GN118" i="34"/>
  <c r="EF116" i="34"/>
  <c r="EI116" i="34"/>
  <c r="EH116" i="34"/>
  <c r="EC114" i="34"/>
  <c r="EH119" i="34"/>
  <c r="EF115" i="34"/>
  <c r="EE115" i="34"/>
  <c r="EH121" i="34"/>
  <c r="EI115" i="34"/>
  <c r="EC120" i="34"/>
  <c r="EC118" i="34"/>
  <c r="DZ116" i="34"/>
  <c r="DZ119" i="34"/>
  <c r="EJ115" i="34"/>
  <c r="ED117" i="34"/>
  <c r="EJ116" i="34"/>
  <c r="ED120" i="34"/>
  <c r="EJ121" i="34"/>
  <c r="EA121" i="34"/>
  <c r="EA119" i="34"/>
  <c r="EH114" i="34"/>
  <c r="EC121" i="34"/>
  <c r="EI120" i="34"/>
  <c r="EB120" i="34"/>
  <c r="EF118" i="34"/>
  <c r="EA116" i="34"/>
  <c r="EC117" i="34"/>
  <c r="EH115" i="34"/>
  <c r="EH117" i="34"/>
  <c r="EF117" i="34"/>
  <c r="EH118" i="34"/>
  <c r="EE114" i="34"/>
  <c r="EA115" i="34"/>
  <c r="DZ115" i="34"/>
  <c r="EB117" i="34"/>
  <c r="EF120" i="34"/>
  <c r="EE116" i="34"/>
  <c r="EI114" i="34"/>
  <c r="DZ118" i="34"/>
  <c r="ED115" i="34"/>
  <c r="EE119" i="34"/>
  <c r="EJ119" i="34"/>
  <c r="DZ120" i="34"/>
  <c r="EB121" i="34"/>
  <c r="EI119" i="34"/>
  <c r="EE121" i="34"/>
  <c r="EE118" i="34"/>
  <c r="EJ117" i="34"/>
  <c r="EB115" i="34"/>
  <c r="ED118" i="34"/>
  <c r="DZ121" i="34"/>
  <c r="GM117" i="34"/>
  <c r="IM117" i="34" s="1"/>
  <c r="EF119" i="34"/>
  <c r="GO118" i="34"/>
  <c r="EE117" i="34"/>
  <c r="EA114" i="34"/>
  <c r="EB116" i="34"/>
  <c r="EC119" i="34"/>
  <c r="ED119" i="34"/>
  <c r="FH119" i="34"/>
  <c r="HH119" i="34" s="1"/>
  <c r="JH119" i="34" s="1"/>
  <c r="FF116" i="34"/>
  <c r="HF116" i="34" s="1"/>
  <c r="JF116" i="34" s="1"/>
  <c r="GV116" i="34"/>
  <c r="GW121" i="34"/>
  <c r="IW121" i="34" s="1"/>
  <c r="GV114" i="34"/>
  <c r="GN119" i="34"/>
  <c r="IN119" i="34" s="1"/>
  <c r="GS119" i="34"/>
  <c r="IS119" i="34" s="1"/>
  <c r="GS117" i="34"/>
  <c r="IS117" i="34" s="1"/>
  <c r="GM121" i="34"/>
  <c r="IM121" i="34" s="1"/>
  <c r="GW115" i="34"/>
  <c r="IW115" i="34" s="1"/>
  <c r="GR117" i="34"/>
  <c r="IR117" i="34" s="1"/>
  <c r="GP114" i="34"/>
  <c r="EZ117" i="34"/>
  <c r="GZ117" i="34" s="1"/>
  <c r="IZ117" i="34" s="1"/>
  <c r="DZ117" i="34"/>
  <c r="GP123" i="34"/>
  <c r="FC114" i="34"/>
  <c r="HC114" i="34" s="1"/>
  <c r="GT123" i="34"/>
  <c r="GM123" i="34"/>
  <c r="GQ119" i="34"/>
  <c r="IQ119" i="34" s="1"/>
  <c r="GM118" i="34"/>
  <c r="GQ117" i="34"/>
  <c r="IQ117" i="34" s="1"/>
  <c r="GQ120" i="34"/>
  <c r="GN121" i="34"/>
  <c r="IN121" i="34" s="1"/>
  <c r="GM116" i="34"/>
  <c r="GW114" i="34"/>
  <c r="GR115" i="34"/>
  <c r="IR115" i="34" s="1"/>
  <c r="GO115" i="34"/>
  <c r="IO115" i="34" s="1"/>
  <c r="GO116" i="34"/>
  <c r="GP120" i="34"/>
  <c r="GM120" i="34"/>
  <c r="FB118" i="34"/>
  <c r="HB118" i="34" s="1"/>
  <c r="JB118" i="34" s="1"/>
  <c r="EB118" i="34"/>
  <c r="FF114" i="34"/>
  <c r="HF114" i="34" s="1"/>
  <c r="EF114" i="34"/>
  <c r="GP119" i="34"/>
  <c r="IP119" i="34" s="1"/>
  <c r="GR121" i="34"/>
  <c r="IR121" i="34" s="1"/>
  <c r="GS115" i="34"/>
  <c r="IS115" i="34" s="1"/>
  <c r="GR114" i="34"/>
  <c r="GS118" i="34"/>
  <c r="GS114" i="34"/>
  <c r="GU116" i="34"/>
  <c r="GP118" i="34"/>
  <c r="GU114" i="34"/>
  <c r="GR119" i="34"/>
  <c r="IR119" i="34" s="1"/>
  <c r="GN114" i="34"/>
  <c r="GU121" i="34"/>
  <c r="IU121" i="34" s="1"/>
  <c r="GN116" i="34"/>
  <c r="GV115" i="34"/>
  <c r="IV115" i="34" s="1"/>
  <c r="GS120" i="34"/>
  <c r="GR118" i="34"/>
  <c r="GW119" i="34"/>
  <c r="IW119" i="34" s="1"/>
  <c r="EJ114" i="34"/>
  <c r="GQ118" i="34"/>
  <c r="GU115" i="34"/>
  <c r="IU115" i="34" s="1"/>
  <c r="GR116" i="34"/>
  <c r="FD116" i="34"/>
  <c r="HD116" i="34" s="1"/>
  <c r="JD116" i="34" s="1"/>
  <c r="ED116" i="34"/>
  <c r="FA118" i="34"/>
  <c r="HA118" i="34" s="1"/>
  <c r="JA118" i="34" s="1"/>
  <c r="EA118" i="34"/>
  <c r="GW117" i="34"/>
  <c r="IW117" i="34" s="1"/>
  <c r="GV120" i="34"/>
  <c r="GU119" i="34"/>
  <c r="IU119" i="34" s="1"/>
  <c r="GP121" i="34"/>
  <c r="IP121" i="34" s="1"/>
  <c r="GN115" i="34"/>
  <c r="IN115" i="34" s="1"/>
  <c r="GS116" i="34"/>
  <c r="GO120" i="34"/>
  <c r="GO121" i="34"/>
  <c r="IO121" i="34" s="1"/>
  <c r="GQ116" i="34"/>
  <c r="GM119" i="34"/>
  <c r="IM119" i="34" s="1"/>
  <c r="GW120" i="34"/>
  <c r="GM115" i="34"/>
  <c r="IM115" i="34" s="1"/>
  <c r="GW116" i="34"/>
  <c r="GV119" i="34"/>
  <c r="IV119" i="34" s="1"/>
  <c r="GQ115" i="34"/>
  <c r="IQ115" i="34" s="1"/>
  <c r="GU118" i="34"/>
  <c r="C90" i="19"/>
  <c r="C494" i="6" s="1"/>
  <c r="AN220" i="33"/>
  <c r="EZ121" i="34"/>
  <c r="HH120" i="34"/>
  <c r="JH120" i="34" s="1"/>
  <c r="HC116" i="34"/>
  <c r="JC116" i="34" s="1"/>
  <c r="HA117" i="34"/>
  <c r="JA117" i="34" s="1"/>
  <c r="HD114" i="34"/>
  <c r="JD114" i="34" s="1"/>
  <c r="FF119" i="34"/>
  <c r="FE117" i="34"/>
  <c r="HI118" i="34"/>
  <c r="JI118" i="34" s="1"/>
  <c r="HD121" i="34"/>
  <c r="JD121" i="34" s="1"/>
  <c r="HH117" i="34"/>
  <c r="JH117" i="34" s="1"/>
  <c r="HE119" i="34"/>
  <c r="JE119" i="34" s="1"/>
  <c r="HJ118" i="34"/>
  <c r="JJ118" i="34" s="1"/>
  <c r="HB114" i="34"/>
  <c r="JB114" i="34" s="1"/>
  <c r="AM220" i="33"/>
  <c r="HA120" i="34"/>
  <c r="JA120" i="34" s="1"/>
  <c r="FA114" i="34"/>
  <c r="HF121" i="34"/>
  <c r="JF121" i="34" s="1"/>
  <c r="L105" i="19"/>
  <c r="FC119" i="34"/>
  <c r="HG117" i="34"/>
  <c r="JG117" i="34" s="1"/>
  <c r="HG119" i="34"/>
  <c r="JG119" i="34" s="1"/>
  <c r="HC115" i="34"/>
  <c r="JC115" i="34" s="1"/>
  <c r="HG121" i="34"/>
  <c r="JG121" i="34" s="1"/>
  <c r="GZ114" i="34"/>
  <c r="J90" i="19"/>
  <c r="HC117" i="34"/>
  <c r="JC117" i="34" s="1"/>
  <c r="HG116" i="34"/>
  <c r="JG116" i="34" s="1"/>
  <c r="HB119" i="34"/>
  <c r="JB119" i="34" s="1"/>
  <c r="HG120" i="34"/>
  <c r="JG120" i="34" s="1"/>
  <c r="HG118" i="34"/>
  <c r="JG118" i="34" s="1"/>
  <c r="FB117" i="34"/>
  <c r="FE116" i="34"/>
  <c r="FI114" i="34"/>
  <c r="EZ118" i="34"/>
  <c r="FH118" i="34"/>
  <c r="EZ119" i="34"/>
  <c r="FJ116" i="34"/>
  <c r="FJ121" i="34"/>
  <c r="FD117" i="34"/>
  <c r="BJ220" i="34"/>
  <c r="FI120" i="34"/>
  <c r="FI116" i="34"/>
  <c r="FE115" i="34"/>
  <c r="FI115" i="34"/>
  <c r="FC120" i="34"/>
  <c r="FC118" i="34"/>
  <c r="FD119" i="34"/>
  <c r="FI119" i="34"/>
  <c r="FJ117" i="34"/>
  <c r="FA115" i="34"/>
  <c r="EZ115" i="34"/>
  <c r="FB116" i="34"/>
  <c r="FH116" i="34"/>
  <c r="FJ120" i="34"/>
  <c r="FC121" i="34"/>
  <c r="FA121" i="34"/>
  <c r="L147" i="19"/>
  <c r="AU220" i="33"/>
  <c r="F90" i="19"/>
  <c r="FF115" i="34"/>
  <c r="BH220" i="33"/>
  <c r="AL220" i="33"/>
  <c r="AH220" i="33"/>
  <c r="M90" i="19"/>
  <c r="AJ220" i="33"/>
  <c r="D90" i="19"/>
  <c r="E90" i="19"/>
  <c r="E689" i="6" s="1"/>
  <c r="E734" i="6" s="1"/>
  <c r="K160" i="19"/>
  <c r="BK123" i="34"/>
  <c r="GH123" i="34" s="1"/>
  <c r="BG123" i="34"/>
  <c r="GD123" i="34" s="1"/>
  <c r="BL123" i="34"/>
  <c r="FI123" i="34" s="1"/>
  <c r="JI123" i="34" s="1"/>
  <c r="FG123" i="34"/>
  <c r="JG123" i="34" s="1"/>
  <c r="AJ220" i="34"/>
  <c r="EZ123" i="34"/>
  <c r="IZ123" i="34" s="1"/>
  <c r="AC220" i="34"/>
  <c r="AH220" i="34"/>
  <c r="AK220" i="34"/>
  <c r="FG115" i="34"/>
  <c r="FB115" i="34"/>
  <c r="AL220" i="34"/>
  <c r="FB120" i="34"/>
  <c r="L154" i="19"/>
  <c r="BL117" i="34"/>
  <c r="GI117" i="34" s="1"/>
  <c r="BC220" i="34"/>
  <c r="AD220" i="34"/>
  <c r="FE121" i="34"/>
  <c r="EZ120" i="34"/>
  <c r="FH121" i="34"/>
  <c r="FE118" i="34"/>
  <c r="FJ119" i="34"/>
  <c r="AG220" i="34"/>
  <c r="L158" i="19"/>
  <c r="BL121" i="34"/>
  <c r="GI121" i="34" s="1"/>
  <c r="AE220" i="34"/>
  <c r="FC123" i="34"/>
  <c r="AF220" i="34"/>
  <c r="FB121" i="34"/>
  <c r="AY220" i="34"/>
  <c r="FD120" i="34"/>
  <c r="FJ115" i="34"/>
  <c r="BD123" i="34"/>
  <c r="M160" i="19"/>
  <c r="BM123" i="34"/>
  <c r="FF118" i="34"/>
  <c r="FE114" i="34"/>
  <c r="BH123" i="34"/>
  <c r="BE123" i="34"/>
  <c r="FA119" i="34"/>
  <c r="FG114" i="34"/>
  <c r="BF220" i="34"/>
  <c r="FJ114" i="34"/>
  <c r="FH114" i="34"/>
  <c r="BI220" i="34"/>
  <c r="AM220" i="34"/>
  <c r="AO121" i="33"/>
  <c r="BO121" i="33" s="1"/>
  <c r="L160" i="19"/>
  <c r="L119" i="19"/>
  <c r="L133" i="19"/>
  <c r="G90" i="19"/>
  <c r="K90" i="19"/>
  <c r="L90" i="19"/>
  <c r="H90" i="19"/>
  <c r="AP220" i="33"/>
  <c r="BP114" i="33"/>
  <c r="BP220" i="33" s="1"/>
  <c r="CB121" i="33"/>
  <c r="BO117" i="33"/>
  <c r="L220" i="33"/>
  <c r="CB117" i="33"/>
  <c r="Y220" i="33"/>
  <c r="I689" i="6"/>
  <c r="I734" i="6" s="1"/>
  <c r="C255" i="6"/>
  <c r="D255" i="6"/>
  <c r="GG220" i="34" l="1"/>
  <c r="IG123" i="34"/>
  <c r="D494" i="6"/>
  <c r="D410" i="6" s="1"/>
  <c r="ET220" i="34"/>
  <c r="DQ220" i="34"/>
  <c r="EU220" i="34"/>
  <c r="F689" i="6"/>
  <c r="F734" i="6" s="1"/>
  <c r="K161" i="19"/>
  <c r="K699" i="6" s="1"/>
  <c r="K744" i="6" s="1"/>
  <c r="EM220" i="34"/>
  <c r="EC220" i="34"/>
  <c r="IJ120" i="34"/>
  <c r="EN220" i="34"/>
  <c r="J689" i="6"/>
  <c r="J734" i="6" s="1"/>
  <c r="N255" i="6"/>
  <c r="HV121" i="34"/>
  <c r="EJ123" i="34"/>
  <c r="IJ123" i="34" s="1"/>
  <c r="GJ123" i="34"/>
  <c r="GJ220" i="34" s="1"/>
  <c r="EB123" i="34"/>
  <c r="EB220" i="34" s="1"/>
  <c r="GB123" i="34"/>
  <c r="GB220" i="34" s="1"/>
  <c r="EA123" i="34"/>
  <c r="IA123" i="34" s="1"/>
  <c r="GA123" i="34"/>
  <c r="GA220" i="34" s="1"/>
  <c r="EI123" i="34"/>
  <c r="II123" i="34" s="1"/>
  <c r="GI123" i="34"/>
  <c r="EE123" i="34"/>
  <c r="EE220" i="34" s="1"/>
  <c r="GE123" i="34"/>
  <c r="GE220" i="34" s="1"/>
  <c r="FI117" i="34"/>
  <c r="HI117" i="34" s="1"/>
  <c r="JI117" i="34" s="1"/>
  <c r="FZ220" i="34"/>
  <c r="IB116" i="34"/>
  <c r="IJ117" i="34"/>
  <c r="IE121" i="34"/>
  <c r="IB121" i="34"/>
  <c r="IJ119" i="34"/>
  <c r="IE119" i="34"/>
  <c r="HZ118" i="34"/>
  <c r="II114" i="34"/>
  <c r="IF120" i="34"/>
  <c r="IA115" i="34"/>
  <c r="IA116" i="34"/>
  <c r="IF118" i="34"/>
  <c r="II120" i="34"/>
  <c r="IA121" i="34"/>
  <c r="ID120" i="34"/>
  <c r="ID117" i="34"/>
  <c r="HZ119" i="34"/>
  <c r="IF116" i="34"/>
  <c r="ID116" i="34"/>
  <c r="IA114" i="34"/>
  <c r="IE117" i="34"/>
  <c r="IF117" i="34"/>
  <c r="IC117" i="34"/>
  <c r="IC118" i="34"/>
  <c r="II115" i="34"/>
  <c r="IE115" i="34"/>
  <c r="IH119" i="34"/>
  <c r="IH116" i="34"/>
  <c r="IA118" i="34"/>
  <c r="IB118" i="34"/>
  <c r="ID119" i="34"/>
  <c r="IC119" i="34"/>
  <c r="ES220" i="34"/>
  <c r="IF119" i="34"/>
  <c r="HZ121" i="34"/>
  <c r="ID118" i="34"/>
  <c r="IB115" i="34"/>
  <c r="IE118" i="34"/>
  <c r="II119" i="34"/>
  <c r="HZ120" i="34"/>
  <c r="ID115" i="34"/>
  <c r="IE116" i="34"/>
  <c r="IB117" i="34"/>
  <c r="IE114" i="34"/>
  <c r="IB120" i="34"/>
  <c r="IC121" i="34"/>
  <c r="IH114" i="34"/>
  <c r="IJ121" i="34"/>
  <c r="IJ116" i="34"/>
  <c r="IJ115" i="34"/>
  <c r="IJ114" i="34"/>
  <c r="EF220" i="34"/>
  <c r="IF114" i="34"/>
  <c r="DZ220" i="34"/>
  <c r="HZ117" i="34"/>
  <c r="HZ115" i="34"/>
  <c r="IH118" i="34"/>
  <c r="IH117" i="34"/>
  <c r="IH115" i="34"/>
  <c r="IA119" i="34"/>
  <c r="HZ116" i="34"/>
  <c r="IC120" i="34"/>
  <c r="IH121" i="34"/>
  <c r="IF115" i="34"/>
  <c r="IC114" i="34"/>
  <c r="II116" i="34"/>
  <c r="IG220" i="34"/>
  <c r="EQ220" i="34"/>
  <c r="EP220" i="34"/>
  <c r="EW220" i="34"/>
  <c r="EO220" i="34"/>
  <c r="ER220" i="34"/>
  <c r="EH123" i="34"/>
  <c r="GF220" i="34"/>
  <c r="GO123" i="34"/>
  <c r="GO220" i="34" s="1"/>
  <c r="GU123" i="34"/>
  <c r="GV121" i="34"/>
  <c r="IV121" i="34" s="1"/>
  <c r="EI121" i="34"/>
  <c r="GV117" i="34"/>
  <c r="IV117" i="34" s="1"/>
  <c r="GN123" i="34"/>
  <c r="GC220" i="34"/>
  <c r="GD220" i="34"/>
  <c r="GR123" i="34"/>
  <c r="EI117" i="34"/>
  <c r="BG220" i="34"/>
  <c r="ED123" i="34"/>
  <c r="GW123" i="34"/>
  <c r="GV123" i="34"/>
  <c r="GH220" i="34"/>
  <c r="GQ123" i="34"/>
  <c r="GQ220" i="34" s="1"/>
  <c r="HJ114" i="34"/>
  <c r="JJ114" i="34" s="1"/>
  <c r="HA119" i="34"/>
  <c r="JA119" i="34" s="1"/>
  <c r="HJ115" i="34"/>
  <c r="JJ115" i="34" s="1"/>
  <c r="HH121" i="34"/>
  <c r="JH121" i="34" s="1"/>
  <c r="HB115" i="34"/>
  <c r="JB115" i="34" s="1"/>
  <c r="HJ120" i="34"/>
  <c r="JJ120" i="34" s="1"/>
  <c r="GZ115" i="34"/>
  <c r="HD119" i="34"/>
  <c r="JD119" i="34" s="1"/>
  <c r="HB117" i="34"/>
  <c r="JB117" i="34" s="1"/>
  <c r="HE114" i="34"/>
  <c r="HJ119" i="34"/>
  <c r="JJ119" i="34" s="1"/>
  <c r="HE121" i="34"/>
  <c r="JE121" i="34" s="1"/>
  <c r="HB120" i="34"/>
  <c r="JB120" i="34" s="1"/>
  <c r="HH116" i="34"/>
  <c r="JH116" i="34" s="1"/>
  <c r="HI119" i="34"/>
  <c r="JI119" i="34" s="1"/>
  <c r="HE115" i="34"/>
  <c r="JE115" i="34" s="1"/>
  <c r="HJ116" i="34"/>
  <c r="JJ116" i="34" s="1"/>
  <c r="HH118" i="34"/>
  <c r="JH118" i="34" s="1"/>
  <c r="GZ118" i="34"/>
  <c r="IZ118" i="34" s="1"/>
  <c r="FM220" i="34"/>
  <c r="HA115" i="34"/>
  <c r="JA115" i="34" s="1"/>
  <c r="HC118" i="34"/>
  <c r="HI120" i="34"/>
  <c r="JI120" i="34" s="1"/>
  <c r="FF220" i="34"/>
  <c r="HF118" i="34"/>
  <c r="JF118" i="34" s="1"/>
  <c r="DT220" i="34"/>
  <c r="FT220" i="34"/>
  <c r="HE118" i="34"/>
  <c r="JE118" i="34" s="1"/>
  <c r="HG115" i="34"/>
  <c r="JG115" i="34" s="1"/>
  <c r="HF115" i="34"/>
  <c r="HB116" i="34"/>
  <c r="JB116" i="34" s="1"/>
  <c r="HJ117" i="34"/>
  <c r="JJ117" i="34" s="1"/>
  <c r="HC120" i="34"/>
  <c r="JC120" i="34" s="1"/>
  <c r="HI116" i="34"/>
  <c r="JI116" i="34" s="1"/>
  <c r="HD117" i="34"/>
  <c r="HI114" i="34"/>
  <c r="GT220" i="34"/>
  <c r="JC114" i="34"/>
  <c r="IZ114" i="34"/>
  <c r="HA114" i="34"/>
  <c r="HF119" i="34"/>
  <c r="JF119" i="34" s="1"/>
  <c r="GS220" i="34"/>
  <c r="FG220" i="34"/>
  <c r="HG114" i="34"/>
  <c r="JG114" i="34" s="1"/>
  <c r="FC220" i="34"/>
  <c r="JC123" i="34"/>
  <c r="HH114" i="34"/>
  <c r="HD120" i="34"/>
  <c r="JD120" i="34" s="1"/>
  <c r="HB121" i="34"/>
  <c r="JB121" i="34" s="1"/>
  <c r="GZ120" i="34"/>
  <c r="IZ120" i="34" s="1"/>
  <c r="DS220" i="34"/>
  <c r="HA121" i="34"/>
  <c r="JA121" i="34" s="1"/>
  <c r="HC121" i="34"/>
  <c r="JC121" i="34" s="1"/>
  <c r="HI115" i="34"/>
  <c r="JI115" i="34" s="1"/>
  <c r="HJ121" i="34"/>
  <c r="JJ121" i="34" s="1"/>
  <c r="GZ119" i="34"/>
  <c r="IZ119" i="34" s="1"/>
  <c r="HE116" i="34"/>
  <c r="JE116" i="34" s="1"/>
  <c r="HC119" i="34"/>
  <c r="HE117" i="34"/>
  <c r="JE117" i="34" s="1"/>
  <c r="FP220" i="34"/>
  <c r="IZ121" i="34"/>
  <c r="GZ121" i="34"/>
  <c r="JF114" i="34"/>
  <c r="FJ123" i="34"/>
  <c r="JJ123" i="34" s="1"/>
  <c r="EZ220" i="34"/>
  <c r="BE220" i="34"/>
  <c r="BK220" i="34"/>
  <c r="GP220" i="34"/>
  <c r="FD123" i="34"/>
  <c r="JD123" i="34" s="1"/>
  <c r="FH123" i="34"/>
  <c r="M161" i="19"/>
  <c r="DU220" i="34"/>
  <c r="L161" i="19"/>
  <c r="L699" i="6" s="1"/>
  <c r="DM220" i="34"/>
  <c r="DP220" i="34"/>
  <c r="M689" i="6"/>
  <c r="M734" i="6" s="1"/>
  <c r="BD220" i="34"/>
  <c r="BM220" i="34"/>
  <c r="DR220" i="34"/>
  <c r="BO220" i="33"/>
  <c r="FB123" i="34"/>
  <c r="FA123" i="34"/>
  <c r="BH220" i="34"/>
  <c r="FI121" i="34"/>
  <c r="FE123" i="34"/>
  <c r="JE123" i="34" s="1"/>
  <c r="BL220" i="34"/>
  <c r="K689" i="6"/>
  <c r="K734" i="6" s="1"/>
  <c r="CB220" i="33"/>
  <c r="AO220" i="33"/>
  <c r="C410" i="6"/>
  <c r="C689" i="6"/>
  <c r="L689" i="6"/>
  <c r="L734" i="6" s="1"/>
  <c r="D689" i="6" l="1"/>
  <c r="D734" i="6" s="1"/>
  <c r="EJ220" i="34"/>
  <c r="IJ220" i="34" s="1"/>
  <c r="M699" i="6"/>
  <c r="M744" i="6" s="1"/>
  <c r="IT220" i="34"/>
  <c r="IE123" i="34"/>
  <c r="IC220" i="34"/>
  <c r="IB123" i="34"/>
  <c r="EA220" i="34"/>
  <c r="IA220" i="34" s="1"/>
  <c r="H689" i="6"/>
  <c r="N494" i="6"/>
  <c r="HT220" i="34"/>
  <c r="IO220" i="34"/>
  <c r="IQ220" i="34"/>
  <c r="IS220" i="34"/>
  <c r="HP220" i="34"/>
  <c r="IP220" i="34"/>
  <c r="HM220" i="34"/>
  <c r="EI220" i="34"/>
  <c r="II117" i="34"/>
  <c r="EV220" i="34"/>
  <c r="IB220" i="34"/>
  <c r="HZ220" i="34"/>
  <c r="IE220" i="34"/>
  <c r="ED220" i="34"/>
  <c r="ID123" i="34"/>
  <c r="GI220" i="34"/>
  <c r="EH220" i="34"/>
  <c r="IH123" i="34"/>
  <c r="IF220" i="34"/>
  <c r="II121" i="34"/>
  <c r="FE220" i="34"/>
  <c r="GZ220" i="34"/>
  <c r="IZ220" i="34" s="1"/>
  <c r="HC220" i="34"/>
  <c r="JC220" i="34" s="1"/>
  <c r="IZ115" i="34"/>
  <c r="HD220" i="34"/>
  <c r="JC118" i="34"/>
  <c r="FD220" i="34"/>
  <c r="JC119" i="34"/>
  <c r="HF220" i="34"/>
  <c r="JF220" i="34" s="1"/>
  <c r="FO220" i="34"/>
  <c r="FS220" i="34"/>
  <c r="HS220" i="34" s="1"/>
  <c r="GN220" i="34"/>
  <c r="IN220" i="34" s="1"/>
  <c r="FU220" i="34"/>
  <c r="HU220" i="34" s="1"/>
  <c r="FQ220" i="34"/>
  <c r="HQ220" i="34" s="1"/>
  <c r="FR220" i="34"/>
  <c r="HR220" i="34" s="1"/>
  <c r="FJ220" i="34"/>
  <c r="GR220" i="34"/>
  <c r="IR220" i="34" s="1"/>
  <c r="HB220" i="34"/>
  <c r="JF115" i="34"/>
  <c r="HJ220" i="34"/>
  <c r="HE220" i="34"/>
  <c r="FA220" i="34"/>
  <c r="JA123" i="34"/>
  <c r="FB220" i="34"/>
  <c r="JB123" i="34"/>
  <c r="FH220" i="34"/>
  <c r="JH123" i="34"/>
  <c r="HH220" i="34"/>
  <c r="HA220" i="34"/>
  <c r="G689" i="6"/>
  <c r="G734" i="6" s="1"/>
  <c r="FI220" i="34"/>
  <c r="HI121" i="34"/>
  <c r="DW220" i="34"/>
  <c r="DO220" i="34"/>
  <c r="DN220" i="34"/>
  <c r="HN220" i="34" s="1"/>
  <c r="GM220" i="34"/>
  <c r="IM220" i="34" s="1"/>
  <c r="JH114" i="34"/>
  <c r="HG220" i="34"/>
  <c r="JA114" i="34"/>
  <c r="JI114" i="34"/>
  <c r="JD117" i="34"/>
  <c r="FW220" i="34"/>
  <c r="GU220" i="34"/>
  <c r="IU220" i="34" s="1"/>
  <c r="JE114" i="34"/>
  <c r="FV220" i="34"/>
  <c r="GW220" i="34"/>
  <c r="IW220" i="34" s="1"/>
  <c r="GV220" i="34"/>
  <c r="DV220" i="34"/>
  <c r="N410" i="6"/>
  <c r="L744" i="6"/>
  <c r="C734" i="6"/>
  <c r="JD220" i="34" l="1"/>
  <c r="HW220" i="34"/>
  <c r="JB220" i="34"/>
  <c r="HV220" i="34"/>
  <c r="H734" i="6"/>
  <c r="N734" i="6" s="1"/>
  <c r="N689" i="6"/>
  <c r="HO220" i="34"/>
  <c r="IV220" i="34"/>
  <c r="ID220" i="34"/>
  <c r="IH220" i="34"/>
  <c r="II220" i="34"/>
  <c r="HI220" i="34"/>
  <c r="JA220" i="34"/>
  <c r="JJ220" i="34"/>
  <c r="JE220" i="34"/>
  <c r="JI121" i="34"/>
  <c r="JH220" i="34"/>
  <c r="JG220" i="34"/>
  <c r="JI220" i="34" l="1"/>
  <c r="H124" i="19"/>
  <c r="H138" i="19"/>
  <c r="H110" i="19"/>
  <c r="H152" i="19"/>
  <c r="H96" i="19"/>
  <c r="C113" i="19"/>
  <c r="C141" i="19"/>
  <c r="C155" i="19"/>
  <c r="C127" i="19"/>
  <c r="C99" i="19"/>
  <c r="C137" i="19"/>
  <c r="C151" i="19"/>
  <c r="C123" i="19"/>
  <c r="C95" i="19"/>
  <c r="C109" i="19"/>
  <c r="C153" i="19"/>
  <c r="C111" i="19"/>
  <c r="C125" i="19"/>
  <c r="C97" i="19"/>
  <c r="C139" i="19"/>
  <c r="C154" i="19"/>
  <c r="C98" i="19"/>
  <c r="C126" i="19"/>
  <c r="C112" i="19"/>
  <c r="C140" i="19"/>
  <c r="C132" i="19"/>
  <c r="C159" i="19"/>
  <c r="C103" i="19"/>
  <c r="C131" i="19"/>
  <c r="C102" i="19"/>
  <c r="C104" i="19"/>
  <c r="C158" i="19"/>
  <c r="C144" i="19"/>
  <c r="C116" i="19"/>
  <c r="C130" i="19"/>
  <c r="C160" i="19"/>
  <c r="H100" i="19"/>
  <c r="H114" i="19"/>
  <c r="H156" i="19"/>
  <c r="H128" i="19"/>
  <c r="H142" i="19"/>
  <c r="I124" i="19"/>
  <c r="I152" i="19"/>
  <c r="I96" i="19"/>
  <c r="I110" i="19"/>
  <c r="I138" i="19"/>
  <c r="J138" i="19" l="1"/>
  <c r="J96" i="19"/>
  <c r="J110" i="19"/>
  <c r="J124" i="19"/>
  <c r="J152" i="19"/>
  <c r="G159" i="19"/>
  <c r="G132" i="19"/>
  <c r="G131" i="19"/>
  <c r="G103" i="19"/>
  <c r="G130" i="19"/>
  <c r="G144" i="19"/>
  <c r="G116" i="19"/>
  <c r="G102" i="19"/>
  <c r="G104" i="19"/>
  <c r="G158" i="19"/>
  <c r="G160" i="19"/>
  <c r="G96" i="19"/>
  <c r="G110" i="19"/>
  <c r="G152" i="19"/>
  <c r="G138" i="19"/>
  <c r="G124" i="19"/>
  <c r="F125" i="19"/>
  <c r="F111" i="19"/>
  <c r="F97" i="19"/>
  <c r="F139" i="19"/>
  <c r="F153" i="19"/>
  <c r="D123" i="19"/>
  <c r="D151" i="19"/>
  <c r="D109" i="19"/>
  <c r="D137" i="19"/>
  <c r="D95" i="19"/>
  <c r="E99" i="19"/>
  <c r="E113" i="19"/>
  <c r="E141" i="19"/>
  <c r="E155" i="19"/>
  <c r="E127" i="19"/>
  <c r="D114" i="19"/>
  <c r="D156" i="19"/>
  <c r="D142" i="19"/>
  <c r="D100" i="19"/>
  <c r="D128" i="19"/>
  <c r="F98" i="19"/>
  <c r="F140" i="19"/>
  <c r="F154" i="19"/>
  <c r="F126" i="19"/>
  <c r="F112" i="19"/>
  <c r="I156" i="19"/>
  <c r="I114" i="19"/>
  <c r="I142" i="19"/>
  <c r="I100" i="19"/>
  <c r="I128" i="19"/>
  <c r="F128" i="19"/>
  <c r="F142" i="19"/>
  <c r="F156" i="19"/>
  <c r="F114" i="19"/>
  <c r="F100" i="19"/>
  <c r="H159" i="19"/>
  <c r="H103" i="19"/>
  <c r="H132" i="19"/>
  <c r="H131" i="19"/>
  <c r="H158" i="19"/>
  <c r="H104" i="19"/>
  <c r="H130" i="19"/>
  <c r="H102" i="19"/>
  <c r="H116" i="19"/>
  <c r="H144" i="19"/>
  <c r="H160" i="19"/>
  <c r="F157" i="19"/>
  <c r="F115" i="19"/>
  <c r="F101" i="19"/>
  <c r="F143" i="19"/>
  <c r="F129" i="19"/>
  <c r="E126" i="19"/>
  <c r="E140" i="19"/>
  <c r="E154" i="19"/>
  <c r="E112" i="19"/>
  <c r="E98" i="19"/>
  <c r="I129" i="19"/>
  <c r="I101" i="19"/>
  <c r="I157" i="19"/>
  <c r="I115" i="19"/>
  <c r="I143" i="19"/>
  <c r="F109" i="19"/>
  <c r="F95" i="19"/>
  <c r="F151" i="19"/>
  <c r="F137" i="19"/>
  <c r="F123" i="19"/>
  <c r="E124" i="19"/>
  <c r="E152" i="19"/>
  <c r="E96" i="19"/>
  <c r="E110" i="19"/>
  <c r="E138" i="19"/>
  <c r="C101" i="19"/>
  <c r="C115" i="19"/>
  <c r="C143" i="19"/>
  <c r="C129" i="19"/>
  <c r="C157" i="19"/>
  <c r="D125" i="19"/>
  <c r="D111" i="19"/>
  <c r="D153" i="19"/>
  <c r="D139" i="19"/>
  <c r="D97" i="19"/>
  <c r="I111" i="19"/>
  <c r="I139" i="19"/>
  <c r="I97" i="19"/>
  <c r="I125" i="19"/>
  <c r="I153" i="19"/>
  <c r="D124" i="19"/>
  <c r="D110" i="19"/>
  <c r="D138" i="19"/>
  <c r="D152" i="19"/>
  <c r="D96" i="19"/>
  <c r="F124" i="19"/>
  <c r="F96" i="19"/>
  <c r="F110" i="19"/>
  <c r="F138" i="19"/>
  <c r="F152" i="19"/>
  <c r="I112" i="19"/>
  <c r="I126" i="19"/>
  <c r="I154" i="19"/>
  <c r="I140" i="19"/>
  <c r="I98" i="19"/>
  <c r="J101" i="19"/>
  <c r="J143" i="19"/>
  <c r="J115" i="19"/>
  <c r="J129" i="19"/>
  <c r="J157" i="19"/>
  <c r="J126" i="19"/>
  <c r="J140" i="19"/>
  <c r="J112" i="19"/>
  <c r="J98" i="19"/>
  <c r="J154" i="19"/>
  <c r="J139" i="19"/>
  <c r="J153" i="19"/>
  <c r="J111" i="19"/>
  <c r="J125" i="19"/>
  <c r="J97" i="19"/>
  <c r="J113" i="19"/>
  <c r="J141" i="19"/>
  <c r="J155" i="19"/>
  <c r="J127" i="19"/>
  <c r="J99" i="19"/>
  <c r="D143" i="19"/>
  <c r="D129" i="19"/>
  <c r="D101" i="19"/>
  <c r="D157" i="19"/>
  <c r="D115" i="19"/>
  <c r="J131" i="19"/>
  <c r="J103" i="19"/>
  <c r="J159" i="19"/>
  <c r="J132" i="19"/>
  <c r="J158" i="19"/>
  <c r="J104" i="19"/>
  <c r="J144" i="19"/>
  <c r="J102" i="19"/>
  <c r="J130" i="19"/>
  <c r="J116" i="19"/>
  <c r="J160" i="19"/>
  <c r="D113" i="19"/>
  <c r="D127" i="19"/>
  <c r="D155" i="19"/>
  <c r="D141" i="19"/>
  <c r="D99" i="19"/>
  <c r="G97" i="19"/>
  <c r="G111" i="19"/>
  <c r="G153" i="19"/>
  <c r="G139" i="19"/>
  <c r="G125" i="19"/>
  <c r="I113" i="19"/>
  <c r="I127" i="19"/>
  <c r="I99" i="19"/>
  <c r="I155" i="19"/>
  <c r="I141" i="19"/>
  <c r="G155" i="19"/>
  <c r="G99" i="19"/>
  <c r="G127" i="19"/>
  <c r="G113" i="19"/>
  <c r="G141" i="19"/>
  <c r="E143" i="19"/>
  <c r="E157" i="19"/>
  <c r="E101" i="19"/>
  <c r="E129" i="19"/>
  <c r="E115" i="19"/>
  <c r="H101" i="19"/>
  <c r="H129" i="19"/>
  <c r="H143" i="19"/>
  <c r="H115" i="19"/>
  <c r="H157" i="19"/>
  <c r="J151" i="19"/>
  <c r="J137" i="19"/>
  <c r="J123" i="19"/>
  <c r="J109" i="19"/>
  <c r="J95" i="19"/>
  <c r="E131" i="19"/>
  <c r="E159" i="19"/>
  <c r="E132" i="19"/>
  <c r="E103" i="19"/>
  <c r="E130" i="19"/>
  <c r="E102" i="19"/>
  <c r="E158" i="19"/>
  <c r="E104" i="19"/>
  <c r="E116" i="19"/>
  <c r="E144" i="19"/>
  <c r="E160" i="19"/>
  <c r="E95" i="19"/>
  <c r="E109" i="19"/>
  <c r="E123" i="19"/>
  <c r="E137" i="19"/>
  <c r="E151" i="19"/>
  <c r="G157" i="19"/>
  <c r="G101" i="19"/>
  <c r="G129" i="19"/>
  <c r="G115" i="19"/>
  <c r="G143" i="19"/>
  <c r="H111" i="19"/>
  <c r="H153" i="19"/>
  <c r="H97" i="19"/>
  <c r="H125" i="19"/>
  <c r="H139" i="19"/>
  <c r="G95" i="19"/>
  <c r="G109" i="19"/>
  <c r="G137" i="19"/>
  <c r="G123" i="19"/>
  <c r="G151" i="19"/>
  <c r="G154" i="19"/>
  <c r="G126" i="19"/>
  <c r="G112" i="19"/>
  <c r="G98" i="19"/>
  <c r="G140" i="19"/>
  <c r="H126" i="19"/>
  <c r="H112" i="19"/>
  <c r="H98" i="19"/>
  <c r="H154" i="19"/>
  <c r="H140" i="19"/>
  <c r="C100" i="19"/>
  <c r="C128" i="19"/>
  <c r="C114" i="19"/>
  <c r="C156" i="19"/>
  <c r="C142" i="19"/>
  <c r="I103" i="19"/>
  <c r="I131" i="19"/>
  <c r="I159" i="19"/>
  <c r="I132" i="19"/>
  <c r="I130" i="19"/>
  <c r="I144" i="19"/>
  <c r="I104" i="19"/>
  <c r="I102" i="19"/>
  <c r="I116" i="19"/>
  <c r="I160" i="19"/>
  <c r="I158" i="19"/>
  <c r="J142" i="19"/>
  <c r="J156" i="19"/>
  <c r="J128" i="19"/>
  <c r="J114" i="19"/>
  <c r="J100" i="19"/>
  <c r="H155" i="19"/>
  <c r="H99" i="19"/>
  <c r="H127" i="19"/>
  <c r="H141" i="19"/>
  <c r="H113" i="19"/>
  <c r="C152" i="19"/>
  <c r="C124" i="19"/>
  <c r="C138" i="19"/>
  <c r="C96" i="19"/>
  <c r="C110" i="19"/>
  <c r="F155" i="19"/>
  <c r="F99" i="19"/>
  <c r="F141" i="19"/>
  <c r="F113" i="19"/>
  <c r="F127" i="19"/>
  <c r="H123" i="19"/>
  <c r="H137" i="19"/>
  <c r="H151" i="19"/>
  <c r="H95" i="19"/>
  <c r="H109" i="19"/>
  <c r="F103" i="19"/>
  <c r="F131" i="19"/>
  <c r="F159" i="19"/>
  <c r="F132" i="19"/>
  <c r="F130" i="19"/>
  <c r="F158" i="19"/>
  <c r="F144" i="19"/>
  <c r="F104" i="19"/>
  <c r="F116" i="19"/>
  <c r="F102" i="19"/>
  <c r="F160" i="19"/>
  <c r="D159" i="19"/>
  <c r="D131" i="19"/>
  <c r="D132" i="19"/>
  <c r="D103" i="19"/>
  <c r="D130" i="19"/>
  <c r="D116" i="19"/>
  <c r="D104" i="19"/>
  <c r="D144" i="19"/>
  <c r="D102" i="19"/>
  <c r="D158" i="19"/>
  <c r="D160" i="19"/>
  <c r="I123" i="19"/>
  <c r="I151" i="19"/>
  <c r="I95" i="19"/>
  <c r="I109" i="19"/>
  <c r="I137" i="19"/>
  <c r="E111" i="19"/>
  <c r="E139" i="19"/>
  <c r="E97" i="19"/>
  <c r="E153" i="19"/>
  <c r="E125" i="19"/>
  <c r="E114" i="19"/>
  <c r="E128" i="19"/>
  <c r="E142" i="19"/>
  <c r="E100" i="19"/>
  <c r="E156" i="19"/>
  <c r="D112" i="19"/>
  <c r="D98" i="19"/>
  <c r="D126" i="19"/>
  <c r="D140" i="19"/>
  <c r="D154" i="19"/>
  <c r="G156" i="19"/>
  <c r="G142" i="19"/>
  <c r="G100" i="19"/>
  <c r="G114" i="19"/>
  <c r="G128" i="19"/>
  <c r="I147" i="19" l="1"/>
  <c r="I133" i="19"/>
  <c r="H119" i="19"/>
  <c r="N307" i="6" s="1"/>
  <c r="H161" i="19"/>
  <c r="H133" i="19"/>
  <c r="N349" i="6" s="1"/>
  <c r="I119" i="19"/>
  <c r="I161" i="19"/>
  <c r="G147" i="19"/>
  <c r="E119" i="19"/>
  <c r="J133" i="19"/>
  <c r="C119" i="19"/>
  <c r="C307" i="6" s="1"/>
  <c r="F161" i="19"/>
  <c r="D147" i="19"/>
  <c r="E161" i="19"/>
  <c r="E105" i="19"/>
  <c r="J147" i="19"/>
  <c r="C161" i="19"/>
  <c r="C504" i="6" s="1"/>
  <c r="F105" i="19"/>
  <c r="D119" i="19"/>
  <c r="G119" i="19"/>
  <c r="G161" i="19"/>
  <c r="G105" i="19"/>
  <c r="E147" i="19"/>
  <c r="J105" i="19"/>
  <c r="J161" i="19"/>
  <c r="C133" i="19"/>
  <c r="C349" i="6" s="1"/>
  <c r="F133" i="19"/>
  <c r="F119" i="19"/>
  <c r="C105" i="19"/>
  <c r="C193" i="6" s="1"/>
  <c r="D161" i="19"/>
  <c r="I105" i="19"/>
  <c r="H105" i="19"/>
  <c r="N193" i="6" s="1"/>
  <c r="E133" i="19"/>
  <c r="J119" i="19"/>
  <c r="H147" i="19"/>
  <c r="N462" i="6" s="1"/>
  <c r="C147" i="19"/>
  <c r="C462" i="6" s="1"/>
  <c r="F147" i="19"/>
  <c r="D105" i="19"/>
  <c r="D133" i="19"/>
  <c r="G133" i="19"/>
  <c r="N504" i="6" l="1"/>
  <c r="H699" i="6"/>
  <c r="I699" i="6"/>
  <c r="I744" i="6" s="1"/>
  <c r="N265" i="6"/>
  <c r="D193" i="6"/>
  <c r="D504" i="6"/>
  <c r="J699" i="6"/>
  <c r="D307" i="6"/>
  <c r="F699" i="6"/>
  <c r="F744" i="6" s="1"/>
  <c r="D349" i="6"/>
  <c r="D462" i="6"/>
  <c r="N420" i="6"/>
  <c r="H744" i="6" l="1"/>
  <c r="N744" i="6" s="1"/>
  <c r="N699" i="6"/>
  <c r="E699" i="6"/>
  <c r="E744" i="6" s="1"/>
  <c r="G699" i="6"/>
  <c r="J744" i="6"/>
  <c r="C265" i="6"/>
  <c r="D420" i="6"/>
  <c r="C699" i="6"/>
  <c r="D265" i="6"/>
  <c r="C420" i="6"/>
  <c r="D699" i="6"/>
  <c r="G744" i="6" l="1"/>
  <c r="D744" i="6"/>
  <c r="C744" i="6"/>
  <c r="J96" i="22" l="1"/>
  <c r="J203" i="34" s="1"/>
  <c r="J61" i="22"/>
  <c r="J131" i="22"/>
  <c r="W203" i="34" s="1"/>
  <c r="J166" i="22"/>
  <c r="J238" i="22" l="1"/>
  <c r="AJ203" i="34"/>
  <c r="FT203" i="34" s="1"/>
  <c r="J343" i="22"/>
  <c r="AW203" i="34"/>
  <c r="J203" i="33"/>
  <c r="J273" i="22"/>
  <c r="W203" i="33"/>
  <c r="J308" i="22"/>
  <c r="J201" i="22"/>
  <c r="ET203" i="34" l="1"/>
  <c r="IT203" i="34" s="1"/>
  <c r="DT203" i="34"/>
  <c r="HT203" i="34" s="1"/>
  <c r="BJ203" i="34"/>
  <c r="GG203" i="34" s="1"/>
  <c r="AM203" i="33"/>
  <c r="BM203" i="33" s="1"/>
  <c r="J378" i="22"/>
  <c r="E156" i="22"/>
  <c r="E86" i="22"/>
  <c r="E193" i="34" s="1"/>
  <c r="E51" i="22"/>
  <c r="E121" i="22"/>
  <c r="R193" i="34" s="1"/>
  <c r="F161" i="22"/>
  <c r="F91" i="22"/>
  <c r="F198" i="34" s="1"/>
  <c r="F56" i="22"/>
  <c r="F126" i="22"/>
  <c r="S198" i="34" s="1"/>
  <c r="E161" i="22"/>
  <c r="E91" i="22"/>
  <c r="E198" i="34" s="1"/>
  <c r="E56" i="22"/>
  <c r="E126" i="22"/>
  <c r="GT203" i="34" l="1"/>
  <c r="EG203" i="34"/>
  <c r="FG203" i="34"/>
  <c r="F338" i="22"/>
  <c r="AS198" i="34"/>
  <c r="E303" i="22"/>
  <c r="R198" i="34"/>
  <c r="E233" i="22"/>
  <c r="AE198" i="34"/>
  <c r="E228" i="22"/>
  <c r="AE193" i="34"/>
  <c r="E338" i="22"/>
  <c r="AR198" i="34"/>
  <c r="F233" i="22"/>
  <c r="AF198" i="34"/>
  <c r="EP198" i="34" s="1"/>
  <c r="E333" i="22"/>
  <c r="AR193" i="34"/>
  <c r="E198" i="33"/>
  <c r="E268" i="22"/>
  <c r="F198" i="33"/>
  <c r="F268" i="22"/>
  <c r="E193" i="33"/>
  <c r="E263" i="22"/>
  <c r="S198" i="33"/>
  <c r="F303" i="22"/>
  <c r="R193" i="33"/>
  <c r="E298" i="22"/>
  <c r="R198" i="33"/>
  <c r="F196" i="22"/>
  <c r="BF198" i="34" s="1"/>
  <c r="E149" i="22"/>
  <c r="E114" i="22"/>
  <c r="R186" i="34" s="1"/>
  <c r="E79" i="22"/>
  <c r="E186" i="34" s="1"/>
  <c r="E44" i="22"/>
  <c r="AE186" i="34" s="1"/>
  <c r="E191" i="22"/>
  <c r="E196" i="22"/>
  <c r="DO193" i="34" l="1"/>
  <c r="HO193" i="34" s="1"/>
  <c r="FO198" i="34"/>
  <c r="FO186" i="34"/>
  <c r="DO186" i="34"/>
  <c r="HO186" i="34" s="1"/>
  <c r="EO186" i="34"/>
  <c r="IO186" i="34" s="1"/>
  <c r="DP198" i="34"/>
  <c r="HP198" i="34" s="1"/>
  <c r="FO193" i="34"/>
  <c r="FP198" i="34"/>
  <c r="EO198" i="34"/>
  <c r="GC198" i="34"/>
  <c r="EO193" i="34"/>
  <c r="IO193" i="34" s="1"/>
  <c r="DO198" i="34"/>
  <c r="HO198" i="34" s="1"/>
  <c r="IG203" i="34"/>
  <c r="HG203" i="34"/>
  <c r="JG203" i="34" s="1"/>
  <c r="GP198" i="34"/>
  <c r="IP198" i="34" s="1"/>
  <c r="EC198" i="34"/>
  <c r="FC198" i="34"/>
  <c r="E373" i="22"/>
  <c r="BE198" i="34"/>
  <c r="EB198" i="34" s="1"/>
  <c r="E368" i="22"/>
  <c r="BE193" i="34"/>
  <c r="GO193" i="34" s="1"/>
  <c r="E326" i="22"/>
  <c r="AR186" i="34"/>
  <c r="AH193" i="33"/>
  <c r="AH198" i="33"/>
  <c r="AI198" i="33"/>
  <c r="BI198" i="33" s="1"/>
  <c r="E221" i="22"/>
  <c r="R186" i="33"/>
  <c r="E291" i="22"/>
  <c r="F373" i="22"/>
  <c r="E186" i="33"/>
  <c r="E256" i="22"/>
  <c r="G56" i="22"/>
  <c r="G126" i="22"/>
  <c r="T198" i="34" s="1"/>
  <c r="G161" i="22"/>
  <c r="G91" i="22"/>
  <c r="G198" i="34" s="1"/>
  <c r="E184" i="22"/>
  <c r="BE186" i="34" s="1"/>
  <c r="BH198" i="33" l="1"/>
  <c r="BH193" i="33"/>
  <c r="GB186" i="34"/>
  <c r="GB198" i="34"/>
  <c r="IB198" i="34" s="1"/>
  <c r="GB193" i="34"/>
  <c r="IC198" i="34"/>
  <c r="HC198" i="34"/>
  <c r="JC198" i="34" s="1"/>
  <c r="EB193" i="34"/>
  <c r="GO198" i="34"/>
  <c r="IO198" i="34" s="1"/>
  <c r="EB186" i="34"/>
  <c r="GO186" i="34"/>
  <c r="FB198" i="34"/>
  <c r="G338" i="22"/>
  <c r="AT198" i="34"/>
  <c r="G233" i="22"/>
  <c r="AG198" i="34"/>
  <c r="FB193" i="34"/>
  <c r="FB186" i="34"/>
  <c r="AH186" i="33"/>
  <c r="T198" i="33"/>
  <c r="G303" i="22"/>
  <c r="G198" i="33"/>
  <c r="G268" i="22"/>
  <c r="E361" i="22"/>
  <c r="H56" i="22"/>
  <c r="H126" i="22"/>
  <c r="U198" i="34" s="1"/>
  <c r="H91" i="22"/>
  <c r="H161" i="22"/>
  <c r="G196" i="22"/>
  <c r="DQ198" i="34" l="1"/>
  <c r="HQ198" i="34" s="1"/>
  <c r="FQ198" i="34"/>
  <c r="EQ198" i="34"/>
  <c r="IB186" i="34"/>
  <c r="IB193" i="34"/>
  <c r="HB186" i="34"/>
  <c r="JB186" i="34" s="1"/>
  <c r="HB193" i="34"/>
  <c r="JB193" i="34" s="1"/>
  <c r="HB198" i="34"/>
  <c r="JB198" i="34" s="1"/>
  <c r="BH186" i="33"/>
  <c r="H268" i="22"/>
  <c r="H198" i="34"/>
  <c r="H233" i="22"/>
  <c r="AH198" i="34"/>
  <c r="G373" i="22"/>
  <c r="BG198" i="34"/>
  <c r="GD198" i="34" s="1"/>
  <c r="H338" i="22"/>
  <c r="AU198" i="34"/>
  <c r="AJ198" i="33"/>
  <c r="U198" i="33"/>
  <c r="H303" i="22"/>
  <c r="H196" i="22"/>
  <c r="H198" i="33"/>
  <c r="I56" i="22"/>
  <c r="I126" i="22"/>
  <c r="V198" i="34" s="1"/>
  <c r="I161" i="22"/>
  <c r="I91" i="22"/>
  <c r="I198" i="34" s="1"/>
  <c r="BJ198" i="33" l="1"/>
  <c r="FR198" i="34"/>
  <c r="ER198" i="34"/>
  <c r="DR198" i="34"/>
  <c r="HR198" i="34" s="1"/>
  <c r="ED198" i="34"/>
  <c r="GQ198" i="34"/>
  <c r="IQ198" i="34" s="1"/>
  <c r="H373" i="22"/>
  <c r="BH198" i="34"/>
  <c r="GE198" i="34" s="1"/>
  <c r="I338" i="22"/>
  <c r="AV198" i="34"/>
  <c r="I233" i="22"/>
  <c r="AI198" i="34"/>
  <c r="DS198" i="34" s="1"/>
  <c r="HS198" i="34" s="1"/>
  <c r="FD198" i="34"/>
  <c r="AK198" i="33"/>
  <c r="BK198" i="33" s="1"/>
  <c r="I198" i="33"/>
  <c r="I268" i="22"/>
  <c r="V198" i="33"/>
  <c r="I303" i="22"/>
  <c r="I196" i="22"/>
  <c r="E87" i="22"/>
  <c r="E194" i="34" s="1"/>
  <c r="E52" i="22"/>
  <c r="E122" i="22"/>
  <c r="E157" i="22"/>
  <c r="J56" i="22"/>
  <c r="J161" i="22"/>
  <c r="J126" i="22"/>
  <c r="W198" i="34" s="1"/>
  <c r="J91" i="22"/>
  <c r="J198" i="34" s="1"/>
  <c r="FS198" i="34" l="1"/>
  <c r="ES198" i="34"/>
  <c r="ID198" i="34"/>
  <c r="HD198" i="34"/>
  <c r="JD198" i="34" s="1"/>
  <c r="EE198" i="34"/>
  <c r="GR198" i="34"/>
  <c r="IR198" i="34" s="1"/>
  <c r="J338" i="22"/>
  <c r="AW198" i="34"/>
  <c r="E229" i="22"/>
  <c r="AE194" i="34"/>
  <c r="J233" i="22"/>
  <c r="AJ198" i="34"/>
  <c r="DT198" i="34" s="1"/>
  <c r="HT198" i="34" s="1"/>
  <c r="E334" i="22"/>
  <c r="AR194" i="34"/>
  <c r="I373" i="22"/>
  <c r="BI198" i="34"/>
  <c r="GF198" i="34" s="1"/>
  <c r="E299" i="22"/>
  <c r="R194" i="34"/>
  <c r="FE198" i="34"/>
  <c r="AL198" i="33"/>
  <c r="BL198" i="33" s="1"/>
  <c r="W198" i="33"/>
  <c r="J303" i="22"/>
  <c r="J198" i="33"/>
  <c r="J268" i="22"/>
  <c r="E194" i="33"/>
  <c r="E264" i="22"/>
  <c r="E192" i="22"/>
  <c r="BE194" i="34" s="1"/>
  <c r="R194" i="33"/>
  <c r="J196" i="22"/>
  <c r="K56" i="22"/>
  <c r="K161" i="22"/>
  <c r="K126" i="22"/>
  <c r="X198" i="34" s="1"/>
  <c r="K91" i="22"/>
  <c r="K198" i="34" s="1"/>
  <c r="FO194" i="34" l="1"/>
  <c r="FT198" i="34"/>
  <c r="EO194" i="34"/>
  <c r="IO194" i="34" s="1"/>
  <c r="EB194" i="34"/>
  <c r="GB194" i="34"/>
  <c r="ET198" i="34"/>
  <c r="DO194" i="34"/>
  <c r="HO194" i="34" s="1"/>
  <c r="IE198" i="34"/>
  <c r="EF198" i="34"/>
  <c r="GS198" i="34"/>
  <c r="IS198" i="34" s="1"/>
  <c r="HE198" i="34"/>
  <c r="JE198" i="34" s="1"/>
  <c r="GO194" i="34"/>
  <c r="FF198" i="34"/>
  <c r="BJ198" i="34"/>
  <c r="GG198" i="34" s="1"/>
  <c r="FB194" i="34"/>
  <c r="K338" i="22"/>
  <c r="AX198" i="34"/>
  <c r="K233" i="22"/>
  <c r="AK198" i="34"/>
  <c r="DU198" i="34" s="1"/>
  <c r="HU198" i="34" s="1"/>
  <c r="AH194" i="33"/>
  <c r="AM198" i="33"/>
  <c r="BM198" i="33" s="1"/>
  <c r="X198" i="33"/>
  <c r="K303" i="22"/>
  <c r="E369" i="22"/>
  <c r="K198" i="33"/>
  <c r="K268" i="22"/>
  <c r="J373" i="22"/>
  <c r="F51" i="22"/>
  <c r="F86" i="22"/>
  <c r="F193" i="34" s="1"/>
  <c r="F156" i="22"/>
  <c r="F121" i="22"/>
  <c r="S193" i="34" s="1"/>
  <c r="G44" i="22"/>
  <c r="AG186" i="34" s="1"/>
  <c r="G79" i="22"/>
  <c r="G186" i="34" s="1"/>
  <c r="G114" i="22"/>
  <c r="T186" i="34" s="1"/>
  <c r="G149" i="22"/>
  <c r="F157" i="22"/>
  <c r="F52" i="22"/>
  <c r="F87" i="22"/>
  <c r="F194" i="34" s="1"/>
  <c r="F122" i="22"/>
  <c r="S194" i="34" s="1"/>
  <c r="G156" i="22"/>
  <c r="G51" i="22"/>
  <c r="G121" i="22"/>
  <c r="T193" i="34" s="1"/>
  <c r="G86" i="22"/>
  <c r="G193" i="34" s="1"/>
  <c r="L56" i="22"/>
  <c r="L91" i="22"/>
  <c r="L161" i="22"/>
  <c r="L126" i="22"/>
  <c r="Y198" i="34" s="1"/>
  <c r="K196" i="22"/>
  <c r="BH194" i="33" l="1"/>
  <c r="IB194" i="34"/>
  <c r="FQ186" i="34"/>
  <c r="DQ186" i="34"/>
  <c r="HQ186" i="34" s="1"/>
  <c r="EQ186" i="34"/>
  <c r="IQ186" i="34" s="1"/>
  <c r="FU198" i="34"/>
  <c r="EU198" i="34"/>
  <c r="IF198" i="34"/>
  <c r="HB194" i="34"/>
  <c r="JB194" i="34" s="1"/>
  <c r="GT198" i="34"/>
  <c r="IT198" i="34" s="1"/>
  <c r="EG198" i="34"/>
  <c r="HF198" i="34"/>
  <c r="JF198" i="34" s="1"/>
  <c r="FG198" i="34"/>
  <c r="L268" i="22"/>
  <c r="L198" i="34"/>
  <c r="G228" i="22"/>
  <c r="AG193" i="34"/>
  <c r="DQ193" i="34" s="1"/>
  <c r="HQ193" i="34" s="1"/>
  <c r="F229" i="22"/>
  <c r="AF194" i="34"/>
  <c r="G333" i="22"/>
  <c r="AT193" i="34"/>
  <c r="F334" i="22"/>
  <c r="AS194" i="34"/>
  <c r="F228" i="22"/>
  <c r="AF193" i="34"/>
  <c r="L233" i="22"/>
  <c r="AL198" i="34"/>
  <c r="G326" i="22"/>
  <c r="AT186" i="34"/>
  <c r="K373" i="22"/>
  <c r="BK198" i="34"/>
  <c r="GH198" i="34" s="1"/>
  <c r="L338" i="22"/>
  <c r="AY198" i="34"/>
  <c r="F333" i="22"/>
  <c r="AS193" i="34"/>
  <c r="AN198" i="33"/>
  <c r="BN198" i="33" s="1"/>
  <c r="G221" i="22"/>
  <c r="G186" i="33"/>
  <c r="G256" i="22"/>
  <c r="Y198" i="33"/>
  <c r="L303" i="22"/>
  <c r="G193" i="33"/>
  <c r="G263" i="22"/>
  <c r="S194" i="33"/>
  <c r="F299" i="22"/>
  <c r="S193" i="33"/>
  <c r="F298" i="22"/>
  <c r="F193" i="33"/>
  <c r="F263" i="22"/>
  <c r="T193" i="33"/>
  <c r="G298" i="22"/>
  <c r="F194" i="33"/>
  <c r="F264" i="22"/>
  <c r="T186" i="33"/>
  <c r="G291" i="22"/>
  <c r="L196" i="22"/>
  <c r="L198" i="33"/>
  <c r="G191" i="22"/>
  <c r="BG193" i="34" s="1"/>
  <c r="F192" i="22"/>
  <c r="BF194" i="34" s="1"/>
  <c r="F191" i="22"/>
  <c r="BF193" i="34" s="1"/>
  <c r="G184" i="22"/>
  <c r="BG186" i="34" s="1"/>
  <c r="F94" i="22"/>
  <c r="F201" i="34" s="1"/>
  <c r="F59" i="22"/>
  <c r="F164" i="22"/>
  <c r="F129" i="22"/>
  <c r="S201" i="34" s="1"/>
  <c r="H149" i="22"/>
  <c r="H44" i="22"/>
  <c r="AH186" i="34" s="1"/>
  <c r="H79" i="22"/>
  <c r="H186" i="34" s="1"/>
  <c r="H114" i="22"/>
  <c r="U186" i="34" s="1"/>
  <c r="F114" i="22"/>
  <c r="F44" i="22"/>
  <c r="AF186" i="34" s="1"/>
  <c r="F79" i="22"/>
  <c r="F149" i="22"/>
  <c r="M56" i="22"/>
  <c r="M126" i="22"/>
  <c r="Z198" i="34" s="1"/>
  <c r="M161" i="22"/>
  <c r="M91" i="22"/>
  <c r="M198" i="34" s="1"/>
  <c r="FP194" i="34" l="1"/>
  <c r="DP193" i="34"/>
  <c r="HP193" i="34" s="1"/>
  <c r="FR186" i="34"/>
  <c r="DR186" i="34"/>
  <c r="HR186" i="34" s="1"/>
  <c r="ER186" i="34"/>
  <c r="IR186" i="34" s="1"/>
  <c r="FQ193" i="34"/>
  <c r="FP193" i="34"/>
  <c r="EC193" i="34"/>
  <c r="GC193" i="34"/>
  <c r="GD186" i="34"/>
  <c r="GD193" i="34"/>
  <c r="EP194" i="34"/>
  <c r="IP194" i="34" s="1"/>
  <c r="DP194" i="34"/>
  <c r="HP194" i="34" s="1"/>
  <c r="EQ193" i="34"/>
  <c r="IQ193" i="34" s="1"/>
  <c r="EP193" i="34"/>
  <c r="IP193" i="34" s="1"/>
  <c r="GC194" i="34"/>
  <c r="FV198" i="34"/>
  <c r="DV198" i="34"/>
  <c r="HV198" i="34" s="1"/>
  <c r="EV198" i="34"/>
  <c r="IG198" i="34"/>
  <c r="GP193" i="34"/>
  <c r="GQ193" i="34"/>
  <c r="ED186" i="34"/>
  <c r="ED193" i="34"/>
  <c r="GU198" i="34"/>
  <c r="IU198" i="34" s="1"/>
  <c r="GP194" i="34"/>
  <c r="GQ186" i="34"/>
  <c r="EC194" i="34"/>
  <c r="HG198" i="34"/>
  <c r="JG198" i="34" s="1"/>
  <c r="EH198" i="34"/>
  <c r="FH198" i="34"/>
  <c r="FC194" i="34"/>
  <c r="H326" i="22"/>
  <c r="AU186" i="34"/>
  <c r="M338" i="22"/>
  <c r="AZ198" i="34"/>
  <c r="F326" i="22"/>
  <c r="AS186" i="34"/>
  <c r="F256" i="22"/>
  <c r="F186" i="34"/>
  <c r="F341" i="22"/>
  <c r="AS201" i="34"/>
  <c r="FD193" i="34"/>
  <c r="M233" i="22"/>
  <c r="AM198" i="34"/>
  <c r="DW198" i="34" s="1"/>
  <c r="HW198" i="34" s="1"/>
  <c r="F236" i="22"/>
  <c r="AF201" i="34"/>
  <c r="EP201" i="34" s="1"/>
  <c r="L373" i="22"/>
  <c r="BL198" i="34"/>
  <c r="GI198" i="34" s="1"/>
  <c r="F291" i="22"/>
  <c r="S186" i="34"/>
  <c r="FC193" i="34"/>
  <c r="FD186" i="34"/>
  <c r="AJ193" i="33"/>
  <c r="BJ193" i="33" s="1"/>
  <c r="AJ186" i="33"/>
  <c r="AO198" i="33"/>
  <c r="BO198" i="33" s="1"/>
  <c r="AI194" i="33"/>
  <c r="AI193" i="33"/>
  <c r="H221" i="22"/>
  <c r="F221" i="22"/>
  <c r="F369" i="22"/>
  <c r="M198" i="33"/>
  <c r="M268" i="22"/>
  <c r="F201" i="33"/>
  <c r="F271" i="22"/>
  <c r="U186" i="33"/>
  <c r="H291" i="22"/>
  <c r="S201" i="33"/>
  <c r="F306" i="22"/>
  <c r="G361" i="22"/>
  <c r="G368" i="22"/>
  <c r="Z198" i="33"/>
  <c r="M303" i="22"/>
  <c r="H186" i="33"/>
  <c r="H256" i="22"/>
  <c r="F368" i="22"/>
  <c r="F186" i="33"/>
  <c r="S186" i="33"/>
  <c r="H184" i="22"/>
  <c r="BH186" i="34" s="1"/>
  <c r="F199" i="22"/>
  <c r="BF201" i="34" s="1"/>
  <c r="I156" i="22"/>
  <c r="I86" i="22"/>
  <c r="I193" i="34" s="1"/>
  <c r="I51" i="22"/>
  <c r="I121" i="22"/>
  <c r="V193" i="34" s="1"/>
  <c r="H52" i="22"/>
  <c r="H87" i="22"/>
  <c r="H194" i="34" s="1"/>
  <c r="H157" i="22"/>
  <c r="H122" i="22"/>
  <c r="U194" i="34" s="1"/>
  <c r="G122" i="22"/>
  <c r="T194" i="34" s="1"/>
  <c r="G87" i="22"/>
  <c r="G194" i="34" s="1"/>
  <c r="G52" i="22"/>
  <c r="G157" i="22"/>
  <c r="H156" i="22"/>
  <c r="H86" i="22"/>
  <c r="H193" i="34" s="1"/>
  <c r="H121" i="22"/>
  <c r="U193" i="34" s="1"/>
  <c r="H51" i="22"/>
  <c r="L131" i="22"/>
  <c r="Y203" i="34" s="1"/>
  <c r="L166" i="22"/>
  <c r="L96" i="22"/>
  <c r="L203" i="34" s="1"/>
  <c r="L61" i="22"/>
  <c r="F184" i="22"/>
  <c r="I149" i="22"/>
  <c r="I44" i="22"/>
  <c r="AI186" i="34" s="1"/>
  <c r="I114" i="22"/>
  <c r="V186" i="34" s="1"/>
  <c r="I79" i="22"/>
  <c r="I186" i="34" s="1"/>
  <c r="I157" i="22"/>
  <c r="I87" i="22"/>
  <c r="I194" i="34" s="1"/>
  <c r="I52" i="22"/>
  <c r="I122" i="22"/>
  <c r="V194" i="34" s="1"/>
  <c r="K166" i="22"/>
  <c r="K61" i="22"/>
  <c r="K131" i="22"/>
  <c r="X203" i="34" s="1"/>
  <c r="K96" i="22"/>
  <c r="K203" i="34" s="1"/>
  <c r="M196" i="22"/>
  <c r="BM198" i="34" s="1"/>
  <c r="BI194" i="33" l="1"/>
  <c r="BI193" i="33"/>
  <c r="IC193" i="34"/>
  <c r="GJ198" i="34"/>
  <c r="DP201" i="34"/>
  <c r="HP201" i="34" s="1"/>
  <c r="FW198" i="34"/>
  <c r="GC201" i="34"/>
  <c r="FP201" i="34"/>
  <c r="GE186" i="34"/>
  <c r="EW198" i="34"/>
  <c r="FS186" i="34"/>
  <c r="DS186" i="34"/>
  <c r="HS186" i="34" s="1"/>
  <c r="ES186" i="34"/>
  <c r="IS186" i="34" s="1"/>
  <c r="FP186" i="34"/>
  <c r="DP186" i="34"/>
  <c r="HP186" i="34" s="1"/>
  <c r="EP186" i="34"/>
  <c r="IP186" i="34" s="1"/>
  <c r="ID186" i="34"/>
  <c r="IH198" i="34"/>
  <c r="IC194" i="34"/>
  <c r="ID193" i="34"/>
  <c r="GP201" i="34"/>
  <c r="IP201" i="34" s="1"/>
  <c r="EE186" i="34"/>
  <c r="HD186" i="34"/>
  <c r="JD186" i="34" s="1"/>
  <c r="HD193" i="34"/>
  <c r="JD193" i="34" s="1"/>
  <c r="EJ198" i="34"/>
  <c r="HC194" i="34"/>
  <c r="JC194" i="34" s="1"/>
  <c r="GR186" i="34"/>
  <c r="GW198" i="34"/>
  <c r="EI198" i="34"/>
  <c r="HC193" i="34"/>
  <c r="JC193" i="34" s="1"/>
  <c r="GV198" i="34"/>
  <c r="IV198" i="34" s="1"/>
  <c r="EC201" i="34"/>
  <c r="HH198" i="34"/>
  <c r="JH198" i="34" s="1"/>
  <c r="FC201" i="34"/>
  <c r="BJ186" i="33"/>
  <c r="I333" i="22"/>
  <c r="AV193" i="34"/>
  <c r="I229" i="22"/>
  <c r="AI194" i="34"/>
  <c r="DS194" i="34" s="1"/>
  <c r="HS194" i="34" s="1"/>
  <c r="L238" i="22"/>
  <c r="AL203" i="34"/>
  <c r="EV203" i="34" s="1"/>
  <c r="IV203" i="34" s="1"/>
  <c r="H228" i="22"/>
  <c r="AH193" i="34"/>
  <c r="G334" i="22"/>
  <c r="AT194" i="34"/>
  <c r="H334" i="22"/>
  <c r="AU194" i="34"/>
  <c r="I228" i="22"/>
  <c r="AI193" i="34"/>
  <c r="FS193" i="34" s="1"/>
  <c r="FJ198" i="34"/>
  <c r="K238" i="22"/>
  <c r="AK203" i="34"/>
  <c r="DU203" i="34" s="1"/>
  <c r="HU203" i="34" s="1"/>
  <c r="G229" i="22"/>
  <c r="AG194" i="34"/>
  <c r="EQ194" i="34" s="1"/>
  <c r="IQ194" i="34" s="1"/>
  <c r="K343" i="22"/>
  <c r="AX203" i="34"/>
  <c r="I334" i="22"/>
  <c r="AV194" i="34"/>
  <c r="I326" i="22"/>
  <c r="AV186" i="34"/>
  <c r="L343" i="22"/>
  <c r="AY203" i="34"/>
  <c r="FI198" i="34"/>
  <c r="F361" i="22"/>
  <c r="BF186" i="34"/>
  <c r="EC186" i="34" s="1"/>
  <c r="H333" i="22"/>
  <c r="AU193" i="34"/>
  <c r="H229" i="22"/>
  <c r="AH194" i="34"/>
  <c r="DR194" i="34" s="1"/>
  <c r="HR194" i="34" s="1"/>
  <c r="FE186" i="34"/>
  <c r="AK186" i="33"/>
  <c r="AI201" i="33"/>
  <c r="BI201" i="33" s="1"/>
  <c r="AI186" i="33"/>
  <c r="AP198" i="33"/>
  <c r="BP198" i="33" s="1"/>
  <c r="I221" i="22"/>
  <c r="Y203" i="33"/>
  <c r="L308" i="22"/>
  <c r="T194" i="33"/>
  <c r="G299" i="22"/>
  <c r="I186" i="33"/>
  <c r="I256" i="22"/>
  <c r="U194" i="33"/>
  <c r="H299" i="22"/>
  <c r="V193" i="33"/>
  <c r="I298" i="22"/>
  <c r="F376" i="22"/>
  <c r="K203" i="33"/>
  <c r="K273" i="22"/>
  <c r="V186" i="33"/>
  <c r="I291" i="22"/>
  <c r="I194" i="33"/>
  <c r="I264" i="22"/>
  <c r="L203" i="33"/>
  <c r="L273" i="22"/>
  <c r="U193" i="33"/>
  <c r="H298" i="22"/>
  <c r="H361" i="22"/>
  <c r="V194" i="33"/>
  <c r="I299" i="22"/>
  <c r="X203" i="33"/>
  <c r="K308" i="22"/>
  <c r="M373" i="22"/>
  <c r="H193" i="33"/>
  <c r="H263" i="22"/>
  <c r="G194" i="33"/>
  <c r="G264" i="22"/>
  <c r="H194" i="33"/>
  <c r="H264" i="22"/>
  <c r="I193" i="33"/>
  <c r="I263" i="22"/>
  <c r="K201" i="22"/>
  <c r="BK203" i="34" s="1"/>
  <c r="I184" i="22"/>
  <c r="BI186" i="34" s="1"/>
  <c r="L201" i="22"/>
  <c r="BL203" i="34" s="1"/>
  <c r="I191" i="22"/>
  <c r="BI193" i="34" s="1"/>
  <c r="H191" i="22"/>
  <c r="BH193" i="34" s="1"/>
  <c r="I192" i="22"/>
  <c r="BI194" i="34" s="1"/>
  <c r="H192" i="22"/>
  <c r="BH194" i="34" s="1"/>
  <c r="G192" i="22"/>
  <c r="BG194" i="34" s="1"/>
  <c r="J157" i="22"/>
  <c r="J122" i="22"/>
  <c r="W194" i="34" s="1"/>
  <c r="J87" i="22"/>
  <c r="J194" i="34" s="1"/>
  <c r="J52" i="22"/>
  <c r="J86" i="22"/>
  <c r="J193" i="34" s="1"/>
  <c r="J51" i="22"/>
  <c r="J121" i="22"/>
  <c r="W193" i="34" s="1"/>
  <c r="J156" i="22"/>
  <c r="J114" i="22"/>
  <c r="W186" i="34" s="1"/>
  <c r="J149" i="22"/>
  <c r="J79" i="22"/>
  <c r="J186" i="34" s="1"/>
  <c r="J44" i="22"/>
  <c r="AJ186" i="34" s="1"/>
  <c r="K114" i="22"/>
  <c r="X186" i="34" s="1"/>
  <c r="K79" i="22"/>
  <c r="K186" i="34" s="1"/>
  <c r="K44" i="22"/>
  <c r="AK186" i="34" s="1"/>
  <c r="K149" i="22"/>
  <c r="DR193" i="34" l="1"/>
  <c r="HR193" i="34" s="1"/>
  <c r="GI203" i="34"/>
  <c r="GF194" i="34"/>
  <c r="ES193" i="34"/>
  <c r="IS193" i="34" s="1"/>
  <c r="GD194" i="34"/>
  <c r="DQ194" i="34"/>
  <c r="HQ194" i="34" s="1"/>
  <c r="FQ194" i="34"/>
  <c r="FS194" i="34"/>
  <c r="FR193" i="34"/>
  <c r="FT186" i="34"/>
  <c r="DT186" i="34"/>
  <c r="HT186" i="34" s="1"/>
  <c r="ET186" i="34"/>
  <c r="IT186" i="34" s="1"/>
  <c r="FU186" i="34"/>
  <c r="DU186" i="34"/>
  <c r="HU186" i="34" s="1"/>
  <c r="EU186" i="34"/>
  <c r="IU186" i="34" s="1"/>
  <c r="GE194" i="34"/>
  <c r="GF193" i="34"/>
  <c r="FU203" i="34"/>
  <c r="GF186" i="34"/>
  <c r="GH203" i="34"/>
  <c r="IW198" i="34"/>
  <c r="DS193" i="34"/>
  <c r="HS193" i="34" s="1"/>
  <c r="FR194" i="34"/>
  <c r="ER193" i="34"/>
  <c r="IR193" i="34" s="1"/>
  <c r="DV203" i="34"/>
  <c r="HV203" i="34" s="1"/>
  <c r="ES194" i="34"/>
  <c r="IS194" i="34" s="1"/>
  <c r="GE193" i="34"/>
  <c r="EU203" i="34"/>
  <c r="IU203" i="34" s="1"/>
  <c r="FV203" i="34"/>
  <c r="GC186" i="34"/>
  <c r="IC186" i="34" s="1"/>
  <c r="ER194" i="34"/>
  <c r="IR194" i="34" s="1"/>
  <c r="IE186" i="34"/>
  <c r="IC201" i="34"/>
  <c r="II198" i="34"/>
  <c r="IJ198" i="34"/>
  <c r="ED194" i="34"/>
  <c r="GS193" i="34"/>
  <c r="GS186" i="34"/>
  <c r="EI203" i="34"/>
  <c r="EF194" i="34"/>
  <c r="HC201" i="34"/>
  <c r="JC201" i="34" s="1"/>
  <c r="EF193" i="34"/>
  <c r="GP186" i="34"/>
  <c r="EF186" i="34"/>
  <c r="EH203" i="34"/>
  <c r="HJ198" i="34"/>
  <c r="JJ198" i="34" s="1"/>
  <c r="GV203" i="34"/>
  <c r="GR194" i="34"/>
  <c r="GR193" i="34"/>
  <c r="HE186" i="34"/>
  <c r="JE186" i="34" s="1"/>
  <c r="GU203" i="34"/>
  <c r="EE194" i="34"/>
  <c r="GS194" i="34"/>
  <c r="GQ194" i="34"/>
  <c r="EE193" i="34"/>
  <c r="HI198" i="34"/>
  <c r="JI198" i="34" s="1"/>
  <c r="FF193" i="34"/>
  <c r="BI186" i="33"/>
  <c r="BK186" i="33"/>
  <c r="J326" i="22"/>
  <c r="AW186" i="34"/>
  <c r="J228" i="22"/>
  <c r="AJ193" i="34"/>
  <c r="FT193" i="34" s="1"/>
  <c r="FE194" i="34"/>
  <c r="FI203" i="34"/>
  <c r="FH203" i="34"/>
  <c r="FE193" i="34"/>
  <c r="FF194" i="34"/>
  <c r="FF186" i="34"/>
  <c r="J334" i="22"/>
  <c r="AW194" i="34"/>
  <c r="K326" i="22"/>
  <c r="AX186" i="34"/>
  <c r="J333" i="22"/>
  <c r="AW193" i="34"/>
  <c r="J229" i="22"/>
  <c r="AJ194" i="34"/>
  <c r="FT194" i="34" s="1"/>
  <c r="FC186" i="34"/>
  <c r="FD194" i="34"/>
  <c r="AN203" i="33"/>
  <c r="BN203" i="33" s="1"/>
  <c r="AK194" i="33"/>
  <c r="BK194" i="33" s="1"/>
  <c r="AJ194" i="33"/>
  <c r="BJ194" i="33" s="1"/>
  <c r="AK193" i="33"/>
  <c r="BK193" i="33" s="1"/>
  <c r="AO203" i="33"/>
  <c r="BO203" i="33" s="1"/>
  <c r="AL186" i="33"/>
  <c r="AL193" i="33"/>
  <c r="BL193" i="33" s="1"/>
  <c r="AL194" i="33"/>
  <c r="BL194" i="33" s="1"/>
  <c r="J221" i="22"/>
  <c r="K221" i="22"/>
  <c r="G369" i="22"/>
  <c r="I369" i="22"/>
  <c r="I361" i="22"/>
  <c r="J186" i="33"/>
  <c r="J256" i="22"/>
  <c r="J194" i="33"/>
  <c r="J264" i="22"/>
  <c r="H368" i="22"/>
  <c r="W193" i="33"/>
  <c r="J298" i="22"/>
  <c r="K378" i="22"/>
  <c r="K186" i="33"/>
  <c r="K256" i="22"/>
  <c r="W194" i="33"/>
  <c r="J299" i="22"/>
  <c r="H369" i="22"/>
  <c r="I368" i="22"/>
  <c r="X186" i="33"/>
  <c r="K291" i="22"/>
  <c r="W186" i="33"/>
  <c r="J291" i="22"/>
  <c r="J193" i="33"/>
  <c r="J263" i="22"/>
  <c r="L378" i="22"/>
  <c r="J191" i="22"/>
  <c r="BJ193" i="34" s="1"/>
  <c r="K184" i="22"/>
  <c r="BK186" i="34" s="1"/>
  <c r="J184" i="22"/>
  <c r="BJ186" i="34" s="1"/>
  <c r="J192" i="22"/>
  <c r="L44" i="22"/>
  <c r="AL186" i="34" s="1"/>
  <c r="L149" i="22"/>
  <c r="L114" i="22"/>
  <c r="Y186" i="34" s="1"/>
  <c r="L79" i="22"/>
  <c r="L186" i="34" s="1"/>
  <c r="K157" i="22"/>
  <c r="K52" i="22"/>
  <c r="K122" i="22"/>
  <c r="X194" i="34" s="1"/>
  <c r="K87" i="22"/>
  <c r="K194" i="34" s="1"/>
  <c r="K51" i="22"/>
  <c r="K156" i="22"/>
  <c r="K121" i="22"/>
  <c r="X193" i="34" s="1"/>
  <c r="K86" i="22"/>
  <c r="M409" i="22"/>
  <c r="M61" i="22"/>
  <c r="M166" i="22"/>
  <c r="M131" i="22"/>
  <c r="Z203" i="34" s="1"/>
  <c r="M96" i="22"/>
  <c r="M203" i="34" s="1"/>
  <c r="GT193" i="34" l="1"/>
  <c r="GG193" i="34"/>
  <c r="ET193" i="34"/>
  <c r="IT193" i="34" s="1"/>
  <c r="FV186" i="34"/>
  <c r="EV186" i="34"/>
  <c r="IV186" i="34" s="1"/>
  <c r="DV186" i="34"/>
  <c r="HV186" i="34" s="1"/>
  <c r="ET194" i="34"/>
  <c r="IT194" i="34" s="1"/>
  <c r="DT193" i="34"/>
  <c r="HT193" i="34" s="1"/>
  <c r="EH186" i="34"/>
  <c r="GH186" i="34"/>
  <c r="GG186" i="34"/>
  <c r="DT194" i="34"/>
  <c r="HT194" i="34" s="1"/>
  <c r="IF186" i="34"/>
  <c r="IE193" i="34"/>
  <c r="II203" i="34"/>
  <c r="IE194" i="34"/>
  <c r="IF193" i="34"/>
  <c r="IH203" i="34"/>
  <c r="EG186" i="34"/>
  <c r="IF194" i="34"/>
  <c r="ID194" i="34"/>
  <c r="HI203" i="34"/>
  <c r="JI203" i="34" s="1"/>
  <c r="HE194" i="34"/>
  <c r="JE194" i="34" s="1"/>
  <c r="EG193" i="34"/>
  <c r="HF186" i="34"/>
  <c r="HF193" i="34"/>
  <c r="JF193" i="34" s="1"/>
  <c r="HE193" i="34"/>
  <c r="JE193" i="34" s="1"/>
  <c r="GT186" i="34"/>
  <c r="HD194" i="34"/>
  <c r="JD194" i="34" s="1"/>
  <c r="HC186" i="34"/>
  <c r="JC186" i="34" s="1"/>
  <c r="HF194" i="34"/>
  <c r="JF194" i="34" s="1"/>
  <c r="HH203" i="34"/>
  <c r="JH203" i="34" s="1"/>
  <c r="GU186" i="34"/>
  <c r="BJ194" i="34"/>
  <c r="GT194" i="34" s="1"/>
  <c r="BL186" i="33"/>
  <c r="K263" i="22"/>
  <c r="K193" i="34"/>
  <c r="K334" i="22"/>
  <c r="AX194" i="34"/>
  <c r="FG193" i="34"/>
  <c r="M343" i="22"/>
  <c r="AZ203" i="34"/>
  <c r="M238" i="22"/>
  <c r="AM203" i="34"/>
  <c r="FW203" i="34" s="1"/>
  <c r="K333" i="22"/>
  <c r="AX193" i="34"/>
  <c r="K228" i="22"/>
  <c r="AK193" i="34"/>
  <c r="K229" i="22"/>
  <c r="AK194" i="34"/>
  <c r="FU194" i="34" s="1"/>
  <c r="L326" i="22"/>
  <c r="AY186" i="34"/>
  <c r="FG186" i="34"/>
  <c r="FH186" i="34"/>
  <c r="AM193" i="33"/>
  <c r="BM193" i="33" s="1"/>
  <c r="AM194" i="33"/>
  <c r="BM194" i="33" s="1"/>
  <c r="AN186" i="33"/>
  <c r="AM186" i="33"/>
  <c r="L221" i="22"/>
  <c r="X194" i="33"/>
  <c r="K299" i="22"/>
  <c r="M203" i="33"/>
  <c r="M273" i="22"/>
  <c r="J361" i="22"/>
  <c r="Y186" i="33"/>
  <c r="L291" i="22"/>
  <c r="Z203" i="33"/>
  <c r="M308" i="22"/>
  <c r="K361" i="22"/>
  <c r="X193" i="33"/>
  <c r="K298" i="22"/>
  <c r="K194" i="33"/>
  <c r="K264" i="22"/>
  <c r="L186" i="33"/>
  <c r="L256" i="22"/>
  <c r="J369" i="22"/>
  <c r="J368" i="22"/>
  <c r="K191" i="22"/>
  <c r="BK193" i="34" s="1"/>
  <c r="K193" i="33"/>
  <c r="M201" i="22"/>
  <c r="BM203" i="34" s="1"/>
  <c r="L184" i="22"/>
  <c r="BL186" i="34" s="1"/>
  <c r="K192" i="22"/>
  <c r="BK194" i="34" s="1"/>
  <c r="L156" i="22"/>
  <c r="L121" i="22"/>
  <c r="Y193" i="34" s="1"/>
  <c r="L86" i="22"/>
  <c r="L193" i="34" s="1"/>
  <c r="L51" i="22"/>
  <c r="M79" i="22"/>
  <c r="M186" i="34" s="1"/>
  <c r="M149" i="22"/>
  <c r="M44" i="22"/>
  <c r="AM186" i="34" s="1"/>
  <c r="M114" i="22"/>
  <c r="L52" i="22"/>
  <c r="L122" i="22"/>
  <c r="Y194" i="34" s="1"/>
  <c r="L157" i="22"/>
  <c r="L87" i="22"/>
  <c r="L194" i="34" s="1"/>
  <c r="FG194" i="34" l="1"/>
  <c r="HG194" i="34" s="1"/>
  <c r="JG194" i="34" s="1"/>
  <c r="IH186" i="34"/>
  <c r="GH194" i="34"/>
  <c r="EU194" i="34"/>
  <c r="IU194" i="34" s="1"/>
  <c r="GI186" i="34"/>
  <c r="GH193" i="34"/>
  <c r="DW203" i="34"/>
  <c r="HW203" i="34" s="1"/>
  <c r="DU194" i="34"/>
  <c r="HU194" i="34" s="1"/>
  <c r="FU193" i="34"/>
  <c r="EU193" i="34"/>
  <c r="IU193" i="34" s="1"/>
  <c r="DU193" i="34"/>
  <c r="HU193" i="34" s="1"/>
  <c r="EW203" i="34"/>
  <c r="IW203" i="34" s="1"/>
  <c r="GJ203" i="34"/>
  <c r="GG194" i="34"/>
  <c r="IG186" i="34"/>
  <c r="IG193" i="34"/>
  <c r="EJ203" i="34"/>
  <c r="EH194" i="34"/>
  <c r="HH186" i="34"/>
  <c r="JH186" i="34" s="1"/>
  <c r="HG186" i="34"/>
  <c r="JG186" i="34" s="1"/>
  <c r="GW203" i="34"/>
  <c r="EG194" i="34"/>
  <c r="GU194" i="34"/>
  <c r="JF186" i="34"/>
  <c r="EI186" i="34"/>
  <c r="EH193" i="34"/>
  <c r="HG193" i="34"/>
  <c r="JG193" i="34" s="1"/>
  <c r="GU193" i="34"/>
  <c r="GV186" i="34"/>
  <c r="FJ203" i="34"/>
  <c r="BN186" i="33"/>
  <c r="BM186" i="33"/>
  <c r="L229" i="22"/>
  <c r="AL194" i="34"/>
  <c r="EV194" i="34" s="1"/>
  <c r="IV194" i="34" s="1"/>
  <c r="L333" i="22"/>
  <c r="AY193" i="34"/>
  <c r="FH194" i="34"/>
  <c r="M291" i="22"/>
  <c r="Z186" i="34"/>
  <c r="FW186" i="34" s="1"/>
  <c r="L228" i="22"/>
  <c r="AL193" i="34"/>
  <c r="EV193" i="34" s="1"/>
  <c r="IV193" i="34" s="1"/>
  <c r="FH193" i="34"/>
  <c r="M326" i="22"/>
  <c r="AZ186" i="34"/>
  <c r="L334" i="22"/>
  <c r="AY194" i="34"/>
  <c r="FI186" i="34"/>
  <c r="AP203" i="33"/>
  <c r="BP203" i="33" s="1"/>
  <c r="AN193" i="33"/>
  <c r="BN193" i="33" s="1"/>
  <c r="AN194" i="33"/>
  <c r="BN194" i="33" s="1"/>
  <c r="AO186" i="33"/>
  <c r="BO186" i="33" s="1"/>
  <c r="M221" i="22"/>
  <c r="M186" i="33"/>
  <c r="M256" i="22"/>
  <c r="L194" i="33"/>
  <c r="L264" i="22"/>
  <c r="K369" i="22"/>
  <c r="L193" i="33"/>
  <c r="L263" i="22"/>
  <c r="L361" i="22"/>
  <c r="Y194" i="33"/>
  <c r="L299" i="22"/>
  <c r="Y193" i="33"/>
  <c r="L298" i="22"/>
  <c r="M378" i="22"/>
  <c r="K368" i="22"/>
  <c r="M184" i="22"/>
  <c r="BM186" i="34" s="1"/>
  <c r="Z186" i="33"/>
  <c r="L191" i="22"/>
  <c r="BL193" i="34" s="1"/>
  <c r="L192" i="22"/>
  <c r="BL194" i="34" s="1"/>
  <c r="M122" i="22"/>
  <c r="Z194" i="34" s="1"/>
  <c r="M87" i="22"/>
  <c r="M194" i="34" s="1"/>
  <c r="M52" i="22"/>
  <c r="M157" i="22"/>
  <c r="M156" i="22"/>
  <c r="M51" i="22"/>
  <c r="M121" i="22"/>
  <c r="Z193" i="34" s="1"/>
  <c r="M86" i="22"/>
  <c r="M193" i="34" s="1"/>
  <c r="DV193" i="34" l="1"/>
  <c r="HV193" i="34" s="1"/>
  <c r="FV194" i="34"/>
  <c r="EW186" i="34"/>
  <c r="IW186" i="34" s="1"/>
  <c r="FV193" i="34"/>
  <c r="GI194" i="34"/>
  <c r="GJ186" i="34"/>
  <c r="GI193" i="34"/>
  <c r="DW186" i="34"/>
  <c r="HW186" i="34" s="1"/>
  <c r="DV194" i="34"/>
  <c r="HV194" i="34" s="1"/>
  <c r="II186" i="34"/>
  <c r="IH194" i="34"/>
  <c r="IJ203" i="34"/>
  <c r="IG194" i="34"/>
  <c r="IH193" i="34"/>
  <c r="GV193" i="34"/>
  <c r="HH193" i="34"/>
  <c r="JH193" i="34" s="1"/>
  <c r="HH194" i="34"/>
  <c r="JH194" i="34" s="1"/>
  <c r="GV194" i="34"/>
  <c r="HJ203" i="34"/>
  <c r="JJ203" i="34" s="1"/>
  <c r="GW186" i="34"/>
  <c r="HI186" i="34"/>
  <c r="JI186" i="34" s="1"/>
  <c r="EI194" i="34"/>
  <c r="EJ186" i="34"/>
  <c r="EI193" i="34"/>
  <c r="FJ186" i="34"/>
  <c r="M334" i="22"/>
  <c r="AZ194" i="34"/>
  <c r="FI193" i="34"/>
  <c r="M333" i="22"/>
  <c r="AZ193" i="34"/>
  <c r="M229" i="22"/>
  <c r="AM194" i="34"/>
  <c r="DW194" i="34" s="1"/>
  <c r="HW194" i="34" s="1"/>
  <c r="M228" i="22"/>
  <c r="AM193" i="34"/>
  <c r="EW193" i="34" s="1"/>
  <c r="IW193" i="34" s="1"/>
  <c r="FI194" i="34"/>
  <c r="AO193" i="33"/>
  <c r="BO193" i="33" s="1"/>
  <c r="AO194" i="33"/>
  <c r="BO194" i="33" s="1"/>
  <c r="AP186" i="33"/>
  <c r="L369" i="22"/>
  <c r="Z193" i="33"/>
  <c r="M298" i="22"/>
  <c r="M361" i="22"/>
  <c r="M194" i="33"/>
  <c r="M264" i="22"/>
  <c r="L368" i="22"/>
  <c r="Z194" i="33"/>
  <c r="M299" i="22"/>
  <c r="M193" i="33"/>
  <c r="M263" i="22"/>
  <c r="M192" i="22"/>
  <c r="BM194" i="34" s="1"/>
  <c r="M191" i="22"/>
  <c r="BM193" i="34" s="1"/>
  <c r="GJ193" i="34" l="1"/>
  <c r="DW193" i="34"/>
  <c r="HW193" i="34" s="1"/>
  <c r="FW194" i="34"/>
  <c r="FW193" i="34"/>
  <c r="EW194" i="34"/>
  <c r="IW194" i="34" s="1"/>
  <c r="GJ194" i="34"/>
  <c r="II193" i="34"/>
  <c r="IJ186" i="34"/>
  <c r="II194" i="34"/>
  <c r="GW194" i="34"/>
  <c r="HJ186" i="34"/>
  <c r="JJ186" i="34" s="1"/>
  <c r="GW193" i="34"/>
  <c r="EJ193" i="34"/>
  <c r="HI193" i="34"/>
  <c r="JI193" i="34" s="1"/>
  <c r="HI194" i="34"/>
  <c r="JI194" i="34" s="1"/>
  <c r="EJ194" i="34"/>
  <c r="FJ193" i="34"/>
  <c r="FJ194" i="34"/>
  <c r="BP186" i="33"/>
  <c r="AP193" i="33"/>
  <c r="BP193" i="33" s="1"/>
  <c r="AP194" i="33"/>
  <c r="BP194" i="33" s="1"/>
  <c r="M369" i="22"/>
  <c r="M368" i="22"/>
  <c r="IJ193" i="34" l="1"/>
  <c r="IJ194" i="34"/>
  <c r="HJ194" i="34"/>
  <c r="JJ194" i="34" s="1"/>
  <c r="HJ193" i="34"/>
  <c r="JJ193" i="34" s="1"/>
  <c r="M410" i="22" l="1"/>
  <c r="M99" i="22"/>
  <c r="M206" i="34" s="1"/>
  <c r="M169" i="22"/>
  <c r="M64" i="22"/>
  <c r="M134" i="22"/>
  <c r="Z206" i="34" s="1"/>
  <c r="M346" i="22" l="1"/>
  <c r="AZ206" i="34"/>
  <c r="M241" i="22"/>
  <c r="AM206" i="34"/>
  <c r="FW206" i="34" s="1"/>
  <c r="M206" i="33"/>
  <c r="M276" i="22"/>
  <c r="Z206" i="33"/>
  <c r="M311" i="22"/>
  <c r="M204" i="22"/>
  <c r="BM206" i="34" s="1"/>
  <c r="EW206" i="34" l="1"/>
  <c r="DW206" i="34"/>
  <c r="HW206" i="34" s="1"/>
  <c r="GJ206" i="34"/>
  <c r="EJ206" i="34"/>
  <c r="GW206" i="34"/>
  <c r="FJ206" i="34"/>
  <c r="AP206" i="33"/>
  <c r="BP206" i="33" s="1"/>
  <c r="M381" i="22"/>
  <c r="IW206" i="34" l="1"/>
  <c r="IJ206" i="34"/>
  <c r="HJ206" i="34"/>
  <c r="JJ206" i="34" s="1"/>
  <c r="G59" i="22" l="1"/>
  <c r="G94" i="22"/>
  <c r="G201" i="34" s="1"/>
  <c r="G164" i="22"/>
  <c r="G129" i="22"/>
  <c r="T201" i="34" s="1"/>
  <c r="G341" i="22" l="1"/>
  <c r="AT201" i="34"/>
  <c r="G236" i="22"/>
  <c r="AG201" i="34"/>
  <c r="FQ201" i="34" s="1"/>
  <c r="G201" i="33"/>
  <c r="G271" i="22"/>
  <c r="T201" i="33"/>
  <c r="G306" i="22"/>
  <c r="G199" i="22"/>
  <c r="BG201" i="34" s="1"/>
  <c r="ED201" i="34" l="1"/>
  <c r="GD201" i="34"/>
  <c r="EQ201" i="34"/>
  <c r="DQ201" i="34"/>
  <c r="HQ201" i="34" s="1"/>
  <c r="GQ201" i="34"/>
  <c r="FD201" i="34"/>
  <c r="AJ201" i="33"/>
  <c r="BJ201" i="33" s="1"/>
  <c r="G376" i="22"/>
  <c r="I59" i="22"/>
  <c r="I164" i="22"/>
  <c r="I129" i="22"/>
  <c r="V201" i="34" s="1"/>
  <c r="I94" i="22"/>
  <c r="I201" i="34" s="1"/>
  <c r="ID201" i="34" l="1"/>
  <c r="IQ201" i="34"/>
  <c r="HD201" i="34"/>
  <c r="JD201" i="34" s="1"/>
  <c r="I341" i="22"/>
  <c r="AV201" i="34"/>
  <c r="I236" i="22"/>
  <c r="AI201" i="34"/>
  <c r="FS201" i="34" s="1"/>
  <c r="V201" i="33"/>
  <c r="I306" i="22"/>
  <c r="I201" i="33"/>
  <c r="I271" i="22"/>
  <c r="I199" i="22"/>
  <c r="BI201" i="34" s="1"/>
  <c r="J129" i="22"/>
  <c r="W201" i="34" s="1"/>
  <c r="J94" i="22"/>
  <c r="J201" i="34" s="1"/>
  <c r="J59" i="22"/>
  <c r="J164" i="22"/>
  <c r="ES201" i="34" l="1"/>
  <c r="EF201" i="34"/>
  <c r="GF201" i="34"/>
  <c r="DS201" i="34"/>
  <c r="HS201" i="34" s="1"/>
  <c r="GS201" i="34"/>
  <c r="FF201" i="34"/>
  <c r="J236" i="22"/>
  <c r="AJ201" i="34"/>
  <c r="FT201" i="34" s="1"/>
  <c r="J341" i="22"/>
  <c r="AW201" i="34"/>
  <c r="AL201" i="33"/>
  <c r="BL201" i="33" s="1"/>
  <c r="J201" i="33"/>
  <c r="J271" i="22"/>
  <c r="W201" i="33"/>
  <c r="J306" i="22"/>
  <c r="I376" i="22"/>
  <c r="J199" i="22"/>
  <c r="K59" i="22"/>
  <c r="K129" i="22"/>
  <c r="X201" i="34" s="1"/>
  <c r="K94" i="22"/>
  <c r="K201" i="34" s="1"/>
  <c r="K164" i="22"/>
  <c r="IF201" i="34" l="1"/>
  <c r="ET201" i="34"/>
  <c r="DT201" i="34"/>
  <c r="HT201" i="34" s="1"/>
  <c r="IS201" i="34"/>
  <c r="HF201" i="34"/>
  <c r="JF201" i="34" s="1"/>
  <c r="BJ201" i="34"/>
  <c r="GG201" i="34" s="1"/>
  <c r="K236" i="22"/>
  <c r="AK201" i="34"/>
  <c r="EU201" i="34" s="1"/>
  <c r="K341" i="22"/>
  <c r="AX201" i="34"/>
  <c r="AM201" i="33"/>
  <c r="BM201" i="33" s="1"/>
  <c r="J376" i="22"/>
  <c r="K201" i="33"/>
  <c r="K271" i="22"/>
  <c r="X201" i="33"/>
  <c r="K306" i="22"/>
  <c r="K199" i="22"/>
  <c r="BK201" i="34" s="1"/>
  <c r="L164" i="22"/>
  <c r="L94" i="22"/>
  <c r="L201" i="34" s="1"/>
  <c r="L59" i="22"/>
  <c r="L129" i="22"/>
  <c r="Y201" i="34" s="1"/>
  <c r="FU201" i="34" l="1"/>
  <c r="DU201" i="34"/>
  <c r="HU201" i="34" s="1"/>
  <c r="GH201" i="34"/>
  <c r="EH201" i="34"/>
  <c r="GT201" i="34"/>
  <c r="IT201" i="34" s="1"/>
  <c r="GU201" i="34"/>
  <c r="IU201" i="34" s="1"/>
  <c r="EG201" i="34"/>
  <c r="FG201" i="34"/>
  <c r="FH201" i="34"/>
  <c r="L236" i="22"/>
  <c r="AL201" i="34"/>
  <c r="EV201" i="34" s="1"/>
  <c r="L341" i="22"/>
  <c r="AY201" i="34"/>
  <c r="AN201" i="33"/>
  <c r="BN201" i="33" s="1"/>
  <c r="Y201" i="33"/>
  <c r="L306" i="22"/>
  <c r="K376" i="22"/>
  <c r="L201" i="33"/>
  <c r="L271" i="22"/>
  <c r="L199" i="22"/>
  <c r="BL201" i="34" s="1"/>
  <c r="M59" i="22"/>
  <c r="M164" i="22"/>
  <c r="M129" i="22"/>
  <c r="Z201" i="34" s="1"/>
  <c r="M94" i="22"/>
  <c r="M201" i="34" s="1"/>
  <c r="GI201" i="34" l="1"/>
  <c r="DV201" i="34"/>
  <c r="HV201" i="34" s="1"/>
  <c r="FV201" i="34"/>
  <c r="IG201" i="34"/>
  <c r="IH201" i="34"/>
  <c r="EI201" i="34"/>
  <c r="HH201" i="34"/>
  <c r="JH201" i="34" s="1"/>
  <c r="GV201" i="34"/>
  <c r="IV201" i="34" s="1"/>
  <c r="HG201" i="34"/>
  <c r="JG201" i="34" s="1"/>
  <c r="FI201" i="34"/>
  <c r="M236" i="22"/>
  <c r="AM201" i="34"/>
  <c r="FW201" i="34" s="1"/>
  <c r="M341" i="22"/>
  <c r="AZ201" i="34"/>
  <c r="AO201" i="33"/>
  <c r="BO201" i="33" s="1"/>
  <c r="M201" i="33"/>
  <c r="M271" i="22"/>
  <c r="L376" i="22"/>
  <c r="Z201" i="33"/>
  <c r="M306" i="22"/>
  <c r="M199" i="22"/>
  <c r="BM201" i="34" s="1"/>
  <c r="EW201" i="34" l="1"/>
  <c r="GJ201" i="34"/>
  <c r="DW201" i="34"/>
  <c r="HW201" i="34" s="1"/>
  <c r="II201" i="34"/>
  <c r="EJ201" i="34"/>
  <c r="GW201" i="34"/>
  <c r="HI201" i="34"/>
  <c r="JI201" i="34" s="1"/>
  <c r="FJ201" i="34"/>
  <c r="AP201" i="33"/>
  <c r="BP201" i="33" s="1"/>
  <c r="M376" i="22"/>
  <c r="IW201" i="34" l="1"/>
  <c r="IJ201" i="34"/>
  <c r="HJ201" i="34"/>
  <c r="JJ201" i="34" s="1"/>
  <c r="H164" i="22" l="1"/>
  <c r="H94" i="22"/>
  <c r="H201" i="34" s="1"/>
  <c r="H59" i="22"/>
  <c r="H129" i="22"/>
  <c r="U201" i="34" s="1"/>
  <c r="H236" i="22" l="1"/>
  <c r="AH201" i="34"/>
  <c r="FR201" i="34" s="1"/>
  <c r="H341" i="22"/>
  <c r="AU201" i="34"/>
  <c r="H201" i="33"/>
  <c r="H271" i="22"/>
  <c r="U201" i="33"/>
  <c r="H306" i="22"/>
  <c r="H199" i="22"/>
  <c r="BH201" i="34" s="1"/>
  <c r="ER201" i="34" l="1"/>
  <c r="DR201" i="34"/>
  <c r="HR201" i="34" s="1"/>
  <c r="GE201" i="34"/>
  <c r="EE201" i="34"/>
  <c r="GR201" i="34"/>
  <c r="FE201" i="34"/>
  <c r="AK201" i="33"/>
  <c r="BK201" i="33" s="1"/>
  <c r="H376" i="22"/>
  <c r="E49" i="22"/>
  <c r="E84" i="22"/>
  <c r="E191" i="34" s="1"/>
  <c r="E119" i="22"/>
  <c r="R191" i="34" s="1"/>
  <c r="E154" i="22"/>
  <c r="E81" i="22"/>
  <c r="E188" i="34" s="1"/>
  <c r="E151" i="22"/>
  <c r="E116" i="22"/>
  <c r="R188" i="34" s="1"/>
  <c r="E46" i="22"/>
  <c r="E90" i="22"/>
  <c r="E197" i="34" s="1"/>
  <c r="E125" i="22"/>
  <c r="R197" i="34" s="1"/>
  <c r="E160" i="22"/>
  <c r="E55" i="22"/>
  <c r="IR201" i="34" l="1"/>
  <c r="IE201" i="34"/>
  <c r="HE201" i="34"/>
  <c r="JE201" i="34" s="1"/>
  <c r="E232" i="22"/>
  <c r="AE197" i="34"/>
  <c r="E223" i="22"/>
  <c r="AE188" i="34"/>
  <c r="E331" i="22"/>
  <c r="AR191" i="34"/>
  <c r="E337" i="22"/>
  <c r="AR197" i="34"/>
  <c r="E328" i="22"/>
  <c r="AR188" i="34"/>
  <c r="E226" i="22"/>
  <c r="AE191" i="34"/>
  <c r="R197" i="33"/>
  <c r="E302" i="22"/>
  <c r="E191" i="33"/>
  <c r="E261" i="22"/>
  <c r="E197" i="33"/>
  <c r="E267" i="22"/>
  <c r="E188" i="33"/>
  <c r="E258" i="22"/>
  <c r="R188" i="33"/>
  <c r="E293" i="22"/>
  <c r="R191" i="33"/>
  <c r="E296" i="22"/>
  <c r="E186" i="22"/>
  <c r="BE188" i="34" s="1"/>
  <c r="F80" i="22"/>
  <c r="F187" i="34" s="1"/>
  <c r="F45" i="22"/>
  <c r="AF187" i="34" s="1"/>
  <c r="F150" i="22"/>
  <c r="F115" i="22"/>
  <c r="S187" i="34" s="1"/>
  <c r="E117" i="22"/>
  <c r="R189" i="34" s="1"/>
  <c r="E152" i="22"/>
  <c r="E47" i="22"/>
  <c r="E82" i="22"/>
  <c r="E189" i="34" s="1"/>
  <c r="E158" i="22"/>
  <c r="E123" i="22"/>
  <c r="R195" i="34" s="1"/>
  <c r="E53" i="22"/>
  <c r="E88" i="22"/>
  <c r="E195" i="34" s="1"/>
  <c r="E115" i="22"/>
  <c r="R187" i="34" s="1"/>
  <c r="E80" i="22"/>
  <c r="E187" i="34" s="1"/>
  <c r="E150" i="22"/>
  <c r="E45" i="22"/>
  <c r="AE187" i="34" s="1"/>
  <c r="F117" i="22"/>
  <c r="S189" i="34" s="1"/>
  <c r="F152" i="22"/>
  <c r="F47" i="22"/>
  <c r="F82" i="22"/>
  <c r="F189" i="34" s="1"/>
  <c r="E129" i="22"/>
  <c r="R201" i="34" s="1"/>
  <c r="E94" i="22"/>
  <c r="E201" i="34" s="1"/>
  <c r="E164" i="22"/>
  <c r="E59" i="22"/>
  <c r="E195" i="22"/>
  <c r="E189" i="22"/>
  <c r="FO191" i="34" l="1"/>
  <c r="EO188" i="34"/>
  <c r="DO197" i="34"/>
  <c r="HO197" i="34" s="1"/>
  <c r="FO197" i="34"/>
  <c r="DO188" i="34"/>
  <c r="HO188" i="34" s="1"/>
  <c r="FO187" i="34"/>
  <c r="EO187" i="34"/>
  <c r="DO187" i="34"/>
  <c r="HO187" i="34" s="1"/>
  <c r="FO188" i="34"/>
  <c r="EO191" i="34"/>
  <c r="FP187" i="34"/>
  <c r="DP187" i="34"/>
  <c r="HP187" i="34" s="1"/>
  <c r="EP187" i="34"/>
  <c r="GB188" i="34"/>
  <c r="EO197" i="34"/>
  <c r="IO197" i="34" s="1"/>
  <c r="DO191" i="34"/>
  <c r="HO191" i="34" s="1"/>
  <c r="EB188" i="34"/>
  <c r="GO188" i="34"/>
  <c r="IO188" i="34" s="1"/>
  <c r="E335" i="22"/>
  <c r="AR195" i="34"/>
  <c r="E236" i="22"/>
  <c r="AE201" i="34"/>
  <c r="FB188" i="34"/>
  <c r="E372" i="22"/>
  <c r="BE197" i="34"/>
  <c r="GB197" i="34" s="1"/>
  <c r="E341" i="22"/>
  <c r="AR201" i="34"/>
  <c r="F224" i="22"/>
  <c r="AF189" i="34"/>
  <c r="EP189" i="34" s="1"/>
  <c r="IP189" i="34" s="1"/>
  <c r="E327" i="22"/>
  <c r="AR187" i="34"/>
  <c r="E230" i="22"/>
  <c r="AE195" i="34"/>
  <c r="E224" i="22"/>
  <c r="AE189" i="34"/>
  <c r="F327" i="22"/>
  <c r="AS187" i="34"/>
  <c r="E366" i="22"/>
  <c r="BE191" i="34"/>
  <c r="GO191" i="34" s="1"/>
  <c r="F329" i="22"/>
  <c r="AS189" i="34"/>
  <c r="E329" i="22"/>
  <c r="AR189" i="34"/>
  <c r="AH188" i="33"/>
  <c r="AH191" i="33"/>
  <c r="AH197" i="33"/>
  <c r="F222" i="22"/>
  <c r="E222" i="22"/>
  <c r="E201" i="33"/>
  <c r="E271" i="22"/>
  <c r="E187" i="33"/>
  <c r="E257" i="22"/>
  <c r="R195" i="33"/>
  <c r="E300" i="22"/>
  <c r="F187" i="33"/>
  <c r="F257" i="22"/>
  <c r="R201" i="33"/>
  <c r="E306" i="22"/>
  <c r="S189" i="33"/>
  <c r="F294" i="22"/>
  <c r="R187" i="33"/>
  <c r="E292" i="22"/>
  <c r="R189" i="33"/>
  <c r="E294" i="22"/>
  <c r="F189" i="33"/>
  <c r="F259" i="22"/>
  <c r="E195" i="33"/>
  <c r="E265" i="22"/>
  <c r="E189" i="33"/>
  <c r="E259" i="22"/>
  <c r="S187" i="33"/>
  <c r="F292" i="22"/>
  <c r="E363" i="22"/>
  <c r="E187" i="22"/>
  <c r="BE189" i="34" s="1"/>
  <c r="F127" i="22"/>
  <c r="S199" i="34" s="1"/>
  <c r="F92" i="22"/>
  <c r="F57" i="22"/>
  <c r="F162" i="22"/>
  <c r="F40" i="22"/>
  <c r="F151" i="22"/>
  <c r="F81" i="22"/>
  <c r="F188" i="34" s="1"/>
  <c r="F46" i="22"/>
  <c r="F116" i="22"/>
  <c r="S188" i="34" s="1"/>
  <c r="F55" i="22"/>
  <c r="F125" i="22"/>
  <c r="S197" i="34" s="1"/>
  <c r="F160" i="22"/>
  <c r="F90" i="22"/>
  <c r="F197" i="34" s="1"/>
  <c r="F187" i="22"/>
  <c r="BF189" i="34" s="1"/>
  <c r="E409" i="22"/>
  <c r="E61" i="22"/>
  <c r="E131" i="22"/>
  <c r="R203" i="34" s="1"/>
  <c r="E166" i="22"/>
  <c r="E96" i="22"/>
  <c r="E83" i="22"/>
  <c r="E190" i="34" s="1"/>
  <c r="E118" i="22"/>
  <c r="R190" i="34" s="1"/>
  <c r="E48" i="22"/>
  <c r="E153" i="22"/>
  <c r="G151" i="22"/>
  <c r="G81" i="22"/>
  <c r="G188" i="34" s="1"/>
  <c r="G116" i="22"/>
  <c r="T188" i="34" s="1"/>
  <c r="G46" i="22"/>
  <c r="E199" i="22"/>
  <c r="F53" i="22"/>
  <c r="F158" i="22"/>
  <c r="F123" i="22"/>
  <c r="S195" i="34" s="1"/>
  <c r="F88" i="22"/>
  <c r="F195" i="34" s="1"/>
  <c r="F119" i="22"/>
  <c r="S191" i="34" s="1"/>
  <c r="F84" i="22"/>
  <c r="F191" i="34" s="1"/>
  <c r="F49" i="22"/>
  <c r="F154" i="22"/>
  <c r="F131" i="22"/>
  <c r="S203" i="34" s="1"/>
  <c r="F96" i="22"/>
  <c r="F203" i="34" s="1"/>
  <c r="F166" i="22"/>
  <c r="F409" i="22"/>
  <c r="F61" i="22"/>
  <c r="E185" i="22"/>
  <c r="G49" i="22"/>
  <c r="G84" i="22"/>
  <c r="G191" i="34" s="1"/>
  <c r="G154" i="22"/>
  <c r="G119" i="22"/>
  <c r="T191" i="34" s="1"/>
  <c r="F118" i="22"/>
  <c r="S190" i="34" s="1"/>
  <c r="F153" i="22"/>
  <c r="F83" i="22"/>
  <c r="F190" i="34" s="1"/>
  <c r="F48" i="22"/>
  <c r="E162" i="22"/>
  <c r="E57" i="22"/>
  <c r="E127" i="22"/>
  <c r="R199" i="34" s="1"/>
  <c r="E92" i="22"/>
  <c r="E40" i="22"/>
  <c r="E155" i="22"/>
  <c r="E50" i="22"/>
  <c r="E85" i="22"/>
  <c r="E192" i="34" s="1"/>
  <c r="E120" i="22"/>
  <c r="R192" i="34" s="1"/>
  <c r="E193" i="22"/>
  <c r="F185" i="22"/>
  <c r="FO189" i="34" l="1"/>
  <c r="FO195" i="34"/>
  <c r="DO201" i="34"/>
  <c r="HO201" i="34" s="1"/>
  <c r="BH191" i="33"/>
  <c r="BH188" i="33"/>
  <c r="BH197" i="33"/>
  <c r="GB189" i="34"/>
  <c r="DO195" i="34"/>
  <c r="HO195" i="34" s="1"/>
  <c r="DP189" i="34"/>
  <c r="HP189" i="34" s="1"/>
  <c r="GB191" i="34"/>
  <c r="FO201" i="34"/>
  <c r="EO189" i="34"/>
  <c r="IO189" i="34" s="1"/>
  <c r="EO195" i="34"/>
  <c r="IO195" i="34" s="1"/>
  <c r="FP189" i="34"/>
  <c r="IO191" i="34"/>
  <c r="GC189" i="34"/>
  <c r="DO189" i="34"/>
  <c r="HO189" i="34" s="1"/>
  <c r="EO201" i="34"/>
  <c r="IB188" i="34"/>
  <c r="EC189" i="34"/>
  <c r="HB188" i="34"/>
  <c r="JB188" i="34" s="1"/>
  <c r="GO197" i="34"/>
  <c r="EB197" i="34"/>
  <c r="GP189" i="34"/>
  <c r="EB191" i="34"/>
  <c r="EB189" i="34"/>
  <c r="GO189" i="34"/>
  <c r="AH187" i="33"/>
  <c r="BH187" i="33" s="1"/>
  <c r="FC189" i="34"/>
  <c r="E234" i="22"/>
  <c r="AE199" i="34"/>
  <c r="F330" i="22"/>
  <c r="AS190" i="34"/>
  <c r="E339" i="22"/>
  <c r="AR199" i="34"/>
  <c r="G226" i="22"/>
  <c r="AG191" i="34"/>
  <c r="FQ191" i="34" s="1"/>
  <c r="F343" i="22"/>
  <c r="AS203" i="34"/>
  <c r="F331" i="22"/>
  <c r="AS191" i="34"/>
  <c r="E376" i="22"/>
  <c r="BE201" i="34"/>
  <c r="GB201" i="34" s="1"/>
  <c r="G328" i="22"/>
  <c r="AT188" i="34"/>
  <c r="E238" i="22"/>
  <c r="AE203" i="34"/>
  <c r="F337" i="22"/>
  <c r="AS197" i="34"/>
  <c r="F223" i="22"/>
  <c r="AF188" i="34"/>
  <c r="DP188" i="34" s="1"/>
  <c r="HP188" i="34" s="1"/>
  <c r="F339" i="22"/>
  <c r="AS199" i="34"/>
  <c r="FB189" i="34"/>
  <c r="F362" i="22"/>
  <c r="BF187" i="34"/>
  <c r="GC187" i="34" s="1"/>
  <c r="F226" i="22"/>
  <c r="AF191" i="34"/>
  <c r="G223" i="22"/>
  <c r="AG188" i="34"/>
  <c r="FQ188" i="34" s="1"/>
  <c r="E330" i="22"/>
  <c r="AR190" i="34"/>
  <c r="E273" i="22"/>
  <c r="E203" i="34"/>
  <c r="F234" i="22"/>
  <c r="AF199" i="34"/>
  <c r="FB197" i="34"/>
  <c r="E269" i="22"/>
  <c r="E199" i="34"/>
  <c r="F225" i="22"/>
  <c r="AF190" i="34"/>
  <c r="DP190" i="34" s="1"/>
  <c r="HP190" i="34" s="1"/>
  <c r="E362" i="22"/>
  <c r="BE187" i="34"/>
  <c r="GO187" i="34" s="1"/>
  <c r="IO187" i="34" s="1"/>
  <c r="E370" i="22"/>
  <c r="BE195" i="34"/>
  <c r="GB195" i="34" s="1"/>
  <c r="E227" i="22"/>
  <c r="AE192" i="34"/>
  <c r="G331" i="22"/>
  <c r="AT191" i="34"/>
  <c r="F238" i="22"/>
  <c r="AF203" i="34"/>
  <c r="DP203" i="34" s="1"/>
  <c r="HP203" i="34" s="1"/>
  <c r="F335" i="22"/>
  <c r="AS195" i="34"/>
  <c r="E225" i="22"/>
  <c r="AE190" i="34"/>
  <c r="E343" i="22"/>
  <c r="AR203" i="34"/>
  <c r="F232" i="22"/>
  <c r="AF197" i="34"/>
  <c r="FP197" i="34" s="1"/>
  <c r="F328" i="22"/>
  <c r="AS188" i="34"/>
  <c r="F269" i="22"/>
  <c r="F199" i="34"/>
  <c r="E332" i="22"/>
  <c r="AR192" i="34"/>
  <c r="F230" i="22"/>
  <c r="AF195" i="34"/>
  <c r="DP195" i="34" s="1"/>
  <c r="HP195" i="34" s="1"/>
  <c r="FB191" i="34"/>
  <c r="AH195" i="33"/>
  <c r="AI187" i="33"/>
  <c r="AH189" i="33"/>
  <c r="BH189" i="33" s="1"/>
  <c r="AI189" i="33"/>
  <c r="BI189" i="33" s="1"/>
  <c r="AH201" i="33"/>
  <c r="G191" i="33"/>
  <c r="G261" i="22"/>
  <c r="S191" i="33"/>
  <c r="F296" i="22"/>
  <c r="G188" i="33"/>
  <c r="G258" i="22"/>
  <c r="R190" i="33"/>
  <c r="E295" i="22"/>
  <c r="R203" i="33"/>
  <c r="E308" i="22"/>
  <c r="F197" i="33"/>
  <c r="F267" i="22"/>
  <c r="S188" i="33"/>
  <c r="F293" i="22"/>
  <c r="S199" i="33"/>
  <c r="F304" i="22"/>
  <c r="S190" i="33"/>
  <c r="F295" i="22"/>
  <c r="F195" i="33"/>
  <c r="F265" i="22"/>
  <c r="E190" i="33"/>
  <c r="E260" i="22"/>
  <c r="E364" i="22"/>
  <c r="R192" i="33"/>
  <c r="E297" i="22"/>
  <c r="E192" i="33"/>
  <c r="E262" i="22"/>
  <c r="T191" i="33"/>
  <c r="G296" i="22"/>
  <c r="F203" i="33"/>
  <c r="F273" i="22"/>
  <c r="S195" i="33"/>
  <c r="F300" i="22"/>
  <c r="S197" i="33"/>
  <c r="F302" i="22"/>
  <c r="F188" i="33"/>
  <c r="F258" i="22"/>
  <c r="R199" i="33"/>
  <c r="E304" i="22"/>
  <c r="F190" i="33"/>
  <c r="F260" i="22"/>
  <c r="S203" i="33"/>
  <c r="F308" i="22"/>
  <c r="F191" i="33"/>
  <c r="F261" i="22"/>
  <c r="T188" i="33"/>
  <c r="G293" i="22"/>
  <c r="F364" i="22"/>
  <c r="F199" i="33"/>
  <c r="E199" i="33"/>
  <c r="E201" i="22"/>
  <c r="BE203" i="34" s="1"/>
  <c r="E203" i="33"/>
  <c r="AH203" i="33" s="1"/>
  <c r="F197" i="22"/>
  <c r="BF199" i="34" s="1"/>
  <c r="F189" i="22"/>
  <c r="F193" i="22"/>
  <c r="BF195" i="34" s="1"/>
  <c r="F195" i="22"/>
  <c r="BF197" i="34" s="1"/>
  <c r="G158" i="22"/>
  <c r="G123" i="22"/>
  <c r="T195" i="34" s="1"/>
  <c r="G53" i="22"/>
  <c r="G88" i="22"/>
  <c r="G195" i="34" s="1"/>
  <c r="G82" i="22"/>
  <c r="G189" i="34" s="1"/>
  <c r="G152" i="22"/>
  <c r="G117" i="22"/>
  <c r="T189" i="34" s="1"/>
  <c r="G47" i="22"/>
  <c r="H119" i="22"/>
  <c r="U191" i="34" s="1"/>
  <c r="H84" i="22"/>
  <c r="H191" i="34" s="1"/>
  <c r="H154" i="22"/>
  <c r="H49" i="22"/>
  <c r="G80" i="22"/>
  <c r="G187" i="34" s="1"/>
  <c r="G150" i="22"/>
  <c r="G115" i="22"/>
  <c r="T187" i="34" s="1"/>
  <c r="G45" i="22"/>
  <c r="AG187" i="34" s="1"/>
  <c r="H90" i="22"/>
  <c r="H197" i="34" s="1"/>
  <c r="H125" i="22"/>
  <c r="U197" i="34" s="1"/>
  <c r="H55" i="22"/>
  <c r="H160" i="22"/>
  <c r="F186" i="22"/>
  <c r="H116" i="22"/>
  <c r="U188" i="34" s="1"/>
  <c r="H81" i="22"/>
  <c r="H188" i="34" s="1"/>
  <c r="H151" i="22"/>
  <c r="H46" i="22"/>
  <c r="H158" i="22"/>
  <c r="H88" i="22"/>
  <c r="H195" i="34" s="1"/>
  <c r="H123" i="22"/>
  <c r="U195" i="34" s="1"/>
  <c r="H53" i="22"/>
  <c r="E197" i="22"/>
  <c r="E188" i="22"/>
  <c r="BE190" i="34" s="1"/>
  <c r="G90" i="22"/>
  <c r="G197" i="34" s="1"/>
  <c r="G160" i="22"/>
  <c r="G125" i="22"/>
  <c r="T197" i="34" s="1"/>
  <c r="G55" i="22"/>
  <c r="E190" i="22"/>
  <c r="F188" i="22"/>
  <c r="G189" i="22"/>
  <c r="F201" i="22"/>
  <c r="BF203" i="34" s="1"/>
  <c r="G186" i="22"/>
  <c r="EO190" i="34" l="1"/>
  <c r="IO190" i="34" s="1"/>
  <c r="FO192" i="34"/>
  <c r="EP191" i="34"/>
  <c r="BH201" i="33"/>
  <c r="BH195" i="33"/>
  <c r="GC199" i="34"/>
  <c r="GC197" i="34"/>
  <c r="EQ188" i="34"/>
  <c r="DP191" i="34"/>
  <c r="HP191" i="34" s="1"/>
  <c r="FP190" i="34"/>
  <c r="EP188" i="34"/>
  <c r="FP203" i="34"/>
  <c r="DO190" i="34"/>
  <c r="HO190" i="34" s="1"/>
  <c r="FP195" i="34"/>
  <c r="FQ187" i="34"/>
  <c r="DQ187" i="34"/>
  <c r="HQ187" i="34" s="1"/>
  <c r="EQ187" i="34"/>
  <c r="GB203" i="34"/>
  <c r="GC195" i="34"/>
  <c r="FO203" i="34"/>
  <c r="EO203" i="34"/>
  <c r="IO203" i="34" s="1"/>
  <c r="DO203" i="34"/>
  <c r="HO203" i="34" s="1"/>
  <c r="EP197" i="34"/>
  <c r="IP197" i="34" s="1"/>
  <c r="DQ188" i="34"/>
  <c r="HQ188" i="34" s="1"/>
  <c r="FP191" i="34"/>
  <c r="EO192" i="34"/>
  <c r="IO192" i="34" s="1"/>
  <c r="FP188" i="34"/>
  <c r="FO190" i="34"/>
  <c r="EQ191" i="34"/>
  <c r="GC203" i="34"/>
  <c r="DP197" i="34"/>
  <c r="HP197" i="34" s="1"/>
  <c r="EP190" i="34"/>
  <c r="IP190" i="34" s="1"/>
  <c r="DO192" i="34"/>
  <c r="HO192" i="34" s="1"/>
  <c r="GB187" i="34"/>
  <c r="EP203" i="34"/>
  <c r="IP203" i="34" s="1"/>
  <c r="EP195" i="34"/>
  <c r="IP195" i="34" s="1"/>
  <c r="DQ191" i="34"/>
  <c r="HQ191" i="34" s="1"/>
  <c r="FP199" i="34"/>
  <c r="DP199" i="34"/>
  <c r="HP199" i="34" s="1"/>
  <c r="EP199" i="34"/>
  <c r="IP199" i="34" s="1"/>
  <c r="FO199" i="34"/>
  <c r="DO199" i="34"/>
  <c r="HO199" i="34" s="1"/>
  <c r="EO199" i="34"/>
  <c r="IO199" i="34" s="1"/>
  <c r="GB190" i="34"/>
  <c r="IB191" i="34"/>
  <c r="IB197" i="34"/>
  <c r="IC189" i="34"/>
  <c r="IB189" i="34"/>
  <c r="GO195" i="34"/>
  <c r="GP197" i="34"/>
  <c r="EB203" i="34"/>
  <c r="EC195" i="34"/>
  <c r="FC187" i="34"/>
  <c r="EB190" i="34"/>
  <c r="HB189" i="34"/>
  <c r="JB189" i="34" s="1"/>
  <c r="EB195" i="34"/>
  <c r="GP195" i="34"/>
  <c r="HB191" i="34"/>
  <c r="JB191" i="34" s="1"/>
  <c r="EC199" i="34"/>
  <c r="EC197" i="34"/>
  <c r="HC189" i="34"/>
  <c r="JC189" i="34" s="1"/>
  <c r="EB201" i="34"/>
  <c r="GP203" i="34"/>
  <c r="GO201" i="34"/>
  <c r="IO201" i="34" s="1"/>
  <c r="GO190" i="34"/>
  <c r="GP199" i="34"/>
  <c r="GO203" i="34"/>
  <c r="EB187" i="34"/>
  <c r="HB197" i="34"/>
  <c r="JB197" i="34" s="1"/>
  <c r="EC203" i="34"/>
  <c r="EC187" i="34"/>
  <c r="GP187" i="34"/>
  <c r="IP187" i="34" s="1"/>
  <c r="FB201" i="34"/>
  <c r="FC197" i="34"/>
  <c r="FB195" i="34"/>
  <c r="BI187" i="33"/>
  <c r="G232" i="22"/>
  <c r="AG197" i="34"/>
  <c r="DQ197" i="34" s="1"/>
  <c r="HQ197" i="34" s="1"/>
  <c r="H328" i="22"/>
  <c r="AU188" i="34"/>
  <c r="F366" i="22"/>
  <c r="BF191" i="34"/>
  <c r="GC191" i="34" s="1"/>
  <c r="FB187" i="34"/>
  <c r="FB190" i="34"/>
  <c r="F365" i="22"/>
  <c r="BF190" i="34"/>
  <c r="GC190" i="34" s="1"/>
  <c r="G337" i="22"/>
  <c r="AT197" i="34"/>
  <c r="H337" i="22"/>
  <c r="AU197" i="34"/>
  <c r="H226" i="22"/>
  <c r="AH191" i="34"/>
  <c r="DR191" i="34" s="1"/>
  <c r="HR191" i="34" s="1"/>
  <c r="G335" i="22"/>
  <c r="AT195" i="34"/>
  <c r="FB203" i="34"/>
  <c r="G366" i="22"/>
  <c r="BG191" i="34"/>
  <c r="ED191" i="34" s="1"/>
  <c r="G224" i="22"/>
  <c r="AG189" i="34"/>
  <c r="FQ189" i="34" s="1"/>
  <c r="G363" i="22"/>
  <c r="BG188" i="34"/>
  <c r="GD188" i="34" s="1"/>
  <c r="E367" i="22"/>
  <c r="BE192" i="34"/>
  <c r="GB192" i="34" s="1"/>
  <c r="E374" i="22"/>
  <c r="BE199" i="34"/>
  <c r="EB199" i="34" s="1"/>
  <c r="H335" i="22"/>
  <c r="AU195" i="34"/>
  <c r="H232" i="22"/>
  <c r="AH197" i="34"/>
  <c r="ER197" i="34" s="1"/>
  <c r="IR197" i="34" s="1"/>
  <c r="H331" i="22"/>
  <c r="AU191" i="34"/>
  <c r="FC203" i="34"/>
  <c r="FC195" i="34"/>
  <c r="H230" i="22"/>
  <c r="AH195" i="34"/>
  <c r="FR195" i="34" s="1"/>
  <c r="H223" i="22"/>
  <c r="AH188" i="34"/>
  <c r="ER188" i="34" s="1"/>
  <c r="F363" i="22"/>
  <c r="BF188" i="34"/>
  <c r="GP188" i="34" s="1"/>
  <c r="G327" i="22"/>
  <c r="AT187" i="34"/>
  <c r="G329" i="22"/>
  <c r="AT189" i="34"/>
  <c r="G230" i="22"/>
  <c r="AG195" i="34"/>
  <c r="FQ195" i="34" s="1"/>
  <c r="FC199" i="34"/>
  <c r="AI199" i="33"/>
  <c r="BI199" i="33" s="1"/>
  <c r="AI191" i="33"/>
  <c r="BI191" i="33" s="1"/>
  <c r="AI190" i="33"/>
  <c r="BI190" i="33" s="1"/>
  <c r="AI188" i="33"/>
  <c r="BI188" i="33" s="1"/>
  <c r="AH190" i="33"/>
  <c r="AJ188" i="33"/>
  <c r="BJ188" i="33" s="1"/>
  <c r="AJ191" i="33"/>
  <c r="BJ191" i="33" s="1"/>
  <c r="AI203" i="33"/>
  <c r="BI203" i="33" s="1"/>
  <c r="AH192" i="33"/>
  <c r="AI195" i="33"/>
  <c r="BI195" i="33" s="1"/>
  <c r="AI197" i="33"/>
  <c r="BI197" i="33" s="1"/>
  <c r="AH199" i="33"/>
  <c r="G222" i="22"/>
  <c r="U188" i="33"/>
  <c r="H293" i="22"/>
  <c r="T187" i="33"/>
  <c r="G292" i="22"/>
  <c r="T189" i="33"/>
  <c r="G294" i="22"/>
  <c r="F374" i="22"/>
  <c r="U197" i="33"/>
  <c r="H302" i="22"/>
  <c r="H191" i="33"/>
  <c r="H261" i="22"/>
  <c r="G195" i="33"/>
  <c r="G265" i="22"/>
  <c r="F372" i="22"/>
  <c r="F378" i="22"/>
  <c r="T197" i="33"/>
  <c r="G302" i="22"/>
  <c r="E365" i="22"/>
  <c r="U195" i="33"/>
  <c r="H300" i="22"/>
  <c r="H197" i="33"/>
  <c r="H267" i="22"/>
  <c r="G187" i="33"/>
  <c r="G257" i="22"/>
  <c r="U191" i="33"/>
  <c r="H296" i="22"/>
  <c r="G189" i="33"/>
  <c r="G259" i="22"/>
  <c r="F370" i="22"/>
  <c r="G197" i="33"/>
  <c r="G267" i="22"/>
  <c r="H195" i="33"/>
  <c r="H265" i="22"/>
  <c r="H188" i="33"/>
  <c r="H258" i="22"/>
  <c r="T195" i="33"/>
  <c r="G300" i="22"/>
  <c r="E378" i="22"/>
  <c r="BH203" i="33"/>
  <c r="H193" i="22"/>
  <c r="BH195" i="34" s="1"/>
  <c r="H189" i="22"/>
  <c r="G187" i="22"/>
  <c r="BG189" i="34" s="1"/>
  <c r="G193" i="22"/>
  <c r="BG195" i="34" s="1"/>
  <c r="G195" i="22"/>
  <c r="BG197" i="34" s="1"/>
  <c r="I53" i="22"/>
  <c r="I123" i="22"/>
  <c r="V195" i="34" s="1"/>
  <c r="I88" i="22"/>
  <c r="I195" i="34" s="1"/>
  <c r="I158" i="22"/>
  <c r="H152" i="22"/>
  <c r="H117" i="22"/>
  <c r="U189" i="34" s="1"/>
  <c r="H47" i="22"/>
  <c r="H82" i="22"/>
  <c r="H189" i="34" s="1"/>
  <c r="I55" i="22"/>
  <c r="I125" i="22"/>
  <c r="V197" i="34" s="1"/>
  <c r="I160" i="22"/>
  <c r="I90" i="22"/>
  <c r="I197" i="34" s="1"/>
  <c r="H186" i="22"/>
  <c r="BH188" i="34" s="1"/>
  <c r="I81" i="22"/>
  <c r="I188" i="34" s="1"/>
  <c r="I116" i="22"/>
  <c r="V188" i="34" s="1"/>
  <c r="I151" i="22"/>
  <c r="I46" i="22"/>
  <c r="G85" i="22"/>
  <c r="G192" i="34" s="1"/>
  <c r="G50" i="22"/>
  <c r="G120" i="22"/>
  <c r="T192" i="34" s="1"/>
  <c r="G155" i="22"/>
  <c r="F50" i="22"/>
  <c r="AF192" i="34" s="1"/>
  <c r="F120" i="22"/>
  <c r="S192" i="34" s="1"/>
  <c r="F155" i="22"/>
  <c r="F85" i="22"/>
  <c r="F192" i="34" s="1"/>
  <c r="H195" i="22"/>
  <c r="BH197" i="34" s="1"/>
  <c r="I119" i="22"/>
  <c r="V191" i="34" s="1"/>
  <c r="I84" i="22"/>
  <c r="I191" i="34" s="1"/>
  <c r="I154" i="22"/>
  <c r="I49" i="22"/>
  <c r="I409" i="22"/>
  <c r="I63" i="22"/>
  <c r="I168" i="22"/>
  <c r="I133" i="22"/>
  <c r="I98" i="22"/>
  <c r="H115" i="22"/>
  <c r="U187" i="34" s="1"/>
  <c r="H150" i="22"/>
  <c r="H45" i="22"/>
  <c r="AH187" i="34" s="1"/>
  <c r="H80" i="22"/>
  <c r="H187" i="34" s="1"/>
  <c r="G127" i="22"/>
  <c r="T199" i="34" s="1"/>
  <c r="G162" i="22"/>
  <c r="G92" i="22"/>
  <c r="G57" i="22"/>
  <c r="G40" i="22"/>
  <c r="G118" i="22"/>
  <c r="T190" i="34" s="1"/>
  <c r="G48" i="22"/>
  <c r="G83" i="22"/>
  <c r="G190" i="34" s="1"/>
  <c r="G153" i="22"/>
  <c r="G409" i="22"/>
  <c r="G61" i="22"/>
  <c r="G166" i="22"/>
  <c r="G96" i="22"/>
  <c r="G203" i="34" s="1"/>
  <c r="G131" i="22"/>
  <c r="T203" i="34" s="1"/>
  <c r="G185" i="22"/>
  <c r="BH192" i="33" l="1"/>
  <c r="BH199" i="33"/>
  <c r="GD189" i="34"/>
  <c r="FP192" i="34"/>
  <c r="DP192" i="34"/>
  <c r="HP192" i="34" s="1"/>
  <c r="EP192" i="34"/>
  <c r="IP192" i="34" s="1"/>
  <c r="EQ197" i="34"/>
  <c r="IQ197" i="34" s="1"/>
  <c r="DR188" i="34"/>
  <c r="HR188" i="34" s="1"/>
  <c r="GD191" i="34"/>
  <c r="ID191" i="34" s="1"/>
  <c r="DR197" i="34"/>
  <c r="HR197" i="34" s="1"/>
  <c r="FR191" i="34"/>
  <c r="ER195" i="34"/>
  <c r="IR195" i="34" s="1"/>
  <c r="GD197" i="34"/>
  <c r="FQ197" i="34"/>
  <c r="GB199" i="34"/>
  <c r="IB199" i="34" s="1"/>
  <c r="FR188" i="34"/>
  <c r="DQ189" i="34"/>
  <c r="HQ189" i="34" s="1"/>
  <c r="FR197" i="34"/>
  <c r="IP188" i="34"/>
  <c r="EQ195" i="34"/>
  <c r="IQ195" i="34" s="1"/>
  <c r="DR195" i="34"/>
  <c r="HR195" i="34" s="1"/>
  <c r="GE195" i="34"/>
  <c r="GE188" i="34"/>
  <c r="EQ189" i="34"/>
  <c r="IQ189" i="34" s="1"/>
  <c r="ER191" i="34"/>
  <c r="DQ195" i="34"/>
  <c r="HQ195" i="34" s="1"/>
  <c r="FR187" i="34"/>
  <c r="DR187" i="34"/>
  <c r="HR187" i="34" s="1"/>
  <c r="ER187" i="34"/>
  <c r="GD195" i="34"/>
  <c r="GE197" i="34"/>
  <c r="GC188" i="34"/>
  <c r="IC203" i="34"/>
  <c r="IB201" i="34"/>
  <c r="IC199" i="34"/>
  <c r="IB195" i="34"/>
  <c r="IC195" i="34"/>
  <c r="IC197" i="34"/>
  <c r="IB203" i="34"/>
  <c r="IB187" i="34"/>
  <c r="IC187" i="34"/>
  <c r="IB190" i="34"/>
  <c r="ED195" i="34"/>
  <c r="EE197" i="34"/>
  <c r="GP191" i="34"/>
  <c r="IP191" i="34" s="1"/>
  <c r="GQ195" i="34"/>
  <c r="GR197" i="34"/>
  <c r="ED189" i="34"/>
  <c r="EE195" i="34"/>
  <c r="HB203" i="34"/>
  <c r="JB203" i="34" s="1"/>
  <c r="HB190" i="34"/>
  <c r="JB190" i="34" s="1"/>
  <c r="EE188" i="34"/>
  <c r="GP190" i="34"/>
  <c r="EC190" i="34"/>
  <c r="GR195" i="34"/>
  <c r="GQ197" i="34"/>
  <c r="GQ188" i="34"/>
  <c r="IQ188" i="34" s="1"/>
  <c r="GQ191" i="34"/>
  <c r="IQ191" i="34" s="1"/>
  <c r="HC187" i="34"/>
  <c r="JC187" i="34" s="1"/>
  <c r="EC188" i="34"/>
  <c r="GQ189" i="34"/>
  <c r="HC199" i="34"/>
  <c r="JC199" i="34" s="1"/>
  <c r="HB187" i="34"/>
  <c r="JB187" i="34" s="1"/>
  <c r="HB195" i="34"/>
  <c r="JB195" i="34" s="1"/>
  <c r="GO199" i="34"/>
  <c r="GO192" i="34"/>
  <c r="EC191" i="34"/>
  <c r="GR188" i="34"/>
  <c r="IR188" i="34" s="1"/>
  <c r="EB192" i="34"/>
  <c r="HC195" i="34"/>
  <c r="JC195" i="34" s="1"/>
  <c r="HC197" i="34"/>
  <c r="JC197" i="34" s="1"/>
  <c r="ED188" i="34"/>
  <c r="HC203" i="34"/>
  <c r="JC203" i="34" s="1"/>
  <c r="ED197" i="34"/>
  <c r="HB201" i="34"/>
  <c r="JB201" i="34" s="1"/>
  <c r="FB199" i="34"/>
  <c r="FD197" i="34"/>
  <c r="FB192" i="34"/>
  <c r="FD189" i="34"/>
  <c r="BH190" i="33"/>
  <c r="G330" i="22"/>
  <c r="AT190" i="34"/>
  <c r="G362" i="22"/>
  <c r="BG187" i="34"/>
  <c r="GD187" i="34" s="1"/>
  <c r="G238" i="22"/>
  <c r="AG203" i="34"/>
  <c r="G234" i="22"/>
  <c r="AG199" i="34"/>
  <c r="G225" i="22"/>
  <c r="AG190" i="34"/>
  <c r="G269" i="22"/>
  <c r="G199" i="34"/>
  <c r="I310" i="22"/>
  <c r="V205" i="34"/>
  <c r="I331" i="22"/>
  <c r="AV191" i="34"/>
  <c r="I337" i="22"/>
  <c r="AV197" i="34"/>
  <c r="H224" i="22"/>
  <c r="AH189" i="34"/>
  <c r="FR189" i="34" s="1"/>
  <c r="FD188" i="34"/>
  <c r="FE188" i="34"/>
  <c r="FE195" i="34"/>
  <c r="FC190" i="34"/>
  <c r="G339" i="22"/>
  <c r="AT199" i="34"/>
  <c r="H327" i="22"/>
  <c r="AU187" i="34"/>
  <c r="I345" i="22"/>
  <c r="AV205" i="34"/>
  <c r="F332" i="22"/>
  <c r="AS192" i="34"/>
  <c r="G332" i="22"/>
  <c r="AT192" i="34"/>
  <c r="I223" i="22"/>
  <c r="AI188" i="34"/>
  <c r="FS188" i="34" s="1"/>
  <c r="FD195" i="34"/>
  <c r="FD191" i="34"/>
  <c r="FE197" i="34"/>
  <c r="G343" i="22"/>
  <c r="AT203" i="34"/>
  <c r="I240" i="22"/>
  <c r="AI205" i="34"/>
  <c r="I328" i="22"/>
  <c r="AV188" i="34"/>
  <c r="I232" i="22"/>
  <c r="AI197" i="34"/>
  <c r="ES197" i="34" s="1"/>
  <c r="IS197" i="34" s="1"/>
  <c r="H329" i="22"/>
  <c r="AU189" i="34"/>
  <c r="I230" i="22"/>
  <c r="AI195" i="34"/>
  <c r="DS195" i="34" s="1"/>
  <c r="HS195" i="34" s="1"/>
  <c r="FC188" i="34"/>
  <c r="I275" i="22"/>
  <c r="I205" i="34"/>
  <c r="I226" i="22"/>
  <c r="AI191" i="34"/>
  <c r="DS191" i="34" s="1"/>
  <c r="HS191" i="34" s="1"/>
  <c r="G227" i="22"/>
  <c r="AG192" i="34"/>
  <c r="FQ192" i="34" s="1"/>
  <c r="I335" i="22"/>
  <c r="AV195" i="34"/>
  <c r="H366" i="22"/>
  <c r="BH191" i="34"/>
  <c r="GE191" i="34" s="1"/>
  <c r="FC191" i="34"/>
  <c r="AK195" i="33"/>
  <c r="BK195" i="33" s="1"/>
  <c r="AK197" i="33"/>
  <c r="BK197" i="33" s="1"/>
  <c r="AJ195" i="33"/>
  <c r="BJ195" i="33" s="1"/>
  <c r="AK188" i="33"/>
  <c r="BK188" i="33" s="1"/>
  <c r="AJ197" i="33"/>
  <c r="BJ197" i="33" s="1"/>
  <c r="AJ189" i="33"/>
  <c r="BJ189" i="33" s="1"/>
  <c r="AJ187" i="33"/>
  <c r="AK191" i="33"/>
  <c r="BK191" i="33" s="1"/>
  <c r="H222" i="22"/>
  <c r="F227" i="22"/>
  <c r="G203" i="33"/>
  <c r="G273" i="22"/>
  <c r="T190" i="33"/>
  <c r="G295" i="22"/>
  <c r="I191" i="33"/>
  <c r="I261" i="22"/>
  <c r="H363" i="22"/>
  <c r="V197" i="33"/>
  <c r="I302" i="22"/>
  <c r="U189" i="33"/>
  <c r="H294" i="22"/>
  <c r="V195" i="33"/>
  <c r="I300" i="22"/>
  <c r="G370" i="22"/>
  <c r="T199" i="33"/>
  <c r="G304" i="22"/>
  <c r="U187" i="33"/>
  <c r="H292" i="22"/>
  <c r="V191" i="33"/>
  <c r="I296" i="22"/>
  <c r="S192" i="33"/>
  <c r="F297" i="22"/>
  <c r="T192" i="33"/>
  <c r="G297" i="22"/>
  <c r="G364" i="22"/>
  <c r="H370" i="22"/>
  <c r="G190" i="33"/>
  <c r="G260" i="22"/>
  <c r="H187" i="33"/>
  <c r="H257" i="22"/>
  <c r="H372" i="22"/>
  <c r="V188" i="33"/>
  <c r="I293" i="22"/>
  <c r="I197" i="33"/>
  <c r="I267" i="22"/>
  <c r="H189" i="33"/>
  <c r="H259" i="22"/>
  <c r="T203" i="33"/>
  <c r="G308" i="22"/>
  <c r="F192" i="33"/>
  <c r="AI192" i="33" s="1"/>
  <c r="F262" i="22"/>
  <c r="G192" i="33"/>
  <c r="G262" i="22"/>
  <c r="I188" i="33"/>
  <c r="I258" i="22"/>
  <c r="I195" i="33"/>
  <c r="I265" i="22"/>
  <c r="G372" i="22"/>
  <c r="I205" i="33"/>
  <c r="G199" i="33"/>
  <c r="AJ199" i="33" s="1"/>
  <c r="V205" i="33"/>
  <c r="I189" i="22"/>
  <c r="H187" i="22"/>
  <c r="BH189" i="34" s="1"/>
  <c r="G197" i="22"/>
  <c r="BG199" i="34" s="1"/>
  <c r="I195" i="22"/>
  <c r="BI197" i="34" s="1"/>
  <c r="I186" i="22"/>
  <c r="BI188" i="34" s="1"/>
  <c r="H50" i="22"/>
  <c r="H120" i="22"/>
  <c r="U192" i="34" s="1"/>
  <c r="H155" i="22"/>
  <c r="H85" i="22"/>
  <c r="H192" i="34" s="1"/>
  <c r="G201" i="22"/>
  <c r="J168" i="22"/>
  <c r="J63" i="22"/>
  <c r="J98" i="22"/>
  <c r="J133" i="22"/>
  <c r="J409" i="22"/>
  <c r="I82" i="22"/>
  <c r="I189" i="34" s="1"/>
  <c r="I152" i="22"/>
  <c r="I117" i="22"/>
  <c r="V189" i="34" s="1"/>
  <c r="I47" i="22"/>
  <c r="J46" i="22"/>
  <c r="J81" i="22"/>
  <c r="J188" i="34" s="1"/>
  <c r="J116" i="22"/>
  <c r="W188" i="34" s="1"/>
  <c r="J151" i="22"/>
  <c r="L133" i="22"/>
  <c r="Y205" i="34" s="1"/>
  <c r="L168" i="22"/>
  <c r="L98" i="22"/>
  <c r="L409" i="22"/>
  <c r="L63" i="22"/>
  <c r="I64" i="22"/>
  <c r="I169" i="22"/>
  <c r="I134" i="22"/>
  <c r="V206" i="34" s="1"/>
  <c r="I410" i="22"/>
  <c r="I99" i="22"/>
  <c r="I206" i="34" s="1"/>
  <c r="H166" i="22"/>
  <c r="H96" i="22"/>
  <c r="H203" i="34" s="1"/>
  <c r="H131" i="22"/>
  <c r="U203" i="34" s="1"/>
  <c r="H409" i="22"/>
  <c r="H61" i="22"/>
  <c r="J123" i="22"/>
  <c r="W195" i="34" s="1"/>
  <c r="J158" i="22"/>
  <c r="J53" i="22"/>
  <c r="J88" i="22"/>
  <c r="J195" i="34" s="1"/>
  <c r="H185" i="22"/>
  <c r="BH187" i="34" s="1"/>
  <c r="F190" i="22"/>
  <c r="BF192" i="34" s="1"/>
  <c r="G190" i="22"/>
  <c r="I193" i="22"/>
  <c r="BI195" i="34" s="1"/>
  <c r="H83" i="22"/>
  <c r="H190" i="34" s="1"/>
  <c r="H153" i="22"/>
  <c r="H118" i="22"/>
  <c r="U190" i="34" s="1"/>
  <c r="H48" i="22"/>
  <c r="J154" i="22"/>
  <c r="J119" i="22"/>
  <c r="W191" i="34" s="1"/>
  <c r="J84" i="22"/>
  <c r="J191" i="34" s="1"/>
  <c r="J49" i="22"/>
  <c r="H57" i="22"/>
  <c r="H92" i="22"/>
  <c r="H127" i="22"/>
  <c r="U199" i="34" s="1"/>
  <c r="H162" i="22"/>
  <c r="H40" i="22"/>
  <c r="I45" i="22"/>
  <c r="AI187" i="34" s="1"/>
  <c r="I80" i="22"/>
  <c r="I187" i="34" s="1"/>
  <c r="I115" i="22"/>
  <c r="V187" i="34" s="1"/>
  <c r="I150" i="22"/>
  <c r="J125" i="22"/>
  <c r="W197" i="34" s="1"/>
  <c r="J55" i="22"/>
  <c r="J160" i="22"/>
  <c r="J90" i="22"/>
  <c r="J197" i="34" s="1"/>
  <c r="K409" i="22"/>
  <c r="K63" i="22"/>
  <c r="K98" i="22"/>
  <c r="K205" i="34" s="1"/>
  <c r="K168" i="22"/>
  <c r="K133" i="22"/>
  <c r="X205" i="34" s="1"/>
  <c r="G188" i="22"/>
  <c r="I203" i="22"/>
  <c r="FQ203" i="34" l="1"/>
  <c r="EQ190" i="34"/>
  <c r="IQ190" i="34" s="1"/>
  <c r="GF188" i="34"/>
  <c r="FS187" i="34"/>
  <c r="DS187" i="34"/>
  <c r="HS187" i="34" s="1"/>
  <c r="ES187" i="34"/>
  <c r="EQ192" i="34"/>
  <c r="IQ192" i="34" s="1"/>
  <c r="DS197" i="34"/>
  <c r="HS197" i="34" s="1"/>
  <c r="ER189" i="34"/>
  <c r="IR189" i="34" s="1"/>
  <c r="EQ203" i="34"/>
  <c r="IQ203" i="34" s="1"/>
  <c r="DQ190" i="34"/>
  <c r="HQ190" i="34" s="1"/>
  <c r="ES191" i="34"/>
  <c r="FS195" i="34"/>
  <c r="FS205" i="34"/>
  <c r="DS205" i="34"/>
  <c r="HS205" i="34" s="1"/>
  <c r="ES205" i="34"/>
  <c r="GD199" i="34"/>
  <c r="GF197" i="34"/>
  <c r="DQ192" i="34"/>
  <c r="HQ192" i="34" s="1"/>
  <c r="FS197" i="34"/>
  <c r="DR189" i="34"/>
  <c r="HR189" i="34" s="1"/>
  <c r="DQ203" i="34"/>
  <c r="HQ203" i="34" s="1"/>
  <c r="FQ190" i="34"/>
  <c r="FS191" i="34"/>
  <c r="ES188" i="34"/>
  <c r="GE189" i="34"/>
  <c r="ES195" i="34"/>
  <c r="IS195" i="34" s="1"/>
  <c r="DS188" i="34"/>
  <c r="HS188" i="34" s="1"/>
  <c r="GF195" i="34"/>
  <c r="GC192" i="34"/>
  <c r="GE187" i="34"/>
  <c r="FQ199" i="34"/>
  <c r="DQ199" i="34"/>
  <c r="HQ199" i="34" s="1"/>
  <c r="EQ199" i="34"/>
  <c r="IQ199" i="34" s="1"/>
  <c r="IC191" i="34"/>
  <c r="IE197" i="34"/>
  <c r="ID188" i="34"/>
  <c r="ID195" i="34"/>
  <c r="IC190" i="34"/>
  <c r="IE195" i="34"/>
  <c r="ID197" i="34"/>
  <c r="IB192" i="34"/>
  <c r="IC188" i="34"/>
  <c r="IE188" i="34"/>
  <c r="ID189" i="34"/>
  <c r="GS188" i="34"/>
  <c r="GP192" i="34"/>
  <c r="GS197" i="34"/>
  <c r="HC191" i="34"/>
  <c r="JC191" i="34" s="1"/>
  <c r="HE197" i="34"/>
  <c r="JE197" i="34" s="1"/>
  <c r="HE195" i="34"/>
  <c r="JE195" i="34" s="1"/>
  <c r="HD189" i="34"/>
  <c r="JD189" i="34" s="1"/>
  <c r="ED187" i="34"/>
  <c r="GQ187" i="34"/>
  <c r="IQ187" i="34" s="1"/>
  <c r="GR189" i="34"/>
  <c r="GR191" i="34"/>
  <c r="IR191" i="34" s="1"/>
  <c r="HD191" i="34"/>
  <c r="JD191" i="34" s="1"/>
  <c r="ED199" i="34"/>
  <c r="HE188" i="34"/>
  <c r="JE188" i="34" s="1"/>
  <c r="EF197" i="34"/>
  <c r="HB192" i="34"/>
  <c r="JB192" i="34" s="1"/>
  <c r="GS195" i="34"/>
  <c r="EE191" i="34"/>
  <c r="EE189" i="34"/>
  <c r="EF188" i="34"/>
  <c r="HD195" i="34"/>
  <c r="JD195" i="34" s="1"/>
  <c r="HD188" i="34"/>
  <c r="JD188" i="34" s="1"/>
  <c r="HD197" i="34"/>
  <c r="JD197" i="34" s="1"/>
  <c r="EF195" i="34"/>
  <c r="HC188" i="34"/>
  <c r="JC188" i="34" s="1"/>
  <c r="EC192" i="34"/>
  <c r="EE187" i="34"/>
  <c r="HC190" i="34"/>
  <c r="JC190" i="34" s="1"/>
  <c r="GQ199" i="34"/>
  <c r="HB199" i="34"/>
  <c r="JB199" i="34" s="1"/>
  <c r="GR187" i="34"/>
  <c r="IR187" i="34" s="1"/>
  <c r="FE187" i="34"/>
  <c r="FF197" i="34"/>
  <c r="FC192" i="34"/>
  <c r="BJ187" i="33"/>
  <c r="H269" i="22"/>
  <c r="H199" i="34"/>
  <c r="H330" i="22"/>
  <c r="AU190" i="34"/>
  <c r="J335" i="22"/>
  <c r="AW195" i="34"/>
  <c r="L240" i="22"/>
  <c r="AL205" i="34"/>
  <c r="J223" i="22"/>
  <c r="AJ188" i="34"/>
  <c r="FT188" i="34" s="1"/>
  <c r="J275" i="22"/>
  <c r="J205" i="34"/>
  <c r="I366" i="22"/>
  <c r="BI191" i="34"/>
  <c r="EF191" i="34" s="1"/>
  <c r="FE191" i="34"/>
  <c r="FE189" i="34"/>
  <c r="H234" i="22"/>
  <c r="AH199" i="34"/>
  <c r="J331" i="22"/>
  <c r="AW191" i="34"/>
  <c r="J328" i="22"/>
  <c r="AW188" i="34"/>
  <c r="I224" i="22"/>
  <c r="AI189" i="34"/>
  <c r="FS189" i="34" s="1"/>
  <c r="J240" i="22"/>
  <c r="AJ205" i="34"/>
  <c r="H332" i="22"/>
  <c r="AU192" i="34"/>
  <c r="FF195" i="34"/>
  <c r="FD187" i="34"/>
  <c r="I380" i="22"/>
  <c r="BI205" i="34"/>
  <c r="GF205" i="34" s="1"/>
  <c r="J337" i="22"/>
  <c r="AW197" i="34"/>
  <c r="H339" i="22"/>
  <c r="AU199" i="34"/>
  <c r="J226" i="22"/>
  <c r="AJ191" i="34"/>
  <c r="ET191" i="34" s="1"/>
  <c r="H225" i="22"/>
  <c r="AH190" i="34"/>
  <c r="DR190" i="34" s="1"/>
  <c r="HR190" i="34" s="1"/>
  <c r="H238" i="22"/>
  <c r="AH203" i="34"/>
  <c r="H343" i="22"/>
  <c r="AU203" i="34"/>
  <c r="I346" i="22"/>
  <c r="AV206" i="34"/>
  <c r="L275" i="22"/>
  <c r="L205" i="34"/>
  <c r="J345" i="22"/>
  <c r="AW205" i="34"/>
  <c r="FF188" i="34"/>
  <c r="K345" i="22"/>
  <c r="AX205" i="34"/>
  <c r="I327" i="22"/>
  <c r="AV187" i="34"/>
  <c r="G365" i="22"/>
  <c r="BG190" i="34"/>
  <c r="GQ190" i="34" s="1"/>
  <c r="K240" i="22"/>
  <c r="AK205" i="34"/>
  <c r="EU205" i="34" s="1"/>
  <c r="J232" i="22"/>
  <c r="AJ197" i="34"/>
  <c r="DT197" i="34" s="1"/>
  <c r="HT197" i="34" s="1"/>
  <c r="G367" i="22"/>
  <c r="BG192" i="34"/>
  <c r="GQ192" i="34" s="1"/>
  <c r="J230" i="22"/>
  <c r="AJ195" i="34"/>
  <c r="FT195" i="34" s="1"/>
  <c r="I241" i="22"/>
  <c r="AI206" i="34"/>
  <c r="FS206" i="34" s="1"/>
  <c r="L345" i="22"/>
  <c r="AY205" i="34"/>
  <c r="I329" i="22"/>
  <c r="AV189" i="34"/>
  <c r="J310" i="22"/>
  <c r="W205" i="34"/>
  <c r="G378" i="22"/>
  <c r="BG203" i="34"/>
  <c r="GQ203" i="34" s="1"/>
  <c r="H227" i="22"/>
  <c r="AH192" i="34"/>
  <c r="FR192" i="34" s="1"/>
  <c r="FD199" i="34"/>
  <c r="AL188" i="33"/>
  <c r="BL188" i="33" s="1"/>
  <c r="AK189" i="33"/>
  <c r="BK189" i="33" s="1"/>
  <c r="AK187" i="33"/>
  <c r="AL191" i="33"/>
  <c r="BL191" i="33" s="1"/>
  <c r="AJ203" i="33"/>
  <c r="BJ203" i="33" s="1"/>
  <c r="AL205" i="33"/>
  <c r="AL195" i="33"/>
  <c r="BL195" i="33" s="1"/>
  <c r="AJ192" i="33"/>
  <c r="BJ192" i="33" s="1"/>
  <c r="AL197" i="33"/>
  <c r="BL197" i="33" s="1"/>
  <c r="AJ190" i="33"/>
  <c r="BJ190" i="33" s="1"/>
  <c r="I222" i="22"/>
  <c r="K205" i="33"/>
  <c r="K275" i="22"/>
  <c r="V187" i="33"/>
  <c r="I292" i="22"/>
  <c r="I370" i="22"/>
  <c r="J195" i="33"/>
  <c r="J265" i="22"/>
  <c r="W188" i="33"/>
  <c r="J293" i="22"/>
  <c r="V189" i="33"/>
  <c r="I294" i="22"/>
  <c r="U192" i="33"/>
  <c r="H297" i="22"/>
  <c r="I372" i="22"/>
  <c r="I187" i="33"/>
  <c r="I257" i="22"/>
  <c r="U199" i="33"/>
  <c r="H304" i="22"/>
  <c r="J191" i="33"/>
  <c r="J261" i="22"/>
  <c r="U190" i="33"/>
  <c r="H295" i="22"/>
  <c r="I206" i="33"/>
  <c r="I276" i="22"/>
  <c r="J188" i="33"/>
  <c r="J258" i="22"/>
  <c r="G374" i="22"/>
  <c r="X205" i="33"/>
  <c r="K310" i="22"/>
  <c r="W197" i="33"/>
  <c r="J302" i="22"/>
  <c r="W191" i="33"/>
  <c r="J296" i="22"/>
  <c r="F367" i="22"/>
  <c r="U203" i="33"/>
  <c r="H308" i="22"/>
  <c r="Y205" i="33"/>
  <c r="L310" i="22"/>
  <c r="I189" i="33"/>
  <c r="I259" i="22"/>
  <c r="H192" i="33"/>
  <c r="H262" i="22"/>
  <c r="H364" i="22"/>
  <c r="J197" i="33"/>
  <c r="J267" i="22"/>
  <c r="H190" i="33"/>
  <c r="H260" i="22"/>
  <c r="H362" i="22"/>
  <c r="W195" i="33"/>
  <c r="J300" i="22"/>
  <c r="H203" i="33"/>
  <c r="H273" i="22"/>
  <c r="V206" i="33"/>
  <c r="I311" i="22"/>
  <c r="I363" i="22"/>
  <c r="J189" i="22"/>
  <c r="BJ191" i="34" s="1"/>
  <c r="BJ199" i="33"/>
  <c r="BI192" i="33"/>
  <c r="L203" i="22"/>
  <c r="L205" i="33"/>
  <c r="J205" i="33"/>
  <c r="H199" i="33"/>
  <c r="H201" i="22"/>
  <c r="W205" i="33"/>
  <c r="J193" i="22"/>
  <c r="BJ195" i="34" s="1"/>
  <c r="I185" i="22"/>
  <c r="BI187" i="34" s="1"/>
  <c r="I204" i="22"/>
  <c r="BI206" i="34" s="1"/>
  <c r="K203" i="22"/>
  <c r="BK205" i="34" s="1"/>
  <c r="J195" i="22"/>
  <c r="BJ197" i="34" s="1"/>
  <c r="I187" i="22"/>
  <c r="BI189" i="34" s="1"/>
  <c r="J203" i="22"/>
  <c r="BJ205" i="34" s="1"/>
  <c r="K46" i="22"/>
  <c r="K116" i="22"/>
  <c r="X188" i="34" s="1"/>
  <c r="K81" i="22"/>
  <c r="K188" i="34" s="1"/>
  <c r="K151" i="22"/>
  <c r="I48" i="22"/>
  <c r="I153" i="22"/>
  <c r="I118" i="22"/>
  <c r="V190" i="34" s="1"/>
  <c r="I83" i="22"/>
  <c r="I190" i="34" s="1"/>
  <c r="J45" i="22"/>
  <c r="AJ187" i="34" s="1"/>
  <c r="J80" i="22"/>
  <c r="J187" i="34" s="1"/>
  <c r="J150" i="22"/>
  <c r="J115" i="22"/>
  <c r="W187" i="34" s="1"/>
  <c r="K158" i="22"/>
  <c r="K88" i="22"/>
  <c r="K195" i="34" s="1"/>
  <c r="K53" i="22"/>
  <c r="K123" i="22"/>
  <c r="X195" i="34" s="1"/>
  <c r="I85" i="22"/>
  <c r="I192" i="34" s="1"/>
  <c r="I155" i="22"/>
  <c r="I120" i="22"/>
  <c r="V192" i="34" s="1"/>
  <c r="I50" i="22"/>
  <c r="H197" i="22"/>
  <c r="H188" i="22"/>
  <c r="BH190" i="34" s="1"/>
  <c r="J410" i="22"/>
  <c r="J64" i="22"/>
  <c r="J134" i="22"/>
  <c r="W206" i="34" s="1"/>
  <c r="J99" i="22"/>
  <c r="J206" i="34" s="1"/>
  <c r="J169" i="22"/>
  <c r="H190" i="22"/>
  <c r="BH192" i="34" s="1"/>
  <c r="I92" i="22"/>
  <c r="I57" i="22"/>
  <c r="I127" i="22"/>
  <c r="V199" i="34" s="1"/>
  <c r="I162" i="22"/>
  <c r="I40" i="22"/>
  <c r="K154" i="22"/>
  <c r="K84" i="22"/>
  <c r="K191" i="34" s="1"/>
  <c r="K49" i="22"/>
  <c r="K119" i="22"/>
  <c r="X191" i="34" s="1"/>
  <c r="G134" i="22"/>
  <c r="T206" i="34" s="1"/>
  <c r="G64" i="22"/>
  <c r="AG206" i="34" s="1"/>
  <c r="G410" i="22"/>
  <c r="G169" i="22"/>
  <c r="G99" i="22"/>
  <c r="G206" i="34" s="1"/>
  <c r="J117" i="22"/>
  <c r="W189" i="34" s="1"/>
  <c r="J82" i="22"/>
  <c r="J189" i="34" s="1"/>
  <c r="J47" i="22"/>
  <c r="J152" i="22"/>
  <c r="K160" i="22"/>
  <c r="K90" i="22"/>
  <c r="K197" i="34" s="1"/>
  <c r="K125" i="22"/>
  <c r="X197" i="34" s="1"/>
  <c r="K55" i="22"/>
  <c r="J186" i="22"/>
  <c r="BJ188" i="34" s="1"/>
  <c r="FR203" i="34" l="1"/>
  <c r="BL205" i="33"/>
  <c r="FT187" i="34"/>
  <c r="DT187" i="34"/>
  <c r="HT187" i="34" s="1"/>
  <c r="ET187" i="34"/>
  <c r="GH205" i="34"/>
  <c r="GD190" i="34"/>
  <c r="GD192" i="34"/>
  <c r="ER203" i="34"/>
  <c r="IR203" i="34" s="1"/>
  <c r="ER190" i="34"/>
  <c r="IR190" i="34" s="1"/>
  <c r="FT197" i="34"/>
  <c r="ES206" i="34"/>
  <c r="DU205" i="34"/>
  <c r="HU205" i="34" s="1"/>
  <c r="ES189" i="34"/>
  <c r="IS189" i="34" s="1"/>
  <c r="DT191" i="34"/>
  <c r="HT191" i="34" s="1"/>
  <c r="FQ206" i="34"/>
  <c r="DQ206" i="34"/>
  <c r="HQ206" i="34" s="1"/>
  <c r="EQ206" i="34"/>
  <c r="FV205" i="34"/>
  <c r="DV205" i="34"/>
  <c r="HV205" i="34" s="1"/>
  <c r="EV205" i="34"/>
  <c r="GE192" i="34"/>
  <c r="GG191" i="34"/>
  <c r="FT205" i="34"/>
  <c r="DT205" i="34"/>
  <c r="HT205" i="34" s="1"/>
  <c r="ET205" i="34"/>
  <c r="GE190" i="34"/>
  <c r="IS188" i="34"/>
  <c r="DR203" i="34"/>
  <c r="HR203" i="34" s="1"/>
  <c r="FR190" i="34"/>
  <c r="ET188" i="34"/>
  <c r="DS206" i="34"/>
  <c r="HS206" i="34" s="1"/>
  <c r="FU205" i="34"/>
  <c r="ER192" i="34"/>
  <c r="IR192" i="34" s="1"/>
  <c r="DS189" i="34"/>
  <c r="HS189" i="34" s="1"/>
  <c r="FT191" i="34"/>
  <c r="ET195" i="34"/>
  <c r="IT195" i="34" s="1"/>
  <c r="GF189" i="34"/>
  <c r="GF187" i="34"/>
  <c r="ET197" i="34"/>
  <c r="IT197" i="34" s="1"/>
  <c r="DT188" i="34"/>
  <c r="HT188" i="34" s="1"/>
  <c r="DR192" i="34"/>
  <c r="HR192" i="34" s="1"/>
  <c r="DT195" i="34"/>
  <c r="HT195" i="34" s="1"/>
  <c r="GG205" i="34"/>
  <c r="GF206" i="34"/>
  <c r="GG197" i="34"/>
  <c r="GG188" i="34"/>
  <c r="GG195" i="34"/>
  <c r="FR199" i="34"/>
  <c r="DR199" i="34"/>
  <c r="HR199" i="34" s="1"/>
  <c r="ER199" i="34"/>
  <c r="IR199" i="34" s="1"/>
  <c r="GF191" i="34"/>
  <c r="IF191" i="34" s="1"/>
  <c r="GD203" i="34"/>
  <c r="IF195" i="34"/>
  <c r="IE187" i="34"/>
  <c r="IF188" i="34"/>
  <c r="ID187" i="34"/>
  <c r="IC192" i="34"/>
  <c r="IE189" i="34"/>
  <c r="ID199" i="34"/>
  <c r="IE191" i="34"/>
  <c r="IF197" i="34"/>
  <c r="FD203" i="34"/>
  <c r="HD203" i="34" s="1"/>
  <c r="JD203" i="34" s="1"/>
  <c r="AG224" i="34"/>
  <c r="GS189" i="34"/>
  <c r="GS206" i="34"/>
  <c r="G224" i="34"/>
  <c r="EE192" i="34"/>
  <c r="EG191" i="34"/>
  <c r="HE189" i="34"/>
  <c r="JE189" i="34" s="1"/>
  <c r="GT205" i="34"/>
  <c r="EE190" i="34"/>
  <c r="GT188" i="34"/>
  <c r="GR190" i="34"/>
  <c r="GS191" i="34"/>
  <c r="IS191" i="34" s="1"/>
  <c r="ED192" i="34"/>
  <c r="GS205" i="34"/>
  <c r="IS205" i="34" s="1"/>
  <c r="GT197" i="34"/>
  <c r="GR192" i="34"/>
  <c r="HD199" i="34"/>
  <c r="JD199" i="34" s="1"/>
  <c r="EF189" i="34"/>
  <c r="EF187" i="34"/>
  <c r="HF188" i="34"/>
  <c r="JF188" i="34" s="1"/>
  <c r="HE191" i="34"/>
  <c r="JE191" i="34" s="1"/>
  <c r="HC192" i="34"/>
  <c r="JC192" i="34" s="1"/>
  <c r="GT195" i="34"/>
  <c r="GU205" i="34"/>
  <c r="IU205" i="34" s="1"/>
  <c r="ED190" i="34"/>
  <c r="EG205" i="34"/>
  <c r="EF206" i="34"/>
  <c r="EG197" i="34"/>
  <c r="HD187" i="34"/>
  <c r="JD187" i="34" s="1"/>
  <c r="EG188" i="34"/>
  <c r="EG195" i="34"/>
  <c r="HF197" i="34"/>
  <c r="JF197" i="34" s="1"/>
  <c r="ED203" i="34"/>
  <c r="EH205" i="34"/>
  <c r="HF195" i="34"/>
  <c r="JF195" i="34" s="1"/>
  <c r="HE187" i="34"/>
  <c r="GT191" i="34"/>
  <c r="IT191" i="34" s="1"/>
  <c r="GS187" i="34"/>
  <c r="IS187" i="34" s="1"/>
  <c r="EF205" i="34"/>
  <c r="FF205" i="34"/>
  <c r="FF191" i="34"/>
  <c r="FF206" i="34"/>
  <c r="V224" i="34"/>
  <c r="AL187" i="33"/>
  <c r="BL187" i="33" s="1"/>
  <c r="FE192" i="34"/>
  <c r="FH205" i="34"/>
  <c r="FG191" i="34"/>
  <c r="BK187" i="33"/>
  <c r="K337" i="22"/>
  <c r="AX197" i="34"/>
  <c r="J346" i="22"/>
  <c r="AW206" i="34"/>
  <c r="K223" i="22"/>
  <c r="AK188" i="34"/>
  <c r="FU188" i="34" s="1"/>
  <c r="FG195" i="34"/>
  <c r="FE190" i="34"/>
  <c r="K232" i="22"/>
  <c r="AK197" i="34"/>
  <c r="FU197" i="34" s="1"/>
  <c r="J329" i="22"/>
  <c r="AW189" i="34"/>
  <c r="T224" i="34"/>
  <c r="K331" i="22"/>
  <c r="AX191" i="34"/>
  <c r="I234" i="22"/>
  <c r="AI199" i="34"/>
  <c r="I227" i="22"/>
  <c r="AI192" i="34"/>
  <c r="DS192" i="34" s="1"/>
  <c r="HS192" i="34" s="1"/>
  <c r="K328" i="22"/>
  <c r="AX188" i="34"/>
  <c r="J380" i="22"/>
  <c r="H378" i="22"/>
  <c r="BH203" i="34"/>
  <c r="GE203" i="34" s="1"/>
  <c r="FD190" i="34"/>
  <c r="FD192" i="34"/>
  <c r="I269" i="22"/>
  <c r="I199" i="34"/>
  <c r="L380" i="22"/>
  <c r="BL205" i="34"/>
  <c r="GV205" i="34" s="1"/>
  <c r="J363" i="22"/>
  <c r="FG188" i="34"/>
  <c r="J224" i="22"/>
  <c r="AJ189" i="34"/>
  <c r="G346" i="22"/>
  <c r="AT206" i="34"/>
  <c r="K230" i="22"/>
  <c r="AK195" i="34"/>
  <c r="FU195" i="34" s="1"/>
  <c r="J327" i="22"/>
  <c r="AW187" i="34"/>
  <c r="K226" i="22"/>
  <c r="AK191" i="34"/>
  <c r="I339" i="22"/>
  <c r="AV199" i="34"/>
  <c r="J241" i="22"/>
  <c r="AJ206" i="34"/>
  <c r="FT206" i="34" s="1"/>
  <c r="H374" i="22"/>
  <c r="BH199" i="34"/>
  <c r="GE199" i="34" s="1"/>
  <c r="I332" i="22"/>
  <c r="AV192" i="34"/>
  <c r="I330" i="22"/>
  <c r="AV190" i="34"/>
  <c r="J372" i="22"/>
  <c r="FF189" i="34"/>
  <c r="K335" i="22"/>
  <c r="AX195" i="34"/>
  <c r="I225" i="22"/>
  <c r="AI190" i="34"/>
  <c r="DS190" i="34" s="1"/>
  <c r="HS190" i="34" s="1"/>
  <c r="FF187" i="34"/>
  <c r="FG205" i="34"/>
  <c r="AK190" i="33"/>
  <c r="BK190" i="33" s="1"/>
  <c r="AL189" i="33"/>
  <c r="BL189" i="33" s="1"/>
  <c r="AM205" i="33"/>
  <c r="BM205" i="33" s="1"/>
  <c r="AM188" i="33"/>
  <c r="BM188" i="33" s="1"/>
  <c r="AM195" i="33"/>
  <c r="BM195" i="33" s="1"/>
  <c r="AO205" i="33"/>
  <c r="BO205" i="33" s="1"/>
  <c r="AK203" i="33"/>
  <c r="AM197" i="33"/>
  <c r="BM197" i="33" s="1"/>
  <c r="AK192" i="33"/>
  <c r="BK192" i="33" s="1"/>
  <c r="AK199" i="33"/>
  <c r="BK199" i="33" s="1"/>
  <c r="AL206" i="33"/>
  <c r="BL206" i="33" s="1"/>
  <c r="AM191" i="33"/>
  <c r="BM191" i="33" s="1"/>
  <c r="AN205" i="33"/>
  <c r="BN205" i="33" s="1"/>
  <c r="G241" i="22"/>
  <c r="J222" i="22"/>
  <c r="W189" i="33"/>
  <c r="J294" i="22"/>
  <c r="K191" i="33"/>
  <c r="K261" i="22"/>
  <c r="V199" i="33"/>
  <c r="I304" i="22"/>
  <c r="G206" i="33"/>
  <c r="G224" i="33" s="1"/>
  <c r="G276" i="22"/>
  <c r="T206" i="33"/>
  <c r="T224" i="33" s="1"/>
  <c r="G311" i="22"/>
  <c r="I192" i="33"/>
  <c r="I262" i="22"/>
  <c r="I362" i="22"/>
  <c r="X197" i="33"/>
  <c r="K302" i="22"/>
  <c r="J206" i="33"/>
  <c r="J276" i="22"/>
  <c r="X195" i="33"/>
  <c r="K300" i="22"/>
  <c r="W187" i="33"/>
  <c r="J292" i="22"/>
  <c r="I190" i="33"/>
  <c r="I260" i="22"/>
  <c r="K380" i="22"/>
  <c r="J370" i="22"/>
  <c r="X191" i="33"/>
  <c r="K296" i="22"/>
  <c r="K197" i="33"/>
  <c r="K267" i="22"/>
  <c r="J189" i="33"/>
  <c r="J259" i="22"/>
  <c r="H367" i="22"/>
  <c r="W206" i="33"/>
  <c r="J311" i="22"/>
  <c r="H365" i="22"/>
  <c r="V192" i="33"/>
  <c r="I297" i="22"/>
  <c r="V190" i="33"/>
  <c r="I295" i="22"/>
  <c r="K188" i="33"/>
  <c r="K258" i="22"/>
  <c r="I381" i="22"/>
  <c r="J366" i="22"/>
  <c r="K195" i="33"/>
  <c r="K265" i="22"/>
  <c r="J187" i="33"/>
  <c r="J257" i="22"/>
  <c r="X188" i="33"/>
  <c r="K293" i="22"/>
  <c r="I364" i="22"/>
  <c r="K193" i="22"/>
  <c r="BK195" i="34" s="1"/>
  <c r="I199" i="33"/>
  <c r="AL199" i="33" s="1"/>
  <c r="I197" i="22"/>
  <c r="BI199" i="34" s="1"/>
  <c r="I190" i="22"/>
  <c r="BI192" i="34" s="1"/>
  <c r="I188" i="22"/>
  <c r="BI190" i="34" s="1"/>
  <c r="K80" i="22"/>
  <c r="K187" i="34" s="1"/>
  <c r="K45" i="22"/>
  <c r="AK187" i="34" s="1"/>
  <c r="K150" i="22"/>
  <c r="K115" i="22"/>
  <c r="X187" i="34" s="1"/>
  <c r="L81" i="22"/>
  <c r="L188" i="34" s="1"/>
  <c r="L116" i="22"/>
  <c r="Y188" i="34" s="1"/>
  <c r="L151" i="22"/>
  <c r="L46" i="22"/>
  <c r="L88" i="22"/>
  <c r="L195" i="34" s="1"/>
  <c r="L158" i="22"/>
  <c r="L123" i="22"/>
  <c r="Y195" i="34" s="1"/>
  <c r="L53" i="22"/>
  <c r="J48" i="22"/>
  <c r="J153" i="22"/>
  <c r="J118" i="22"/>
  <c r="W190" i="34" s="1"/>
  <c r="J83" i="22"/>
  <c r="J190" i="34" s="1"/>
  <c r="L99" i="22"/>
  <c r="L206" i="34" s="1"/>
  <c r="L134" i="22"/>
  <c r="Y206" i="34" s="1"/>
  <c r="L64" i="22"/>
  <c r="L169" i="22"/>
  <c r="L410" i="22"/>
  <c r="J187" i="22"/>
  <c r="BJ189" i="34" s="1"/>
  <c r="K189" i="22"/>
  <c r="J204" i="22"/>
  <c r="BJ206" i="34" s="1"/>
  <c r="K82" i="22"/>
  <c r="K189" i="34" s="1"/>
  <c r="K117" i="22"/>
  <c r="X189" i="34" s="1"/>
  <c r="K47" i="22"/>
  <c r="K152" i="22"/>
  <c r="J155" i="22"/>
  <c r="J120" i="22"/>
  <c r="W192" i="34" s="1"/>
  <c r="J85" i="22"/>
  <c r="J192" i="34" s="1"/>
  <c r="J50" i="22"/>
  <c r="K186" i="22"/>
  <c r="J162" i="22"/>
  <c r="J127" i="22"/>
  <c r="W199" i="34" s="1"/>
  <c r="J57" i="22"/>
  <c r="J92" i="22"/>
  <c r="J40" i="22"/>
  <c r="L55" i="22"/>
  <c r="L125" i="22"/>
  <c r="Y197" i="34" s="1"/>
  <c r="L90" i="22"/>
  <c r="L197" i="34" s="1"/>
  <c r="L160" i="22"/>
  <c r="H99" i="22"/>
  <c r="H206" i="34" s="1"/>
  <c r="H134" i="22"/>
  <c r="U206" i="34" s="1"/>
  <c r="H169" i="22"/>
  <c r="H410" i="22"/>
  <c r="H64" i="22"/>
  <c r="AH206" i="34" s="1"/>
  <c r="K195" i="22"/>
  <c r="G204" i="22"/>
  <c r="BG206" i="34" s="1"/>
  <c r="K99" i="22"/>
  <c r="K206" i="34" s="1"/>
  <c r="K134" i="22"/>
  <c r="X206" i="34" s="1"/>
  <c r="K410" i="22"/>
  <c r="K64" i="22"/>
  <c r="K169" i="22"/>
  <c r="J185" i="22"/>
  <c r="BJ187" i="34" s="1"/>
  <c r="FU191" i="34" l="1"/>
  <c r="BK203" i="33"/>
  <c r="GT189" i="34"/>
  <c r="GG189" i="34"/>
  <c r="GG206" i="34"/>
  <c r="EU188" i="34"/>
  <c r="FS190" i="34"/>
  <c r="IT205" i="34"/>
  <c r="FS192" i="34"/>
  <c r="EU197" i="34"/>
  <c r="IU197" i="34" s="1"/>
  <c r="GI205" i="34"/>
  <c r="EU195" i="34"/>
  <c r="IU195" i="34" s="1"/>
  <c r="DT189" i="34"/>
  <c r="HT189" i="34" s="1"/>
  <c r="GH195" i="34"/>
  <c r="GF190" i="34"/>
  <c r="GF199" i="34"/>
  <c r="DU188" i="34"/>
  <c r="HU188" i="34" s="1"/>
  <c r="ET206" i="34"/>
  <c r="EU191" i="34"/>
  <c r="DU197" i="34"/>
  <c r="HU197" i="34" s="1"/>
  <c r="IS206" i="34"/>
  <c r="DU195" i="34"/>
  <c r="HU195" i="34" s="1"/>
  <c r="FT189" i="34"/>
  <c r="FU187" i="34"/>
  <c r="DU187" i="34"/>
  <c r="HU187" i="34" s="1"/>
  <c r="EU187" i="34"/>
  <c r="FR206" i="34"/>
  <c r="ER206" i="34"/>
  <c r="DR206" i="34"/>
  <c r="HR206" i="34" s="1"/>
  <c r="GG187" i="34"/>
  <c r="GD206" i="34"/>
  <c r="GD224" i="34" s="1"/>
  <c r="FS199" i="34"/>
  <c r="ES199" i="34"/>
  <c r="IS199" i="34" s="1"/>
  <c r="DS199" i="34"/>
  <c r="HS199" i="34" s="1"/>
  <c r="ES190" i="34"/>
  <c r="IS190" i="34" s="1"/>
  <c r="DT206" i="34"/>
  <c r="HT206" i="34" s="1"/>
  <c r="IT188" i="34"/>
  <c r="ES192" i="34"/>
  <c r="IS192" i="34" s="1"/>
  <c r="DU191" i="34"/>
  <c r="HU191" i="34" s="1"/>
  <c r="EF192" i="34"/>
  <c r="IF192" i="34" s="1"/>
  <c r="GF192" i="34"/>
  <c r="IV205" i="34"/>
  <c r="ET189" i="34"/>
  <c r="IT189" i="34" s="1"/>
  <c r="IG197" i="34"/>
  <c r="IF189" i="34"/>
  <c r="IE190" i="34"/>
  <c r="IH205" i="34"/>
  <c r="IG195" i="34"/>
  <c r="IF206" i="34"/>
  <c r="IG191" i="34"/>
  <c r="IF205" i="34"/>
  <c r="IG188" i="34"/>
  <c r="IG205" i="34"/>
  <c r="ID192" i="34"/>
  <c r="IE192" i="34"/>
  <c r="ID203" i="34"/>
  <c r="ID190" i="34"/>
  <c r="IF187" i="34"/>
  <c r="EQ224" i="34"/>
  <c r="EH195" i="34"/>
  <c r="EF190" i="34"/>
  <c r="GT206" i="34"/>
  <c r="AH224" i="34"/>
  <c r="ED206" i="34"/>
  <c r="ED224" i="34" s="1"/>
  <c r="GR203" i="34"/>
  <c r="HG205" i="34"/>
  <c r="JG205" i="34" s="1"/>
  <c r="GR199" i="34"/>
  <c r="HF189" i="34"/>
  <c r="JF189" i="34" s="1"/>
  <c r="HD190" i="34"/>
  <c r="JD190" i="34" s="1"/>
  <c r="HH205" i="34"/>
  <c r="JH205" i="34" s="1"/>
  <c r="HF205" i="34"/>
  <c r="JF205" i="34" s="1"/>
  <c r="GT187" i="34"/>
  <c r="IT187" i="34" s="1"/>
  <c r="EE199" i="34"/>
  <c r="HF187" i="34"/>
  <c r="JF187" i="34" s="1"/>
  <c r="I224" i="34"/>
  <c r="GS199" i="34"/>
  <c r="HF191" i="34"/>
  <c r="JF191" i="34" s="1"/>
  <c r="GU195" i="34"/>
  <c r="EG189" i="34"/>
  <c r="HE190" i="34"/>
  <c r="JE190" i="34" s="1"/>
  <c r="EG206" i="34"/>
  <c r="JE192" i="34"/>
  <c r="HE192" i="34"/>
  <c r="JE187" i="34"/>
  <c r="EI205" i="34"/>
  <c r="GS192" i="34"/>
  <c r="EE203" i="34"/>
  <c r="EF199" i="34"/>
  <c r="HG195" i="34"/>
  <c r="JG195" i="34" s="1"/>
  <c r="HF206" i="34"/>
  <c r="JF206" i="34" s="1"/>
  <c r="GS190" i="34"/>
  <c r="FQ224" i="34"/>
  <c r="JD192" i="34"/>
  <c r="HD192" i="34"/>
  <c r="EG187" i="34"/>
  <c r="HG188" i="34"/>
  <c r="JG188" i="34" s="1"/>
  <c r="HG191" i="34"/>
  <c r="JG191" i="34" s="1"/>
  <c r="GQ206" i="34"/>
  <c r="GQ224" i="34" s="1"/>
  <c r="BG224" i="34"/>
  <c r="AT224" i="34"/>
  <c r="AV224" i="34"/>
  <c r="V224" i="33"/>
  <c r="I224" i="33"/>
  <c r="BI224" i="34"/>
  <c r="AI224" i="34"/>
  <c r="FH195" i="34"/>
  <c r="K372" i="22"/>
  <c r="BK197" i="34"/>
  <c r="EH197" i="34" s="1"/>
  <c r="J227" i="22"/>
  <c r="AJ192" i="34"/>
  <c r="FT192" i="34" s="1"/>
  <c r="J362" i="22"/>
  <c r="H224" i="34"/>
  <c r="L232" i="22"/>
  <c r="AL197" i="34"/>
  <c r="FV197" i="34" s="1"/>
  <c r="K224" i="22"/>
  <c r="AK189" i="34"/>
  <c r="DU189" i="34" s="1"/>
  <c r="HU189" i="34" s="1"/>
  <c r="L346" i="22"/>
  <c r="AY206" i="34"/>
  <c r="L230" i="22"/>
  <c r="AL195" i="34"/>
  <c r="DV195" i="34" s="1"/>
  <c r="HV195" i="34" s="1"/>
  <c r="L223" i="22"/>
  <c r="AL188" i="34"/>
  <c r="FV188" i="34" s="1"/>
  <c r="FF190" i="34"/>
  <c r="K346" i="22"/>
  <c r="AX206" i="34"/>
  <c r="L337" i="22"/>
  <c r="AY197" i="34"/>
  <c r="J339" i="22"/>
  <c r="AW199" i="34"/>
  <c r="L328" i="22"/>
  <c r="AY188" i="34"/>
  <c r="K327" i="22"/>
  <c r="AX187" i="34"/>
  <c r="FG206" i="34"/>
  <c r="FD206" i="34"/>
  <c r="FI205" i="34"/>
  <c r="K366" i="22"/>
  <c r="BK191" i="34"/>
  <c r="EH191" i="34" s="1"/>
  <c r="L241" i="22"/>
  <c r="AL206" i="34"/>
  <c r="FV206" i="34" s="1"/>
  <c r="K241" i="22"/>
  <c r="AK206" i="34"/>
  <c r="FU206" i="34" s="1"/>
  <c r="H346" i="22"/>
  <c r="AU206" i="34"/>
  <c r="J269" i="22"/>
  <c r="J199" i="34"/>
  <c r="K363" i="22"/>
  <c r="BK188" i="34"/>
  <c r="GH188" i="34" s="1"/>
  <c r="J332" i="22"/>
  <c r="AW192" i="34"/>
  <c r="J364" i="22"/>
  <c r="J330" i="22"/>
  <c r="AW190" i="34"/>
  <c r="L335" i="22"/>
  <c r="AY195" i="34"/>
  <c r="FE199" i="34"/>
  <c r="FF199" i="34"/>
  <c r="W224" i="34"/>
  <c r="DQ224" i="34"/>
  <c r="HQ224" i="34" s="1"/>
  <c r="FG197" i="34"/>
  <c r="FF192" i="34"/>
  <c r="FE203" i="34"/>
  <c r="U224" i="34"/>
  <c r="J234" i="22"/>
  <c r="AJ199" i="34"/>
  <c r="K329" i="22"/>
  <c r="AX189" i="34"/>
  <c r="J225" i="22"/>
  <c r="AJ190" i="34"/>
  <c r="DT190" i="34" s="1"/>
  <c r="HT190" i="34" s="1"/>
  <c r="AM187" i="33"/>
  <c r="AN188" i="33"/>
  <c r="BN188" i="33" s="1"/>
  <c r="AM189" i="33"/>
  <c r="BM189" i="33" s="1"/>
  <c r="AM206" i="33"/>
  <c r="BM206" i="33" s="1"/>
  <c r="AN195" i="33"/>
  <c r="BN195" i="33" s="1"/>
  <c r="AN197" i="33"/>
  <c r="BN197" i="33" s="1"/>
  <c r="AL190" i="33"/>
  <c r="BL190" i="33" s="1"/>
  <c r="AL192" i="33"/>
  <c r="BL192" i="33" s="1"/>
  <c r="AJ206" i="33"/>
  <c r="AN191" i="33"/>
  <c r="H241" i="22"/>
  <c r="K222" i="22"/>
  <c r="L197" i="33"/>
  <c r="L267" i="22"/>
  <c r="K189" i="33"/>
  <c r="K259" i="22"/>
  <c r="Y206" i="33"/>
  <c r="L311" i="22"/>
  <c r="Y188" i="33"/>
  <c r="L293" i="22"/>
  <c r="I374" i="22"/>
  <c r="X206" i="33"/>
  <c r="K311" i="22"/>
  <c r="U206" i="33"/>
  <c r="U224" i="33" s="1"/>
  <c r="H311" i="22"/>
  <c r="Y197" i="33"/>
  <c r="L302" i="22"/>
  <c r="L206" i="33"/>
  <c r="L276" i="22"/>
  <c r="L195" i="33"/>
  <c r="L265" i="22"/>
  <c r="L188" i="33"/>
  <c r="L258" i="22"/>
  <c r="K187" i="33"/>
  <c r="K257" i="22"/>
  <c r="I365" i="22"/>
  <c r="K206" i="33"/>
  <c r="K276" i="22"/>
  <c r="H206" i="33"/>
  <c r="H224" i="33" s="1"/>
  <c r="H276" i="22"/>
  <c r="W199" i="33"/>
  <c r="J304" i="22"/>
  <c r="J192" i="33"/>
  <c r="J262" i="22"/>
  <c r="J381" i="22"/>
  <c r="J190" i="33"/>
  <c r="J260" i="22"/>
  <c r="X187" i="33"/>
  <c r="K292" i="22"/>
  <c r="I367" i="22"/>
  <c r="G381" i="22"/>
  <c r="W192" i="33"/>
  <c r="J297" i="22"/>
  <c r="X189" i="33"/>
  <c r="K294" i="22"/>
  <c r="W190" i="33"/>
  <c r="J295" i="22"/>
  <c r="Y195" i="33"/>
  <c r="L300" i="22"/>
  <c r="K370" i="22"/>
  <c r="BL199" i="33"/>
  <c r="J199" i="33"/>
  <c r="AM199" i="33" s="1"/>
  <c r="J197" i="22"/>
  <c r="BJ199" i="34" s="1"/>
  <c r="H204" i="22"/>
  <c r="BH206" i="34" s="1"/>
  <c r="L193" i="22"/>
  <c r="BL195" i="34" s="1"/>
  <c r="K185" i="22"/>
  <c r="BK187" i="34" s="1"/>
  <c r="L117" i="22"/>
  <c r="Y189" i="34" s="1"/>
  <c r="L47" i="22"/>
  <c r="L82" i="22"/>
  <c r="L189" i="34" s="1"/>
  <c r="L152" i="22"/>
  <c r="K155" i="22"/>
  <c r="K120" i="22"/>
  <c r="X192" i="34" s="1"/>
  <c r="K50" i="22"/>
  <c r="K85" i="22"/>
  <c r="K192" i="34" s="1"/>
  <c r="K127" i="22"/>
  <c r="X199" i="34" s="1"/>
  <c r="K162" i="22"/>
  <c r="K92" i="22"/>
  <c r="K57" i="22"/>
  <c r="K40" i="22"/>
  <c r="M81" i="22"/>
  <c r="M188" i="34" s="1"/>
  <c r="M46" i="22"/>
  <c r="M151" i="22"/>
  <c r="M116" i="22"/>
  <c r="Z188" i="34" s="1"/>
  <c r="L150" i="22"/>
  <c r="L45" i="22"/>
  <c r="AL187" i="34" s="1"/>
  <c r="L80" i="22"/>
  <c r="L187" i="34" s="1"/>
  <c r="L115" i="22"/>
  <c r="Y187" i="34" s="1"/>
  <c r="K187" i="22"/>
  <c r="BK189" i="34" s="1"/>
  <c r="J188" i="22"/>
  <c r="BJ190" i="34" s="1"/>
  <c r="K48" i="22"/>
  <c r="K153" i="22"/>
  <c r="K118" i="22"/>
  <c r="X190" i="34" s="1"/>
  <c r="K83" i="22"/>
  <c r="K190" i="34" s="1"/>
  <c r="M125" i="22"/>
  <c r="Z197" i="34" s="1"/>
  <c r="M160" i="22"/>
  <c r="M90" i="22"/>
  <c r="M197" i="34" s="1"/>
  <c r="M55" i="22"/>
  <c r="L195" i="22"/>
  <c r="M53" i="22"/>
  <c r="M158" i="22"/>
  <c r="M123" i="22"/>
  <c r="Z195" i="34" s="1"/>
  <c r="M88" i="22"/>
  <c r="M195" i="34" s="1"/>
  <c r="K204" i="22"/>
  <c r="J190" i="22"/>
  <c r="BJ192" i="34" s="1"/>
  <c r="L204" i="22"/>
  <c r="BL206" i="34" s="1"/>
  <c r="L186" i="22"/>
  <c r="BL188" i="34" s="1"/>
  <c r="BN191" i="33" l="1"/>
  <c r="IQ206" i="34"/>
  <c r="ES224" i="34"/>
  <c r="GH189" i="34"/>
  <c r="GG190" i="34"/>
  <c r="GH187" i="34"/>
  <c r="GG199" i="34"/>
  <c r="GI206" i="34"/>
  <c r="FT190" i="34"/>
  <c r="FV195" i="34"/>
  <c r="EV206" i="34"/>
  <c r="FU189" i="34"/>
  <c r="FV187" i="34"/>
  <c r="DV187" i="34"/>
  <c r="HV187" i="34" s="1"/>
  <c r="EV187" i="34"/>
  <c r="GE206" i="34"/>
  <c r="GE224" i="34" s="1"/>
  <c r="GH197" i="34"/>
  <c r="IH197" i="34" s="1"/>
  <c r="EU206" i="34"/>
  <c r="DT192" i="34"/>
  <c r="HT192" i="34" s="1"/>
  <c r="GH191" i="34"/>
  <c r="EV188" i="34"/>
  <c r="DV206" i="34"/>
  <c r="HV206" i="34" s="1"/>
  <c r="EV197" i="34"/>
  <c r="IV197" i="34" s="1"/>
  <c r="GI195" i="34"/>
  <c r="GI188" i="34"/>
  <c r="IQ224" i="34"/>
  <c r="DU206" i="34"/>
  <c r="HU206" i="34" s="1"/>
  <c r="ET190" i="34"/>
  <c r="IT190" i="34" s="1"/>
  <c r="ET192" i="34"/>
  <c r="IT192" i="34" s="1"/>
  <c r="EV195" i="34"/>
  <c r="IV195" i="34" s="1"/>
  <c r="DV188" i="34"/>
  <c r="HV188" i="34" s="1"/>
  <c r="EU189" i="34"/>
  <c r="IU189" i="34" s="1"/>
  <c r="DV197" i="34"/>
  <c r="HV197" i="34" s="1"/>
  <c r="GG192" i="34"/>
  <c r="FT199" i="34"/>
  <c r="DT199" i="34"/>
  <c r="HT199" i="34" s="1"/>
  <c r="ET199" i="34"/>
  <c r="IT199" i="34" s="1"/>
  <c r="IT206" i="34"/>
  <c r="IG187" i="34"/>
  <c r="IE203" i="34"/>
  <c r="II205" i="34"/>
  <c r="IG206" i="34"/>
  <c r="IE199" i="34"/>
  <c r="IF199" i="34"/>
  <c r="ID206" i="34"/>
  <c r="IF190" i="34"/>
  <c r="GS224" i="34"/>
  <c r="IS224" i="34" s="1"/>
  <c r="ID224" i="34"/>
  <c r="IG189" i="34"/>
  <c r="IH195" i="34"/>
  <c r="GV195" i="34"/>
  <c r="GF224" i="34"/>
  <c r="FS224" i="34"/>
  <c r="GV206" i="34"/>
  <c r="ER224" i="34"/>
  <c r="HG197" i="34"/>
  <c r="JG197" i="34" s="1"/>
  <c r="HE199" i="34"/>
  <c r="JE199" i="34" s="1"/>
  <c r="EE206" i="34"/>
  <c r="HI205" i="34"/>
  <c r="JI205" i="34" s="1"/>
  <c r="EI206" i="34"/>
  <c r="HH195" i="34"/>
  <c r="JH195" i="34" s="1"/>
  <c r="EH188" i="34"/>
  <c r="GR206" i="34"/>
  <c r="IR206" i="34" s="1"/>
  <c r="IH191" i="34"/>
  <c r="EH189" i="34"/>
  <c r="EI195" i="34"/>
  <c r="FD224" i="34"/>
  <c r="JD206" i="34"/>
  <c r="HD206" i="34"/>
  <c r="HD224" i="34" s="1"/>
  <c r="EI188" i="34"/>
  <c r="HF190" i="34"/>
  <c r="JF190" i="34" s="1"/>
  <c r="GU191" i="34"/>
  <c r="IU191" i="34" s="1"/>
  <c r="GT192" i="34"/>
  <c r="GV188" i="34"/>
  <c r="HE203" i="34"/>
  <c r="JE203" i="34" s="1"/>
  <c r="EG192" i="34"/>
  <c r="J224" i="34"/>
  <c r="GT199" i="34"/>
  <c r="HG206" i="34"/>
  <c r="JG206" i="34" s="1"/>
  <c r="GU187" i="34"/>
  <c r="IU187" i="34" s="1"/>
  <c r="GU188" i="34"/>
  <c r="IU188" i="34" s="1"/>
  <c r="GU189" i="34"/>
  <c r="GT190" i="34"/>
  <c r="FF224" i="34"/>
  <c r="JF192" i="34"/>
  <c r="HF192" i="34"/>
  <c r="HF199" i="34"/>
  <c r="JF199" i="34" s="1"/>
  <c r="EG190" i="34"/>
  <c r="EH187" i="34"/>
  <c r="EG199" i="34"/>
  <c r="FH197" i="34"/>
  <c r="GU197" i="34"/>
  <c r="EF224" i="34"/>
  <c r="FR224" i="34"/>
  <c r="AU224" i="34"/>
  <c r="FH187" i="34"/>
  <c r="AW224" i="34"/>
  <c r="BH224" i="34"/>
  <c r="W224" i="33"/>
  <c r="DS224" i="34"/>
  <c r="HS224" i="34" s="1"/>
  <c r="FH189" i="34"/>
  <c r="J224" i="33"/>
  <c r="BJ224" i="34"/>
  <c r="BL224" i="33"/>
  <c r="AL224" i="33"/>
  <c r="BM187" i="33"/>
  <c r="BJ206" i="33"/>
  <c r="BJ224" i="33" s="1"/>
  <c r="AJ224" i="33"/>
  <c r="K227" i="22"/>
  <c r="AK192" i="34"/>
  <c r="FU192" i="34" s="1"/>
  <c r="M335" i="22"/>
  <c r="AZ195" i="34"/>
  <c r="M232" i="22"/>
  <c r="AM197" i="34"/>
  <c r="DW197" i="34" s="1"/>
  <c r="HW197" i="34" s="1"/>
  <c r="J365" i="22"/>
  <c r="M328" i="22"/>
  <c r="AZ188" i="34"/>
  <c r="K234" i="22"/>
  <c r="AK199" i="34"/>
  <c r="L224" i="22"/>
  <c r="AL189" i="34"/>
  <c r="FV189" i="34" s="1"/>
  <c r="FH188" i="34"/>
  <c r="FI188" i="34"/>
  <c r="K381" i="22"/>
  <c r="BK206" i="34"/>
  <c r="GU206" i="34" s="1"/>
  <c r="K269" i="22"/>
  <c r="K199" i="34"/>
  <c r="K224" i="34" s="1"/>
  <c r="K332" i="22"/>
  <c r="AX192" i="34"/>
  <c r="FI206" i="34"/>
  <c r="AJ224" i="34"/>
  <c r="FG187" i="34"/>
  <c r="FI195" i="34"/>
  <c r="M230" i="22"/>
  <c r="AM195" i="34"/>
  <c r="DW195" i="34" s="1"/>
  <c r="HW195" i="34" s="1"/>
  <c r="M223" i="22"/>
  <c r="AM188" i="34"/>
  <c r="FW188" i="34" s="1"/>
  <c r="M337" i="22"/>
  <c r="AZ197" i="34"/>
  <c r="K330" i="22"/>
  <c r="AX190" i="34"/>
  <c r="L327" i="22"/>
  <c r="AY187" i="34"/>
  <c r="K339" i="22"/>
  <c r="AX199" i="34"/>
  <c r="L329" i="22"/>
  <c r="AY189" i="34"/>
  <c r="FG189" i="34"/>
  <c r="FG199" i="34"/>
  <c r="FH191" i="34"/>
  <c r="FG190" i="34"/>
  <c r="DR224" i="34"/>
  <c r="HR224" i="34" s="1"/>
  <c r="J367" i="22"/>
  <c r="L372" i="22"/>
  <c r="BL197" i="34"/>
  <c r="GI197" i="34" s="1"/>
  <c r="K225" i="22"/>
  <c r="AK190" i="34"/>
  <c r="FU190" i="34" s="1"/>
  <c r="X224" i="34"/>
  <c r="FE206" i="34"/>
  <c r="AN187" i="33"/>
  <c r="AN189" i="33"/>
  <c r="BN189" i="33" s="1"/>
  <c r="AO195" i="33"/>
  <c r="BO195" i="33" s="1"/>
  <c r="AN206" i="33"/>
  <c r="BN206" i="33" s="1"/>
  <c r="AM190" i="33"/>
  <c r="BM190" i="33" s="1"/>
  <c r="AM192" i="33"/>
  <c r="BM192" i="33" s="1"/>
  <c r="AK206" i="33"/>
  <c r="AO188" i="33"/>
  <c r="BO188" i="33" s="1"/>
  <c r="AO206" i="33"/>
  <c r="BO206" i="33" s="1"/>
  <c r="AO197" i="33"/>
  <c r="BO197" i="33" s="1"/>
  <c r="L222" i="22"/>
  <c r="L381" i="22"/>
  <c r="Z197" i="33"/>
  <c r="M302" i="22"/>
  <c r="Y187" i="33"/>
  <c r="L292" i="22"/>
  <c r="L363" i="22"/>
  <c r="K190" i="33"/>
  <c r="K260" i="22"/>
  <c r="L187" i="33"/>
  <c r="L257" i="22"/>
  <c r="X192" i="33"/>
  <c r="K297" i="22"/>
  <c r="H381" i="22"/>
  <c r="X190" i="33"/>
  <c r="K295" i="22"/>
  <c r="Y189" i="33"/>
  <c r="L294" i="22"/>
  <c r="J374" i="22"/>
  <c r="M195" i="33"/>
  <c r="M265" i="22"/>
  <c r="M197" i="33"/>
  <c r="M267" i="22"/>
  <c r="Z195" i="33"/>
  <c r="M300" i="22"/>
  <c r="K364" i="22"/>
  <c r="M188" i="33"/>
  <c r="M258" i="22"/>
  <c r="K192" i="33"/>
  <c r="K262" i="22"/>
  <c r="K362" i="22"/>
  <c r="Z188" i="33"/>
  <c r="M293" i="22"/>
  <c r="X199" i="33"/>
  <c r="K304" i="22"/>
  <c r="L189" i="33"/>
  <c r="L259" i="22"/>
  <c r="L370" i="22"/>
  <c r="BM199" i="33"/>
  <c r="L185" i="22"/>
  <c r="BL187" i="34" s="1"/>
  <c r="M186" i="22"/>
  <c r="BM188" i="34" s="1"/>
  <c r="K199" i="33"/>
  <c r="AN199" i="33" s="1"/>
  <c r="M195" i="22"/>
  <c r="BM197" i="34" s="1"/>
  <c r="K188" i="22"/>
  <c r="BK190" i="34" s="1"/>
  <c r="L187" i="22"/>
  <c r="BL189" i="34" s="1"/>
  <c r="L127" i="22"/>
  <c r="Y199" i="34" s="1"/>
  <c r="L162" i="22"/>
  <c r="L57" i="22"/>
  <c r="L92" i="22"/>
  <c r="L40" i="22"/>
  <c r="L50" i="22"/>
  <c r="L85" i="22"/>
  <c r="L192" i="34" s="1"/>
  <c r="L120" i="22"/>
  <c r="Y192" i="34" s="1"/>
  <c r="L155" i="22"/>
  <c r="M45" i="22"/>
  <c r="AM187" i="34" s="1"/>
  <c r="M80" i="22"/>
  <c r="M187" i="34" s="1"/>
  <c r="M150" i="22"/>
  <c r="M115" i="22"/>
  <c r="Z187" i="34" s="1"/>
  <c r="M117" i="22"/>
  <c r="Z189" i="34" s="1"/>
  <c r="M47" i="22"/>
  <c r="M82" i="22"/>
  <c r="M189" i="34" s="1"/>
  <c r="M152" i="22"/>
  <c r="K190" i="22"/>
  <c r="L153" i="22"/>
  <c r="L48" i="22"/>
  <c r="L118" i="22"/>
  <c r="Y190" i="34" s="1"/>
  <c r="L83" i="22"/>
  <c r="L190" i="34" s="1"/>
  <c r="M193" i="22"/>
  <c r="K197" i="22"/>
  <c r="FT224" i="34" l="1"/>
  <c r="GR224" i="34"/>
  <c r="IR224" i="34" s="1"/>
  <c r="JD224" i="34"/>
  <c r="GI187" i="34"/>
  <c r="GJ197" i="34"/>
  <c r="FW187" i="34"/>
  <c r="EW187" i="34"/>
  <c r="DW187" i="34"/>
  <c r="HW187" i="34" s="1"/>
  <c r="GH190" i="34"/>
  <c r="GJ188" i="34"/>
  <c r="GT224" i="34"/>
  <c r="EU190" i="34"/>
  <c r="EW188" i="34"/>
  <c r="EW195" i="34"/>
  <c r="IW195" i="34" s="1"/>
  <c r="FW197" i="34"/>
  <c r="EV189" i="34"/>
  <c r="IV189" i="34" s="1"/>
  <c r="IV206" i="34"/>
  <c r="GH206" i="34"/>
  <c r="DU190" i="34"/>
  <c r="HU190" i="34" s="1"/>
  <c r="EU192" i="34"/>
  <c r="IU192" i="34" s="1"/>
  <c r="DW188" i="34"/>
  <c r="HW188" i="34" s="1"/>
  <c r="FW195" i="34"/>
  <c r="DV189" i="34"/>
  <c r="HV189" i="34" s="1"/>
  <c r="GI189" i="34"/>
  <c r="FU199" i="34"/>
  <c r="DU199" i="34"/>
  <c r="HU199" i="34" s="1"/>
  <c r="EU199" i="34"/>
  <c r="IU199" i="34" s="1"/>
  <c r="IV188" i="34"/>
  <c r="IU206" i="34"/>
  <c r="DU192" i="34"/>
  <c r="HU192" i="34" s="1"/>
  <c r="EW197" i="34"/>
  <c r="IF224" i="34"/>
  <c r="IG199" i="34"/>
  <c r="II188" i="34"/>
  <c r="II195" i="34"/>
  <c r="II206" i="34"/>
  <c r="IH187" i="34"/>
  <c r="IH189" i="34"/>
  <c r="IG190" i="34"/>
  <c r="IH188" i="34"/>
  <c r="IE206" i="34"/>
  <c r="IG192" i="34"/>
  <c r="AK224" i="34"/>
  <c r="GG224" i="34"/>
  <c r="ET224" i="34"/>
  <c r="EE224" i="34"/>
  <c r="GV187" i="34"/>
  <c r="IV187" i="34" s="1"/>
  <c r="HG189" i="34"/>
  <c r="JG189" i="34" s="1"/>
  <c r="EH190" i="34"/>
  <c r="HI195" i="34"/>
  <c r="JI195" i="34" s="1"/>
  <c r="EJ188" i="34"/>
  <c r="HH189" i="34"/>
  <c r="JH189" i="34" s="1"/>
  <c r="HH197" i="34"/>
  <c r="JH197" i="34" s="1"/>
  <c r="GU190" i="34"/>
  <c r="EG224" i="34"/>
  <c r="EI197" i="34"/>
  <c r="GV189" i="34"/>
  <c r="FE224" i="34"/>
  <c r="HE206" i="34"/>
  <c r="HE224" i="34" s="1"/>
  <c r="HG190" i="34"/>
  <c r="JG190" i="34" s="1"/>
  <c r="HG187" i="34"/>
  <c r="EH206" i="34"/>
  <c r="GW197" i="34"/>
  <c r="HH191" i="34"/>
  <c r="JH191" i="34" s="1"/>
  <c r="EI189" i="34"/>
  <c r="EI187" i="34"/>
  <c r="EJ197" i="34"/>
  <c r="HI188" i="34"/>
  <c r="HF224" i="34"/>
  <c r="JF224" i="34" s="1"/>
  <c r="GW188" i="34"/>
  <c r="HG199" i="34"/>
  <c r="JG199" i="34" s="1"/>
  <c r="HI206" i="34"/>
  <c r="JI206" i="34" s="1"/>
  <c r="HH188" i="34"/>
  <c r="JH188" i="34" s="1"/>
  <c r="HH187" i="34"/>
  <c r="GV197" i="34"/>
  <c r="X224" i="33"/>
  <c r="K224" i="33"/>
  <c r="AX224" i="34"/>
  <c r="FI189" i="34"/>
  <c r="FJ197" i="34"/>
  <c r="BM224" i="33"/>
  <c r="BK206" i="33"/>
  <c r="BK224" i="33" s="1"/>
  <c r="AK224" i="33"/>
  <c r="BN187" i="33"/>
  <c r="AM224" i="33"/>
  <c r="K367" i="22"/>
  <c r="BK192" i="34"/>
  <c r="GU192" i="34" s="1"/>
  <c r="M327" i="22"/>
  <c r="AZ187" i="34"/>
  <c r="L269" i="22"/>
  <c r="L199" i="34"/>
  <c r="M224" i="22"/>
  <c r="AM189" i="34"/>
  <c r="FW189" i="34" s="1"/>
  <c r="L234" i="22"/>
  <c r="AL199" i="34"/>
  <c r="Y224" i="34"/>
  <c r="FJ188" i="34"/>
  <c r="FH206" i="34"/>
  <c r="FG192" i="34"/>
  <c r="L225" i="22"/>
  <c r="AL190" i="34"/>
  <c r="FV190" i="34" s="1"/>
  <c r="L227" i="22"/>
  <c r="AL192" i="34"/>
  <c r="DV192" i="34" s="1"/>
  <c r="HV192" i="34" s="1"/>
  <c r="DT224" i="34"/>
  <c r="HT224" i="34" s="1"/>
  <c r="M370" i="22"/>
  <c r="BM195" i="34"/>
  <c r="GJ195" i="34" s="1"/>
  <c r="L339" i="22"/>
  <c r="AY199" i="34"/>
  <c r="L330" i="22"/>
  <c r="AY190" i="34"/>
  <c r="M329" i="22"/>
  <c r="AZ189" i="34"/>
  <c r="L332" i="22"/>
  <c r="AY192" i="34"/>
  <c r="FI187" i="34"/>
  <c r="FH190" i="34"/>
  <c r="FI197" i="34"/>
  <c r="K374" i="22"/>
  <c r="BK199" i="34"/>
  <c r="GH199" i="34" s="1"/>
  <c r="AO189" i="33"/>
  <c r="BO189" i="33" s="1"/>
  <c r="AN192" i="33"/>
  <c r="BN192" i="33" s="1"/>
  <c r="AP197" i="33"/>
  <c r="BP197" i="33" s="1"/>
  <c r="AN190" i="33"/>
  <c r="AP188" i="33"/>
  <c r="BP188" i="33" s="1"/>
  <c r="AP195" i="33"/>
  <c r="BP195" i="33" s="1"/>
  <c r="AO187" i="33"/>
  <c r="M222" i="22"/>
  <c r="L190" i="33"/>
  <c r="L260" i="22"/>
  <c r="M189" i="33"/>
  <c r="M259" i="22"/>
  <c r="M187" i="33"/>
  <c r="M257" i="22"/>
  <c r="L192" i="33"/>
  <c r="L262" i="22"/>
  <c r="K365" i="22"/>
  <c r="L362" i="22"/>
  <c r="M372" i="22"/>
  <c r="Z189" i="33"/>
  <c r="M294" i="22"/>
  <c r="Y190" i="33"/>
  <c r="L295" i="22"/>
  <c r="Z187" i="33"/>
  <c r="M292" i="22"/>
  <c r="Y199" i="33"/>
  <c r="L304" i="22"/>
  <c r="Y192" i="33"/>
  <c r="L297" i="22"/>
  <c r="L364" i="22"/>
  <c r="M363" i="22"/>
  <c r="BN199" i="33"/>
  <c r="L199" i="33"/>
  <c r="M185" i="22"/>
  <c r="M127" i="22"/>
  <c r="Z199" i="34" s="1"/>
  <c r="M57" i="22"/>
  <c r="M162" i="22"/>
  <c r="M92" i="22"/>
  <c r="M40" i="22"/>
  <c r="L188" i="22"/>
  <c r="M187" i="22"/>
  <c r="L190" i="22"/>
  <c r="M48" i="22"/>
  <c r="M118" i="22"/>
  <c r="Z190" i="34" s="1"/>
  <c r="M153" i="22"/>
  <c r="M83" i="22"/>
  <c r="M190" i="34" s="1"/>
  <c r="M85" i="22"/>
  <c r="M192" i="34" s="1"/>
  <c r="M120" i="22"/>
  <c r="Z192" i="34" s="1"/>
  <c r="M50" i="22"/>
  <c r="M155" i="22"/>
  <c r="L197" i="22"/>
  <c r="BL199" i="34" s="1"/>
  <c r="IT224" i="34" l="1"/>
  <c r="Y224" i="33"/>
  <c r="EW189" i="34"/>
  <c r="IW189" i="34" s="1"/>
  <c r="EV190" i="34"/>
  <c r="IV190" i="34" s="1"/>
  <c r="IW188" i="34"/>
  <c r="GH192" i="34"/>
  <c r="GH224" i="34" s="1"/>
  <c r="FV192" i="34"/>
  <c r="DW189" i="34"/>
  <c r="HW189" i="34" s="1"/>
  <c r="DV190" i="34"/>
  <c r="HV190" i="34" s="1"/>
  <c r="IU190" i="34"/>
  <c r="EU224" i="34"/>
  <c r="GI199" i="34"/>
  <c r="IW197" i="34"/>
  <c r="EV192" i="34"/>
  <c r="IV192" i="34" s="1"/>
  <c r="FV199" i="34"/>
  <c r="DV199" i="34"/>
  <c r="HV199" i="34" s="1"/>
  <c r="EV199" i="34"/>
  <c r="IV199" i="34" s="1"/>
  <c r="II197" i="34"/>
  <c r="EI199" i="34"/>
  <c r="IG224" i="34"/>
  <c r="IH190" i="34"/>
  <c r="IE224" i="34"/>
  <c r="IJ197" i="34"/>
  <c r="II187" i="34"/>
  <c r="IJ188" i="34"/>
  <c r="II189" i="34"/>
  <c r="IH206" i="34"/>
  <c r="HH206" i="34"/>
  <c r="JH206" i="34" s="1"/>
  <c r="HI187" i="34"/>
  <c r="JI187" i="34" s="1"/>
  <c r="HI197" i="34"/>
  <c r="JI197" i="34" s="1"/>
  <c r="HJ188" i="34"/>
  <c r="JJ188" i="34" s="1"/>
  <c r="GU199" i="34"/>
  <c r="GU224" i="34" s="1"/>
  <c r="GW195" i="34"/>
  <c r="JG187" i="34"/>
  <c r="JE206" i="34"/>
  <c r="EH192" i="34"/>
  <c r="EH199" i="34"/>
  <c r="HJ197" i="34"/>
  <c r="JJ197" i="34" s="1"/>
  <c r="JE224" i="34"/>
  <c r="HH190" i="34"/>
  <c r="FG224" i="34"/>
  <c r="JG192" i="34"/>
  <c r="HG192" i="34"/>
  <c r="HG224" i="34" s="1"/>
  <c r="L224" i="34"/>
  <c r="GV199" i="34"/>
  <c r="HI189" i="34"/>
  <c r="JI189" i="34" s="1"/>
  <c r="JH187" i="34"/>
  <c r="JI188" i="34"/>
  <c r="EJ195" i="34"/>
  <c r="AL224" i="34"/>
  <c r="AY224" i="34"/>
  <c r="L224" i="33"/>
  <c r="AN224" i="33"/>
  <c r="BO187" i="33"/>
  <c r="BN190" i="33"/>
  <c r="BN224" i="33" s="1"/>
  <c r="L367" i="22"/>
  <c r="BL192" i="34"/>
  <c r="GI192" i="34" s="1"/>
  <c r="M269" i="22"/>
  <c r="M199" i="34"/>
  <c r="FI199" i="34"/>
  <c r="M332" i="22"/>
  <c r="AZ192" i="34"/>
  <c r="L365" i="22"/>
  <c r="BL190" i="34"/>
  <c r="GV190" i="34" s="1"/>
  <c r="M227" i="22"/>
  <c r="AM192" i="34"/>
  <c r="DW192" i="34" s="1"/>
  <c r="HW192" i="34" s="1"/>
  <c r="M225" i="22"/>
  <c r="AM190" i="34"/>
  <c r="EW190" i="34" s="1"/>
  <c r="IW190" i="34" s="1"/>
  <c r="M339" i="22"/>
  <c r="AZ199" i="34"/>
  <c r="M362" i="22"/>
  <c r="BM187" i="34"/>
  <c r="GJ187" i="34" s="1"/>
  <c r="FJ195" i="34"/>
  <c r="M234" i="22"/>
  <c r="AM199" i="34"/>
  <c r="Z224" i="34"/>
  <c r="FH199" i="34"/>
  <c r="M330" i="22"/>
  <c r="AZ190" i="34"/>
  <c r="M364" i="22"/>
  <c r="BM189" i="34"/>
  <c r="GJ189" i="34" s="1"/>
  <c r="BK224" i="34"/>
  <c r="FH192" i="34"/>
  <c r="AP187" i="33"/>
  <c r="AP189" i="33"/>
  <c r="BP189" i="33" s="1"/>
  <c r="AO192" i="33"/>
  <c r="BO192" i="33" s="1"/>
  <c r="AO190" i="33"/>
  <c r="BO190" i="33" s="1"/>
  <c r="AO199" i="33"/>
  <c r="BO199" i="33" s="1"/>
  <c r="L374" i="22"/>
  <c r="M190" i="33"/>
  <c r="M260" i="22"/>
  <c r="Z192" i="33"/>
  <c r="M297" i="22"/>
  <c r="Z190" i="33"/>
  <c r="M295" i="22"/>
  <c r="Z199" i="33"/>
  <c r="M304" i="22"/>
  <c r="M192" i="33"/>
  <c r="M262" i="22"/>
  <c r="M199" i="33"/>
  <c r="AP199" i="33" s="1"/>
  <c r="M197" i="22"/>
  <c r="BM199" i="34" s="1"/>
  <c r="M188" i="22"/>
  <c r="BM190" i="34" s="1"/>
  <c r="M190" i="22"/>
  <c r="FW192" i="34" l="1"/>
  <c r="DW190" i="34"/>
  <c r="HW190" i="34" s="1"/>
  <c r="GJ199" i="34"/>
  <c r="IU224" i="34"/>
  <c r="FW190" i="34"/>
  <c r="EW192" i="34"/>
  <c r="IW192" i="34" s="1"/>
  <c r="GJ190" i="34"/>
  <c r="FW199" i="34"/>
  <c r="DW199" i="34"/>
  <c r="HW199" i="34" s="1"/>
  <c r="EW199" i="34"/>
  <c r="IW199" i="34" s="1"/>
  <c r="GI190" i="34"/>
  <c r="GI224" i="34" s="1"/>
  <c r="IJ195" i="34"/>
  <c r="IH192" i="34"/>
  <c r="II199" i="34"/>
  <c r="IH199" i="34"/>
  <c r="FJ187" i="34"/>
  <c r="HJ187" i="34" s="1"/>
  <c r="JH192" i="34"/>
  <c r="HH192" i="34"/>
  <c r="EJ190" i="34"/>
  <c r="GW199" i="34"/>
  <c r="JH190" i="34"/>
  <c r="EI190" i="34"/>
  <c r="EH224" i="34"/>
  <c r="EJ187" i="34"/>
  <c r="HH199" i="34"/>
  <c r="JH199" i="34" s="1"/>
  <c r="EI192" i="34"/>
  <c r="GV192" i="34"/>
  <c r="GW190" i="34"/>
  <c r="EJ199" i="34"/>
  <c r="JG224" i="34"/>
  <c r="GW189" i="34"/>
  <c r="FU224" i="34"/>
  <c r="EJ189" i="34"/>
  <c r="HJ195" i="34"/>
  <c r="JJ195" i="34" s="1"/>
  <c r="HI199" i="34"/>
  <c r="JI199" i="34" s="1"/>
  <c r="GW187" i="34"/>
  <c r="IW187" i="34" s="1"/>
  <c r="BL224" i="34"/>
  <c r="Z224" i="33"/>
  <c r="FI190" i="34"/>
  <c r="AM224" i="34"/>
  <c r="M224" i="33"/>
  <c r="AZ224" i="34"/>
  <c r="DV224" i="34"/>
  <c r="HV224" i="34" s="1"/>
  <c r="DU224" i="34"/>
  <c r="HU224" i="34" s="1"/>
  <c r="FH224" i="34"/>
  <c r="AO224" i="33"/>
  <c r="BO224" i="33"/>
  <c r="BP187" i="33"/>
  <c r="FJ189" i="34"/>
  <c r="M367" i="22"/>
  <c r="BM192" i="34"/>
  <c r="GJ192" i="34" s="1"/>
  <c r="FJ190" i="34"/>
  <c r="FJ199" i="34"/>
  <c r="M224" i="34"/>
  <c r="FI192" i="34"/>
  <c r="AP192" i="33"/>
  <c r="BP192" i="33" s="1"/>
  <c r="AP190" i="33"/>
  <c r="BP190" i="33" s="1"/>
  <c r="M365" i="22"/>
  <c r="M374" i="22"/>
  <c r="IJ189" i="34" l="1"/>
  <c r="IJ199" i="34"/>
  <c r="II192" i="34"/>
  <c r="IH224" i="34"/>
  <c r="II190" i="34"/>
  <c r="IJ187" i="34"/>
  <c r="IJ190" i="34"/>
  <c r="EW224" i="34"/>
  <c r="EV224" i="34"/>
  <c r="HH224" i="34"/>
  <c r="JH224" i="34" s="1"/>
  <c r="FW224" i="34"/>
  <c r="GW192" i="34"/>
  <c r="GW224" i="34" s="1"/>
  <c r="JJ187" i="34"/>
  <c r="HJ190" i="34"/>
  <c r="JJ190" i="34" s="1"/>
  <c r="HJ199" i="34"/>
  <c r="JJ199" i="34" s="1"/>
  <c r="HI190" i="34"/>
  <c r="GJ224" i="34"/>
  <c r="EJ192" i="34"/>
  <c r="EJ224" i="34" s="1"/>
  <c r="JI192" i="34"/>
  <c r="HI192" i="34"/>
  <c r="HJ189" i="34"/>
  <c r="FV224" i="34"/>
  <c r="EI224" i="34"/>
  <c r="BM224" i="34"/>
  <c r="GV224" i="34"/>
  <c r="FI224" i="34"/>
  <c r="AP224" i="33"/>
  <c r="DW224" i="34"/>
  <c r="HW224" i="34" s="1"/>
  <c r="FJ192" i="34"/>
  <c r="BP199" i="33"/>
  <c r="BP224" i="33" s="1"/>
  <c r="IW224" i="34" l="1"/>
  <c r="IV224" i="34"/>
  <c r="IJ192" i="34"/>
  <c r="II224" i="34"/>
  <c r="IJ224" i="34"/>
  <c r="HI224" i="34"/>
  <c r="JI224" i="34" s="1"/>
  <c r="JI190" i="34"/>
  <c r="FJ224" i="34"/>
  <c r="JJ192" i="34"/>
  <c r="HJ192" i="34"/>
  <c r="HJ224" i="34" s="1"/>
  <c r="JJ189" i="34"/>
  <c r="JJ224" i="34" l="1"/>
  <c r="D294" i="17" l="1"/>
  <c r="D122" i="17"/>
  <c r="D380" i="17"/>
  <c r="AQ60" i="34" s="1"/>
  <c r="D208" i="17"/>
  <c r="D381" i="17"/>
  <c r="AQ61" i="34" s="1"/>
  <c r="D123" i="17"/>
  <c r="D209" i="17"/>
  <c r="D295" i="17"/>
  <c r="B122" i="17"/>
  <c r="B144" i="17"/>
  <c r="B123" i="17"/>
  <c r="D143" i="17"/>
  <c r="D401" i="17"/>
  <c r="AQ81" i="34" s="1"/>
  <c r="D229" i="17"/>
  <c r="D315" i="17"/>
  <c r="C296" i="17"/>
  <c r="C210" i="17"/>
  <c r="C124" i="17"/>
  <c r="C382" i="17"/>
  <c r="AP62" i="34" s="1"/>
  <c r="B124" i="17"/>
  <c r="B143" i="17"/>
  <c r="C315" i="17"/>
  <c r="C143" i="17"/>
  <c r="C229" i="17"/>
  <c r="C401" i="17"/>
  <c r="AP81" i="34" s="1"/>
  <c r="D316" i="17"/>
  <c r="D402" i="17"/>
  <c r="AQ82" i="34" s="1"/>
  <c r="D230" i="17"/>
  <c r="D144" i="17"/>
  <c r="C122" i="17"/>
  <c r="C380" i="17"/>
  <c r="AP60" i="34" s="1"/>
  <c r="C208" i="17"/>
  <c r="C294" i="17"/>
  <c r="C295" i="17"/>
  <c r="C123" i="17"/>
  <c r="C381" i="17"/>
  <c r="AP61" i="34" s="1"/>
  <c r="C209" i="17"/>
  <c r="D124" i="17"/>
  <c r="D382" i="17"/>
  <c r="AQ62" i="34" s="1"/>
  <c r="D296" i="17"/>
  <c r="D210" i="17"/>
  <c r="C144" i="17"/>
  <c r="C230" i="17"/>
  <c r="C402" i="17"/>
  <c r="AP82" i="34" s="1"/>
  <c r="C316" i="17"/>
  <c r="D467" i="17" l="1"/>
  <c r="C487" i="17"/>
  <c r="C468" i="17"/>
  <c r="C466" i="17"/>
  <c r="BC60" i="34" s="1"/>
  <c r="DZ60" i="34" s="1"/>
  <c r="D487" i="17"/>
  <c r="BD81" i="34" s="1"/>
  <c r="EA81" i="34" s="1"/>
  <c r="C488" i="17"/>
  <c r="D468" i="17"/>
  <c r="D488" i="17"/>
  <c r="D466" i="17"/>
  <c r="BD60" i="34" s="1"/>
  <c r="EA60" i="34" s="1"/>
  <c r="C467" i="17"/>
  <c r="AC82" i="34"/>
  <c r="AC81" i="34"/>
  <c r="AC61" i="34"/>
  <c r="AD81" i="34"/>
  <c r="AD61" i="34"/>
  <c r="AC62" i="34"/>
  <c r="AD62" i="34"/>
  <c r="AD82" i="34"/>
  <c r="AC60" i="34"/>
  <c r="AD60" i="34"/>
  <c r="Q62" i="33"/>
  <c r="Q62" i="34"/>
  <c r="D82" i="33"/>
  <c r="AG82" i="33" s="1"/>
  <c r="BG82" i="33" s="1"/>
  <c r="D82" i="34"/>
  <c r="D60" i="33"/>
  <c r="AG60" i="33" s="1"/>
  <c r="BG60" i="33" s="1"/>
  <c r="D60" i="34"/>
  <c r="Q60" i="33"/>
  <c r="Q60" i="34"/>
  <c r="P82" i="33"/>
  <c r="AS82" i="33" s="1"/>
  <c r="P82" i="34"/>
  <c r="P61" i="33"/>
  <c r="P61" i="34"/>
  <c r="C81" i="33"/>
  <c r="AF81" i="33" s="1"/>
  <c r="C81" i="34"/>
  <c r="D61" i="33"/>
  <c r="D61" i="34"/>
  <c r="C61" i="33"/>
  <c r="C61" i="34"/>
  <c r="P60" i="33"/>
  <c r="P60" i="34"/>
  <c r="C62" i="33"/>
  <c r="AF62" i="33" s="1"/>
  <c r="C62" i="34"/>
  <c r="Q81" i="33"/>
  <c r="AT81" i="33" s="1"/>
  <c r="BT81" i="33" s="1"/>
  <c r="Q81" i="34"/>
  <c r="C82" i="33"/>
  <c r="AF82" i="33" s="1"/>
  <c r="C82" i="34"/>
  <c r="D62" i="33"/>
  <c r="AG62" i="33" s="1"/>
  <c r="BG62" i="33" s="1"/>
  <c r="D62" i="34"/>
  <c r="C60" i="33"/>
  <c r="AF60" i="33" s="1"/>
  <c r="C60" i="34"/>
  <c r="Q82" i="33"/>
  <c r="AT82" i="33" s="1"/>
  <c r="BT82" i="33" s="1"/>
  <c r="Q82" i="34"/>
  <c r="P81" i="33"/>
  <c r="AS81" i="33" s="1"/>
  <c r="P81" i="34"/>
  <c r="P62" i="33"/>
  <c r="AS62" i="33" s="1"/>
  <c r="P62" i="34"/>
  <c r="D81" i="33"/>
  <c r="AG81" i="33" s="1"/>
  <c r="BG81" i="33" s="1"/>
  <c r="D81" i="34"/>
  <c r="Q61" i="33"/>
  <c r="Q61" i="34"/>
  <c r="AT62" i="33"/>
  <c r="BT62" i="33" s="1"/>
  <c r="C750" i="17"/>
  <c r="D730" i="17"/>
  <c r="C643" i="17"/>
  <c r="C728" i="17"/>
  <c r="D922" i="17"/>
  <c r="C835" i="17"/>
  <c r="B835" i="17"/>
  <c r="B229" i="17"/>
  <c r="B1093" i="17" s="1"/>
  <c r="O143" i="17"/>
  <c r="B663" i="17"/>
  <c r="O487" i="17"/>
  <c r="O315" i="17"/>
  <c r="O749" i="17"/>
  <c r="B401" i="17"/>
  <c r="B487" i="17"/>
  <c r="B315" i="17"/>
  <c r="B921" i="17"/>
  <c r="B1007" i="17"/>
  <c r="B749" i="17"/>
  <c r="O229" i="17"/>
  <c r="O401" i="17"/>
  <c r="C902" i="17"/>
  <c r="D921" i="17"/>
  <c r="B295" i="17"/>
  <c r="B987" i="17"/>
  <c r="O381" i="17"/>
  <c r="B815" i="17"/>
  <c r="B643" i="17"/>
  <c r="B901" i="17"/>
  <c r="O123" i="17"/>
  <c r="B467" i="17"/>
  <c r="B381" i="17"/>
  <c r="O467" i="17"/>
  <c r="O209" i="17"/>
  <c r="B209" i="17"/>
  <c r="B1073" i="17" s="1"/>
  <c r="B729" i="17"/>
  <c r="O295" i="17"/>
  <c r="O729" i="17"/>
  <c r="B466" i="17"/>
  <c r="O466" i="17"/>
  <c r="B900" i="17"/>
  <c r="O208" i="17"/>
  <c r="O380" i="17"/>
  <c r="B380" i="17"/>
  <c r="B728" i="17"/>
  <c r="O728" i="17"/>
  <c r="B208" i="17"/>
  <c r="B1072" i="17" s="1"/>
  <c r="B294" i="17"/>
  <c r="O122" i="17"/>
  <c r="B642" i="17"/>
  <c r="B986" i="17"/>
  <c r="O294" i="17"/>
  <c r="B814" i="17"/>
  <c r="D900" i="17"/>
  <c r="C664" i="17"/>
  <c r="D816" i="17"/>
  <c r="C815" i="17"/>
  <c r="C921" i="17"/>
  <c r="B902" i="17"/>
  <c r="B816" i="17"/>
  <c r="B382" i="17"/>
  <c r="O730" i="17"/>
  <c r="B988" i="17"/>
  <c r="O124" i="17"/>
  <c r="B644" i="17"/>
  <c r="O468" i="17"/>
  <c r="B296" i="17"/>
  <c r="O296" i="17"/>
  <c r="O382" i="17"/>
  <c r="O210" i="17"/>
  <c r="B468" i="17"/>
  <c r="B210" i="17"/>
  <c r="B1074" i="17" s="1"/>
  <c r="B730" i="17"/>
  <c r="C644" i="17"/>
  <c r="D663" i="17"/>
  <c r="D729" i="17"/>
  <c r="D642" i="17"/>
  <c r="C836" i="17"/>
  <c r="D902" i="17"/>
  <c r="C729" i="17"/>
  <c r="C900" i="17"/>
  <c r="D664" i="17"/>
  <c r="D836" i="17"/>
  <c r="C749" i="17"/>
  <c r="C730" i="17"/>
  <c r="D835" i="17"/>
  <c r="BD61" i="34"/>
  <c r="EA61" i="34" s="1"/>
  <c r="D643" i="17"/>
  <c r="D728" i="17"/>
  <c r="D814" i="17"/>
  <c r="C922" i="17"/>
  <c r="D644" i="17"/>
  <c r="C901" i="17"/>
  <c r="C814" i="17"/>
  <c r="C642" i="17"/>
  <c r="D750" i="17"/>
  <c r="C663" i="17"/>
  <c r="C816" i="17"/>
  <c r="D749" i="17"/>
  <c r="B922" i="17"/>
  <c r="B1008" i="17"/>
  <c r="O488" i="17"/>
  <c r="B664" i="17"/>
  <c r="O316" i="17"/>
  <c r="B750" i="17"/>
  <c r="O402" i="17"/>
  <c r="O144" i="17"/>
  <c r="O750" i="17"/>
  <c r="B836" i="17"/>
  <c r="O230" i="17"/>
  <c r="B316" i="17"/>
  <c r="B230" i="17"/>
  <c r="B1094" i="17" s="1"/>
  <c r="B402" i="17"/>
  <c r="B488" i="17"/>
  <c r="D815" i="17"/>
  <c r="D901" i="17"/>
  <c r="BD82" i="34" l="1"/>
  <c r="EA82" i="34" s="1"/>
  <c r="B574" i="17"/>
  <c r="O574" i="17"/>
  <c r="B554" i="17"/>
  <c r="O554" i="17"/>
  <c r="O573" i="17"/>
  <c r="B573" i="17"/>
  <c r="O553" i="17"/>
  <c r="B553" i="17"/>
  <c r="O552" i="17"/>
  <c r="B552" i="17"/>
  <c r="AF61" i="33"/>
  <c r="BF82" i="33"/>
  <c r="BF62" i="33"/>
  <c r="BF81" i="33"/>
  <c r="BF61" i="33"/>
  <c r="BS62" i="33"/>
  <c r="BS82" i="33"/>
  <c r="BS81" i="33"/>
  <c r="BF60" i="33"/>
  <c r="FN81" i="34"/>
  <c r="DN81" i="34"/>
  <c r="EN81" i="34"/>
  <c r="FM60" i="34"/>
  <c r="DM60" i="34"/>
  <c r="HM60" i="34" s="1"/>
  <c r="EM60" i="34"/>
  <c r="IM60" i="34" s="1"/>
  <c r="FM82" i="34"/>
  <c r="DM82" i="34"/>
  <c r="HM82" i="34" s="1"/>
  <c r="EM82" i="34"/>
  <c r="IM82" i="34" s="1"/>
  <c r="FM81" i="34"/>
  <c r="DM81" i="34"/>
  <c r="EM81" i="34"/>
  <c r="FZ60" i="34"/>
  <c r="FN62" i="34"/>
  <c r="DN62" i="34"/>
  <c r="HN62" i="34" s="1"/>
  <c r="EN62" i="34"/>
  <c r="IN62" i="34" s="1"/>
  <c r="FM62" i="34"/>
  <c r="DM62" i="34"/>
  <c r="HM62" i="34" s="1"/>
  <c r="EM62" i="34"/>
  <c r="IM62" i="34" s="1"/>
  <c r="FM61" i="34"/>
  <c r="DM61" i="34"/>
  <c r="EM61" i="34"/>
  <c r="FN61" i="34"/>
  <c r="DN61" i="34"/>
  <c r="HN61" i="34" s="1"/>
  <c r="EN61" i="34"/>
  <c r="IN61" i="34" s="1"/>
  <c r="FN60" i="34"/>
  <c r="DN60" i="34"/>
  <c r="HN60" i="34" s="1"/>
  <c r="EN60" i="34"/>
  <c r="IN60" i="34" s="1"/>
  <c r="FN82" i="34"/>
  <c r="DN82" i="34"/>
  <c r="HN82" i="34" s="1"/>
  <c r="EN82" i="34"/>
  <c r="IN82" i="34" s="1"/>
  <c r="GA61" i="34"/>
  <c r="GA60" i="34"/>
  <c r="IA60" i="34" s="1"/>
  <c r="GA81" i="34"/>
  <c r="HZ60" i="34"/>
  <c r="IA81" i="34"/>
  <c r="IA61" i="34"/>
  <c r="GN61" i="34"/>
  <c r="GN60" i="34"/>
  <c r="GN81" i="34"/>
  <c r="GM60" i="34"/>
  <c r="B61" i="33"/>
  <c r="BE61" i="33" s="1"/>
  <c r="B61" i="34"/>
  <c r="HL61" i="34" s="1"/>
  <c r="BD62" i="34"/>
  <c r="GA62" i="34" s="1"/>
  <c r="B81" i="33"/>
  <c r="O81" i="33" s="1"/>
  <c r="AR81" i="33" s="1"/>
  <c r="B81" i="34"/>
  <c r="HL81" i="34" s="1"/>
  <c r="BC62" i="34"/>
  <c r="FZ62" i="34" s="1"/>
  <c r="BC81" i="34"/>
  <c r="FZ81" i="34" s="1"/>
  <c r="FA81" i="34"/>
  <c r="FA61" i="34"/>
  <c r="FA60" i="34"/>
  <c r="B62" i="33"/>
  <c r="O62" i="33" s="1"/>
  <c r="AE62" i="33" s="1"/>
  <c r="B62" i="34"/>
  <c r="HL62" i="34" s="1"/>
  <c r="B60" i="33"/>
  <c r="O60" i="33" s="1"/>
  <c r="AE60" i="33" s="1"/>
  <c r="B60" i="34"/>
  <c r="HL60" i="34" s="1"/>
  <c r="BC61" i="34"/>
  <c r="FZ61" i="34" s="1"/>
  <c r="AG61" i="33"/>
  <c r="BG61" i="33" s="1"/>
  <c r="B82" i="33"/>
  <c r="BE82" i="33" s="1"/>
  <c r="B82" i="34"/>
  <c r="HL82" i="34" s="1"/>
  <c r="BC82" i="34"/>
  <c r="EZ60" i="34"/>
  <c r="C987" i="17"/>
  <c r="C1007" i="17"/>
  <c r="C988" i="17"/>
  <c r="C986" i="17"/>
  <c r="D987" i="17"/>
  <c r="D1008" i="17"/>
  <c r="P96" i="32"/>
  <c r="P146" i="32" s="1"/>
  <c r="P98" i="32"/>
  <c r="P148" i="32" s="1"/>
  <c r="D988" i="17"/>
  <c r="Q96" i="32"/>
  <c r="Q146" i="32" s="1"/>
  <c r="Q98" i="32"/>
  <c r="Q148" i="32" s="1"/>
  <c r="D1007" i="17"/>
  <c r="D986" i="17"/>
  <c r="C1008" i="17"/>
  <c r="GN82" i="34" l="1"/>
  <c r="GA82" i="34"/>
  <c r="IA82" i="34" s="1"/>
  <c r="FA82" i="34"/>
  <c r="BR60" i="33"/>
  <c r="BR61" i="33"/>
  <c r="BE60" i="33"/>
  <c r="HM61" i="34"/>
  <c r="O61" i="33"/>
  <c r="AE61" i="33" s="1"/>
  <c r="HN81" i="34"/>
  <c r="HM81" i="34"/>
  <c r="BR82" i="33"/>
  <c r="IN81" i="34"/>
  <c r="EZ82" i="34"/>
  <c r="GZ82" i="34" s="1"/>
  <c r="IZ82" i="34" s="1"/>
  <c r="FZ82" i="34"/>
  <c r="IL60" i="34"/>
  <c r="IY60" i="34" s="1"/>
  <c r="IL81" i="34"/>
  <c r="IY81" i="34" s="1"/>
  <c r="IL82" i="34"/>
  <c r="IY82" i="34" s="1"/>
  <c r="IL62" i="34"/>
  <c r="IY62" i="34" s="1"/>
  <c r="IL61" i="34"/>
  <c r="IY61" i="34" s="1"/>
  <c r="DZ81" i="34"/>
  <c r="DZ82" i="34"/>
  <c r="DZ61" i="34"/>
  <c r="DZ62" i="34"/>
  <c r="EA62" i="34"/>
  <c r="JA61" i="34"/>
  <c r="HA61" i="34"/>
  <c r="GM62" i="34"/>
  <c r="GM81" i="34"/>
  <c r="IM81" i="34" s="1"/>
  <c r="GM82" i="34"/>
  <c r="GM61" i="34"/>
  <c r="IM61" i="34" s="1"/>
  <c r="GZ60" i="34"/>
  <c r="IZ60" i="34" s="1"/>
  <c r="HA82" i="34"/>
  <c r="JA82" i="34" s="1"/>
  <c r="JA60" i="34"/>
  <c r="HA60" i="34"/>
  <c r="HA81" i="34"/>
  <c r="JA81" i="34" s="1"/>
  <c r="GN62" i="34"/>
  <c r="FA62" i="34"/>
  <c r="EZ81" i="34"/>
  <c r="BE62" i="33"/>
  <c r="BR62" i="33"/>
  <c r="BE81" i="33"/>
  <c r="BR81" i="33"/>
  <c r="EZ61" i="34"/>
  <c r="EZ62" i="34"/>
  <c r="O82" i="33"/>
  <c r="AR82" i="33" s="1"/>
  <c r="O60" i="34"/>
  <c r="HY60" i="34" s="1"/>
  <c r="EY60" i="34"/>
  <c r="O81" i="34"/>
  <c r="HY81" i="34" s="1"/>
  <c r="EY81" i="34"/>
  <c r="O61" i="34"/>
  <c r="HY61" i="34" s="1"/>
  <c r="EY61" i="34"/>
  <c r="O82" i="34"/>
  <c r="HY82" i="34" s="1"/>
  <c r="EY82" i="34"/>
  <c r="O62" i="34"/>
  <c r="HY62" i="34" s="1"/>
  <c r="EY62" i="34"/>
  <c r="AE81" i="33"/>
  <c r="AR60" i="33"/>
  <c r="AR62" i="33"/>
  <c r="AR61" i="33" l="1"/>
  <c r="HZ61" i="34"/>
  <c r="IA62" i="34"/>
  <c r="HZ81" i="34"/>
  <c r="HZ62" i="34"/>
  <c r="HZ82" i="34"/>
  <c r="GZ61" i="34"/>
  <c r="IZ61" i="34" s="1"/>
  <c r="IZ62" i="34"/>
  <c r="GZ62" i="34"/>
  <c r="GZ81" i="34"/>
  <c r="IZ81" i="34" s="1"/>
  <c r="JA62" i="34"/>
  <c r="HA62" i="34"/>
  <c r="AE82" i="33"/>
  <c r="AB82" i="34"/>
  <c r="DL82" i="34"/>
  <c r="AB60" i="34"/>
  <c r="DL60" i="34"/>
  <c r="AB81" i="34"/>
  <c r="DL81" i="34"/>
  <c r="AB62" i="34"/>
  <c r="DL62" i="34"/>
  <c r="AB61" i="34"/>
  <c r="DL61" i="34"/>
  <c r="E123" i="17"/>
  <c r="E209" i="17"/>
  <c r="E295" i="17"/>
  <c r="E381" i="17"/>
  <c r="AR61" i="34" s="1"/>
  <c r="E467" i="17" l="1"/>
  <c r="AE61" i="34"/>
  <c r="AO81" i="34"/>
  <c r="EL81" i="34" s="1"/>
  <c r="DY81" i="34"/>
  <c r="AO82" i="34"/>
  <c r="EL82" i="34" s="1"/>
  <c r="DY82" i="34"/>
  <c r="AO61" i="34"/>
  <c r="EL61" i="34" s="1"/>
  <c r="DY61" i="34"/>
  <c r="AO62" i="34"/>
  <c r="EL62" i="34" s="1"/>
  <c r="DY62" i="34"/>
  <c r="AO60" i="34"/>
  <c r="EL60" i="34" s="1"/>
  <c r="DY60" i="34"/>
  <c r="R61" i="33"/>
  <c r="R61" i="34"/>
  <c r="E61" i="33"/>
  <c r="E61" i="34"/>
  <c r="E729" i="17"/>
  <c r="E901" i="17"/>
  <c r="E643" i="17"/>
  <c r="E815" i="17"/>
  <c r="BB81" i="34" l="1"/>
  <c r="FL81" i="34" s="1"/>
  <c r="BB60" i="34"/>
  <c r="BO60" i="34" s="1"/>
  <c r="FO61" i="34"/>
  <c r="DO61" i="34"/>
  <c r="EO61" i="34"/>
  <c r="AH61" i="33"/>
  <c r="BB61" i="34"/>
  <c r="FL61" i="34" s="1"/>
  <c r="GY81" i="34"/>
  <c r="GY61" i="34"/>
  <c r="GY62" i="34"/>
  <c r="BB62" i="34"/>
  <c r="FL62" i="34" s="1"/>
  <c r="GY82" i="34"/>
  <c r="BB82" i="34"/>
  <c r="BO82" i="34" s="1"/>
  <c r="GY60" i="34"/>
  <c r="BE61" i="34"/>
  <c r="GB61" i="34" s="1"/>
  <c r="E987" i="17"/>
  <c r="GL81" i="34" l="1"/>
  <c r="BH61" i="33"/>
  <c r="BO81" i="34"/>
  <c r="CB81" i="34" s="1"/>
  <c r="FL60" i="34"/>
  <c r="GL60" i="34"/>
  <c r="GL61" i="34"/>
  <c r="HO61" i="34"/>
  <c r="BO61" i="34"/>
  <c r="CB61" i="34" s="1"/>
  <c r="GL62" i="34"/>
  <c r="BO62" i="34"/>
  <c r="FY62" i="34" s="1"/>
  <c r="EB61" i="34"/>
  <c r="FL82" i="34"/>
  <c r="GL82" i="34"/>
  <c r="CB82" i="34"/>
  <c r="FY82" i="34"/>
  <c r="GO61" i="34"/>
  <c r="IO61" i="34" s="1"/>
  <c r="CB60" i="34"/>
  <c r="FY60" i="34"/>
  <c r="FB61" i="34"/>
  <c r="FY81" i="34" l="1"/>
  <c r="FY61" i="34"/>
  <c r="CB62" i="34"/>
  <c r="IB61" i="34"/>
  <c r="HB61" i="34"/>
  <c r="JB61" i="34" s="1"/>
  <c r="M127" i="17"/>
  <c r="M299" i="17"/>
  <c r="M819" i="17" s="1"/>
  <c r="M213" i="17"/>
  <c r="M385" i="17"/>
  <c r="M358" i="17"/>
  <c r="M100" i="17"/>
  <c r="M186" i="17"/>
  <c r="M706" i="17" s="1"/>
  <c r="M272" i="17"/>
  <c r="M792" i="17" s="1"/>
  <c r="M214" i="17"/>
  <c r="M300" i="17"/>
  <c r="M820" i="17" s="1"/>
  <c r="M386" i="17"/>
  <c r="M128" i="17"/>
  <c r="M472" i="17" l="1"/>
  <c r="M444" i="17"/>
  <c r="M471" i="17"/>
  <c r="M647" i="17"/>
  <c r="M734" i="17"/>
  <c r="M733" i="17"/>
  <c r="AM38" i="34"/>
  <c r="M620" i="17"/>
  <c r="AZ65" i="34"/>
  <c r="M905" i="17"/>
  <c r="AM66" i="34"/>
  <c r="M648" i="17"/>
  <c r="AZ38" i="34"/>
  <c r="M878" i="17"/>
  <c r="AZ66" i="34"/>
  <c r="M906" i="17"/>
  <c r="AM65" i="34"/>
  <c r="M38" i="33"/>
  <c r="AP38" i="33" s="1"/>
  <c r="BP38" i="33" s="1"/>
  <c r="M38" i="34"/>
  <c r="Z65" i="33"/>
  <c r="Z65" i="34"/>
  <c r="Z66" i="33"/>
  <c r="Z66" i="34"/>
  <c r="M66" i="33"/>
  <c r="AP66" i="33" s="1"/>
  <c r="BP66" i="33" s="1"/>
  <c r="M66" i="34"/>
  <c r="Z38" i="33"/>
  <c r="Z38" i="34"/>
  <c r="M65" i="33"/>
  <c r="AP65" i="33" s="1"/>
  <c r="BP65" i="33" s="1"/>
  <c r="M65" i="34"/>
  <c r="M992" i="17" l="1"/>
  <c r="BM65" i="34"/>
  <c r="EJ65" i="34" s="1"/>
  <c r="IJ65" i="34" s="1"/>
  <c r="M991" i="17"/>
  <c r="BM38" i="34"/>
  <c r="EJ38" i="34" s="1"/>
  <c r="IJ38" i="34" s="1"/>
  <c r="M964" i="17"/>
  <c r="FW65" i="34"/>
  <c r="DW65" i="34"/>
  <c r="HW65" i="34" s="1"/>
  <c r="EW65" i="34"/>
  <c r="IW65" i="34" s="1"/>
  <c r="FW66" i="34"/>
  <c r="DW66" i="34"/>
  <c r="HW66" i="34" s="1"/>
  <c r="EW66" i="34"/>
  <c r="IW66" i="34" s="1"/>
  <c r="FW38" i="34"/>
  <c r="DW38" i="34"/>
  <c r="HW38" i="34" s="1"/>
  <c r="EW38" i="34"/>
  <c r="IW38" i="34" s="1"/>
  <c r="BM66" i="34"/>
  <c r="GJ66" i="34" s="1"/>
  <c r="GJ65" i="34" l="1"/>
  <c r="GW65" i="34"/>
  <c r="GW38" i="34"/>
  <c r="FJ65" i="34"/>
  <c r="JJ65" i="34" s="1"/>
  <c r="GJ38" i="34"/>
  <c r="FJ38" i="34"/>
  <c r="JJ38" i="34" s="1"/>
  <c r="EJ66" i="34"/>
  <c r="GW66" i="34"/>
  <c r="FJ66" i="34"/>
  <c r="HJ65" i="34" l="1"/>
  <c r="HJ38" i="34"/>
  <c r="IJ66" i="34"/>
  <c r="JJ66" i="34"/>
  <c r="HJ66" i="34"/>
  <c r="B99" i="17" l="1"/>
  <c r="B109" i="17"/>
  <c r="O367" i="17" l="1"/>
  <c r="O281" i="17"/>
  <c r="B195" i="17"/>
  <c r="B1059" i="17" s="1"/>
  <c r="B715" i="17"/>
  <c r="O195" i="17"/>
  <c r="B887" i="17"/>
  <c r="B973" i="17"/>
  <c r="B801" i="17"/>
  <c r="B281" i="17"/>
  <c r="B629" i="17"/>
  <c r="B367" i="17"/>
  <c r="O715" i="17"/>
  <c r="B453" i="17"/>
  <c r="O453" i="17"/>
  <c r="O109" i="17"/>
  <c r="B791" i="17"/>
  <c r="B705" i="17"/>
  <c r="O705" i="17"/>
  <c r="O271" i="17"/>
  <c r="B271" i="17"/>
  <c r="O99" i="17"/>
  <c r="B877" i="17"/>
  <c r="B963" i="17"/>
  <c r="O357" i="17"/>
  <c r="B619" i="17"/>
  <c r="B185" i="17"/>
  <c r="B1049" i="17" s="1"/>
  <c r="B443" i="17"/>
  <c r="O185" i="17"/>
  <c r="O443" i="17"/>
  <c r="B357" i="17"/>
  <c r="O529" i="17" l="1"/>
  <c r="B529" i="17"/>
  <c r="O539" i="17"/>
  <c r="B539" i="17"/>
  <c r="B37" i="33"/>
  <c r="BR37" i="33" s="1"/>
  <c r="B37" i="34"/>
  <c r="HL37" i="34" s="1"/>
  <c r="B47" i="33"/>
  <c r="O47" i="33" s="1"/>
  <c r="AR47" i="33" s="1"/>
  <c r="B47" i="34"/>
  <c r="HL47" i="34" s="1"/>
  <c r="O37" i="33" l="1"/>
  <c r="AE37" i="33" s="1"/>
  <c r="BE37" i="33"/>
  <c r="IL47" i="34"/>
  <c r="IY47" i="34" s="1"/>
  <c r="IL37" i="34"/>
  <c r="IY37" i="34" s="1"/>
  <c r="BR47" i="33"/>
  <c r="O47" i="34"/>
  <c r="HY47" i="34" s="1"/>
  <c r="EY47" i="34"/>
  <c r="BE47" i="33"/>
  <c r="O37" i="34"/>
  <c r="HY37" i="34" s="1"/>
  <c r="EY37" i="34"/>
  <c r="AE47" i="33"/>
  <c r="AR37" i="33" l="1"/>
  <c r="AB37" i="34"/>
  <c r="DL37" i="34"/>
  <c r="AB47" i="34"/>
  <c r="DL47" i="34"/>
  <c r="J213" i="17"/>
  <c r="J127" i="17"/>
  <c r="J385" i="17"/>
  <c r="AW65" i="34" s="1"/>
  <c r="J299" i="17"/>
  <c r="J300" i="17"/>
  <c r="J214" i="17"/>
  <c r="J386" i="17"/>
  <c r="AW66" i="34" s="1"/>
  <c r="J128" i="17"/>
  <c r="J272" i="17"/>
  <c r="J100" i="17"/>
  <c r="J186" i="17"/>
  <c r="AW38" i="34"/>
  <c r="J471" i="17" l="1"/>
  <c r="J472" i="17"/>
  <c r="J444" i="17"/>
  <c r="BJ38" i="34" s="1"/>
  <c r="GG38" i="34" s="1"/>
  <c r="AJ66" i="34"/>
  <c r="AJ38" i="34"/>
  <c r="AJ65" i="34"/>
  <c r="AO47" i="34"/>
  <c r="DY47" i="34"/>
  <c r="AO37" i="34"/>
  <c r="EL37" i="34" s="1"/>
  <c r="DY37" i="34"/>
  <c r="W38" i="33"/>
  <c r="W38" i="34"/>
  <c r="W65" i="33"/>
  <c r="W65" i="34"/>
  <c r="J65" i="33"/>
  <c r="AM65" i="33" s="1"/>
  <c r="BM65" i="33" s="1"/>
  <c r="J65" i="34"/>
  <c r="W66" i="33"/>
  <c r="W66" i="34"/>
  <c r="J38" i="33"/>
  <c r="AM38" i="33" s="1"/>
  <c r="BM38" i="33" s="1"/>
  <c r="J38" i="34"/>
  <c r="J66" i="33"/>
  <c r="AM66" i="33" s="1"/>
  <c r="BM66" i="33" s="1"/>
  <c r="J66" i="34"/>
  <c r="J620" i="17"/>
  <c r="J820" i="17"/>
  <c r="J819" i="17"/>
  <c r="J733" i="17"/>
  <c r="J792" i="17"/>
  <c r="J648" i="17"/>
  <c r="J878" i="17"/>
  <c r="J906" i="17"/>
  <c r="J905" i="17"/>
  <c r="J706" i="17"/>
  <c r="BJ66" i="34"/>
  <c r="EG66" i="34" s="1"/>
  <c r="J734" i="17"/>
  <c r="J647" i="17"/>
  <c r="BJ65" i="34" l="1"/>
  <c r="EG65" i="34" s="1"/>
  <c r="IG65" i="34" s="1"/>
  <c r="FT66" i="34"/>
  <c r="DT66" i="34"/>
  <c r="HT66" i="34" s="1"/>
  <c r="ET66" i="34"/>
  <c r="IT66" i="34" s="1"/>
  <c r="GG66" i="34"/>
  <c r="FT38" i="34"/>
  <c r="DT38" i="34"/>
  <c r="HT38" i="34" s="1"/>
  <c r="ET38" i="34"/>
  <c r="IT38" i="34" s="1"/>
  <c r="FT65" i="34"/>
  <c r="DT65" i="34"/>
  <c r="HT65" i="34" s="1"/>
  <c r="ET65" i="34"/>
  <c r="IT65" i="34" s="1"/>
  <c r="IG66" i="34"/>
  <c r="GY37" i="34"/>
  <c r="GY47" i="34"/>
  <c r="EL47" i="34"/>
  <c r="BB37" i="34"/>
  <c r="FL37" i="34" s="1"/>
  <c r="EG38" i="34"/>
  <c r="BB47" i="34"/>
  <c r="GL47" i="34" s="1"/>
  <c r="GT66" i="34"/>
  <c r="GT38" i="34"/>
  <c r="GT65" i="34"/>
  <c r="FG66" i="34"/>
  <c r="FG38" i="34"/>
  <c r="B119" i="17"/>
  <c r="B107" i="17"/>
  <c r="B132" i="17"/>
  <c r="B115" i="17"/>
  <c r="B100" i="17"/>
  <c r="B108" i="17"/>
  <c r="B131" i="17"/>
  <c r="B105" i="17"/>
  <c r="B129" i="17"/>
  <c r="B106" i="17"/>
  <c r="B134" i="17"/>
  <c r="J991" i="17"/>
  <c r="J992" i="17"/>
  <c r="C305" i="17"/>
  <c r="C133" i="17"/>
  <c r="C391" i="17"/>
  <c r="AP71" i="34" s="1"/>
  <c r="C219" i="17"/>
  <c r="F128" i="17"/>
  <c r="F300" i="17"/>
  <c r="F214" i="17"/>
  <c r="F386" i="17"/>
  <c r="AS66" i="34" s="1"/>
  <c r="D267" i="17"/>
  <c r="D95" i="17"/>
  <c r="D181" i="17"/>
  <c r="D353" i="17"/>
  <c r="AQ33" i="34" s="1"/>
  <c r="C135" i="17"/>
  <c r="C307" i="17"/>
  <c r="C393" i="17"/>
  <c r="AP73" i="34" s="1"/>
  <c r="C221" i="17"/>
  <c r="C190" i="17"/>
  <c r="C104" i="17"/>
  <c r="C276" i="17"/>
  <c r="C362" i="17"/>
  <c r="AP42" i="34" s="1"/>
  <c r="C404" i="17"/>
  <c r="AP84" i="34" s="1"/>
  <c r="C146" i="17"/>
  <c r="C232" i="17"/>
  <c r="C318" i="17"/>
  <c r="C272" i="17"/>
  <c r="C358" i="17"/>
  <c r="AP38" i="34" s="1"/>
  <c r="C186" i="17"/>
  <c r="C100" i="17"/>
  <c r="C116" i="17"/>
  <c r="C374" i="17"/>
  <c r="AP54" i="34" s="1"/>
  <c r="C288" i="17"/>
  <c r="C202" i="17"/>
  <c r="H100" i="17"/>
  <c r="H186" i="17"/>
  <c r="H272" i="17"/>
  <c r="H358" i="17"/>
  <c r="AU38" i="34" s="1"/>
  <c r="C360" i="17"/>
  <c r="AP40" i="34" s="1"/>
  <c r="C102" i="17"/>
  <c r="C188" i="17"/>
  <c r="C274" i="17"/>
  <c r="C293" i="17"/>
  <c r="C207" i="17"/>
  <c r="C121" i="17"/>
  <c r="C379" i="17"/>
  <c r="AP59" i="34" s="1"/>
  <c r="C353" i="17"/>
  <c r="AP33" i="34" s="1"/>
  <c r="C95" i="17"/>
  <c r="C267" i="17"/>
  <c r="C181" i="17"/>
  <c r="C103" i="17"/>
  <c r="C275" i="17"/>
  <c r="C361" i="17"/>
  <c r="AP41" i="34" s="1"/>
  <c r="C189" i="17"/>
  <c r="D279" i="17"/>
  <c r="D107" i="17"/>
  <c r="D193" i="17"/>
  <c r="D365" i="17"/>
  <c r="AQ45" i="34" s="1"/>
  <c r="I214" i="17"/>
  <c r="I300" i="17"/>
  <c r="I128" i="17"/>
  <c r="I386" i="17"/>
  <c r="AV66" i="34" s="1"/>
  <c r="C132" i="17"/>
  <c r="C390" i="17"/>
  <c r="AP70" i="34" s="1"/>
  <c r="C218" i="17"/>
  <c r="C304" i="17"/>
  <c r="D146" i="17"/>
  <c r="D232" i="17"/>
  <c r="D318" i="17"/>
  <c r="D404" i="17"/>
  <c r="AQ84" i="34" s="1"/>
  <c r="B128" i="17"/>
  <c r="B135" i="17"/>
  <c r="B140" i="17"/>
  <c r="B120" i="17"/>
  <c r="B139" i="17"/>
  <c r="B138" i="17"/>
  <c r="B110" i="17"/>
  <c r="B113" i="17"/>
  <c r="B95" i="17"/>
  <c r="B133" i="17"/>
  <c r="F358" i="17"/>
  <c r="AS38" i="34" s="1"/>
  <c r="F100" i="17"/>
  <c r="F272" i="17"/>
  <c r="F186" i="17"/>
  <c r="I213" i="17"/>
  <c r="I299" i="17"/>
  <c r="I127" i="17"/>
  <c r="I385" i="17"/>
  <c r="AV65" i="34" s="1"/>
  <c r="E299" i="17"/>
  <c r="E127" i="17"/>
  <c r="E385" i="17"/>
  <c r="AR65" i="34" s="1"/>
  <c r="E213" i="17"/>
  <c r="G300" i="17"/>
  <c r="G128" i="17"/>
  <c r="G214" i="17"/>
  <c r="G386" i="17"/>
  <c r="AT66" i="34" s="1"/>
  <c r="C309" i="17"/>
  <c r="C223" i="17"/>
  <c r="C137" i="17"/>
  <c r="C395" i="17"/>
  <c r="AP75" i="34" s="1"/>
  <c r="C130" i="17"/>
  <c r="C388" i="17"/>
  <c r="AP68" i="34" s="1"/>
  <c r="C216" i="17"/>
  <c r="C302" i="17"/>
  <c r="G186" i="17"/>
  <c r="G272" i="17"/>
  <c r="G358" i="17"/>
  <c r="AT38" i="34" s="1"/>
  <c r="G100" i="17"/>
  <c r="D131" i="17"/>
  <c r="D389" i="17"/>
  <c r="AQ69" i="34" s="1"/>
  <c r="D303" i="17"/>
  <c r="D217" i="17"/>
  <c r="C114" i="17"/>
  <c r="C200" i="17"/>
  <c r="C286" i="17"/>
  <c r="C372" i="17"/>
  <c r="AP52" i="34" s="1"/>
  <c r="E388" i="17"/>
  <c r="AR68" i="34" s="1"/>
  <c r="E130" i="17"/>
  <c r="E216" i="17"/>
  <c r="E302" i="17"/>
  <c r="C182" i="17"/>
  <c r="C268" i="17"/>
  <c r="C96" i="17"/>
  <c r="C354" i="17"/>
  <c r="AP34" i="34" s="1"/>
  <c r="C203" i="17"/>
  <c r="C117" i="17"/>
  <c r="C289" i="17"/>
  <c r="C375" i="17"/>
  <c r="AP55" i="34" s="1"/>
  <c r="C187" i="17"/>
  <c r="C359" i="17"/>
  <c r="AP39" i="34" s="1"/>
  <c r="C101" i="17"/>
  <c r="C273" i="17"/>
  <c r="B142" i="17"/>
  <c r="B114" i="17"/>
  <c r="B112" i="17"/>
  <c r="B96" i="17"/>
  <c r="B104" i="17"/>
  <c r="B97" i="17"/>
  <c r="B98" i="17"/>
  <c r="B111" i="17"/>
  <c r="B121" i="17"/>
  <c r="B136" i="17"/>
  <c r="B141" i="17"/>
  <c r="C283" i="17"/>
  <c r="C369" i="17"/>
  <c r="AP49" i="34" s="1"/>
  <c r="C111" i="17"/>
  <c r="C197" i="17"/>
  <c r="D385" i="17"/>
  <c r="AQ65" i="34" s="1"/>
  <c r="D213" i="17"/>
  <c r="D299" i="17"/>
  <c r="D127" i="17"/>
  <c r="D205" i="17"/>
  <c r="D291" i="17"/>
  <c r="D119" i="17"/>
  <c r="D377" i="17"/>
  <c r="AQ57" i="34" s="1"/>
  <c r="D98" i="17"/>
  <c r="D270" i="17"/>
  <c r="D356" i="17"/>
  <c r="AQ36" i="34" s="1"/>
  <c r="D184" i="17"/>
  <c r="H300" i="17"/>
  <c r="H128" i="17"/>
  <c r="H386" i="17"/>
  <c r="AU66" i="34" s="1"/>
  <c r="H214" i="17"/>
  <c r="C142" i="17"/>
  <c r="C314" i="17"/>
  <c r="C228" i="17"/>
  <c r="C400" i="17"/>
  <c r="AP80" i="34" s="1"/>
  <c r="C199" i="17"/>
  <c r="C285" i="17"/>
  <c r="C113" i="17"/>
  <c r="C371" i="17"/>
  <c r="AP51" i="34" s="1"/>
  <c r="C269" i="17"/>
  <c r="C183" i="17"/>
  <c r="C97" i="17"/>
  <c r="C355" i="17"/>
  <c r="AP35" i="34" s="1"/>
  <c r="E390" i="17"/>
  <c r="AR70" i="34" s="1"/>
  <c r="E218" i="17"/>
  <c r="E132" i="17"/>
  <c r="E304" i="17"/>
  <c r="J964" i="17"/>
  <c r="D302" i="17"/>
  <c r="D130" i="17"/>
  <c r="D388" i="17"/>
  <c r="AQ68" i="34" s="1"/>
  <c r="D216" i="17"/>
  <c r="C131" i="17"/>
  <c r="C217" i="17"/>
  <c r="C389" i="17"/>
  <c r="AP69" i="34" s="1"/>
  <c r="C303" i="17"/>
  <c r="C392" i="17"/>
  <c r="AP72" i="34" s="1"/>
  <c r="C134" i="17"/>
  <c r="C306" i="17"/>
  <c r="C220" i="17"/>
  <c r="I272" i="17"/>
  <c r="I186" i="17"/>
  <c r="AV38" i="34"/>
  <c r="I100" i="17"/>
  <c r="D307" i="17"/>
  <c r="D135" i="17"/>
  <c r="D221" i="17"/>
  <c r="D393" i="17"/>
  <c r="AQ73" i="34" s="1"/>
  <c r="B103" i="17"/>
  <c r="B127" i="17"/>
  <c r="B145" i="17"/>
  <c r="B130" i="17"/>
  <c r="B117" i="17"/>
  <c r="B101" i="17"/>
  <c r="B116" i="17"/>
  <c r="B118" i="17"/>
  <c r="B102" i="17"/>
  <c r="B137" i="17"/>
  <c r="D109" i="17"/>
  <c r="D367" i="17"/>
  <c r="AQ47" i="34" s="1"/>
  <c r="D281" i="17"/>
  <c r="D195" i="17"/>
  <c r="C128" i="17"/>
  <c r="C386" i="17"/>
  <c r="AP66" i="34" s="1"/>
  <c r="C300" i="17"/>
  <c r="C214" i="17"/>
  <c r="D358" i="17"/>
  <c r="AQ38" i="34" s="1"/>
  <c r="D272" i="17"/>
  <c r="D186" i="17"/>
  <c r="D100" i="17"/>
  <c r="C365" i="17"/>
  <c r="AP45" i="34" s="1"/>
  <c r="C193" i="17"/>
  <c r="C279" i="17"/>
  <c r="C107" i="17"/>
  <c r="C226" i="17"/>
  <c r="C312" i="17"/>
  <c r="C140" i="17"/>
  <c r="C398" i="17"/>
  <c r="AP78" i="34" s="1"/>
  <c r="C281" i="17"/>
  <c r="C109" i="17"/>
  <c r="C367" i="17"/>
  <c r="AP47" i="34" s="1"/>
  <c r="C195" i="17"/>
  <c r="C270" i="17"/>
  <c r="C98" i="17"/>
  <c r="C356" i="17"/>
  <c r="AP36" i="34" s="1"/>
  <c r="C184" i="17"/>
  <c r="F127" i="17"/>
  <c r="F299" i="17"/>
  <c r="F385" i="17"/>
  <c r="AS65" i="34" s="1"/>
  <c r="F213" i="17"/>
  <c r="C227" i="17"/>
  <c r="C399" i="17"/>
  <c r="AP79" i="34" s="1"/>
  <c r="C141" i="17"/>
  <c r="C313" i="17"/>
  <c r="E214" i="17"/>
  <c r="E300" i="17"/>
  <c r="E386" i="17"/>
  <c r="AR66" i="34" s="1"/>
  <c r="E128" i="17"/>
  <c r="G299" i="17"/>
  <c r="G213" i="17"/>
  <c r="G127" i="17"/>
  <c r="G385" i="17"/>
  <c r="AT65" i="34" s="1"/>
  <c r="H127" i="17"/>
  <c r="H299" i="17"/>
  <c r="H213" i="17"/>
  <c r="H385" i="17"/>
  <c r="AU65" i="34" s="1"/>
  <c r="D273" i="17"/>
  <c r="D359" i="17"/>
  <c r="AQ39" i="34" s="1"/>
  <c r="D187" i="17"/>
  <c r="D101" i="17"/>
  <c r="D141" i="17"/>
  <c r="D399" i="17"/>
  <c r="AQ79" i="34" s="1"/>
  <c r="D313" i="17"/>
  <c r="D227" i="17"/>
  <c r="D132" i="17"/>
  <c r="D390" i="17"/>
  <c r="AQ70" i="34" s="1"/>
  <c r="D304" i="17"/>
  <c r="D218" i="17"/>
  <c r="GG65" i="34" l="1"/>
  <c r="FG65" i="34"/>
  <c r="C486" i="17"/>
  <c r="I472" i="17"/>
  <c r="C475" i="17"/>
  <c r="G444" i="17"/>
  <c r="H444" i="17"/>
  <c r="D485" i="17"/>
  <c r="H471" i="17"/>
  <c r="C451" i="17"/>
  <c r="D471" i="17"/>
  <c r="D475" i="17"/>
  <c r="I471" i="17"/>
  <c r="C477" i="17"/>
  <c r="D479" i="17"/>
  <c r="C481" i="17"/>
  <c r="C476" i="17"/>
  <c r="D476" i="17"/>
  <c r="C478" i="17"/>
  <c r="C441" i="17"/>
  <c r="F471" i="17"/>
  <c r="BF65" i="34" s="1"/>
  <c r="EC65" i="34" s="1"/>
  <c r="H472" i="17"/>
  <c r="C458" i="17"/>
  <c r="C447" i="17"/>
  <c r="D439" i="17"/>
  <c r="C485" i="17"/>
  <c r="D444" i="17"/>
  <c r="I444" i="17"/>
  <c r="D474" i="17"/>
  <c r="E474" i="17"/>
  <c r="G472" i="17"/>
  <c r="F444" i="17"/>
  <c r="E472" i="17"/>
  <c r="C455" i="17"/>
  <c r="D453" i="17"/>
  <c r="C461" i="17"/>
  <c r="D445" i="17"/>
  <c r="C453" i="17"/>
  <c r="E476" i="17"/>
  <c r="C457" i="17"/>
  <c r="C445" i="17"/>
  <c r="D451" i="17"/>
  <c r="D442" i="17"/>
  <c r="C460" i="17"/>
  <c r="C444" i="17"/>
  <c r="F472" i="17"/>
  <c r="C484" i="17"/>
  <c r="D463" i="17"/>
  <c r="BD57" i="34" s="1"/>
  <c r="EA57" i="34" s="1"/>
  <c r="E471" i="17"/>
  <c r="C465" i="17"/>
  <c r="C448" i="17"/>
  <c r="C442" i="17"/>
  <c r="C474" i="17"/>
  <c r="G471" i="17"/>
  <c r="C472" i="17"/>
  <c r="C440" i="17"/>
  <c r="BC34" i="34" s="1"/>
  <c r="DZ34" i="34" s="1"/>
  <c r="D490" i="17"/>
  <c r="C439" i="17"/>
  <c r="C446" i="17"/>
  <c r="C490" i="17"/>
  <c r="C479" i="17"/>
  <c r="AD39" i="34"/>
  <c r="AC47" i="34"/>
  <c r="AD38" i="34"/>
  <c r="AC66" i="34"/>
  <c r="AC72" i="34"/>
  <c r="AC51" i="34"/>
  <c r="AH66" i="34"/>
  <c r="AD57" i="34"/>
  <c r="AC39" i="34"/>
  <c r="AC70" i="34"/>
  <c r="AD45" i="34"/>
  <c r="AC54" i="34"/>
  <c r="AF66" i="34"/>
  <c r="AC79" i="34"/>
  <c r="AC78" i="34"/>
  <c r="AC45" i="34"/>
  <c r="AD47" i="34"/>
  <c r="AE68" i="34"/>
  <c r="AC52" i="34"/>
  <c r="AC75" i="34"/>
  <c r="AF38" i="34"/>
  <c r="AC40" i="34"/>
  <c r="AC38" i="34"/>
  <c r="AC73" i="34"/>
  <c r="AC71" i="34"/>
  <c r="AD70" i="34"/>
  <c r="AD79" i="34"/>
  <c r="AE66" i="34"/>
  <c r="AI38" i="34"/>
  <c r="AD68" i="34"/>
  <c r="AE70" i="34"/>
  <c r="AC80" i="34"/>
  <c r="AD36" i="34"/>
  <c r="AC55" i="34"/>
  <c r="AD69" i="34"/>
  <c r="AC68" i="34"/>
  <c r="AI66" i="34"/>
  <c r="AC59" i="34"/>
  <c r="AC42" i="34"/>
  <c r="AC36" i="34"/>
  <c r="AD73" i="34"/>
  <c r="AC69" i="34"/>
  <c r="AC35" i="34"/>
  <c r="AC49" i="34"/>
  <c r="AC34" i="34"/>
  <c r="AG38" i="34"/>
  <c r="AG66" i="34"/>
  <c r="AC41" i="34"/>
  <c r="AH38" i="34"/>
  <c r="AD33" i="34"/>
  <c r="AC33" i="34"/>
  <c r="BO47" i="34"/>
  <c r="CB47" i="34" s="1"/>
  <c r="FL47" i="34"/>
  <c r="AH65" i="34"/>
  <c r="AF65" i="34"/>
  <c r="AD65" i="34"/>
  <c r="AG65" i="34"/>
  <c r="AE65" i="34"/>
  <c r="AI65" i="34"/>
  <c r="GL37" i="34"/>
  <c r="BO37" i="34"/>
  <c r="CB37" i="34" s="1"/>
  <c r="IG38" i="34"/>
  <c r="JG65" i="34"/>
  <c r="HG65" i="34"/>
  <c r="JG66" i="34"/>
  <c r="HG66" i="34"/>
  <c r="JG38" i="34"/>
  <c r="HG38" i="34"/>
  <c r="D79" i="33"/>
  <c r="AG79" i="33" s="1"/>
  <c r="BG79" i="33" s="1"/>
  <c r="D79" i="34"/>
  <c r="E66" i="33"/>
  <c r="AH66" i="33" s="1"/>
  <c r="BH66" i="33" s="1"/>
  <c r="E66" i="34"/>
  <c r="P36" i="33"/>
  <c r="P36" i="34"/>
  <c r="C78" i="33"/>
  <c r="AF78" i="33" s="1"/>
  <c r="C78" i="34"/>
  <c r="C45" i="33"/>
  <c r="AF45" i="33" s="1"/>
  <c r="C45" i="34"/>
  <c r="Q47" i="33"/>
  <c r="Q47" i="34"/>
  <c r="C72" i="33"/>
  <c r="C72" i="34"/>
  <c r="R70" i="33"/>
  <c r="R70" i="34"/>
  <c r="P35" i="33"/>
  <c r="P35" i="34"/>
  <c r="P80" i="33"/>
  <c r="AS80" i="33" s="1"/>
  <c r="P80" i="34"/>
  <c r="C39" i="33"/>
  <c r="AF39" i="33" s="1"/>
  <c r="C39" i="34"/>
  <c r="P52" i="33"/>
  <c r="P52" i="34"/>
  <c r="Q69" i="33"/>
  <c r="Q69" i="34"/>
  <c r="E65" i="33"/>
  <c r="AH65" i="33" s="1"/>
  <c r="BH65" i="33" s="1"/>
  <c r="E65" i="34"/>
  <c r="R65" i="33"/>
  <c r="R65" i="34"/>
  <c r="V65" i="33"/>
  <c r="V65" i="34"/>
  <c r="C70" i="33"/>
  <c r="AF70" i="33" s="1"/>
  <c r="C70" i="34"/>
  <c r="V66" i="33"/>
  <c r="V66" i="34"/>
  <c r="D45" i="33"/>
  <c r="AG45" i="33" s="1"/>
  <c r="BG45" i="33" s="1"/>
  <c r="D45" i="34"/>
  <c r="C41" i="33"/>
  <c r="C41" i="34"/>
  <c r="C38" i="33"/>
  <c r="AF38" i="33" s="1"/>
  <c r="C38" i="34"/>
  <c r="P84" i="33"/>
  <c r="P84" i="34"/>
  <c r="Q33" i="33"/>
  <c r="Q33" i="34"/>
  <c r="D70" i="33"/>
  <c r="AG70" i="33" s="1"/>
  <c r="BG70" i="33" s="1"/>
  <c r="D70" i="34"/>
  <c r="S65" i="33"/>
  <c r="S65" i="34"/>
  <c r="C36" i="33"/>
  <c r="C36" i="34"/>
  <c r="P47" i="33"/>
  <c r="P47" i="34"/>
  <c r="D38" i="33"/>
  <c r="AG38" i="33" s="1"/>
  <c r="BG38" i="33" s="1"/>
  <c r="D38" i="34"/>
  <c r="C66" i="33"/>
  <c r="AF66" i="33" s="1"/>
  <c r="C66" i="34"/>
  <c r="Q73" i="33"/>
  <c r="Q73" i="34"/>
  <c r="P72" i="33"/>
  <c r="P72" i="34"/>
  <c r="C69" i="33"/>
  <c r="AF69" i="33" s="1"/>
  <c r="C69" i="34"/>
  <c r="P51" i="33"/>
  <c r="P51" i="34"/>
  <c r="H66" i="33"/>
  <c r="AK66" i="33" s="1"/>
  <c r="BK66" i="33" s="1"/>
  <c r="H66" i="34"/>
  <c r="U66" i="33"/>
  <c r="U66" i="34"/>
  <c r="Q36" i="33"/>
  <c r="Q36" i="34"/>
  <c r="Q57" i="33"/>
  <c r="Q57" i="34"/>
  <c r="C49" i="33"/>
  <c r="AF49" i="33" s="1"/>
  <c r="C49" i="34"/>
  <c r="P49" i="33"/>
  <c r="AS49" i="33" s="1"/>
  <c r="P49" i="34"/>
  <c r="P39" i="33"/>
  <c r="P39" i="34"/>
  <c r="E68" i="33"/>
  <c r="AH68" i="33" s="1"/>
  <c r="BH68" i="33" s="1"/>
  <c r="E68" i="34"/>
  <c r="C52" i="33"/>
  <c r="AF52" i="33" s="1"/>
  <c r="C52" i="34"/>
  <c r="T38" i="33"/>
  <c r="T38" i="34"/>
  <c r="P68" i="33"/>
  <c r="P68" i="34"/>
  <c r="C75" i="33"/>
  <c r="AF75" i="33" s="1"/>
  <c r="C75" i="34"/>
  <c r="G66" i="33"/>
  <c r="AJ66" i="33" s="1"/>
  <c r="BJ66" i="33" s="1"/>
  <c r="G66" i="34"/>
  <c r="I65" i="33"/>
  <c r="AL65" i="33" s="1"/>
  <c r="BL65" i="33" s="1"/>
  <c r="I65" i="34"/>
  <c r="D84" i="33"/>
  <c r="AG84" i="33" s="1"/>
  <c r="BG84" i="33" s="1"/>
  <c r="D84" i="34"/>
  <c r="C33" i="33"/>
  <c r="AF33" i="33" s="1"/>
  <c r="C33" i="34"/>
  <c r="C59" i="33"/>
  <c r="AF59" i="33" s="1"/>
  <c r="C59" i="34"/>
  <c r="C40" i="33"/>
  <c r="C40" i="34"/>
  <c r="U38" i="33"/>
  <c r="U38" i="34"/>
  <c r="C54" i="33"/>
  <c r="C54" i="34"/>
  <c r="C84" i="33"/>
  <c r="AF84" i="33" s="1"/>
  <c r="C84" i="34"/>
  <c r="D33" i="33"/>
  <c r="AG33" i="33" s="1"/>
  <c r="BG33" i="33" s="1"/>
  <c r="D33" i="34"/>
  <c r="Q39" i="33"/>
  <c r="Q39" i="34"/>
  <c r="Q70" i="33"/>
  <c r="Q70" i="34"/>
  <c r="G65" i="33"/>
  <c r="AJ65" i="33" s="1"/>
  <c r="BJ65" i="33" s="1"/>
  <c r="G65" i="34"/>
  <c r="P79" i="33"/>
  <c r="AS79" i="33" s="1"/>
  <c r="P79" i="34"/>
  <c r="C79" i="33"/>
  <c r="AF79" i="33" s="1"/>
  <c r="C79" i="34"/>
  <c r="C47" i="33"/>
  <c r="AF47" i="33" s="1"/>
  <c r="C47" i="34"/>
  <c r="P45" i="33"/>
  <c r="AS45" i="33" s="1"/>
  <c r="P45" i="34"/>
  <c r="Q38" i="33"/>
  <c r="Q38" i="34"/>
  <c r="P66" i="33"/>
  <c r="P66" i="34"/>
  <c r="I38" i="33"/>
  <c r="AL38" i="33" s="1"/>
  <c r="BL38" i="33" s="1"/>
  <c r="I38" i="34"/>
  <c r="Q68" i="33"/>
  <c r="Q68" i="34"/>
  <c r="E70" i="33"/>
  <c r="AH70" i="33" s="1"/>
  <c r="BH70" i="33" s="1"/>
  <c r="E70" i="34"/>
  <c r="C51" i="33"/>
  <c r="AF51" i="33" s="1"/>
  <c r="C51" i="34"/>
  <c r="D36" i="33"/>
  <c r="D36" i="34"/>
  <c r="D57" i="33"/>
  <c r="D57" i="34"/>
  <c r="Q65" i="33"/>
  <c r="Q65" i="34"/>
  <c r="C55" i="33"/>
  <c r="C55" i="34"/>
  <c r="P34" i="33"/>
  <c r="P34" i="34"/>
  <c r="G38" i="33"/>
  <c r="AJ38" i="33" s="1"/>
  <c r="BJ38" i="33" s="1"/>
  <c r="G38" i="34"/>
  <c r="C68" i="33"/>
  <c r="AF68" i="33" s="1"/>
  <c r="C68" i="34"/>
  <c r="P75" i="33"/>
  <c r="AS75" i="33" s="1"/>
  <c r="P75" i="34"/>
  <c r="F38" i="33"/>
  <c r="AI38" i="33" s="1"/>
  <c r="BI38" i="33" s="1"/>
  <c r="F38" i="34"/>
  <c r="D666" i="17"/>
  <c r="AD84" i="34"/>
  <c r="I66" i="33"/>
  <c r="AL66" i="33" s="1"/>
  <c r="BL66" i="33" s="1"/>
  <c r="I66" i="34"/>
  <c r="Q45" i="33"/>
  <c r="AT45" i="33" s="1"/>
  <c r="Q45" i="34"/>
  <c r="P33" i="33"/>
  <c r="P33" i="34"/>
  <c r="P59" i="33"/>
  <c r="AS59" i="33" s="1"/>
  <c r="P59" i="34"/>
  <c r="H38" i="33"/>
  <c r="AK38" i="33" s="1"/>
  <c r="BK38" i="33" s="1"/>
  <c r="H38" i="34"/>
  <c r="P54" i="33"/>
  <c r="P54" i="34"/>
  <c r="P38" i="33"/>
  <c r="P38" i="34"/>
  <c r="C666" i="17"/>
  <c r="AC84" i="34"/>
  <c r="C42" i="33"/>
  <c r="C42" i="34"/>
  <c r="P73" i="33"/>
  <c r="P73" i="34"/>
  <c r="F66" i="33"/>
  <c r="AI66" i="33" s="1"/>
  <c r="BI66" i="33" s="1"/>
  <c r="F66" i="34"/>
  <c r="P71" i="33"/>
  <c r="P71" i="34"/>
  <c r="Q79" i="33"/>
  <c r="AT79" i="33" s="1"/>
  <c r="BT79" i="33" s="1"/>
  <c r="Q79" i="34"/>
  <c r="U65" i="33"/>
  <c r="U65" i="34"/>
  <c r="D39" i="33"/>
  <c r="AG39" i="33" s="1"/>
  <c r="BG39" i="33" s="1"/>
  <c r="D39" i="34"/>
  <c r="H65" i="33"/>
  <c r="AK65" i="33" s="1"/>
  <c r="BK65" i="33" s="1"/>
  <c r="H65" i="34"/>
  <c r="T65" i="33"/>
  <c r="T65" i="34"/>
  <c r="R66" i="33"/>
  <c r="R66" i="34"/>
  <c r="F65" i="33"/>
  <c r="AI65" i="33" s="1"/>
  <c r="BI65" i="33" s="1"/>
  <c r="F65" i="34"/>
  <c r="P78" i="33"/>
  <c r="AS78" i="33" s="1"/>
  <c r="P78" i="34"/>
  <c r="D47" i="33"/>
  <c r="AG47" i="33" s="1"/>
  <c r="BG47" i="33" s="1"/>
  <c r="D47" i="34"/>
  <c r="D73" i="33"/>
  <c r="D73" i="34"/>
  <c r="V38" i="33"/>
  <c r="V38" i="34"/>
  <c r="P69" i="33"/>
  <c r="P69" i="34"/>
  <c r="D68" i="33"/>
  <c r="AG68" i="33" s="1"/>
  <c r="BG68" i="33" s="1"/>
  <c r="D68" i="34"/>
  <c r="C35" i="33"/>
  <c r="C35" i="34"/>
  <c r="C80" i="33"/>
  <c r="AF80" i="33" s="1"/>
  <c r="C80" i="34"/>
  <c r="D65" i="33"/>
  <c r="AG65" i="33" s="1"/>
  <c r="BG65" i="33" s="1"/>
  <c r="D65" i="34"/>
  <c r="P55" i="33"/>
  <c r="P55" i="34"/>
  <c r="C34" i="33"/>
  <c r="C34" i="34"/>
  <c r="R68" i="33"/>
  <c r="R68" i="34"/>
  <c r="D69" i="33"/>
  <c r="AG69" i="33" s="1"/>
  <c r="BG69" i="33" s="1"/>
  <c r="D69" i="34"/>
  <c r="T66" i="33"/>
  <c r="T66" i="34"/>
  <c r="S38" i="33"/>
  <c r="S38" i="34"/>
  <c r="Q84" i="33"/>
  <c r="Q84" i="34"/>
  <c r="P70" i="33"/>
  <c r="P70" i="34"/>
  <c r="P41" i="33"/>
  <c r="P41" i="34"/>
  <c r="P40" i="33"/>
  <c r="P40" i="34"/>
  <c r="P42" i="33"/>
  <c r="P42" i="34"/>
  <c r="C73" i="33"/>
  <c r="C73" i="34"/>
  <c r="S66" i="33"/>
  <c r="S66" i="34"/>
  <c r="C71" i="33"/>
  <c r="C71" i="34"/>
  <c r="C606" i="17"/>
  <c r="D738" i="17"/>
  <c r="D652" i="17"/>
  <c r="D707" i="17"/>
  <c r="H905" i="17"/>
  <c r="H647" i="17"/>
  <c r="E906" i="17"/>
  <c r="F733" i="17"/>
  <c r="D824" i="17"/>
  <c r="D919" i="17"/>
  <c r="H733" i="17"/>
  <c r="G647" i="17"/>
  <c r="D910" i="17"/>
  <c r="D747" i="17"/>
  <c r="D661" i="17"/>
  <c r="D793" i="17"/>
  <c r="G733" i="17"/>
  <c r="E820" i="17"/>
  <c r="C833" i="17"/>
  <c r="C747" i="17"/>
  <c r="D833" i="17"/>
  <c r="D621" i="17"/>
  <c r="H819" i="17"/>
  <c r="G905" i="17"/>
  <c r="G819" i="17"/>
  <c r="E648" i="17"/>
  <c r="E734" i="17"/>
  <c r="F647" i="17"/>
  <c r="C704" i="17"/>
  <c r="C887" i="17"/>
  <c r="C832" i="17"/>
  <c r="C799" i="17"/>
  <c r="D706" i="17"/>
  <c r="C906" i="17"/>
  <c r="D887" i="17"/>
  <c r="B636" i="17"/>
  <c r="B374" i="17"/>
  <c r="O460" i="17"/>
  <c r="B808" i="17"/>
  <c r="B980" i="17"/>
  <c r="B894" i="17"/>
  <c r="O288" i="17"/>
  <c r="O722" i="17"/>
  <c r="B202" i="17"/>
  <c r="B1066" i="17" s="1"/>
  <c r="O374" i="17"/>
  <c r="B460" i="17"/>
  <c r="O116" i="17"/>
  <c r="B722" i="17"/>
  <c r="B288" i="17"/>
  <c r="O202" i="17"/>
  <c r="O375" i="17"/>
  <c r="B895" i="17"/>
  <c r="B809" i="17"/>
  <c r="B981" i="17"/>
  <c r="B723" i="17"/>
  <c r="O203" i="17"/>
  <c r="B461" i="17"/>
  <c r="B375" i="17"/>
  <c r="B289" i="17"/>
  <c r="O723" i="17"/>
  <c r="B203" i="17"/>
  <c r="B1067" i="17" s="1"/>
  <c r="B637" i="17"/>
  <c r="O289" i="17"/>
  <c r="O461" i="17"/>
  <c r="O117" i="17"/>
  <c r="D741" i="17"/>
  <c r="I620" i="17"/>
  <c r="I792" i="17"/>
  <c r="C740" i="17"/>
  <c r="C912" i="17"/>
  <c r="C909" i="17"/>
  <c r="D822" i="17"/>
  <c r="C875" i="17"/>
  <c r="C834" i="17"/>
  <c r="D790" i="17"/>
  <c r="D639" i="17"/>
  <c r="D819" i="17"/>
  <c r="C631" i="17"/>
  <c r="B661" i="17"/>
  <c r="O399" i="17"/>
  <c r="B747" i="17"/>
  <c r="B485" i="17"/>
  <c r="O747" i="17"/>
  <c r="O141" i="17"/>
  <c r="B399" i="17"/>
  <c r="O227" i="17"/>
  <c r="O313" i="17"/>
  <c r="B1005" i="17"/>
  <c r="B227" i="17"/>
  <c r="B1091" i="17" s="1"/>
  <c r="O485" i="17"/>
  <c r="B313" i="17"/>
  <c r="B833" i="17"/>
  <c r="B919" i="17"/>
  <c r="B813" i="17"/>
  <c r="B465" i="17"/>
  <c r="B379" i="17"/>
  <c r="B727" i="17"/>
  <c r="O207" i="17"/>
  <c r="B985" i="17"/>
  <c r="O379" i="17"/>
  <c r="B899" i="17"/>
  <c r="B207" i="17"/>
  <c r="B1071" i="17" s="1"/>
  <c r="O293" i="17"/>
  <c r="B641" i="17"/>
  <c r="O465" i="17"/>
  <c r="O121" i="17"/>
  <c r="B293" i="17"/>
  <c r="O727" i="17"/>
  <c r="B892" i="17"/>
  <c r="O458" i="17"/>
  <c r="O720" i="17"/>
  <c r="B458" i="17"/>
  <c r="O200" i="17"/>
  <c r="B634" i="17"/>
  <c r="B978" i="17"/>
  <c r="O286" i="17"/>
  <c r="B200" i="17"/>
  <c r="B1064" i="17" s="1"/>
  <c r="O372" i="17"/>
  <c r="B806" i="17"/>
  <c r="B286" i="17"/>
  <c r="B720" i="17"/>
  <c r="O114" i="17"/>
  <c r="B372" i="17"/>
  <c r="C793" i="17"/>
  <c r="C809" i="17"/>
  <c r="C616" i="17"/>
  <c r="E650" i="17"/>
  <c r="C720" i="17"/>
  <c r="D909" i="17"/>
  <c r="C736" i="17"/>
  <c r="C915" i="17"/>
  <c r="C829" i="17"/>
  <c r="G906" i="17"/>
  <c r="I819" i="17"/>
  <c r="F792" i="17"/>
  <c r="B196" i="17"/>
  <c r="B1060" i="17" s="1"/>
  <c r="O368" i="17"/>
  <c r="B802" i="17"/>
  <c r="B282" i="17"/>
  <c r="B716" i="17"/>
  <c r="O110" i="17"/>
  <c r="B368" i="17"/>
  <c r="O196" i="17"/>
  <c r="B454" i="17"/>
  <c r="O716" i="17"/>
  <c r="B974" i="17"/>
  <c r="O282" i="17"/>
  <c r="B630" i="17"/>
  <c r="B888" i="17"/>
  <c r="O454" i="17"/>
  <c r="B484" i="17"/>
  <c r="O398" i="17"/>
  <c r="B226" i="17"/>
  <c r="B1090" i="17" s="1"/>
  <c r="O226" i="17"/>
  <c r="O312" i="17"/>
  <c r="B832" i="17"/>
  <c r="B1004" i="17"/>
  <c r="B918" i="17"/>
  <c r="O484" i="17"/>
  <c r="O140" i="17"/>
  <c r="B660" i="17"/>
  <c r="B398" i="17"/>
  <c r="O746" i="17"/>
  <c r="B312" i="17"/>
  <c r="B746" i="17"/>
  <c r="B820" i="17"/>
  <c r="B214" i="17"/>
  <c r="B1078" i="17" s="1"/>
  <c r="B472" i="17"/>
  <c r="O386" i="17"/>
  <c r="O214" i="17"/>
  <c r="B300" i="17"/>
  <c r="B734" i="17"/>
  <c r="B992" i="17"/>
  <c r="O300" i="17"/>
  <c r="B648" i="17"/>
  <c r="O734" i="17"/>
  <c r="B386" i="17"/>
  <c r="O128" i="17"/>
  <c r="B906" i="17"/>
  <c r="O472" i="17"/>
  <c r="D361" i="17"/>
  <c r="AQ41" i="34" s="1"/>
  <c r="D275" i="17"/>
  <c r="D189" i="17"/>
  <c r="D103" i="17"/>
  <c r="C120" i="17"/>
  <c r="C206" i="17"/>
  <c r="C292" i="17"/>
  <c r="C378" i="17"/>
  <c r="AP58" i="34" s="1"/>
  <c r="D713" i="17"/>
  <c r="C881" i="17"/>
  <c r="C727" i="17"/>
  <c r="C622" i="17"/>
  <c r="H792" i="17"/>
  <c r="C894" i="17"/>
  <c r="C878" i="17"/>
  <c r="C752" i="17"/>
  <c r="C796" i="17"/>
  <c r="D787" i="17"/>
  <c r="F648" i="17"/>
  <c r="C825" i="17"/>
  <c r="B712" i="17"/>
  <c r="B450" i="17"/>
  <c r="O364" i="17"/>
  <c r="O278" i="17"/>
  <c r="B278" i="17"/>
  <c r="O106" i="17"/>
  <c r="B884" i="17"/>
  <c r="O192" i="17"/>
  <c r="B192" i="17"/>
  <c r="B1056" i="17" s="1"/>
  <c r="B364" i="17"/>
  <c r="O712" i="17"/>
  <c r="B798" i="17"/>
  <c r="B626" i="17"/>
  <c r="O450" i="17"/>
  <c r="B970" i="17"/>
  <c r="B358" i="17"/>
  <c r="O706" i="17"/>
  <c r="B620" i="17"/>
  <c r="O444" i="17"/>
  <c r="O358" i="17"/>
  <c r="O272" i="17"/>
  <c r="B706" i="17"/>
  <c r="B792" i="17"/>
  <c r="O186" i="17"/>
  <c r="O100" i="17"/>
  <c r="B186" i="17"/>
  <c r="B1050" i="17" s="1"/>
  <c r="B964" i="17"/>
  <c r="B272" i="17"/>
  <c r="B878" i="17"/>
  <c r="B444" i="17"/>
  <c r="G388" i="17"/>
  <c r="AT68" i="34" s="1"/>
  <c r="G216" i="17"/>
  <c r="G130" i="17"/>
  <c r="G302" i="17"/>
  <c r="C876" i="17"/>
  <c r="C629" i="17"/>
  <c r="C918" i="17"/>
  <c r="C746" i="17"/>
  <c r="D792" i="17"/>
  <c r="C734" i="17"/>
  <c r="C648" i="17"/>
  <c r="D629" i="17"/>
  <c r="B395" i="17"/>
  <c r="B829" i="17"/>
  <c r="B481" i="17"/>
  <c r="O395" i="17"/>
  <c r="B743" i="17"/>
  <c r="O223" i="17"/>
  <c r="B1001" i="17"/>
  <c r="B309" i="17"/>
  <c r="O137" i="17"/>
  <c r="B223" i="17"/>
  <c r="B1087" i="17" s="1"/>
  <c r="B915" i="17"/>
  <c r="O743" i="17"/>
  <c r="B657" i="17"/>
  <c r="O481" i="17"/>
  <c r="O309" i="17"/>
  <c r="B794" i="17"/>
  <c r="B188" i="17"/>
  <c r="B1052" i="17" s="1"/>
  <c r="O360" i="17"/>
  <c r="B360" i="17"/>
  <c r="B274" i="17"/>
  <c r="B708" i="17"/>
  <c r="O102" i="17"/>
  <c r="O446" i="17"/>
  <c r="O708" i="17"/>
  <c r="O274" i="17"/>
  <c r="B622" i="17"/>
  <c r="B880" i="17"/>
  <c r="B446" i="17"/>
  <c r="O188" i="17"/>
  <c r="B966" i="17"/>
  <c r="O403" i="17"/>
  <c r="B837" i="17"/>
  <c r="B1009" i="17"/>
  <c r="B665" i="17"/>
  <c r="B231" i="17"/>
  <c r="B1095" i="17" s="1"/>
  <c r="O751" i="17"/>
  <c r="O489" i="17"/>
  <c r="O145" i="17"/>
  <c r="B489" i="17"/>
  <c r="B751" i="17"/>
  <c r="B403" i="17"/>
  <c r="O317" i="17"/>
  <c r="B923" i="17"/>
  <c r="O231" i="17"/>
  <c r="B317" i="17"/>
  <c r="B189" i="17"/>
  <c r="B1053" i="17" s="1"/>
  <c r="O103" i="17"/>
  <c r="O361" i="17"/>
  <c r="O709" i="17"/>
  <c r="B709" i="17"/>
  <c r="B795" i="17"/>
  <c r="B447" i="17"/>
  <c r="B881" i="17"/>
  <c r="B275" i="17"/>
  <c r="B623" i="17"/>
  <c r="B967" i="17"/>
  <c r="O275" i="17"/>
  <c r="O447" i="17"/>
  <c r="O189" i="17"/>
  <c r="B361" i="17"/>
  <c r="BD73" i="34"/>
  <c r="EA73" i="34" s="1"/>
  <c r="D655" i="17"/>
  <c r="C826" i="17"/>
  <c r="BC69" i="34"/>
  <c r="DZ69" i="34" s="1"/>
  <c r="C737" i="17"/>
  <c r="D736" i="17"/>
  <c r="E824" i="17"/>
  <c r="E910" i="17"/>
  <c r="C617" i="17"/>
  <c r="C805" i="17"/>
  <c r="BC80" i="34"/>
  <c r="DZ80" i="34" s="1"/>
  <c r="H648" i="17"/>
  <c r="D618" i="17"/>
  <c r="D811" i="17"/>
  <c r="BD65" i="34"/>
  <c r="EA65" i="34" s="1"/>
  <c r="D733" i="17"/>
  <c r="BC49" i="34"/>
  <c r="DZ49" i="34" s="1"/>
  <c r="C889" i="17"/>
  <c r="B270" i="17"/>
  <c r="B704" i="17"/>
  <c r="B790" i="17"/>
  <c r="B356" i="17"/>
  <c r="O356" i="17"/>
  <c r="O98" i="17"/>
  <c r="B184" i="17"/>
  <c r="B1048" i="17" s="1"/>
  <c r="O442" i="17"/>
  <c r="O704" i="17"/>
  <c r="B962" i="17"/>
  <c r="O184" i="17"/>
  <c r="B618" i="17"/>
  <c r="O270" i="17"/>
  <c r="B442" i="17"/>
  <c r="B876" i="17"/>
  <c r="B882" i="17"/>
  <c r="O710" i="17"/>
  <c r="O104" i="17"/>
  <c r="B362" i="17"/>
  <c r="B448" i="17"/>
  <c r="O362" i="17"/>
  <c r="B796" i="17"/>
  <c r="B190" i="17"/>
  <c r="B1054" i="17" s="1"/>
  <c r="B710" i="17"/>
  <c r="O190" i="17"/>
  <c r="B276" i="17"/>
  <c r="B968" i="17"/>
  <c r="O276" i="17"/>
  <c r="B624" i="17"/>
  <c r="O448" i="17"/>
  <c r="C621" i="17"/>
  <c r="C637" i="17"/>
  <c r="C788" i="17"/>
  <c r="E822" i="17"/>
  <c r="E908" i="17"/>
  <c r="BC52" i="34"/>
  <c r="DZ52" i="34" s="1"/>
  <c r="C634" i="17"/>
  <c r="D737" i="17"/>
  <c r="D651" i="17"/>
  <c r="G878" i="17"/>
  <c r="G734" i="17"/>
  <c r="E647" i="17"/>
  <c r="I733" i="17"/>
  <c r="F620" i="17"/>
  <c r="B1002" i="17"/>
  <c r="O310" i="17"/>
  <c r="O744" i="17"/>
  <c r="O138" i="17"/>
  <c r="O224" i="17"/>
  <c r="B310" i="17"/>
  <c r="B658" i="17"/>
  <c r="B916" i="17"/>
  <c r="O396" i="17"/>
  <c r="B396" i="17"/>
  <c r="B224" i="17"/>
  <c r="B1088" i="17" s="1"/>
  <c r="B744" i="17"/>
  <c r="O482" i="17"/>
  <c r="B830" i="17"/>
  <c r="B482" i="17"/>
  <c r="B745" i="17"/>
  <c r="B917" i="17"/>
  <c r="O483" i="17"/>
  <c r="O225" i="17"/>
  <c r="B397" i="17"/>
  <c r="B225" i="17"/>
  <c r="B1089" i="17" s="1"/>
  <c r="O311" i="17"/>
  <c r="B311" i="17"/>
  <c r="O139" i="17"/>
  <c r="B483" i="17"/>
  <c r="O397" i="17"/>
  <c r="B1003" i="17"/>
  <c r="B831" i="17"/>
  <c r="O745" i="17"/>
  <c r="B659" i="17"/>
  <c r="D752" i="17"/>
  <c r="C824" i="17"/>
  <c r="C652" i="17"/>
  <c r="I906" i="17"/>
  <c r="I734" i="17"/>
  <c r="D627" i="17"/>
  <c r="C795" i="17"/>
  <c r="C615" i="17"/>
  <c r="C899" i="17"/>
  <c r="C813" i="17"/>
  <c r="C794" i="17"/>
  <c r="C880" i="17"/>
  <c r="H706" i="17"/>
  <c r="C620" i="17"/>
  <c r="C792" i="17"/>
  <c r="C624" i="17"/>
  <c r="C827" i="17"/>
  <c r="D701" i="17"/>
  <c r="F906" i="17"/>
  <c r="C739" i="17"/>
  <c r="O473" i="17"/>
  <c r="B907" i="17"/>
  <c r="B821" i="17"/>
  <c r="B215" i="17"/>
  <c r="B1079" i="17" s="1"/>
  <c r="B301" i="17"/>
  <c r="B993" i="17"/>
  <c r="O129" i="17"/>
  <c r="B649" i="17"/>
  <c r="B735" i="17"/>
  <c r="B473" i="17"/>
  <c r="O215" i="17"/>
  <c r="O301" i="17"/>
  <c r="O735" i="17"/>
  <c r="O387" i="17"/>
  <c r="B387" i="17"/>
  <c r="O449" i="17"/>
  <c r="O105" i="17"/>
  <c r="O711" i="17"/>
  <c r="B883" i="17"/>
  <c r="O277" i="17"/>
  <c r="B711" i="17"/>
  <c r="O191" i="17"/>
  <c r="B191" i="17"/>
  <c r="B1055" i="17" s="1"/>
  <c r="B363" i="17"/>
  <c r="B277" i="17"/>
  <c r="B797" i="17"/>
  <c r="B449" i="17"/>
  <c r="O363" i="17"/>
  <c r="B969" i="17"/>
  <c r="B625" i="17"/>
  <c r="B807" i="17"/>
  <c r="B459" i="17"/>
  <c r="B979" i="17"/>
  <c r="B721" i="17"/>
  <c r="O721" i="17"/>
  <c r="O459" i="17"/>
  <c r="O373" i="17"/>
  <c r="B373" i="17"/>
  <c r="B893" i="17"/>
  <c r="O201" i="17"/>
  <c r="O115" i="17"/>
  <c r="O287" i="17"/>
  <c r="B201" i="17"/>
  <c r="B1065" i="17" s="1"/>
  <c r="B635" i="17"/>
  <c r="B287" i="17"/>
  <c r="B639" i="17"/>
  <c r="B205" i="17"/>
  <c r="B1069" i="17" s="1"/>
  <c r="O463" i="17"/>
  <c r="O205" i="17"/>
  <c r="B811" i="17"/>
  <c r="B291" i="17"/>
  <c r="B983" i="17"/>
  <c r="O377" i="17"/>
  <c r="O119" i="17"/>
  <c r="B377" i="17"/>
  <c r="O291" i="17"/>
  <c r="O725" i="17"/>
  <c r="B463" i="17"/>
  <c r="B897" i="17"/>
  <c r="B725" i="17"/>
  <c r="C661" i="17"/>
  <c r="F905" i="17"/>
  <c r="C618" i="17"/>
  <c r="C801" i="17"/>
  <c r="C660" i="17"/>
  <c r="BC45" i="34"/>
  <c r="DZ45" i="34" s="1"/>
  <c r="C713" i="17"/>
  <c r="C820" i="17"/>
  <c r="D715" i="17"/>
  <c r="B793" i="17"/>
  <c r="B187" i="17"/>
  <c r="B1051" i="17" s="1"/>
  <c r="O445" i="17"/>
  <c r="O273" i="17"/>
  <c r="O101" i="17"/>
  <c r="B621" i="17"/>
  <c r="B273" i="17"/>
  <c r="B445" i="17"/>
  <c r="O707" i="17"/>
  <c r="B359" i="17"/>
  <c r="O187" i="17"/>
  <c r="B707" i="17"/>
  <c r="B879" i="17"/>
  <c r="B965" i="17"/>
  <c r="O359" i="17"/>
  <c r="B213" i="17"/>
  <c r="B1077" i="17" s="1"/>
  <c r="B905" i="17"/>
  <c r="B733" i="17"/>
  <c r="B385" i="17"/>
  <c r="O471" i="17"/>
  <c r="O213" i="17"/>
  <c r="O733" i="17"/>
  <c r="B819" i="17"/>
  <c r="B647" i="17"/>
  <c r="O299" i="17"/>
  <c r="B299" i="17"/>
  <c r="O385" i="17"/>
  <c r="B991" i="17"/>
  <c r="O127" i="17"/>
  <c r="B471" i="17"/>
  <c r="D274" i="17"/>
  <c r="D188" i="17"/>
  <c r="D360" i="17"/>
  <c r="AQ40" i="34" s="1"/>
  <c r="D102" i="17"/>
  <c r="D913" i="17"/>
  <c r="D827" i="17"/>
  <c r="I878" i="17"/>
  <c r="C651" i="17"/>
  <c r="D908" i="17"/>
  <c r="E652" i="17"/>
  <c r="C703" i="17"/>
  <c r="C891" i="17"/>
  <c r="C719" i="17"/>
  <c r="C920" i="17"/>
  <c r="C662" i="17"/>
  <c r="H734" i="17"/>
  <c r="H820" i="17"/>
  <c r="D876" i="17"/>
  <c r="D725" i="17"/>
  <c r="D647" i="17"/>
  <c r="D905" i="17"/>
  <c r="C717" i="17"/>
  <c r="C803" i="17"/>
  <c r="B283" i="17"/>
  <c r="O111" i="17"/>
  <c r="B975" i="17"/>
  <c r="O283" i="17"/>
  <c r="B631" i="17"/>
  <c r="O197" i="17"/>
  <c r="B455" i="17"/>
  <c r="B803" i="17"/>
  <c r="B369" i="17"/>
  <c r="B717" i="17"/>
  <c r="O455" i="17"/>
  <c r="B197" i="17"/>
  <c r="B1061" i="17" s="1"/>
  <c r="B889" i="17"/>
  <c r="O369" i="17"/>
  <c r="O717" i="17"/>
  <c r="O703" i="17"/>
  <c r="B183" i="17"/>
  <c r="B1047" i="17" s="1"/>
  <c r="O441" i="17"/>
  <c r="B961" i="17"/>
  <c r="O355" i="17"/>
  <c r="B875" i="17"/>
  <c r="B789" i="17"/>
  <c r="B355" i="17"/>
  <c r="B703" i="17"/>
  <c r="O183" i="17"/>
  <c r="B441" i="17"/>
  <c r="O269" i="17"/>
  <c r="B269" i="17"/>
  <c r="O97" i="17"/>
  <c r="B617" i="17"/>
  <c r="B632" i="17"/>
  <c r="O198" i="17"/>
  <c r="B976" i="17"/>
  <c r="B804" i="17"/>
  <c r="B718" i="17"/>
  <c r="B456" i="17"/>
  <c r="B198" i="17"/>
  <c r="B1062" i="17" s="1"/>
  <c r="B284" i="17"/>
  <c r="B370" i="17"/>
  <c r="O456" i="17"/>
  <c r="B890" i="17"/>
  <c r="O284" i="17"/>
  <c r="O718" i="17"/>
  <c r="O370" i="17"/>
  <c r="O112" i="17"/>
  <c r="C879" i="17"/>
  <c r="C874" i="17"/>
  <c r="C702" i="17"/>
  <c r="C892" i="17"/>
  <c r="D823" i="17"/>
  <c r="G792" i="17"/>
  <c r="C908" i="17"/>
  <c r="C657" i="17"/>
  <c r="G648" i="17"/>
  <c r="E733" i="17"/>
  <c r="E819" i="17"/>
  <c r="I905" i="17"/>
  <c r="F878" i="17"/>
  <c r="O477" i="17"/>
  <c r="O133" i="17"/>
  <c r="B391" i="17"/>
  <c r="B825" i="17"/>
  <c r="O391" i="17"/>
  <c r="O305" i="17"/>
  <c r="O219" i="17"/>
  <c r="O739" i="17"/>
  <c r="B653" i="17"/>
  <c r="B911" i="17"/>
  <c r="B739" i="17"/>
  <c r="B305" i="17"/>
  <c r="B477" i="17"/>
  <c r="B219" i="17"/>
  <c r="B1083" i="17" s="1"/>
  <c r="B997" i="17"/>
  <c r="O181" i="17"/>
  <c r="O95" i="17"/>
  <c r="O267" i="17"/>
  <c r="B701" i="17"/>
  <c r="B615" i="17"/>
  <c r="B267" i="17"/>
  <c r="B873" i="17"/>
  <c r="O353" i="17"/>
  <c r="O439" i="17"/>
  <c r="B353" i="17"/>
  <c r="O701" i="17"/>
  <c r="B787" i="17"/>
  <c r="B439" i="17"/>
  <c r="B181" i="17"/>
  <c r="B1045" i="17" s="1"/>
  <c r="B959" i="17"/>
  <c r="D924" i="17"/>
  <c r="C738" i="17"/>
  <c r="I648" i="17"/>
  <c r="C709" i="17"/>
  <c r="C623" i="17"/>
  <c r="C701" i="17"/>
  <c r="C873" i="17"/>
  <c r="C641" i="17"/>
  <c r="C722" i="17"/>
  <c r="C636" i="17"/>
  <c r="C924" i="17"/>
  <c r="C741" i="17"/>
  <c r="C655" i="17"/>
  <c r="D615" i="17"/>
  <c r="F734" i="17"/>
  <c r="C911" i="17"/>
  <c r="F388" i="17"/>
  <c r="AS68" i="34" s="1"/>
  <c r="F130" i="17"/>
  <c r="F302" i="17"/>
  <c r="F216" i="17"/>
  <c r="B912" i="17"/>
  <c r="O740" i="17"/>
  <c r="B392" i="17"/>
  <c r="O306" i="17"/>
  <c r="B826" i="17"/>
  <c r="O392" i="17"/>
  <c r="B654" i="17"/>
  <c r="O478" i="17"/>
  <c r="O134" i="17"/>
  <c r="B740" i="17"/>
  <c r="B478" i="17"/>
  <c r="B306" i="17"/>
  <c r="O220" i="17"/>
  <c r="B220" i="17"/>
  <c r="B1084" i="17" s="1"/>
  <c r="B998" i="17"/>
  <c r="B714" i="17"/>
  <c r="B366" i="17"/>
  <c r="B280" i="17"/>
  <c r="O366" i="17"/>
  <c r="B628" i="17"/>
  <c r="B452" i="17"/>
  <c r="O452" i="17"/>
  <c r="B972" i="17"/>
  <c r="O280" i="17"/>
  <c r="B886" i="17"/>
  <c r="O108" i="17"/>
  <c r="B800" i="17"/>
  <c r="O714" i="17"/>
  <c r="O194" i="17"/>
  <c r="B194" i="17"/>
  <c r="B1058" i="17" s="1"/>
  <c r="B738" i="17"/>
  <c r="O218" i="17"/>
  <c r="B304" i="17"/>
  <c r="B910" i="17"/>
  <c r="O476" i="17"/>
  <c r="B390" i="17"/>
  <c r="O738" i="17"/>
  <c r="O132" i="17"/>
  <c r="B996" i="17"/>
  <c r="B652" i="17"/>
  <c r="O304" i="17"/>
  <c r="B476" i="17"/>
  <c r="O390" i="17"/>
  <c r="B824" i="17"/>
  <c r="B218" i="17"/>
  <c r="B1082" i="17" s="1"/>
  <c r="C310" i="17"/>
  <c r="C138" i="17"/>
  <c r="C396" i="17"/>
  <c r="AP76" i="34" s="1"/>
  <c r="C224" i="17"/>
  <c r="D97" i="17"/>
  <c r="D183" i="17"/>
  <c r="D355" i="17"/>
  <c r="AQ35" i="34" s="1"/>
  <c r="D269" i="17"/>
  <c r="C919" i="17"/>
  <c r="F819" i="17"/>
  <c r="C790" i="17"/>
  <c r="C715" i="17"/>
  <c r="C627" i="17"/>
  <c r="C885" i="17"/>
  <c r="D620" i="17"/>
  <c r="D801" i="17"/>
  <c r="B638" i="17"/>
  <c r="B376" i="17"/>
  <c r="B982" i="17"/>
  <c r="O118" i="17"/>
  <c r="B204" i="17"/>
  <c r="B1068" i="17" s="1"/>
  <c r="O724" i="17"/>
  <c r="O376" i="17"/>
  <c r="O462" i="17"/>
  <c r="B896" i="17"/>
  <c r="O290" i="17"/>
  <c r="B462" i="17"/>
  <c r="B290" i="17"/>
  <c r="B810" i="17"/>
  <c r="O204" i="17"/>
  <c r="B724" i="17"/>
  <c r="O216" i="17"/>
  <c r="B736" i="17"/>
  <c r="B216" i="17"/>
  <c r="B1080" i="17" s="1"/>
  <c r="B650" i="17"/>
  <c r="O302" i="17"/>
  <c r="B994" i="17"/>
  <c r="O736" i="17"/>
  <c r="O130" i="17"/>
  <c r="B302" i="17"/>
  <c r="O474" i="17"/>
  <c r="B908" i="17"/>
  <c r="B822" i="17"/>
  <c r="B388" i="17"/>
  <c r="O388" i="17"/>
  <c r="B474" i="17"/>
  <c r="I706" i="17"/>
  <c r="C654" i="17"/>
  <c r="C823" i="17"/>
  <c r="D650" i="17"/>
  <c r="BE70" i="34"/>
  <c r="EB70" i="34" s="1"/>
  <c r="E738" i="17"/>
  <c r="BC35" i="34"/>
  <c r="DZ35" i="34" s="1"/>
  <c r="C789" i="17"/>
  <c r="C633" i="17"/>
  <c r="C748" i="17"/>
  <c r="H906" i="17"/>
  <c r="D897" i="17"/>
  <c r="O394" i="17"/>
  <c r="O222" i="17"/>
  <c r="B222" i="17"/>
  <c r="B1086" i="17" s="1"/>
  <c r="O480" i="17"/>
  <c r="B828" i="17"/>
  <c r="B656" i="17"/>
  <c r="B394" i="17"/>
  <c r="O308" i="17"/>
  <c r="O742" i="17"/>
  <c r="B1000" i="17"/>
  <c r="B914" i="17"/>
  <c r="B480" i="17"/>
  <c r="O136" i="17"/>
  <c r="B308" i="17"/>
  <c r="B742" i="17"/>
  <c r="B440" i="17"/>
  <c r="O182" i="17"/>
  <c r="O96" i="17"/>
  <c r="O354" i="17"/>
  <c r="B702" i="17"/>
  <c r="B182" i="17"/>
  <c r="B1046" i="17" s="1"/>
  <c r="B268" i="17"/>
  <c r="B616" i="17"/>
  <c r="B354" i="17"/>
  <c r="O440" i="17"/>
  <c r="B788" i="17"/>
  <c r="B960" i="17"/>
  <c r="B874" i="17"/>
  <c r="O268" i="17"/>
  <c r="O702" i="17"/>
  <c r="B486" i="17"/>
  <c r="O486" i="17"/>
  <c r="B834" i="17"/>
  <c r="B1006" i="17"/>
  <c r="O314" i="17"/>
  <c r="O142" i="17"/>
  <c r="O748" i="17"/>
  <c r="B314" i="17"/>
  <c r="B228" i="17"/>
  <c r="B1092" i="17" s="1"/>
  <c r="B400" i="17"/>
  <c r="B662" i="17"/>
  <c r="O400" i="17"/>
  <c r="B748" i="17"/>
  <c r="O228" i="17"/>
  <c r="B920" i="17"/>
  <c r="C196" i="17"/>
  <c r="C110" i="17"/>
  <c r="C282" i="17"/>
  <c r="C368" i="17"/>
  <c r="AP48" i="34" s="1"/>
  <c r="C387" i="17"/>
  <c r="AP67" i="34" s="1"/>
  <c r="C129" i="17"/>
  <c r="C215" i="17"/>
  <c r="C301" i="17"/>
  <c r="C707" i="17"/>
  <c r="C895" i="17"/>
  <c r="C723" i="17"/>
  <c r="E736" i="17"/>
  <c r="C806" i="17"/>
  <c r="G620" i="17"/>
  <c r="G706" i="17"/>
  <c r="C822" i="17"/>
  <c r="C650" i="17"/>
  <c r="C743" i="17"/>
  <c r="G820" i="17"/>
  <c r="E905" i="17"/>
  <c r="I647" i="17"/>
  <c r="F706" i="17"/>
  <c r="B371" i="17"/>
  <c r="O371" i="17"/>
  <c r="O199" i="17"/>
  <c r="B891" i="17"/>
  <c r="B633" i="17"/>
  <c r="B285" i="17"/>
  <c r="O285" i="17"/>
  <c r="B805" i="17"/>
  <c r="B199" i="17"/>
  <c r="B1063" i="17" s="1"/>
  <c r="O457" i="17"/>
  <c r="O719" i="17"/>
  <c r="B457" i="17"/>
  <c r="B719" i="17"/>
  <c r="B977" i="17"/>
  <c r="O113" i="17"/>
  <c r="B146" i="17"/>
  <c r="O464" i="17"/>
  <c r="B378" i="17"/>
  <c r="O726" i="17"/>
  <c r="B640" i="17"/>
  <c r="B292" i="17"/>
  <c r="B726" i="17"/>
  <c r="B812" i="17"/>
  <c r="B464" i="17"/>
  <c r="B898" i="17"/>
  <c r="O378" i="17"/>
  <c r="O292" i="17"/>
  <c r="O206" i="17"/>
  <c r="O120" i="17"/>
  <c r="B206" i="17"/>
  <c r="B1070" i="17" s="1"/>
  <c r="B984" i="17"/>
  <c r="O135" i="17"/>
  <c r="B999" i="17"/>
  <c r="O221" i="17"/>
  <c r="B655" i="17"/>
  <c r="B307" i="17"/>
  <c r="B913" i="17"/>
  <c r="O741" i="17"/>
  <c r="B479" i="17"/>
  <c r="O307" i="17"/>
  <c r="B393" i="17"/>
  <c r="B741" i="17"/>
  <c r="O479" i="17"/>
  <c r="B827" i="17"/>
  <c r="O393" i="17"/>
  <c r="B221" i="17"/>
  <c r="B1085" i="17" s="1"/>
  <c r="D191" i="17"/>
  <c r="D363" i="17"/>
  <c r="AQ43" i="34" s="1"/>
  <c r="D277" i="17"/>
  <c r="D105" i="17"/>
  <c r="C115" i="17"/>
  <c r="C287" i="17"/>
  <c r="C373" i="17"/>
  <c r="AP53" i="34" s="1"/>
  <c r="C201" i="17"/>
  <c r="D104" i="17"/>
  <c r="D362" i="17"/>
  <c r="AQ42" i="34" s="1"/>
  <c r="D276" i="17"/>
  <c r="D190" i="17"/>
  <c r="D838" i="17"/>
  <c r="BC70" i="34"/>
  <c r="DZ70" i="34" s="1"/>
  <c r="C910" i="17"/>
  <c r="I820" i="17"/>
  <c r="D885" i="17"/>
  <c r="C787" i="17"/>
  <c r="C708" i="17"/>
  <c r="H878" i="17"/>
  <c r="H620" i="17"/>
  <c r="C808" i="17"/>
  <c r="C706" i="17"/>
  <c r="C838" i="17"/>
  <c r="C882" i="17"/>
  <c r="C710" i="17"/>
  <c r="C913" i="17"/>
  <c r="F820" i="17"/>
  <c r="BC71" i="34"/>
  <c r="DZ71" i="34" s="1"/>
  <c r="C653" i="17"/>
  <c r="O303" i="17"/>
  <c r="O131" i="17"/>
  <c r="B389" i="17"/>
  <c r="B737" i="17"/>
  <c r="O389" i="17"/>
  <c r="O737" i="17"/>
  <c r="B995" i="17"/>
  <c r="B217" i="17"/>
  <c r="B1081" i="17" s="1"/>
  <c r="O475" i="17"/>
  <c r="B823" i="17"/>
  <c r="B651" i="17"/>
  <c r="B303" i="17"/>
  <c r="O217" i="17"/>
  <c r="B475" i="17"/>
  <c r="B909" i="17"/>
  <c r="O451" i="17"/>
  <c r="O713" i="17"/>
  <c r="B627" i="17"/>
  <c r="B193" i="17"/>
  <c r="B1057" i="17" s="1"/>
  <c r="O365" i="17"/>
  <c r="O193" i="17"/>
  <c r="B885" i="17"/>
  <c r="B279" i="17"/>
  <c r="O279" i="17"/>
  <c r="B799" i="17"/>
  <c r="B365" i="17"/>
  <c r="B713" i="17"/>
  <c r="B971" i="17"/>
  <c r="O107" i="17"/>
  <c r="B451" i="17"/>
  <c r="BD70" i="34" l="1"/>
  <c r="EA70" i="34" s="1"/>
  <c r="BD33" i="34"/>
  <c r="EA33" i="34" s="1"/>
  <c r="BC39" i="34"/>
  <c r="DZ39" i="34" s="1"/>
  <c r="BG65" i="34"/>
  <c r="ED65" i="34" s="1"/>
  <c r="BC47" i="34"/>
  <c r="DZ47" i="34" s="1"/>
  <c r="D446" i="17"/>
  <c r="C459" i="17"/>
  <c r="D449" i="17"/>
  <c r="C473" i="17"/>
  <c r="C464" i="17"/>
  <c r="AG57" i="33"/>
  <c r="BG57" i="33" s="1"/>
  <c r="G474" i="17"/>
  <c r="D447" i="17"/>
  <c r="F474" i="17"/>
  <c r="C482" i="17"/>
  <c r="D448" i="17"/>
  <c r="C454" i="17"/>
  <c r="D441" i="17"/>
  <c r="C646" i="6"/>
  <c r="C37" i="6"/>
  <c r="AD42" i="34"/>
  <c r="AD35" i="34"/>
  <c r="AC76" i="34"/>
  <c r="O563" i="17"/>
  <c r="B563" i="17"/>
  <c r="O531" i="17"/>
  <c r="B531" i="17"/>
  <c r="O549" i="17"/>
  <c r="B549" i="17"/>
  <c r="B528" i="17"/>
  <c r="O528" i="17"/>
  <c r="B532" i="17"/>
  <c r="O532" i="17"/>
  <c r="AG68" i="34"/>
  <c r="B558" i="17"/>
  <c r="O558" i="17"/>
  <c r="O544" i="17"/>
  <c r="B544" i="17"/>
  <c r="B547" i="17"/>
  <c r="O547" i="17"/>
  <c r="O561" i="17"/>
  <c r="B561" i="17"/>
  <c r="AC53" i="34"/>
  <c r="AC67" i="34"/>
  <c r="B562" i="17"/>
  <c r="O562" i="17"/>
  <c r="O538" i="17"/>
  <c r="B538" i="17"/>
  <c r="O545" i="17"/>
  <c r="B545" i="17"/>
  <c r="B536" i="17"/>
  <c r="O536" i="17"/>
  <c r="O540" i="17"/>
  <c r="B540" i="17"/>
  <c r="O537" i="17"/>
  <c r="B537" i="17"/>
  <c r="AD43" i="34"/>
  <c r="B550" i="17"/>
  <c r="O550" i="17"/>
  <c r="AC48" i="34"/>
  <c r="O526" i="17"/>
  <c r="B526" i="17"/>
  <c r="B566" i="17"/>
  <c r="O566" i="17"/>
  <c r="O560" i="17"/>
  <c r="B560" i="17"/>
  <c r="O564" i="17"/>
  <c r="B564" i="17"/>
  <c r="AF68" i="34"/>
  <c r="AD40" i="34"/>
  <c r="O557" i="17"/>
  <c r="B557" i="17"/>
  <c r="O535" i="17"/>
  <c r="B535" i="17"/>
  <c r="B559" i="17"/>
  <c r="O559" i="17"/>
  <c r="O534" i="17"/>
  <c r="B534" i="17"/>
  <c r="O530" i="17"/>
  <c r="B530" i="17"/>
  <c r="AC58" i="34"/>
  <c r="B551" i="17"/>
  <c r="O551" i="17"/>
  <c r="O565" i="17"/>
  <c r="B565" i="17"/>
  <c r="B543" i="17"/>
  <c r="O543" i="17"/>
  <c r="O572" i="17"/>
  <c r="B572" i="17"/>
  <c r="O548" i="17"/>
  <c r="B548" i="17"/>
  <c r="O525" i="17"/>
  <c r="B525" i="17"/>
  <c r="B542" i="17"/>
  <c r="O542" i="17"/>
  <c r="O527" i="17"/>
  <c r="B527" i="17"/>
  <c r="O541" i="17"/>
  <c r="B541" i="17"/>
  <c r="O569" i="17"/>
  <c r="B569" i="17"/>
  <c r="O568" i="17"/>
  <c r="B568" i="17"/>
  <c r="O533" i="17"/>
  <c r="B533" i="17"/>
  <c r="O575" i="17"/>
  <c r="B575" i="17"/>
  <c r="B567" i="17"/>
  <c r="O567" i="17"/>
  <c r="AD41" i="34"/>
  <c r="B570" i="17"/>
  <c r="O570" i="17"/>
  <c r="O571" i="17"/>
  <c r="B571" i="17"/>
  <c r="B546" i="17"/>
  <c r="O546" i="17"/>
  <c r="AF34" i="33"/>
  <c r="BF34" i="33" s="1"/>
  <c r="BF78" i="33"/>
  <c r="AF54" i="33"/>
  <c r="BF79" i="33"/>
  <c r="BF75" i="33"/>
  <c r="BF45" i="33"/>
  <c r="BF80" i="33"/>
  <c r="BF59" i="33"/>
  <c r="BF49" i="33"/>
  <c r="BF66" i="33"/>
  <c r="BF39" i="33"/>
  <c r="BF52" i="33"/>
  <c r="BF69" i="33"/>
  <c r="BS49" i="33"/>
  <c r="BS59" i="33"/>
  <c r="BF68" i="33"/>
  <c r="BS45" i="33"/>
  <c r="BF33" i="33"/>
  <c r="BS78" i="33"/>
  <c r="BS75" i="33"/>
  <c r="BF51" i="33"/>
  <c r="BF47" i="33"/>
  <c r="BF84" i="33"/>
  <c r="BS80" i="33"/>
  <c r="BS79" i="33"/>
  <c r="BF38" i="33"/>
  <c r="BF70" i="33"/>
  <c r="FY47" i="34"/>
  <c r="Q696" i="17"/>
  <c r="R696" i="17"/>
  <c r="P696" i="17"/>
  <c r="S696" i="17"/>
  <c r="T696" i="17"/>
  <c r="U696" i="17"/>
  <c r="V696" i="17"/>
  <c r="W696" i="17"/>
  <c r="X696" i="17"/>
  <c r="Y696" i="17"/>
  <c r="Z696" i="17"/>
  <c r="P697" i="17"/>
  <c r="Q697" i="17"/>
  <c r="AF36" i="33"/>
  <c r="FP65" i="34"/>
  <c r="DP65" i="34"/>
  <c r="HP65" i="34" s="1"/>
  <c r="EP65" i="34"/>
  <c r="IP65" i="34" s="1"/>
  <c r="FN39" i="34"/>
  <c r="DN39" i="34"/>
  <c r="HN39" i="34" s="1"/>
  <c r="EN39" i="34"/>
  <c r="IN39" i="34" s="1"/>
  <c r="FM38" i="34"/>
  <c r="DM38" i="34"/>
  <c r="HM38" i="34" s="1"/>
  <c r="EM38" i="34"/>
  <c r="IM38" i="34" s="1"/>
  <c r="FN45" i="34"/>
  <c r="DN45" i="34"/>
  <c r="EN45" i="34"/>
  <c r="FM72" i="34"/>
  <c r="DM72" i="34"/>
  <c r="HM72" i="34" s="1"/>
  <c r="EM72" i="34"/>
  <c r="IM72" i="34" s="1"/>
  <c r="FM45" i="34"/>
  <c r="DM45" i="34"/>
  <c r="EM45" i="34"/>
  <c r="FY37" i="34"/>
  <c r="GA73" i="34"/>
  <c r="FZ71" i="34"/>
  <c r="GB70" i="34"/>
  <c r="IB70" i="34" s="1"/>
  <c r="FZ52" i="34"/>
  <c r="HZ52" i="34" s="1"/>
  <c r="GA57" i="34"/>
  <c r="FM71" i="34"/>
  <c r="DM71" i="34"/>
  <c r="EM71" i="34"/>
  <c r="FN65" i="34"/>
  <c r="DN65" i="34"/>
  <c r="HN65" i="34" s="1"/>
  <c r="EN65" i="34"/>
  <c r="IN65" i="34" s="1"/>
  <c r="FN47" i="34"/>
  <c r="DN47" i="34"/>
  <c r="EN47" i="34"/>
  <c r="FM42" i="34"/>
  <c r="DM42" i="34"/>
  <c r="EM42" i="34"/>
  <c r="FM68" i="34"/>
  <c r="DM68" i="34"/>
  <c r="HM68" i="34" s="1"/>
  <c r="EM68" i="34"/>
  <c r="IM68" i="34" s="1"/>
  <c r="FN57" i="34"/>
  <c r="DN57" i="34"/>
  <c r="HN57" i="34" s="1"/>
  <c r="EN57" i="34"/>
  <c r="IN57" i="34" s="1"/>
  <c r="FO70" i="34"/>
  <c r="DO70" i="34"/>
  <c r="HO70" i="34" s="1"/>
  <c r="EO70" i="34"/>
  <c r="IO70" i="34" s="1"/>
  <c r="FS38" i="34"/>
  <c r="DS38" i="34"/>
  <c r="HS38" i="34" s="1"/>
  <c r="ES38" i="34"/>
  <c r="IS38" i="34" s="1"/>
  <c r="FM79" i="34"/>
  <c r="DM79" i="34"/>
  <c r="EM79" i="34"/>
  <c r="FM84" i="34"/>
  <c r="DM84" i="34"/>
  <c r="HM84" i="34" s="1"/>
  <c r="EM84" i="34"/>
  <c r="IM84" i="34" s="1"/>
  <c r="FM59" i="34"/>
  <c r="DM59" i="34"/>
  <c r="EM59" i="34"/>
  <c r="FN84" i="34"/>
  <c r="DN84" i="34"/>
  <c r="HN84" i="34" s="1"/>
  <c r="EN84" i="34"/>
  <c r="IN84" i="34" s="1"/>
  <c r="FQ66" i="34"/>
  <c r="DQ66" i="34"/>
  <c r="HQ66" i="34" s="1"/>
  <c r="EQ66" i="34"/>
  <c r="IQ66" i="34" s="1"/>
  <c r="FM52" i="34"/>
  <c r="DM52" i="34"/>
  <c r="HM52" i="34" s="1"/>
  <c r="EM52" i="34"/>
  <c r="IM52" i="34" s="1"/>
  <c r="FO68" i="34"/>
  <c r="DO68" i="34"/>
  <c r="HO68" i="34" s="1"/>
  <c r="EO68" i="34"/>
  <c r="IO68" i="34" s="1"/>
  <c r="FM69" i="34"/>
  <c r="DM69" i="34"/>
  <c r="HM69" i="34" s="1"/>
  <c r="EM69" i="34"/>
  <c r="IM69" i="34" s="1"/>
  <c r="FN38" i="34"/>
  <c r="DN38" i="34"/>
  <c r="HN38" i="34" s="1"/>
  <c r="EN38" i="34"/>
  <c r="IN38" i="34" s="1"/>
  <c r="FO66" i="34"/>
  <c r="DO66" i="34"/>
  <c r="HO66" i="34" s="1"/>
  <c r="EO66" i="34"/>
  <c r="IO66" i="34" s="1"/>
  <c r="GA33" i="34"/>
  <c r="IA33" i="34" s="1"/>
  <c r="GC65" i="34"/>
  <c r="FZ39" i="34"/>
  <c r="HZ39" i="34" s="1"/>
  <c r="FR65" i="34"/>
  <c r="DR65" i="34"/>
  <c r="HR65" i="34" s="1"/>
  <c r="ER65" i="34"/>
  <c r="IR65" i="34" s="1"/>
  <c r="FN70" i="34"/>
  <c r="DN70" i="34"/>
  <c r="HN70" i="34" s="1"/>
  <c r="EN70" i="34"/>
  <c r="IN70" i="34" s="1"/>
  <c r="FM41" i="34"/>
  <c r="DM41" i="34"/>
  <c r="EM41" i="34"/>
  <c r="FM70" i="34"/>
  <c r="DM70" i="34"/>
  <c r="HM70" i="34" s="1"/>
  <c r="EM70" i="34"/>
  <c r="IM70" i="34" s="1"/>
  <c r="FO65" i="34"/>
  <c r="DO65" i="34"/>
  <c r="HO65" i="34" s="1"/>
  <c r="EO65" i="34"/>
  <c r="IO65" i="34" s="1"/>
  <c r="FM39" i="34"/>
  <c r="DM39" i="34"/>
  <c r="HM39" i="34" s="1"/>
  <c r="EM39" i="34"/>
  <c r="IM39" i="34" s="1"/>
  <c r="FM78" i="34"/>
  <c r="DM78" i="34"/>
  <c r="EM78" i="34"/>
  <c r="GA70" i="34"/>
  <c r="FZ35" i="34"/>
  <c r="FZ49" i="34"/>
  <c r="HZ49" i="34" s="1"/>
  <c r="FZ69" i="34"/>
  <c r="HZ69" i="34" s="1"/>
  <c r="FM73" i="34"/>
  <c r="DM73" i="34"/>
  <c r="EM73" i="34"/>
  <c r="FN69" i="34"/>
  <c r="DN69" i="34"/>
  <c r="HN69" i="34" s="1"/>
  <c r="EN69" i="34"/>
  <c r="IN69" i="34" s="1"/>
  <c r="FM34" i="34"/>
  <c r="DM34" i="34"/>
  <c r="EM34" i="34"/>
  <c r="FM80" i="34"/>
  <c r="DM80" i="34"/>
  <c r="EM80" i="34"/>
  <c r="FM35" i="34"/>
  <c r="DM35" i="34"/>
  <c r="EM35" i="34"/>
  <c r="FN68" i="34"/>
  <c r="DN68" i="34"/>
  <c r="HN68" i="34" s="1"/>
  <c r="EN68" i="34"/>
  <c r="IN68" i="34" s="1"/>
  <c r="FN73" i="34"/>
  <c r="DN73" i="34"/>
  <c r="EN73" i="34"/>
  <c r="FP66" i="34"/>
  <c r="DP66" i="34"/>
  <c r="HP66" i="34" s="1"/>
  <c r="EP66" i="34"/>
  <c r="IP66" i="34" s="1"/>
  <c r="FR38" i="34"/>
  <c r="DR38" i="34"/>
  <c r="HR38" i="34" s="1"/>
  <c r="ER38" i="34"/>
  <c r="IR38" i="34" s="1"/>
  <c r="FS66" i="34"/>
  <c r="DS66" i="34"/>
  <c r="HS66" i="34" s="1"/>
  <c r="ES66" i="34"/>
  <c r="IS66" i="34" s="1"/>
  <c r="FP38" i="34"/>
  <c r="DP38" i="34"/>
  <c r="HP38" i="34" s="1"/>
  <c r="EP38" i="34"/>
  <c r="IP38" i="34" s="1"/>
  <c r="FQ38" i="34"/>
  <c r="DQ38" i="34"/>
  <c r="HQ38" i="34" s="1"/>
  <c r="EQ38" i="34"/>
  <c r="IQ38" i="34" s="1"/>
  <c r="FM55" i="34"/>
  <c r="DM55" i="34"/>
  <c r="HM55" i="34" s="1"/>
  <c r="EM55" i="34"/>
  <c r="IM55" i="34" s="1"/>
  <c r="FN36" i="34"/>
  <c r="DN36" i="34"/>
  <c r="EN36" i="34"/>
  <c r="FM51" i="34"/>
  <c r="DM51" i="34"/>
  <c r="HM51" i="34" s="1"/>
  <c r="EM51" i="34"/>
  <c r="IM51" i="34" s="1"/>
  <c r="FM47" i="34"/>
  <c r="DM47" i="34"/>
  <c r="EM47" i="34"/>
  <c r="FQ65" i="34"/>
  <c r="DQ65" i="34"/>
  <c r="HQ65" i="34" s="1"/>
  <c r="EQ65" i="34"/>
  <c r="IQ65" i="34" s="1"/>
  <c r="FN33" i="34"/>
  <c r="DN33" i="34"/>
  <c r="HN33" i="34" s="1"/>
  <c r="EN33" i="34"/>
  <c r="IN33" i="34" s="1"/>
  <c r="FM54" i="34"/>
  <c r="DM54" i="34"/>
  <c r="EM54" i="34"/>
  <c r="FM40" i="34"/>
  <c r="DM40" i="34"/>
  <c r="EM40" i="34"/>
  <c r="FM33" i="34"/>
  <c r="DM33" i="34"/>
  <c r="HM33" i="34" s="1"/>
  <c r="EM33" i="34"/>
  <c r="IM33" i="34" s="1"/>
  <c r="FS65" i="34"/>
  <c r="DS65" i="34"/>
  <c r="HS65" i="34" s="1"/>
  <c r="ES65" i="34"/>
  <c r="IS65" i="34" s="1"/>
  <c r="FM75" i="34"/>
  <c r="DM75" i="34"/>
  <c r="EM75" i="34"/>
  <c r="FM49" i="34"/>
  <c r="DM49" i="34"/>
  <c r="EM49" i="34"/>
  <c r="FR66" i="34"/>
  <c r="DR66" i="34"/>
  <c r="HR66" i="34" s="1"/>
  <c r="ER66" i="34"/>
  <c r="IR66" i="34" s="1"/>
  <c r="FM66" i="34"/>
  <c r="DM66" i="34"/>
  <c r="HM66" i="34" s="1"/>
  <c r="EM66" i="34"/>
  <c r="IM66" i="34" s="1"/>
  <c r="FM36" i="34"/>
  <c r="DM36" i="34"/>
  <c r="EM36" i="34"/>
  <c r="FN79" i="34"/>
  <c r="DN79" i="34"/>
  <c r="EN79" i="34"/>
  <c r="FZ80" i="34"/>
  <c r="FZ47" i="34"/>
  <c r="FZ70" i="34"/>
  <c r="HZ70" i="34" s="1"/>
  <c r="FZ45" i="34"/>
  <c r="FZ34" i="34"/>
  <c r="GA65" i="34"/>
  <c r="IA65" i="34" s="1"/>
  <c r="HZ35" i="34"/>
  <c r="HZ47" i="34"/>
  <c r="HZ80" i="34"/>
  <c r="IA73" i="34"/>
  <c r="IA70" i="34"/>
  <c r="HZ71" i="34"/>
  <c r="IA57" i="34"/>
  <c r="HZ45" i="34"/>
  <c r="HZ34" i="34"/>
  <c r="IC65" i="34"/>
  <c r="ID65" i="34"/>
  <c r="GP65" i="34"/>
  <c r="GM45" i="34"/>
  <c r="GM71" i="34"/>
  <c r="GN65" i="34"/>
  <c r="GN57" i="34"/>
  <c r="GO70" i="34"/>
  <c r="GM52" i="34"/>
  <c r="GM69" i="34"/>
  <c r="GN70" i="34"/>
  <c r="GM70" i="34"/>
  <c r="GM39" i="34"/>
  <c r="GM34" i="34"/>
  <c r="GM80" i="34"/>
  <c r="GM35" i="34"/>
  <c r="GN73" i="34"/>
  <c r="GM47" i="34"/>
  <c r="GN33" i="34"/>
  <c r="GM49" i="34"/>
  <c r="AF35" i="33"/>
  <c r="C967" i="17"/>
  <c r="AF73" i="33"/>
  <c r="AG73" i="33"/>
  <c r="BG73" i="33" s="1"/>
  <c r="AF42" i="33"/>
  <c r="P53" i="33"/>
  <c r="P53" i="34"/>
  <c r="B73" i="33"/>
  <c r="BR73" i="33" s="1"/>
  <c r="B73" i="34"/>
  <c r="HL73" i="34" s="1"/>
  <c r="B51" i="33"/>
  <c r="O51" i="33" s="1"/>
  <c r="AR51" i="33" s="1"/>
  <c r="B51" i="34"/>
  <c r="HL51" i="34" s="1"/>
  <c r="C76" i="33"/>
  <c r="AF76" i="33" s="1"/>
  <c r="C76" i="34"/>
  <c r="B36" i="33"/>
  <c r="O36" i="33" s="1"/>
  <c r="AE36" i="33" s="1"/>
  <c r="B36" i="34"/>
  <c r="HL36" i="34" s="1"/>
  <c r="P48" i="33"/>
  <c r="P48" i="34"/>
  <c r="BC72" i="34"/>
  <c r="FZ72" i="34" s="1"/>
  <c r="BC36" i="34"/>
  <c r="FZ36" i="34" s="1"/>
  <c r="B72" i="33"/>
  <c r="O72" i="33" s="1"/>
  <c r="AR72" i="33" s="1"/>
  <c r="B72" i="34"/>
  <c r="HL72" i="34" s="1"/>
  <c r="BC55" i="34"/>
  <c r="FZ55" i="34" s="1"/>
  <c r="B50" i="33"/>
  <c r="O50" i="33" s="1"/>
  <c r="B50" i="34"/>
  <c r="HL50" i="34" s="1"/>
  <c r="B35" i="33"/>
  <c r="O35" i="33" s="1"/>
  <c r="AE35" i="33" s="1"/>
  <c r="B35" i="34"/>
  <c r="HL35" i="34" s="1"/>
  <c r="B49" i="33"/>
  <c r="BR49" i="33" s="1"/>
  <c r="B49" i="34"/>
  <c r="HL49" i="34" s="1"/>
  <c r="B39" i="33"/>
  <c r="BR39" i="33" s="1"/>
  <c r="B39" i="34"/>
  <c r="HL39" i="34" s="1"/>
  <c r="B57" i="33"/>
  <c r="BR57" i="33" s="1"/>
  <c r="B57" i="34"/>
  <c r="HL57" i="34" s="1"/>
  <c r="T68" i="33"/>
  <c r="T68" i="34"/>
  <c r="B38" i="33"/>
  <c r="O38" i="33" s="1"/>
  <c r="AR38" i="33" s="1"/>
  <c r="B38" i="34"/>
  <c r="HL38" i="34" s="1"/>
  <c r="C58" i="33"/>
  <c r="C58" i="34"/>
  <c r="B48" i="33"/>
  <c r="O48" i="33" s="1"/>
  <c r="AR48" i="33" s="1"/>
  <c r="B48" i="34"/>
  <c r="HL48" i="34" s="1"/>
  <c r="B54" i="33"/>
  <c r="BR54" i="33" s="1"/>
  <c r="B54" i="34"/>
  <c r="HL54" i="34" s="1"/>
  <c r="C999" i="17"/>
  <c r="BC73" i="34"/>
  <c r="FZ73" i="34" s="1"/>
  <c r="BE65" i="34"/>
  <c r="BD38" i="34"/>
  <c r="GA38" i="34" s="1"/>
  <c r="BC33" i="34"/>
  <c r="FZ33" i="34" s="1"/>
  <c r="BC40" i="34"/>
  <c r="FZ40" i="34" s="1"/>
  <c r="E992" i="17"/>
  <c r="BE66" i="34"/>
  <c r="BD69" i="34"/>
  <c r="GA69" i="34" s="1"/>
  <c r="C985" i="17"/>
  <c r="BC59" i="34"/>
  <c r="C1005" i="17"/>
  <c r="BC79" i="34"/>
  <c r="C1004" i="17"/>
  <c r="BC78" i="34"/>
  <c r="FZ78" i="34" s="1"/>
  <c r="EZ34" i="34"/>
  <c r="EZ80" i="34"/>
  <c r="EZ35" i="34"/>
  <c r="AF55" i="33"/>
  <c r="EZ47" i="34"/>
  <c r="Q43" i="33"/>
  <c r="AT43" i="33" s="1"/>
  <c r="Q43" i="34"/>
  <c r="Q35" i="33"/>
  <c r="Q35" i="34"/>
  <c r="B46" i="33"/>
  <c r="O46" i="33" s="1"/>
  <c r="AR46" i="33" s="1"/>
  <c r="B46" i="34"/>
  <c r="HL46" i="34" s="1"/>
  <c r="B33" i="33"/>
  <c r="BE33" i="33" s="1"/>
  <c r="B33" i="34"/>
  <c r="HL33" i="34" s="1"/>
  <c r="B77" i="33"/>
  <c r="O77" i="33" s="1"/>
  <c r="AR77" i="33" s="1"/>
  <c r="B77" i="34"/>
  <c r="HL77" i="34" s="1"/>
  <c r="G68" i="33"/>
  <c r="AJ68" i="33" s="1"/>
  <c r="BJ68" i="33" s="1"/>
  <c r="G68" i="34"/>
  <c r="B44" i="33"/>
  <c r="BR44" i="33" s="1"/>
  <c r="B44" i="34"/>
  <c r="HL44" i="34" s="1"/>
  <c r="D41" i="33"/>
  <c r="D41" i="34"/>
  <c r="B52" i="33"/>
  <c r="BE52" i="33" s="1"/>
  <c r="B52" i="34"/>
  <c r="HL52" i="34" s="1"/>
  <c r="C980" i="17"/>
  <c r="BC54" i="34"/>
  <c r="FZ54" i="34" s="1"/>
  <c r="D1010" i="17"/>
  <c r="BD84" i="34"/>
  <c r="BD36" i="34"/>
  <c r="GA36" i="34" s="1"/>
  <c r="FA57" i="34"/>
  <c r="FB70" i="34"/>
  <c r="EZ45" i="34"/>
  <c r="B69" i="33"/>
  <c r="BE69" i="33" s="1"/>
  <c r="B69" i="34"/>
  <c r="HL69" i="34" s="1"/>
  <c r="D42" i="33"/>
  <c r="D42" i="34"/>
  <c r="C53" i="33"/>
  <c r="AF53" i="33" s="1"/>
  <c r="C53" i="34"/>
  <c r="P67" i="33"/>
  <c r="P67" i="34"/>
  <c r="B34" i="33"/>
  <c r="O34" i="33" s="1"/>
  <c r="AR34" i="33" s="1"/>
  <c r="B34" i="34"/>
  <c r="HL34" i="34" s="1"/>
  <c r="B74" i="33"/>
  <c r="BR74" i="33" s="1"/>
  <c r="B74" i="34"/>
  <c r="HL74" i="34" s="1"/>
  <c r="BI38" i="34"/>
  <c r="GF38" i="34" s="1"/>
  <c r="B68" i="33"/>
  <c r="O68" i="33" s="1"/>
  <c r="AR68" i="33" s="1"/>
  <c r="B68" i="34"/>
  <c r="HL68" i="34" s="1"/>
  <c r="D35" i="33"/>
  <c r="D35" i="34"/>
  <c r="F68" i="33"/>
  <c r="AI68" i="33" s="1"/>
  <c r="BI68" i="33" s="1"/>
  <c r="F68" i="34"/>
  <c r="D40" i="33"/>
  <c r="D40" i="34"/>
  <c r="B53" i="33"/>
  <c r="BE53" i="33" s="1"/>
  <c r="B53" i="34"/>
  <c r="HL53" i="34" s="1"/>
  <c r="B42" i="33"/>
  <c r="O42" i="33" s="1"/>
  <c r="AR42" i="33" s="1"/>
  <c r="B42" i="34"/>
  <c r="HL42" i="34" s="1"/>
  <c r="B41" i="33"/>
  <c r="BE41" i="33" s="1"/>
  <c r="B41" i="34"/>
  <c r="HL41" i="34" s="1"/>
  <c r="B83" i="33"/>
  <c r="O83" i="33" s="1"/>
  <c r="AE83" i="33" s="1"/>
  <c r="B83" i="34"/>
  <c r="HL83" i="34" s="1"/>
  <c r="B75" i="33"/>
  <c r="O75" i="33" s="1"/>
  <c r="AE75" i="33" s="1"/>
  <c r="B75" i="34"/>
  <c r="HL75" i="34" s="1"/>
  <c r="Q41" i="33"/>
  <c r="Q41" i="34"/>
  <c r="B59" i="33"/>
  <c r="BE59" i="33" s="1"/>
  <c r="B59" i="34"/>
  <c r="HL59" i="34" s="1"/>
  <c r="B55" i="33"/>
  <c r="O55" i="33" s="1"/>
  <c r="AR55" i="33" s="1"/>
  <c r="B55" i="34"/>
  <c r="HL55" i="34" s="1"/>
  <c r="BH65" i="34"/>
  <c r="GE65" i="34" s="1"/>
  <c r="BC68" i="34"/>
  <c r="FZ68" i="34" s="1"/>
  <c r="BC41" i="34"/>
  <c r="FZ41" i="34" s="1"/>
  <c r="BC66" i="34"/>
  <c r="FZ66" i="34" s="1"/>
  <c r="D971" i="17"/>
  <c r="BD45" i="34"/>
  <c r="GA45" i="34" s="1"/>
  <c r="D1005" i="17"/>
  <c r="BD79" i="34"/>
  <c r="GA79" i="34" s="1"/>
  <c r="BC42" i="34"/>
  <c r="FZ42" i="34" s="1"/>
  <c r="EZ71" i="34"/>
  <c r="AF40" i="33"/>
  <c r="EZ69" i="34"/>
  <c r="AF41" i="33"/>
  <c r="EZ39" i="34"/>
  <c r="P76" i="33"/>
  <c r="AS76" i="33" s="1"/>
  <c r="P76" i="34"/>
  <c r="B70" i="33"/>
  <c r="O70" i="33" s="1"/>
  <c r="AE70" i="33" s="1"/>
  <c r="B70" i="34"/>
  <c r="HL70" i="34" s="1"/>
  <c r="S68" i="33"/>
  <c r="S68" i="34"/>
  <c r="B76" i="33"/>
  <c r="BR76" i="33" s="1"/>
  <c r="B76" i="34"/>
  <c r="HL76" i="34" s="1"/>
  <c r="P58" i="33"/>
  <c r="P58" i="34"/>
  <c r="B66" i="33"/>
  <c r="O66" i="33" s="1"/>
  <c r="AR66" i="33" s="1"/>
  <c r="B66" i="34"/>
  <c r="HL66" i="34" s="1"/>
  <c r="BI66" i="34"/>
  <c r="GF66" i="34" s="1"/>
  <c r="BG66" i="34"/>
  <c r="GD66" i="34" s="1"/>
  <c r="BH38" i="34"/>
  <c r="GE38" i="34" s="1"/>
  <c r="BC51" i="34"/>
  <c r="FZ51" i="34" s="1"/>
  <c r="FC65" i="34"/>
  <c r="EZ52" i="34"/>
  <c r="FA70" i="34"/>
  <c r="B45" i="33"/>
  <c r="O45" i="33" s="1"/>
  <c r="AR45" i="33" s="1"/>
  <c r="B45" i="34"/>
  <c r="HL45" i="34" s="1"/>
  <c r="Q42" i="33"/>
  <c r="Q42" i="34"/>
  <c r="D43" i="33"/>
  <c r="AG43" i="33" s="1"/>
  <c r="BG43" i="33" s="1"/>
  <c r="D43" i="34"/>
  <c r="B58" i="33"/>
  <c r="BE58" i="33" s="1"/>
  <c r="B58" i="34"/>
  <c r="HL58" i="34" s="1"/>
  <c r="BC75" i="34"/>
  <c r="FZ75" i="34" s="1"/>
  <c r="C67" i="33"/>
  <c r="AF67" i="33" s="1"/>
  <c r="C67" i="34"/>
  <c r="C48" i="33"/>
  <c r="AF48" i="33" s="1"/>
  <c r="C48" i="34"/>
  <c r="B80" i="33"/>
  <c r="O80" i="33" s="1"/>
  <c r="AR80" i="33" s="1"/>
  <c r="B80" i="34"/>
  <c r="HL80" i="34" s="1"/>
  <c r="B56" i="33"/>
  <c r="BE56" i="33" s="1"/>
  <c r="B56" i="34"/>
  <c r="HL56" i="34" s="1"/>
  <c r="B71" i="33"/>
  <c r="O71" i="33" s="1"/>
  <c r="AE71" i="33" s="1"/>
  <c r="B71" i="34"/>
  <c r="HL71" i="34" s="1"/>
  <c r="Q40" i="33"/>
  <c r="Q40" i="34"/>
  <c r="B65" i="33"/>
  <c r="O65" i="33" s="1"/>
  <c r="AR65" i="33" s="1"/>
  <c r="B65" i="34"/>
  <c r="HL65" i="34" s="1"/>
  <c r="B43" i="33"/>
  <c r="O43" i="33" s="1"/>
  <c r="AR43" i="33" s="1"/>
  <c r="B43" i="34"/>
  <c r="HL43" i="34" s="1"/>
  <c r="B67" i="33"/>
  <c r="O67" i="33" s="1"/>
  <c r="AE67" i="33" s="1"/>
  <c r="B67" i="34"/>
  <c r="HL67" i="34" s="1"/>
  <c r="B40" i="33"/>
  <c r="O40" i="33" s="1"/>
  <c r="AR40" i="33" s="1"/>
  <c r="B40" i="34"/>
  <c r="HL40" i="34" s="1"/>
  <c r="B78" i="33"/>
  <c r="BR78" i="33" s="1"/>
  <c r="B78" i="34"/>
  <c r="HL78" i="34" s="1"/>
  <c r="B79" i="33"/>
  <c r="O79" i="33" s="1"/>
  <c r="AE79" i="33" s="1"/>
  <c r="B79" i="34"/>
  <c r="HL79" i="34" s="1"/>
  <c r="BG38" i="34"/>
  <c r="GD38" i="34" s="1"/>
  <c r="BC84" i="34"/>
  <c r="EZ84" i="34" s="1"/>
  <c r="BF66" i="34"/>
  <c r="GC66" i="34" s="1"/>
  <c r="BF38" i="34"/>
  <c r="GC38" i="34" s="1"/>
  <c r="H992" i="17"/>
  <c r="BH66" i="34"/>
  <c r="GE66" i="34" s="1"/>
  <c r="BI65" i="34"/>
  <c r="GF65" i="34" s="1"/>
  <c r="BD47" i="34"/>
  <c r="GA47" i="34" s="1"/>
  <c r="BE68" i="34"/>
  <c r="GB68" i="34" s="1"/>
  <c r="BD68" i="34"/>
  <c r="GA68" i="34" s="1"/>
  <c r="C964" i="17"/>
  <c r="BC38" i="34"/>
  <c r="FZ38" i="34" s="1"/>
  <c r="BD39" i="34"/>
  <c r="GA39" i="34" s="1"/>
  <c r="AF71" i="33"/>
  <c r="FA65" i="34"/>
  <c r="FA73" i="34"/>
  <c r="AG36" i="33"/>
  <c r="FA33" i="34"/>
  <c r="EZ49" i="34"/>
  <c r="EZ70" i="34"/>
  <c r="AF72" i="33"/>
  <c r="C992" i="17"/>
  <c r="F964" i="17"/>
  <c r="E991" i="17"/>
  <c r="D964" i="17"/>
  <c r="G992" i="17"/>
  <c r="D973" i="17"/>
  <c r="C994" i="17"/>
  <c r="D965" i="17"/>
  <c r="D962" i="17"/>
  <c r="D995" i="17"/>
  <c r="C966" i="17"/>
  <c r="D994" i="17"/>
  <c r="I992" i="17"/>
  <c r="I991" i="17"/>
  <c r="C968" i="17"/>
  <c r="G964" i="17"/>
  <c r="C1010" i="17"/>
  <c r="C959" i="17"/>
  <c r="H964" i="17"/>
  <c r="C977" i="17"/>
  <c r="F992" i="17"/>
  <c r="D959" i="17"/>
  <c r="C996" i="17"/>
  <c r="D882" i="17"/>
  <c r="C893" i="17"/>
  <c r="D883" i="17"/>
  <c r="C735" i="17"/>
  <c r="C802" i="17"/>
  <c r="C961" i="17"/>
  <c r="D789" i="17"/>
  <c r="F650" i="17"/>
  <c r="C971" i="17"/>
  <c r="D991" i="17"/>
  <c r="G822" i="17"/>
  <c r="G908" i="17"/>
  <c r="C726" i="17"/>
  <c r="D623" i="17"/>
  <c r="D881" i="17"/>
  <c r="H991" i="17"/>
  <c r="D996" i="17"/>
  <c r="G991" i="17"/>
  <c r="C997" i="17"/>
  <c r="D624" i="17"/>
  <c r="C807" i="17"/>
  <c r="C965" i="17"/>
  <c r="C630" i="17"/>
  <c r="C962" i="17"/>
  <c r="D875" i="17"/>
  <c r="C658" i="17"/>
  <c r="F736" i="17"/>
  <c r="F908" i="17"/>
  <c r="D983" i="17"/>
  <c r="D622" i="17"/>
  <c r="D794" i="17"/>
  <c r="C973" i="17"/>
  <c r="C975" i="17"/>
  <c r="C640" i="17"/>
  <c r="B332" i="17"/>
  <c r="O246" i="17"/>
  <c r="F991" i="17"/>
  <c r="C139" i="17"/>
  <c r="C397" i="17"/>
  <c r="AP77" i="34" s="1"/>
  <c r="C311" i="17"/>
  <c r="C225" i="17"/>
  <c r="C106" i="17"/>
  <c r="C192" i="17"/>
  <c r="C278" i="17"/>
  <c r="C364" i="17"/>
  <c r="AP44" i="34" s="1"/>
  <c r="D625" i="17"/>
  <c r="D711" i="17"/>
  <c r="B404" i="17"/>
  <c r="O146" i="17"/>
  <c r="B490" i="17"/>
  <c r="B752" i="17"/>
  <c r="O404" i="17"/>
  <c r="O232" i="17"/>
  <c r="B666" i="17"/>
  <c r="B232" i="17"/>
  <c r="B1096" i="17" s="1"/>
  <c r="O318" i="17"/>
  <c r="B924" i="17"/>
  <c r="O490" i="17"/>
  <c r="B838" i="17"/>
  <c r="B1010" i="17"/>
  <c r="O752" i="17"/>
  <c r="B318" i="17"/>
  <c r="BC67" i="34"/>
  <c r="DZ67" i="34" s="1"/>
  <c r="C649" i="17"/>
  <c r="C888" i="17"/>
  <c r="C716" i="17"/>
  <c r="C998" i="17"/>
  <c r="C744" i="17"/>
  <c r="C830" i="17"/>
  <c r="C978" i="17"/>
  <c r="C1006" i="17"/>
  <c r="C995" i="17"/>
  <c r="D999" i="17"/>
  <c r="G650" i="17"/>
  <c r="C898" i="17"/>
  <c r="O244" i="17"/>
  <c r="D268" i="17"/>
  <c r="D96" i="17"/>
  <c r="D182" i="17"/>
  <c r="D354" i="17"/>
  <c r="AQ34" i="34" s="1"/>
  <c r="D796" i="17"/>
  <c r="C721" i="17"/>
  <c r="C635" i="17"/>
  <c r="C1001" i="17"/>
  <c r="C821" i="17"/>
  <c r="C907" i="17"/>
  <c r="I964" i="17"/>
  <c r="D617" i="17"/>
  <c r="C916" i="17"/>
  <c r="F822" i="17"/>
  <c r="C981" i="17"/>
  <c r="D880" i="17"/>
  <c r="C960" i="17"/>
  <c r="G736" i="17"/>
  <c r="C812" i="17"/>
  <c r="BD41" i="34"/>
  <c r="EA41" i="34" s="1"/>
  <c r="D795" i="17"/>
  <c r="O245" i="17"/>
  <c r="B331" i="17"/>
  <c r="G304" i="17"/>
  <c r="G218" i="17"/>
  <c r="G132" i="17"/>
  <c r="G390" i="17"/>
  <c r="AT70" i="34" s="1"/>
  <c r="D300" i="17"/>
  <c r="D128" i="17"/>
  <c r="D214" i="17"/>
  <c r="D386" i="17"/>
  <c r="AQ66" i="34" s="1"/>
  <c r="F390" i="17"/>
  <c r="AS70" i="34" s="1"/>
  <c r="F218" i="17"/>
  <c r="F132" i="17"/>
  <c r="F304" i="17"/>
  <c r="H302" i="17"/>
  <c r="H130" i="17"/>
  <c r="H388" i="17"/>
  <c r="AU68" i="34" s="1"/>
  <c r="H216" i="17"/>
  <c r="FD65" i="34" l="1"/>
  <c r="GQ65" i="34"/>
  <c r="GD65" i="34"/>
  <c r="BE39" i="33"/>
  <c r="F476" i="17"/>
  <c r="G476" i="17"/>
  <c r="C450" i="17"/>
  <c r="D472" i="17"/>
  <c r="C483" i="17"/>
  <c r="H474" i="17"/>
  <c r="BE44" i="33"/>
  <c r="D440" i="17"/>
  <c r="C564" i="6"/>
  <c r="C652" i="6"/>
  <c r="C539" i="6" s="1"/>
  <c r="AH68" i="34"/>
  <c r="AG70" i="34"/>
  <c r="AD34" i="34"/>
  <c r="AC77" i="34"/>
  <c r="AF70" i="34"/>
  <c r="O576" i="17"/>
  <c r="B576" i="17"/>
  <c r="AC44" i="34"/>
  <c r="O52" i="33"/>
  <c r="AR52" i="33" s="1"/>
  <c r="EZ72" i="34"/>
  <c r="IZ72" i="34" s="1"/>
  <c r="EZ55" i="34"/>
  <c r="GZ55" i="34" s="1"/>
  <c r="FA38" i="34"/>
  <c r="HA38" i="34" s="1"/>
  <c r="JA38" i="34" s="1"/>
  <c r="BE51" i="33"/>
  <c r="BE34" i="33"/>
  <c r="BE42" i="33"/>
  <c r="BF76" i="33"/>
  <c r="BF53" i="33"/>
  <c r="BR55" i="33"/>
  <c r="BR51" i="33"/>
  <c r="BR83" i="33"/>
  <c r="BR42" i="33"/>
  <c r="BR34" i="33"/>
  <c r="BF36" i="33"/>
  <c r="BF67" i="33"/>
  <c r="BE55" i="33"/>
  <c r="BE83" i="33"/>
  <c r="BF48" i="33"/>
  <c r="BS76" i="33"/>
  <c r="BF40" i="33"/>
  <c r="BF35" i="33"/>
  <c r="BF54" i="33"/>
  <c r="BF42" i="33"/>
  <c r="BF73" i="33"/>
  <c r="BF72" i="33"/>
  <c r="BF71" i="33"/>
  <c r="BF41" i="33"/>
  <c r="BF55" i="33"/>
  <c r="FE66" i="34"/>
  <c r="HE66" i="34" s="1"/>
  <c r="HM40" i="34"/>
  <c r="O59" i="33"/>
  <c r="AE59" i="33" s="1"/>
  <c r="O53" i="33"/>
  <c r="AR53" i="33" s="1"/>
  <c r="BR41" i="33"/>
  <c r="O56" i="33"/>
  <c r="AR56" i="33" s="1"/>
  <c r="BR68" i="33"/>
  <c r="AF58" i="33"/>
  <c r="BR33" i="33"/>
  <c r="BE74" i="33"/>
  <c r="BR69" i="33"/>
  <c r="O69" i="33"/>
  <c r="AE69" i="33" s="1"/>
  <c r="IM80" i="34"/>
  <c r="HM80" i="34"/>
  <c r="BR59" i="33"/>
  <c r="BE68" i="33"/>
  <c r="O41" i="33"/>
  <c r="AR41" i="33" s="1"/>
  <c r="HM71" i="34"/>
  <c r="AG35" i="33"/>
  <c r="HM36" i="34"/>
  <c r="HM75" i="34"/>
  <c r="HM35" i="34"/>
  <c r="HM34" i="34"/>
  <c r="HN47" i="34"/>
  <c r="O49" i="33"/>
  <c r="AR49" i="33" s="1"/>
  <c r="HM45" i="34"/>
  <c r="O54" i="33"/>
  <c r="AE54" i="33" s="1"/>
  <c r="BE76" i="33"/>
  <c r="BR72" i="33"/>
  <c r="HM41" i="34"/>
  <c r="AD66" i="34"/>
  <c r="BE65" i="33"/>
  <c r="BR80" i="33"/>
  <c r="O73" i="33"/>
  <c r="AR73" i="33" s="1"/>
  <c r="O57" i="33"/>
  <c r="AR57" i="33" s="1"/>
  <c r="HN45" i="34"/>
  <c r="BR79" i="33"/>
  <c r="HN36" i="34"/>
  <c r="HM79" i="34"/>
  <c r="HM42" i="34"/>
  <c r="AR50" i="33"/>
  <c r="AE50" i="33"/>
  <c r="FN40" i="34"/>
  <c r="DN40" i="34"/>
  <c r="EN40" i="34"/>
  <c r="FN35" i="34"/>
  <c r="DN35" i="34"/>
  <c r="EN35" i="34"/>
  <c r="FM53" i="34"/>
  <c r="DM53" i="34"/>
  <c r="HM53" i="34" s="1"/>
  <c r="EM53" i="34"/>
  <c r="IM53" i="34" s="1"/>
  <c r="IM47" i="34"/>
  <c r="O78" i="33"/>
  <c r="AE78" i="33" s="1"/>
  <c r="BR36" i="33"/>
  <c r="BR65" i="33"/>
  <c r="BR40" i="33"/>
  <c r="BR71" i="33"/>
  <c r="BE80" i="33"/>
  <c r="BE45" i="33"/>
  <c r="BE66" i="33"/>
  <c r="BE75" i="33"/>
  <c r="O76" i="33"/>
  <c r="AR76" i="33" s="1"/>
  <c r="BE50" i="33"/>
  <c r="BE72" i="33"/>
  <c r="O74" i="33"/>
  <c r="AR74" i="33" s="1"/>
  <c r="FM48" i="34"/>
  <c r="DM48" i="34"/>
  <c r="HM48" i="34" s="1"/>
  <c r="EM48" i="34"/>
  <c r="IM48" i="34" s="1"/>
  <c r="FN43" i="34"/>
  <c r="DN43" i="34"/>
  <c r="EN43" i="34"/>
  <c r="EA84" i="34"/>
  <c r="GA84" i="34"/>
  <c r="EZ79" i="34"/>
  <c r="GZ79" i="34" s="1"/>
  <c r="IZ79" i="34" s="1"/>
  <c r="FZ79" i="34"/>
  <c r="EZ59" i="34"/>
  <c r="GZ59" i="34" s="1"/>
  <c r="IZ59" i="34" s="1"/>
  <c r="FZ59" i="34"/>
  <c r="FB66" i="34"/>
  <c r="JB66" i="34" s="1"/>
  <c r="GB66" i="34"/>
  <c r="IM49" i="34"/>
  <c r="HM47" i="34"/>
  <c r="IN73" i="34"/>
  <c r="HM78" i="34"/>
  <c r="BR46" i="33"/>
  <c r="BE54" i="33"/>
  <c r="BE36" i="33"/>
  <c r="BE40" i="33"/>
  <c r="BE71" i="33"/>
  <c r="BE73" i="33"/>
  <c r="BR45" i="33"/>
  <c r="BR66" i="33"/>
  <c r="BE57" i="33"/>
  <c r="BE49" i="33"/>
  <c r="BR50" i="33"/>
  <c r="FP68" i="34"/>
  <c r="DP68" i="34"/>
  <c r="HP68" i="34" s="1"/>
  <c r="EP68" i="34"/>
  <c r="IP68" i="34" s="1"/>
  <c r="FN42" i="34"/>
  <c r="DN42" i="34"/>
  <c r="EN42" i="34"/>
  <c r="HM49" i="34"/>
  <c r="HN73" i="34"/>
  <c r="HM73" i="34"/>
  <c r="HM59" i="34"/>
  <c r="FZ67" i="34"/>
  <c r="HZ67" i="34" s="1"/>
  <c r="DZ84" i="34"/>
  <c r="FZ84" i="34"/>
  <c r="FM67" i="34"/>
  <c r="DM67" i="34"/>
  <c r="HM67" i="34" s="1"/>
  <c r="EM67" i="34"/>
  <c r="IM67" i="34" s="1"/>
  <c r="FN41" i="34"/>
  <c r="DN41" i="34"/>
  <c r="EN41" i="34"/>
  <c r="FQ68" i="34"/>
  <c r="DQ68" i="34"/>
  <c r="HQ68" i="34" s="1"/>
  <c r="EQ68" i="34"/>
  <c r="IQ68" i="34" s="1"/>
  <c r="FB65" i="34"/>
  <c r="HB65" i="34" s="1"/>
  <c r="GB65" i="34"/>
  <c r="FM58" i="34"/>
  <c r="DM58" i="34"/>
  <c r="EM58" i="34"/>
  <c r="FM76" i="34"/>
  <c r="DM76" i="34"/>
  <c r="EM76" i="34"/>
  <c r="HN79" i="34"/>
  <c r="HM54" i="34"/>
  <c r="IM35" i="34"/>
  <c r="IM34" i="34"/>
  <c r="GA41" i="34"/>
  <c r="IM71" i="34"/>
  <c r="IM45" i="34"/>
  <c r="IL59" i="34"/>
  <c r="IY59" i="34" s="1"/>
  <c r="IL53" i="34"/>
  <c r="IY53" i="34" s="1"/>
  <c r="IL74" i="34"/>
  <c r="IY74" i="34" s="1"/>
  <c r="IL44" i="34"/>
  <c r="IY44" i="34" s="1"/>
  <c r="IL33" i="34"/>
  <c r="IY33" i="34" s="1"/>
  <c r="IL38" i="34"/>
  <c r="IY38" i="34" s="1"/>
  <c r="IL51" i="34"/>
  <c r="IY51" i="34" s="1"/>
  <c r="IL79" i="34"/>
  <c r="IY79" i="34" s="1"/>
  <c r="IL40" i="34"/>
  <c r="IY40" i="34" s="1"/>
  <c r="IL67" i="34"/>
  <c r="IY67" i="34" s="1"/>
  <c r="IL65" i="34"/>
  <c r="IY65" i="34" s="1"/>
  <c r="IL71" i="34"/>
  <c r="IY71" i="34" s="1"/>
  <c r="IL80" i="34"/>
  <c r="IY80" i="34" s="1"/>
  <c r="IL58" i="34"/>
  <c r="IY58" i="34" s="1"/>
  <c r="IL45" i="34"/>
  <c r="IY45" i="34" s="1"/>
  <c r="IL66" i="34"/>
  <c r="IY66" i="34" s="1"/>
  <c r="IL76" i="34"/>
  <c r="IY76" i="34" s="1"/>
  <c r="IL41" i="34"/>
  <c r="IY41" i="34" s="1"/>
  <c r="IL69" i="34"/>
  <c r="IY69" i="34" s="1"/>
  <c r="IL39" i="34"/>
  <c r="IY39" i="34" s="1"/>
  <c r="IL55" i="34"/>
  <c r="IY55" i="34" s="1"/>
  <c r="IL83" i="34"/>
  <c r="IY83" i="34" s="1"/>
  <c r="IL42" i="34"/>
  <c r="IY42" i="34" s="1"/>
  <c r="IL34" i="34"/>
  <c r="IY34" i="34" s="1"/>
  <c r="IL46" i="34"/>
  <c r="IY46" i="34" s="1"/>
  <c r="IL54" i="34"/>
  <c r="IY54" i="34" s="1"/>
  <c r="IL57" i="34"/>
  <c r="IY57" i="34" s="1"/>
  <c r="IL49" i="34"/>
  <c r="IY49" i="34" s="1"/>
  <c r="IL50" i="34"/>
  <c r="IY50" i="34" s="1"/>
  <c r="IL72" i="34"/>
  <c r="IY72" i="34" s="1"/>
  <c r="IL36" i="34"/>
  <c r="IY36" i="34" s="1"/>
  <c r="IL73" i="34"/>
  <c r="IY73" i="34" s="1"/>
  <c r="IL75" i="34"/>
  <c r="IY75" i="34" s="1"/>
  <c r="IL68" i="34"/>
  <c r="IY68" i="34" s="1"/>
  <c r="IL52" i="34"/>
  <c r="IY52" i="34" s="1"/>
  <c r="IL77" i="34"/>
  <c r="IY77" i="34" s="1"/>
  <c r="IL48" i="34"/>
  <c r="IY48" i="34" s="1"/>
  <c r="IL35" i="34"/>
  <c r="IY35" i="34" s="1"/>
  <c r="IA41" i="34"/>
  <c r="IL78" i="34"/>
  <c r="IY78" i="34" s="1"/>
  <c r="IL43" i="34"/>
  <c r="IY43" i="34" s="1"/>
  <c r="IL56" i="34"/>
  <c r="IY56" i="34" s="1"/>
  <c r="IL70" i="34"/>
  <c r="IY70" i="34" s="1"/>
  <c r="DZ41" i="34"/>
  <c r="DZ42" i="34"/>
  <c r="EA79" i="34"/>
  <c r="EA45" i="34"/>
  <c r="EE65" i="34"/>
  <c r="DZ79" i="34"/>
  <c r="DZ59" i="34"/>
  <c r="EB66" i="34"/>
  <c r="DZ40" i="34"/>
  <c r="DZ33" i="34"/>
  <c r="EA38" i="34"/>
  <c r="DZ73" i="34"/>
  <c r="DZ55" i="34"/>
  <c r="DZ72" i="34"/>
  <c r="DZ38" i="34"/>
  <c r="EB68" i="34"/>
  <c r="EA47" i="34"/>
  <c r="EC38" i="34"/>
  <c r="DZ51" i="34"/>
  <c r="DZ66" i="34"/>
  <c r="DZ68" i="34"/>
  <c r="EF38" i="34"/>
  <c r="EA36" i="34"/>
  <c r="DZ54" i="34"/>
  <c r="DZ78" i="34"/>
  <c r="EA69" i="34"/>
  <c r="EB65" i="34"/>
  <c r="DZ36" i="34"/>
  <c r="GM55" i="34"/>
  <c r="EA39" i="34"/>
  <c r="EA68" i="34"/>
  <c r="EF65" i="34"/>
  <c r="EE66" i="34"/>
  <c r="EC66" i="34"/>
  <c r="ED38" i="34"/>
  <c r="DZ75" i="34"/>
  <c r="EE38" i="34"/>
  <c r="ED66" i="34"/>
  <c r="EF66" i="34"/>
  <c r="GM33" i="34"/>
  <c r="GM54" i="34"/>
  <c r="IM54" i="34" s="1"/>
  <c r="GZ49" i="34"/>
  <c r="IZ49" i="34" s="1"/>
  <c r="GZ39" i="34"/>
  <c r="IZ39" i="34" s="1"/>
  <c r="IZ55" i="34"/>
  <c r="GP66" i="34"/>
  <c r="GN69" i="34"/>
  <c r="GM78" i="34"/>
  <c r="IM78" i="34" s="1"/>
  <c r="GM41" i="34"/>
  <c r="IM41" i="34" s="1"/>
  <c r="GO68" i="34"/>
  <c r="GS38" i="34"/>
  <c r="GM72" i="34"/>
  <c r="GM38" i="34"/>
  <c r="GZ52" i="34"/>
  <c r="IZ52" i="34" s="1"/>
  <c r="FA45" i="34"/>
  <c r="FD66" i="34"/>
  <c r="FA36" i="34"/>
  <c r="FE65" i="34"/>
  <c r="HB70" i="34"/>
  <c r="JB70" i="34" s="1"/>
  <c r="JD65" i="34"/>
  <c r="HD65" i="34"/>
  <c r="GZ47" i="34"/>
  <c r="IZ47" i="34" s="1"/>
  <c r="GZ35" i="34"/>
  <c r="IZ35" i="34" s="1"/>
  <c r="GR66" i="34"/>
  <c r="GM40" i="34"/>
  <c r="IM40" i="34" s="1"/>
  <c r="GM51" i="34"/>
  <c r="GN36" i="34"/>
  <c r="IN36" i="34" s="1"/>
  <c r="GQ38" i="34"/>
  <c r="GP38" i="34"/>
  <c r="GM73" i="34"/>
  <c r="IM73" i="34" s="1"/>
  <c r="GO65" i="34"/>
  <c r="GN38" i="34"/>
  <c r="GQ66" i="34"/>
  <c r="GM42" i="34"/>
  <c r="IM42" i="34" s="1"/>
  <c r="GN45" i="34"/>
  <c r="IN45" i="34" s="1"/>
  <c r="GZ70" i="34"/>
  <c r="IZ70" i="34" s="1"/>
  <c r="JC65" i="34"/>
  <c r="HC65" i="34"/>
  <c r="HA65" i="34"/>
  <c r="JA65" i="34" s="1"/>
  <c r="FA84" i="34"/>
  <c r="GZ69" i="34"/>
  <c r="IZ69" i="34" s="1"/>
  <c r="GZ45" i="34"/>
  <c r="IZ45" i="34" s="1"/>
  <c r="GN41" i="34"/>
  <c r="GZ80" i="34"/>
  <c r="IZ80" i="34" s="1"/>
  <c r="GN79" i="34"/>
  <c r="IN79" i="34" s="1"/>
  <c r="GS65" i="34"/>
  <c r="GR65" i="34"/>
  <c r="GO66" i="34"/>
  <c r="GN84" i="34"/>
  <c r="GM59" i="34"/>
  <c r="IM59" i="34" s="1"/>
  <c r="GM84" i="34"/>
  <c r="HA33" i="34"/>
  <c r="GZ84" i="34"/>
  <c r="IZ84" i="34" s="1"/>
  <c r="HA73" i="34"/>
  <c r="JA73" i="34" s="1"/>
  <c r="GM67" i="34"/>
  <c r="HA70" i="34"/>
  <c r="JA70" i="34" s="1"/>
  <c r="GZ71" i="34"/>
  <c r="IZ71" i="34" s="1"/>
  <c r="JA57" i="34"/>
  <c r="HA57" i="34"/>
  <c r="GZ34" i="34"/>
  <c r="IZ34" i="34" s="1"/>
  <c r="GM36" i="34"/>
  <c r="IM36" i="34" s="1"/>
  <c r="GM66" i="34"/>
  <c r="GM75" i="34"/>
  <c r="IM75" i="34" s="1"/>
  <c r="GS66" i="34"/>
  <c r="GR38" i="34"/>
  <c r="GN68" i="34"/>
  <c r="GM79" i="34"/>
  <c r="IM79" i="34" s="1"/>
  <c r="GM68" i="34"/>
  <c r="GN47" i="34"/>
  <c r="IN47" i="34" s="1"/>
  <c r="GN39" i="34"/>
  <c r="EZ51" i="34"/>
  <c r="FA69" i="34"/>
  <c r="EZ54" i="34"/>
  <c r="FA68" i="34"/>
  <c r="FF65" i="34"/>
  <c r="FE38" i="34"/>
  <c r="EZ40" i="34"/>
  <c r="EZ33" i="34"/>
  <c r="BR53" i="33"/>
  <c r="BR58" i="33"/>
  <c r="EZ73" i="34"/>
  <c r="O58" i="33"/>
  <c r="AR58" i="33" s="1"/>
  <c r="EZ36" i="34"/>
  <c r="AE72" i="33"/>
  <c r="BE46" i="33"/>
  <c r="BR75" i="33"/>
  <c r="BE70" i="33"/>
  <c r="BR67" i="33"/>
  <c r="EZ78" i="34"/>
  <c r="BE67" i="33"/>
  <c r="BE79" i="33"/>
  <c r="FF38" i="34"/>
  <c r="BR70" i="33"/>
  <c r="BR43" i="33"/>
  <c r="O33" i="33"/>
  <c r="AR33" i="33" s="1"/>
  <c r="BR48" i="33"/>
  <c r="BE38" i="33"/>
  <c r="O44" i="33"/>
  <c r="AE44" i="33" s="1"/>
  <c r="BE77" i="33"/>
  <c r="O39" i="33"/>
  <c r="AR39" i="33" s="1"/>
  <c r="BR35" i="33"/>
  <c r="EZ66" i="34"/>
  <c r="EZ68" i="34"/>
  <c r="AG40" i="33"/>
  <c r="BE78" i="33"/>
  <c r="BE43" i="33"/>
  <c r="BR52" i="33"/>
  <c r="BE48" i="33"/>
  <c r="BR38" i="33"/>
  <c r="BR77" i="33"/>
  <c r="BE35" i="33"/>
  <c r="BR56" i="33"/>
  <c r="FB68" i="34"/>
  <c r="U68" i="33"/>
  <c r="U68" i="34"/>
  <c r="Q66" i="33"/>
  <c r="Q66" i="34"/>
  <c r="T70" i="33"/>
  <c r="T70" i="34"/>
  <c r="S70" i="33"/>
  <c r="S70" i="34"/>
  <c r="G70" i="33"/>
  <c r="AJ70" i="33" s="1"/>
  <c r="BJ70" i="33" s="1"/>
  <c r="G70" i="34"/>
  <c r="Q34" i="33"/>
  <c r="Q34" i="34"/>
  <c r="B84" i="33"/>
  <c r="O84" i="33" s="1"/>
  <c r="AE84" i="33" s="1"/>
  <c r="B84" i="34"/>
  <c r="HL84" i="34" s="1"/>
  <c r="BD35" i="34"/>
  <c r="BG68" i="34"/>
  <c r="GD68" i="34" s="1"/>
  <c r="BC76" i="34"/>
  <c r="FZ76" i="34" s="1"/>
  <c r="O79" i="34"/>
  <c r="HY79" i="34" s="1"/>
  <c r="EY79" i="34"/>
  <c r="O40" i="34"/>
  <c r="HY40" i="34" s="1"/>
  <c r="EY40" i="34"/>
  <c r="O43" i="34"/>
  <c r="HY43" i="34" s="1"/>
  <c r="EY43" i="34"/>
  <c r="O56" i="34"/>
  <c r="HY56" i="34" s="1"/>
  <c r="EY56" i="34"/>
  <c r="O70" i="34"/>
  <c r="HY70" i="34" s="1"/>
  <c r="EY70" i="34"/>
  <c r="FF66" i="34"/>
  <c r="EZ42" i="34"/>
  <c r="O52" i="34"/>
  <c r="HY52" i="34" s="1"/>
  <c r="EY52" i="34"/>
  <c r="O44" i="34"/>
  <c r="HY44" i="34" s="1"/>
  <c r="EY44" i="34"/>
  <c r="O77" i="34"/>
  <c r="HY77" i="34" s="1"/>
  <c r="EY77" i="34"/>
  <c r="O33" i="34"/>
  <c r="HY33" i="34" s="1"/>
  <c r="EY33" i="34"/>
  <c r="EZ41" i="34"/>
  <c r="FA47" i="34"/>
  <c r="O48" i="34"/>
  <c r="HY48" i="34" s="1"/>
  <c r="EY48" i="34"/>
  <c r="O38" i="34"/>
  <c r="HY38" i="34" s="1"/>
  <c r="EY38" i="34"/>
  <c r="O57" i="34"/>
  <c r="HY57" i="34" s="1"/>
  <c r="EY57" i="34"/>
  <c r="O35" i="34"/>
  <c r="HY35" i="34" s="1"/>
  <c r="EY35" i="34"/>
  <c r="FC38" i="34"/>
  <c r="O51" i="34"/>
  <c r="HY51" i="34" s="1"/>
  <c r="EY51" i="34"/>
  <c r="P44" i="33"/>
  <c r="AS44" i="33" s="1"/>
  <c r="P44" i="34"/>
  <c r="C77" i="33"/>
  <c r="AF77" i="33" s="1"/>
  <c r="C77" i="34"/>
  <c r="BD43" i="34"/>
  <c r="GA43" i="34" s="1"/>
  <c r="EZ75" i="34"/>
  <c r="O55" i="34"/>
  <c r="HY55" i="34" s="1"/>
  <c r="EY55" i="34"/>
  <c r="O83" i="34"/>
  <c r="HY83" i="34" s="1"/>
  <c r="EY83" i="34"/>
  <c r="O42" i="34"/>
  <c r="HY42" i="34" s="1"/>
  <c r="EY42" i="34"/>
  <c r="O68" i="34"/>
  <c r="HY68" i="34" s="1"/>
  <c r="EY68" i="34"/>
  <c r="O74" i="34"/>
  <c r="HY74" i="34" s="1"/>
  <c r="EY74" i="34"/>
  <c r="FA39" i="34"/>
  <c r="FA79" i="34"/>
  <c r="EZ38" i="34"/>
  <c r="FC66" i="34"/>
  <c r="FD38" i="34"/>
  <c r="D34" i="33"/>
  <c r="D34" i="34"/>
  <c r="C44" i="33"/>
  <c r="AF44" i="33" s="1"/>
  <c r="C44" i="34"/>
  <c r="P77" i="33"/>
  <c r="AS77" i="33" s="1"/>
  <c r="P77" i="34"/>
  <c r="BC48" i="34"/>
  <c r="FZ48" i="34" s="1"/>
  <c r="D968" i="17"/>
  <c r="BD42" i="34"/>
  <c r="GA42" i="34" s="1"/>
  <c r="BC58" i="34"/>
  <c r="FZ58" i="34" s="1"/>
  <c r="O78" i="34"/>
  <c r="HY78" i="34" s="1"/>
  <c r="EY78" i="34"/>
  <c r="O67" i="34"/>
  <c r="HY67" i="34" s="1"/>
  <c r="EY67" i="34"/>
  <c r="O65" i="34"/>
  <c r="HY65" i="34" s="1"/>
  <c r="EY65" i="34"/>
  <c r="O71" i="34"/>
  <c r="HY71" i="34" s="1"/>
  <c r="EY71" i="34"/>
  <c r="O80" i="34"/>
  <c r="HY80" i="34" s="1"/>
  <c r="EY80" i="34"/>
  <c r="EZ67" i="34"/>
  <c r="O58" i="34"/>
  <c r="HY58" i="34" s="1"/>
  <c r="EY58" i="34"/>
  <c r="O45" i="34"/>
  <c r="HY45" i="34" s="1"/>
  <c r="EY45" i="34"/>
  <c r="O66" i="34"/>
  <c r="HY66" i="34" s="1"/>
  <c r="EY66" i="34"/>
  <c r="O76" i="34"/>
  <c r="HY76" i="34" s="1"/>
  <c r="EY76" i="34"/>
  <c r="FA41" i="34"/>
  <c r="O46" i="34"/>
  <c r="HY46" i="34" s="1"/>
  <c r="EY46" i="34"/>
  <c r="O54" i="34"/>
  <c r="HY54" i="34" s="1"/>
  <c r="EY54" i="34"/>
  <c r="O49" i="34"/>
  <c r="HY49" i="34" s="1"/>
  <c r="EY49" i="34"/>
  <c r="O50" i="34"/>
  <c r="HY50" i="34" s="1"/>
  <c r="EY50" i="34"/>
  <c r="O36" i="34"/>
  <c r="HY36" i="34" s="1"/>
  <c r="EY36" i="34"/>
  <c r="O73" i="34"/>
  <c r="HY73" i="34" s="1"/>
  <c r="EY73" i="34"/>
  <c r="H68" i="33"/>
  <c r="AK68" i="33" s="1"/>
  <c r="H68" i="34"/>
  <c r="F70" i="33"/>
  <c r="AI70" i="33" s="1"/>
  <c r="F70" i="34"/>
  <c r="D66" i="33"/>
  <c r="AG66" i="33" s="1"/>
  <c r="D66" i="34"/>
  <c r="BC53" i="34"/>
  <c r="FZ53" i="34" s="1"/>
  <c r="BF68" i="34"/>
  <c r="GC68" i="34" s="1"/>
  <c r="D966" i="17"/>
  <c r="BD40" i="34"/>
  <c r="GA40" i="34" s="1"/>
  <c r="AE48" i="33"/>
  <c r="O59" i="34"/>
  <c r="HY59" i="34" s="1"/>
  <c r="EY59" i="34"/>
  <c r="O75" i="34"/>
  <c r="HY75" i="34" s="1"/>
  <c r="EY75" i="34"/>
  <c r="O41" i="34"/>
  <c r="HY41" i="34" s="1"/>
  <c r="EY41" i="34"/>
  <c r="O53" i="34"/>
  <c r="HY53" i="34" s="1"/>
  <c r="EY53" i="34"/>
  <c r="O34" i="34"/>
  <c r="HY34" i="34" s="1"/>
  <c r="EY34" i="34"/>
  <c r="AG42" i="33"/>
  <c r="O69" i="34"/>
  <c r="HY69" i="34" s="1"/>
  <c r="EY69" i="34"/>
  <c r="AG41" i="33"/>
  <c r="O39" i="34"/>
  <c r="HY39" i="34" s="1"/>
  <c r="EY39" i="34"/>
  <c r="O72" i="34"/>
  <c r="HY72" i="34" s="1"/>
  <c r="EY72" i="34"/>
  <c r="AR71" i="33"/>
  <c r="AE43" i="33"/>
  <c r="AE40" i="33"/>
  <c r="AE51" i="33"/>
  <c r="AE46" i="33"/>
  <c r="AE42" i="33"/>
  <c r="AE65" i="33"/>
  <c r="AE38" i="33"/>
  <c r="AE66" i="33"/>
  <c r="AE80" i="33"/>
  <c r="AE34" i="33"/>
  <c r="AR75" i="33"/>
  <c r="AE68" i="33"/>
  <c r="AR36" i="33"/>
  <c r="AE55" i="33"/>
  <c r="AR79" i="33"/>
  <c r="AR83" i="33"/>
  <c r="AE77" i="33"/>
  <c r="AR35" i="33"/>
  <c r="AR67" i="33"/>
  <c r="AE45" i="33"/>
  <c r="AR70" i="33"/>
  <c r="C974" i="17"/>
  <c r="C1002" i="17"/>
  <c r="C984" i="17"/>
  <c r="D969" i="17"/>
  <c r="C979" i="17"/>
  <c r="D961" i="17"/>
  <c r="H736" i="17"/>
  <c r="H822" i="17"/>
  <c r="F738" i="17"/>
  <c r="D648" i="17"/>
  <c r="G824" i="17"/>
  <c r="D967" i="17"/>
  <c r="C745" i="17"/>
  <c r="C659" i="17"/>
  <c r="H908" i="17"/>
  <c r="G910" i="17"/>
  <c r="D616" i="17"/>
  <c r="H650" i="17"/>
  <c r="F824" i="17"/>
  <c r="F910" i="17"/>
  <c r="D906" i="17"/>
  <c r="D820" i="17"/>
  <c r="G652" i="17"/>
  <c r="D874" i="17"/>
  <c r="D788" i="17"/>
  <c r="C993" i="17"/>
  <c r="C712" i="17"/>
  <c r="C917" i="17"/>
  <c r="F652" i="17"/>
  <c r="D734" i="17"/>
  <c r="G738" i="17"/>
  <c r="C884" i="17"/>
  <c r="C626" i="17"/>
  <c r="BC77" i="34"/>
  <c r="DZ77" i="34" s="1"/>
  <c r="P95" i="32"/>
  <c r="P145" i="32" s="1"/>
  <c r="P97" i="32"/>
  <c r="P147" i="32" s="1"/>
  <c r="AE56" i="33" l="1"/>
  <c r="AE49" i="33"/>
  <c r="AE52" i="33"/>
  <c r="AR54" i="33"/>
  <c r="AE57" i="33"/>
  <c r="JB65" i="34"/>
  <c r="IA84" i="34"/>
  <c r="AR78" i="33"/>
  <c r="HB66" i="34"/>
  <c r="AR59" i="33"/>
  <c r="AE74" i="33"/>
  <c r="JE66" i="34"/>
  <c r="AE41" i="33"/>
  <c r="AG34" i="33"/>
  <c r="AE73" i="33"/>
  <c r="HZ84" i="34"/>
  <c r="GZ72" i="34"/>
  <c r="AE53" i="33"/>
  <c r="AR69" i="33"/>
  <c r="AE76" i="33"/>
  <c r="BF77" i="33"/>
  <c r="BF44" i="33"/>
  <c r="BK68" i="33"/>
  <c r="BF58" i="33"/>
  <c r="BG66" i="33"/>
  <c r="BI70" i="33"/>
  <c r="HM76" i="34"/>
  <c r="AE39" i="33"/>
  <c r="HN42" i="34"/>
  <c r="AE33" i="33"/>
  <c r="HN41" i="34"/>
  <c r="HN43" i="34"/>
  <c r="HN40" i="34"/>
  <c r="FP70" i="34"/>
  <c r="DP70" i="34"/>
  <c r="HP70" i="34" s="1"/>
  <c r="EP70" i="34"/>
  <c r="IP70" i="34" s="1"/>
  <c r="FN34" i="34"/>
  <c r="DN34" i="34"/>
  <c r="EN34" i="34"/>
  <c r="FA35" i="34"/>
  <c r="HA35" i="34" s="1"/>
  <c r="JA35" i="34" s="1"/>
  <c r="GA35" i="34"/>
  <c r="HM58" i="34"/>
  <c r="FZ77" i="34"/>
  <c r="IN41" i="34"/>
  <c r="HN35" i="34"/>
  <c r="FM77" i="34"/>
  <c r="DM77" i="34"/>
  <c r="EM77" i="34"/>
  <c r="FN66" i="34"/>
  <c r="DN66" i="34"/>
  <c r="HN66" i="34" s="1"/>
  <c r="EN66" i="34"/>
  <c r="IN66" i="34" s="1"/>
  <c r="FR68" i="34"/>
  <c r="DR68" i="34"/>
  <c r="HR68" i="34" s="1"/>
  <c r="ER68" i="34"/>
  <c r="IR68" i="34" s="1"/>
  <c r="EZ76" i="34"/>
  <c r="GZ76" i="34" s="1"/>
  <c r="IZ76" i="34" s="1"/>
  <c r="FM44" i="34"/>
  <c r="DM44" i="34"/>
  <c r="EM44" i="34"/>
  <c r="FQ70" i="34"/>
  <c r="DQ70" i="34"/>
  <c r="HQ70" i="34" s="1"/>
  <c r="EQ70" i="34"/>
  <c r="IQ70" i="34" s="1"/>
  <c r="AR44" i="33"/>
  <c r="ID66" i="34"/>
  <c r="IA68" i="34"/>
  <c r="IB65" i="34"/>
  <c r="IA69" i="34"/>
  <c r="HZ38" i="34"/>
  <c r="IA38" i="34"/>
  <c r="IB66" i="34"/>
  <c r="HZ42" i="34"/>
  <c r="IC66" i="34"/>
  <c r="IA39" i="34"/>
  <c r="HZ66" i="34"/>
  <c r="HZ51" i="34"/>
  <c r="IA47" i="34"/>
  <c r="HZ55" i="34"/>
  <c r="HZ33" i="34"/>
  <c r="HZ59" i="34"/>
  <c r="IE65" i="34"/>
  <c r="HZ41" i="34"/>
  <c r="HZ77" i="34"/>
  <c r="IL84" i="34"/>
  <c r="IY84" i="34" s="1"/>
  <c r="IF66" i="34"/>
  <c r="HZ75" i="34"/>
  <c r="IF65" i="34"/>
  <c r="HZ36" i="34"/>
  <c r="HZ54" i="34"/>
  <c r="IF38" i="34"/>
  <c r="IC38" i="34"/>
  <c r="HZ40" i="34"/>
  <c r="HZ79" i="34"/>
  <c r="IA45" i="34"/>
  <c r="IE38" i="34"/>
  <c r="ID38" i="34"/>
  <c r="IE66" i="34"/>
  <c r="HZ78" i="34"/>
  <c r="IA36" i="34"/>
  <c r="HZ68" i="34"/>
  <c r="IB68" i="34"/>
  <c r="HZ72" i="34"/>
  <c r="HZ73" i="34"/>
  <c r="IA79" i="34"/>
  <c r="EA42" i="34"/>
  <c r="DZ76" i="34"/>
  <c r="EA35" i="34"/>
  <c r="DZ53" i="34"/>
  <c r="EC68" i="34"/>
  <c r="DZ58" i="34"/>
  <c r="DZ48" i="34"/>
  <c r="ED68" i="34"/>
  <c r="EA40" i="34"/>
  <c r="EA43" i="34"/>
  <c r="GZ38" i="34"/>
  <c r="IZ38" i="34" s="1"/>
  <c r="GM77" i="34"/>
  <c r="GZ68" i="34"/>
  <c r="IZ68" i="34" s="1"/>
  <c r="GZ78" i="34"/>
  <c r="IZ78" i="34" s="1"/>
  <c r="GZ40" i="34"/>
  <c r="IZ40" i="34" s="1"/>
  <c r="HD38" i="34"/>
  <c r="JD38" i="34" s="1"/>
  <c r="HA47" i="34"/>
  <c r="JA47" i="34" s="1"/>
  <c r="GZ42" i="34"/>
  <c r="IZ42" i="34" s="1"/>
  <c r="HA68" i="34"/>
  <c r="JA68" i="34" s="1"/>
  <c r="HA69" i="34"/>
  <c r="JA69" i="34" s="1"/>
  <c r="GN35" i="34"/>
  <c r="IN35" i="34" s="1"/>
  <c r="JE65" i="34"/>
  <c r="HE65" i="34"/>
  <c r="JD66" i="34"/>
  <c r="HD66" i="34"/>
  <c r="GN43" i="34"/>
  <c r="IN43" i="34" s="1"/>
  <c r="GN42" i="34"/>
  <c r="IN42" i="34" s="1"/>
  <c r="GZ67" i="34"/>
  <c r="IZ67" i="34" s="1"/>
  <c r="HA79" i="34"/>
  <c r="JA79" i="34" s="1"/>
  <c r="GZ41" i="34"/>
  <c r="IZ41" i="34" s="1"/>
  <c r="JF66" i="34"/>
  <c r="HF66" i="34"/>
  <c r="HB68" i="34"/>
  <c r="JB68" i="34" s="1"/>
  <c r="GZ36" i="34"/>
  <c r="IZ36" i="34" s="1"/>
  <c r="JE38" i="34"/>
  <c r="HE38" i="34"/>
  <c r="GZ54" i="34"/>
  <c r="IZ54" i="34" s="1"/>
  <c r="GM53" i="34"/>
  <c r="HA84" i="34"/>
  <c r="JA84" i="34" s="1"/>
  <c r="HA36" i="34"/>
  <c r="JA36" i="34" s="1"/>
  <c r="HA45" i="34"/>
  <c r="JA45" i="34" s="1"/>
  <c r="HA41" i="34"/>
  <c r="JA41" i="34" s="1"/>
  <c r="JC66" i="34"/>
  <c r="HC66" i="34"/>
  <c r="HA39" i="34"/>
  <c r="JA39" i="34" s="1"/>
  <c r="GZ75" i="34"/>
  <c r="IZ75" i="34" s="1"/>
  <c r="HC38" i="34"/>
  <c r="JC38" i="34" s="1"/>
  <c r="GZ66" i="34"/>
  <c r="IZ66" i="34" s="1"/>
  <c r="JF38" i="34"/>
  <c r="HF38" i="34"/>
  <c r="GZ33" i="34"/>
  <c r="GM76" i="34"/>
  <c r="IM76" i="34" s="1"/>
  <c r="GM58" i="34"/>
  <c r="IM58" i="34" s="1"/>
  <c r="JA33" i="34"/>
  <c r="GP68" i="34"/>
  <c r="GZ73" i="34"/>
  <c r="IZ73" i="34" s="1"/>
  <c r="JF65" i="34"/>
  <c r="HF65" i="34"/>
  <c r="GZ51" i="34"/>
  <c r="IZ51" i="34" s="1"/>
  <c r="GQ68" i="34"/>
  <c r="GN40" i="34"/>
  <c r="IN40" i="34" s="1"/>
  <c r="GM48" i="34"/>
  <c r="FC68" i="34"/>
  <c r="EZ48" i="34"/>
  <c r="FA40" i="34"/>
  <c r="BR84" i="33"/>
  <c r="BE84" i="33"/>
  <c r="AE58" i="33"/>
  <c r="EZ58" i="34"/>
  <c r="FD68" i="34"/>
  <c r="BG70" i="34"/>
  <c r="GD70" i="34" s="1"/>
  <c r="BH68" i="34"/>
  <c r="GE68" i="34" s="1"/>
  <c r="AB72" i="34"/>
  <c r="DL72" i="34"/>
  <c r="AB34" i="34"/>
  <c r="DL34" i="34"/>
  <c r="AB41" i="34"/>
  <c r="DL41" i="34"/>
  <c r="AB59" i="34"/>
  <c r="DL59" i="34"/>
  <c r="AB50" i="34"/>
  <c r="DL50" i="34"/>
  <c r="AB46" i="34"/>
  <c r="DL46" i="34"/>
  <c r="AB45" i="34"/>
  <c r="DL45" i="34"/>
  <c r="AB78" i="34"/>
  <c r="DL78" i="34"/>
  <c r="AB74" i="34"/>
  <c r="DL74" i="34"/>
  <c r="AB83" i="34"/>
  <c r="DL83" i="34"/>
  <c r="AB57" i="34"/>
  <c r="DL57" i="34"/>
  <c r="AB77" i="34"/>
  <c r="DL77" i="34"/>
  <c r="AB52" i="34"/>
  <c r="DL52" i="34"/>
  <c r="FA43" i="34"/>
  <c r="AB43" i="34"/>
  <c r="DL43" i="34"/>
  <c r="AB40" i="34"/>
  <c r="DL40" i="34"/>
  <c r="BF70" i="34"/>
  <c r="GC70" i="34" s="1"/>
  <c r="BC44" i="34"/>
  <c r="AB69" i="34"/>
  <c r="DL69" i="34"/>
  <c r="AB73" i="34"/>
  <c r="DL73" i="34"/>
  <c r="AB36" i="34"/>
  <c r="DL36" i="34"/>
  <c r="AB54" i="34"/>
  <c r="DL54" i="34"/>
  <c r="AB71" i="34"/>
  <c r="DL71" i="34"/>
  <c r="AB67" i="34"/>
  <c r="DL67" i="34"/>
  <c r="EZ77" i="34"/>
  <c r="AB51" i="34"/>
  <c r="DL51" i="34"/>
  <c r="AB48" i="34"/>
  <c r="DL48" i="34"/>
  <c r="AB56" i="34"/>
  <c r="DL56" i="34"/>
  <c r="O84" i="34"/>
  <c r="HY84" i="34" s="1"/>
  <c r="EY84" i="34"/>
  <c r="BD66" i="34"/>
  <c r="GA66" i="34" s="1"/>
  <c r="AB39" i="34"/>
  <c r="DL39" i="34"/>
  <c r="AB53" i="34"/>
  <c r="DL53" i="34"/>
  <c r="AB75" i="34"/>
  <c r="DL75" i="34"/>
  <c r="AB49" i="34"/>
  <c r="DL49" i="34"/>
  <c r="FA42" i="34"/>
  <c r="AB66" i="34"/>
  <c r="DL66" i="34"/>
  <c r="AB68" i="34"/>
  <c r="DL68" i="34"/>
  <c r="AB42" i="34"/>
  <c r="DL42" i="34"/>
  <c r="AB35" i="34"/>
  <c r="DL35" i="34"/>
  <c r="AB33" i="34"/>
  <c r="DL33" i="34"/>
  <c r="AB44" i="34"/>
  <c r="DL44" i="34"/>
  <c r="AB70" i="34"/>
  <c r="DL70" i="34"/>
  <c r="AB79" i="34"/>
  <c r="DL79" i="34"/>
  <c r="BD34" i="34"/>
  <c r="GA34" i="34" s="1"/>
  <c r="AB76" i="34"/>
  <c r="DL76" i="34"/>
  <c r="AB58" i="34"/>
  <c r="DL58" i="34"/>
  <c r="AB80" i="34"/>
  <c r="DL80" i="34"/>
  <c r="AB65" i="34"/>
  <c r="DL65" i="34"/>
  <c r="AB55" i="34"/>
  <c r="DL55" i="34"/>
  <c r="AB38" i="34"/>
  <c r="DL38" i="34"/>
  <c r="EZ53" i="34"/>
  <c r="AR84" i="33"/>
  <c r="C970" i="17"/>
  <c r="D960" i="17"/>
  <c r="BS44" i="33"/>
  <c r="C1003" i="17"/>
  <c r="BS77" i="33"/>
  <c r="FD70" i="34" l="1"/>
  <c r="HD70" i="34" s="1"/>
  <c r="JD70" i="34" s="1"/>
  <c r="HN34" i="34"/>
  <c r="EZ44" i="34"/>
  <c r="GZ44" i="34" s="1"/>
  <c r="IZ44" i="34" s="1"/>
  <c r="FZ44" i="34"/>
  <c r="HM44" i="34"/>
  <c r="IM77" i="34"/>
  <c r="HM77" i="34"/>
  <c r="ID68" i="34"/>
  <c r="IC68" i="34"/>
  <c r="IA42" i="34"/>
  <c r="IA43" i="34"/>
  <c r="HZ48" i="34"/>
  <c r="HZ53" i="34"/>
  <c r="IA40" i="34"/>
  <c r="HZ58" i="34"/>
  <c r="IA35" i="34"/>
  <c r="HZ76" i="34"/>
  <c r="EA66" i="34"/>
  <c r="EE68" i="34"/>
  <c r="FE68" i="34"/>
  <c r="HE68" i="34" s="1"/>
  <c r="JE68" i="34" s="1"/>
  <c r="DZ44" i="34"/>
  <c r="ED70" i="34"/>
  <c r="EA34" i="34"/>
  <c r="EC70" i="34"/>
  <c r="AO38" i="34"/>
  <c r="EL38" i="34" s="1"/>
  <c r="DY38" i="34"/>
  <c r="AO65" i="34"/>
  <c r="EL65" i="34" s="1"/>
  <c r="DY65" i="34"/>
  <c r="AO58" i="34"/>
  <c r="EL58" i="34" s="1"/>
  <c r="DY58" i="34"/>
  <c r="AO70" i="34"/>
  <c r="EL70" i="34" s="1"/>
  <c r="DY70" i="34"/>
  <c r="AO33" i="34"/>
  <c r="EL33" i="34" s="1"/>
  <c r="DY33" i="34"/>
  <c r="AO42" i="34"/>
  <c r="EL42" i="34" s="1"/>
  <c r="DY42" i="34"/>
  <c r="GZ77" i="34"/>
  <c r="IZ77" i="34" s="1"/>
  <c r="AO71" i="34"/>
  <c r="EL71" i="34" s="1"/>
  <c r="DY71" i="34"/>
  <c r="AO36" i="34"/>
  <c r="EL36" i="34" s="1"/>
  <c r="DY36" i="34"/>
  <c r="AO69" i="34"/>
  <c r="EL69" i="34" s="1"/>
  <c r="DY69" i="34"/>
  <c r="AO40" i="34"/>
  <c r="EL40" i="34" s="1"/>
  <c r="DY40" i="34"/>
  <c r="HD68" i="34"/>
  <c r="JD68" i="34" s="1"/>
  <c r="GR68" i="34"/>
  <c r="AO75" i="34"/>
  <c r="EL75" i="34" s="1"/>
  <c r="DY75" i="34"/>
  <c r="AO52" i="34"/>
  <c r="EL52" i="34" s="1"/>
  <c r="DY52" i="34"/>
  <c r="AO57" i="34"/>
  <c r="EL57" i="34" s="1"/>
  <c r="DY57" i="34"/>
  <c r="AO74" i="34"/>
  <c r="EL74" i="34" s="1"/>
  <c r="DY74" i="34"/>
  <c r="AO45" i="34"/>
  <c r="EL45" i="34" s="1"/>
  <c r="DY45" i="34"/>
  <c r="AO50" i="34"/>
  <c r="EL50" i="34" s="1"/>
  <c r="DY50" i="34"/>
  <c r="AO41" i="34"/>
  <c r="EL41" i="34" s="1"/>
  <c r="DY41" i="34"/>
  <c r="AO72" i="34"/>
  <c r="EL72" i="34" s="1"/>
  <c r="DY72" i="34"/>
  <c r="GZ58" i="34"/>
  <c r="IZ58" i="34" s="1"/>
  <c r="HA40" i="34"/>
  <c r="JA40" i="34" s="1"/>
  <c r="GP70" i="34"/>
  <c r="GQ70" i="34"/>
  <c r="GN34" i="34"/>
  <c r="IN34" i="34" s="1"/>
  <c r="AO66" i="34"/>
  <c r="EL66" i="34" s="1"/>
  <c r="DY66" i="34"/>
  <c r="AO39" i="34"/>
  <c r="EL39" i="34" s="1"/>
  <c r="DY39" i="34"/>
  <c r="AO48" i="34"/>
  <c r="EL48" i="34" s="1"/>
  <c r="DY48" i="34"/>
  <c r="GZ53" i="34"/>
  <c r="IZ53" i="34" s="1"/>
  <c r="AO55" i="34"/>
  <c r="EL55" i="34" s="1"/>
  <c r="DY55" i="34"/>
  <c r="AO80" i="34"/>
  <c r="EL80" i="34" s="1"/>
  <c r="DY80" i="34"/>
  <c r="AO76" i="34"/>
  <c r="EL76" i="34" s="1"/>
  <c r="DY76" i="34"/>
  <c r="AO79" i="34"/>
  <c r="EL79" i="34" s="1"/>
  <c r="DY79" i="34"/>
  <c r="AO44" i="34"/>
  <c r="EL44" i="34" s="1"/>
  <c r="DY44" i="34"/>
  <c r="AO35" i="34"/>
  <c r="EL35" i="34" s="1"/>
  <c r="DY35" i="34"/>
  <c r="AO68" i="34"/>
  <c r="EL68" i="34" s="1"/>
  <c r="DY68" i="34"/>
  <c r="HA42" i="34"/>
  <c r="JA42" i="34" s="1"/>
  <c r="AO49" i="34"/>
  <c r="EL49" i="34" s="1"/>
  <c r="DY49" i="34"/>
  <c r="AO67" i="34"/>
  <c r="EL67" i="34" s="1"/>
  <c r="DY67" i="34"/>
  <c r="AO54" i="34"/>
  <c r="EL54" i="34" s="1"/>
  <c r="DY54" i="34"/>
  <c r="AO73" i="34"/>
  <c r="EL73" i="34" s="1"/>
  <c r="DY73" i="34"/>
  <c r="AO43" i="34"/>
  <c r="EL43" i="34" s="1"/>
  <c r="DY43" i="34"/>
  <c r="GZ48" i="34"/>
  <c r="IZ48" i="34" s="1"/>
  <c r="IZ33" i="34"/>
  <c r="AO53" i="34"/>
  <c r="EL53" i="34" s="1"/>
  <c r="DY53" i="34"/>
  <c r="AO56" i="34"/>
  <c r="EL56" i="34" s="1"/>
  <c r="DY56" i="34"/>
  <c r="AO51" i="34"/>
  <c r="EL51" i="34" s="1"/>
  <c r="DY51" i="34"/>
  <c r="HA43" i="34"/>
  <c r="JA43" i="34" s="1"/>
  <c r="AO77" i="34"/>
  <c r="EL77" i="34" s="1"/>
  <c r="DY77" i="34"/>
  <c r="AO83" i="34"/>
  <c r="EL83" i="34" s="1"/>
  <c r="DY83" i="34"/>
  <c r="AO78" i="34"/>
  <c r="EL78" i="34" s="1"/>
  <c r="DY78" i="34"/>
  <c r="AO46" i="34"/>
  <c r="EL46" i="34" s="1"/>
  <c r="DY46" i="34"/>
  <c r="AO59" i="34"/>
  <c r="EL59" i="34" s="1"/>
  <c r="DY59" i="34"/>
  <c r="AO34" i="34"/>
  <c r="EL34" i="34" s="1"/>
  <c r="DY34" i="34"/>
  <c r="HC68" i="34"/>
  <c r="JC68" i="34" s="1"/>
  <c r="GM44" i="34"/>
  <c r="IM44" i="34" s="1"/>
  <c r="GN66" i="34"/>
  <c r="GY48" i="34"/>
  <c r="FC70" i="34"/>
  <c r="FA66" i="34"/>
  <c r="AB84" i="34"/>
  <c r="DL84" i="34"/>
  <c r="FA34" i="34"/>
  <c r="C831" i="17"/>
  <c r="C798" i="17"/>
  <c r="I216" i="17"/>
  <c r="I130" i="17"/>
  <c r="I302" i="17"/>
  <c r="I388" i="17"/>
  <c r="AV68" i="34" s="1"/>
  <c r="D992" i="17"/>
  <c r="H132" i="17"/>
  <c r="H390" i="17"/>
  <c r="AU70" i="34" s="1"/>
  <c r="H218" i="17"/>
  <c r="H304" i="17"/>
  <c r="BB75" i="34" l="1"/>
  <c r="FL75" i="34" s="1"/>
  <c r="GY38" i="34"/>
  <c r="BB38" i="34"/>
  <c r="H476" i="17"/>
  <c r="BH70" i="34" s="1"/>
  <c r="EE70" i="34" s="1"/>
  <c r="I474" i="17"/>
  <c r="GY36" i="34"/>
  <c r="GY40" i="34"/>
  <c r="AH70" i="34"/>
  <c r="AI68" i="34"/>
  <c r="GY75" i="34"/>
  <c r="GY33" i="34"/>
  <c r="BB33" i="34"/>
  <c r="BO33" i="34" s="1"/>
  <c r="BB41" i="34"/>
  <c r="BO41" i="34" s="1"/>
  <c r="BB45" i="34"/>
  <c r="GL45" i="34" s="1"/>
  <c r="GY69" i="34"/>
  <c r="BB77" i="34"/>
  <c r="BO77" i="34" s="1"/>
  <c r="BB69" i="34"/>
  <c r="GL69" i="34" s="1"/>
  <c r="BB58" i="34"/>
  <c r="BO58" i="34" s="1"/>
  <c r="BB65" i="34"/>
  <c r="BO65" i="34" s="1"/>
  <c r="GY42" i="34"/>
  <c r="BB59" i="34"/>
  <c r="BO59" i="34" s="1"/>
  <c r="GY71" i="34"/>
  <c r="BB74" i="34"/>
  <c r="FL74" i="34" s="1"/>
  <c r="GY50" i="34"/>
  <c r="GY78" i="34"/>
  <c r="GY52" i="34"/>
  <c r="BB54" i="34"/>
  <c r="BO54" i="34" s="1"/>
  <c r="BB42" i="34"/>
  <c r="FL42" i="34" s="1"/>
  <c r="BB70" i="34"/>
  <c r="BO70" i="34" s="1"/>
  <c r="BB78" i="34"/>
  <c r="BO78" i="34" s="1"/>
  <c r="BB49" i="34"/>
  <c r="FL49" i="34" s="1"/>
  <c r="BB80" i="34"/>
  <c r="BO80" i="34" s="1"/>
  <c r="GY35" i="34"/>
  <c r="GY59" i="34"/>
  <c r="BB52" i="34"/>
  <c r="BO52" i="34" s="1"/>
  <c r="GY77" i="34"/>
  <c r="GY79" i="34"/>
  <c r="BB44" i="34"/>
  <c r="BO44" i="34" s="1"/>
  <c r="BB55" i="34"/>
  <c r="BO55" i="34" s="1"/>
  <c r="GY57" i="34"/>
  <c r="BB43" i="34"/>
  <c r="GL43" i="34" s="1"/>
  <c r="BB39" i="34"/>
  <c r="GL39" i="34" s="1"/>
  <c r="BB40" i="34"/>
  <c r="GL40" i="34" s="1"/>
  <c r="BB71" i="34"/>
  <c r="BO71" i="34" s="1"/>
  <c r="GY65" i="34"/>
  <c r="GY41" i="34"/>
  <c r="GY74" i="34"/>
  <c r="GY43" i="34"/>
  <c r="GY49" i="34"/>
  <c r="GY70" i="34"/>
  <c r="GY39" i="34"/>
  <c r="GY58" i="34"/>
  <c r="BB50" i="34"/>
  <c r="BO50" i="34" s="1"/>
  <c r="BB36" i="34"/>
  <c r="BO36" i="34" s="1"/>
  <c r="BB73" i="34"/>
  <c r="GL73" i="34" s="1"/>
  <c r="GY45" i="34"/>
  <c r="GY54" i="34"/>
  <c r="GY72" i="34"/>
  <c r="BB57" i="34"/>
  <c r="FL57" i="34" s="1"/>
  <c r="BB48" i="34"/>
  <c r="GL48" i="34" s="1"/>
  <c r="GY34" i="34"/>
  <c r="GY56" i="34"/>
  <c r="BB66" i="34"/>
  <c r="BO66" i="34" s="1"/>
  <c r="GY83" i="34"/>
  <c r="BB34" i="34"/>
  <c r="BO34" i="34" s="1"/>
  <c r="GY67" i="34"/>
  <c r="BB83" i="34"/>
  <c r="BO83" i="34" s="1"/>
  <c r="GY73" i="34"/>
  <c r="BB51" i="34"/>
  <c r="BO51" i="34" s="1"/>
  <c r="BB53" i="34"/>
  <c r="BO53" i="34" s="1"/>
  <c r="BB68" i="34"/>
  <c r="FL68" i="34" s="1"/>
  <c r="BB46" i="34"/>
  <c r="GL46" i="34" s="1"/>
  <c r="BB72" i="34"/>
  <c r="BO72" i="34" s="1"/>
  <c r="BB67" i="34"/>
  <c r="GL67" i="34" s="1"/>
  <c r="GY66" i="34"/>
  <c r="BB76" i="34"/>
  <c r="BO76" i="34" s="1"/>
  <c r="GY53" i="34"/>
  <c r="GY80" i="34"/>
  <c r="GY55" i="34"/>
  <c r="BB35" i="34"/>
  <c r="GL35" i="34" s="1"/>
  <c r="GY51" i="34"/>
  <c r="GY44" i="34"/>
  <c r="GY68" i="34"/>
  <c r="BB79" i="34"/>
  <c r="FL79" i="34" s="1"/>
  <c r="BB56" i="34"/>
  <c r="GL56" i="34" s="1"/>
  <c r="GY46" i="34"/>
  <c r="GY76" i="34"/>
  <c r="IC70" i="34"/>
  <c r="HZ44" i="34"/>
  <c r="IA66" i="34"/>
  <c r="IA34" i="34"/>
  <c r="ID70" i="34"/>
  <c r="IE68" i="34"/>
  <c r="AO84" i="34"/>
  <c r="BB84" i="34" s="1"/>
  <c r="DY84" i="34"/>
  <c r="HA66" i="34"/>
  <c r="JA66" i="34" s="1"/>
  <c r="HA34" i="34"/>
  <c r="HC70" i="34"/>
  <c r="JC70" i="34" s="1"/>
  <c r="BO75" i="34"/>
  <c r="GL75" i="34"/>
  <c r="BO38" i="34"/>
  <c r="GL38" i="34"/>
  <c r="FL38" i="34"/>
  <c r="H70" i="33"/>
  <c r="AK70" i="33" s="1"/>
  <c r="H70" i="34"/>
  <c r="V68" i="33"/>
  <c r="V68" i="34"/>
  <c r="U70" i="33"/>
  <c r="U70" i="34"/>
  <c r="I68" i="33"/>
  <c r="AL68" i="33" s="1"/>
  <c r="I68" i="34"/>
  <c r="H738" i="17"/>
  <c r="I650" i="17"/>
  <c r="I908" i="17"/>
  <c r="I736" i="17"/>
  <c r="H910" i="17"/>
  <c r="I822" i="17"/>
  <c r="H824" i="17"/>
  <c r="H652" i="17"/>
  <c r="FL45" i="34" l="1"/>
  <c r="BO45" i="34"/>
  <c r="CB45" i="34" s="1"/>
  <c r="BO39" i="34"/>
  <c r="CB39" i="34" s="1"/>
  <c r="GL33" i="34"/>
  <c r="GL74" i="34"/>
  <c r="FL80" i="34"/>
  <c r="FL41" i="34"/>
  <c r="FL33" i="34"/>
  <c r="GL41" i="34"/>
  <c r="FL77" i="34"/>
  <c r="FL50" i="34"/>
  <c r="GL77" i="34"/>
  <c r="GL50" i="34"/>
  <c r="FL72" i="34"/>
  <c r="FL58" i="34"/>
  <c r="FL59" i="34"/>
  <c r="BO43" i="34"/>
  <c r="FY43" i="34" s="1"/>
  <c r="FL43" i="34"/>
  <c r="FL70" i="34"/>
  <c r="GL59" i="34"/>
  <c r="GL70" i="34"/>
  <c r="GL49" i="34"/>
  <c r="BO48" i="34"/>
  <c r="CB48" i="34" s="1"/>
  <c r="GL42" i="34"/>
  <c r="BO69" i="34"/>
  <c r="CB69" i="34" s="1"/>
  <c r="FL54" i="34"/>
  <c r="GL58" i="34"/>
  <c r="GL55" i="34"/>
  <c r="BO42" i="34"/>
  <c r="FY42" i="34" s="1"/>
  <c r="FL44" i="34"/>
  <c r="FL69" i="34"/>
  <c r="GL71" i="34"/>
  <c r="BO49" i="34"/>
  <c r="FY49" i="34" s="1"/>
  <c r="FL52" i="34"/>
  <c r="GL79" i="34"/>
  <c r="GL80" i="34"/>
  <c r="BO74" i="34"/>
  <c r="FY74" i="34" s="1"/>
  <c r="FL65" i="34"/>
  <c r="FL76" i="34"/>
  <c r="GL52" i="34"/>
  <c r="BO73" i="34"/>
  <c r="CB73" i="34" s="1"/>
  <c r="FL55" i="34"/>
  <c r="GL65" i="34"/>
  <c r="FL71" i="34"/>
  <c r="GL66" i="34"/>
  <c r="GL68" i="34"/>
  <c r="FL73" i="34"/>
  <c r="GL54" i="34"/>
  <c r="FL51" i="34"/>
  <c r="BO40" i="34"/>
  <c r="CB40" i="34" s="1"/>
  <c r="FL36" i="34"/>
  <c r="FL78" i="34"/>
  <c r="GL36" i="34"/>
  <c r="GL44" i="34"/>
  <c r="FL53" i="34"/>
  <c r="GL78" i="34"/>
  <c r="FL39" i="34"/>
  <c r="BO67" i="34"/>
  <c r="CB67" i="34" s="1"/>
  <c r="GL57" i="34"/>
  <c r="GL53" i="34"/>
  <c r="FL40" i="34"/>
  <c r="FL34" i="34"/>
  <c r="BO56" i="34"/>
  <c r="CB56" i="34" s="1"/>
  <c r="BO57" i="34"/>
  <c r="CB57" i="34" s="1"/>
  <c r="GL51" i="34"/>
  <c r="FL48" i="34"/>
  <c r="BO79" i="34"/>
  <c r="FY79" i="34" s="1"/>
  <c r="GL34" i="34"/>
  <c r="GL72" i="34"/>
  <c r="FL56" i="34"/>
  <c r="BO46" i="34"/>
  <c r="FY46" i="34" s="1"/>
  <c r="BK70" i="33"/>
  <c r="BL68" i="33"/>
  <c r="BO68" i="34"/>
  <c r="CB68" i="34" s="1"/>
  <c r="FL83" i="34"/>
  <c r="FL67" i="34"/>
  <c r="FL66" i="34"/>
  <c r="GL76" i="34"/>
  <c r="GL83" i="34"/>
  <c r="BO35" i="34"/>
  <c r="CB35" i="34" s="1"/>
  <c r="FL46" i="34"/>
  <c r="FL35" i="34"/>
  <c r="FR70" i="34"/>
  <c r="DR70" i="34"/>
  <c r="HR70" i="34" s="1"/>
  <c r="ER70" i="34"/>
  <c r="IR70" i="34" s="1"/>
  <c r="FS68" i="34"/>
  <c r="DS68" i="34"/>
  <c r="HS68" i="34" s="1"/>
  <c r="ES68" i="34"/>
  <c r="IS68" i="34" s="1"/>
  <c r="GE70" i="34"/>
  <c r="IE70" i="34" s="1"/>
  <c r="GY84" i="34"/>
  <c r="EL84" i="34"/>
  <c r="CB76" i="34"/>
  <c r="FY76" i="34"/>
  <c r="CB50" i="34"/>
  <c r="FY50" i="34"/>
  <c r="CB71" i="34"/>
  <c r="FY71" i="34"/>
  <c r="CB36" i="34"/>
  <c r="FY36" i="34"/>
  <c r="FY45" i="34"/>
  <c r="CB75" i="34"/>
  <c r="FY75" i="34"/>
  <c r="CB52" i="34"/>
  <c r="FY52" i="34"/>
  <c r="CB51" i="34"/>
  <c r="FY51" i="34"/>
  <c r="CB72" i="34"/>
  <c r="FY72" i="34"/>
  <c r="CB53" i="34"/>
  <c r="FY53" i="34"/>
  <c r="CB65" i="34"/>
  <c r="FY65" i="34"/>
  <c r="CB78" i="34"/>
  <c r="FY78" i="34"/>
  <c r="CB38" i="34"/>
  <c r="FY38" i="34"/>
  <c r="CB77" i="34"/>
  <c r="FY77" i="34"/>
  <c r="CB80" i="34"/>
  <c r="FY80" i="34"/>
  <c r="CB70" i="34"/>
  <c r="FY70" i="34"/>
  <c r="CB55" i="34"/>
  <c r="FY55" i="34"/>
  <c r="CB66" i="34"/>
  <c r="FY66" i="34"/>
  <c r="CB58" i="34"/>
  <c r="FY58" i="34"/>
  <c r="CB44" i="34"/>
  <c r="FY44" i="34"/>
  <c r="CB59" i="34"/>
  <c r="FY59" i="34"/>
  <c r="CB34" i="34"/>
  <c r="FY34" i="34"/>
  <c r="CB33" i="34"/>
  <c r="FY33" i="34"/>
  <c r="CB41" i="34"/>
  <c r="FY41" i="34"/>
  <c r="CB54" i="34"/>
  <c r="FY54" i="34"/>
  <c r="JA34" i="34"/>
  <c r="GR70" i="34"/>
  <c r="CB83" i="34"/>
  <c r="FY83" i="34"/>
  <c r="BO84" i="34"/>
  <c r="GL84" i="34"/>
  <c r="FL84" i="34"/>
  <c r="FE70" i="34"/>
  <c r="BI68" i="34"/>
  <c r="GF68" i="34" s="1"/>
  <c r="J388" i="17"/>
  <c r="AW68" i="34" s="1"/>
  <c r="J130" i="17"/>
  <c r="J216" i="17"/>
  <c r="J302" i="17"/>
  <c r="I132" i="17"/>
  <c r="I304" i="17"/>
  <c r="I390" i="17"/>
  <c r="AV70" i="34" s="1"/>
  <c r="I218" i="17"/>
  <c r="FY40" i="34" l="1"/>
  <c r="FY48" i="34"/>
  <c r="FY39" i="34"/>
  <c r="CB74" i="34"/>
  <c r="CB49" i="34"/>
  <c r="I476" i="17"/>
  <c r="FY69" i="34"/>
  <c r="J474" i="17"/>
  <c r="CB43" i="34"/>
  <c r="CB42" i="34"/>
  <c r="AI70" i="34"/>
  <c r="AJ68" i="34"/>
  <c r="FY73" i="34"/>
  <c r="CB46" i="34"/>
  <c r="FY57" i="34"/>
  <c r="FY56" i="34"/>
  <c r="FY67" i="34"/>
  <c r="CB79" i="34"/>
  <c r="FY68" i="34"/>
  <c r="FY35" i="34"/>
  <c r="EF68" i="34"/>
  <c r="HE70" i="34"/>
  <c r="JE70" i="34" s="1"/>
  <c r="GS68" i="34"/>
  <c r="CB84" i="34"/>
  <c r="FY84" i="34"/>
  <c r="I70" i="33"/>
  <c r="AL70" i="33" s="1"/>
  <c r="BL70" i="33" s="1"/>
  <c r="I70" i="34"/>
  <c r="W68" i="33"/>
  <c r="W68" i="34"/>
  <c r="J68" i="33"/>
  <c r="AM68" i="33" s="1"/>
  <c r="BM68" i="33" s="1"/>
  <c r="J68" i="34"/>
  <c r="FF68" i="34"/>
  <c r="V70" i="33"/>
  <c r="V70" i="34"/>
  <c r="I652" i="17"/>
  <c r="J736" i="17"/>
  <c r="J390" i="17"/>
  <c r="AW70" i="34" s="1"/>
  <c r="J218" i="17"/>
  <c r="J132" i="17"/>
  <c r="J304" i="17"/>
  <c r="I738" i="17"/>
  <c r="J650" i="17"/>
  <c r="I910" i="17"/>
  <c r="J908" i="17"/>
  <c r="I824" i="17"/>
  <c r="J822" i="17"/>
  <c r="BJ68" i="34" l="1"/>
  <c r="EG68" i="34" s="1"/>
  <c r="J476" i="17"/>
  <c r="AJ70" i="34"/>
  <c r="FT68" i="34"/>
  <c r="DT68" i="34"/>
  <c r="HT68" i="34" s="1"/>
  <c r="ET68" i="34"/>
  <c r="IT68" i="34" s="1"/>
  <c r="FS70" i="34"/>
  <c r="DS70" i="34"/>
  <c r="HS70" i="34" s="1"/>
  <c r="ES70" i="34"/>
  <c r="IS70" i="34" s="1"/>
  <c r="IF68" i="34"/>
  <c r="HF68" i="34"/>
  <c r="JF68" i="34" s="1"/>
  <c r="J70" i="33"/>
  <c r="AM70" i="33" s="1"/>
  <c r="BM70" i="33" s="1"/>
  <c r="J70" i="34"/>
  <c r="BI70" i="34"/>
  <c r="GF70" i="34" s="1"/>
  <c r="W70" i="33"/>
  <c r="W70" i="34"/>
  <c r="J824" i="17"/>
  <c r="J910" i="17"/>
  <c r="J652" i="17"/>
  <c r="J738" i="17"/>
  <c r="FG68" i="34" l="1"/>
  <c r="HG68" i="34" s="1"/>
  <c r="JG68" i="34" s="1"/>
  <c r="GT68" i="34"/>
  <c r="GG68" i="34"/>
  <c r="IG68" i="34" s="1"/>
  <c r="BJ70" i="34"/>
  <c r="EG70" i="34" s="1"/>
  <c r="FT70" i="34"/>
  <c r="DT70" i="34"/>
  <c r="HT70" i="34" s="1"/>
  <c r="ET70" i="34"/>
  <c r="IT70" i="34" s="1"/>
  <c r="EF70" i="34"/>
  <c r="GS70" i="34"/>
  <c r="FF70" i="34"/>
  <c r="FG70" i="34" l="1"/>
  <c r="HG70" i="34" s="1"/>
  <c r="JG70" i="34" s="1"/>
  <c r="GT70" i="34"/>
  <c r="GG70" i="34"/>
  <c r="IG70" i="34" s="1"/>
  <c r="IF70" i="34"/>
  <c r="HF70" i="34"/>
  <c r="JF70" i="34" s="1"/>
  <c r="C376" i="17" l="1"/>
  <c r="AP56" i="34" s="1"/>
  <c r="C204" i="17"/>
  <c r="C118" i="17"/>
  <c r="C290" i="17"/>
  <c r="C231" i="17"/>
  <c r="C145" i="17"/>
  <c r="C317" i="17"/>
  <c r="C403" i="17"/>
  <c r="AP83" i="34" s="1"/>
  <c r="C205" i="17"/>
  <c r="C291" i="17"/>
  <c r="C377" i="17"/>
  <c r="AP57" i="34" s="1"/>
  <c r="C119" i="17"/>
  <c r="C489" i="17" l="1"/>
  <c r="C463" i="17"/>
  <c r="C462" i="17"/>
  <c r="AC57" i="34"/>
  <c r="AC83" i="34"/>
  <c r="AC56" i="34"/>
  <c r="P57" i="33"/>
  <c r="P57" i="34"/>
  <c r="P56" i="33"/>
  <c r="P56" i="34"/>
  <c r="C57" i="33"/>
  <c r="C57" i="34"/>
  <c r="C83" i="33"/>
  <c r="AF83" i="33" s="1"/>
  <c r="C83" i="34"/>
  <c r="C56" i="33"/>
  <c r="C56" i="34"/>
  <c r="P83" i="33"/>
  <c r="AS83" i="33" s="1"/>
  <c r="P83" i="34"/>
  <c r="C811" i="17"/>
  <c r="C923" i="17"/>
  <c r="C751" i="17"/>
  <c r="C191" i="17"/>
  <c r="C363" i="17"/>
  <c r="AP43" i="34" s="1"/>
  <c r="C105" i="17"/>
  <c r="C277" i="17"/>
  <c r="C724" i="17"/>
  <c r="C639" i="17"/>
  <c r="C725" i="17"/>
  <c r="C108" i="17"/>
  <c r="C366" i="17"/>
  <c r="AP46" i="34" s="1"/>
  <c r="C280" i="17"/>
  <c r="C194" i="17"/>
  <c r="C896" i="17"/>
  <c r="C370" i="17"/>
  <c r="AP50" i="34" s="1"/>
  <c r="C112" i="17"/>
  <c r="C198" i="17"/>
  <c r="C284" i="17"/>
  <c r="C837" i="17"/>
  <c r="C810" i="17"/>
  <c r="C213" i="17"/>
  <c r="C385" i="17"/>
  <c r="AP65" i="34" s="1"/>
  <c r="C127" i="17"/>
  <c r="C299" i="17"/>
  <c r="C897" i="17"/>
  <c r="C665" i="17"/>
  <c r="C638" i="17"/>
  <c r="C452" i="17" l="1"/>
  <c r="C456" i="17"/>
  <c r="C449" i="17"/>
  <c r="C471" i="17"/>
  <c r="AC50" i="34"/>
  <c r="AC46" i="34"/>
  <c r="AC43" i="34"/>
  <c r="AF57" i="33"/>
  <c r="BF57" i="33" s="1"/>
  <c r="BF83" i="33"/>
  <c r="BS83" i="33"/>
  <c r="AC65" i="34"/>
  <c r="FM56" i="34"/>
  <c r="DM56" i="34"/>
  <c r="EM56" i="34"/>
  <c r="FM83" i="34"/>
  <c r="DM83" i="34"/>
  <c r="HM83" i="34" s="1"/>
  <c r="EM83" i="34"/>
  <c r="IM83" i="34" s="1"/>
  <c r="FM57" i="34"/>
  <c r="DM57" i="34"/>
  <c r="HM57" i="34" s="1"/>
  <c r="EM57" i="34"/>
  <c r="IM57" i="34" s="1"/>
  <c r="AF56" i="33"/>
  <c r="C50" i="33"/>
  <c r="AF50" i="33" s="1"/>
  <c r="C50" i="34"/>
  <c r="C65" i="33"/>
  <c r="AF65" i="33" s="1"/>
  <c r="C65" i="34"/>
  <c r="P46" i="33"/>
  <c r="AS46" i="33" s="1"/>
  <c r="P46" i="34"/>
  <c r="C43" i="33"/>
  <c r="AF43" i="33" s="1"/>
  <c r="C43" i="34"/>
  <c r="C1009" i="17"/>
  <c r="BC83" i="34"/>
  <c r="FZ83" i="34" s="1"/>
  <c r="P65" i="33"/>
  <c r="P65" i="34"/>
  <c r="P43" i="33"/>
  <c r="AS43" i="33" s="1"/>
  <c r="P43" i="34"/>
  <c r="C983" i="17"/>
  <c r="BC57" i="34"/>
  <c r="FZ57" i="34" s="1"/>
  <c r="P50" i="33"/>
  <c r="AS50" i="33" s="1"/>
  <c r="P50" i="34"/>
  <c r="C46" i="33"/>
  <c r="AF46" i="33" s="1"/>
  <c r="C46" i="34"/>
  <c r="BC56" i="34"/>
  <c r="C136" i="17"/>
  <c r="C982" i="17"/>
  <c r="C647" i="17"/>
  <c r="C804" i="17"/>
  <c r="C890" i="17"/>
  <c r="C714" i="17"/>
  <c r="C628" i="17"/>
  <c r="C394" i="17"/>
  <c r="C222" i="17"/>
  <c r="C308" i="17"/>
  <c r="C797" i="17"/>
  <c r="C905" i="17"/>
  <c r="C718" i="17"/>
  <c r="C88" i="17"/>
  <c r="C625" i="17"/>
  <c r="C632" i="17"/>
  <c r="C800" i="17"/>
  <c r="C883" i="17"/>
  <c r="C819" i="17"/>
  <c r="C733" i="17"/>
  <c r="BC50" i="34"/>
  <c r="DZ50" i="34" s="1"/>
  <c r="BC46" i="34"/>
  <c r="DZ46" i="34" s="1"/>
  <c r="C886" i="17"/>
  <c r="C711" i="17"/>
  <c r="BC43" i="34" l="1"/>
  <c r="DZ43" i="34" s="1"/>
  <c r="HZ43" i="34" s="1"/>
  <c r="C480" i="17"/>
  <c r="BF46" i="33"/>
  <c r="BF43" i="33"/>
  <c r="BF50" i="33"/>
  <c r="BS50" i="33"/>
  <c r="BS43" i="33"/>
  <c r="BS46" i="33"/>
  <c r="BF56" i="33"/>
  <c r="BF65" i="33"/>
  <c r="GM56" i="34"/>
  <c r="IM56" i="34" s="1"/>
  <c r="FZ56" i="34"/>
  <c r="FM50" i="34"/>
  <c r="DM50" i="34"/>
  <c r="HM50" i="34" s="1"/>
  <c r="EM50" i="34"/>
  <c r="IM50" i="34" s="1"/>
  <c r="HM56" i="34"/>
  <c r="FM46" i="34"/>
  <c r="DM46" i="34"/>
  <c r="EM46" i="34"/>
  <c r="FM43" i="34"/>
  <c r="DM43" i="34"/>
  <c r="EM43" i="34"/>
  <c r="FM65" i="34"/>
  <c r="DM65" i="34"/>
  <c r="HM65" i="34" s="1"/>
  <c r="EM65" i="34"/>
  <c r="IM65" i="34" s="1"/>
  <c r="FZ50" i="34"/>
  <c r="FZ46" i="34"/>
  <c r="HZ50" i="34"/>
  <c r="HZ46" i="34"/>
  <c r="DZ57" i="34"/>
  <c r="DZ56" i="34"/>
  <c r="DZ83" i="34"/>
  <c r="GM50" i="34"/>
  <c r="GM46" i="34"/>
  <c r="EZ57" i="34"/>
  <c r="GM57" i="34"/>
  <c r="GM83" i="34"/>
  <c r="EZ83" i="34"/>
  <c r="BC65" i="34"/>
  <c r="AC74" i="34"/>
  <c r="C434" i="17"/>
  <c r="AP74" i="34"/>
  <c r="EZ50" i="34"/>
  <c r="P74" i="33"/>
  <c r="P219" i="33" s="1"/>
  <c r="P74" i="34"/>
  <c r="EZ56" i="34"/>
  <c r="EZ46" i="34"/>
  <c r="C74" i="33"/>
  <c r="C74" i="34"/>
  <c r="C176" i="17"/>
  <c r="AS219" i="33"/>
  <c r="AS226" i="33" s="1"/>
  <c r="C972" i="17"/>
  <c r="C976" i="17"/>
  <c r="C348" i="17"/>
  <c r="C828" i="17"/>
  <c r="C165" i="27" s="1"/>
  <c r="C914" i="17"/>
  <c r="C969" i="17"/>
  <c r="C742" i="17"/>
  <c r="C991" i="17"/>
  <c r="C656" i="17"/>
  <c r="FZ43" i="34" l="1"/>
  <c r="EZ43" i="34"/>
  <c r="GM43" i="34"/>
  <c r="IM43" i="34" s="1"/>
  <c r="C451" i="6"/>
  <c r="BS219" i="33"/>
  <c r="BS226" i="33" s="1"/>
  <c r="HM43" i="34"/>
  <c r="IM46" i="34"/>
  <c r="HM46" i="34"/>
  <c r="FM74" i="34"/>
  <c r="DM74" i="34"/>
  <c r="EM74" i="34"/>
  <c r="EZ65" i="34"/>
  <c r="GZ65" i="34" s="1"/>
  <c r="IZ65" i="34" s="1"/>
  <c r="FZ65" i="34"/>
  <c r="HZ57" i="34"/>
  <c r="HZ83" i="34"/>
  <c r="HZ56" i="34"/>
  <c r="DZ65" i="34"/>
  <c r="GZ46" i="34"/>
  <c r="IZ46" i="34" s="1"/>
  <c r="GZ56" i="34"/>
  <c r="IZ56" i="34" s="1"/>
  <c r="IZ50" i="34"/>
  <c r="GZ50" i="34"/>
  <c r="P219" i="34"/>
  <c r="IZ83" i="34"/>
  <c r="GZ83" i="34"/>
  <c r="GM65" i="34"/>
  <c r="GZ43" i="34"/>
  <c r="IZ43" i="34" s="1"/>
  <c r="IZ57" i="34"/>
  <c r="GZ57" i="34"/>
  <c r="AF74" i="33"/>
  <c r="AC219" i="34"/>
  <c r="BC74" i="34"/>
  <c r="GM74" i="34" s="1"/>
  <c r="AP219" i="34"/>
  <c r="C163" i="27"/>
  <c r="C1000" i="17"/>
  <c r="C338" i="6"/>
  <c r="C182" i="6"/>
  <c r="C696" i="17"/>
  <c r="C954" i="17"/>
  <c r="C1138" i="17"/>
  <c r="C1140" i="17"/>
  <c r="C868" i="17"/>
  <c r="C1139" i="17" l="1"/>
  <c r="BF74" i="33"/>
  <c r="IM74" i="34"/>
  <c r="HM74" i="34"/>
  <c r="FZ74" i="34"/>
  <c r="HZ65" i="34"/>
  <c r="DZ74" i="34"/>
  <c r="EZ74" i="34"/>
  <c r="C461" i="6"/>
  <c r="C348" i="6"/>
  <c r="C192" i="6"/>
  <c r="HZ74" i="34" l="1"/>
  <c r="GZ74" i="34"/>
  <c r="IZ74" i="34" l="1"/>
  <c r="D392" i="17" l="1"/>
  <c r="AQ72" i="34" s="1"/>
  <c r="D134" i="17"/>
  <c r="D220" i="17"/>
  <c r="D306" i="17"/>
  <c r="D478" i="17" l="1"/>
  <c r="AD72" i="34"/>
  <c r="Q72" i="33"/>
  <c r="Q72" i="34"/>
  <c r="D72" i="33"/>
  <c r="D72" i="34"/>
  <c r="D740" i="17"/>
  <c r="D654" i="17"/>
  <c r="D912" i="17"/>
  <c r="D826" i="17"/>
  <c r="AG72" i="33" l="1"/>
  <c r="FN72" i="34"/>
  <c r="DN72" i="34"/>
  <c r="EN72" i="34"/>
  <c r="BD72" i="34"/>
  <c r="GA72" i="34" s="1"/>
  <c r="D998" i="17"/>
  <c r="BG72" i="33" l="1"/>
  <c r="IN72" i="34"/>
  <c r="HN72" i="34"/>
  <c r="EA72" i="34"/>
  <c r="GN72" i="34"/>
  <c r="FA72" i="34"/>
  <c r="IA72" i="34" l="1"/>
  <c r="HA72" i="34"/>
  <c r="JA72" i="34" s="1"/>
  <c r="D368" i="17" l="1"/>
  <c r="AQ48" i="34" s="1"/>
  <c r="D110" i="17"/>
  <c r="D282" i="17"/>
  <c r="D196" i="17"/>
  <c r="D454" i="17" l="1"/>
  <c r="BD48" i="34" s="1"/>
  <c r="EA48" i="34" s="1"/>
  <c r="AD48" i="34"/>
  <c r="Q48" i="33"/>
  <c r="Q48" i="34"/>
  <c r="D48" i="33"/>
  <c r="AG48" i="33" s="1"/>
  <c r="D48" i="34"/>
  <c r="D111" i="17"/>
  <c r="D369" i="17"/>
  <c r="AQ49" i="34" s="1"/>
  <c r="D283" i="17"/>
  <c r="D197" i="17"/>
  <c r="D716" i="17"/>
  <c r="D802" i="17"/>
  <c r="D630" i="17"/>
  <c r="D455" i="17" l="1"/>
  <c r="AD49" i="34"/>
  <c r="BG48" i="33"/>
  <c r="FN48" i="34"/>
  <c r="DN48" i="34"/>
  <c r="HN48" i="34" s="1"/>
  <c r="EN48" i="34"/>
  <c r="IN48" i="34" s="1"/>
  <c r="GA48" i="34"/>
  <c r="IA48" i="34" s="1"/>
  <c r="GN48" i="34"/>
  <c r="D49" i="33"/>
  <c r="AG49" i="33" s="1"/>
  <c r="D49" i="34"/>
  <c r="Q49" i="33"/>
  <c r="AT49" i="33" s="1"/>
  <c r="Q49" i="34"/>
  <c r="FA48" i="34"/>
  <c r="D889" i="17"/>
  <c r="D974" i="17"/>
  <c r="D631" i="17"/>
  <c r="D198" i="17"/>
  <c r="D112" i="17"/>
  <c r="D370" i="17"/>
  <c r="AQ50" i="34" s="1"/>
  <c r="D284" i="17"/>
  <c r="D456" i="17" l="1"/>
  <c r="AD50" i="34"/>
  <c r="FN49" i="34"/>
  <c r="DN49" i="34"/>
  <c r="EN49" i="34"/>
  <c r="HA48" i="34"/>
  <c r="JA48" i="34" s="1"/>
  <c r="Q50" i="33"/>
  <c r="AT50" i="33" s="1"/>
  <c r="Q50" i="34"/>
  <c r="BD49" i="34"/>
  <c r="GA49" i="34" s="1"/>
  <c r="D50" i="33"/>
  <c r="AG50" i="33" s="1"/>
  <c r="D50" i="34"/>
  <c r="D975" i="17"/>
  <c r="D890" i="17"/>
  <c r="D632" i="17"/>
  <c r="FN50" i="34" l="1"/>
  <c r="DN50" i="34"/>
  <c r="HN50" i="34" s="1"/>
  <c r="EN50" i="34"/>
  <c r="IN50" i="34" s="1"/>
  <c r="HN49" i="34"/>
  <c r="EA49" i="34"/>
  <c r="GN49" i="34"/>
  <c r="IN49" i="34" s="1"/>
  <c r="FA49" i="34"/>
  <c r="D976" i="17"/>
  <c r="BD50" i="34"/>
  <c r="GA50" i="34" s="1"/>
  <c r="IA49" i="34" l="1"/>
  <c r="EA50" i="34"/>
  <c r="HA49" i="34"/>
  <c r="JA49" i="34" s="1"/>
  <c r="GN50" i="34"/>
  <c r="FA50" i="34"/>
  <c r="D224" i="17"/>
  <c r="D310" i="17"/>
  <c r="D138" i="17"/>
  <c r="D396" i="17"/>
  <c r="AQ76" i="34" s="1"/>
  <c r="D482" i="17" l="1"/>
  <c r="AD76" i="34"/>
  <c r="IA50" i="34"/>
  <c r="JA50" i="34"/>
  <c r="HA50" i="34"/>
  <c r="D76" i="33"/>
  <c r="AG76" i="33" s="1"/>
  <c r="D76" i="34"/>
  <c r="Q76" i="33"/>
  <c r="AT76" i="33" s="1"/>
  <c r="Q76" i="34"/>
  <c r="D301" i="17"/>
  <c r="D387" i="17"/>
  <c r="AQ67" i="34" s="1"/>
  <c r="D129" i="17"/>
  <c r="D215" i="17"/>
  <c r="D116" i="17"/>
  <c r="D202" i="17"/>
  <c r="D288" i="17"/>
  <c r="D374" i="17"/>
  <c r="AQ54" i="34" s="1"/>
  <c r="D207" i="17"/>
  <c r="D121" i="17"/>
  <c r="D293" i="17"/>
  <c r="D379" i="17"/>
  <c r="AQ59" i="34" s="1"/>
  <c r="D305" i="17"/>
  <c r="D219" i="17"/>
  <c r="D391" i="17"/>
  <c r="AQ71" i="34" s="1"/>
  <c r="D133" i="17"/>
  <c r="D373" i="17"/>
  <c r="AQ53" i="34" s="1"/>
  <c r="D287" i="17"/>
  <c r="D201" i="17"/>
  <c r="D115" i="17"/>
  <c r="D120" i="17"/>
  <c r="D206" i="17"/>
  <c r="D292" i="17"/>
  <c r="D378" i="17"/>
  <c r="AQ58" i="34" s="1"/>
  <c r="D223" i="17"/>
  <c r="D395" i="17"/>
  <c r="AQ75" i="34" s="1"/>
  <c r="D137" i="17"/>
  <c r="D309" i="17"/>
  <c r="D226" i="17"/>
  <c r="D398" i="17"/>
  <c r="AQ78" i="34" s="1"/>
  <c r="D312" i="17"/>
  <c r="D140" i="17"/>
  <c r="D397" i="17"/>
  <c r="AQ77" i="34" s="1"/>
  <c r="D139" i="17"/>
  <c r="D311" i="17"/>
  <c r="D225" i="17"/>
  <c r="D114" i="17"/>
  <c r="D286" i="17"/>
  <c r="D372" i="17"/>
  <c r="AQ52" i="34" s="1"/>
  <c r="D200" i="17"/>
  <c r="D199" i="17"/>
  <c r="D113" i="17"/>
  <c r="D285" i="17"/>
  <c r="D371" i="17"/>
  <c r="AQ51" i="34" s="1"/>
  <c r="D142" i="17"/>
  <c r="D400" i="17"/>
  <c r="AQ80" i="34" s="1"/>
  <c r="D314" i="17"/>
  <c r="D228" i="17"/>
  <c r="D916" i="17"/>
  <c r="D403" i="17"/>
  <c r="AQ83" i="34" s="1"/>
  <c r="D145" i="17"/>
  <c r="D231" i="17"/>
  <c r="D317" i="17"/>
  <c r="D289" i="17"/>
  <c r="D375" i="17"/>
  <c r="AQ55" i="34" s="1"/>
  <c r="D203" i="17"/>
  <c r="D117" i="17"/>
  <c r="D204" i="17"/>
  <c r="D290" i="17"/>
  <c r="D118" i="17"/>
  <c r="D376" i="17"/>
  <c r="AQ56" i="34" s="1"/>
  <c r="D658" i="17"/>
  <c r="D486" i="17" l="1"/>
  <c r="D461" i="17"/>
  <c r="BD55" i="34" s="1"/>
  <c r="EA55" i="34" s="1"/>
  <c r="D483" i="17"/>
  <c r="D473" i="17"/>
  <c r="D481" i="17"/>
  <c r="D460" i="17"/>
  <c r="D489" i="17"/>
  <c r="D464" i="17"/>
  <c r="D459" i="17"/>
  <c r="D457" i="17"/>
  <c r="D465" i="17"/>
  <c r="D484" i="17"/>
  <c r="D458" i="17"/>
  <c r="D477" i="17"/>
  <c r="D462" i="17"/>
  <c r="BD56" i="34" s="1"/>
  <c r="EA56" i="34" s="1"/>
  <c r="AD80" i="34"/>
  <c r="AD55" i="34"/>
  <c r="AD83" i="34"/>
  <c r="AD52" i="34"/>
  <c r="AD77" i="34"/>
  <c r="AD75" i="34"/>
  <c r="AD58" i="34"/>
  <c r="AD54" i="34"/>
  <c r="AD56" i="34"/>
  <c r="AD51" i="34"/>
  <c r="AD78" i="34"/>
  <c r="AD53" i="34"/>
  <c r="AD71" i="34"/>
  <c r="AD59" i="34"/>
  <c r="BG76" i="33"/>
  <c r="AD67" i="34"/>
  <c r="FN76" i="34"/>
  <c r="DN76" i="34"/>
  <c r="EN76" i="34"/>
  <c r="D56" i="33"/>
  <c r="D56" i="34"/>
  <c r="Q55" i="33"/>
  <c r="Q55" i="34"/>
  <c r="D83" i="33"/>
  <c r="AG83" i="33" s="1"/>
  <c r="D83" i="34"/>
  <c r="Q80" i="33"/>
  <c r="AT80" i="33" s="1"/>
  <c r="Q80" i="34"/>
  <c r="D51" i="33"/>
  <c r="AG51" i="33" s="1"/>
  <c r="D51" i="34"/>
  <c r="Q52" i="33"/>
  <c r="Q52" i="34"/>
  <c r="Q77" i="33"/>
  <c r="AT77" i="33" s="1"/>
  <c r="Q77" i="34"/>
  <c r="Q78" i="33"/>
  <c r="AT78" i="33" s="1"/>
  <c r="Q78" i="34"/>
  <c r="Q75" i="33"/>
  <c r="AT75" i="33" s="1"/>
  <c r="Q75" i="34"/>
  <c r="D75" i="33"/>
  <c r="AG75" i="33" s="1"/>
  <c r="D75" i="34"/>
  <c r="D58" i="33"/>
  <c r="D58" i="34"/>
  <c r="D53" i="33"/>
  <c r="AG53" i="33" s="1"/>
  <c r="D53" i="34"/>
  <c r="D59" i="33"/>
  <c r="AG59" i="33" s="1"/>
  <c r="D59" i="34"/>
  <c r="Q67" i="33"/>
  <c r="Q67" i="34"/>
  <c r="D55" i="33"/>
  <c r="D55" i="34"/>
  <c r="Q51" i="33"/>
  <c r="Q51" i="34"/>
  <c r="D52" i="33"/>
  <c r="AG52" i="33" s="1"/>
  <c r="D52" i="34"/>
  <c r="D77" i="33"/>
  <c r="AG77" i="33" s="1"/>
  <c r="D77" i="34"/>
  <c r="Q53" i="33"/>
  <c r="Q53" i="34"/>
  <c r="D71" i="33"/>
  <c r="D71" i="34"/>
  <c r="Q54" i="33"/>
  <c r="Q54" i="34"/>
  <c r="D67" i="33"/>
  <c r="AG67" i="33" s="1"/>
  <c r="D67" i="34"/>
  <c r="Q56" i="33"/>
  <c r="Q56" i="34"/>
  <c r="Q83" i="33"/>
  <c r="AT83" i="33" s="1"/>
  <c r="Q83" i="34"/>
  <c r="D80" i="33"/>
  <c r="AG80" i="33" s="1"/>
  <c r="D80" i="34"/>
  <c r="D78" i="33"/>
  <c r="AG78" i="33" s="1"/>
  <c r="D78" i="34"/>
  <c r="Q58" i="33"/>
  <c r="Q58" i="34"/>
  <c r="Q71" i="33"/>
  <c r="Q71" i="34"/>
  <c r="Q59" i="33"/>
  <c r="AT59" i="33" s="1"/>
  <c r="Q59" i="34"/>
  <c r="D54" i="33"/>
  <c r="D54" i="34"/>
  <c r="D1002" i="17"/>
  <c r="BD76" i="34"/>
  <c r="GA76" i="34" s="1"/>
  <c r="D136" i="17"/>
  <c r="D896" i="17"/>
  <c r="D724" i="17"/>
  <c r="D723" i="17"/>
  <c r="D665" i="17"/>
  <c r="D805" i="17"/>
  <c r="D634" i="17"/>
  <c r="D743" i="17"/>
  <c r="D726" i="17"/>
  <c r="D807" i="17"/>
  <c r="D899" i="17"/>
  <c r="D727" i="17"/>
  <c r="D722" i="17"/>
  <c r="D649" i="17"/>
  <c r="D895" i="17"/>
  <c r="D923" i="17"/>
  <c r="D920" i="17"/>
  <c r="D633" i="17"/>
  <c r="D720" i="17"/>
  <c r="D659" i="17"/>
  <c r="D746" i="17"/>
  <c r="D657" i="17"/>
  <c r="D640" i="17"/>
  <c r="D893" i="17"/>
  <c r="D911" i="17"/>
  <c r="D907" i="17"/>
  <c r="D638" i="17"/>
  <c r="D809" i="17"/>
  <c r="D837" i="17"/>
  <c r="D394" i="17"/>
  <c r="AQ74" i="34" s="1"/>
  <c r="D222" i="17"/>
  <c r="D308" i="17"/>
  <c r="D719" i="17"/>
  <c r="D892" i="17"/>
  <c r="D745" i="17"/>
  <c r="D917" i="17"/>
  <c r="D898" i="17"/>
  <c r="D635" i="17"/>
  <c r="D739" i="17"/>
  <c r="D894" i="17"/>
  <c r="D636" i="17"/>
  <c r="D821" i="17"/>
  <c r="D637" i="17"/>
  <c r="D751" i="17"/>
  <c r="D748" i="17"/>
  <c r="D662" i="17"/>
  <c r="D891" i="17"/>
  <c r="D806" i="17"/>
  <c r="BD78" i="34"/>
  <c r="EA78" i="34" s="1"/>
  <c r="D918" i="17"/>
  <c r="D915" i="17"/>
  <c r="D721" i="17"/>
  <c r="BD59" i="34"/>
  <c r="EA59" i="34" s="1"/>
  <c r="D641" i="17"/>
  <c r="D735" i="17"/>
  <c r="BD52" i="34" l="1"/>
  <c r="EA52" i="34" s="1"/>
  <c r="AG56" i="33"/>
  <c r="D480" i="17"/>
  <c r="AG58" i="33"/>
  <c r="BG80" i="33"/>
  <c r="BG59" i="33"/>
  <c r="BG83" i="33"/>
  <c r="BG78" i="33"/>
  <c r="BG77" i="33"/>
  <c r="BG75" i="33"/>
  <c r="BG52" i="33"/>
  <c r="AG54" i="33"/>
  <c r="BG67" i="33"/>
  <c r="BT83" i="33"/>
  <c r="BG53" i="33"/>
  <c r="BG51" i="33"/>
  <c r="AG55" i="33"/>
  <c r="FN80" i="34"/>
  <c r="DN80" i="34"/>
  <c r="EN80" i="34"/>
  <c r="FN52" i="34"/>
  <c r="DN52" i="34"/>
  <c r="HN52" i="34" s="1"/>
  <c r="EN52" i="34"/>
  <c r="IN52" i="34" s="1"/>
  <c r="FN55" i="34"/>
  <c r="DN55" i="34"/>
  <c r="HN55" i="34" s="1"/>
  <c r="EN55" i="34"/>
  <c r="IN55" i="34" s="1"/>
  <c r="FN59" i="34"/>
  <c r="DN59" i="34"/>
  <c r="EN59" i="34"/>
  <c r="FN58" i="34"/>
  <c r="DN58" i="34"/>
  <c r="EN58" i="34"/>
  <c r="FN51" i="34"/>
  <c r="DN51" i="34"/>
  <c r="HN51" i="34" s="1"/>
  <c r="EN51" i="34"/>
  <c r="IN51" i="34" s="1"/>
  <c r="FN83" i="34"/>
  <c r="DN83" i="34"/>
  <c r="HN83" i="34" s="1"/>
  <c r="EN83" i="34"/>
  <c r="IN83" i="34" s="1"/>
  <c r="FN56" i="34"/>
  <c r="DN56" i="34"/>
  <c r="EN56" i="34"/>
  <c r="HN76" i="34"/>
  <c r="GA78" i="34"/>
  <c r="FN54" i="34"/>
  <c r="DN54" i="34"/>
  <c r="EN54" i="34"/>
  <c r="FN78" i="34"/>
  <c r="DN78" i="34"/>
  <c r="EN78" i="34"/>
  <c r="FN67" i="34"/>
  <c r="DN67" i="34"/>
  <c r="HN67" i="34" s="1"/>
  <c r="EN67" i="34"/>
  <c r="IN67" i="34" s="1"/>
  <c r="FN71" i="34"/>
  <c r="DN71" i="34"/>
  <c r="EN71" i="34"/>
  <c r="FN77" i="34"/>
  <c r="DN77" i="34"/>
  <c r="EN77" i="34"/>
  <c r="FN53" i="34"/>
  <c r="DN53" i="34"/>
  <c r="HN53" i="34" s="1"/>
  <c r="EN53" i="34"/>
  <c r="IN53" i="34" s="1"/>
  <c r="FN75" i="34"/>
  <c r="DN75" i="34"/>
  <c r="EN75" i="34"/>
  <c r="GA55" i="34"/>
  <c r="AG71" i="33"/>
  <c r="GA56" i="34"/>
  <c r="GA59" i="34"/>
  <c r="IA56" i="34"/>
  <c r="IA55" i="34"/>
  <c r="IA59" i="34"/>
  <c r="IA78" i="34"/>
  <c r="EA76" i="34"/>
  <c r="GN76" i="34"/>
  <c r="IN76" i="34" s="1"/>
  <c r="GN78" i="34"/>
  <c r="GN55" i="34"/>
  <c r="GN59" i="34"/>
  <c r="GN56" i="34"/>
  <c r="BD75" i="34"/>
  <c r="GA75" i="34" s="1"/>
  <c r="D74" i="33"/>
  <c r="D74" i="34"/>
  <c r="BD80" i="34"/>
  <c r="GA80" i="34" s="1"/>
  <c r="BD77" i="34"/>
  <c r="GA77" i="34" s="1"/>
  <c r="FA55" i="34"/>
  <c r="BD71" i="34"/>
  <c r="GA71" i="34" s="1"/>
  <c r="BD51" i="34"/>
  <c r="GA51" i="34" s="1"/>
  <c r="BD54" i="34"/>
  <c r="GA54" i="34" s="1"/>
  <c r="BD58" i="34"/>
  <c r="GA58" i="34" s="1"/>
  <c r="AD74" i="34"/>
  <c r="FA78" i="34"/>
  <c r="FA76" i="34"/>
  <c r="Q74" i="33"/>
  <c r="Q74" i="34"/>
  <c r="BD53" i="34"/>
  <c r="GA53" i="34" s="1"/>
  <c r="BD83" i="34"/>
  <c r="GA83" i="34" s="1"/>
  <c r="BD67" i="34"/>
  <c r="GA67" i="34" s="1"/>
  <c r="FA59" i="34"/>
  <c r="FA56" i="34"/>
  <c r="D984" i="17"/>
  <c r="D980" i="17"/>
  <c r="D1009" i="17"/>
  <c r="D1003" i="17"/>
  <c r="D1006" i="17"/>
  <c r="D135" i="20"/>
  <c r="D742" i="17"/>
  <c r="D985" i="17"/>
  <c r="D982" i="17"/>
  <c r="D656" i="17"/>
  <c r="D914" i="17"/>
  <c r="D981" i="17"/>
  <c r="D192" i="17"/>
  <c r="D364" i="17"/>
  <c r="AQ44" i="34" s="1"/>
  <c r="D106" i="17"/>
  <c r="D278" i="17"/>
  <c r="D1004" i="17"/>
  <c r="D1001" i="17"/>
  <c r="D828" i="17"/>
  <c r="GN52" i="34" l="1"/>
  <c r="FA52" i="34"/>
  <c r="GA52" i="34"/>
  <c r="IA52" i="34" s="1"/>
  <c r="FA71" i="34"/>
  <c r="HA71" i="34" s="1"/>
  <c r="JA71" i="34" s="1"/>
  <c r="D450" i="17"/>
  <c r="FA75" i="34"/>
  <c r="HA75" i="34" s="1"/>
  <c r="JA75" i="34" s="1"/>
  <c r="AD44" i="34"/>
  <c r="Q146" i="34"/>
  <c r="Q146" i="33"/>
  <c r="AG146" i="33" s="1"/>
  <c r="BG146" i="33" s="1"/>
  <c r="BG55" i="33"/>
  <c r="FA83" i="34"/>
  <c r="JA83" i="34" s="1"/>
  <c r="D201" i="20"/>
  <c r="D303" i="20"/>
  <c r="HN78" i="34"/>
  <c r="HN71" i="34"/>
  <c r="HN58" i="34"/>
  <c r="FA58" i="34"/>
  <c r="HA58" i="34" s="1"/>
  <c r="JA58" i="34" s="1"/>
  <c r="FA80" i="34"/>
  <c r="HA80" i="34" s="1"/>
  <c r="JA80" i="34" s="1"/>
  <c r="HN75" i="34"/>
  <c r="IN56" i="34"/>
  <c r="IN59" i="34"/>
  <c r="HN77" i="34"/>
  <c r="IN78" i="34"/>
  <c r="HN54" i="34"/>
  <c r="HN56" i="34"/>
  <c r="HN59" i="34"/>
  <c r="FN74" i="34"/>
  <c r="DN74" i="34"/>
  <c r="EN74" i="34"/>
  <c r="HN80" i="34"/>
  <c r="IA76" i="34"/>
  <c r="EA67" i="34"/>
  <c r="EA53" i="34"/>
  <c r="EA58" i="34"/>
  <c r="EA80" i="34"/>
  <c r="EA75" i="34"/>
  <c r="EA51" i="34"/>
  <c r="EA83" i="34"/>
  <c r="EA54" i="34"/>
  <c r="EA77" i="34"/>
  <c r="EA71" i="34"/>
  <c r="HA52" i="34"/>
  <c r="JA52" i="34" s="1"/>
  <c r="FA53" i="34"/>
  <c r="GN83" i="34"/>
  <c r="GN58" i="34"/>
  <c r="IN58" i="34" s="1"/>
  <c r="GN53" i="34"/>
  <c r="GN71" i="34"/>
  <c r="IN71" i="34" s="1"/>
  <c r="HA56" i="34"/>
  <c r="JA56" i="34" s="1"/>
  <c r="HA59" i="34"/>
  <c r="JA59" i="34" s="1"/>
  <c r="HA76" i="34"/>
  <c r="JA76" i="34" s="1"/>
  <c r="GN75" i="34"/>
  <c r="IN75" i="34" s="1"/>
  <c r="GN77" i="34"/>
  <c r="IN77" i="34" s="1"/>
  <c r="HA78" i="34"/>
  <c r="JA78" i="34" s="1"/>
  <c r="JA55" i="34"/>
  <c r="HA55" i="34"/>
  <c r="GN51" i="34"/>
  <c r="GN80" i="34"/>
  <c r="IN80" i="34" s="1"/>
  <c r="GN67" i="34"/>
  <c r="GN54" i="34"/>
  <c r="IN54" i="34" s="1"/>
  <c r="FA77" i="34"/>
  <c r="FA51" i="34"/>
  <c r="FA54" i="34"/>
  <c r="Q44" i="33"/>
  <c r="AT44" i="33" s="1"/>
  <c r="Q44" i="34"/>
  <c r="BD74" i="34"/>
  <c r="AG74" i="33"/>
  <c r="FA67" i="34"/>
  <c r="D44" i="33"/>
  <c r="AG44" i="33" s="1"/>
  <c r="D44" i="34"/>
  <c r="D1000" i="17"/>
  <c r="Q95" i="32"/>
  <c r="Q97" i="32"/>
  <c r="Q147" i="32" s="1"/>
  <c r="D45" i="32"/>
  <c r="AD164" i="34" s="1"/>
  <c r="D712" i="17"/>
  <c r="D134" i="20"/>
  <c r="D626" i="17"/>
  <c r="BD44" i="34"/>
  <c r="EA44" i="34" s="1"/>
  <c r="D884" i="17"/>
  <c r="Q145" i="34" l="1"/>
  <c r="Q145" i="33"/>
  <c r="AG145" i="33" s="1"/>
  <c r="BD146" i="34"/>
  <c r="GN146" i="34" s="1"/>
  <c r="EN146" i="34"/>
  <c r="FN146" i="34"/>
  <c r="DN146" i="34"/>
  <c r="HA83" i="34"/>
  <c r="BG44" i="33"/>
  <c r="BG74" i="33"/>
  <c r="D302" i="20"/>
  <c r="D310" i="20" s="1"/>
  <c r="D200" i="20"/>
  <c r="D367" i="20"/>
  <c r="FN44" i="34"/>
  <c r="DN44" i="34"/>
  <c r="EN44" i="34"/>
  <c r="EA74" i="34"/>
  <c r="GA74" i="34"/>
  <c r="HN74" i="34"/>
  <c r="FN151" i="34"/>
  <c r="DN151" i="34"/>
  <c r="EN151" i="34"/>
  <c r="GA44" i="34"/>
  <c r="IA83" i="34"/>
  <c r="IA75" i="34"/>
  <c r="IA67" i="34"/>
  <c r="IA71" i="34"/>
  <c r="IA80" i="34"/>
  <c r="IA54" i="34"/>
  <c r="IA53" i="34"/>
  <c r="IA44" i="34"/>
  <c r="IA77" i="34"/>
  <c r="IA51" i="34"/>
  <c r="IA58" i="34"/>
  <c r="FA74" i="34"/>
  <c r="GN44" i="34"/>
  <c r="HA54" i="34"/>
  <c r="JA54" i="34" s="1"/>
  <c r="HA53" i="34"/>
  <c r="JA53" i="34" s="1"/>
  <c r="HA51" i="34"/>
  <c r="JA51" i="34" s="1"/>
  <c r="GN74" i="34"/>
  <c r="IN74" i="34" s="1"/>
  <c r="HA67" i="34"/>
  <c r="JA67" i="34" s="1"/>
  <c r="HA77" i="34"/>
  <c r="JA77" i="34" s="1"/>
  <c r="AD222" i="34"/>
  <c r="FA44" i="34"/>
  <c r="AD221" i="34"/>
  <c r="D970" i="17"/>
  <c r="D173" i="32"/>
  <c r="D55" i="32"/>
  <c r="Q145" i="32"/>
  <c r="D95" i="32"/>
  <c r="FA146" i="34" l="1"/>
  <c r="HA146" i="34" s="1"/>
  <c r="JA146" i="34" s="1"/>
  <c r="IN146" i="34"/>
  <c r="HN146" i="34"/>
  <c r="BG145" i="33"/>
  <c r="BG221" i="33" s="1"/>
  <c r="AG221" i="33"/>
  <c r="BD145" i="34"/>
  <c r="FA145" i="34" s="1"/>
  <c r="FN145" i="34"/>
  <c r="DN145" i="34"/>
  <c r="HN145" i="34" s="1"/>
  <c r="EN145" i="34"/>
  <c r="GA146" i="34"/>
  <c r="EA146" i="34"/>
  <c r="IA146" i="34" s="1"/>
  <c r="IA74" i="34"/>
  <c r="GA149" i="34"/>
  <c r="GN149" i="34"/>
  <c r="IN149" i="34" s="1"/>
  <c r="EA149" i="34"/>
  <c r="IA149" i="34" s="1"/>
  <c r="FA149" i="34"/>
  <c r="HN151" i="34"/>
  <c r="IN44" i="34"/>
  <c r="HN44" i="34"/>
  <c r="HA44" i="34"/>
  <c r="HA74" i="34"/>
  <c r="JA74" i="34" s="1"/>
  <c r="Q164" i="33"/>
  <c r="AT164" i="33" s="1"/>
  <c r="Q164" i="34"/>
  <c r="AT151" i="33"/>
  <c r="D369" i="20"/>
  <c r="GA151" i="34"/>
  <c r="D145" i="32"/>
  <c r="D223" i="32"/>
  <c r="D233" i="32" s="1"/>
  <c r="D351" i="6" s="1"/>
  <c r="D267" i="6" s="1"/>
  <c r="D105" i="32"/>
  <c r="D185" i="6"/>
  <c r="D184" i="6"/>
  <c r="D142" i="20"/>
  <c r="D340" i="6" s="1"/>
  <c r="D256" i="6" s="1"/>
  <c r="D350" i="6"/>
  <c r="D266" i="6" s="1"/>
  <c r="D183" i="32"/>
  <c r="D244" i="20"/>
  <c r="HA145" i="34" l="1"/>
  <c r="JA145" i="34"/>
  <c r="HA149" i="34"/>
  <c r="JA149" i="34" s="1"/>
  <c r="GA145" i="34"/>
  <c r="EA145" i="34"/>
  <c r="IA145" i="34" s="1"/>
  <c r="GN145" i="34"/>
  <c r="IN145" i="34" s="1"/>
  <c r="BT164" i="33"/>
  <c r="BT222" i="33" s="1"/>
  <c r="Q222" i="33"/>
  <c r="FN164" i="34"/>
  <c r="DN164" i="34"/>
  <c r="EN164" i="34"/>
  <c r="FN150" i="34"/>
  <c r="DN150" i="34"/>
  <c r="EN150" i="34"/>
  <c r="EA151" i="34"/>
  <c r="GN151" i="34"/>
  <c r="IN151" i="34" s="1"/>
  <c r="JA44" i="34"/>
  <c r="Q221" i="33"/>
  <c r="BD164" i="34"/>
  <c r="GA164" i="34" s="1"/>
  <c r="GA150" i="34"/>
  <c r="Q222" i="34"/>
  <c r="FA151" i="34"/>
  <c r="Q221" i="34"/>
  <c r="AT221" i="33"/>
  <c r="AT222" i="33"/>
  <c r="D195" i="6"/>
  <c r="D341" i="6"/>
  <c r="D257" i="6" s="1"/>
  <c r="D194" i="6"/>
  <c r="D368" i="20"/>
  <c r="D208" i="20"/>
  <c r="D495" i="6" s="1"/>
  <c r="D155" i="32"/>
  <c r="D273" i="32"/>
  <c r="BT221" i="33" l="1"/>
  <c r="HN150" i="34"/>
  <c r="EN222" i="34"/>
  <c r="EN221" i="34"/>
  <c r="HN164" i="34"/>
  <c r="IA151" i="34"/>
  <c r="EA150" i="34"/>
  <c r="EA221" i="34" s="1"/>
  <c r="EA164" i="34"/>
  <c r="EA222" i="34" s="1"/>
  <c r="GN150" i="34"/>
  <c r="GN221" i="34" s="1"/>
  <c r="FA164" i="34"/>
  <c r="GN164" i="34"/>
  <c r="GN222" i="34" s="1"/>
  <c r="GA221" i="34"/>
  <c r="HA151" i="34"/>
  <c r="JA151" i="34" s="1"/>
  <c r="GA222" i="34"/>
  <c r="FN222" i="34"/>
  <c r="DN222" i="34"/>
  <c r="DN221" i="34"/>
  <c r="FN221" i="34"/>
  <c r="FA150" i="34"/>
  <c r="HA150" i="34" s="1"/>
  <c r="BD221" i="34"/>
  <c r="BD222" i="34"/>
  <c r="D690" i="6"/>
  <c r="D411" i="6"/>
  <c r="D376" i="20"/>
  <c r="D283" i="32"/>
  <c r="D496" i="6"/>
  <c r="D735" i="6" l="1"/>
  <c r="HN222" i="34"/>
  <c r="HN221" i="34"/>
  <c r="IN222" i="34"/>
  <c r="IN164" i="34"/>
  <c r="IN221" i="34"/>
  <c r="IN150" i="34"/>
  <c r="IA222" i="34"/>
  <c r="IA164" i="34"/>
  <c r="IA150" i="34"/>
  <c r="IA221" i="34"/>
  <c r="FA221" i="34"/>
  <c r="HA221" i="34"/>
  <c r="FA222" i="34"/>
  <c r="HA164" i="34"/>
  <c r="HA222" i="34" s="1"/>
  <c r="D506" i="6"/>
  <c r="D505" i="6"/>
  <c r="D378" i="20"/>
  <c r="Q244" i="20"/>
  <c r="D412" i="6"/>
  <c r="D691" i="6"/>
  <c r="D736" i="6" s="1"/>
  <c r="JA222" i="34" l="1"/>
  <c r="JA150" i="34"/>
  <c r="JA164" i="34"/>
  <c r="JA221" i="34"/>
  <c r="D700" i="6"/>
  <c r="D421" i="6"/>
  <c r="D701" i="6"/>
  <c r="D746" i="6" s="1"/>
  <c r="D422" i="6"/>
  <c r="D745" i="6" l="1"/>
  <c r="BT77" i="33"/>
  <c r="BT75" i="33" l="1"/>
  <c r="BT78" i="33"/>
  <c r="D831" i="17"/>
  <c r="D830" i="17" l="1"/>
  <c r="BT76" i="33"/>
  <c r="D744" i="17"/>
  <c r="D829" i="17"/>
  <c r="D660" i="17"/>
  <c r="D832" i="17"/>
  <c r="BG36" i="33" l="1"/>
  <c r="BG35" i="33"/>
  <c r="BG34" i="33" l="1"/>
  <c r="BT43" i="33"/>
  <c r="BT45" i="33"/>
  <c r="D703" i="17"/>
  <c r="D704" i="17"/>
  <c r="BG40" i="33"/>
  <c r="BG42" i="33"/>
  <c r="BG41" i="33"/>
  <c r="BT49" i="33" l="1"/>
  <c r="BG49" i="33"/>
  <c r="D797" i="17"/>
  <c r="BT59" i="33"/>
  <c r="BG54" i="33"/>
  <c r="BG58" i="33"/>
  <c r="D709" i="17"/>
  <c r="D708" i="17"/>
  <c r="D879" i="17"/>
  <c r="BG71" i="33"/>
  <c r="BG56" i="33"/>
  <c r="D710" i="17"/>
  <c r="D878" i="17"/>
  <c r="D873" i="17"/>
  <c r="D717" i="17"/>
  <c r="D803" i="17"/>
  <c r="D888" i="17"/>
  <c r="D799" i="17"/>
  <c r="D702" i="17"/>
  <c r="D810" i="17" l="1"/>
  <c r="D825" i="17"/>
  <c r="D653" i="17"/>
  <c r="D997" i="17"/>
  <c r="D808" i="17"/>
  <c r="D979" i="17"/>
  <c r="BT44" i="33"/>
  <c r="D977" i="17"/>
  <c r="D812" i="17"/>
  <c r="D813" i="17"/>
  <c r="D978" i="17"/>
  <c r="D993" i="17"/>
  <c r="D163" i="27" l="1"/>
  <c r="D1138" i="17"/>
  <c r="D1139" i="17"/>
  <c r="D798" i="17"/>
  <c r="BG50" i="33" l="1"/>
  <c r="BT50" i="33"/>
  <c r="D804" i="17"/>
  <c r="D718" i="17"/>
  <c r="BT80" i="33" l="1"/>
  <c r="D834" i="17" l="1"/>
  <c r="D165" i="27" s="1"/>
  <c r="D1140" i="17" l="1"/>
  <c r="D108" i="17" l="1"/>
  <c r="D366" i="17"/>
  <c r="AQ46" i="34" s="1"/>
  <c r="D194" i="17"/>
  <c r="D280" i="17"/>
  <c r="D88" i="17"/>
  <c r="D452" i="17" l="1"/>
  <c r="AD46" i="34"/>
  <c r="AD219" i="34" s="1"/>
  <c r="D46" i="33"/>
  <c r="AG46" i="33" s="1"/>
  <c r="D46" i="34"/>
  <c r="AQ219" i="34"/>
  <c r="Q46" i="33"/>
  <c r="AT46" i="33" s="1"/>
  <c r="Q46" i="34"/>
  <c r="D886" i="17"/>
  <c r="D434" i="17"/>
  <c r="D800" i="17"/>
  <c r="D348" i="17"/>
  <c r="D628" i="17"/>
  <c r="D176" i="17"/>
  <c r="D714" i="17"/>
  <c r="D606" i="17" l="1"/>
  <c r="D646" i="6" s="1"/>
  <c r="D564" i="6" s="1"/>
  <c r="BG46" i="33"/>
  <c r="Q219" i="33"/>
  <c r="FN46" i="34"/>
  <c r="DN46" i="34"/>
  <c r="EN46" i="34"/>
  <c r="BT46" i="33"/>
  <c r="BD46" i="34"/>
  <c r="GA46" i="34" s="1"/>
  <c r="Q219" i="34"/>
  <c r="D338" i="6"/>
  <c r="D182" i="6"/>
  <c r="D451" i="6"/>
  <c r="AT219" i="33"/>
  <c r="AT226" i="33" s="1"/>
  <c r="D972" i="17"/>
  <c r="D954" i="17"/>
  <c r="D868" i="17"/>
  <c r="D696" i="17"/>
  <c r="BT219" i="33" l="1"/>
  <c r="BT226" i="33" s="1"/>
  <c r="HN46" i="34"/>
  <c r="EA46" i="34"/>
  <c r="GN46" i="34"/>
  <c r="IN46" i="34" s="1"/>
  <c r="FA46" i="34"/>
  <c r="D348" i="6"/>
  <c r="D461" i="6"/>
  <c r="D192" i="6"/>
  <c r="IA46" i="34" l="1"/>
  <c r="HA46" i="34"/>
  <c r="JA46" i="34" l="1"/>
  <c r="E996" i="17" l="1"/>
  <c r="F996" i="17" l="1"/>
  <c r="G996" i="17" l="1"/>
  <c r="H996" i="17" l="1"/>
  <c r="I996" i="17"/>
  <c r="J996" i="17" l="1"/>
  <c r="E994" i="17" l="1"/>
  <c r="F994" i="17" l="1"/>
  <c r="G994" i="17" l="1"/>
  <c r="H994" i="17" l="1"/>
  <c r="I994" i="17" l="1"/>
  <c r="J994" i="17" l="1"/>
  <c r="E135" i="17" l="1"/>
  <c r="E393" i="17"/>
  <c r="AR73" i="34" s="1"/>
  <c r="E307" i="17"/>
  <c r="E221" i="17"/>
  <c r="E479" i="17" l="1"/>
  <c r="AE73" i="34"/>
  <c r="R73" i="33"/>
  <c r="R73" i="34"/>
  <c r="E73" i="33"/>
  <c r="E73" i="34"/>
  <c r="E741" i="17"/>
  <c r="E913" i="17"/>
  <c r="BE73" i="34" l="1"/>
  <c r="GB73" i="34" s="1"/>
  <c r="AH73" i="33"/>
  <c r="FO73" i="34"/>
  <c r="DO73" i="34"/>
  <c r="EO73" i="34"/>
  <c r="F393" i="17"/>
  <c r="AS73" i="34" s="1"/>
  <c r="F307" i="17"/>
  <c r="F135" i="17"/>
  <c r="F221" i="17"/>
  <c r="EB73" i="34" l="1"/>
  <c r="FB73" i="34"/>
  <c r="HB73" i="34" s="1"/>
  <c r="JB73" i="34" s="1"/>
  <c r="GO73" i="34"/>
  <c r="IO73" i="34" s="1"/>
  <c r="F479" i="17"/>
  <c r="BF73" i="34" s="1"/>
  <c r="EC73" i="34" s="1"/>
  <c r="AF73" i="34"/>
  <c r="HO73" i="34"/>
  <c r="IB73" i="34"/>
  <c r="S73" i="33"/>
  <c r="S73" i="34"/>
  <c r="F73" i="33"/>
  <c r="F73" i="34"/>
  <c r="E999" i="17"/>
  <c r="BH73" i="33"/>
  <c r="G135" i="17"/>
  <c r="G221" i="17"/>
  <c r="G393" i="17"/>
  <c r="AT73" i="34" s="1"/>
  <c r="G307" i="17"/>
  <c r="E827" i="17"/>
  <c r="E655" i="17"/>
  <c r="F741" i="17"/>
  <c r="F913" i="17"/>
  <c r="G479" i="17" l="1"/>
  <c r="AG73" i="34"/>
  <c r="FP73" i="34"/>
  <c r="DP73" i="34"/>
  <c r="EP73" i="34"/>
  <c r="GC73" i="34"/>
  <c r="IC73" i="34" s="1"/>
  <c r="AI73" i="33"/>
  <c r="GP73" i="34"/>
  <c r="G73" i="33"/>
  <c r="G73" i="34"/>
  <c r="T73" i="33"/>
  <c r="T73" i="34"/>
  <c r="FC73" i="34"/>
  <c r="F999" i="17"/>
  <c r="F655" i="17"/>
  <c r="H307" i="17"/>
  <c r="H221" i="17"/>
  <c r="H135" i="17"/>
  <c r="H393" i="17"/>
  <c r="AU73" i="34" s="1"/>
  <c r="G913" i="17"/>
  <c r="F827" i="17"/>
  <c r="BG73" i="34"/>
  <c r="ED73" i="34" s="1"/>
  <c r="G741" i="17"/>
  <c r="G655" i="17"/>
  <c r="H479" i="17" l="1"/>
  <c r="AH73" i="34"/>
  <c r="BI73" i="33"/>
  <c r="IP73" i="34"/>
  <c r="FQ73" i="34"/>
  <c r="DQ73" i="34"/>
  <c r="EQ73" i="34"/>
  <c r="GD73" i="34"/>
  <c r="HP73" i="34"/>
  <c r="ID73" i="34"/>
  <c r="HC73" i="34"/>
  <c r="JC73" i="34" s="1"/>
  <c r="GQ73" i="34"/>
  <c r="AJ73" i="33"/>
  <c r="BJ73" i="33" s="1"/>
  <c r="H73" i="33"/>
  <c r="H73" i="34"/>
  <c r="FD73" i="34"/>
  <c r="U73" i="33"/>
  <c r="U73" i="34"/>
  <c r="G827" i="17"/>
  <c r="H741" i="17"/>
  <c r="H827" i="17"/>
  <c r="I307" i="17"/>
  <c r="V73" i="34" s="1"/>
  <c r="I221" i="17"/>
  <c r="I393" i="17"/>
  <c r="AV73" i="34" s="1"/>
  <c r="I135" i="17"/>
  <c r="BH73" i="34"/>
  <c r="EE73" i="34" s="1"/>
  <c r="H913" i="17"/>
  <c r="G999" i="17"/>
  <c r="I479" i="17" l="1"/>
  <c r="AI73" i="34"/>
  <c r="IQ73" i="34"/>
  <c r="GE73" i="34"/>
  <c r="IE73" i="34" s="1"/>
  <c r="HQ73" i="34"/>
  <c r="FR73" i="34"/>
  <c r="DR73" i="34"/>
  <c r="ER73" i="34"/>
  <c r="HD73" i="34"/>
  <c r="JD73" i="34" s="1"/>
  <c r="GR73" i="34"/>
  <c r="I73" i="33"/>
  <c r="I73" i="34"/>
  <c r="FE73" i="34"/>
  <c r="AK73" i="33"/>
  <c r="BK73" i="33" s="1"/>
  <c r="V73" i="33"/>
  <c r="H655" i="17"/>
  <c r="I741" i="17"/>
  <c r="J307" i="17"/>
  <c r="J135" i="17"/>
  <c r="J393" i="17"/>
  <c r="AW73" i="34" s="1"/>
  <c r="J221" i="17"/>
  <c r="H999" i="17"/>
  <c r="I913" i="17"/>
  <c r="J479" i="17" l="1"/>
  <c r="BJ73" i="34" s="1"/>
  <c r="EG73" i="34" s="1"/>
  <c r="AJ73" i="34"/>
  <c r="AL73" i="33"/>
  <c r="BL73" i="33" s="1"/>
  <c r="HR73" i="34"/>
  <c r="FS73" i="34"/>
  <c r="DS73" i="34"/>
  <c r="ES73" i="34"/>
  <c r="IR73" i="34"/>
  <c r="HE73" i="34"/>
  <c r="JE73" i="34" s="1"/>
  <c r="J73" i="33"/>
  <c r="J73" i="34"/>
  <c r="W73" i="33"/>
  <c r="W73" i="34"/>
  <c r="BI73" i="34"/>
  <c r="GF73" i="34" s="1"/>
  <c r="I999" i="17"/>
  <c r="I827" i="17"/>
  <c r="J741" i="17"/>
  <c r="I655" i="17"/>
  <c r="J913" i="17"/>
  <c r="FT73" i="34" l="1"/>
  <c r="DT73" i="34"/>
  <c r="ET73" i="34"/>
  <c r="HS73" i="34"/>
  <c r="GG73" i="34"/>
  <c r="IG73" i="34"/>
  <c r="GS73" i="34"/>
  <c r="IS73" i="34" s="1"/>
  <c r="EF73" i="34"/>
  <c r="GT73" i="34"/>
  <c r="FF73" i="34"/>
  <c r="J999" i="17"/>
  <c r="AM73" i="33"/>
  <c r="BM73" i="33" s="1"/>
  <c r="J827" i="17"/>
  <c r="J655" i="17"/>
  <c r="IT73" i="34" l="1"/>
  <c r="HT73" i="34"/>
  <c r="IF73" i="34"/>
  <c r="HF73" i="34"/>
  <c r="JF73" i="34" s="1"/>
  <c r="FG73" i="34"/>
  <c r="HG73" i="34" l="1"/>
  <c r="JG73" i="34" s="1"/>
  <c r="E210" i="17" l="1"/>
  <c r="E382" i="17"/>
  <c r="AR62" i="34" s="1"/>
  <c r="E124" i="17"/>
  <c r="E296" i="17"/>
  <c r="R62" i="34" s="1"/>
  <c r="E468" i="17" l="1"/>
  <c r="AE62" i="34"/>
  <c r="E62" i="33"/>
  <c r="AH62" i="33" s="1"/>
  <c r="E62" i="34"/>
  <c r="R62" i="33"/>
  <c r="AU62" i="33" s="1"/>
  <c r="E97" i="17"/>
  <c r="E183" i="17"/>
  <c r="E355" i="17"/>
  <c r="AR35" i="34" s="1"/>
  <c r="E269" i="17"/>
  <c r="E268" i="17"/>
  <c r="E182" i="17"/>
  <c r="E96" i="17"/>
  <c r="E354" i="17"/>
  <c r="AR34" i="34" s="1"/>
  <c r="E730" i="17"/>
  <c r="E206" i="17"/>
  <c r="E120" i="17"/>
  <c r="E378" i="17"/>
  <c r="AR58" i="34" s="1"/>
  <c r="E292" i="17"/>
  <c r="E274" i="17"/>
  <c r="E102" i="17"/>
  <c r="E188" i="17"/>
  <c r="E360" i="17"/>
  <c r="AR40" i="34" s="1"/>
  <c r="E225" i="17"/>
  <c r="E397" i="17"/>
  <c r="AR77" i="34" s="1"/>
  <c r="E311" i="17"/>
  <c r="E139" i="17"/>
  <c r="E305" i="17"/>
  <c r="E133" i="17"/>
  <c r="E391" i="17"/>
  <c r="AR71" i="34" s="1"/>
  <c r="E219" i="17"/>
  <c r="F208" i="17"/>
  <c r="F122" i="17"/>
  <c r="F294" i="17"/>
  <c r="F380" i="17"/>
  <c r="AS60" i="34" s="1"/>
  <c r="E191" i="17"/>
  <c r="E105" i="17"/>
  <c r="E363" i="17"/>
  <c r="AR43" i="34" s="1"/>
  <c r="E277" i="17"/>
  <c r="E396" i="17"/>
  <c r="AR76" i="34" s="1"/>
  <c r="E138" i="17"/>
  <c r="E224" i="17"/>
  <c r="E310" i="17"/>
  <c r="E204" i="17"/>
  <c r="E118" i="17"/>
  <c r="E290" i="17"/>
  <c r="E376" i="17"/>
  <c r="AR56" i="34" s="1"/>
  <c r="F381" i="17"/>
  <c r="AS61" i="34" s="1"/>
  <c r="F123" i="17"/>
  <c r="F295" i="17"/>
  <c r="F209" i="17"/>
  <c r="E395" i="17"/>
  <c r="AR75" i="34" s="1"/>
  <c r="E223" i="17"/>
  <c r="E137" i="17"/>
  <c r="E309" i="17"/>
  <c r="E288" i="17"/>
  <c r="E374" i="17"/>
  <c r="AR54" i="34" s="1"/>
  <c r="E116" i="17"/>
  <c r="E202" i="17"/>
  <c r="E184" i="17"/>
  <c r="E270" i="17"/>
  <c r="E98" i="17"/>
  <c r="E356" i="17"/>
  <c r="AR36" i="34" s="1"/>
  <c r="E373" i="17"/>
  <c r="AR53" i="34" s="1"/>
  <c r="E115" i="17"/>
  <c r="E287" i="17"/>
  <c r="E201" i="17"/>
  <c r="E361" i="17"/>
  <c r="AR41" i="34" s="1"/>
  <c r="E275" i="17"/>
  <c r="E189" i="17"/>
  <c r="E103" i="17"/>
  <c r="E365" i="17"/>
  <c r="AR45" i="34" s="1"/>
  <c r="E279" i="17"/>
  <c r="E107" i="17"/>
  <c r="E193" i="17"/>
  <c r="E215" i="17"/>
  <c r="E387" i="17"/>
  <c r="AR67" i="34" s="1"/>
  <c r="E129" i="17"/>
  <c r="E301" i="17"/>
  <c r="E371" i="17"/>
  <c r="AR51" i="34" s="1"/>
  <c r="E285" i="17"/>
  <c r="E199" i="17"/>
  <c r="E113" i="17"/>
  <c r="E141" i="17"/>
  <c r="E313" i="17"/>
  <c r="E399" i="17"/>
  <c r="AR79" i="34" s="1"/>
  <c r="E227" i="17"/>
  <c r="F143" i="17"/>
  <c r="F401" i="17"/>
  <c r="AS81" i="34" s="1"/>
  <c r="F229" i="17"/>
  <c r="F315" i="17"/>
  <c r="E392" i="17"/>
  <c r="AR72" i="34" s="1"/>
  <c r="E134" i="17"/>
  <c r="E220" i="17"/>
  <c r="E306" i="17"/>
  <c r="E317" i="17"/>
  <c r="E145" i="17"/>
  <c r="E403" i="17"/>
  <c r="AR83" i="34" s="1"/>
  <c r="E231" i="17"/>
  <c r="E229" i="17"/>
  <c r="E143" i="17"/>
  <c r="E315" i="17"/>
  <c r="E401" i="17"/>
  <c r="AR81" i="34" s="1"/>
  <c r="E117" i="17"/>
  <c r="E375" i="17"/>
  <c r="AR55" i="34" s="1"/>
  <c r="E203" i="17"/>
  <c r="E289" i="17"/>
  <c r="E370" i="17"/>
  <c r="AR50" i="34" s="1"/>
  <c r="E284" i="17"/>
  <c r="E112" i="17"/>
  <c r="E198" i="17"/>
  <c r="E272" i="17"/>
  <c r="E100" i="17"/>
  <c r="E358" i="17"/>
  <c r="AR38" i="34" s="1"/>
  <c r="E186" i="17"/>
  <c r="E369" i="17"/>
  <c r="AR49" i="34" s="1"/>
  <c r="E197" i="17"/>
  <c r="E283" i="17"/>
  <c r="E111" i="17"/>
  <c r="F382" i="17"/>
  <c r="AS62" i="34" s="1"/>
  <c r="F296" i="17"/>
  <c r="F124" i="17"/>
  <c r="F210" i="17"/>
  <c r="E232" i="17"/>
  <c r="E404" i="17"/>
  <c r="AR84" i="34" s="1"/>
  <c r="E146" i="17"/>
  <c r="E318" i="17"/>
  <c r="E114" i="17"/>
  <c r="E286" i="17"/>
  <c r="E372" i="17"/>
  <c r="AR52" i="34" s="1"/>
  <c r="E200" i="17"/>
  <c r="E644" i="17"/>
  <c r="E380" i="17"/>
  <c r="AR60" i="34" s="1"/>
  <c r="E208" i="17"/>
  <c r="E294" i="17"/>
  <c r="E122" i="17"/>
  <c r="E314" i="17"/>
  <c r="E228" i="17"/>
  <c r="E400" i="17"/>
  <c r="AR80" i="34" s="1"/>
  <c r="E142" i="17"/>
  <c r="E196" i="17"/>
  <c r="E110" i="17"/>
  <c r="E368" i="17"/>
  <c r="AR48" i="34" s="1"/>
  <c r="E282" i="17"/>
  <c r="E230" i="17"/>
  <c r="E316" i="17"/>
  <c r="E402" i="17"/>
  <c r="AR82" i="34" s="1"/>
  <c r="E144" i="17"/>
  <c r="E312" i="17"/>
  <c r="E140" i="17"/>
  <c r="E398" i="17"/>
  <c r="AR78" i="34" s="1"/>
  <c r="E226" i="17"/>
  <c r="E902" i="17"/>
  <c r="E362" i="17"/>
  <c r="AR42" i="34" s="1"/>
  <c r="E190" i="17"/>
  <c r="E104" i="17"/>
  <c r="E276" i="17"/>
  <c r="E217" i="17"/>
  <c r="E303" i="17"/>
  <c r="E131" i="17"/>
  <c r="E389" i="17"/>
  <c r="AR69" i="34" s="1"/>
  <c r="E187" i="17"/>
  <c r="E101" i="17"/>
  <c r="E359" i="17"/>
  <c r="AR39" i="34" s="1"/>
  <c r="E273" i="17"/>
  <c r="E119" i="17"/>
  <c r="E377" i="17"/>
  <c r="AR57" i="34" s="1"/>
  <c r="E291" i="17"/>
  <c r="E205" i="17"/>
  <c r="E293" i="17"/>
  <c r="E379" i="17"/>
  <c r="AR59" i="34" s="1"/>
  <c r="E207" i="17"/>
  <c r="E121" i="17"/>
  <c r="E451" i="17" l="1"/>
  <c r="E489" i="17"/>
  <c r="E462" i="17"/>
  <c r="F468" i="17"/>
  <c r="E477" i="17"/>
  <c r="E463" i="17"/>
  <c r="E475" i="17"/>
  <c r="E446" i="17"/>
  <c r="E466" i="17"/>
  <c r="E459" i="17"/>
  <c r="E457" i="17"/>
  <c r="E444" i="17"/>
  <c r="E449" i="17"/>
  <c r="BE43" i="34" s="1"/>
  <c r="GB43" i="34" s="1"/>
  <c r="E440" i="17"/>
  <c r="E460" i="17"/>
  <c r="E458" i="17"/>
  <c r="BE52" i="34" s="1"/>
  <c r="EB52" i="34" s="1"/>
  <c r="E461" i="17"/>
  <c r="F487" i="17"/>
  <c r="BF81" i="34" s="1"/>
  <c r="EC81" i="34" s="1"/>
  <c r="E483" i="17"/>
  <c r="E465" i="17"/>
  <c r="E448" i="17"/>
  <c r="E484" i="17"/>
  <c r="E454" i="17"/>
  <c r="E455" i="17"/>
  <c r="BE49" i="34" s="1"/>
  <c r="EB49" i="34" s="1"/>
  <c r="E447" i="17"/>
  <c r="E456" i="17"/>
  <c r="E473" i="17"/>
  <c r="F466" i="17"/>
  <c r="E445" i="17"/>
  <c r="E490" i="17"/>
  <c r="E487" i="17"/>
  <c r="E442" i="17"/>
  <c r="F467" i="17"/>
  <c r="E482" i="17"/>
  <c r="E464" i="17"/>
  <c r="E488" i="17"/>
  <c r="E486" i="17"/>
  <c r="E478" i="17"/>
  <c r="E481" i="17"/>
  <c r="E485" i="17"/>
  <c r="E441" i="17"/>
  <c r="AE75" i="34"/>
  <c r="AE43" i="34"/>
  <c r="AE77" i="34"/>
  <c r="AE40" i="34"/>
  <c r="AF62" i="34"/>
  <c r="AE49" i="34"/>
  <c r="AE79" i="34"/>
  <c r="AE45" i="34"/>
  <c r="AE41" i="34"/>
  <c r="AE53" i="34"/>
  <c r="AE36" i="34"/>
  <c r="AF61" i="34"/>
  <c r="AE71" i="34"/>
  <c r="AE58" i="34"/>
  <c r="AE35" i="34"/>
  <c r="AE82" i="34"/>
  <c r="AE38" i="34"/>
  <c r="AE55" i="34"/>
  <c r="AE83" i="34"/>
  <c r="AF81" i="34"/>
  <c r="AE78" i="34"/>
  <c r="AE57" i="34"/>
  <c r="AE80" i="34"/>
  <c r="AE52" i="34"/>
  <c r="AE72" i="34"/>
  <c r="AE51" i="34"/>
  <c r="AE56" i="34"/>
  <c r="AE34" i="34"/>
  <c r="AE50" i="34"/>
  <c r="AE59" i="34"/>
  <c r="AE39" i="34"/>
  <c r="AE69" i="34"/>
  <c r="AE42" i="34"/>
  <c r="AE48" i="34"/>
  <c r="AE81" i="34"/>
  <c r="AE54" i="34"/>
  <c r="AE76" i="34"/>
  <c r="BH62" i="33"/>
  <c r="AE60" i="34"/>
  <c r="AE67" i="34"/>
  <c r="AF60" i="34"/>
  <c r="FO62" i="34"/>
  <c r="DO62" i="34"/>
  <c r="HO62" i="34" s="1"/>
  <c r="EO62" i="34"/>
  <c r="IO62" i="34" s="1"/>
  <c r="E57" i="33"/>
  <c r="E57" i="34"/>
  <c r="E78" i="33"/>
  <c r="AH78" i="33" s="1"/>
  <c r="E78" i="34"/>
  <c r="R82" i="33"/>
  <c r="AU82" i="33" s="1"/>
  <c r="R82" i="34"/>
  <c r="E84" i="33"/>
  <c r="AH84" i="33" s="1"/>
  <c r="E84" i="34"/>
  <c r="R79" i="33"/>
  <c r="AU79" i="33" s="1"/>
  <c r="R79" i="34"/>
  <c r="E51" i="33"/>
  <c r="AH51" i="33" s="1"/>
  <c r="E51" i="34"/>
  <c r="E41" i="33"/>
  <c r="E41" i="34"/>
  <c r="E56" i="33"/>
  <c r="E56" i="34"/>
  <c r="S60" i="33"/>
  <c r="S60" i="34"/>
  <c r="E71" i="33"/>
  <c r="E71" i="34"/>
  <c r="E34" i="33"/>
  <c r="E34" i="34"/>
  <c r="E59" i="33"/>
  <c r="AH59" i="33" s="1"/>
  <c r="E59" i="34"/>
  <c r="R57" i="33"/>
  <c r="R57" i="34"/>
  <c r="R39" i="33"/>
  <c r="R39" i="34"/>
  <c r="E39" i="33"/>
  <c r="AH39" i="33" s="1"/>
  <c r="E39" i="34"/>
  <c r="R69" i="33"/>
  <c r="R69" i="34"/>
  <c r="E42" i="33"/>
  <c r="E42" i="34"/>
  <c r="E82" i="33"/>
  <c r="AH82" i="33" s="1"/>
  <c r="E82" i="34"/>
  <c r="E48" i="33"/>
  <c r="AH48" i="33" s="1"/>
  <c r="E48" i="34"/>
  <c r="R60" i="33"/>
  <c r="R60" i="34"/>
  <c r="R52" i="33"/>
  <c r="R52" i="34"/>
  <c r="F62" i="33"/>
  <c r="AI62" i="33" s="1"/>
  <c r="BI62" i="33" s="1"/>
  <c r="F62" i="34"/>
  <c r="E49" i="33"/>
  <c r="AH49" i="33" s="1"/>
  <c r="E49" i="34"/>
  <c r="R55" i="33"/>
  <c r="R55" i="34"/>
  <c r="E72" i="33"/>
  <c r="E72" i="34"/>
  <c r="S81" i="33"/>
  <c r="AV81" i="33" s="1"/>
  <c r="S81" i="34"/>
  <c r="R51" i="33"/>
  <c r="R51" i="34"/>
  <c r="E45" i="33"/>
  <c r="AH45" i="33" s="1"/>
  <c r="E45" i="34"/>
  <c r="R41" i="33"/>
  <c r="R41" i="34"/>
  <c r="R53" i="33"/>
  <c r="R53" i="34"/>
  <c r="R56" i="33"/>
  <c r="R56" i="34"/>
  <c r="R76" i="33"/>
  <c r="AU76" i="33" s="1"/>
  <c r="BU76" i="33" s="1"/>
  <c r="R76" i="34"/>
  <c r="E77" i="33"/>
  <c r="AH77" i="33" s="1"/>
  <c r="E77" i="34"/>
  <c r="R34" i="33"/>
  <c r="R34" i="34"/>
  <c r="E35" i="33"/>
  <c r="E35" i="34"/>
  <c r="E60" i="33"/>
  <c r="AH60" i="33" s="1"/>
  <c r="E60" i="34"/>
  <c r="E79" i="33"/>
  <c r="AH79" i="33" s="1"/>
  <c r="E79" i="34"/>
  <c r="R77" i="33"/>
  <c r="AU77" i="33" s="1"/>
  <c r="R77" i="34"/>
  <c r="E69" i="33"/>
  <c r="AH69" i="33" s="1"/>
  <c r="E69" i="34"/>
  <c r="R48" i="33"/>
  <c r="R48" i="34"/>
  <c r="E80" i="33"/>
  <c r="AH80" i="33" s="1"/>
  <c r="E80" i="34"/>
  <c r="E666" i="17"/>
  <c r="AE84" i="34"/>
  <c r="R50" i="33"/>
  <c r="AU50" i="33" s="1"/>
  <c r="R50" i="34"/>
  <c r="E55" i="33"/>
  <c r="AH55" i="33" s="1"/>
  <c r="E55" i="34"/>
  <c r="E81" i="33"/>
  <c r="AH81" i="33" s="1"/>
  <c r="E81" i="34"/>
  <c r="F81" i="33"/>
  <c r="AI81" i="33" s="1"/>
  <c r="BI81" i="33" s="1"/>
  <c r="F81" i="34"/>
  <c r="E54" i="33"/>
  <c r="E54" i="34"/>
  <c r="R54" i="33"/>
  <c r="R54" i="34"/>
  <c r="E75" i="33"/>
  <c r="AH75" i="33" s="1"/>
  <c r="E75" i="34"/>
  <c r="E43" i="33"/>
  <c r="AH43" i="33" s="1"/>
  <c r="E43" i="34"/>
  <c r="F60" i="33"/>
  <c r="AI60" i="33" s="1"/>
  <c r="BI60" i="33" s="1"/>
  <c r="F60" i="34"/>
  <c r="R40" i="33"/>
  <c r="R40" i="34"/>
  <c r="E988" i="17"/>
  <c r="BE62" i="34"/>
  <c r="GB62" i="34" s="1"/>
  <c r="R59" i="33"/>
  <c r="AU59" i="33" s="1"/>
  <c r="R59" i="34"/>
  <c r="R42" i="33"/>
  <c r="AH42" i="33" s="1"/>
  <c r="R42" i="34"/>
  <c r="R80" i="33"/>
  <c r="AU80" i="33" s="1"/>
  <c r="R80" i="34"/>
  <c r="E52" i="33"/>
  <c r="AH52" i="33" s="1"/>
  <c r="E52" i="34"/>
  <c r="R49" i="33"/>
  <c r="AU49" i="33" s="1"/>
  <c r="R49" i="34"/>
  <c r="E38" i="33"/>
  <c r="AH38" i="33" s="1"/>
  <c r="E38" i="34"/>
  <c r="R38" i="33"/>
  <c r="R38" i="34"/>
  <c r="R81" i="33"/>
  <c r="AU81" i="33" s="1"/>
  <c r="R81" i="34"/>
  <c r="E83" i="33"/>
  <c r="AH83" i="33" s="1"/>
  <c r="E83" i="34"/>
  <c r="R83" i="33"/>
  <c r="AU83" i="33" s="1"/>
  <c r="R83" i="34"/>
  <c r="E67" i="33"/>
  <c r="AH67" i="33" s="1"/>
  <c r="E67" i="34"/>
  <c r="E53" i="33"/>
  <c r="AH53" i="33" s="1"/>
  <c r="E53" i="34"/>
  <c r="R36" i="33"/>
  <c r="R36" i="34"/>
  <c r="R75" i="33"/>
  <c r="AU75" i="33" s="1"/>
  <c r="R75" i="34"/>
  <c r="F61" i="33"/>
  <c r="F61" i="34"/>
  <c r="E76" i="33"/>
  <c r="E76" i="34"/>
  <c r="R43" i="33"/>
  <c r="AU43" i="33" s="1"/>
  <c r="R43" i="34"/>
  <c r="R71" i="33"/>
  <c r="R71" i="34"/>
  <c r="E40" i="33"/>
  <c r="AH40" i="33" s="1"/>
  <c r="E40" i="34"/>
  <c r="R58" i="33"/>
  <c r="R58" i="34"/>
  <c r="E58" i="33"/>
  <c r="E58" i="34"/>
  <c r="R35" i="33"/>
  <c r="R35" i="34"/>
  <c r="R78" i="33"/>
  <c r="AU78" i="33" s="1"/>
  <c r="R78" i="34"/>
  <c r="R84" i="33"/>
  <c r="R84" i="34"/>
  <c r="S62" i="33"/>
  <c r="AV62" i="33" s="1"/>
  <c r="BV62" i="33" s="1"/>
  <c r="S62" i="34"/>
  <c r="E50" i="33"/>
  <c r="AH50" i="33" s="1"/>
  <c r="E50" i="34"/>
  <c r="R72" i="33"/>
  <c r="R72" i="34"/>
  <c r="R67" i="33"/>
  <c r="R67" i="34"/>
  <c r="R45" i="33"/>
  <c r="AU45" i="33" s="1"/>
  <c r="R45" i="34"/>
  <c r="E36" i="33"/>
  <c r="E36" i="34"/>
  <c r="S61" i="33"/>
  <c r="S61" i="34"/>
  <c r="AH76" i="33"/>
  <c r="BU82" i="33"/>
  <c r="BU62" i="33"/>
  <c r="E136" i="17"/>
  <c r="F136" i="17"/>
  <c r="E816" i="17"/>
  <c r="E641" i="17"/>
  <c r="E811" i="17"/>
  <c r="E793" i="17"/>
  <c r="E707" i="17"/>
  <c r="E651" i="17"/>
  <c r="E796" i="17"/>
  <c r="E882" i="17"/>
  <c r="G230" i="17"/>
  <c r="G144" i="17"/>
  <c r="G316" i="17"/>
  <c r="G402" i="17"/>
  <c r="AT82" i="34" s="1"/>
  <c r="F398" i="17"/>
  <c r="AS78" i="34" s="1"/>
  <c r="F312" i="17"/>
  <c r="F140" i="17"/>
  <c r="F226" i="17"/>
  <c r="E918" i="17"/>
  <c r="BE82" i="34"/>
  <c r="EB82" i="34" s="1"/>
  <c r="E836" i="17"/>
  <c r="E642" i="17"/>
  <c r="E892" i="17"/>
  <c r="F816" i="17"/>
  <c r="E706" i="17"/>
  <c r="E718" i="17"/>
  <c r="E895" i="17"/>
  <c r="F387" i="17"/>
  <c r="AS67" i="34" s="1"/>
  <c r="F215" i="17"/>
  <c r="F301" i="17"/>
  <c r="F129" i="17"/>
  <c r="F379" i="17"/>
  <c r="AS59" i="34" s="1"/>
  <c r="F207" i="17"/>
  <c r="F121" i="17"/>
  <c r="F293" i="17"/>
  <c r="F310" i="17"/>
  <c r="F138" i="17"/>
  <c r="F224" i="17"/>
  <c r="F396" i="17"/>
  <c r="AS76" i="34" s="1"/>
  <c r="F311" i="17"/>
  <c r="F139" i="17"/>
  <c r="F225" i="17"/>
  <c r="F397" i="17"/>
  <c r="AS77" i="34" s="1"/>
  <c r="E923" i="17"/>
  <c r="E826" i="17"/>
  <c r="E912" i="17"/>
  <c r="F749" i="17"/>
  <c r="E833" i="17"/>
  <c r="E633" i="17"/>
  <c r="E891" i="17"/>
  <c r="E907" i="17"/>
  <c r="E627" i="17"/>
  <c r="E795" i="17"/>
  <c r="E635" i="17"/>
  <c r="E704" i="17"/>
  <c r="E657" i="17"/>
  <c r="F400" i="17"/>
  <c r="AS80" i="34" s="1"/>
  <c r="F314" i="17"/>
  <c r="F228" i="17"/>
  <c r="F142" i="17"/>
  <c r="G209" i="17"/>
  <c r="G295" i="17"/>
  <c r="G381" i="17"/>
  <c r="AT61" i="34" s="1"/>
  <c r="G123" i="17"/>
  <c r="F729" i="17"/>
  <c r="F901" i="17"/>
  <c r="E658" i="17"/>
  <c r="E711" i="17"/>
  <c r="F814" i="17"/>
  <c r="E831" i="17"/>
  <c r="E745" i="17"/>
  <c r="E708" i="17"/>
  <c r="E874" i="17"/>
  <c r="E875" i="17"/>
  <c r="F182" i="17"/>
  <c r="F96" i="17"/>
  <c r="F354" i="17"/>
  <c r="AS34" i="34" s="1"/>
  <c r="F268" i="17"/>
  <c r="E222" i="17"/>
  <c r="E308" i="17"/>
  <c r="E394" i="17"/>
  <c r="AR74" i="34" s="1"/>
  <c r="E727" i="17"/>
  <c r="E897" i="17"/>
  <c r="E879" i="17"/>
  <c r="BE69" i="34"/>
  <c r="EB69" i="34" s="1"/>
  <c r="E823" i="17"/>
  <c r="E624" i="17"/>
  <c r="F230" i="17"/>
  <c r="F402" i="17"/>
  <c r="AS82" i="34" s="1"/>
  <c r="F316" i="17"/>
  <c r="F144" i="17"/>
  <c r="F204" i="17"/>
  <c r="F376" i="17"/>
  <c r="AS56" i="34" s="1"/>
  <c r="F118" i="17"/>
  <c r="F290" i="17"/>
  <c r="F202" i="17"/>
  <c r="F374" i="17"/>
  <c r="AS54" i="34" s="1"/>
  <c r="F288" i="17"/>
  <c r="F116" i="17"/>
  <c r="F231" i="17"/>
  <c r="F403" i="17"/>
  <c r="AS83" i="34" s="1"/>
  <c r="F317" i="17"/>
  <c r="F145" i="17"/>
  <c r="F184" i="17"/>
  <c r="F356" i="17"/>
  <c r="AS36" i="34" s="1"/>
  <c r="F270" i="17"/>
  <c r="F98" i="17"/>
  <c r="F183" i="17"/>
  <c r="F269" i="17"/>
  <c r="F97" i="17"/>
  <c r="F355" i="17"/>
  <c r="AS35" i="34" s="1"/>
  <c r="E660" i="17"/>
  <c r="E664" i="17"/>
  <c r="E750" i="17"/>
  <c r="E748" i="17"/>
  <c r="E814" i="17"/>
  <c r="E806" i="17"/>
  <c r="E924" i="17"/>
  <c r="F730" i="17"/>
  <c r="F902" i="17"/>
  <c r="E717" i="17"/>
  <c r="E878" i="17"/>
  <c r="E792" i="17"/>
  <c r="E632" i="17"/>
  <c r="E921" i="17"/>
  <c r="E749" i="17"/>
  <c r="F219" i="17"/>
  <c r="F305" i="17"/>
  <c r="F133" i="17"/>
  <c r="F391" i="17"/>
  <c r="AS71" i="34" s="1"/>
  <c r="F223" i="17"/>
  <c r="F395" i="17"/>
  <c r="AS75" i="34" s="1"/>
  <c r="F309" i="17"/>
  <c r="F137" i="17"/>
  <c r="F203" i="17"/>
  <c r="F117" i="17"/>
  <c r="F289" i="17"/>
  <c r="F375" i="17"/>
  <c r="AS55" i="34" s="1"/>
  <c r="F220" i="17"/>
  <c r="F306" i="17"/>
  <c r="F134" i="17"/>
  <c r="F392" i="17"/>
  <c r="AS72" i="34" s="1"/>
  <c r="F291" i="17"/>
  <c r="F205" i="17"/>
  <c r="F377" i="17"/>
  <c r="AS57" i="34" s="1"/>
  <c r="F119" i="17"/>
  <c r="E665" i="17"/>
  <c r="E740" i="17"/>
  <c r="F921" i="17"/>
  <c r="E719" i="17"/>
  <c r="E821" i="17"/>
  <c r="E735" i="17"/>
  <c r="E623" i="17"/>
  <c r="E881" i="17"/>
  <c r="E721" i="17"/>
  <c r="E893" i="17"/>
  <c r="E876" i="17"/>
  <c r="E636" i="17"/>
  <c r="E743" i="17"/>
  <c r="F111" i="17"/>
  <c r="F369" i="17"/>
  <c r="AS49" i="34" s="1"/>
  <c r="F283" i="17"/>
  <c r="F197" i="17"/>
  <c r="F815" i="17"/>
  <c r="E830" i="17"/>
  <c r="E916" i="17"/>
  <c r="E797" i="17"/>
  <c r="F642" i="17"/>
  <c r="E739" i="17"/>
  <c r="E640" i="17"/>
  <c r="E616" i="17"/>
  <c r="E703" i="17"/>
  <c r="F277" i="17"/>
  <c r="F105" i="17"/>
  <c r="F191" i="17"/>
  <c r="F363" i="17"/>
  <c r="AS43" i="34" s="1"/>
  <c r="E280" i="17"/>
  <c r="E366" i="17"/>
  <c r="AR46" i="34" s="1"/>
  <c r="E108" i="17"/>
  <c r="E194" i="17"/>
  <c r="F399" i="17"/>
  <c r="AS79" i="34" s="1"/>
  <c r="F313" i="17"/>
  <c r="F141" i="17"/>
  <c r="F227" i="17"/>
  <c r="E899" i="17"/>
  <c r="E639" i="17"/>
  <c r="E737" i="17"/>
  <c r="E710" i="17"/>
  <c r="E630" i="17"/>
  <c r="E662" i="17"/>
  <c r="E834" i="17"/>
  <c r="E728" i="17"/>
  <c r="E838" i="17"/>
  <c r="E752" i="17"/>
  <c r="F644" i="17"/>
  <c r="E631" i="17"/>
  <c r="E889" i="17"/>
  <c r="E804" i="17"/>
  <c r="E809" i="17"/>
  <c r="E637" i="17"/>
  <c r="E835" i="17"/>
  <c r="BE83" i="34"/>
  <c r="EB83" i="34" s="1"/>
  <c r="E747" i="17"/>
  <c r="E661" i="17"/>
  <c r="E805" i="17"/>
  <c r="E649" i="17"/>
  <c r="BE45" i="34"/>
  <c r="EB45" i="34" s="1"/>
  <c r="E799" i="17"/>
  <c r="E618" i="17"/>
  <c r="E894" i="17"/>
  <c r="E829" i="17"/>
  <c r="E915" i="17"/>
  <c r="F292" i="17"/>
  <c r="F378" i="17"/>
  <c r="AS58" i="34" s="1"/>
  <c r="F120" i="17"/>
  <c r="F206" i="17"/>
  <c r="E896" i="17"/>
  <c r="E638" i="17"/>
  <c r="E883" i="17"/>
  <c r="F728" i="17"/>
  <c r="E911" i="17"/>
  <c r="E917" i="17"/>
  <c r="E622" i="17"/>
  <c r="E812" i="17"/>
  <c r="E726" i="17"/>
  <c r="E702" i="17"/>
  <c r="E617" i="17"/>
  <c r="G229" i="17"/>
  <c r="G143" i="17"/>
  <c r="G401" i="17"/>
  <c r="AT81" i="34" s="1"/>
  <c r="G315" i="17"/>
  <c r="E364" i="17"/>
  <c r="AR44" i="34" s="1"/>
  <c r="E278" i="17"/>
  <c r="E192" i="17"/>
  <c r="E106" i="17"/>
  <c r="F318" i="17"/>
  <c r="F146" i="17"/>
  <c r="F232" i="17"/>
  <c r="F404" i="17"/>
  <c r="AS84" i="34" s="1"/>
  <c r="E725" i="17"/>
  <c r="E621" i="17"/>
  <c r="E909" i="17"/>
  <c r="F373" i="17"/>
  <c r="AS53" i="34" s="1"/>
  <c r="F287" i="17"/>
  <c r="F201" i="17"/>
  <c r="F115" i="17"/>
  <c r="E746" i="17"/>
  <c r="E832" i="17"/>
  <c r="E922" i="17"/>
  <c r="E802" i="17"/>
  <c r="E716" i="17"/>
  <c r="E920" i="17"/>
  <c r="BE60" i="34"/>
  <c r="EB60" i="34" s="1"/>
  <c r="E720" i="17"/>
  <c r="E634" i="17"/>
  <c r="E803" i="17"/>
  <c r="E620" i="17"/>
  <c r="BE50" i="34"/>
  <c r="EB50" i="34" s="1"/>
  <c r="E890" i="17"/>
  <c r="E723" i="17"/>
  <c r="E663" i="17"/>
  <c r="G210" i="17"/>
  <c r="G296" i="17"/>
  <c r="G382" i="17"/>
  <c r="AT62" i="34" s="1"/>
  <c r="G124" i="17"/>
  <c r="F110" i="17"/>
  <c r="F368" i="17"/>
  <c r="AS48" i="34" s="1"/>
  <c r="F196" i="17"/>
  <c r="F282" i="17"/>
  <c r="F285" i="17"/>
  <c r="F199" i="17"/>
  <c r="F113" i="17"/>
  <c r="F371" i="17"/>
  <c r="AS51" i="34" s="1"/>
  <c r="F193" i="17"/>
  <c r="F365" i="17"/>
  <c r="AS45" i="34" s="1"/>
  <c r="F107" i="17"/>
  <c r="F279" i="17"/>
  <c r="F389" i="17"/>
  <c r="AS69" i="34" s="1"/>
  <c r="F217" i="17"/>
  <c r="F303" i="17"/>
  <c r="F131" i="17"/>
  <c r="F114" i="17"/>
  <c r="F286" i="17"/>
  <c r="F372" i="17"/>
  <c r="AS52" i="34" s="1"/>
  <c r="F200" i="17"/>
  <c r="E751" i="17"/>
  <c r="E837" i="17"/>
  <c r="E654" i="17"/>
  <c r="E919" i="17"/>
  <c r="BE67" i="34"/>
  <c r="EB67" i="34" s="1"/>
  <c r="E713" i="17"/>
  <c r="E885" i="17"/>
  <c r="E709" i="17"/>
  <c r="E807" i="17"/>
  <c r="E790" i="17"/>
  <c r="E722" i="17"/>
  <c r="E808" i="17"/>
  <c r="G208" i="17"/>
  <c r="G294" i="17"/>
  <c r="G380" i="17"/>
  <c r="AT60" i="34" s="1"/>
  <c r="G122" i="17"/>
  <c r="F276" i="17"/>
  <c r="F362" i="17"/>
  <c r="AS42" i="34" s="1"/>
  <c r="F190" i="17"/>
  <c r="F104" i="17"/>
  <c r="F274" i="17"/>
  <c r="F360" i="17"/>
  <c r="AS40" i="34" s="1"/>
  <c r="F102" i="17"/>
  <c r="F188" i="17"/>
  <c r="BF61" i="34"/>
  <c r="EC61" i="34" s="1"/>
  <c r="F643" i="17"/>
  <c r="E724" i="17"/>
  <c r="E744" i="17"/>
  <c r="E625" i="17"/>
  <c r="BF60" i="34"/>
  <c r="EC60" i="34" s="1"/>
  <c r="E659" i="17"/>
  <c r="BE77" i="34"/>
  <c r="EB77" i="34" s="1"/>
  <c r="E880" i="17"/>
  <c r="E794" i="17"/>
  <c r="E898" i="17"/>
  <c r="E788" i="17"/>
  <c r="E789" i="17"/>
  <c r="F275" i="17"/>
  <c r="F361" i="17"/>
  <c r="AS41" i="34" s="1"/>
  <c r="F103" i="17"/>
  <c r="F189" i="17"/>
  <c r="F273" i="17"/>
  <c r="F187" i="17"/>
  <c r="F101" i="17"/>
  <c r="F359" i="17"/>
  <c r="AS39" i="34" s="1"/>
  <c r="E353" i="17"/>
  <c r="AR33" i="34" s="1"/>
  <c r="E181" i="17"/>
  <c r="E267" i="17"/>
  <c r="E95" i="17"/>
  <c r="BE40" i="34" l="1"/>
  <c r="EB40" i="34" s="1"/>
  <c r="BE56" i="34"/>
  <c r="EB56" i="34" s="1"/>
  <c r="BE42" i="34"/>
  <c r="GB42" i="34" s="1"/>
  <c r="F460" i="17"/>
  <c r="F482" i="17"/>
  <c r="E439" i="17"/>
  <c r="E450" i="17"/>
  <c r="E452" i="17"/>
  <c r="G467" i="17"/>
  <c r="F447" i="17"/>
  <c r="F465" i="17"/>
  <c r="G468" i="17"/>
  <c r="F485" i="17"/>
  <c r="F481" i="17"/>
  <c r="F441" i="17"/>
  <c r="F488" i="17"/>
  <c r="F448" i="17"/>
  <c r="F477" i="17"/>
  <c r="F451" i="17"/>
  <c r="BE39" i="34"/>
  <c r="EB39" i="34" s="1"/>
  <c r="F459" i="17"/>
  <c r="F445" i="17"/>
  <c r="G466" i="17"/>
  <c r="F478" i="17"/>
  <c r="F462" i="17"/>
  <c r="G488" i="17"/>
  <c r="F461" i="17"/>
  <c r="F458" i="17"/>
  <c r="F440" i="17"/>
  <c r="F489" i="17"/>
  <c r="F483" i="17"/>
  <c r="F475" i="17"/>
  <c r="F446" i="17"/>
  <c r="G487" i="17"/>
  <c r="F442" i="17"/>
  <c r="F484" i="17"/>
  <c r="F463" i="17"/>
  <c r="F454" i="17"/>
  <c r="F457" i="17"/>
  <c r="F490" i="17"/>
  <c r="F486" i="17"/>
  <c r="F473" i="17"/>
  <c r="F464" i="17"/>
  <c r="F449" i="17"/>
  <c r="F455" i="17"/>
  <c r="E480" i="17"/>
  <c r="AE44" i="34"/>
  <c r="AF79" i="34"/>
  <c r="AG61" i="34"/>
  <c r="AF40" i="34"/>
  <c r="AF52" i="34"/>
  <c r="AF48" i="34"/>
  <c r="AG81" i="34"/>
  <c r="AE46" i="34"/>
  <c r="AF43" i="34"/>
  <c r="AF75" i="34"/>
  <c r="AF54" i="34"/>
  <c r="AF80" i="34"/>
  <c r="AF72" i="34"/>
  <c r="AF83" i="34"/>
  <c r="AF56" i="34"/>
  <c r="AF59" i="34"/>
  <c r="AF42" i="34"/>
  <c r="AF45" i="34"/>
  <c r="AF51" i="34"/>
  <c r="AF53" i="34"/>
  <c r="AF58" i="34"/>
  <c r="AF57" i="34"/>
  <c r="AF55" i="34"/>
  <c r="AF77" i="34"/>
  <c r="AG82" i="34"/>
  <c r="AF49" i="34"/>
  <c r="AF39" i="34"/>
  <c r="AF41" i="34"/>
  <c r="AF69" i="34"/>
  <c r="AG62" i="34"/>
  <c r="AF71" i="34"/>
  <c r="AF35" i="34"/>
  <c r="AF36" i="34"/>
  <c r="AF82" i="34"/>
  <c r="AF34" i="34"/>
  <c r="AF76" i="34"/>
  <c r="AF78" i="34"/>
  <c r="AH34" i="33"/>
  <c r="BH34" i="33" s="1"/>
  <c r="AE33" i="34"/>
  <c r="BH59" i="33"/>
  <c r="BH78" i="33"/>
  <c r="BH45" i="33"/>
  <c r="BH76" i="33"/>
  <c r="BH50" i="33"/>
  <c r="BH42" i="33"/>
  <c r="BH75" i="33"/>
  <c r="BH81" i="33"/>
  <c r="BH80" i="33"/>
  <c r="BH79" i="33"/>
  <c r="BH77" i="33"/>
  <c r="BH49" i="33"/>
  <c r="BH40" i="33"/>
  <c r="BH83" i="33"/>
  <c r="BH43" i="33"/>
  <c r="BH82" i="33"/>
  <c r="BU77" i="33"/>
  <c r="BH51" i="33"/>
  <c r="BU45" i="33"/>
  <c r="BU78" i="33"/>
  <c r="BU43" i="33"/>
  <c r="BH67" i="33"/>
  <c r="BU80" i="33"/>
  <c r="BH55" i="33"/>
  <c r="BH84" i="33"/>
  <c r="BH60" i="33"/>
  <c r="BU49" i="33"/>
  <c r="BU75" i="33"/>
  <c r="BH53" i="33"/>
  <c r="BU83" i="33"/>
  <c r="BU81" i="33"/>
  <c r="BH38" i="33"/>
  <c r="BH52" i="33"/>
  <c r="BU50" i="33"/>
  <c r="BH69" i="33"/>
  <c r="BH48" i="33"/>
  <c r="BH39" i="33"/>
  <c r="BU79" i="33"/>
  <c r="AH36" i="33"/>
  <c r="R697" i="17"/>
  <c r="AF67" i="34"/>
  <c r="AH72" i="33"/>
  <c r="AG60" i="34"/>
  <c r="AH35" i="33"/>
  <c r="FO58" i="34"/>
  <c r="DO58" i="34"/>
  <c r="EO58" i="34"/>
  <c r="FO40" i="34"/>
  <c r="DO40" i="34"/>
  <c r="EO40" i="34"/>
  <c r="FP61" i="34"/>
  <c r="DP61" i="34"/>
  <c r="EP61" i="34"/>
  <c r="FO67" i="34"/>
  <c r="DO67" i="34"/>
  <c r="HO67" i="34" s="1"/>
  <c r="EO67" i="34"/>
  <c r="IO67" i="34" s="1"/>
  <c r="FO83" i="34"/>
  <c r="DO83" i="34"/>
  <c r="EO83" i="34"/>
  <c r="FO43" i="34"/>
  <c r="DO43" i="34"/>
  <c r="EO43" i="34"/>
  <c r="FP81" i="34"/>
  <c r="DP81" i="34"/>
  <c r="EP81" i="34"/>
  <c r="FO55" i="34"/>
  <c r="DO55" i="34"/>
  <c r="HO55" i="34" s="1"/>
  <c r="EO55" i="34"/>
  <c r="IO55" i="34" s="1"/>
  <c r="FO60" i="34"/>
  <c r="DO60" i="34"/>
  <c r="HO60" i="34" s="1"/>
  <c r="EO60" i="34"/>
  <c r="IO60" i="34" s="1"/>
  <c r="FO45" i="34"/>
  <c r="DO45" i="34"/>
  <c r="EO45" i="34"/>
  <c r="FP62" i="34"/>
  <c r="DP62" i="34"/>
  <c r="HP62" i="34" s="1"/>
  <c r="EP62" i="34"/>
  <c r="IP62" i="34" s="1"/>
  <c r="FO82" i="34"/>
  <c r="DO82" i="34"/>
  <c r="EO82" i="34"/>
  <c r="FO59" i="34"/>
  <c r="DO59" i="34"/>
  <c r="EO59" i="34"/>
  <c r="FO71" i="34"/>
  <c r="DO71" i="34"/>
  <c r="EO71" i="34"/>
  <c r="FO56" i="34"/>
  <c r="DO56" i="34"/>
  <c r="EO56" i="34"/>
  <c r="FO51" i="34"/>
  <c r="DO51" i="34"/>
  <c r="HO51" i="34" s="1"/>
  <c r="EO51" i="34"/>
  <c r="IO51" i="34" s="1"/>
  <c r="FO84" i="34"/>
  <c r="DO84" i="34"/>
  <c r="HO84" i="34" s="1"/>
  <c r="EO84" i="34"/>
  <c r="IO84" i="34" s="1"/>
  <c r="FO78" i="34"/>
  <c r="DO78" i="34"/>
  <c r="EO78" i="34"/>
  <c r="GC60" i="34"/>
  <c r="IC60" i="34" s="1"/>
  <c r="GB40" i="34"/>
  <c r="GB49" i="34"/>
  <c r="IB49" i="34" s="1"/>
  <c r="GB45" i="34"/>
  <c r="GC81" i="34"/>
  <c r="GB60" i="34"/>
  <c r="IB60" i="34" s="1"/>
  <c r="AH71" i="33"/>
  <c r="GB69" i="34"/>
  <c r="GB50" i="34"/>
  <c r="GB56" i="34"/>
  <c r="GB52" i="34"/>
  <c r="IB52" i="34" s="1"/>
  <c r="GB82" i="34"/>
  <c r="FO36" i="34"/>
  <c r="DO36" i="34"/>
  <c r="EO36" i="34"/>
  <c r="FO50" i="34"/>
  <c r="DO50" i="34"/>
  <c r="HO50" i="34" s="1"/>
  <c r="EO50" i="34"/>
  <c r="IO50" i="34" s="1"/>
  <c r="FO76" i="34"/>
  <c r="DO76" i="34"/>
  <c r="EO76" i="34"/>
  <c r="FO53" i="34"/>
  <c r="DO53" i="34"/>
  <c r="HO53" i="34" s="1"/>
  <c r="EO53" i="34"/>
  <c r="IO53" i="34" s="1"/>
  <c r="FO38" i="34"/>
  <c r="DO38" i="34"/>
  <c r="HO38" i="34" s="1"/>
  <c r="EO38" i="34"/>
  <c r="IO38" i="34" s="1"/>
  <c r="FO52" i="34"/>
  <c r="DO52" i="34"/>
  <c r="HO52" i="34" s="1"/>
  <c r="EO52" i="34"/>
  <c r="IO52" i="34" s="1"/>
  <c r="FP60" i="34"/>
  <c r="DP60" i="34"/>
  <c r="HP60" i="34" s="1"/>
  <c r="EP60" i="34"/>
  <c r="IP60" i="34" s="1"/>
  <c r="FO75" i="34"/>
  <c r="DO75" i="34"/>
  <c r="EO75" i="34"/>
  <c r="FO54" i="34"/>
  <c r="DO54" i="34"/>
  <c r="EO54" i="34"/>
  <c r="FO81" i="34"/>
  <c r="DO81" i="34"/>
  <c r="EO81" i="34"/>
  <c r="FO80" i="34"/>
  <c r="DO80" i="34"/>
  <c r="EO80" i="34"/>
  <c r="FO69" i="34"/>
  <c r="DO69" i="34"/>
  <c r="HO69" i="34" s="1"/>
  <c r="EO69" i="34"/>
  <c r="IO69" i="34" s="1"/>
  <c r="FO79" i="34"/>
  <c r="DO79" i="34"/>
  <c r="EO79" i="34"/>
  <c r="FO35" i="34"/>
  <c r="DO35" i="34"/>
  <c r="EO35" i="34"/>
  <c r="FO77" i="34"/>
  <c r="DO77" i="34"/>
  <c r="EO77" i="34"/>
  <c r="FO72" i="34"/>
  <c r="DO72" i="34"/>
  <c r="EO72" i="34"/>
  <c r="FO49" i="34"/>
  <c r="DO49" i="34"/>
  <c r="EO49" i="34"/>
  <c r="FO48" i="34"/>
  <c r="DO48" i="34"/>
  <c r="HO48" i="34" s="1"/>
  <c r="EO48" i="34"/>
  <c r="IO48" i="34" s="1"/>
  <c r="FO42" i="34"/>
  <c r="DO42" i="34"/>
  <c r="EO42" i="34"/>
  <c r="FO39" i="34"/>
  <c r="DO39" i="34"/>
  <c r="HO39" i="34" s="1"/>
  <c r="EO39" i="34"/>
  <c r="IO39" i="34" s="1"/>
  <c r="FO34" i="34"/>
  <c r="DO34" i="34"/>
  <c r="EO34" i="34"/>
  <c r="FO41" i="34"/>
  <c r="DO41" i="34"/>
  <c r="EO41" i="34"/>
  <c r="FO57" i="34"/>
  <c r="DO57" i="34"/>
  <c r="HO57" i="34" s="1"/>
  <c r="EO57" i="34"/>
  <c r="IO57" i="34" s="1"/>
  <c r="GB67" i="34"/>
  <c r="IB67" i="34" s="1"/>
  <c r="GC61" i="34"/>
  <c r="GB77" i="34"/>
  <c r="GB83" i="34"/>
  <c r="IB77" i="34"/>
  <c r="IC61" i="34"/>
  <c r="IC81" i="34"/>
  <c r="IB82" i="34"/>
  <c r="IB56" i="34"/>
  <c r="IB50" i="34"/>
  <c r="IB40" i="34"/>
  <c r="IB45" i="34"/>
  <c r="IB83" i="34"/>
  <c r="EB42" i="34"/>
  <c r="EB43" i="34"/>
  <c r="GO62" i="34"/>
  <c r="GO40" i="34"/>
  <c r="GP61" i="34"/>
  <c r="GO67" i="34"/>
  <c r="GO83" i="34"/>
  <c r="GO43" i="34"/>
  <c r="GP81" i="34"/>
  <c r="GO60" i="34"/>
  <c r="GO45" i="34"/>
  <c r="GO82" i="34"/>
  <c r="IB69" i="34"/>
  <c r="GO56" i="34"/>
  <c r="GO50" i="34"/>
  <c r="GO52" i="34"/>
  <c r="EB62" i="34"/>
  <c r="GP60" i="34"/>
  <c r="GO69" i="34"/>
  <c r="GO77" i="34"/>
  <c r="GO49" i="34"/>
  <c r="GO42" i="34"/>
  <c r="FB62" i="34"/>
  <c r="AH58" i="33"/>
  <c r="T60" i="33"/>
  <c r="T60" i="34"/>
  <c r="F52" i="33"/>
  <c r="AI52" i="33" s="1"/>
  <c r="BI52" i="33" s="1"/>
  <c r="F52" i="34"/>
  <c r="F69" i="33"/>
  <c r="AI69" i="33" s="1"/>
  <c r="BI69" i="33" s="1"/>
  <c r="F69" i="34"/>
  <c r="S51" i="33"/>
  <c r="S51" i="34"/>
  <c r="T62" i="33"/>
  <c r="AW62" i="33" s="1"/>
  <c r="BW62" i="33" s="1"/>
  <c r="T62" i="34"/>
  <c r="S53" i="33"/>
  <c r="S53" i="34"/>
  <c r="F84" i="33"/>
  <c r="AI84" i="33" s="1"/>
  <c r="BI84" i="33" s="1"/>
  <c r="F84" i="34"/>
  <c r="BE55" i="34"/>
  <c r="GB55" i="34" s="1"/>
  <c r="E46" i="33"/>
  <c r="AH46" i="33" s="1"/>
  <c r="E46" i="34"/>
  <c r="R46" i="33"/>
  <c r="AU46" i="33" s="1"/>
  <c r="BU46" i="33" s="1"/>
  <c r="R46" i="34"/>
  <c r="F43" i="33"/>
  <c r="AI43" i="33" s="1"/>
  <c r="BI43" i="33" s="1"/>
  <c r="F43" i="34"/>
  <c r="F49" i="33"/>
  <c r="AI49" i="33" s="1"/>
  <c r="F49" i="34"/>
  <c r="S55" i="33"/>
  <c r="S55" i="34"/>
  <c r="F75" i="33"/>
  <c r="AI75" i="33" s="1"/>
  <c r="BI75" i="33" s="1"/>
  <c r="F75" i="34"/>
  <c r="S71" i="33"/>
  <c r="S71" i="34"/>
  <c r="S35" i="33"/>
  <c r="S35" i="34"/>
  <c r="S83" i="33"/>
  <c r="AV83" i="33" s="1"/>
  <c r="S83" i="34"/>
  <c r="F54" i="33"/>
  <c r="F54" i="34"/>
  <c r="S34" i="33"/>
  <c r="S34" i="34"/>
  <c r="F77" i="33"/>
  <c r="AI77" i="33" s="1"/>
  <c r="BI77" i="33" s="1"/>
  <c r="F77" i="34"/>
  <c r="F59" i="33"/>
  <c r="AI59" i="33" s="1"/>
  <c r="BI59" i="33" s="1"/>
  <c r="F59" i="34"/>
  <c r="F67" i="33"/>
  <c r="AI67" i="33" s="1"/>
  <c r="BI67" i="33" s="1"/>
  <c r="F67" i="34"/>
  <c r="F78" i="33"/>
  <c r="AI78" i="33" s="1"/>
  <c r="BI78" i="33" s="1"/>
  <c r="F78" i="34"/>
  <c r="T82" i="33"/>
  <c r="AW82" i="33" s="1"/>
  <c r="T82" i="34"/>
  <c r="AF74" i="34"/>
  <c r="BE59" i="34"/>
  <c r="BE75" i="34"/>
  <c r="GB75" i="34" s="1"/>
  <c r="F988" i="17"/>
  <c r="BF62" i="34"/>
  <c r="GC62" i="34" s="1"/>
  <c r="FB40" i="34"/>
  <c r="AI61" i="33"/>
  <c r="BI61" i="33" s="1"/>
  <c r="FB67" i="34"/>
  <c r="FB52" i="34"/>
  <c r="FC60" i="34"/>
  <c r="FC81" i="34"/>
  <c r="FB82" i="34"/>
  <c r="AH56" i="33"/>
  <c r="F41" i="33"/>
  <c r="F41" i="34"/>
  <c r="E33" i="33"/>
  <c r="AH33" i="33" s="1"/>
  <c r="E33" i="34"/>
  <c r="S40" i="33"/>
  <c r="S40" i="34"/>
  <c r="F42" i="33"/>
  <c r="F42" i="34"/>
  <c r="G60" i="33"/>
  <c r="AJ60" i="33" s="1"/>
  <c r="BJ60" i="33" s="1"/>
  <c r="G60" i="34"/>
  <c r="S48" i="33"/>
  <c r="S48" i="34"/>
  <c r="G62" i="33"/>
  <c r="AJ62" i="33" s="1"/>
  <c r="BJ62" i="33" s="1"/>
  <c r="G62" i="34"/>
  <c r="F666" i="17"/>
  <c r="AF84" i="34"/>
  <c r="E44" i="33"/>
  <c r="E44" i="34"/>
  <c r="F58" i="33"/>
  <c r="F58" i="34"/>
  <c r="S58" i="33"/>
  <c r="S58" i="34"/>
  <c r="BE54" i="34"/>
  <c r="S72" i="33"/>
  <c r="S72" i="34"/>
  <c r="S75" i="33"/>
  <c r="AV75" i="33" s="1"/>
  <c r="S75" i="34"/>
  <c r="F71" i="33"/>
  <c r="F71" i="34"/>
  <c r="F35" i="33"/>
  <c r="F35" i="34"/>
  <c r="S56" i="33"/>
  <c r="S56" i="34"/>
  <c r="F56" i="33"/>
  <c r="F56" i="34"/>
  <c r="F82" i="33"/>
  <c r="AI82" i="33" s="1"/>
  <c r="BI82" i="33" s="1"/>
  <c r="F82" i="34"/>
  <c r="R74" i="33"/>
  <c r="R74" i="34"/>
  <c r="T61" i="33"/>
  <c r="T61" i="34"/>
  <c r="F80" i="33"/>
  <c r="AI80" i="33" s="1"/>
  <c r="BI80" i="33" s="1"/>
  <c r="F80" i="34"/>
  <c r="F76" i="33"/>
  <c r="AI76" i="33" s="1"/>
  <c r="BI76" i="33" s="1"/>
  <c r="F76" i="34"/>
  <c r="BE34" i="34"/>
  <c r="GB34" i="34" s="1"/>
  <c r="BE57" i="34"/>
  <c r="E1006" i="17"/>
  <c r="BE80" i="34"/>
  <c r="GB80" i="34" s="1"/>
  <c r="E1005" i="17"/>
  <c r="BE79" i="34"/>
  <c r="GB79" i="34" s="1"/>
  <c r="FB50" i="34"/>
  <c r="FB77" i="34"/>
  <c r="FB42" i="34"/>
  <c r="BE71" i="34"/>
  <c r="GB71" i="34" s="1"/>
  <c r="F39" i="33"/>
  <c r="AI39" i="33" s="1"/>
  <c r="BI39" i="33" s="1"/>
  <c r="F39" i="34"/>
  <c r="F40" i="33"/>
  <c r="F40" i="34"/>
  <c r="S52" i="33"/>
  <c r="S52" i="34"/>
  <c r="F48" i="33"/>
  <c r="AI48" i="33" s="1"/>
  <c r="BI48" i="33" s="1"/>
  <c r="F48" i="34"/>
  <c r="S84" i="33"/>
  <c r="S84" i="34"/>
  <c r="R44" i="33"/>
  <c r="AU44" i="33" s="1"/>
  <c r="R44" i="34"/>
  <c r="T81" i="33"/>
  <c r="AW81" i="33" s="1"/>
  <c r="T81" i="34"/>
  <c r="G81" i="33"/>
  <c r="AJ81" i="33" s="1"/>
  <c r="BJ81" i="33" s="1"/>
  <c r="G81" i="34"/>
  <c r="S79" i="33"/>
  <c r="AV79" i="33" s="1"/>
  <c r="BV79" i="33" s="1"/>
  <c r="S79" i="34"/>
  <c r="S43" i="33"/>
  <c r="AV43" i="33" s="1"/>
  <c r="S43" i="34"/>
  <c r="BE35" i="34"/>
  <c r="GB35" i="34" s="1"/>
  <c r="S49" i="33"/>
  <c r="AV49" i="33" s="1"/>
  <c r="S49" i="34"/>
  <c r="BE51" i="34"/>
  <c r="GB51" i="34" s="1"/>
  <c r="F57" i="33"/>
  <c r="F57" i="34"/>
  <c r="F72" i="33"/>
  <c r="F72" i="34"/>
  <c r="F55" i="33"/>
  <c r="F55" i="34"/>
  <c r="F36" i="33"/>
  <c r="F36" i="34"/>
  <c r="S54" i="33"/>
  <c r="S54" i="34"/>
  <c r="E74" i="33"/>
  <c r="E74" i="34"/>
  <c r="G61" i="33"/>
  <c r="G61" i="34"/>
  <c r="S80" i="33"/>
  <c r="AV80" i="33" s="1"/>
  <c r="S80" i="34"/>
  <c r="S59" i="33"/>
  <c r="AV59" i="33" s="1"/>
  <c r="S59" i="34"/>
  <c r="G82" i="33"/>
  <c r="AJ82" i="33" s="1"/>
  <c r="BJ82" i="33" s="1"/>
  <c r="G82" i="34"/>
  <c r="BE84" i="34"/>
  <c r="BE81" i="34"/>
  <c r="GB81" i="34" s="1"/>
  <c r="BE58" i="34"/>
  <c r="GB58" i="34" s="1"/>
  <c r="AE74" i="34"/>
  <c r="FB83" i="34"/>
  <c r="FB43" i="34"/>
  <c r="FB60" i="34"/>
  <c r="FB45" i="34"/>
  <c r="FB49" i="34"/>
  <c r="AH41" i="33"/>
  <c r="AH57" i="33"/>
  <c r="R33" i="33"/>
  <c r="R33" i="34"/>
  <c r="S41" i="33"/>
  <c r="S41" i="34"/>
  <c r="AR219" i="34"/>
  <c r="S39" i="33"/>
  <c r="S39" i="34"/>
  <c r="BE76" i="34"/>
  <c r="GB76" i="34" s="1"/>
  <c r="S42" i="33"/>
  <c r="S42" i="34"/>
  <c r="BE72" i="34"/>
  <c r="GB72" i="34" s="1"/>
  <c r="S69" i="33"/>
  <c r="S69" i="34"/>
  <c r="S45" i="33"/>
  <c r="AV45" i="33" s="1"/>
  <c r="BV45" i="33" s="1"/>
  <c r="S45" i="34"/>
  <c r="F45" i="33"/>
  <c r="AI45" i="33" s="1"/>
  <c r="BI45" i="33" s="1"/>
  <c r="F45" i="34"/>
  <c r="F51" i="33"/>
  <c r="AI51" i="33" s="1"/>
  <c r="BI51" i="33" s="1"/>
  <c r="F51" i="34"/>
  <c r="F53" i="33"/>
  <c r="AI53" i="33" s="1"/>
  <c r="BI53" i="33" s="1"/>
  <c r="F53" i="34"/>
  <c r="BE36" i="34"/>
  <c r="GB36" i="34" s="1"/>
  <c r="BE78" i="34"/>
  <c r="GB78" i="34" s="1"/>
  <c r="F79" i="33"/>
  <c r="AI79" i="33" s="1"/>
  <c r="BI79" i="33" s="1"/>
  <c r="F79" i="34"/>
  <c r="S57" i="33"/>
  <c r="S57" i="34"/>
  <c r="S36" i="33"/>
  <c r="S36" i="34"/>
  <c r="F83" i="33"/>
  <c r="AI83" i="33" s="1"/>
  <c r="BI83" i="33" s="1"/>
  <c r="F83" i="34"/>
  <c r="S82" i="33"/>
  <c r="AV82" i="33" s="1"/>
  <c r="BV82" i="33" s="1"/>
  <c r="S82" i="34"/>
  <c r="F34" i="33"/>
  <c r="F34" i="34"/>
  <c r="S77" i="33"/>
  <c r="AV77" i="33" s="1"/>
  <c r="S77" i="34"/>
  <c r="S76" i="33"/>
  <c r="AV76" i="33" s="1"/>
  <c r="S76" i="34"/>
  <c r="S67" i="33"/>
  <c r="S67" i="34"/>
  <c r="S78" i="33"/>
  <c r="AV78" i="33" s="1"/>
  <c r="BV78" i="33" s="1"/>
  <c r="S78" i="34"/>
  <c r="BE48" i="34"/>
  <c r="E967" i="17"/>
  <c r="BE41" i="34"/>
  <c r="GB41" i="34" s="1"/>
  <c r="BE38" i="34"/>
  <c r="GB38" i="34" s="1"/>
  <c r="E979" i="17"/>
  <c r="BE53" i="34"/>
  <c r="GB53" i="34" s="1"/>
  <c r="FC61" i="34"/>
  <c r="AH54" i="33"/>
  <c r="FB69" i="34"/>
  <c r="FB56" i="34"/>
  <c r="E964" i="17"/>
  <c r="E1001" i="17"/>
  <c r="E984" i="17"/>
  <c r="E1007" i="17"/>
  <c r="E985" i="17"/>
  <c r="E960" i="17"/>
  <c r="E983" i="17"/>
  <c r="E974" i="17"/>
  <c r="BU59" i="33"/>
  <c r="F808" i="17"/>
  <c r="E873" i="17"/>
  <c r="E434" i="17"/>
  <c r="E969" i="17"/>
  <c r="F880" i="17"/>
  <c r="F882" i="17"/>
  <c r="E993" i="17"/>
  <c r="F806" i="17"/>
  <c r="F823" i="17"/>
  <c r="F627" i="17"/>
  <c r="F719" i="17"/>
  <c r="F716" i="17"/>
  <c r="G730" i="17"/>
  <c r="E975" i="17"/>
  <c r="F721" i="17"/>
  <c r="G306" i="17"/>
  <c r="G220" i="17"/>
  <c r="G392" i="17"/>
  <c r="AT72" i="34" s="1"/>
  <c r="G134" i="17"/>
  <c r="G374" i="17"/>
  <c r="AT54" i="34" s="1"/>
  <c r="G116" i="17"/>
  <c r="G202" i="17"/>
  <c r="G288" i="17"/>
  <c r="E798" i="17"/>
  <c r="BG81" i="34"/>
  <c r="GD81" i="34" s="1"/>
  <c r="F726" i="17"/>
  <c r="E971" i="17"/>
  <c r="G120" i="17"/>
  <c r="G206" i="17"/>
  <c r="G378" i="17"/>
  <c r="AT58" i="34" s="1"/>
  <c r="G292" i="17"/>
  <c r="G305" i="17"/>
  <c r="G391" i="17"/>
  <c r="AT71" i="34" s="1"/>
  <c r="G219" i="17"/>
  <c r="G133" i="17"/>
  <c r="H122" i="17"/>
  <c r="H294" i="17"/>
  <c r="H380" i="17"/>
  <c r="AU60" i="34" s="1"/>
  <c r="H208" i="17"/>
  <c r="F280" i="17"/>
  <c r="F108" i="17"/>
  <c r="F366" i="17"/>
  <c r="AS46" i="34" s="1"/>
  <c r="F194" i="17"/>
  <c r="G193" i="17"/>
  <c r="G107" i="17"/>
  <c r="G365" i="17"/>
  <c r="AT45" i="34" s="1"/>
  <c r="G279" i="17"/>
  <c r="E628" i="17"/>
  <c r="F625" i="17"/>
  <c r="F897" i="17"/>
  <c r="F809" i="17"/>
  <c r="BF75" i="34"/>
  <c r="EC75" i="34" s="1"/>
  <c r="BF71" i="34"/>
  <c r="EC71" i="34" s="1"/>
  <c r="F875" i="17"/>
  <c r="F790" i="17"/>
  <c r="F751" i="17"/>
  <c r="F896" i="17"/>
  <c r="F750" i="17"/>
  <c r="E968" i="17"/>
  <c r="E995" i="17"/>
  <c r="G197" i="17"/>
  <c r="G283" i="17"/>
  <c r="G111" i="17"/>
  <c r="G369" i="17"/>
  <c r="AT49" i="34" s="1"/>
  <c r="G356" i="17"/>
  <c r="AT36" i="34" s="1"/>
  <c r="G270" i="17"/>
  <c r="G184" i="17"/>
  <c r="G98" i="17"/>
  <c r="G312" i="17"/>
  <c r="G140" i="17"/>
  <c r="G398" i="17"/>
  <c r="AT78" i="34" s="1"/>
  <c r="G226" i="17"/>
  <c r="E742" i="17"/>
  <c r="G643" i="17"/>
  <c r="F920" i="17"/>
  <c r="F745" i="17"/>
  <c r="BF76" i="34"/>
  <c r="EC76" i="34" s="1"/>
  <c r="F649" i="17"/>
  <c r="H143" i="17"/>
  <c r="H229" i="17"/>
  <c r="H401" i="17"/>
  <c r="AU81" i="34" s="1"/>
  <c r="H315" i="17"/>
  <c r="G119" i="17"/>
  <c r="G291" i="17"/>
  <c r="G377" i="17"/>
  <c r="AT57" i="34" s="1"/>
  <c r="G205" i="17"/>
  <c r="F222" i="17"/>
  <c r="F394" i="17"/>
  <c r="AS74" i="34" s="1"/>
  <c r="F308" i="17"/>
  <c r="G117" i="17"/>
  <c r="G289" i="17"/>
  <c r="G375" i="17"/>
  <c r="AT55" i="34" s="1"/>
  <c r="G203" i="17"/>
  <c r="E701" i="17"/>
  <c r="F621" i="17"/>
  <c r="F795" i="17"/>
  <c r="E1003" i="17"/>
  <c r="F986" i="17"/>
  <c r="F987" i="17"/>
  <c r="F794" i="17"/>
  <c r="F796" i="17"/>
  <c r="F737" i="17"/>
  <c r="F885" i="17"/>
  <c r="F891" i="17"/>
  <c r="F805" i="17"/>
  <c r="G644" i="17"/>
  <c r="F807" i="17"/>
  <c r="F267" i="17"/>
  <c r="F181" i="17"/>
  <c r="F353" i="17"/>
  <c r="AS33" i="34" s="1"/>
  <c r="F95" i="17"/>
  <c r="F106" i="17"/>
  <c r="F278" i="17"/>
  <c r="F192" i="17"/>
  <c r="F364" i="17"/>
  <c r="AS44" i="34" s="1"/>
  <c r="G293" i="17"/>
  <c r="G379" i="17"/>
  <c r="AT59" i="34" s="1"/>
  <c r="G207" i="17"/>
  <c r="G121" i="17"/>
  <c r="H296" i="17"/>
  <c r="H210" i="17"/>
  <c r="H124" i="17"/>
  <c r="H382" i="17"/>
  <c r="AU62" i="34" s="1"/>
  <c r="F924" i="17"/>
  <c r="F838" i="17"/>
  <c r="E884" i="17"/>
  <c r="G749" i="17"/>
  <c r="F640" i="17"/>
  <c r="E977" i="17"/>
  <c r="G141" i="17"/>
  <c r="G313" i="17"/>
  <c r="G399" i="17"/>
  <c r="AT79" i="34" s="1"/>
  <c r="G227" i="17"/>
  <c r="G138" i="17"/>
  <c r="G310" i="17"/>
  <c r="G224" i="17"/>
  <c r="G396" i="17"/>
  <c r="AT76" i="34" s="1"/>
  <c r="G373" i="17"/>
  <c r="AT53" i="34" s="1"/>
  <c r="G115" i="17"/>
  <c r="G287" i="17"/>
  <c r="G201" i="17"/>
  <c r="G231" i="17"/>
  <c r="G403" i="17"/>
  <c r="AT83" i="34" s="1"/>
  <c r="G145" i="17"/>
  <c r="G317" i="17"/>
  <c r="G363" i="17"/>
  <c r="AT43" i="34" s="1"/>
  <c r="G277" i="17"/>
  <c r="G191" i="17"/>
  <c r="G105" i="17"/>
  <c r="G361" i="17"/>
  <c r="AT41" i="34" s="1"/>
  <c r="G275" i="17"/>
  <c r="G189" i="17"/>
  <c r="G103" i="17"/>
  <c r="E886" i="17"/>
  <c r="F883" i="17"/>
  <c r="F889" i="17"/>
  <c r="BF57" i="34"/>
  <c r="EC57" i="34" s="1"/>
  <c r="F725" i="17"/>
  <c r="F912" i="17"/>
  <c r="F740" i="17"/>
  <c r="F637" i="17"/>
  <c r="F915" i="17"/>
  <c r="F617" i="17"/>
  <c r="F876" i="17"/>
  <c r="F724" i="17"/>
  <c r="F664" i="17"/>
  <c r="G97" i="17"/>
  <c r="G183" i="17"/>
  <c r="G269" i="17"/>
  <c r="G355" i="17"/>
  <c r="AT35" i="34" s="1"/>
  <c r="G225" i="17"/>
  <c r="G139" i="17"/>
  <c r="G311" i="17"/>
  <c r="G397" i="17"/>
  <c r="AT77" i="34" s="1"/>
  <c r="E656" i="17"/>
  <c r="F874" i="17"/>
  <c r="G901" i="17"/>
  <c r="F659" i="17"/>
  <c r="F916" i="17"/>
  <c r="F641" i="17"/>
  <c r="F821" i="17"/>
  <c r="BF78" i="34"/>
  <c r="EC78" i="34" s="1"/>
  <c r="G96" i="17"/>
  <c r="G354" i="17"/>
  <c r="AT34" i="34" s="1"/>
  <c r="G268" i="17"/>
  <c r="G182" i="17"/>
  <c r="G400" i="17"/>
  <c r="AT80" i="34" s="1"/>
  <c r="G142" i="17"/>
  <c r="G314" i="17"/>
  <c r="G228" i="17"/>
  <c r="G387" i="17"/>
  <c r="AT67" i="34" s="1"/>
  <c r="G301" i="17"/>
  <c r="G215" i="17"/>
  <c r="G129" i="17"/>
  <c r="F831" i="17"/>
  <c r="E176" i="17"/>
  <c r="E615" i="17"/>
  <c r="F707" i="17"/>
  <c r="F623" i="17"/>
  <c r="E982" i="17"/>
  <c r="F624" i="17"/>
  <c r="BG60" i="34"/>
  <c r="GD60" i="34" s="1"/>
  <c r="G814" i="17"/>
  <c r="F46" i="32"/>
  <c r="AF165" i="34" s="1"/>
  <c r="F720" i="17"/>
  <c r="BF52" i="34"/>
  <c r="GC52" i="34" s="1"/>
  <c r="F634" i="17"/>
  <c r="F909" i="17"/>
  <c r="F799" i="17"/>
  <c r="F713" i="17"/>
  <c r="F633" i="17"/>
  <c r="F630" i="17"/>
  <c r="G902" i="17"/>
  <c r="E976" i="17"/>
  <c r="E986" i="17"/>
  <c r="G196" i="17"/>
  <c r="G110" i="17"/>
  <c r="G368" i="17"/>
  <c r="AT48" i="34" s="1"/>
  <c r="G282" i="17"/>
  <c r="E626" i="17"/>
  <c r="G921" i="17"/>
  <c r="E1009" i="17"/>
  <c r="E981" i="17"/>
  <c r="E135" i="20"/>
  <c r="H230" i="17"/>
  <c r="H316" i="17"/>
  <c r="H144" i="17"/>
  <c r="H402" i="17"/>
  <c r="AU82" i="34" s="1"/>
  <c r="G104" i="17"/>
  <c r="G362" i="17"/>
  <c r="AT42" i="34" s="1"/>
  <c r="G276" i="17"/>
  <c r="G190" i="17"/>
  <c r="H123" i="17"/>
  <c r="H295" i="17"/>
  <c r="H209" i="17"/>
  <c r="H381" i="17"/>
  <c r="AU61" i="34" s="1"/>
  <c r="G199" i="17"/>
  <c r="G113" i="17"/>
  <c r="G371" i="17"/>
  <c r="AT51" i="34" s="1"/>
  <c r="G285" i="17"/>
  <c r="F833" i="17"/>
  <c r="E961" i="17"/>
  <c r="F631" i="17"/>
  <c r="F639" i="17"/>
  <c r="F811" i="17"/>
  <c r="F723" i="17"/>
  <c r="F743" i="17"/>
  <c r="F894" i="17"/>
  <c r="F836" i="17"/>
  <c r="F284" i="17"/>
  <c r="S50" i="34" s="1"/>
  <c r="F370" i="17"/>
  <c r="AS50" i="34" s="1"/>
  <c r="F112" i="17"/>
  <c r="F198" i="17"/>
  <c r="G118" i="17"/>
  <c r="G204" i="17"/>
  <c r="G376" i="17"/>
  <c r="AT56" i="34" s="1"/>
  <c r="G290" i="17"/>
  <c r="E914" i="17"/>
  <c r="F616" i="17"/>
  <c r="G815" i="17"/>
  <c r="F748" i="17"/>
  <c r="BF59" i="34"/>
  <c r="EC59" i="34" s="1"/>
  <c r="F727" i="17"/>
  <c r="F735" i="17"/>
  <c r="F746" i="17"/>
  <c r="F918" i="17"/>
  <c r="G750" i="17"/>
  <c r="G131" i="17"/>
  <c r="G217" i="17"/>
  <c r="G389" i="17"/>
  <c r="AT69" i="34" s="1"/>
  <c r="G303" i="17"/>
  <c r="E997" i="17"/>
  <c r="F879" i="17"/>
  <c r="F702" i="17"/>
  <c r="E787" i="17"/>
  <c r="E348" i="17"/>
  <c r="F793" i="17"/>
  <c r="F881" i="17"/>
  <c r="E1002" i="17"/>
  <c r="F622" i="17"/>
  <c r="G642" i="17"/>
  <c r="G728" i="17"/>
  <c r="E998" i="17"/>
  <c r="F892" i="17"/>
  <c r="F651" i="17"/>
  <c r="F802" i="17"/>
  <c r="G816" i="17"/>
  <c r="E46" i="32"/>
  <c r="AE165" i="34" s="1"/>
  <c r="F635" i="17"/>
  <c r="F893" i="17"/>
  <c r="E965" i="17"/>
  <c r="F752" i="17"/>
  <c r="E712" i="17"/>
  <c r="E966" i="17"/>
  <c r="BF58" i="34"/>
  <c r="GC58" i="34" s="1"/>
  <c r="F898" i="17"/>
  <c r="E962" i="17"/>
  <c r="E1004" i="17"/>
  <c r="G274" i="17"/>
  <c r="G102" i="17"/>
  <c r="G188" i="17"/>
  <c r="G360" i="17"/>
  <c r="AT40" i="34" s="1"/>
  <c r="F747" i="17"/>
  <c r="F919" i="17"/>
  <c r="E714" i="17"/>
  <c r="E800" i="17"/>
  <c r="F711" i="17"/>
  <c r="E980" i="17"/>
  <c r="F895" i="17"/>
  <c r="F911" i="17"/>
  <c r="F739" i="17"/>
  <c r="F789" i="17"/>
  <c r="F618" i="17"/>
  <c r="F704" i="17"/>
  <c r="BF83" i="34"/>
  <c r="GC83" i="34" s="1"/>
  <c r="F923" i="17"/>
  <c r="F636" i="17"/>
  <c r="F722" i="17"/>
  <c r="BF56" i="34"/>
  <c r="EC56" i="34" s="1"/>
  <c r="F638" i="17"/>
  <c r="F922" i="17"/>
  <c r="G223" i="17"/>
  <c r="G309" i="17"/>
  <c r="G395" i="17"/>
  <c r="AT75" i="34" s="1"/>
  <c r="G137" i="17"/>
  <c r="E828" i="17"/>
  <c r="F788" i="17"/>
  <c r="BG61" i="34"/>
  <c r="ED61" i="34" s="1"/>
  <c r="G729" i="17"/>
  <c r="BF80" i="34"/>
  <c r="EC80" i="34" s="1"/>
  <c r="F917" i="17"/>
  <c r="F658" i="17"/>
  <c r="F899" i="17"/>
  <c r="F907" i="17"/>
  <c r="E1008" i="17"/>
  <c r="G922" i="17"/>
  <c r="G187" i="17"/>
  <c r="G359" i="17"/>
  <c r="AT39" i="34" s="1"/>
  <c r="G273" i="17"/>
  <c r="G101" i="17"/>
  <c r="G372" i="17"/>
  <c r="AT52" i="34" s="1"/>
  <c r="G200" i="17"/>
  <c r="G114" i="17"/>
  <c r="G286" i="17"/>
  <c r="E1010" i="17"/>
  <c r="FB39" i="34" l="1"/>
  <c r="GO39" i="34"/>
  <c r="GB39" i="34"/>
  <c r="IB39" i="34" s="1"/>
  <c r="F480" i="17"/>
  <c r="G458" i="17"/>
  <c r="G447" i="17"/>
  <c r="H487" i="17"/>
  <c r="G489" i="17"/>
  <c r="G484" i="17"/>
  <c r="G464" i="17"/>
  <c r="G463" i="17"/>
  <c r="H466" i="17"/>
  <c r="G485" i="17"/>
  <c r="G442" i="17"/>
  <c r="G477" i="17"/>
  <c r="G446" i="17"/>
  <c r="G454" i="17"/>
  <c r="G462" i="17"/>
  <c r="BG56" i="34" s="1"/>
  <c r="ED56" i="34" s="1"/>
  <c r="G451" i="17"/>
  <c r="G478" i="17"/>
  <c r="G445" i="17"/>
  <c r="F456" i="17"/>
  <c r="G473" i="17"/>
  <c r="H467" i="17"/>
  <c r="F450" i="17"/>
  <c r="G461" i="17"/>
  <c r="G481" i="17"/>
  <c r="G441" i="17"/>
  <c r="G449" i="17"/>
  <c r="F452" i="17"/>
  <c r="G486" i="17"/>
  <c r="G465" i="17"/>
  <c r="G483" i="17"/>
  <c r="H468" i="17"/>
  <c r="G455" i="17"/>
  <c r="H488" i="17"/>
  <c r="G482" i="17"/>
  <c r="F439" i="17"/>
  <c r="G440" i="17"/>
  <c r="G475" i="17"/>
  <c r="BG69" i="34" s="1"/>
  <c r="ED69" i="34" s="1"/>
  <c r="G457" i="17"/>
  <c r="G448" i="17"/>
  <c r="G459" i="17"/>
  <c r="G460" i="17"/>
  <c r="AI54" i="33"/>
  <c r="AE219" i="34"/>
  <c r="AG53" i="34"/>
  <c r="AG45" i="34"/>
  <c r="AG39" i="34"/>
  <c r="AG48" i="34"/>
  <c r="AG34" i="34"/>
  <c r="AH81" i="34"/>
  <c r="AG49" i="34"/>
  <c r="AG58" i="34"/>
  <c r="AG52" i="34"/>
  <c r="AG69" i="34"/>
  <c r="AG35" i="34"/>
  <c r="AG83" i="34"/>
  <c r="AH62" i="34"/>
  <c r="AG59" i="34"/>
  <c r="AG36" i="34"/>
  <c r="AG54" i="34"/>
  <c r="E606" i="17"/>
  <c r="AG77" i="34"/>
  <c r="AG43" i="34"/>
  <c r="AG79" i="34"/>
  <c r="AG78" i="34"/>
  <c r="AF50" i="34"/>
  <c r="AG51" i="34"/>
  <c r="AF46" i="34"/>
  <c r="AG71" i="34"/>
  <c r="AG72" i="34"/>
  <c r="AG75" i="34"/>
  <c r="AG40" i="34"/>
  <c r="AG56" i="34"/>
  <c r="AH61" i="34"/>
  <c r="AG42" i="34"/>
  <c r="AH82" i="34"/>
  <c r="AG80" i="34"/>
  <c r="AG41" i="34"/>
  <c r="AG76" i="34"/>
  <c r="AF44" i="34"/>
  <c r="AG55" i="34"/>
  <c r="AG57" i="34"/>
  <c r="AF33" i="34"/>
  <c r="R146" i="34"/>
  <c r="R146" i="33"/>
  <c r="AH146" i="33" s="1"/>
  <c r="BH146" i="33" s="1"/>
  <c r="BH54" i="33"/>
  <c r="BH46" i="33"/>
  <c r="BH41" i="33"/>
  <c r="BH56" i="33"/>
  <c r="BH58" i="33"/>
  <c r="BH35" i="33"/>
  <c r="BH57" i="33"/>
  <c r="BH72" i="33"/>
  <c r="AU219" i="33"/>
  <c r="BH33" i="33"/>
  <c r="BH36" i="33"/>
  <c r="AH74" i="33"/>
  <c r="BU44" i="33"/>
  <c r="BU219" i="33" s="1"/>
  <c r="AJ61" i="33"/>
  <c r="BJ61" i="33" s="1"/>
  <c r="R219" i="33"/>
  <c r="S697" i="17"/>
  <c r="HO72" i="34"/>
  <c r="IO83" i="34"/>
  <c r="HO83" i="34"/>
  <c r="HO35" i="34"/>
  <c r="HO81" i="34"/>
  <c r="FB35" i="34"/>
  <c r="HB35" i="34" s="1"/>
  <c r="JB35" i="34" s="1"/>
  <c r="HO78" i="34"/>
  <c r="HO71" i="34"/>
  <c r="HO40" i="34"/>
  <c r="E201" i="20"/>
  <c r="E303" i="20"/>
  <c r="HO34" i="34"/>
  <c r="HO79" i="34"/>
  <c r="HO54" i="34"/>
  <c r="HO59" i="34"/>
  <c r="HO58" i="34"/>
  <c r="AG67" i="34"/>
  <c r="HO49" i="34"/>
  <c r="HO36" i="34"/>
  <c r="HO82" i="34"/>
  <c r="AH60" i="34"/>
  <c r="HO41" i="34"/>
  <c r="IO45" i="34"/>
  <c r="IO43" i="34"/>
  <c r="IO40" i="34"/>
  <c r="GC59" i="34"/>
  <c r="GC56" i="34"/>
  <c r="HO45" i="34"/>
  <c r="HO43" i="34"/>
  <c r="IO49" i="34"/>
  <c r="HO75" i="34"/>
  <c r="GC57" i="34"/>
  <c r="FP34" i="34"/>
  <c r="DP34" i="34"/>
  <c r="EP34" i="34"/>
  <c r="FP83" i="34"/>
  <c r="DP83" i="34"/>
  <c r="EP83" i="34"/>
  <c r="FP53" i="34"/>
  <c r="DP53" i="34"/>
  <c r="HP53" i="34" s="1"/>
  <c r="EP53" i="34"/>
  <c r="IP53" i="34" s="1"/>
  <c r="FP45" i="34"/>
  <c r="DP45" i="34"/>
  <c r="EP45" i="34"/>
  <c r="EB84" i="34"/>
  <c r="GB84" i="34"/>
  <c r="FQ61" i="34"/>
  <c r="DQ61" i="34"/>
  <c r="EQ61" i="34"/>
  <c r="FP55" i="34"/>
  <c r="DP55" i="34"/>
  <c r="HP55" i="34" s="1"/>
  <c r="EP55" i="34"/>
  <c r="IP55" i="34" s="1"/>
  <c r="FP57" i="34"/>
  <c r="DP57" i="34"/>
  <c r="HP57" i="34" s="1"/>
  <c r="EP57" i="34"/>
  <c r="IP57" i="34" s="1"/>
  <c r="FQ81" i="34"/>
  <c r="DQ81" i="34"/>
  <c r="EQ81" i="34"/>
  <c r="FP48" i="34"/>
  <c r="DP48" i="34"/>
  <c r="HP48" i="34" s="1"/>
  <c r="EP48" i="34"/>
  <c r="IP48" i="34" s="1"/>
  <c r="FP40" i="34"/>
  <c r="DP40" i="34"/>
  <c r="EP40" i="34"/>
  <c r="FP80" i="34"/>
  <c r="DP80" i="34"/>
  <c r="EP80" i="34"/>
  <c r="FP56" i="34"/>
  <c r="DP56" i="34"/>
  <c r="EP56" i="34"/>
  <c r="FP35" i="34"/>
  <c r="DP35" i="34"/>
  <c r="EP35" i="34"/>
  <c r="GO54" i="34"/>
  <c r="IO54" i="34" s="1"/>
  <c r="GB54" i="34"/>
  <c r="FP58" i="34"/>
  <c r="DP58" i="34"/>
  <c r="EP58" i="34"/>
  <c r="FP42" i="34"/>
  <c r="DP42" i="34"/>
  <c r="EP42" i="34"/>
  <c r="FO33" i="34"/>
  <c r="DO33" i="34"/>
  <c r="HO33" i="34" s="1"/>
  <c r="EO33" i="34"/>
  <c r="IO33" i="34" s="1"/>
  <c r="FB59" i="34"/>
  <c r="HB59" i="34" s="1"/>
  <c r="JB59" i="34" s="1"/>
  <c r="GB59" i="34"/>
  <c r="FP67" i="34"/>
  <c r="DP67" i="34"/>
  <c r="HP67" i="34" s="1"/>
  <c r="EP67" i="34"/>
  <c r="IP67" i="34" s="1"/>
  <c r="FP77" i="34"/>
  <c r="DP77" i="34"/>
  <c r="EP77" i="34"/>
  <c r="FP54" i="34"/>
  <c r="DP54" i="34"/>
  <c r="EP54" i="34"/>
  <c r="FP75" i="34"/>
  <c r="DP75" i="34"/>
  <c r="EP75" i="34"/>
  <c r="FP49" i="34"/>
  <c r="DP49" i="34"/>
  <c r="EP49" i="34"/>
  <c r="FP52" i="34"/>
  <c r="DP52" i="34"/>
  <c r="HP52" i="34" s="1"/>
  <c r="EP52" i="34"/>
  <c r="IP52" i="34" s="1"/>
  <c r="GD61" i="34"/>
  <c r="GC80" i="34"/>
  <c r="GC76" i="34"/>
  <c r="AH44" i="33"/>
  <c r="AI55" i="33"/>
  <c r="BI55" i="33" s="1"/>
  <c r="AI40" i="33"/>
  <c r="AI56" i="33"/>
  <c r="IO42" i="34"/>
  <c r="IO77" i="34"/>
  <c r="IO56" i="34"/>
  <c r="IP81" i="34"/>
  <c r="IP61" i="34"/>
  <c r="AI72" i="33"/>
  <c r="BI72" i="33" s="1"/>
  <c r="GO48" i="34"/>
  <c r="GB48" i="34"/>
  <c r="FP79" i="34"/>
  <c r="DP79" i="34"/>
  <c r="EP79" i="34"/>
  <c r="FP51" i="34"/>
  <c r="DP51" i="34"/>
  <c r="HP51" i="34" s="1"/>
  <c r="EP51" i="34"/>
  <c r="IP51" i="34" s="1"/>
  <c r="FQ82" i="34"/>
  <c r="DQ82" i="34"/>
  <c r="EQ82" i="34"/>
  <c r="FO74" i="34"/>
  <c r="DO74" i="34"/>
  <c r="EO74" i="34"/>
  <c r="FP36" i="34"/>
  <c r="DP36" i="34"/>
  <c r="EP36" i="34"/>
  <c r="FP72" i="34"/>
  <c r="DP72" i="34"/>
  <c r="EP72" i="34"/>
  <c r="FP39" i="34"/>
  <c r="DP39" i="34"/>
  <c r="HP39" i="34" s="1"/>
  <c r="EP39" i="34"/>
  <c r="IP39" i="34" s="1"/>
  <c r="GO57" i="34"/>
  <c r="GB57" i="34"/>
  <c r="FP76" i="34"/>
  <c r="DP76" i="34"/>
  <c r="EP76" i="34"/>
  <c r="FP82" i="34"/>
  <c r="DP82" i="34"/>
  <c r="EP82" i="34"/>
  <c r="FP71" i="34"/>
  <c r="DP71" i="34"/>
  <c r="EP71" i="34"/>
  <c r="FO44" i="34"/>
  <c r="DO44" i="34"/>
  <c r="EO44" i="34"/>
  <c r="FQ62" i="34"/>
  <c r="DQ62" i="34"/>
  <c r="HQ62" i="34" s="1"/>
  <c r="EQ62" i="34"/>
  <c r="IQ62" i="34" s="1"/>
  <c r="FQ60" i="34"/>
  <c r="DQ60" i="34"/>
  <c r="HQ60" i="34" s="1"/>
  <c r="EQ60" i="34"/>
  <c r="IQ60" i="34" s="1"/>
  <c r="FP41" i="34"/>
  <c r="DP41" i="34"/>
  <c r="EP41" i="34"/>
  <c r="FP78" i="34"/>
  <c r="DP78" i="34"/>
  <c r="EP78" i="34"/>
  <c r="FP59" i="34"/>
  <c r="DP59" i="34"/>
  <c r="EP59" i="34"/>
  <c r="FP43" i="34"/>
  <c r="DP43" i="34"/>
  <c r="EP43" i="34"/>
  <c r="FO46" i="34"/>
  <c r="DO46" i="34"/>
  <c r="EO46" i="34"/>
  <c r="FP84" i="34"/>
  <c r="DP84" i="34"/>
  <c r="HP84" i="34" s="1"/>
  <c r="EP84" i="34"/>
  <c r="IP84" i="34" s="1"/>
  <c r="FP69" i="34"/>
  <c r="DP69" i="34"/>
  <c r="HP69" i="34" s="1"/>
  <c r="EP69" i="34"/>
  <c r="IP69" i="34" s="1"/>
  <c r="HO42" i="34"/>
  <c r="HO77" i="34"/>
  <c r="HO80" i="34"/>
  <c r="HO76" i="34"/>
  <c r="GC71" i="34"/>
  <c r="IC71" i="34" s="1"/>
  <c r="GC78" i="34"/>
  <c r="HO56" i="34"/>
  <c r="IO82" i="34"/>
  <c r="HP81" i="34"/>
  <c r="HP61" i="34"/>
  <c r="GC75" i="34"/>
  <c r="ID61" i="34"/>
  <c r="IC59" i="34"/>
  <c r="IC78" i="34"/>
  <c r="IC75" i="34"/>
  <c r="IC76" i="34"/>
  <c r="IC80" i="34"/>
  <c r="IC57" i="34"/>
  <c r="IB43" i="34"/>
  <c r="IC56" i="34"/>
  <c r="IB62" i="34"/>
  <c r="IB42" i="34"/>
  <c r="EB41" i="34"/>
  <c r="EB38" i="34"/>
  <c r="EB48" i="34"/>
  <c r="EB36" i="34"/>
  <c r="EB72" i="34"/>
  <c r="EB76" i="34"/>
  <c r="EB58" i="34"/>
  <c r="EB71" i="34"/>
  <c r="EB80" i="34"/>
  <c r="EB34" i="34"/>
  <c r="EB54" i="34"/>
  <c r="EC62" i="34"/>
  <c r="EB59" i="34"/>
  <c r="EB55" i="34"/>
  <c r="GO81" i="34"/>
  <c r="IO81" i="34" s="1"/>
  <c r="EC52" i="34"/>
  <c r="ED81" i="34"/>
  <c r="EB53" i="34"/>
  <c r="GO53" i="34"/>
  <c r="EC58" i="34"/>
  <c r="ED60" i="34"/>
  <c r="EB78" i="34"/>
  <c r="EB51" i="34"/>
  <c r="EB35" i="34"/>
  <c r="EB79" i="34"/>
  <c r="EB57" i="34"/>
  <c r="EB75" i="34"/>
  <c r="GO35" i="34"/>
  <c r="IO35" i="34" s="1"/>
  <c r="EC83" i="34"/>
  <c r="FB78" i="34"/>
  <c r="HB78" i="34" s="1"/>
  <c r="JB78" i="34" s="1"/>
  <c r="FB75" i="34"/>
  <c r="HB75" i="34" s="1"/>
  <c r="JB75" i="34" s="1"/>
  <c r="GO76" i="34"/>
  <c r="IO76" i="34" s="1"/>
  <c r="GO59" i="34"/>
  <c r="IO59" i="34" s="1"/>
  <c r="HB45" i="34"/>
  <c r="JB45" i="34" s="1"/>
  <c r="GQ61" i="34"/>
  <c r="GQ81" i="34"/>
  <c r="HB42" i="34"/>
  <c r="JB42" i="34" s="1"/>
  <c r="HC60" i="34"/>
  <c r="JC60" i="34" s="1"/>
  <c r="GP83" i="34"/>
  <c r="HB60" i="34"/>
  <c r="JB60" i="34" s="1"/>
  <c r="GP58" i="34"/>
  <c r="HB52" i="34"/>
  <c r="JB52" i="34" s="1"/>
  <c r="GP75" i="34"/>
  <c r="GO80" i="34"/>
  <c r="IO80" i="34" s="1"/>
  <c r="GO78" i="34"/>
  <c r="IO78" i="34" s="1"/>
  <c r="GO55" i="34"/>
  <c r="HB43" i="34"/>
  <c r="JB43" i="34" s="1"/>
  <c r="HB40" i="34"/>
  <c r="JB40" i="34" s="1"/>
  <c r="GO84" i="34"/>
  <c r="HB83" i="34"/>
  <c r="JB83" i="34" s="1"/>
  <c r="GP80" i="34"/>
  <c r="GP56" i="34"/>
  <c r="GO71" i="34"/>
  <c r="IO71" i="34" s="1"/>
  <c r="GP62" i="34"/>
  <c r="HB56" i="34"/>
  <c r="JB56" i="34" s="1"/>
  <c r="HB69" i="34"/>
  <c r="JB69" i="34" s="1"/>
  <c r="FB54" i="34"/>
  <c r="FB81" i="34"/>
  <c r="EB81" i="34"/>
  <c r="FB57" i="34"/>
  <c r="JB50" i="34"/>
  <c r="HB50" i="34"/>
  <c r="HB82" i="34"/>
  <c r="JB82" i="34" s="1"/>
  <c r="HB67" i="34"/>
  <c r="JB67" i="34" s="1"/>
  <c r="JB62" i="34"/>
  <c r="HB62" i="34"/>
  <c r="GO41" i="34"/>
  <c r="IO41" i="34" s="1"/>
  <c r="GO34" i="34"/>
  <c r="IO34" i="34" s="1"/>
  <c r="GO58" i="34"/>
  <c r="IO58" i="34" s="1"/>
  <c r="HC61" i="34"/>
  <c r="JC61" i="34" s="1"/>
  <c r="GP57" i="34"/>
  <c r="HB77" i="34"/>
  <c r="JB77" i="34" s="1"/>
  <c r="GP52" i="34"/>
  <c r="FB34" i="34"/>
  <c r="HB49" i="34"/>
  <c r="JB49" i="34" s="1"/>
  <c r="HB39" i="34"/>
  <c r="JB39" i="34" s="1"/>
  <c r="GP76" i="34"/>
  <c r="GP71" i="34"/>
  <c r="GQ60" i="34"/>
  <c r="HC81" i="34"/>
  <c r="JC81" i="34" s="1"/>
  <c r="GP78" i="34"/>
  <c r="GP59" i="34"/>
  <c r="GO72" i="34"/>
  <c r="IO72" i="34" s="1"/>
  <c r="GO79" i="34"/>
  <c r="IO79" i="34" s="1"/>
  <c r="GO75" i="34"/>
  <c r="IO75" i="34" s="1"/>
  <c r="GO38" i="34"/>
  <c r="GO36" i="34"/>
  <c r="IO36" i="34" s="1"/>
  <c r="GO51" i="34"/>
  <c r="FB71" i="34"/>
  <c r="FB84" i="34"/>
  <c r="FB55" i="34"/>
  <c r="FB51" i="34"/>
  <c r="FC62" i="34"/>
  <c r="AI34" i="33"/>
  <c r="BI34" i="33" s="1"/>
  <c r="FB80" i="34"/>
  <c r="AI58" i="33"/>
  <c r="BI58" i="33" s="1"/>
  <c r="FB79" i="34"/>
  <c r="AI35" i="33"/>
  <c r="AI71" i="33"/>
  <c r="G75" i="33"/>
  <c r="AJ75" i="33" s="1"/>
  <c r="BJ75" i="33" s="1"/>
  <c r="G75" i="34"/>
  <c r="T52" i="33"/>
  <c r="T52" i="34"/>
  <c r="G39" i="33"/>
  <c r="AJ39" i="33" s="1"/>
  <c r="G39" i="34"/>
  <c r="T40" i="33"/>
  <c r="T40" i="34"/>
  <c r="T56" i="33"/>
  <c r="T56" i="34"/>
  <c r="G48" i="33"/>
  <c r="AJ48" i="33" s="1"/>
  <c r="BJ48" i="33" s="1"/>
  <c r="G48" i="34"/>
  <c r="G67" i="33"/>
  <c r="AJ67" i="33" s="1"/>
  <c r="BJ67" i="33" s="1"/>
  <c r="G67" i="34"/>
  <c r="G34" i="33"/>
  <c r="G34" i="34"/>
  <c r="T35" i="33"/>
  <c r="T35" i="34"/>
  <c r="T53" i="33"/>
  <c r="T53" i="34"/>
  <c r="T79" i="33"/>
  <c r="AW79" i="33" s="1"/>
  <c r="T79" i="34"/>
  <c r="G59" i="33"/>
  <c r="AJ59" i="33" s="1"/>
  <c r="BJ59" i="33" s="1"/>
  <c r="G59" i="34"/>
  <c r="S33" i="33"/>
  <c r="S33" i="34"/>
  <c r="T55" i="33"/>
  <c r="T55" i="34"/>
  <c r="T57" i="33"/>
  <c r="T57" i="34"/>
  <c r="U81" i="33"/>
  <c r="AX81" i="33" s="1"/>
  <c r="U81" i="34"/>
  <c r="T49" i="33"/>
  <c r="AW49" i="33" s="1"/>
  <c r="T49" i="34"/>
  <c r="T45" i="33"/>
  <c r="AW45" i="33" s="1"/>
  <c r="BW45" i="33" s="1"/>
  <c r="T45" i="34"/>
  <c r="U60" i="33"/>
  <c r="U60" i="34"/>
  <c r="T58" i="33"/>
  <c r="T58" i="34"/>
  <c r="G54" i="33"/>
  <c r="G54" i="34"/>
  <c r="T72" i="33"/>
  <c r="T72" i="34"/>
  <c r="G1008" i="17"/>
  <c r="BG82" i="34"/>
  <c r="GD82" i="34" s="1"/>
  <c r="BF51" i="34"/>
  <c r="GC51" i="34" s="1"/>
  <c r="BE44" i="34"/>
  <c r="GB44" i="34" s="1"/>
  <c r="F968" i="17"/>
  <c r="BF42" i="34"/>
  <c r="BF79" i="34"/>
  <c r="GC79" i="34" s="1"/>
  <c r="BF69" i="34"/>
  <c r="FB36" i="34"/>
  <c r="FC83" i="34"/>
  <c r="FB72" i="34"/>
  <c r="FD81" i="34"/>
  <c r="FB38" i="34"/>
  <c r="FC56" i="34"/>
  <c r="AI42" i="33"/>
  <c r="BI42" i="33" s="1"/>
  <c r="FC52" i="34"/>
  <c r="T39" i="33"/>
  <c r="T39" i="34"/>
  <c r="T75" i="33"/>
  <c r="AW75" i="33" s="1"/>
  <c r="T75" i="34"/>
  <c r="G40" i="33"/>
  <c r="G40" i="34"/>
  <c r="G69" i="33"/>
  <c r="AJ69" i="33" s="1"/>
  <c r="G69" i="34"/>
  <c r="F50" i="33"/>
  <c r="AI50" i="33" s="1"/>
  <c r="F50" i="34"/>
  <c r="H61" i="33"/>
  <c r="H61" i="34"/>
  <c r="G42" i="33"/>
  <c r="G42" i="34"/>
  <c r="U82" i="33"/>
  <c r="AX82" i="33" s="1"/>
  <c r="U82" i="34"/>
  <c r="T48" i="33"/>
  <c r="T48" i="34"/>
  <c r="BF39" i="34"/>
  <c r="GC39" i="34" s="1"/>
  <c r="T67" i="33"/>
  <c r="T67" i="34"/>
  <c r="T80" i="33"/>
  <c r="AW80" i="33" s="1"/>
  <c r="T80" i="34"/>
  <c r="G77" i="33"/>
  <c r="AJ77" i="33" s="1"/>
  <c r="BJ77" i="33" s="1"/>
  <c r="G77" i="34"/>
  <c r="G35" i="33"/>
  <c r="G35" i="34"/>
  <c r="G41" i="33"/>
  <c r="G41" i="34"/>
  <c r="G83" i="33"/>
  <c r="AJ83" i="33" s="1"/>
  <c r="BJ83" i="33" s="1"/>
  <c r="G83" i="34"/>
  <c r="G76" i="33"/>
  <c r="AJ76" i="33" s="1"/>
  <c r="BJ76" i="33" s="1"/>
  <c r="G76" i="34"/>
  <c r="H62" i="33"/>
  <c r="AK62" i="33" s="1"/>
  <c r="BK62" i="33" s="1"/>
  <c r="H62" i="34"/>
  <c r="G55" i="33"/>
  <c r="G55" i="34"/>
  <c r="F74" i="33"/>
  <c r="F74" i="34"/>
  <c r="G36" i="33"/>
  <c r="G36" i="34"/>
  <c r="G49" i="33"/>
  <c r="AJ49" i="33" s="1"/>
  <c r="G49" i="34"/>
  <c r="F46" i="33"/>
  <c r="AI46" i="33" s="1"/>
  <c r="BI46" i="33" s="1"/>
  <c r="F46" i="34"/>
  <c r="S46" i="33"/>
  <c r="AV46" i="33" s="1"/>
  <c r="S46" i="34"/>
  <c r="G71" i="33"/>
  <c r="G71" i="34"/>
  <c r="BE74" i="34"/>
  <c r="F967" i="17"/>
  <c r="BF41" i="34"/>
  <c r="BF53" i="34"/>
  <c r="GC53" i="34" s="1"/>
  <c r="BF67" i="34"/>
  <c r="GC67" i="34" s="1"/>
  <c r="F981" i="17"/>
  <c r="BF55" i="34"/>
  <c r="GC55" i="34" s="1"/>
  <c r="BF36" i="34"/>
  <c r="GC36" i="34" s="1"/>
  <c r="FB53" i="34"/>
  <c r="FB76" i="34"/>
  <c r="AI36" i="33"/>
  <c r="BI36" i="33" s="1"/>
  <c r="FC76" i="34"/>
  <c r="FD60" i="34"/>
  <c r="BE33" i="34"/>
  <c r="GB33" i="34" s="1"/>
  <c r="T42" i="33"/>
  <c r="T42" i="34"/>
  <c r="H82" i="33"/>
  <c r="AK82" i="33" s="1"/>
  <c r="BK82" i="33" s="1"/>
  <c r="H82" i="34"/>
  <c r="BF48" i="34"/>
  <c r="GC48" i="34" s="1"/>
  <c r="T34" i="33"/>
  <c r="T34" i="34"/>
  <c r="T41" i="33"/>
  <c r="T41" i="34"/>
  <c r="G43" i="33"/>
  <c r="AJ43" i="33" s="1"/>
  <c r="BJ43" i="33" s="1"/>
  <c r="G43" i="34"/>
  <c r="T83" i="33"/>
  <c r="AW83" i="33" s="1"/>
  <c r="T83" i="34"/>
  <c r="G79" i="33"/>
  <c r="AJ79" i="33" s="1"/>
  <c r="BJ79" i="33" s="1"/>
  <c r="G79" i="34"/>
  <c r="U62" i="33"/>
  <c r="AX62" i="33" s="1"/>
  <c r="U62" i="34"/>
  <c r="F44" i="33"/>
  <c r="AI44" i="33" s="1"/>
  <c r="BI44" i="33" s="1"/>
  <c r="F44" i="34"/>
  <c r="G57" i="33"/>
  <c r="G57" i="34"/>
  <c r="H81" i="33"/>
  <c r="AK81" i="33" s="1"/>
  <c r="BK81" i="33" s="1"/>
  <c r="H81" i="34"/>
  <c r="BE46" i="34"/>
  <c r="GB46" i="34" s="1"/>
  <c r="H60" i="33"/>
  <c r="AK60" i="33" s="1"/>
  <c r="H60" i="34"/>
  <c r="G58" i="33"/>
  <c r="G58" i="34"/>
  <c r="BF45" i="34"/>
  <c r="GC45" i="34" s="1"/>
  <c r="BF82" i="34"/>
  <c r="GC82" i="34" s="1"/>
  <c r="F966" i="17"/>
  <c r="BF40" i="34"/>
  <c r="GC40" i="34" s="1"/>
  <c r="BF77" i="34"/>
  <c r="GC77" i="34" s="1"/>
  <c r="F998" i="17"/>
  <c r="BF72" i="34"/>
  <c r="GC72" i="34" s="1"/>
  <c r="BF49" i="34"/>
  <c r="GC49" i="34" s="1"/>
  <c r="R219" i="34"/>
  <c r="FD61" i="34"/>
  <c r="FC57" i="34"/>
  <c r="FC71" i="34"/>
  <c r="FC58" i="34"/>
  <c r="FC75" i="34"/>
  <c r="G52" i="33"/>
  <c r="AJ52" i="33" s="1"/>
  <c r="BJ52" i="33" s="1"/>
  <c r="G52" i="34"/>
  <c r="T69" i="33"/>
  <c r="T69" i="34"/>
  <c r="G56" i="33"/>
  <c r="G56" i="34"/>
  <c r="T51" i="33"/>
  <c r="T51" i="34"/>
  <c r="G51" i="33"/>
  <c r="AJ51" i="33" s="1"/>
  <c r="BJ51" i="33" s="1"/>
  <c r="G51" i="34"/>
  <c r="U61" i="33"/>
  <c r="U61" i="34"/>
  <c r="G80" i="33"/>
  <c r="AJ80" i="33" s="1"/>
  <c r="BJ80" i="33" s="1"/>
  <c r="G80" i="34"/>
  <c r="T77" i="33"/>
  <c r="AW77" i="33" s="1"/>
  <c r="BW77" i="33" s="1"/>
  <c r="T77" i="34"/>
  <c r="BF35" i="34"/>
  <c r="GC35" i="34" s="1"/>
  <c r="BF43" i="34"/>
  <c r="GC43" i="34" s="1"/>
  <c r="T43" i="33"/>
  <c r="AW43" i="33" s="1"/>
  <c r="T43" i="34"/>
  <c r="G53" i="33"/>
  <c r="AJ53" i="33" s="1"/>
  <c r="BJ53" i="33" s="1"/>
  <c r="G53" i="34"/>
  <c r="T76" i="33"/>
  <c r="AW76" i="33" s="1"/>
  <c r="T76" i="34"/>
  <c r="T59" i="33"/>
  <c r="AW59" i="33" s="1"/>
  <c r="T59" i="34"/>
  <c r="S44" i="33"/>
  <c r="AV44" i="33" s="1"/>
  <c r="S44" i="34"/>
  <c r="F33" i="33"/>
  <c r="AI33" i="33" s="1"/>
  <c r="BI33" i="33" s="1"/>
  <c r="F33" i="34"/>
  <c r="S74" i="33"/>
  <c r="S74" i="34"/>
  <c r="G78" i="33"/>
  <c r="AJ78" i="33" s="1"/>
  <c r="BJ78" i="33" s="1"/>
  <c r="G78" i="34"/>
  <c r="T78" i="33"/>
  <c r="AW78" i="33" s="1"/>
  <c r="BW78" i="33" s="1"/>
  <c r="T78" i="34"/>
  <c r="T36" i="33"/>
  <c r="T36" i="34"/>
  <c r="G45" i="33"/>
  <c r="AJ45" i="33" s="1"/>
  <c r="BJ45" i="33" s="1"/>
  <c r="G45" i="34"/>
  <c r="T71" i="33"/>
  <c r="T71" i="34"/>
  <c r="T54" i="33"/>
  <c r="T54" i="34"/>
  <c r="G72" i="33"/>
  <c r="G72" i="34"/>
  <c r="BG62" i="34"/>
  <c r="GD62" i="34" s="1"/>
  <c r="BF84" i="34"/>
  <c r="BF34" i="34"/>
  <c r="GC34" i="34" s="1"/>
  <c r="BF54" i="34"/>
  <c r="GC54" i="34" s="1"/>
  <c r="FB48" i="34"/>
  <c r="AI57" i="33"/>
  <c r="BI57" i="33" s="1"/>
  <c r="FB41" i="34"/>
  <c r="FC80" i="34"/>
  <c r="AI41" i="33"/>
  <c r="BI41" i="33" s="1"/>
  <c r="FB58" i="34"/>
  <c r="FC78" i="34"/>
  <c r="FC59" i="34"/>
  <c r="F993" i="17"/>
  <c r="F1003" i="17"/>
  <c r="BH71" i="33"/>
  <c r="BV83" i="33"/>
  <c r="BW82" i="33"/>
  <c r="F1007" i="17"/>
  <c r="BV81" i="33"/>
  <c r="BW81" i="33"/>
  <c r="BV77" i="33"/>
  <c r="BI54" i="33"/>
  <c r="S50" i="33"/>
  <c r="F962" i="17"/>
  <c r="F1005" i="17"/>
  <c r="E970" i="17"/>
  <c r="F960" i="17"/>
  <c r="F980" i="17"/>
  <c r="F837" i="17"/>
  <c r="G664" i="17"/>
  <c r="F971" i="17"/>
  <c r="E1000" i="17"/>
  <c r="G988" i="17"/>
  <c r="F1008" i="17"/>
  <c r="BV80" i="33"/>
  <c r="G806" i="17"/>
  <c r="F1006" i="17"/>
  <c r="G743" i="17"/>
  <c r="F982" i="17"/>
  <c r="G622" i="17"/>
  <c r="E96" i="32"/>
  <c r="R165" i="34" s="1"/>
  <c r="H314" i="17"/>
  <c r="H142" i="17"/>
  <c r="H228" i="17"/>
  <c r="H400" i="17"/>
  <c r="AU80" i="34" s="1"/>
  <c r="G823" i="17"/>
  <c r="G651" i="17"/>
  <c r="F985" i="17"/>
  <c r="G896" i="17"/>
  <c r="F890" i="17"/>
  <c r="G805" i="17"/>
  <c r="G719" i="17"/>
  <c r="H815" i="17"/>
  <c r="G796" i="17"/>
  <c r="G630" i="17"/>
  <c r="F48" i="32"/>
  <c r="AF167" i="34" s="1"/>
  <c r="H102" i="17"/>
  <c r="H188" i="17"/>
  <c r="H360" i="17"/>
  <c r="AU40" i="34" s="1"/>
  <c r="H274" i="17"/>
  <c r="G735" i="17"/>
  <c r="G616" i="17"/>
  <c r="F1004" i="17"/>
  <c r="F135" i="20"/>
  <c r="G659" i="17"/>
  <c r="G875" i="17"/>
  <c r="G881" i="17"/>
  <c r="G625" i="17"/>
  <c r="G883" i="17"/>
  <c r="G751" i="17"/>
  <c r="G807" i="17"/>
  <c r="G747" i="17"/>
  <c r="BH62" i="34"/>
  <c r="EE62" i="34" s="1"/>
  <c r="G727" i="17"/>
  <c r="F626" i="17"/>
  <c r="F615" i="17"/>
  <c r="H101" i="17"/>
  <c r="H359" i="17"/>
  <c r="AU39" i="34" s="1"/>
  <c r="H187" i="17"/>
  <c r="H273" i="17"/>
  <c r="G95" i="17"/>
  <c r="G353" i="17"/>
  <c r="AT33" i="34" s="1"/>
  <c r="G181" i="17"/>
  <c r="G267" i="17"/>
  <c r="G895" i="17"/>
  <c r="G811" i="17"/>
  <c r="BH81" i="34"/>
  <c r="EE81" i="34" s="1"/>
  <c r="H921" i="17"/>
  <c r="G836" i="17"/>
  <c r="G660" i="17"/>
  <c r="G704" i="17"/>
  <c r="G889" i="17"/>
  <c r="G713" i="17"/>
  <c r="F714" i="17"/>
  <c r="H728" i="17"/>
  <c r="H642" i="17"/>
  <c r="G739" i="17"/>
  <c r="G640" i="17"/>
  <c r="G663" i="17"/>
  <c r="G636" i="17"/>
  <c r="G912" i="17"/>
  <c r="H199" i="17"/>
  <c r="H113" i="17"/>
  <c r="H371" i="17"/>
  <c r="AU51" i="34" s="1"/>
  <c r="H285" i="17"/>
  <c r="H134" i="17"/>
  <c r="H306" i="17"/>
  <c r="H220" i="17"/>
  <c r="H392" i="17"/>
  <c r="AU72" i="34" s="1"/>
  <c r="G634" i="17"/>
  <c r="G621" i="17"/>
  <c r="BG39" i="34"/>
  <c r="ED39" i="34" s="1"/>
  <c r="G707" i="17"/>
  <c r="G915" i="17"/>
  <c r="F984" i="17"/>
  <c r="E174" i="32"/>
  <c r="F1010" i="17"/>
  <c r="H138" i="17"/>
  <c r="H224" i="17"/>
  <c r="H310" i="17"/>
  <c r="H396" i="17"/>
  <c r="AU76" i="34" s="1"/>
  <c r="H116" i="17"/>
  <c r="H374" i="17"/>
  <c r="AU54" i="34" s="1"/>
  <c r="H202" i="17"/>
  <c r="H288" i="17"/>
  <c r="H282" i="17"/>
  <c r="H110" i="17"/>
  <c r="H368" i="17"/>
  <c r="AU48" i="34" s="1"/>
  <c r="H196" i="17"/>
  <c r="I124" i="17"/>
  <c r="I382" i="17"/>
  <c r="AV62" i="34" s="1"/>
  <c r="I210" i="17"/>
  <c r="I296" i="17"/>
  <c r="G909" i="17"/>
  <c r="G724" i="17"/>
  <c r="G891" i="17"/>
  <c r="H901" i="17"/>
  <c r="H643" i="17"/>
  <c r="G882" i="17"/>
  <c r="H922" i="17"/>
  <c r="BH82" i="34"/>
  <c r="EE82" i="34" s="1"/>
  <c r="H750" i="17"/>
  <c r="BG48" i="34"/>
  <c r="ED48" i="34" s="1"/>
  <c r="G716" i="17"/>
  <c r="G112" i="17"/>
  <c r="G370" i="17"/>
  <c r="AT50" i="34" s="1"/>
  <c r="G198" i="17"/>
  <c r="G284" i="17"/>
  <c r="H270" i="17"/>
  <c r="H356" i="17"/>
  <c r="AU36" i="34" s="1"/>
  <c r="H184" i="17"/>
  <c r="H98" i="17"/>
  <c r="H217" i="17"/>
  <c r="H303" i="17"/>
  <c r="H131" i="17"/>
  <c r="H389" i="17"/>
  <c r="AU69" i="34" s="1"/>
  <c r="G821" i="17"/>
  <c r="G748" i="17"/>
  <c r="G920" i="17"/>
  <c r="G745" i="17"/>
  <c r="G789" i="17"/>
  <c r="G623" i="17"/>
  <c r="G711" i="17"/>
  <c r="G837" i="17"/>
  <c r="G635" i="17"/>
  <c r="G919" i="17"/>
  <c r="H730" i="17"/>
  <c r="F884" i="17"/>
  <c r="F709" i="17"/>
  <c r="H215" i="17"/>
  <c r="H129" i="17"/>
  <c r="H301" i="17"/>
  <c r="H387" i="17"/>
  <c r="AU67" i="34" s="1"/>
  <c r="E810" i="17"/>
  <c r="F914" i="17"/>
  <c r="BG57" i="34"/>
  <c r="GD57" i="34" s="1"/>
  <c r="G639" i="17"/>
  <c r="H749" i="17"/>
  <c r="G746" i="17"/>
  <c r="G832" i="17"/>
  <c r="E972" i="17"/>
  <c r="G799" i="17"/>
  <c r="F886" i="17"/>
  <c r="G911" i="17"/>
  <c r="G46" i="32"/>
  <c r="AG165" i="34" s="1"/>
  <c r="G740" i="17"/>
  <c r="F835" i="17"/>
  <c r="F663" i="17"/>
  <c r="H395" i="17"/>
  <c r="AU75" i="34" s="1"/>
  <c r="H223" i="17"/>
  <c r="H137" i="17"/>
  <c r="H309" i="17"/>
  <c r="F718" i="17"/>
  <c r="H664" i="17"/>
  <c r="U697" i="17" s="1"/>
  <c r="BG52" i="34"/>
  <c r="ED52" i="34" s="1"/>
  <c r="G720" i="17"/>
  <c r="G793" i="17"/>
  <c r="G880" i="17"/>
  <c r="G794" i="17"/>
  <c r="H286" i="17"/>
  <c r="H200" i="17"/>
  <c r="H114" i="17"/>
  <c r="H372" i="17"/>
  <c r="AU52" i="34" s="1"/>
  <c r="I123" i="17"/>
  <c r="I381" i="17"/>
  <c r="AV61" i="34" s="1"/>
  <c r="I295" i="17"/>
  <c r="I209" i="17"/>
  <c r="G737" i="17"/>
  <c r="H729" i="17"/>
  <c r="G624" i="17"/>
  <c r="G802" i="17"/>
  <c r="F965" i="17"/>
  <c r="I229" i="17"/>
  <c r="I401" i="17"/>
  <c r="AV81" i="34" s="1"/>
  <c r="I143" i="17"/>
  <c r="I315" i="17"/>
  <c r="V81" i="34" s="1"/>
  <c r="H291" i="17"/>
  <c r="H205" i="17"/>
  <c r="H377" i="17"/>
  <c r="AU57" i="34" s="1"/>
  <c r="H119" i="17"/>
  <c r="H268" i="17"/>
  <c r="H96" i="17"/>
  <c r="H354" i="17"/>
  <c r="AU34" i="34" s="1"/>
  <c r="H182" i="17"/>
  <c r="G649" i="17"/>
  <c r="G907" i="17"/>
  <c r="G788" i="17"/>
  <c r="F832" i="17"/>
  <c r="G917" i="17"/>
  <c r="F961" i="17"/>
  <c r="G709" i="17"/>
  <c r="G665" i="17"/>
  <c r="G893" i="17"/>
  <c r="G916" i="17"/>
  <c r="G658" i="17"/>
  <c r="G833" i="17"/>
  <c r="H902" i="17"/>
  <c r="H816" i="17"/>
  <c r="G641" i="17"/>
  <c r="G899" i="17"/>
  <c r="F712" i="17"/>
  <c r="F701" i="17"/>
  <c r="G809" i="17"/>
  <c r="F742" i="17"/>
  <c r="G725" i="17"/>
  <c r="F660" i="17"/>
  <c r="F1002" i="17"/>
  <c r="G790" i="17"/>
  <c r="G631" i="17"/>
  <c r="F665" i="17"/>
  <c r="E45" i="32"/>
  <c r="AE164" i="34" s="1"/>
  <c r="G885" i="17"/>
  <c r="F628" i="17"/>
  <c r="H814" i="17"/>
  <c r="BG71" i="34"/>
  <c r="ED71" i="34" s="1"/>
  <c r="G898" i="17"/>
  <c r="G1007" i="17"/>
  <c r="BG54" i="34"/>
  <c r="ED54" i="34" s="1"/>
  <c r="G894" i="17"/>
  <c r="H287" i="17"/>
  <c r="H373" i="17"/>
  <c r="AU53" i="34" s="1"/>
  <c r="H115" i="17"/>
  <c r="H201" i="17"/>
  <c r="G278" i="17"/>
  <c r="G364" i="17"/>
  <c r="AT44" i="34" s="1"/>
  <c r="G192" i="17"/>
  <c r="G106" i="17"/>
  <c r="H363" i="17"/>
  <c r="AU43" i="34" s="1"/>
  <c r="H105" i="17"/>
  <c r="H191" i="17"/>
  <c r="H277" i="17"/>
  <c r="E813" i="17"/>
  <c r="F977" i="17"/>
  <c r="BV43" i="33"/>
  <c r="G892" i="17"/>
  <c r="G987" i="17"/>
  <c r="F1009" i="17"/>
  <c r="E48" i="32"/>
  <c r="AE167" i="34" s="1"/>
  <c r="E959" i="17"/>
  <c r="I144" i="17"/>
  <c r="I402" i="17"/>
  <c r="AV82" i="34" s="1"/>
  <c r="I230" i="17"/>
  <c r="I316" i="17"/>
  <c r="G194" i="17"/>
  <c r="G108" i="17"/>
  <c r="G280" i="17"/>
  <c r="G366" i="17"/>
  <c r="AT46" i="34" s="1"/>
  <c r="H225" i="17"/>
  <c r="H139" i="17"/>
  <c r="H397" i="17"/>
  <c r="AU77" i="34" s="1"/>
  <c r="H311" i="17"/>
  <c r="E653" i="17"/>
  <c r="E825" i="17"/>
  <c r="E165" i="27" s="1"/>
  <c r="H190" i="17"/>
  <c r="H276" i="17"/>
  <c r="H362" i="17"/>
  <c r="AU42" i="34" s="1"/>
  <c r="H104" i="17"/>
  <c r="H275" i="17"/>
  <c r="H103" i="17"/>
  <c r="H361" i="17"/>
  <c r="AU41" i="34" s="1"/>
  <c r="H189" i="17"/>
  <c r="H289" i="17"/>
  <c r="H117" i="17"/>
  <c r="H203" i="17"/>
  <c r="H375" i="17"/>
  <c r="AU55" i="34" s="1"/>
  <c r="H355" i="17"/>
  <c r="AU35" i="34" s="1"/>
  <c r="H97" i="17"/>
  <c r="H269" i="17"/>
  <c r="H183" i="17"/>
  <c r="E888" i="17"/>
  <c r="G638" i="17"/>
  <c r="F632" i="17"/>
  <c r="G633" i="17"/>
  <c r="F974" i="17"/>
  <c r="F96" i="32"/>
  <c r="S165" i="34" s="1"/>
  <c r="G986" i="17"/>
  <c r="H204" i="17"/>
  <c r="H118" i="17"/>
  <c r="H290" i="17"/>
  <c r="H376" i="17"/>
  <c r="AU56" i="34" s="1"/>
  <c r="H226" i="17"/>
  <c r="H312" i="17"/>
  <c r="H398" i="17"/>
  <c r="AU78" i="34" s="1"/>
  <c r="H140" i="17"/>
  <c r="H111" i="17"/>
  <c r="H369" i="17"/>
  <c r="AU49" i="34" s="1"/>
  <c r="H283" i="17"/>
  <c r="H197" i="17"/>
  <c r="G874" i="17"/>
  <c r="G831" i="17"/>
  <c r="G617" i="17"/>
  <c r="F983" i="17"/>
  <c r="F969" i="17"/>
  <c r="G795" i="17"/>
  <c r="G923" i="17"/>
  <c r="BG53" i="34"/>
  <c r="GD53" i="34" s="1"/>
  <c r="G721" i="17"/>
  <c r="G661" i="17"/>
  <c r="G835" i="17"/>
  <c r="H644" i="17"/>
  <c r="F787" i="17"/>
  <c r="H293" i="17"/>
  <c r="H379" i="17"/>
  <c r="AU59" i="34" s="1"/>
  <c r="H207" i="17"/>
  <c r="H121" i="17"/>
  <c r="H145" i="17"/>
  <c r="H317" i="17"/>
  <c r="H231" i="17"/>
  <c r="H403" i="17"/>
  <c r="AU83" i="34" s="1"/>
  <c r="I380" i="17"/>
  <c r="AV60" i="34" s="1"/>
  <c r="I122" i="17"/>
  <c r="I294" i="17"/>
  <c r="I208" i="17"/>
  <c r="H305" i="17"/>
  <c r="H391" i="17"/>
  <c r="AU71" i="34" s="1"/>
  <c r="H133" i="17"/>
  <c r="H219" i="17"/>
  <c r="H227" i="17"/>
  <c r="H399" i="17"/>
  <c r="AU79" i="34" s="1"/>
  <c r="H313" i="17"/>
  <c r="H141" i="17"/>
  <c r="G723" i="17"/>
  <c r="G637" i="17"/>
  <c r="G897" i="17"/>
  <c r="G918" i="17"/>
  <c r="BG36" i="34"/>
  <c r="ED36" i="34" s="1"/>
  <c r="G618" i="17"/>
  <c r="G876" i="17"/>
  <c r="BG49" i="34"/>
  <c r="ED49" i="34" s="1"/>
  <c r="E134" i="20"/>
  <c r="F661" i="17"/>
  <c r="BG45" i="34"/>
  <c r="ED45" i="34" s="1"/>
  <c r="G627" i="17"/>
  <c r="G726" i="17"/>
  <c r="G722" i="17"/>
  <c r="E978" i="17"/>
  <c r="H107" i="17"/>
  <c r="H193" i="17"/>
  <c r="H365" i="17"/>
  <c r="AU45" i="34" s="1"/>
  <c r="H279" i="17"/>
  <c r="H378" i="17"/>
  <c r="AU58" i="34" s="1"/>
  <c r="H120" i="17"/>
  <c r="H206" i="17"/>
  <c r="H292" i="17"/>
  <c r="FC51" i="34" l="1"/>
  <c r="AJ56" i="33"/>
  <c r="H440" i="17"/>
  <c r="G450" i="17"/>
  <c r="H442" i="17"/>
  <c r="H486" i="17"/>
  <c r="H477" i="17"/>
  <c r="H462" i="17"/>
  <c r="H448" i="17"/>
  <c r="H463" i="17"/>
  <c r="H446" i="17"/>
  <c r="H455" i="17"/>
  <c r="H454" i="17"/>
  <c r="H457" i="17"/>
  <c r="H445" i="17"/>
  <c r="I466" i="17"/>
  <c r="H484" i="17"/>
  <c r="H483" i="17"/>
  <c r="H447" i="17"/>
  <c r="I487" i="17"/>
  <c r="H489" i="17"/>
  <c r="H461" i="17"/>
  <c r="I488" i="17"/>
  <c r="BI82" i="34" s="1"/>
  <c r="EF82" i="34" s="1"/>
  <c r="H482" i="17"/>
  <c r="H458" i="17"/>
  <c r="H473" i="17"/>
  <c r="H478" i="17"/>
  <c r="H460" i="17"/>
  <c r="H451" i="17"/>
  <c r="H485" i="17"/>
  <c r="H449" i="17"/>
  <c r="BH43" i="34" s="1"/>
  <c r="EE43" i="34" s="1"/>
  <c r="H464" i="17"/>
  <c r="BH58" i="34" s="1"/>
  <c r="EE58" i="34" s="1"/>
  <c r="H441" i="17"/>
  <c r="H481" i="17"/>
  <c r="H465" i="17"/>
  <c r="I467" i="17"/>
  <c r="H475" i="17"/>
  <c r="G439" i="17"/>
  <c r="G452" i="17"/>
  <c r="H459" i="17"/>
  <c r="G456" i="17"/>
  <c r="I468" i="17"/>
  <c r="AJ54" i="33"/>
  <c r="FC82" i="34"/>
  <c r="AH45" i="34"/>
  <c r="AH71" i="34"/>
  <c r="AH49" i="34"/>
  <c r="AH35" i="34"/>
  <c r="AH42" i="34"/>
  <c r="AH77" i="34"/>
  <c r="AG46" i="34"/>
  <c r="AH43" i="34"/>
  <c r="AI81" i="34"/>
  <c r="AI61" i="34"/>
  <c r="AH48" i="34"/>
  <c r="AH76" i="34"/>
  <c r="AH83" i="34"/>
  <c r="AH78" i="34"/>
  <c r="AH56" i="34"/>
  <c r="AH55" i="34"/>
  <c r="AH41" i="34"/>
  <c r="AH53" i="34"/>
  <c r="AH57" i="34"/>
  <c r="AG50" i="34"/>
  <c r="AH39" i="34"/>
  <c r="AH40" i="34"/>
  <c r="AI82" i="34"/>
  <c r="AH58" i="34"/>
  <c r="AH79" i="34"/>
  <c r="AH59" i="34"/>
  <c r="AG44" i="34"/>
  <c r="AH34" i="34"/>
  <c r="AH69" i="34"/>
  <c r="AH36" i="34"/>
  <c r="AH80" i="34"/>
  <c r="AH52" i="34"/>
  <c r="AH75" i="34"/>
  <c r="AI62" i="34"/>
  <c r="AH54" i="34"/>
  <c r="AH72" i="34"/>
  <c r="AH51" i="34"/>
  <c r="AJ72" i="33"/>
  <c r="AG33" i="34"/>
  <c r="R145" i="34"/>
  <c r="R145" i="33"/>
  <c r="AH145" i="33" s="1"/>
  <c r="BE146" i="34"/>
  <c r="GO146" i="34" s="1"/>
  <c r="S146" i="34"/>
  <c r="S146" i="33"/>
  <c r="AI146" i="33" s="1"/>
  <c r="BI146" i="33" s="1"/>
  <c r="EO146" i="34"/>
  <c r="FO146" i="34"/>
  <c r="DO146" i="34"/>
  <c r="BI50" i="33"/>
  <c r="BH44" i="33"/>
  <c r="BH74" i="33"/>
  <c r="BK60" i="33"/>
  <c r="BW79" i="33"/>
  <c r="BJ39" i="33"/>
  <c r="BX62" i="33"/>
  <c r="BW83" i="33"/>
  <c r="BJ69" i="33"/>
  <c r="E302" i="20"/>
  <c r="T697" i="17"/>
  <c r="IB84" i="34"/>
  <c r="AJ57" i="33"/>
  <c r="BJ57" i="33" s="1"/>
  <c r="HP42" i="34"/>
  <c r="HP35" i="34"/>
  <c r="HQ61" i="34"/>
  <c r="HP34" i="34"/>
  <c r="HP49" i="34"/>
  <c r="F201" i="20"/>
  <c r="F303" i="20"/>
  <c r="E200" i="20"/>
  <c r="E367" i="20"/>
  <c r="HP59" i="34"/>
  <c r="HP76" i="34"/>
  <c r="HP72" i="34"/>
  <c r="HP54" i="34"/>
  <c r="AH67" i="34"/>
  <c r="HP78" i="34"/>
  <c r="HO44" i="34"/>
  <c r="HP36" i="34"/>
  <c r="HP79" i="34"/>
  <c r="HP77" i="34"/>
  <c r="HP40" i="34"/>
  <c r="HP45" i="34"/>
  <c r="AI60" i="34"/>
  <c r="AJ55" i="33"/>
  <c r="BJ55" i="33" s="1"/>
  <c r="AJ40" i="33"/>
  <c r="HP43" i="34"/>
  <c r="HP82" i="34"/>
  <c r="HQ82" i="34"/>
  <c r="FQ45" i="34"/>
  <c r="DQ45" i="34"/>
  <c r="HQ45" i="34" s="1"/>
  <c r="EQ45" i="34"/>
  <c r="IQ45" i="34" s="1"/>
  <c r="FQ80" i="34"/>
  <c r="DQ80" i="34"/>
  <c r="EQ80" i="34"/>
  <c r="FQ51" i="34"/>
  <c r="DQ51" i="34"/>
  <c r="HQ51" i="34" s="1"/>
  <c r="EQ51" i="34"/>
  <c r="IQ51" i="34" s="1"/>
  <c r="FQ56" i="34"/>
  <c r="DQ56" i="34"/>
  <c r="EQ56" i="34"/>
  <c r="FQ52" i="34"/>
  <c r="DQ52" i="34"/>
  <c r="HQ52" i="34" s="1"/>
  <c r="EQ52" i="34"/>
  <c r="IQ52" i="34" s="1"/>
  <c r="FQ54" i="34"/>
  <c r="DQ54" i="34"/>
  <c r="EQ54" i="34"/>
  <c r="FQ67" i="34"/>
  <c r="DQ67" i="34"/>
  <c r="HQ67" i="34" s="1"/>
  <c r="EQ67" i="34"/>
  <c r="IQ67" i="34" s="1"/>
  <c r="FQ39" i="34"/>
  <c r="DQ39" i="34"/>
  <c r="HQ39" i="34" s="1"/>
  <c r="EQ39" i="34"/>
  <c r="IQ39" i="34" s="1"/>
  <c r="FQ75" i="34"/>
  <c r="DQ75" i="34"/>
  <c r="EQ75" i="34"/>
  <c r="GD54" i="34"/>
  <c r="GD49" i="34"/>
  <c r="FQ58" i="34"/>
  <c r="DQ58" i="34"/>
  <c r="EQ58" i="34"/>
  <c r="FQ57" i="34"/>
  <c r="DQ57" i="34"/>
  <c r="HQ57" i="34" s="1"/>
  <c r="EQ57" i="34"/>
  <c r="IQ57" i="34" s="1"/>
  <c r="EB74" i="34"/>
  <c r="GB74" i="34"/>
  <c r="FQ49" i="34"/>
  <c r="DQ49" i="34"/>
  <c r="EQ49" i="34"/>
  <c r="FP74" i="34"/>
  <c r="DP74" i="34"/>
  <c r="EP74" i="34"/>
  <c r="FR62" i="34"/>
  <c r="DR62" i="34"/>
  <c r="HR62" i="34" s="1"/>
  <c r="ER62" i="34"/>
  <c r="IR62" i="34" s="1"/>
  <c r="FQ83" i="34"/>
  <c r="DQ83" i="34"/>
  <c r="EQ83" i="34"/>
  <c r="FQ35" i="34"/>
  <c r="DQ35" i="34"/>
  <c r="EQ35" i="34"/>
  <c r="FR61" i="34"/>
  <c r="DR61" i="34"/>
  <c r="ER61" i="34"/>
  <c r="FQ69" i="34"/>
  <c r="DQ69" i="34"/>
  <c r="HQ69" i="34" s="1"/>
  <c r="EQ69" i="34"/>
  <c r="IQ69" i="34" s="1"/>
  <c r="IP71" i="34"/>
  <c r="GD52" i="34"/>
  <c r="ID52" i="34" s="1"/>
  <c r="GE62" i="34"/>
  <c r="GD48" i="34"/>
  <c r="ID48" i="34" s="1"/>
  <c r="IP75" i="34"/>
  <c r="IP80" i="34"/>
  <c r="GD71" i="34"/>
  <c r="GE81" i="34"/>
  <c r="FO151" i="34"/>
  <c r="DO151" i="34"/>
  <c r="EO151" i="34"/>
  <c r="EO165" i="34"/>
  <c r="FO165" i="34"/>
  <c r="DO165" i="34"/>
  <c r="EC84" i="34"/>
  <c r="GC84" i="34"/>
  <c r="FQ72" i="34"/>
  <c r="DQ72" i="34"/>
  <c r="EQ72" i="34"/>
  <c r="FQ78" i="34"/>
  <c r="DQ78" i="34"/>
  <c r="EQ78" i="34"/>
  <c r="FP33" i="34"/>
  <c r="DP33" i="34"/>
  <c r="HP33" i="34" s="1"/>
  <c r="EP33" i="34"/>
  <c r="IP33" i="34" s="1"/>
  <c r="FQ53" i="34"/>
  <c r="DQ53" i="34"/>
  <c r="HQ53" i="34" s="1"/>
  <c r="EQ53" i="34"/>
  <c r="IQ53" i="34" s="1"/>
  <c r="AJ58" i="33"/>
  <c r="BJ58" i="33" s="1"/>
  <c r="AJ35" i="33"/>
  <c r="FC69" i="34"/>
  <c r="HC69" i="34" s="1"/>
  <c r="JC69" i="34" s="1"/>
  <c r="GC69" i="34"/>
  <c r="FC42" i="34"/>
  <c r="HC42" i="34" s="1"/>
  <c r="JC42" i="34" s="1"/>
  <c r="GC42" i="34"/>
  <c r="FQ59" i="34"/>
  <c r="DQ59" i="34"/>
  <c r="HQ59" i="34" s="1"/>
  <c r="EQ59" i="34"/>
  <c r="IQ59" i="34" s="1"/>
  <c r="FQ34" i="34"/>
  <c r="DQ34" i="34"/>
  <c r="EQ34" i="34"/>
  <c r="FQ48" i="34"/>
  <c r="DQ48" i="34"/>
  <c r="HQ48" i="34" s="1"/>
  <c r="EQ48" i="34"/>
  <c r="IQ48" i="34" s="1"/>
  <c r="HO46" i="34"/>
  <c r="IP78" i="34"/>
  <c r="HP41" i="34"/>
  <c r="HP71" i="34"/>
  <c r="HO74" i="34"/>
  <c r="GE82" i="34"/>
  <c r="HP75" i="34"/>
  <c r="IP58" i="34"/>
  <c r="IP56" i="34"/>
  <c r="HP80" i="34"/>
  <c r="IQ81" i="34"/>
  <c r="IP83" i="34"/>
  <c r="FP165" i="34"/>
  <c r="DP165" i="34"/>
  <c r="EP165" i="34"/>
  <c r="FR60" i="34"/>
  <c r="DR60" i="34"/>
  <c r="HR60" i="34" s="1"/>
  <c r="ER60" i="34"/>
  <c r="IR60" i="34" s="1"/>
  <c r="FR81" i="34"/>
  <c r="DR81" i="34"/>
  <c r="ER81" i="34"/>
  <c r="FP44" i="34"/>
  <c r="DP44" i="34"/>
  <c r="EP44" i="34"/>
  <c r="FQ79" i="34"/>
  <c r="DQ79" i="34"/>
  <c r="EQ79" i="34"/>
  <c r="FQ43" i="34"/>
  <c r="DQ43" i="34"/>
  <c r="EQ43" i="34"/>
  <c r="FR82" i="34"/>
  <c r="DR82" i="34"/>
  <c r="ER82" i="34"/>
  <c r="GP41" i="34"/>
  <c r="IP41" i="34" s="1"/>
  <c r="GC41" i="34"/>
  <c r="FQ71" i="34"/>
  <c r="DQ71" i="34"/>
  <c r="EQ71" i="34"/>
  <c r="FP46" i="34"/>
  <c r="DP46" i="34"/>
  <c r="EP46" i="34"/>
  <c r="FQ36" i="34"/>
  <c r="DQ36" i="34"/>
  <c r="EQ36" i="34"/>
  <c r="FQ55" i="34"/>
  <c r="DQ55" i="34"/>
  <c r="HQ55" i="34" s="1"/>
  <c r="EQ55" i="34"/>
  <c r="IQ55" i="34" s="1"/>
  <c r="FQ76" i="34"/>
  <c r="DQ76" i="34"/>
  <c r="EQ76" i="34"/>
  <c r="FQ41" i="34"/>
  <c r="DQ41" i="34"/>
  <c r="EQ41" i="34"/>
  <c r="FQ77" i="34"/>
  <c r="DQ77" i="34"/>
  <c r="EQ77" i="34"/>
  <c r="FQ42" i="34"/>
  <c r="DQ42" i="34"/>
  <c r="EQ42" i="34"/>
  <c r="FP50" i="34"/>
  <c r="DP50" i="34"/>
  <c r="EP50" i="34"/>
  <c r="FQ40" i="34"/>
  <c r="DQ40" i="34"/>
  <c r="EQ40" i="34"/>
  <c r="IP59" i="34"/>
  <c r="IP76" i="34"/>
  <c r="GD36" i="34"/>
  <c r="GD56" i="34"/>
  <c r="GD39" i="34"/>
  <c r="ID39" i="34" s="1"/>
  <c r="HP58" i="34"/>
  <c r="HP56" i="34"/>
  <c r="HQ81" i="34"/>
  <c r="IQ61" i="34"/>
  <c r="HP83" i="34"/>
  <c r="GD45" i="34"/>
  <c r="GD69" i="34"/>
  <c r="ID69" i="34" s="1"/>
  <c r="ID36" i="34"/>
  <c r="IB81" i="34"/>
  <c r="IC58" i="34"/>
  <c r="IB59" i="34"/>
  <c r="IB54" i="34"/>
  <c r="IB80" i="34"/>
  <c r="IB58" i="34"/>
  <c r="IB72" i="34"/>
  <c r="IB48" i="34"/>
  <c r="IB41" i="34"/>
  <c r="ID49" i="34"/>
  <c r="ID56" i="34"/>
  <c r="IB75" i="34"/>
  <c r="IB79" i="34"/>
  <c r="IB51" i="34"/>
  <c r="ID45" i="34"/>
  <c r="ID54" i="34"/>
  <c r="IE81" i="34"/>
  <c r="IE62" i="34"/>
  <c r="IC83" i="34"/>
  <c r="ID60" i="34"/>
  <c r="IC52" i="34"/>
  <c r="IB55" i="34"/>
  <c r="IC62" i="34"/>
  <c r="IB34" i="34"/>
  <c r="IB71" i="34"/>
  <c r="IB76" i="34"/>
  <c r="IB36" i="34"/>
  <c r="IB38" i="34"/>
  <c r="IB57" i="34"/>
  <c r="IB35" i="34"/>
  <c r="IB78" i="34"/>
  <c r="IB53" i="34"/>
  <c r="ID81" i="34"/>
  <c r="EC69" i="34"/>
  <c r="EC42" i="34"/>
  <c r="EC51" i="34"/>
  <c r="ED57" i="34"/>
  <c r="EC34" i="34"/>
  <c r="ED62" i="34"/>
  <c r="EC35" i="34"/>
  <c r="EC72" i="34"/>
  <c r="EC40" i="34"/>
  <c r="EC45" i="34"/>
  <c r="EB33" i="34"/>
  <c r="EC36" i="34"/>
  <c r="EC67" i="34"/>
  <c r="EC41" i="34"/>
  <c r="ED53" i="34"/>
  <c r="GP36" i="34"/>
  <c r="IP36" i="34" s="1"/>
  <c r="GP67" i="34"/>
  <c r="EC79" i="34"/>
  <c r="EB44" i="34"/>
  <c r="ED82" i="34"/>
  <c r="GO44" i="34"/>
  <c r="IO44" i="34" s="1"/>
  <c r="EC54" i="34"/>
  <c r="EC43" i="34"/>
  <c r="EC49" i="34"/>
  <c r="EC77" i="34"/>
  <c r="EC82" i="34"/>
  <c r="EB46" i="34"/>
  <c r="EC48" i="34"/>
  <c r="EC55" i="34"/>
  <c r="EC53" i="34"/>
  <c r="EC39" i="34"/>
  <c r="IE82" i="34"/>
  <c r="GO33" i="34"/>
  <c r="GP35" i="34"/>
  <c r="IP35" i="34" s="1"/>
  <c r="GP45" i="34"/>
  <c r="IP45" i="34" s="1"/>
  <c r="HB41" i="34"/>
  <c r="JB41" i="34" s="1"/>
  <c r="HC75" i="34"/>
  <c r="JC75" i="34" s="1"/>
  <c r="GQ57" i="34"/>
  <c r="HB53" i="34"/>
  <c r="JB53" i="34" s="1"/>
  <c r="HB38" i="34"/>
  <c r="JB38" i="34" s="1"/>
  <c r="HB51" i="34"/>
  <c r="JB51" i="34" s="1"/>
  <c r="GQ45" i="34"/>
  <c r="GQ56" i="34"/>
  <c r="GQ52" i="34"/>
  <c r="FC41" i="34"/>
  <c r="JC57" i="34"/>
  <c r="HC57" i="34"/>
  <c r="HC76" i="34"/>
  <c r="JC76" i="34" s="1"/>
  <c r="HC51" i="34"/>
  <c r="JC51" i="34" s="1"/>
  <c r="HD81" i="34"/>
  <c r="JD81" i="34" s="1"/>
  <c r="GQ48" i="34"/>
  <c r="HB80" i="34"/>
  <c r="JB80" i="34" s="1"/>
  <c r="JB55" i="34"/>
  <c r="HB55" i="34"/>
  <c r="GP43" i="34"/>
  <c r="IP43" i="34" s="1"/>
  <c r="GP40" i="34"/>
  <c r="IP40" i="34" s="1"/>
  <c r="GP39" i="34"/>
  <c r="GP72" i="34"/>
  <c r="IP72" i="34" s="1"/>
  <c r="GP54" i="34"/>
  <c r="IP54" i="34" s="1"/>
  <c r="HB58" i="34"/>
  <c r="JB58" i="34" s="1"/>
  <c r="GQ49" i="34"/>
  <c r="GR62" i="34"/>
  <c r="HC52" i="34"/>
  <c r="JC52" i="34" s="1"/>
  <c r="HC59" i="34"/>
  <c r="JC59" i="34" s="1"/>
  <c r="HB48" i="34"/>
  <c r="JB48" i="34" s="1"/>
  <c r="HC58" i="34"/>
  <c r="JC58" i="34" s="1"/>
  <c r="HD61" i="34"/>
  <c r="JD61" i="34" s="1"/>
  <c r="GR81" i="34"/>
  <c r="GR82" i="34"/>
  <c r="GQ71" i="34"/>
  <c r="GQ36" i="34"/>
  <c r="JB72" i="34"/>
  <c r="HB72" i="34"/>
  <c r="HB84" i="34"/>
  <c r="JB84" i="34" s="1"/>
  <c r="GO46" i="34"/>
  <c r="IO46" i="34" s="1"/>
  <c r="GP79" i="34"/>
  <c r="IP79" i="34" s="1"/>
  <c r="HB34" i="34"/>
  <c r="JB34" i="34" s="1"/>
  <c r="HB81" i="34"/>
  <c r="JB81" i="34" s="1"/>
  <c r="GP55" i="34"/>
  <c r="GP34" i="34"/>
  <c r="IP34" i="34" s="1"/>
  <c r="HC82" i="34"/>
  <c r="JC82" i="34" s="1"/>
  <c r="HD60" i="34"/>
  <c r="JD60" i="34" s="1"/>
  <c r="GQ69" i="34"/>
  <c r="HB36" i="34"/>
  <c r="JB36" i="34" s="1"/>
  <c r="GP48" i="34"/>
  <c r="HC78" i="34"/>
  <c r="JC78" i="34" s="1"/>
  <c r="HC80" i="34"/>
  <c r="JC80" i="34" s="1"/>
  <c r="ID71" i="34"/>
  <c r="GQ53" i="34"/>
  <c r="HC71" i="34"/>
  <c r="JC71" i="34" s="1"/>
  <c r="HB76" i="34"/>
  <c r="JB76" i="34" s="1"/>
  <c r="HC56" i="34"/>
  <c r="JC56" i="34" s="1"/>
  <c r="HC83" i="34"/>
  <c r="JC83" i="34" s="1"/>
  <c r="GQ54" i="34"/>
  <c r="GQ39" i="34"/>
  <c r="HB79" i="34"/>
  <c r="JB79" i="34" s="1"/>
  <c r="JC62" i="34"/>
  <c r="HC62" i="34"/>
  <c r="HB71" i="34"/>
  <c r="JB71" i="34" s="1"/>
  <c r="GP69" i="34"/>
  <c r="GP84" i="34"/>
  <c r="GQ62" i="34"/>
  <c r="GP82" i="34"/>
  <c r="IP82" i="34" s="1"/>
  <c r="GP51" i="34"/>
  <c r="GP49" i="34"/>
  <c r="IP49" i="34" s="1"/>
  <c r="GP42" i="34"/>
  <c r="IP42" i="34" s="1"/>
  <c r="GP53" i="34"/>
  <c r="JB57" i="34"/>
  <c r="HB57" i="34"/>
  <c r="GO74" i="34"/>
  <c r="IO74" i="34" s="1"/>
  <c r="GQ82" i="34"/>
  <c r="IQ82" i="34" s="1"/>
  <c r="HB54" i="34"/>
  <c r="JB54" i="34" s="1"/>
  <c r="GP77" i="34"/>
  <c r="IP77" i="34" s="1"/>
  <c r="FC34" i="34"/>
  <c r="FC35" i="34"/>
  <c r="FB46" i="34"/>
  <c r="FC48" i="34"/>
  <c r="FC36" i="34"/>
  <c r="FC72" i="34"/>
  <c r="FC53" i="34"/>
  <c r="FC39" i="34"/>
  <c r="FD82" i="34"/>
  <c r="FC79" i="34"/>
  <c r="FC67" i="34"/>
  <c r="FC55" i="34"/>
  <c r="FB44" i="34"/>
  <c r="FC49" i="34"/>
  <c r="FC77" i="34"/>
  <c r="H76" i="33"/>
  <c r="AK76" i="33" s="1"/>
  <c r="BK76" i="33" s="1"/>
  <c r="H76" i="34"/>
  <c r="G998" i="17"/>
  <c r="BG72" i="34"/>
  <c r="GD72" i="34" s="1"/>
  <c r="BF50" i="34"/>
  <c r="GC50" i="34" s="1"/>
  <c r="BH60" i="34"/>
  <c r="GE60" i="34" s="1"/>
  <c r="BF44" i="34"/>
  <c r="GC44" i="34" s="1"/>
  <c r="BG58" i="34"/>
  <c r="GD58" i="34" s="1"/>
  <c r="BG80" i="34"/>
  <c r="GD80" i="34" s="1"/>
  <c r="FD53" i="34"/>
  <c r="FE81" i="34"/>
  <c r="FD62" i="34"/>
  <c r="FD49" i="34"/>
  <c r="AJ41" i="33"/>
  <c r="BJ41" i="33" s="1"/>
  <c r="FC43" i="34"/>
  <c r="FC40" i="34"/>
  <c r="FB74" i="34"/>
  <c r="FD54" i="34"/>
  <c r="FD39" i="34"/>
  <c r="H58" i="33"/>
  <c r="H58" i="34"/>
  <c r="I60" i="33"/>
  <c r="AL60" i="33" s="1"/>
  <c r="BL60" i="33" s="1"/>
  <c r="I60" i="34"/>
  <c r="U83" i="33"/>
  <c r="AX83" i="33" s="1"/>
  <c r="BX83" i="33" s="1"/>
  <c r="U83" i="34"/>
  <c r="BG51" i="34"/>
  <c r="GD51" i="34" s="1"/>
  <c r="U77" i="33"/>
  <c r="AX77" i="33" s="1"/>
  <c r="BX77" i="33" s="1"/>
  <c r="U77" i="34"/>
  <c r="V61" i="33"/>
  <c r="V61" i="34"/>
  <c r="H45" i="33"/>
  <c r="AK45" i="33" s="1"/>
  <c r="BK45" i="33" s="1"/>
  <c r="H45" i="34"/>
  <c r="H49" i="33"/>
  <c r="AK49" i="33" s="1"/>
  <c r="H49" i="34"/>
  <c r="U78" i="33"/>
  <c r="AX78" i="33" s="1"/>
  <c r="BX78" i="33" s="1"/>
  <c r="U78" i="34"/>
  <c r="U35" i="33"/>
  <c r="U35" i="34"/>
  <c r="H41" i="33"/>
  <c r="H41" i="34"/>
  <c r="U41" i="33"/>
  <c r="U41" i="34"/>
  <c r="T46" i="33"/>
  <c r="AW46" i="33" s="1"/>
  <c r="T46" i="34"/>
  <c r="V82" i="33"/>
  <c r="AY82" i="33" s="1"/>
  <c r="V82" i="34"/>
  <c r="U43" i="33"/>
  <c r="AX43" i="33" s="1"/>
  <c r="U43" i="34"/>
  <c r="T44" i="33"/>
  <c r="AW44" i="33" s="1"/>
  <c r="T44" i="34"/>
  <c r="I81" i="33"/>
  <c r="AL81" i="33" s="1"/>
  <c r="BL81" i="33" s="1"/>
  <c r="I81" i="34"/>
  <c r="H67" i="33"/>
  <c r="AK67" i="33" s="1"/>
  <c r="BK67" i="33" s="1"/>
  <c r="H67" i="34"/>
  <c r="U69" i="33"/>
  <c r="U69" i="34"/>
  <c r="H36" i="33"/>
  <c r="H36" i="34"/>
  <c r="G50" i="33"/>
  <c r="AJ50" i="33" s="1"/>
  <c r="G50" i="34"/>
  <c r="H72" i="33"/>
  <c r="H72" i="34"/>
  <c r="H51" i="33"/>
  <c r="AK51" i="33" s="1"/>
  <c r="BK51" i="33" s="1"/>
  <c r="H51" i="34"/>
  <c r="T33" i="33"/>
  <c r="T33" i="34"/>
  <c r="H40" i="33"/>
  <c r="H40" i="34"/>
  <c r="U80" i="33"/>
  <c r="AX80" i="33" s="1"/>
  <c r="U80" i="34"/>
  <c r="BG76" i="34"/>
  <c r="GD76" i="34" s="1"/>
  <c r="BG55" i="34"/>
  <c r="GD55" i="34" s="1"/>
  <c r="BG34" i="34"/>
  <c r="GD34" i="34" s="1"/>
  <c r="BG35" i="34"/>
  <c r="GD35" i="34" s="1"/>
  <c r="BF46" i="34"/>
  <c r="GC46" i="34" s="1"/>
  <c r="BH61" i="34"/>
  <c r="GE61" i="34" s="1"/>
  <c r="FC84" i="34"/>
  <c r="FE82" i="34"/>
  <c r="AI74" i="33"/>
  <c r="BI74" i="33" s="1"/>
  <c r="FE62" i="34"/>
  <c r="AK61" i="33"/>
  <c r="BK61" i="33" s="1"/>
  <c r="FD69" i="34"/>
  <c r="H35" i="33"/>
  <c r="H35" i="34"/>
  <c r="U55" i="33"/>
  <c r="U55" i="34"/>
  <c r="U42" i="33"/>
  <c r="U42" i="34"/>
  <c r="U57" i="33"/>
  <c r="U57" i="34"/>
  <c r="H48" i="33"/>
  <c r="AK48" i="33" s="1"/>
  <c r="BK48" i="33" s="1"/>
  <c r="H48" i="34"/>
  <c r="H79" i="33"/>
  <c r="AK79" i="33" s="1"/>
  <c r="BK79" i="33" s="1"/>
  <c r="H79" i="34"/>
  <c r="V60" i="33"/>
  <c r="V60" i="34"/>
  <c r="U59" i="33"/>
  <c r="AX59" i="33" s="1"/>
  <c r="U59" i="34"/>
  <c r="U49" i="33"/>
  <c r="AX49" i="33" s="1"/>
  <c r="U49" i="34"/>
  <c r="H78" i="33"/>
  <c r="AK78" i="33" s="1"/>
  <c r="BK78" i="33" s="1"/>
  <c r="H78" i="34"/>
  <c r="H55" i="33"/>
  <c r="H55" i="34"/>
  <c r="H42" i="33"/>
  <c r="H42" i="34"/>
  <c r="H43" i="33"/>
  <c r="AK43" i="33" s="1"/>
  <c r="BK43" i="33" s="1"/>
  <c r="H43" i="34"/>
  <c r="U53" i="33"/>
  <c r="U53" i="34"/>
  <c r="H52" i="33"/>
  <c r="AK52" i="33" s="1"/>
  <c r="BK52" i="33" s="1"/>
  <c r="H52" i="34"/>
  <c r="H75" i="33"/>
  <c r="AK75" i="33" s="1"/>
  <c r="BK75" i="33" s="1"/>
  <c r="H75" i="34"/>
  <c r="U67" i="33"/>
  <c r="U67" i="34"/>
  <c r="H69" i="33"/>
  <c r="AK69" i="33" s="1"/>
  <c r="BK69" i="33" s="1"/>
  <c r="H69" i="34"/>
  <c r="V62" i="33"/>
  <c r="AY62" i="33" s="1"/>
  <c r="BY62" i="33" s="1"/>
  <c r="V62" i="34"/>
  <c r="U54" i="33"/>
  <c r="U54" i="34"/>
  <c r="BG40" i="34"/>
  <c r="GD40" i="34" s="1"/>
  <c r="U51" i="33"/>
  <c r="U51" i="34"/>
  <c r="G33" i="33"/>
  <c r="AJ33" i="33" s="1"/>
  <c r="BJ33" i="33" s="1"/>
  <c r="G33" i="34"/>
  <c r="U39" i="33"/>
  <c r="U39" i="34"/>
  <c r="H80" i="33"/>
  <c r="AK80" i="33" s="1"/>
  <c r="BK80" i="33" s="1"/>
  <c r="H80" i="34"/>
  <c r="BG42" i="34"/>
  <c r="GD42" i="34" s="1"/>
  <c r="G1005" i="17"/>
  <c r="BG79" i="34"/>
  <c r="GD79" i="34" s="1"/>
  <c r="BF33" i="34"/>
  <c r="GC33" i="34" s="1"/>
  <c r="BF74" i="34"/>
  <c r="GC74" i="34" s="1"/>
  <c r="BG75" i="34"/>
  <c r="GD75" i="34" s="1"/>
  <c r="FC45" i="34"/>
  <c r="FD45" i="34"/>
  <c r="FD56" i="34"/>
  <c r="FD52" i="34"/>
  <c r="FD57" i="34"/>
  <c r="FD71" i="34"/>
  <c r="FD36" i="34"/>
  <c r="FD48" i="34"/>
  <c r="H59" i="33"/>
  <c r="AK59" i="33" s="1"/>
  <c r="BK59" i="33" s="1"/>
  <c r="H59" i="34"/>
  <c r="U56" i="33"/>
  <c r="U56" i="34"/>
  <c r="U75" i="33"/>
  <c r="AX75" i="33" s="1"/>
  <c r="U75" i="34"/>
  <c r="T50" i="33"/>
  <c r="AW50" i="33" s="1"/>
  <c r="T50" i="34"/>
  <c r="U48" i="33"/>
  <c r="U48" i="34"/>
  <c r="U58" i="33"/>
  <c r="U58" i="34"/>
  <c r="U45" i="33"/>
  <c r="AX45" i="33" s="1"/>
  <c r="BX45" i="33" s="1"/>
  <c r="U45" i="34"/>
  <c r="U79" i="33"/>
  <c r="AX79" i="33" s="1"/>
  <c r="BX79" i="33" s="1"/>
  <c r="U79" i="34"/>
  <c r="H71" i="33"/>
  <c r="H71" i="34"/>
  <c r="U71" i="33"/>
  <c r="U71" i="34"/>
  <c r="H83" i="33"/>
  <c r="AK83" i="33" s="1"/>
  <c r="BK83" i="33" s="1"/>
  <c r="H83" i="34"/>
  <c r="H56" i="33"/>
  <c r="H56" i="34"/>
  <c r="H77" i="33"/>
  <c r="AK77" i="33" s="1"/>
  <c r="BK77" i="33" s="1"/>
  <c r="H77" i="34"/>
  <c r="G46" i="33"/>
  <c r="AJ46" i="33" s="1"/>
  <c r="BJ46" i="33" s="1"/>
  <c r="G46" i="34"/>
  <c r="I82" i="33"/>
  <c r="AL82" i="33" s="1"/>
  <c r="BL82" i="33" s="1"/>
  <c r="I82" i="34"/>
  <c r="G44" i="33"/>
  <c r="AJ44" i="33" s="1"/>
  <c r="BJ44" i="33" s="1"/>
  <c r="G44" i="34"/>
  <c r="H53" i="33"/>
  <c r="AK53" i="33" s="1"/>
  <c r="BK53" i="33" s="1"/>
  <c r="H53" i="34"/>
  <c r="H34" i="33"/>
  <c r="H34" i="34"/>
  <c r="U34" i="33"/>
  <c r="U34" i="34"/>
  <c r="H57" i="33"/>
  <c r="H57" i="34"/>
  <c r="I61" i="33"/>
  <c r="I61" i="34"/>
  <c r="U52" i="33"/>
  <c r="U52" i="34"/>
  <c r="BG41" i="34"/>
  <c r="GD41" i="34" s="1"/>
  <c r="U36" i="33"/>
  <c r="U36" i="34"/>
  <c r="I62" i="33"/>
  <c r="AL62" i="33" s="1"/>
  <c r="BL62" i="33" s="1"/>
  <c r="I62" i="34"/>
  <c r="H54" i="33"/>
  <c r="H54" i="34"/>
  <c r="U76" i="33"/>
  <c r="AX76" i="33" s="1"/>
  <c r="U76" i="34"/>
  <c r="U72" i="33"/>
  <c r="U72" i="34"/>
  <c r="H39" i="33"/>
  <c r="AK39" i="33" s="1"/>
  <c r="BK39" i="33" s="1"/>
  <c r="H39" i="34"/>
  <c r="U40" i="33"/>
  <c r="U40" i="34"/>
  <c r="G1009" i="17"/>
  <c r="BG83" i="34"/>
  <c r="GD83" i="34" s="1"/>
  <c r="G1003" i="17"/>
  <c r="BG77" i="34"/>
  <c r="GD77" i="34" s="1"/>
  <c r="BG67" i="34"/>
  <c r="GD67" i="34" s="1"/>
  <c r="BG78" i="34"/>
  <c r="GD78" i="34" s="1"/>
  <c r="BG59" i="34"/>
  <c r="GD59" i="34" s="1"/>
  <c r="G969" i="17"/>
  <c r="BG43" i="34"/>
  <c r="GD43" i="34" s="1"/>
  <c r="FC54" i="34"/>
  <c r="AJ71" i="33"/>
  <c r="AJ36" i="33"/>
  <c r="BJ36" i="33" s="1"/>
  <c r="AE221" i="34"/>
  <c r="AJ42" i="33"/>
  <c r="BJ42" i="33" s="1"/>
  <c r="FB33" i="34"/>
  <c r="AJ34" i="33"/>
  <c r="BJ34" i="33" s="1"/>
  <c r="AV50" i="33"/>
  <c r="E163" i="27"/>
  <c r="F830" i="17"/>
  <c r="BV76" i="33"/>
  <c r="BX82" i="33"/>
  <c r="F1001" i="17"/>
  <c r="BV75" i="33"/>
  <c r="BV49" i="33"/>
  <c r="BI49" i="33"/>
  <c r="BX81" i="33"/>
  <c r="BJ54" i="33"/>
  <c r="BJ72" i="33"/>
  <c r="S165" i="33"/>
  <c r="E224" i="32"/>
  <c r="R165" i="33"/>
  <c r="V81" i="33"/>
  <c r="AY81" i="33" s="1"/>
  <c r="E696" i="17"/>
  <c r="G654" i="17"/>
  <c r="E146" i="32"/>
  <c r="G985" i="17"/>
  <c r="H986" i="17"/>
  <c r="F970" i="17"/>
  <c r="G1006" i="17"/>
  <c r="E1139" i="17"/>
  <c r="G826" i="17"/>
  <c r="H663" i="17"/>
  <c r="H835" i="17"/>
  <c r="G808" i="17"/>
  <c r="F959" i="17"/>
  <c r="F1000" i="17"/>
  <c r="G984" i="17"/>
  <c r="G1002" i="17"/>
  <c r="G1004" i="17"/>
  <c r="G960" i="17"/>
  <c r="H987" i="17"/>
  <c r="G961" i="17"/>
  <c r="F972" i="17"/>
  <c r="G968" i="17"/>
  <c r="G981" i="17"/>
  <c r="BW43" i="33"/>
  <c r="BI56" i="33"/>
  <c r="BV59" i="33"/>
  <c r="G873" i="17"/>
  <c r="I663" i="17"/>
  <c r="H885" i="17"/>
  <c r="G971" i="17"/>
  <c r="F45" i="32"/>
  <c r="AF164" i="34" s="1"/>
  <c r="H919" i="17"/>
  <c r="I728" i="17"/>
  <c r="H751" i="17"/>
  <c r="H727" i="17"/>
  <c r="H832" i="17"/>
  <c r="H789" i="17"/>
  <c r="BH55" i="34"/>
  <c r="EE55" i="34" s="1"/>
  <c r="H637" i="17"/>
  <c r="H709" i="17"/>
  <c r="H795" i="17"/>
  <c r="H796" i="17"/>
  <c r="E1138" i="17"/>
  <c r="H659" i="17"/>
  <c r="I922" i="17"/>
  <c r="E98" i="32"/>
  <c r="R167" i="34" s="1"/>
  <c r="I289" i="17"/>
  <c r="I117" i="17"/>
  <c r="I203" i="17"/>
  <c r="I375" i="17"/>
  <c r="AV55" i="34" s="1"/>
  <c r="I134" i="17"/>
  <c r="I392" i="17"/>
  <c r="AV72" i="34" s="1"/>
  <c r="I306" i="17"/>
  <c r="V72" i="34" s="1"/>
  <c r="I220" i="17"/>
  <c r="F797" i="17"/>
  <c r="I276" i="17"/>
  <c r="I104" i="17"/>
  <c r="I190" i="17"/>
  <c r="AV42" i="34"/>
  <c r="H625" i="17"/>
  <c r="G884" i="17"/>
  <c r="H893" i="17"/>
  <c r="E95" i="32"/>
  <c r="R164" i="34" s="1"/>
  <c r="H616" i="17"/>
  <c r="H725" i="17"/>
  <c r="I749" i="17"/>
  <c r="I815" i="17"/>
  <c r="H720" i="17"/>
  <c r="I103" i="17"/>
  <c r="I275" i="17"/>
  <c r="I189" i="17"/>
  <c r="AV41" i="34"/>
  <c r="H364" i="17"/>
  <c r="AU44" i="34" s="1"/>
  <c r="H192" i="17"/>
  <c r="H278" i="17"/>
  <c r="H106" i="17"/>
  <c r="H370" i="17"/>
  <c r="AU50" i="34" s="1"/>
  <c r="H284" i="17"/>
  <c r="H112" i="17"/>
  <c r="H198" i="17"/>
  <c r="F804" i="17"/>
  <c r="H915" i="17"/>
  <c r="H907" i="17"/>
  <c r="H735" i="17"/>
  <c r="H704" i="17"/>
  <c r="G974" i="17"/>
  <c r="H722" i="17"/>
  <c r="H916" i="17"/>
  <c r="G965" i="17"/>
  <c r="F744" i="17"/>
  <c r="H805" i="17"/>
  <c r="H1007" i="17"/>
  <c r="H793" i="17"/>
  <c r="H621" i="17"/>
  <c r="G702" i="17"/>
  <c r="H880" i="17"/>
  <c r="H836" i="17"/>
  <c r="H920" i="17"/>
  <c r="G879" i="17"/>
  <c r="I282" i="17"/>
  <c r="I110" i="17"/>
  <c r="I196" i="17"/>
  <c r="AV48" i="34"/>
  <c r="I191" i="17"/>
  <c r="AV43" i="34"/>
  <c r="I105" i="17"/>
  <c r="I277" i="17"/>
  <c r="I202" i="17"/>
  <c r="I374" i="17"/>
  <c r="AV54" i="34" s="1"/>
  <c r="I116" i="17"/>
  <c r="I288" i="17"/>
  <c r="I396" i="17"/>
  <c r="AV76" i="34" s="1"/>
  <c r="I310" i="17"/>
  <c r="I138" i="17"/>
  <c r="I224" i="17"/>
  <c r="BI71" i="33"/>
  <c r="BI40" i="33"/>
  <c r="BV44" i="33"/>
  <c r="BW80" i="33"/>
  <c r="H726" i="17"/>
  <c r="H713" i="17"/>
  <c r="H739" i="17"/>
  <c r="H837" i="17"/>
  <c r="H899" i="17"/>
  <c r="H889" i="17"/>
  <c r="H660" i="17"/>
  <c r="H746" i="17"/>
  <c r="H638" i="17"/>
  <c r="H617" i="17"/>
  <c r="H895" i="17"/>
  <c r="H809" i="17"/>
  <c r="H881" i="17"/>
  <c r="H745" i="17"/>
  <c r="G628" i="17"/>
  <c r="E176" i="32"/>
  <c r="H883" i="17"/>
  <c r="BG44" i="34"/>
  <c r="ED44" i="34" s="1"/>
  <c r="G626" i="17"/>
  <c r="H807" i="17"/>
  <c r="E173" i="32"/>
  <c r="H639" i="17"/>
  <c r="H811" i="17"/>
  <c r="G982" i="17"/>
  <c r="I901" i="17"/>
  <c r="H892" i="17"/>
  <c r="H806" i="17"/>
  <c r="E868" i="17"/>
  <c r="I118" i="17"/>
  <c r="I290" i="17"/>
  <c r="I204" i="17"/>
  <c r="I376" i="17"/>
  <c r="AV56" i="34" s="1"/>
  <c r="G48" i="32"/>
  <c r="AG167" i="34" s="1"/>
  <c r="G983" i="17"/>
  <c r="H821" i="17"/>
  <c r="H651" i="17"/>
  <c r="H876" i="17"/>
  <c r="G890" i="17"/>
  <c r="H1008" i="17"/>
  <c r="I902" i="17"/>
  <c r="H630" i="17"/>
  <c r="H894" i="17"/>
  <c r="I273" i="17"/>
  <c r="AV39" i="34"/>
  <c r="I101" i="17"/>
  <c r="I187" i="17"/>
  <c r="J122" i="17"/>
  <c r="J208" i="17"/>
  <c r="J380" i="17"/>
  <c r="AW60" i="34" s="1"/>
  <c r="J294" i="17"/>
  <c r="H891" i="17"/>
  <c r="G701" i="17"/>
  <c r="H707" i="17"/>
  <c r="H748" i="17"/>
  <c r="J144" i="17"/>
  <c r="J316" i="17"/>
  <c r="J230" i="17"/>
  <c r="J402" i="17"/>
  <c r="AW82" i="34" s="1"/>
  <c r="I142" i="17"/>
  <c r="I228" i="17"/>
  <c r="I314" i="17"/>
  <c r="I400" i="17"/>
  <c r="AV80" i="34" s="1"/>
  <c r="AV34" i="34"/>
  <c r="I96" i="17"/>
  <c r="I268" i="17"/>
  <c r="I182" i="17"/>
  <c r="AV51" i="34"/>
  <c r="I285" i="17"/>
  <c r="I113" i="17"/>
  <c r="I199" i="17"/>
  <c r="I397" i="17"/>
  <c r="AV77" i="34" s="1"/>
  <c r="I311" i="17"/>
  <c r="I225" i="17"/>
  <c r="I139" i="17"/>
  <c r="G993" i="17"/>
  <c r="BV46" i="33"/>
  <c r="H879" i="17"/>
  <c r="H640" i="17"/>
  <c r="G962" i="17"/>
  <c r="H661" i="17"/>
  <c r="H747" i="17"/>
  <c r="I814" i="17"/>
  <c r="H665" i="17"/>
  <c r="H641" i="17"/>
  <c r="H918" i="17"/>
  <c r="H896" i="17"/>
  <c r="H724" i="17"/>
  <c r="H875" i="17"/>
  <c r="BH41" i="34"/>
  <c r="EE41" i="34" s="1"/>
  <c r="H623" i="17"/>
  <c r="H624" i="17"/>
  <c r="H831" i="17"/>
  <c r="G714" i="17"/>
  <c r="I137" i="17"/>
  <c r="I223" i="17"/>
  <c r="I309" i="17"/>
  <c r="I395" i="17"/>
  <c r="AV75" i="34" s="1"/>
  <c r="I269" i="17"/>
  <c r="I97" i="17"/>
  <c r="AV35" i="34"/>
  <c r="I183" i="17"/>
  <c r="I292" i="17"/>
  <c r="I206" i="17"/>
  <c r="I378" i="17"/>
  <c r="AV58" i="34" s="1"/>
  <c r="I120" i="17"/>
  <c r="H721" i="17"/>
  <c r="E47" i="32"/>
  <c r="AE166" i="34" s="1"/>
  <c r="H788" i="17"/>
  <c r="H897" i="17"/>
  <c r="I643" i="17"/>
  <c r="F979" i="17"/>
  <c r="I303" i="17"/>
  <c r="I131" i="17"/>
  <c r="I217" i="17"/>
  <c r="I389" i="17"/>
  <c r="AV69" i="34" s="1"/>
  <c r="F803" i="17"/>
  <c r="F975" i="17"/>
  <c r="F717" i="17"/>
  <c r="J381" i="17"/>
  <c r="AW61" i="34" s="1"/>
  <c r="J123" i="17"/>
  <c r="J295" i="17"/>
  <c r="J209" i="17"/>
  <c r="I115" i="17"/>
  <c r="I373" i="17"/>
  <c r="AV53" i="34" s="1"/>
  <c r="I287" i="17"/>
  <c r="I201" i="17"/>
  <c r="I305" i="17"/>
  <c r="I219" i="17"/>
  <c r="I133" i="17"/>
  <c r="I391" i="17"/>
  <c r="AV71" i="34" s="1"/>
  <c r="I398" i="17"/>
  <c r="AV78" i="34" s="1"/>
  <c r="I312" i="17"/>
  <c r="I140" i="17"/>
  <c r="I226" i="17"/>
  <c r="G96" i="32"/>
  <c r="T165" i="34" s="1"/>
  <c r="G967" i="17"/>
  <c r="BH69" i="34"/>
  <c r="EE69" i="34" s="1"/>
  <c r="H823" i="17"/>
  <c r="H790" i="17"/>
  <c r="BG50" i="34"/>
  <c r="ED50" i="34" s="1"/>
  <c r="G632" i="17"/>
  <c r="I816" i="17"/>
  <c r="I644" i="17"/>
  <c r="H716" i="17"/>
  <c r="H802" i="17"/>
  <c r="G966" i="17"/>
  <c r="AV36" i="34"/>
  <c r="I270" i="17"/>
  <c r="I98" i="17"/>
  <c r="I184" i="17"/>
  <c r="H267" i="17"/>
  <c r="H353" i="17"/>
  <c r="AU33" i="34" s="1"/>
  <c r="H181" i="17"/>
  <c r="H95" i="17"/>
  <c r="J210" i="17"/>
  <c r="J296" i="17"/>
  <c r="J124" i="17"/>
  <c r="J382" i="17"/>
  <c r="AW62" i="34" s="1"/>
  <c r="H912" i="17"/>
  <c r="BH51" i="34"/>
  <c r="EE51" i="34" s="1"/>
  <c r="H633" i="17"/>
  <c r="H988" i="17"/>
  <c r="I197" i="17"/>
  <c r="AV49" i="34"/>
  <c r="I283" i="17"/>
  <c r="I111" i="17"/>
  <c r="I317" i="17"/>
  <c r="I403" i="17"/>
  <c r="AV83" i="34" s="1"/>
  <c r="I145" i="17"/>
  <c r="I231" i="17"/>
  <c r="F976" i="17"/>
  <c r="BI35" i="33"/>
  <c r="H898" i="17"/>
  <c r="H799" i="17"/>
  <c r="H627" i="17"/>
  <c r="F134" i="20"/>
  <c r="H833" i="17"/>
  <c r="H911" i="17"/>
  <c r="I642" i="17"/>
  <c r="H923" i="17"/>
  <c r="H631" i="17"/>
  <c r="G977" i="17"/>
  <c r="H723" i="17"/>
  <c r="H882" i="17"/>
  <c r="E1140" i="17"/>
  <c r="H917" i="17"/>
  <c r="G886" i="17"/>
  <c r="I750" i="17"/>
  <c r="I102" i="17"/>
  <c r="I188" i="17"/>
  <c r="I274" i="17"/>
  <c r="AV40" i="34"/>
  <c r="F710" i="17"/>
  <c r="H280" i="17"/>
  <c r="H366" i="17"/>
  <c r="AU46" i="34" s="1"/>
  <c r="H108" i="17"/>
  <c r="H194" i="17"/>
  <c r="I107" i="17"/>
  <c r="AV45" i="34"/>
  <c r="I193" i="17"/>
  <c r="I279" i="17"/>
  <c r="I291" i="17"/>
  <c r="I377" i="17"/>
  <c r="AV57" i="34" s="1"/>
  <c r="I205" i="17"/>
  <c r="I119" i="17"/>
  <c r="F657" i="17"/>
  <c r="F829" i="17"/>
  <c r="H711" i="17"/>
  <c r="G712" i="17"/>
  <c r="H635" i="17"/>
  <c r="G980" i="17"/>
  <c r="H46" i="32"/>
  <c r="AH165" i="34" s="1"/>
  <c r="F656" i="17"/>
  <c r="H874" i="17"/>
  <c r="I921" i="17"/>
  <c r="F146" i="32"/>
  <c r="I729" i="17"/>
  <c r="H634" i="17"/>
  <c r="I379" i="17"/>
  <c r="AV59" i="34" s="1"/>
  <c r="I207" i="17"/>
  <c r="I121" i="17"/>
  <c r="I293" i="17"/>
  <c r="I200" i="17"/>
  <c r="I114" i="17"/>
  <c r="I372" i="17"/>
  <c r="AV52" i="34" s="1"/>
  <c r="I286" i="17"/>
  <c r="H743" i="17"/>
  <c r="BH67" i="34"/>
  <c r="EE67" i="34" s="1"/>
  <c r="H649" i="17"/>
  <c r="H909" i="17"/>
  <c r="H737" i="17"/>
  <c r="H618" i="17"/>
  <c r="I730" i="17"/>
  <c r="H636" i="17"/>
  <c r="H658" i="17"/>
  <c r="I399" i="17"/>
  <c r="AV79" i="34" s="1"/>
  <c r="I313" i="17"/>
  <c r="I141" i="17"/>
  <c r="I227" i="17"/>
  <c r="H740" i="17"/>
  <c r="H719" i="17"/>
  <c r="F828" i="17"/>
  <c r="G787" i="17"/>
  <c r="G615" i="17"/>
  <c r="G135" i="20"/>
  <c r="H794" i="17"/>
  <c r="H622" i="17"/>
  <c r="F98" i="32"/>
  <c r="S167" i="34" s="1"/>
  <c r="F662" i="17"/>
  <c r="F834" i="17"/>
  <c r="F812" i="17"/>
  <c r="I301" i="17"/>
  <c r="I387" i="17"/>
  <c r="AV67" i="34" s="1"/>
  <c r="I215" i="17"/>
  <c r="I129" i="17"/>
  <c r="F826" i="17"/>
  <c r="F654" i="17"/>
  <c r="I442" i="17" l="1"/>
  <c r="I483" i="17"/>
  <c r="H456" i="17"/>
  <c r="I448" i="17"/>
  <c r="I459" i="17"/>
  <c r="I451" i="17"/>
  <c r="I484" i="17"/>
  <c r="I486" i="17"/>
  <c r="I445" i="17"/>
  <c r="I478" i="17"/>
  <c r="H452" i="17"/>
  <c r="I440" i="17"/>
  <c r="I460" i="17"/>
  <c r="I447" i="17"/>
  <c r="I461" i="17"/>
  <c r="H439" i="17"/>
  <c r="BH33" i="34" s="1"/>
  <c r="EE33" i="34" s="1"/>
  <c r="I454" i="17"/>
  <c r="H450" i="17"/>
  <c r="I485" i="17"/>
  <c r="I481" i="17"/>
  <c r="I473" i="17"/>
  <c r="I463" i="17"/>
  <c r="J468" i="17"/>
  <c r="I441" i="17"/>
  <c r="J488" i="17"/>
  <c r="J467" i="17"/>
  <c r="J466" i="17"/>
  <c r="I482" i="17"/>
  <c r="I458" i="17"/>
  <c r="I446" i="17"/>
  <c r="I455" i="17"/>
  <c r="I477" i="17"/>
  <c r="I462" i="17"/>
  <c r="I449" i="17"/>
  <c r="I465" i="17"/>
  <c r="I475" i="17"/>
  <c r="I457" i="17"/>
  <c r="I489" i="17"/>
  <c r="I464" i="17"/>
  <c r="IB74" i="34"/>
  <c r="FD80" i="34"/>
  <c r="HD80" i="34" s="1"/>
  <c r="JD80" i="34" s="1"/>
  <c r="FC44" i="34"/>
  <c r="HC44" i="34" s="1"/>
  <c r="JC44" i="34" s="1"/>
  <c r="AI52" i="34"/>
  <c r="AI71" i="34"/>
  <c r="AI58" i="34"/>
  <c r="AI39" i="34"/>
  <c r="AI48" i="34"/>
  <c r="AI72" i="34"/>
  <c r="AH46" i="34"/>
  <c r="AI83" i="34"/>
  <c r="AI49" i="34"/>
  <c r="AI36" i="34"/>
  <c r="AI69" i="34"/>
  <c r="AI75" i="34"/>
  <c r="AI54" i="34"/>
  <c r="AH44" i="34"/>
  <c r="AI59" i="34"/>
  <c r="AI57" i="34"/>
  <c r="AI35" i="34"/>
  <c r="AI51" i="34"/>
  <c r="AI80" i="34"/>
  <c r="AI43" i="34"/>
  <c r="AH50" i="34"/>
  <c r="AI41" i="34"/>
  <c r="AI79" i="34"/>
  <c r="AI45" i="34"/>
  <c r="AI40" i="34"/>
  <c r="AJ62" i="34"/>
  <c r="AI78" i="34"/>
  <c r="AI53" i="34"/>
  <c r="AJ61" i="34"/>
  <c r="AI77" i="34"/>
  <c r="AI34" i="34"/>
  <c r="AJ82" i="34"/>
  <c r="AI56" i="34"/>
  <c r="AI76" i="34"/>
  <c r="AI42" i="34"/>
  <c r="AI55" i="34"/>
  <c r="IO146" i="34"/>
  <c r="FB146" i="34"/>
  <c r="HB146" i="34" s="1"/>
  <c r="JB146" i="34" s="1"/>
  <c r="AH33" i="34"/>
  <c r="T146" i="34"/>
  <c r="T146" i="33"/>
  <c r="BF146" i="34"/>
  <c r="FC146" i="34" s="1"/>
  <c r="S145" i="34"/>
  <c r="S145" i="33"/>
  <c r="AI145" i="33" s="1"/>
  <c r="BE145" i="34"/>
  <c r="GO145" i="34" s="1"/>
  <c r="HO146" i="34"/>
  <c r="DP146" i="34"/>
  <c r="FP146" i="34"/>
  <c r="EP146" i="34"/>
  <c r="BH145" i="33"/>
  <c r="BH221" i="33" s="1"/>
  <c r="AH221" i="33"/>
  <c r="GB146" i="34"/>
  <c r="EB146" i="34"/>
  <c r="IB146" i="34" s="1"/>
  <c r="DO145" i="34"/>
  <c r="HO145" i="34" s="1"/>
  <c r="EO145" i="34"/>
  <c r="FO145" i="34"/>
  <c r="BV50" i="33"/>
  <c r="AK54" i="33"/>
  <c r="BK54" i="33" s="1"/>
  <c r="HQ40" i="34"/>
  <c r="HQ41" i="34"/>
  <c r="HP46" i="34"/>
  <c r="HR82" i="34"/>
  <c r="HR81" i="34"/>
  <c r="E310" i="20"/>
  <c r="HQ54" i="34"/>
  <c r="HQ80" i="34"/>
  <c r="HP50" i="34"/>
  <c r="AK35" i="33"/>
  <c r="IC84" i="34"/>
  <c r="HR61" i="34"/>
  <c r="HP74" i="34"/>
  <c r="G201" i="20"/>
  <c r="G303" i="20"/>
  <c r="F200" i="20"/>
  <c r="F302" i="20"/>
  <c r="F367" i="20"/>
  <c r="GB149" i="34"/>
  <c r="EB149" i="34"/>
  <c r="FB149" i="34"/>
  <c r="HB149" i="34" s="1"/>
  <c r="GO149" i="34"/>
  <c r="IO149" i="34" s="1"/>
  <c r="HQ72" i="34"/>
  <c r="HQ83" i="34"/>
  <c r="FC50" i="34"/>
  <c r="HC50" i="34" s="1"/>
  <c r="JC50" i="34" s="1"/>
  <c r="HQ42" i="34"/>
  <c r="HO165" i="34"/>
  <c r="HO151" i="34"/>
  <c r="HP165" i="34"/>
  <c r="AJ60" i="34"/>
  <c r="AI67" i="34"/>
  <c r="HQ79" i="34"/>
  <c r="HQ56" i="34"/>
  <c r="FP151" i="34"/>
  <c r="DP151" i="34"/>
  <c r="EP151" i="34"/>
  <c r="FD55" i="34"/>
  <c r="JD55" i="34" s="1"/>
  <c r="FD58" i="34"/>
  <c r="FR80" i="34"/>
  <c r="DR80" i="34"/>
  <c r="ER80" i="34"/>
  <c r="FQ33" i="34"/>
  <c r="DQ33" i="34"/>
  <c r="HQ33" i="34" s="1"/>
  <c r="EQ33" i="34"/>
  <c r="IQ33" i="34" s="1"/>
  <c r="FR52" i="34"/>
  <c r="DR52" i="34"/>
  <c r="HR52" i="34" s="1"/>
  <c r="ER52" i="34"/>
  <c r="IR52" i="34" s="1"/>
  <c r="FR43" i="34"/>
  <c r="DR43" i="34"/>
  <c r="ER43" i="34"/>
  <c r="FR55" i="34"/>
  <c r="DR55" i="34"/>
  <c r="HR55" i="34" s="1"/>
  <c r="ER55" i="34"/>
  <c r="IR55" i="34" s="1"/>
  <c r="FR48" i="34"/>
  <c r="DR48" i="34"/>
  <c r="HR48" i="34" s="1"/>
  <c r="ER48" i="34"/>
  <c r="IR48" i="34" s="1"/>
  <c r="FR35" i="34"/>
  <c r="DR35" i="34"/>
  <c r="ER35" i="34"/>
  <c r="AK58" i="33"/>
  <c r="BK58" i="33" s="1"/>
  <c r="HQ76" i="34"/>
  <c r="HQ71" i="34"/>
  <c r="IR82" i="34"/>
  <c r="HQ43" i="34"/>
  <c r="IR81" i="34"/>
  <c r="HQ78" i="34"/>
  <c r="GE43" i="34"/>
  <c r="HQ75" i="34"/>
  <c r="IQ54" i="34"/>
  <c r="DP167" i="34"/>
  <c r="EP167" i="34"/>
  <c r="FP167" i="34"/>
  <c r="FR39" i="34"/>
  <c r="DR39" i="34"/>
  <c r="HR39" i="34" s="1"/>
  <c r="ER39" i="34"/>
  <c r="IR39" i="34" s="1"/>
  <c r="FS62" i="34"/>
  <c r="DS62" i="34"/>
  <c r="HS62" i="34" s="1"/>
  <c r="ES62" i="34"/>
  <c r="IS62" i="34" s="1"/>
  <c r="FS61" i="34"/>
  <c r="DS61" i="34"/>
  <c r="ES61" i="34"/>
  <c r="FR53" i="34"/>
  <c r="DR53" i="34"/>
  <c r="HR53" i="34" s="1"/>
  <c r="ER53" i="34"/>
  <c r="IR53" i="34" s="1"/>
  <c r="FS82" i="34"/>
  <c r="DS82" i="34"/>
  <c r="ES82" i="34"/>
  <c r="FR77" i="34"/>
  <c r="DR77" i="34"/>
  <c r="ER77" i="34"/>
  <c r="FR83" i="34"/>
  <c r="DR83" i="34"/>
  <c r="ER83" i="34"/>
  <c r="FR71" i="34"/>
  <c r="DR71" i="34"/>
  <c r="ER71" i="34"/>
  <c r="FR59" i="34"/>
  <c r="DR59" i="34"/>
  <c r="HR59" i="34" s="1"/>
  <c r="ER59" i="34"/>
  <c r="IR59" i="34" s="1"/>
  <c r="FR72" i="34"/>
  <c r="DR72" i="34"/>
  <c r="ER72" i="34"/>
  <c r="FR36" i="34"/>
  <c r="DR36" i="34"/>
  <c r="ER36" i="34"/>
  <c r="FR67" i="34"/>
  <c r="DR67" i="34"/>
  <c r="HR67" i="34" s="1"/>
  <c r="ER67" i="34"/>
  <c r="IR67" i="34" s="1"/>
  <c r="FR49" i="34"/>
  <c r="DR49" i="34"/>
  <c r="ER49" i="34"/>
  <c r="FS60" i="34"/>
  <c r="DS60" i="34"/>
  <c r="HS60" i="34" s="1"/>
  <c r="ES60" i="34"/>
  <c r="IS60" i="34" s="1"/>
  <c r="IQ36" i="34"/>
  <c r="GE67" i="34"/>
  <c r="IE67" i="34" s="1"/>
  <c r="GF82" i="34"/>
  <c r="IQ49" i="34"/>
  <c r="GE51" i="34"/>
  <c r="IE51" i="34" s="1"/>
  <c r="GE69" i="34"/>
  <c r="IE69" i="34" s="1"/>
  <c r="FQ165" i="34"/>
  <c r="DQ165" i="34"/>
  <c r="EQ165" i="34"/>
  <c r="FO167" i="34"/>
  <c r="DO167" i="34"/>
  <c r="EO167" i="34"/>
  <c r="FD76" i="34"/>
  <c r="HD76" i="34" s="1"/>
  <c r="JD76" i="34" s="1"/>
  <c r="FR69" i="34"/>
  <c r="DR69" i="34"/>
  <c r="HR69" i="34" s="1"/>
  <c r="ER69" i="34"/>
  <c r="IR69" i="34" s="1"/>
  <c r="FR75" i="34"/>
  <c r="DR75" i="34"/>
  <c r="ER75" i="34"/>
  <c r="FR42" i="34"/>
  <c r="DR42" i="34"/>
  <c r="ER42" i="34"/>
  <c r="FR78" i="34"/>
  <c r="DR78" i="34"/>
  <c r="ER78" i="34"/>
  <c r="FR79" i="34"/>
  <c r="DR79" i="34"/>
  <c r="ER79" i="34"/>
  <c r="HQ77" i="34"/>
  <c r="HQ36" i="34"/>
  <c r="HP44" i="34"/>
  <c r="HQ34" i="34"/>
  <c r="HQ35" i="34"/>
  <c r="HQ49" i="34"/>
  <c r="HQ58" i="34"/>
  <c r="GE58" i="34"/>
  <c r="IQ56" i="34"/>
  <c r="GE41" i="34"/>
  <c r="DO164" i="34"/>
  <c r="EO164" i="34"/>
  <c r="FO164" i="34"/>
  <c r="FR54" i="34"/>
  <c r="DR54" i="34"/>
  <c r="ER54" i="34"/>
  <c r="FR57" i="34"/>
  <c r="DR57" i="34"/>
  <c r="HR57" i="34" s="1"/>
  <c r="ER57" i="34"/>
  <c r="IR57" i="34" s="1"/>
  <c r="FR34" i="34"/>
  <c r="DR34" i="34"/>
  <c r="ER34" i="34"/>
  <c r="FQ44" i="34"/>
  <c r="DQ44" i="34"/>
  <c r="EQ44" i="34"/>
  <c r="FQ46" i="34"/>
  <c r="DQ46" i="34"/>
  <c r="EQ46" i="34"/>
  <c r="FR56" i="34"/>
  <c r="DR56" i="34"/>
  <c r="ER56" i="34"/>
  <c r="FR40" i="34"/>
  <c r="DR40" i="34"/>
  <c r="ER40" i="34"/>
  <c r="FR51" i="34"/>
  <c r="DR51" i="34"/>
  <c r="HR51" i="34" s="1"/>
  <c r="ER51" i="34"/>
  <c r="IR51" i="34" s="1"/>
  <c r="FQ50" i="34"/>
  <c r="DQ50" i="34"/>
  <c r="EQ50" i="34"/>
  <c r="FS81" i="34"/>
  <c r="DS81" i="34"/>
  <c r="ES81" i="34"/>
  <c r="FR41" i="34"/>
  <c r="DR41" i="34"/>
  <c r="ER41" i="34"/>
  <c r="FR45" i="34"/>
  <c r="DR45" i="34"/>
  <c r="HR45" i="34" s="1"/>
  <c r="ER45" i="34"/>
  <c r="IR45" i="34" s="1"/>
  <c r="FR58" i="34"/>
  <c r="DR58" i="34"/>
  <c r="ER58" i="34"/>
  <c r="FR76" i="34"/>
  <c r="DR76" i="34"/>
  <c r="ER76" i="34"/>
  <c r="IQ71" i="34"/>
  <c r="GD44" i="34"/>
  <c r="GE55" i="34"/>
  <c r="GD50" i="34"/>
  <c r="ID50" i="34" s="1"/>
  <c r="IC39" i="34"/>
  <c r="IC55" i="34"/>
  <c r="IB44" i="34"/>
  <c r="IE43" i="34"/>
  <c r="IE41" i="34"/>
  <c r="IE58" i="34"/>
  <c r="IB46" i="34"/>
  <c r="IC77" i="34"/>
  <c r="IC43" i="34"/>
  <c r="ID53" i="34"/>
  <c r="IC41" i="34"/>
  <c r="IC36" i="34"/>
  <c r="IC45" i="34"/>
  <c r="IC72" i="34"/>
  <c r="ID62" i="34"/>
  <c r="IC42" i="34"/>
  <c r="IC53" i="34"/>
  <c r="IC48" i="34"/>
  <c r="ID82" i="34"/>
  <c r="IC79" i="34"/>
  <c r="ID44" i="34"/>
  <c r="IE55" i="34"/>
  <c r="IC82" i="34"/>
  <c r="IC49" i="34"/>
  <c r="IC54" i="34"/>
  <c r="IC67" i="34"/>
  <c r="IB33" i="34"/>
  <c r="IC40" i="34"/>
  <c r="IC35" i="34"/>
  <c r="IC34" i="34"/>
  <c r="ID57" i="34"/>
  <c r="IC51" i="34"/>
  <c r="IC69" i="34"/>
  <c r="ED59" i="34"/>
  <c r="ED67" i="34"/>
  <c r="ED83" i="34"/>
  <c r="ED41" i="34"/>
  <c r="EE61" i="34"/>
  <c r="ED35" i="34"/>
  <c r="ED55" i="34"/>
  <c r="ED51" i="34"/>
  <c r="ED58" i="34"/>
  <c r="EE60" i="34"/>
  <c r="ED72" i="34"/>
  <c r="ED75" i="34"/>
  <c r="EC33" i="34"/>
  <c r="ED42" i="34"/>
  <c r="AF221" i="34"/>
  <c r="ED43" i="34"/>
  <c r="ED78" i="34"/>
  <c r="ED77" i="34"/>
  <c r="EC46" i="34"/>
  <c r="ED34" i="34"/>
  <c r="ED76" i="34"/>
  <c r="ED80" i="34"/>
  <c r="EC44" i="34"/>
  <c r="GP50" i="34"/>
  <c r="IP50" i="34" s="1"/>
  <c r="EC74" i="34"/>
  <c r="ED79" i="34"/>
  <c r="ED40" i="34"/>
  <c r="GQ44" i="34"/>
  <c r="HD48" i="34"/>
  <c r="JD48" i="34" s="1"/>
  <c r="JD57" i="34"/>
  <c r="HD57" i="34"/>
  <c r="GR51" i="34"/>
  <c r="GQ50" i="34"/>
  <c r="GR41" i="34"/>
  <c r="GR58" i="34"/>
  <c r="HB74" i="34"/>
  <c r="JB74" i="34" s="1"/>
  <c r="HD49" i="34"/>
  <c r="JD49" i="34" s="1"/>
  <c r="FD72" i="34"/>
  <c r="HC49" i="34"/>
  <c r="JC49" i="34" s="1"/>
  <c r="HC79" i="34"/>
  <c r="JC79" i="34" s="1"/>
  <c r="HC72" i="34"/>
  <c r="JC72" i="34" s="1"/>
  <c r="HC35" i="34"/>
  <c r="JC35" i="34" s="1"/>
  <c r="GP33" i="34"/>
  <c r="GQ72" i="34"/>
  <c r="IQ72" i="34" s="1"/>
  <c r="GQ77" i="34"/>
  <c r="IQ77" i="34" s="1"/>
  <c r="HC41" i="34"/>
  <c r="JC41" i="34" s="1"/>
  <c r="GQ51" i="34"/>
  <c r="GQ35" i="34"/>
  <c r="IQ35" i="34" s="1"/>
  <c r="HD58" i="34"/>
  <c r="JD58" i="34" s="1"/>
  <c r="JD45" i="34"/>
  <c r="HD45" i="34"/>
  <c r="GR43" i="34"/>
  <c r="GR55" i="34"/>
  <c r="JE62" i="34"/>
  <c r="HE62" i="34"/>
  <c r="HC84" i="34"/>
  <c r="JC84" i="34" s="1"/>
  <c r="HC40" i="34"/>
  <c r="JC40" i="34" s="1"/>
  <c r="JD62" i="34"/>
  <c r="HD62" i="34"/>
  <c r="EC50" i="34"/>
  <c r="HB44" i="34"/>
  <c r="JB44" i="34" s="1"/>
  <c r="HD82" i="34"/>
  <c r="JD82" i="34" s="1"/>
  <c r="HC36" i="34"/>
  <c r="JC36" i="34" s="1"/>
  <c r="HC34" i="34"/>
  <c r="JC34" i="34" s="1"/>
  <c r="GQ40" i="34"/>
  <c r="IQ40" i="34" s="1"/>
  <c r="GQ55" i="34"/>
  <c r="GP44" i="34"/>
  <c r="IP44" i="34" s="1"/>
  <c r="GS82" i="34"/>
  <c r="HD36" i="34"/>
  <c r="JD36" i="34" s="1"/>
  <c r="HD52" i="34"/>
  <c r="JD52" i="34" s="1"/>
  <c r="HC45" i="34"/>
  <c r="JC45" i="34" s="1"/>
  <c r="GR67" i="34"/>
  <c r="IF82" i="34"/>
  <c r="HD39" i="34"/>
  <c r="JD39" i="34" s="1"/>
  <c r="HC43" i="34"/>
  <c r="JC43" i="34" s="1"/>
  <c r="HE81" i="34"/>
  <c r="JE81" i="34" s="1"/>
  <c r="JC55" i="34"/>
  <c r="HC55" i="34"/>
  <c r="HC39" i="34"/>
  <c r="JC39" i="34" s="1"/>
  <c r="HC48" i="34"/>
  <c r="JC48" i="34" s="1"/>
  <c r="GQ67" i="34"/>
  <c r="GQ83" i="34"/>
  <c r="IQ83" i="34" s="1"/>
  <c r="GQ76" i="34"/>
  <c r="IQ76" i="34" s="1"/>
  <c r="GQ79" i="34"/>
  <c r="IQ79" i="34" s="1"/>
  <c r="GR61" i="34"/>
  <c r="IR61" i="34" s="1"/>
  <c r="GQ58" i="34"/>
  <c r="IQ58" i="34" s="1"/>
  <c r="HB33" i="34"/>
  <c r="JB33" i="34" s="1"/>
  <c r="HC54" i="34"/>
  <c r="JC54" i="34" s="1"/>
  <c r="HD71" i="34"/>
  <c r="JD71" i="34" s="1"/>
  <c r="HD56" i="34"/>
  <c r="JD56" i="34" s="1"/>
  <c r="GR69" i="34"/>
  <c r="HD69" i="34"/>
  <c r="JD69" i="34" s="1"/>
  <c r="HE82" i="34"/>
  <c r="JE82" i="34" s="1"/>
  <c r="HD54" i="34"/>
  <c r="JD54" i="34" s="1"/>
  <c r="HD53" i="34"/>
  <c r="JD53" i="34" s="1"/>
  <c r="HC77" i="34"/>
  <c r="JC77" i="34" s="1"/>
  <c r="HC67" i="34"/>
  <c r="JC67" i="34" s="1"/>
  <c r="HC53" i="34"/>
  <c r="JC53" i="34" s="1"/>
  <c r="HB46" i="34"/>
  <c r="JB46" i="34" s="1"/>
  <c r="GQ75" i="34"/>
  <c r="IQ75" i="34" s="1"/>
  <c r="GQ78" i="34"/>
  <c r="IQ78" i="34" s="1"/>
  <c r="GQ42" i="34"/>
  <c r="IQ42" i="34" s="1"/>
  <c r="GQ41" i="34"/>
  <c r="IQ41" i="34" s="1"/>
  <c r="GP46" i="34"/>
  <c r="IP46" i="34" s="1"/>
  <c r="GQ43" i="34"/>
  <c r="IQ43" i="34" s="1"/>
  <c r="GR60" i="34"/>
  <c r="GQ34" i="34"/>
  <c r="IQ34" i="34" s="1"/>
  <c r="GQ59" i="34"/>
  <c r="GQ80" i="34"/>
  <c r="IQ80" i="34" s="1"/>
  <c r="GP74" i="34"/>
  <c r="IP74" i="34" s="1"/>
  <c r="FD67" i="34"/>
  <c r="FD41" i="34"/>
  <c r="FD75" i="34"/>
  <c r="FD42" i="34"/>
  <c r="FD43" i="34"/>
  <c r="FD78" i="34"/>
  <c r="FC74" i="34"/>
  <c r="FD40" i="34"/>
  <c r="AL61" i="33"/>
  <c r="BL61" i="33" s="1"/>
  <c r="AK57" i="33"/>
  <c r="BK57" i="33" s="1"/>
  <c r="FC46" i="34"/>
  <c r="FE60" i="34"/>
  <c r="FD35" i="34"/>
  <c r="FD77" i="34"/>
  <c r="AK55" i="33"/>
  <c r="BK55" i="33" s="1"/>
  <c r="FD34" i="34"/>
  <c r="FD51" i="34"/>
  <c r="AK34" i="33"/>
  <c r="BK34" i="33" s="1"/>
  <c r="AK42" i="33"/>
  <c r="BK42" i="33" s="1"/>
  <c r="AK71" i="33"/>
  <c r="I67" i="33"/>
  <c r="AL67" i="33" s="1"/>
  <c r="BL67" i="33" s="1"/>
  <c r="I67" i="34"/>
  <c r="I57" i="33"/>
  <c r="I57" i="34"/>
  <c r="V45" i="33"/>
  <c r="AY45" i="33" s="1"/>
  <c r="BY45" i="33" s="1"/>
  <c r="V45" i="34"/>
  <c r="I71" i="33"/>
  <c r="I71" i="34"/>
  <c r="V67" i="33"/>
  <c r="V67" i="34"/>
  <c r="I59" i="33"/>
  <c r="AL59" i="33" s="1"/>
  <c r="BL59" i="33" s="1"/>
  <c r="I59" i="34"/>
  <c r="I49" i="33"/>
  <c r="AL49" i="33" s="1"/>
  <c r="I49" i="34"/>
  <c r="V71" i="33"/>
  <c r="V71" i="34"/>
  <c r="V79" i="33"/>
  <c r="AY79" i="33" s="1"/>
  <c r="BY79" i="33" s="1"/>
  <c r="V79" i="34"/>
  <c r="V52" i="33"/>
  <c r="V52" i="34"/>
  <c r="V59" i="33"/>
  <c r="AY59" i="33" s="1"/>
  <c r="V59" i="34"/>
  <c r="V57" i="33"/>
  <c r="V57" i="34"/>
  <c r="I40" i="33"/>
  <c r="I40" i="34"/>
  <c r="J62" i="33"/>
  <c r="AM62" i="33" s="1"/>
  <c r="BM62" i="33" s="1"/>
  <c r="J62" i="34"/>
  <c r="I53" i="33"/>
  <c r="AL53" i="33" s="1"/>
  <c r="BL53" i="33" s="1"/>
  <c r="I53" i="34"/>
  <c r="I69" i="33"/>
  <c r="AL69" i="33" s="1"/>
  <c r="BL69" i="33" s="1"/>
  <c r="I69" i="34"/>
  <c r="V58" i="33"/>
  <c r="V58" i="34"/>
  <c r="V75" i="33"/>
  <c r="AY75" i="33" s="1"/>
  <c r="V75" i="34"/>
  <c r="I51" i="33"/>
  <c r="AL51" i="33" s="1"/>
  <c r="BL51" i="33" s="1"/>
  <c r="I51" i="34"/>
  <c r="I34" i="33"/>
  <c r="I34" i="34"/>
  <c r="I80" i="33"/>
  <c r="AL80" i="33" s="1"/>
  <c r="BL80" i="33" s="1"/>
  <c r="I80" i="34"/>
  <c r="J82" i="33"/>
  <c r="AM82" i="33" s="1"/>
  <c r="BM82" i="33" s="1"/>
  <c r="J82" i="34"/>
  <c r="I39" i="33"/>
  <c r="AL39" i="33" s="1"/>
  <c r="BL39" i="33" s="1"/>
  <c r="I39" i="34"/>
  <c r="I56" i="33"/>
  <c r="I56" i="34"/>
  <c r="I76" i="33"/>
  <c r="AL76" i="33" s="1"/>
  <c r="BL76" i="33" s="1"/>
  <c r="I76" i="34"/>
  <c r="I48" i="33"/>
  <c r="AL48" i="33" s="1"/>
  <c r="BL48" i="33" s="1"/>
  <c r="I48" i="34"/>
  <c r="U50" i="33"/>
  <c r="AX50" i="33" s="1"/>
  <c r="U50" i="34"/>
  <c r="I41" i="33"/>
  <c r="I41" i="34"/>
  <c r="BI81" i="34"/>
  <c r="GF81" i="34" s="1"/>
  <c r="I42" i="33"/>
  <c r="I42" i="34"/>
  <c r="I55" i="33"/>
  <c r="I55" i="34"/>
  <c r="BH57" i="34"/>
  <c r="GE57" i="34" s="1"/>
  <c r="BH52" i="34"/>
  <c r="GE52" i="34" s="1"/>
  <c r="BH72" i="34"/>
  <c r="GE72" i="34" s="1"/>
  <c r="H982" i="17"/>
  <c r="BH56" i="34"/>
  <c r="GE56" i="34" s="1"/>
  <c r="BH83" i="34"/>
  <c r="BI61" i="34"/>
  <c r="GF61" i="34" s="1"/>
  <c r="FE43" i="34"/>
  <c r="FE55" i="34"/>
  <c r="AE222" i="34"/>
  <c r="FD83" i="34"/>
  <c r="FD79" i="34"/>
  <c r="FE51" i="34"/>
  <c r="FD50" i="34"/>
  <c r="FE41" i="34"/>
  <c r="FC33" i="34"/>
  <c r="BF165" i="34"/>
  <c r="GC165" i="34" s="1"/>
  <c r="V36" i="33"/>
  <c r="V36" i="34"/>
  <c r="V78" i="33"/>
  <c r="AY78" i="33" s="1"/>
  <c r="BY78" i="33" s="1"/>
  <c r="V78" i="34"/>
  <c r="V53" i="33"/>
  <c r="V53" i="34"/>
  <c r="I35" i="33"/>
  <c r="I35" i="34"/>
  <c r="V35" i="33"/>
  <c r="V35" i="34"/>
  <c r="I75" i="33"/>
  <c r="AL75" i="33" s="1"/>
  <c r="BL75" i="33" s="1"/>
  <c r="I75" i="34"/>
  <c r="AU151" i="33"/>
  <c r="V77" i="33"/>
  <c r="AY77" i="33" s="1"/>
  <c r="BY77" i="33" s="1"/>
  <c r="V77" i="34"/>
  <c r="V34" i="33"/>
  <c r="V34" i="34"/>
  <c r="W82" i="33"/>
  <c r="AZ82" i="33" s="1"/>
  <c r="W82" i="34"/>
  <c r="J60" i="33"/>
  <c r="AM60" i="33" s="1"/>
  <c r="BM60" i="33" s="1"/>
  <c r="J60" i="34"/>
  <c r="E369" i="20"/>
  <c r="GB151" i="34"/>
  <c r="V56" i="33"/>
  <c r="V56" i="34"/>
  <c r="V54" i="33"/>
  <c r="V54" i="34"/>
  <c r="I54" i="33"/>
  <c r="I54" i="34"/>
  <c r="BH54" i="34"/>
  <c r="GE54" i="34" s="1"/>
  <c r="H44" i="33"/>
  <c r="AK44" i="33" s="1"/>
  <c r="BK44" i="33" s="1"/>
  <c r="H44" i="34"/>
  <c r="BH42" i="34"/>
  <c r="GE42" i="34" s="1"/>
  <c r="BH53" i="34"/>
  <c r="GE53" i="34" s="1"/>
  <c r="H1003" i="17"/>
  <c r="BH77" i="34"/>
  <c r="GE77" i="34" s="1"/>
  <c r="BH80" i="34"/>
  <c r="GE80" i="34" s="1"/>
  <c r="BI60" i="34"/>
  <c r="GF60" i="34" s="1"/>
  <c r="BH48" i="34"/>
  <c r="GE48" i="34" s="1"/>
  <c r="FD44" i="34"/>
  <c r="AK40" i="33"/>
  <c r="AK41" i="33"/>
  <c r="BK41" i="33" s="1"/>
  <c r="FE61" i="34"/>
  <c r="V49" i="33"/>
  <c r="AY49" i="33" s="1"/>
  <c r="V49" i="34"/>
  <c r="U33" i="33"/>
  <c r="U33" i="34"/>
  <c r="I79" i="33"/>
  <c r="AL79" i="33" s="1"/>
  <c r="BL79" i="33" s="1"/>
  <c r="I79" i="34"/>
  <c r="I45" i="33"/>
  <c r="AL45" i="33" s="1"/>
  <c r="BL45" i="33" s="1"/>
  <c r="I45" i="34"/>
  <c r="H46" i="33"/>
  <c r="AK46" i="33" s="1"/>
  <c r="BK46" i="33" s="1"/>
  <c r="H46" i="34"/>
  <c r="U46" i="33"/>
  <c r="AX46" i="33" s="1"/>
  <c r="U46" i="34"/>
  <c r="V40" i="33"/>
  <c r="V40" i="34"/>
  <c r="I83" i="33"/>
  <c r="AL83" i="33" s="1"/>
  <c r="BL83" i="33" s="1"/>
  <c r="I83" i="34"/>
  <c r="V83" i="33"/>
  <c r="AY83" i="33" s="1"/>
  <c r="BY83" i="33" s="1"/>
  <c r="V83" i="34"/>
  <c r="H33" i="33"/>
  <c r="AK33" i="33" s="1"/>
  <c r="BK33" i="33" s="1"/>
  <c r="H33" i="34"/>
  <c r="I36" i="33"/>
  <c r="I36" i="34"/>
  <c r="BH76" i="34"/>
  <c r="GE76" i="34" s="1"/>
  <c r="I78" i="33"/>
  <c r="AL78" i="33" s="1"/>
  <c r="BL78" i="33" s="1"/>
  <c r="I78" i="34"/>
  <c r="W61" i="33"/>
  <c r="W61" i="34"/>
  <c r="V51" i="33"/>
  <c r="V51" i="34"/>
  <c r="V76" i="33"/>
  <c r="AY76" i="33" s="1"/>
  <c r="V76" i="34"/>
  <c r="V43" i="33"/>
  <c r="AY43" i="33" s="1"/>
  <c r="V43" i="34"/>
  <c r="I43" i="33"/>
  <c r="AL43" i="33" s="1"/>
  <c r="BL43" i="33" s="1"/>
  <c r="I43" i="34"/>
  <c r="BG33" i="34"/>
  <c r="GD33" i="34" s="1"/>
  <c r="H50" i="33"/>
  <c r="AK50" i="33" s="1"/>
  <c r="H50" i="34"/>
  <c r="V41" i="33"/>
  <c r="V41" i="34"/>
  <c r="V42" i="33"/>
  <c r="V42" i="34"/>
  <c r="BH78" i="34"/>
  <c r="GE78" i="34" s="1"/>
  <c r="BH71" i="34"/>
  <c r="GE71" i="34" s="1"/>
  <c r="BH79" i="34"/>
  <c r="GE79" i="34" s="1"/>
  <c r="BH39" i="34"/>
  <c r="GE39" i="34" s="1"/>
  <c r="BH34" i="34"/>
  <c r="GE34" i="34" s="1"/>
  <c r="BH35" i="34"/>
  <c r="GE35" i="34" s="1"/>
  <c r="AK56" i="33"/>
  <c r="FD59" i="34"/>
  <c r="FE67" i="34"/>
  <c r="J61" i="33"/>
  <c r="J61" i="34"/>
  <c r="I52" i="33"/>
  <c r="AL52" i="33" s="1"/>
  <c r="BL52" i="33" s="1"/>
  <c r="I52" i="34"/>
  <c r="BH49" i="34"/>
  <c r="GE49" i="34" s="1"/>
  <c r="W62" i="33"/>
  <c r="AZ62" i="33" s="1"/>
  <c r="BZ62" i="33" s="1"/>
  <c r="W62" i="34"/>
  <c r="V69" i="33"/>
  <c r="V69" i="34"/>
  <c r="I58" i="33"/>
  <c r="I58" i="34"/>
  <c r="BG46" i="34"/>
  <c r="GD46" i="34" s="1"/>
  <c r="I77" i="33"/>
  <c r="AL77" i="33" s="1"/>
  <c r="BL77" i="33" s="1"/>
  <c r="I77" i="34"/>
  <c r="V80" i="33"/>
  <c r="AY80" i="33" s="1"/>
  <c r="V80" i="34"/>
  <c r="W60" i="33"/>
  <c r="W60" i="34"/>
  <c r="V39" i="33"/>
  <c r="V39" i="34"/>
  <c r="V48" i="33"/>
  <c r="V48" i="34"/>
  <c r="U44" i="33"/>
  <c r="AX44" i="33" s="1"/>
  <c r="U44" i="34"/>
  <c r="I72" i="33"/>
  <c r="I72" i="34"/>
  <c r="V55" i="33"/>
  <c r="V55" i="34"/>
  <c r="BH40" i="34"/>
  <c r="GE40" i="34" s="1"/>
  <c r="BH75" i="34"/>
  <c r="GE75" i="34" s="1"/>
  <c r="BH45" i="34"/>
  <c r="GE45" i="34" s="1"/>
  <c r="BI62" i="34"/>
  <c r="GF62" i="34" s="1"/>
  <c r="BH59" i="34"/>
  <c r="GE59" i="34" s="1"/>
  <c r="BH36" i="34"/>
  <c r="GE36" i="34" s="1"/>
  <c r="E274" i="32"/>
  <c r="BE165" i="34"/>
  <c r="GB165" i="34" s="1"/>
  <c r="FF82" i="34"/>
  <c r="FE69" i="34"/>
  <c r="AK72" i="33"/>
  <c r="BK72" i="33" s="1"/>
  <c r="AK36" i="33"/>
  <c r="BK36" i="33" s="1"/>
  <c r="FE58" i="34"/>
  <c r="AU165" i="33"/>
  <c r="AV165" i="33"/>
  <c r="BJ50" i="33"/>
  <c r="BW50" i="33"/>
  <c r="BY82" i="33"/>
  <c r="G975" i="17"/>
  <c r="BW49" i="33"/>
  <c r="BJ49" i="33"/>
  <c r="BY81" i="33"/>
  <c r="E145" i="32"/>
  <c r="R164" i="33"/>
  <c r="AU164" i="33" s="1"/>
  <c r="S167" i="33"/>
  <c r="T165" i="33"/>
  <c r="E226" i="32"/>
  <c r="R167" i="33"/>
  <c r="V72" i="33"/>
  <c r="H985" i="17"/>
  <c r="I988" i="17"/>
  <c r="H702" i="17"/>
  <c r="H965" i="17"/>
  <c r="H974" i="17"/>
  <c r="H960" i="17"/>
  <c r="H962" i="17"/>
  <c r="G146" i="32"/>
  <c r="I986" i="17"/>
  <c r="H654" i="17"/>
  <c r="H1006" i="17"/>
  <c r="I987" i="17"/>
  <c r="H826" i="17"/>
  <c r="H983" i="17"/>
  <c r="H1005" i="17"/>
  <c r="H971" i="17"/>
  <c r="G718" i="17"/>
  <c r="H966" i="17"/>
  <c r="H1009" i="17"/>
  <c r="G804" i="17"/>
  <c r="H998" i="17"/>
  <c r="E148" i="32"/>
  <c r="H968" i="17"/>
  <c r="H1004" i="17"/>
  <c r="H961" i="17"/>
  <c r="I966" i="17"/>
  <c r="BJ82" i="34"/>
  <c r="EG82" i="34" s="1"/>
  <c r="BJ60" i="34"/>
  <c r="EG60" i="34" s="1"/>
  <c r="BJ71" i="33"/>
  <c r="H873" i="17"/>
  <c r="I907" i="17"/>
  <c r="I661" i="17"/>
  <c r="H993" i="17"/>
  <c r="I806" i="17"/>
  <c r="I641" i="17"/>
  <c r="H969" i="17"/>
  <c r="I725" i="17"/>
  <c r="I885" i="17"/>
  <c r="I794" i="17"/>
  <c r="AV33" i="34"/>
  <c r="I181" i="17"/>
  <c r="I95" i="17"/>
  <c r="I267" i="17"/>
  <c r="F703" i="17"/>
  <c r="J392" i="17"/>
  <c r="AW72" i="34" s="1"/>
  <c r="J220" i="17"/>
  <c r="J134" i="17"/>
  <c r="J306" i="17"/>
  <c r="J113" i="17"/>
  <c r="J285" i="17"/>
  <c r="AW51" i="34"/>
  <c r="J199" i="17"/>
  <c r="J816" i="17"/>
  <c r="I704" i="17"/>
  <c r="I876" i="17"/>
  <c r="I893" i="17"/>
  <c r="J815" i="17"/>
  <c r="I909" i="17"/>
  <c r="I823" i="17"/>
  <c r="I640" i="17"/>
  <c r="H984" i="17"/>
  <c r="F800" i="17"/>
  <c r="J315" i="17"/>
  <c r="J143" i="17"/>
  <c r="J401" i="17"/>
  <c r="AW81" i="34" s="1"/>
  <c r="J229" i="17"/>
  <c r="AV50" i="34"/>
  <c r="I284" i="17"/>
  <c r="I112" i="17"/>
  <c r="I198" i="17"/>
  <c r="J117" i="17"/>
  <c r="J375" i="17"/>
  <c r="AW55" i="34" s="1"/>
  <c r="J289" i="17"/>
  <c r="J203" i="17"/>
  <c r="I831" i="17"/>
  <c r="I891" i="17"/>
  <c r="I616" i="17"/>
  <c r="I920" i="17"/>
  <c r="J750" i="17"/>
  <c r="J814" i="17"/>
  <c r="I707" i="17"/>
  <c r="I896" i="17"/>
  <c r="I638" i="17"/>
  <c r="E55" i="32"/>
  <c r="I664" i="17"/>
  <c r="V697" i="17" s="1"/>
  <c r="I1008" i="17"/>
  <c r="G662" i="17"/>
  <c r="G834" i="17"/>
  <c r="J310" i="17"/>
  <c r="J138" i="17"/>
  <c r="J224" i="17"/>
  <c r="J396" i="17"/>
  <c r="AW76" i="34" s="1"/>
  <c r="J301" i="17"/>
  <c r="J215" i="17"/>
  <c r="J129" i="17"/>
  <c r="J387" i="17"/>
  <c r="AW67" i="34" s="1"/>
  <c r="J373" i="17"/>
  <c r="AW53" i="34" s="1"/>
  <c r="J115" i="17"/>
  <c r="J201" i="17"/>
  <c r="J287" i="17"/>
  <c r="F873" i="17"/>
  <c r="F708" i="17"/>
  <c r="I106" i="17"/>
  <c r="AV44" i="34"/>
  <c r="I278" i="17"/>
  <c r="I192" i="17"/>
  <c r="I916" i="17"/>
  <c r="I636" i="17"/>
  <c r="I711" i="17"/>
  <c r="I802" i="17"/>
  <c r="H980" i="17"/>
  <c r="I881" i="17"/>
  <c r="I623" i="17"/>
  <c r="I912" i="17"/>
  <c r="I895" i="17"/>
  <c r="I809" i="17"/>
  <c r="H981" i="17"/>
  <c r="G979" i="17"/>
  <c r="F95" i="32"/>
  <c r="S164" i="34" s="1"/>
  <c r="J231" i="17"/>
  <c r="J145" i="17"/>
  <c r="J403" i="17"/>
  <c r="AW83" i="34" s="1"/>
  <c r="J317" i="17"/>
  <c r="F810" i="17"/>
  <c r="G797" i="17"/>
  <c r="J378" i="17"/>
  <c r="AW58" i="34" s="1"/>
  <c r="J292" i="17"/>
  <c r="J206" i="17"/>
  <c r="J120" i="17"/>
  <c r="G812" i="17"/>
  <c r="BW44" i="33"/>
  <c r="I654" i="17"/>
  <c r="I821" i="17"/>
  <c r="H135" i="20"/>
  <c r="I833" i="17"/>
  <c r="I892" i="17"/>
  <c r="I727" i="17"/>
  <c r="H96" i="32"/>
  <c r="U165" i="34" s="1"/>
  <c r="H886" i="17"/>
  <c r="AV46" i="34"/>
  <c r="I108" i="17"/>
  <c r="I280" i="17"/>
  <c r="I194" i="17"/>
  <c r="BI83" i="34"/>
  <c r="EF83" i="34" s="1"/>
  <c r="I665" i="17"/>
  <c r="I889" i="17"/>
  <c r="H977" i="17"/>
  <c r="J730" i="17"/>
  <c r="I832" i="17"/>
  <c r="I739" i="17"/>
  <c r="I635" i="17"/>
  <c r="J643" i="17"/>
  <c r="I737" i="17"/>
  <c r="I898" i="17"/>
  <c r="I789" i="17"/>
  <c r="J268" i="17"/>
  <c r="J96" i="17"/>
  <c r="J182" i="17"/>
  <c r="AW34" i="34"/>
  <c r="I659" i="17"/>
  <c r="I917" i="17"/>
  <c r="I719" i="17"/>
  <c r="I874" i="17"/>
  <c r="I621" i="17"/>
  <c r="G970" i="17"/>
  <c r="J312" i="17"/>
  <c r="J140" i="17"/>
  <c r="J226" i="17"/>
  <c r="J398" i="17"/>
  <c r="AW78" i="34" s="1"/>
  <c r="G710" i="17"/>
  <c r="J116" i="17"/>
  <c r="J202" i="17"/>
  <c r="J288" i="17"/>
  <c r="J374" i="17"/>
  <c r="AW54" i="34" s="1"/>
  <c r="J105" i="17"/>
  <c r="J191" i="17"/>
  <c r="AW43" i="34"/>
  <c r="J277" i="17"/>
  <c r="I894" i="17"/>
  <c r="I716" i="17"/>
  <c r="G959" i="17"/>
  <c r="H632" i="17"/>
  <c r="H712" i="17"/>
  <c r="BI41" i="34"/>
  <c r="EF41" i="34" s="1"/>
  <c r="I709" i="17"/>
  <c r="BI42" i="34"/>
  <c r="EF42" i="34" s="1"/>
  <c r="I624" i="17"/>
  <c r="I723" i="17"/>
  <c r="F47" i="32"/>
  <c r="I835" i="17"/>
  <c r="J376" i="17"/>
  <c r="AW56" i="34" s="1"/>
  <c r="J290" i="17"/>
  <c r="J204" i="17"/>
  <c r="J118" i="17"/>
  <c r="F813" i="17"/>
  <c r="BJ40" i="33"/>
  <c r="BJ35" i="33"/>
  <c r="I649" i="17"/>
  <c r="I919" i="17"/>
  <c r="I634" i="17"/>
  <c r="I899" i="17"/>
  <c r="H48" i="32"/>
  <c r="AH167" i="34" s="1"/>
  <c r="I639" i="17"/>
  <c r="I897" i="17"/>
  <c r="I799" i="17"/>
  <c r="I627" i="17"/>
  <c r="H714" i="17"/>
  <c r="J189" i="17"/>
  <c r="J275" i="17"/>
  <c r="J103" i="17"/>
  <c r="AW41" i="34"/>
  <c r="J207" i="17"/>
  <c r="J293" i="17"/>
  <c r="J379" i="17"/>
  <c r="AW59" i="34" s="1"/>
  <c r="J121" i="17"/>
  <c r="I923" i="17"/>
  <c r="G45" i="32"/>
  <c r="AG164" i="34" s="1"/>
  <c r="J902" i="17"/>
  <c r="H615" i="17"/>
  <c r="I618" i="17"/>
  <c r="I746" i="17"/>
  <c r="I918" i="17"/>
  <c r="I721" i="17"/>
  <c r="J901" i="17"/>
  <c r="I651" i="17"/>
  <c r="I46" i="32"/>
  <c r="AI165" i="34" s="1"/>
  <c r="E175" i="32"/>
  <c r="E183" i="32" s="1"/>
  <c r="I726" i="17"/>
  <c r="I875" i="17"/>
  <c r="I743" i="17"/>
  <c r="G972" i="17"/>
  <c r="I745" i="17"/>
  <c r="I633" i="17"/>
  <c r="J728" i="17"/>
  <c r="I724" i="17"/>
  <c r="E244" i="20"/>
  <c r="J282" i="17"/>
  <c r="J110" i="17"/>
  <c r="J196" i="17"/>
  <c r="AW48" i="34"/>
  <c r="J270" i="17"/>
  <c r="AW36" i="34"/>
  <c r="J98" i="17"/>
  <c r="J184" i="17"/>
  <c r="F798" i="17"/>
  <c r="F653" i="17"/>
  <c r="F825" i="17"/>
  <c r="F997" i="17"/>
  <c r="I658" i="17"/>
  <c r="I722" i="17"/>
  <c r="I625" i="17"/>
  <c r="H626" i="17"/>
  <c r="H884" i="17"/>
  <c r="E223" i="32"/>
  <c r="I796" i="17"/>
  <c r="I740" i="17"/>
  <c r="I637" i="17"/>
  <c r="J372" i="17"/>
  <c r="AW52" i="34" s="1"/>
  <c r="J286" i="17"/>
  <c r="J114" i="17"/>
  <c r="J200" i="17"/>
  <c r="J104" i="17"/>
  <c r="AW42" i="34"/>
  <c r="J276" i="17"/>
  <c r="J190" i="17"/>
  <c r="G803" i="17"/>
  <c r="G717" i="17"/>
  <c r="BW59" i="33"/>
  <c r="BJ56" i="33"/>
  <c r="BX43" i="33"/>
  <c r="BX80" i="33"/>
  <c r="BW46" i="33"/>
  <c r="I735" i="17"/>
  <c r="I747" i="17"/>
  <c r="I720" i="17"/>
  <c r="BI57" i="34"/>
  <c r="EF57" i="34" s="1"/>
  <c r="I811" i="17"/>
  <c r="I713" i="17"/>
  <c r="H628" i="17"/>
  <c r="I880" i="17"/>
  <c r="I622" i="17"/>
  <c r="J283" i="17"/>
  <c r="J197" i="17"/>
  <c r="AW49" i="34"/>
  <c r="J111" i="17"/>
  <c r="J311" i="17"/>
  <c r="J225" i="17"/>
  <c r="J139" i="17"/>
  <c r="J397" i="17"/>
  <c r="AW77" i="34" s="1"/>
  <c r="I751" i="17"/>
  <c r="I837" i="17"/>
  <c r="I631" i="17"/>
  <c r="BJ62" i="34"/>
  <c r="EG62" i="34" s="1"/>
  <c r="J644" i="17"/>
  <c r="H701" i="17"/>
  <c r="H787" i="17"/>
  <c r="I790" i="17"/>
  <c r="H1002" i="17"/>
  <c r="G976" i="17"/>
  <c r="I660" i="17"/>
  <c r="I911" i="17"/>
  <c r="I807" i="17"/>
  <c r="J729" i="17"/>
  <c r="E97" i="32"/>
  <c r="R166" i="34" s="1"/>
  <c r="I617" i="17"/>
  <c r="I915" i="17"/>
  <c r="H967" i="17"/>
  <c r="E142" i="20"/>
  <c r="J133" i="17"/>
  <c r="J391" i="17"/>
  <c r="AW71" i="34" s="1"/>
  <c r="J219" i="17"/>
  <c r="J305" i="17"/>
  <c r="J217" i="17"/>
  <c r="J131" i="17"/>
  <c r="J303" i="17"/>
  <c r="J389" i="17"/>
  <c r="AW69" i="34" s="1"/>
  <c r="BI77" i="34"/>
  <c r="EF77" i="34" s="1"/>
  <c r="BI51" i="34"/>
  <c r="EF51" i="34" s="1"/>
  <c r="I805" i="17"/>
  <c r="I788" i="17"/>
  <c r="BI80" i="34"/>
  <c r="EF80" i="34" s="1"/>
  <c r="I748" i="17"/>
  <c r="J922" i="17"/>
  <c r="J642" i="17"/>
  <c r="I793" i="17"/>
  <c r="G98" i="32"/>
  <c r="T167" i="34" s="1"/>
  <c r="I836" i="17"/>
  <c r="F995" i="17"/>
  <c r="AW39" i="34"/>
  <c r="J101" i="17"/>
  <c r="J187" i="17"/>
  <c r="J273" i="17"/>
  <c r="J102" i="17"/>
  <c r="J188" i="17"/>
  <c r="J274" i="17"/>
  <c r="AW40" i="34"/>
  <c r="J228" i="17"/>
  <c r="J142" i="17"/>
  <c r="J400" i="17"/>
  <c r="AW80" i="34" s="1"/>
  <c r="J314" i="17"/>
  <c r="J205" i="17"/>
  <c r="J119" i="17"/>
  <c r="J291" i="17"/>
  <c r="J377" i="17"/>
  <c r="AW57" i="34" s="1"/>
  <c r="J279" i="17"/>
  <c r="J107" i="17"/>
  <c r="AW45" i="34"/>
  <c r="J193" i="17"/>
  <c r="BI76" i="34"/>
  <c r="EF76" i="34" s="1"/>
  <c r="I883" i="17"/>
  <c r="I630" i="17"/>
  <c r="F148" i="32"/>
  <c r="H890" i="17"/>
  <c r="I795" i="17"/>
  <c r="I1007" i="17"/>
  <c r="I882" i="17"/>
  <c r="J137" i="17"/>
  <c r="J309" i="17"/>
  <c r="J395" i="17"/>
  <c r="AW75" i="34" s="1"/>
  <c r="J223" i="17"/>
  <c r="J97" i="17"/>
  <c r="J183" i="17"/>
  <c r="J269" i="17"/>
  <c r="AW35" i="34"/>
  <c r="J313" i="17"/>
  <c r="J227" i="17"/>
  <c r="J141" i="17"/>
  <c r="J399" i="17"/>
  <c r="AW79" i="34" s="1"/>
  <c r="FB145" i="34" l="1"/>
  <c r="BI69" i="34"/>
  <c r="EF69" i="34" s="1"/>
  <c r="BI35" i="34"/>
  <c r="EF35" i="34" s="1"/>
  <c r="BI53" i="34"/>
  <c r="EF53" i="34" s="1"/>
  <c r="BI34" i="34"/>
  <c r="EF34" i="34" s="1"/>
  <c r="BI71" i="34"/>
  <c r="EF71" i="34" s="1"/>
  <c r="BI79" i="34"/>
  <c r="EF79" i="34" s="1"/>
  <c r="BJ61" i="34"/>
  <c r="EG61" i="34" s="1"/>
  <c r="IG61" i="34" s="1"/>
  <c r="J446" i="17"/>
  <c r="J478" i="17"/>
  <c r="I452" i="17"/>
  <c r="J461" i="17"/>
  <c r="J451" i="17"/>
  <c r="J486" i="17"/>
  <c r="J445" i="17"/>
  <c r="J477" i="17"/>
  <c r="BJ71" i="34" s="1"/>
  <c r="EG71" i="34" s="1"/>
  <c r="J449" i="17"/>
  <c r="J459" i="17"/>
  <c r="J482" i="17"/>
  <c r="J462" i="17"/>
  <c r="J487" i="17"/>
  <c r="J458" i="17"/>
  <c r="BJ52" i="34" s="1"/>
  <c r="EG52" i="34" s="1"/>
  <c r="J442" i="17"/>
  <c r="J484" i="17"/>
  <c r="BJ78" i="34" s="1"/>
  <c r="EG78" i="34" s="1"/>
  <c r="J464" i="17"/>
  <c r="I456" i="17"/>
  <c r="J454" i="17"/>
  <c r="BJ48" i="34" s="1"/>
  <c r="EG48" i="34" s="1"/>
  <c r="J485" i="17"/>
  <c r="J481" i="17"/>
  <c r="J483" i="17"/>
  <c r="J447" i="17"/>
  <c r="J489" i="17"/>
  <c r="BJ83" i="34" s="1"/>
  <c r="EG83" i="34" s="1"/>
  <c r="I450" i="17"/>
  <c r="I439" i="17"/>
  <c r="J465" i="17"/>
  <c r="J441" i="17"/>
  <c r="BJ35" i="34" s="1"/>
  <c r="EG35" i="34" s="1"/>
  <c r="J448" i="17"/>
  <c r="J457" i="17"/>
  <c r="J475" i="17"/>
  <c r="J440" i="17"/>
  <c r="BJ34" i="34" s="1"/>
  <c r="EG34" i="34" s="1"/>
  <c r="J463" i="17"/>
  <c r="J455" i="17"/>
  <c r="J460" i="17"/>
  <c r="J473" i="17"/>
  <c r="E732" i="6"/>
  <c r="AJ75" i="34"/>
  <c r="AJ41" i="34"/>
  <c r="AJ56" i="34"/>
  <c r="AJ79" i="34"/>
  <c r="AJ45" i="34"/>
  <c r="AJ39" i="34"/>
  <c r="AJ71" i="34"/>
  <c r="AJ36" i="34"/>
  <c r="AJ78" i="34"/>
  <c r="AJ34" i="34"/>
  <c r="AI46" i="34"/>
  <c r="AI50" i="34"/>
  <c r="AJ57" i="34"/>
  <c r="AJ40" i="34"/>
  <c r="AJ43" i="34"/>
  <c r="AJ58" i="34"/>
  <c r="AJ53" i="34"/>
  <c r="AJ51" i="34"/>
  <c r="AJ69" i="34"/>
  <c r="AJ52" i="34"/>
  <c r="AJ59" i="34"/>
  <c r="AJ80" i="34"/>
  <c r="AJ49" i="34"/>
  <c r="AJ42" i="34"/>
  <c r="AJ48" i="34"/>
  <c r="AJ54" i="34"/>
  <c r="AJ83" i="34"/>
  <c r="AI44" i="34"/>
  <c r="AJ55" i="34"/>
  <c r="AJ35" i="34"/>
  <c r="AJ77" i="34"/>
  <c r="AJ76" i="34"/>
  <c r="AJ81" i="34"/>
  <c r="AJ72" i="34"/>
  <c r="HD55" i="34"/>
  <c r="HP146" i="34"/>
  <c r="GP146" i="34"/>
  <c r="IP146" i="34" s="1"/>
  <c r="IO145" i="34"/>
  <c r="AI33" i="34"/>
  <c r="BI145" i="33"/>
  <c r="BI221" i="33" s="1"/>
  <c r="AI221" i="33"/>
  <c r="GC146" i="34"/>
  <c r="EC146" i="34"/>
  <c r="IC146" i="34" s="1"/>
  <c r="BF145" i="34"/>
  <c r="FC145" i="34" s="1"/>
  <c r="GB145" i="34"/>
  <c r="EB145" i="34"/>
  <c r="IB145" i="34" s="1"/>
  <c r="FP145" i="34"/>
  <c r="DP145" i="34"/>
  <c r="HP145" i="34" s="1"/>
  <c r="EP145" i="34"/>
  <c r="U146" i="34"/>
  <c r="U146" i="33"/>
  <c r="BG146" i="34"/>
  <c r="HB145" i="34"/>
  <c r="JB145" i="34"/>
  <c r="HC146" i="34"/>
  <c r="JC146" i="34" s="1"/>
  <c r="BU165" i="33"/>
  <c r="BU221" i="33"/>
  <c r="FF61" i="34"/>
  <c r="HF61" i="34" s="1"/>
  <c r="JF61" i="34" s="1"/>
  <c r="FE56" i="34"/>
  <c r="HE56" i="34" s="1"/>
  <c r="JE56" i="34" s="1"/>
  <c r="AL55" i="33"/>
  <c r="BL55" i="33" s="1"/>
  <c r="F310" i="20"/>
  <c r="AL54" i="33"/>
  <c r="FE71" i="34"/>
  <c r="HE71" i="34" s="1"/>
  <c r="JE71" i="34" s="1"/>
  <c r="IQ50" i="34"/>
  <c r="AL58" i="33"/>
  <c r="BL58" i="33" s="1"/>
  <c r="HR58" i="34"/>
  <c r="HQ50" i="34"/>
  <c r="AL72" i="33"/>
  <c r="BL72" i="33" s="1"/>
  <c r="HR40" i="34"/>
  <c r="HR34" i="34"/>
  <c r="AL36" i="33"/>
  <c r="BL36" i="33" s="1"/>
  <c r="HQ46" i="34"/>
  <c r="AL35" i="33"/>
  <c r="HR49" i="34"/>
  <c r="H201" i="20"/>
  <c r="H303" i="20"/>
  <c r="JB149" i="34"/>
  <c r="G367" i="20"/>
  <c r="IB149" i="34"/>
  <c r="GC149" i="34"/>
  <c r="GP149" i="34"/>
  <c r="IP149" i="34" s="1"/>
  <c r="FC149" i="34"/>
  <c r="EC149" i="34"/>
  <c r="IC149" i="34" s="1"/>
  <c r="HR41" i="34"/>
  <c r="HS82" i="34"/>
  <c r="HR54" i="34"/>
  <c r="HR79" i="34"/>
  <c r="HR83" i="34"/>
  <c r="HO167" i="34"/>
  <c r="R221" i="33"/>
  <c r="HP151" i="34"/>
  <c r="HR36" i="34"/>
  <c r="HS61" i="34"/>
  <c r="HR80" i="34"/>
  <c r="AJ67" i="34"/>
  <c r="HR42" i="34"/>
  <c r="HR35" i="34"/>
  <c r="FR165" i="34"/>
  <c r="ER165" i="34"/>
  <c r="DR165" i="34"/>
  <c r="FS78" i="34"/>
  <c r="DS78" i="34"/>
  <c r="ES78" i="34"/>
  <c r="FS36" i="34"/>
  <c r="DS36" i="34"/>
  <c r="ES36" i="34"/>
  <c r="FR46" i="34"/>
  <c r="DR46" i="34"/>
  <c r="ER46" i="34"/>
  <c r="FS79" i="34"/>
  <c r="DS79" i="34"/>
  <c r="ES79" i="34"/>
  <c r="AL71" i="33"/>
  <c r="HR76" i="34"/>
  <c r="IR41" i="34"/>
  <c r="HS81" i="34"/>
  <c r="HR56" i="34"/>
  <c r="HR78" i="34"/>
  <c r="GF83" i="34"/>
  <c r="GF79" i="34"/>
  <c r="HQ165" i="34"/>
  <c r="HR72" i="34"/>
  <c r="HR77" i="34"/>
  <c r="HP167" i="34"/>
  <c r="GF42" i="34"/>
  <c r="GF34" i="34"/>
  <c r="GE33" i="34"/>
  <c r="IE33" i="34" s="1"/>
  <c r="EO166" i="34"/>
  <c r="FO166" i="34"/>
  <c r="DO166" i="34"/>
  <c r="FP150" i="34"/>
  <c r="DP150" i="34"/>
  <c r="EP150" i="34"/>
  <c r="FT61" i="34"/>
  <c r="DT61" i="34"/>
  <c r="ET61" i="34"/>
  <c r="FS75" i="34"/>
  <c r="DS75" i="34"/>
  <c r="ES75" i="34"/>
  <c r="FS35" i="34"/>
  <c r="DS35" i="34"/>
  <c r="ES35" i="34"/>
  <c r="FS55" i="34"/>
  <c r="DS55" i="34"/>
  <c r="HS55" i="34" s="1"/>
  <c r="ES55" i="34"/>
  <c r="IS55" i="34" s="1"/>
  <c r="FS76" i="34"/>
  <c r="DS76" i="34"/>
  <c r="ES76" i="34"/>
  <c r="FS39" i="34"/>
  <c r="DS39" i="34"/>
  <c r="HS39" i="34" s="1"/>
  <c r="ES39" i="34"/>
  <c r="IS39" i="34" s="1"/>
  <c r="FS80" i="34"/>
  <c r="DS80" i="34"/>
  <c r="ES80" i="34"/>
  <c r="FS51" i="34"/>
  <c r="DS51" i="34"/>
  <c r="HS51" i="34" s="1"/>
  <c r="ES51" i="34"/>
  <c r="IS51" i="34" s="1"/>
  <c r="FS53" i="34"/>
  <c r="DS53" i="34"/>
  <c r="HS53" i="34" s="1"/>
  <c r="ES53" i="34"/>
  <c r="IS53" i="34" s="1"/>
  <c r="FS40" i="34"/>
  <c r="DS40" i="34"/>
  <c r="ES40" i="34"/>
  <c r="FS49" i="34"/>
  <c r="DS49" i="34"/>
  <c r="ES49" i="34"/>
  <c r="FS67" i="34"/>
  <c r="DS67" i="34"/>
  <c r="HS67" i="34" s="1"/>
  <c r="ES67" i="34"/>
  <c r="IS67" i="34" s="1"/>
  <c r="IQ44" i="34"/>
  <c r="GG60" i="34"/>
  <c r="IG60" i="34" s="1"/>
  <c r="IR43" i="34"/>
  <c r="GF41" i="34"/>
  <c r="GF51" i="34"/>
  <c r="IF51" i="34" s="1"/>
  <c r="GF35" i="34"/>
  <c r="FR50" i="34"/>
  <c r="DR50" i="34"/>
  <c r="ER50" i="34"/>
  <c r="FS43" i="34"/>
  <c r="DS43" i="34"/>
  <c r="ES43" i="34"/>
  <c r="FR33" i="34"/>
  <c r="DR33" i="34"/>
  <c r="HR33" i="34" s="1"/>
  <c r="ER33" i="34"/>
  <c r="IR33" i="34" s="1"/>
  <c r="FS83" i="34"/>
  <c r="DS83" i="34"/>
  <c r="ES83" i="34"/>
  <c r="FS45" i="34"/>
  <c r="DS45" i="34"/>
  <c r="HS45" i="34" s="1"/>
  <c r="ES45" i="34"/>
  <c r="IS45" i="34" s="1"/>
  <c r="IR58" i="34"/>
  <c r="HQ44" i="34"/>
  <c r="HR75" i="34"/>
  <c r="GF80" i="34"/>
  <c r="GG61" i="34"/>
  <c r="HR71" i="34"/>
  <c r="IS82" i="34"/>
  <c r="HR43" i="34"/>
  <c r="GF76" i="34"/>
  <c r="GF69" i="34"/>
  <c r="IF69" i="34" s="1"/>
  <c r="GF57" i="34"/>
  <c r="DQ167" i="34"/>
  <c r="EQ167" i="34"/>
  <c r="FQ167" i="34"/>
  <c r="DP164" i="34"/>
  <c r="EP164" i="34"/>
  <c r="FP164" i="34"/>
  <c r="FS72" i="34"/>
  <c r="DS72" i="34"/>
  <c r="ES72" i="34"/>
  <c r="FS77" i="34"/>
  <c r="DS77" i="34"/>
  <c r="ES77" i="34"/>
  <c r="FS58" i="34"/>
  <c r="DS58" i="34"/>
  <c r="ES58" i="34"/>
  <c r="FS52" i="34"/>
  <c r="DS52" i="34"/>
  <c r="HS52" i="34" s="1"/>
  <c r="ES52" i="34"/>
  <c r="IS52" i="34" s="1"/>
  <c r="FR44" i="34"/>
  <c r="DR44" i="34"/>
  <c r="ER44" i="34"/>
  <c r="FS54" i="34"/>
  <c r="DS54" i="34"/>
  <c r="ES54" i="34"/>
  <c r="FT60" i="34"/>
  <c r="DT60" i="34"/>
  <c r="HT60" i="34" s="1"/>
  <c r="ET60" i="34"/>
  <c r="IT60" i="34" s="1"/>
  <c r="EO150" i="34"/>
  <c r="FO150" i="34"/>
  <c r="DO150" i="34"/>
  <c r="FE83" i="34"/>
  <c r="HE83" i="34" s="1"/>
  <c r="JE83" i="34" s="1"/>
  <c r="GE83" i="34"/>
  <c r="FS42" i="34"/>
  <c r="DS42" i="34"/>
  <c r="ES42" i="34"/>
  <c r="FS41" i="34"/>
  <c r="DS41" i="34"/>
  <c r="ES41" i="34"/>
  <c r="FS48" i="34"/>
  <c r="DS48" i="34"/>
  <c r="HS48" i="34" s="1"/>
  <c r="ES48" i="34"/>
  <c r="IS48" i="34" s="1"/>
  <c r="FS56" i="34"/>
  <c r="DS56" i="34"/>
  <c r="ES56" i="34"/>
  <c r="FT82" i="34"/>
  <c r="DT82" i="34"/>
  <c r="ET82" i="34"/>
  <c r="FS34" i="34"/>
  <c r="DS34" i="34"/>
  <c r="ES34" i="34"/>
  <c r="FS69" i="34"/>
  <c r="DS69" i="34"/>
  <c r="HS69" i="34" s="1"/>
  <c r="ES69" i="34"/>
  <c r="IS69" i="34" s="1"/>
  <c r="FT62" i="34"/>
  <c r="DT62" i="34"/>
  <c r="HT62" i="34" s="1"/>
  <c r="ET62" i="34"/>
  <c r="IT62" i="34" s="1"/>
  <c r="FS59" i="34"/>
  <c r="DS59" i="34"/>
  <c r="HS59" i="34" s="1"/>
  <c r="ES59" i="34"/>
  <c r="IS59" i="34" s="1"/>
  <c r="FS71" i="34"/>
  <c r="DS71" i="34"/>
  <c r="ES71" i="34"/>
  <c r="FS57" i="34"/>
  <c r="DS57" i="34"/>
  <c r="HS57" i="34" s="1"/>
  <c r="ES57" i="34"/>
  <c r="IS57" i="34" s="1"/>
  <c r="HO164" i="34"/>
  <c r="GG62" i="34"/>
  <c r="GG82" i="34"/>
  <c r="GF71" i="34"/>
  <c r="IF71" i="34" s="1"/>
  <c r="GF77" i="34"/>
  <c r="GF53" i="34"/>
  <c r="IF53" i="34" s="1"/>
  <c r="IF76" i="34"/>
  <c r="IF77" i="34"/>
  <c r="IF42" i="34"/>
  <c r="IG82" i="34"/>
  <c r="ID80" i="34"/>
  <c r="ID34" i="34"/>
  <c r="ID77" i="34"/>
  <c r="ID43" i="34"/>
  <c r="IF57" i="34"/>
  <c r="IG62" i="34"/>
  <c r="IF35" i="34"/>
  <c r="IF34" i="34"/>
  <c r="IC50" i="34"/>
  <c r="ID79" i="34"/>
  <c r="ID42" i="34"/>
  <c r="ID75" i="34"/>
  <c r="ID72" i="34"/>
  <c r="ID58" i="34"/>
  <c r="ID55" i="34"/>
  <c r="IE61" i="34"/>
  <c r="ID83" i="34"/>
  <c r="ID59" i="34"/>
  <c r="IF80" i="34"/>
  <c r="IF83" i="34"/>
  <c r="IC44" i="34"/>
  <c r="ID76" i="34"/>
  <c r="IC46" i="34"/>
  <c r="ID78" i="34"/>
  <c r="IF41" i="34"/>
  <c r="ID40" i="34"/>
  <c r="IC74" i="34"/>
  <c r="IC33" i="34"/>
  <c r="IE60" i="34"/>
  <c r="ID51" i="34"/>
  <c r="ID35" i="34"/>
  <c r="ID41" i="34"/>
  <c r="ID67" i="34"/>
  <c r="EE35" i="34"/>
  <c r="EE71" i="34"/>
  <c r="EE76" i="34"/>
  <c r="EF60" i="34"/>
  <c r="EE77" i="34"/>
  <c r="EE42" i="34"/>
  <c r="EE54" i="34"/>
  <c r="EF61" i="34"/>
  <c r="EE56" i="34"/>
  <c r="EE52" i="34"/>
  <c r="FE77" i="34"/>
  <c r="HE77" i="34" s="1"/>
  <c r="JE77" i="34" s="1"/>
  <c r="EE59" i="34"/>
  <c r="EE45" i="34"/>
  <c r="EE40" i="34"/>
  <c r="FF60" i="34"/>
  <c r="HF60" i="34" s="1"/>
  <c r="JF60" i="34" s="1"/>
  <c r="EE34" i="34"/>
  <c r="EE79" i="34"/>
  <c r="EE78" i="34"/>
  <c r="ED33" i="34"/>
  <c r="EE48" i="34"/>
  <c r="EE80" i="34"/>
  <c r="EE53" i="34"/>
  <c r="EE83" i="34"/>
  <c r="EE72" i="34"/>
  <c r="EE57" i="34"/>
  <c r="EE36" i="34"/>
  <c r="EF62" i="34"/>
  <c r="ED46" i="34"/>
  <c r="EE49" i="34"/>
  <c r="FE75" i="34"/>
  <c r="EE75" i="34"/>
  <c r="FE39" i="34"/>
  <c r="EE39" i="34"/>
  <c r="GR33" i="34"/>
  <c r="GS83" i="34"/>
  <c r="HE61" i="34"/>
  <c r="JE61" i="34" s="1"/>
  <c r="FE80" i="34"/>
  <c r="HC33" i="34"/>
  <c r="JC33" i="34" s="1"/>
  <c r="HD79" i="34"/>
  <c r="JD79" i="34" s="1"/>
  <c r="HE43" i="34"/>
  <c r="JE43" i="34" s="1"/>
  <c r="HC46" i="34"/>
  <c r="JC46" i="34" s="1"/>
  <c r="HC74" i="34"/>
  <c r="JC74" i="34" s="1"/>
  <c r="HD42" i="34"/>
  <c r="JD42" i="34" s="1"/>
  <c r="GR42" i="34"/>
  <c r="IR42" i="34" s="1"/>
  <c r="GR75" i="34"/>
  <c r="IR75" i="34" s="1"/>
  <c r="GR36" i="34"/>
  <c r="IR36" i="34" s="1"/>
  <c r="GR71" i="34"/>
  <c r="IR71" i="34" s="1"/>
  <c r="GR53" i="34"/>
  <c r="GS61" i="34"/>
  <c r="IS61" i="34" s="1"/>
  <c r="GR45" i="34"/>
  <c r="GR34" i="34"/>
  <c r="IR34" i="34" s="1"/>
  <c r="GR54" i="34"/>
  <c r="IR54" i="34" s="1"/>
  <c r="GT61" i="34"/>
  <c r="GT60" i="34"/>
  <c r="HE69" i="34"/>
  <c r="JE69" i="34" s="1"/>
  <c r="HF82" i="34"/>
  <c r="JF82" i="34" s="1"/>
  <c r="EB165" i="34"/>
  <c r="GO165" i="34"/>
  <c r="IO165" i="34" s="1"/>
  <c r="GS77" i="34"/>
  <c r="HE67" i="34"/>
  <c r="JE67" i="34" s="1"/>
  <c r="EB151" i="34"/>
  <c r="GO151" i="34"/>
  <c r="IO151" i="34" s="1"/>
  <c r="GS35" i="34"/>
  <c r="EC165" i="34"/>
  <c r="GP165" i="34"/>
  <c r="IP165" i="34" s="1"/>
  <c r="HE41" i="34"/>
  <c r="JE41" i="34" s="1"/>
  <c r="HD83" i="34"/>
  <c r="JD83" i="34" s="1"/>
  <c r="EF81" i="34"/>
  <c r="GS76" i="34"/>
  <c r="GS80" i="34"/>
  <c r="GS51" i="34"/>
  <c r="GS53" i="34"/>
  <c r="IF79" i="34"/>
  <c r="HD77" i="34"/>
  <c r="JD77" i="34" s="1"/>
  <c r="HD78" i="34"/>
  <c r="JD78" i="34" s="1"/>
  <c r="HD75" i="34"/>
  <c r="JD75" i="34" s="1"/>
  <c r="GR79" i="34"/>
  <c r="IR79" i="34" s="1"/>
  <c r="GR78" i="34"/>
  <c r="IR78" i="34" s="1"/>
  <c r="GS60" i="34"/>
  <c r="GR76" i="34"/>
  <c r="IR76" i="34" s="1"/>
  <c r="GR52" i="34"/>
  <c r="GR80" i="34"/>
  <c r="IR80" i="34" s="1"/>
  <c r="HD72" i="34"/>
  <c r="JD72" i="34" s="1"/>
  <c r="GS81" i="34"/>
  <c r="IS81" i="34" s="1"/>
  <c r="HE58" i="34"/>
  <c r="JE58" i="34" s="1"/>
  <c r="FE53" i="34"/>
  <c r="JD59" i="34"/>
  <c r="HD59" i="34"/>
  <c r="GS79" i="34"/>
  <c r="HD44" i="34"/>
  <c r="JD44" i="34" s="1"/>
  <c r="HD50" i="34"/>
  <c r="JD50" i="34" s="1"/>
  <c r="HD51" i="34"/>
  <c r="JD51" i="34" s="1"/>
  <c r="HD35" i="34"/>
  <c r="JD35" i="34" s="1"/>
  <c r="HD43" i="34"/>
  <c r="JD43" i="34" s="1"/>
  <c r="HD41" i="34"/>
  <c r="JD41" i="34" s="1"/>
  <c r="GR49" i="34"/>
  <c r="IR49" i="34" s="1"/>
  <c r="GR59" i="34"/>
  <c r="GR77" i="34"/>
  <c r="IR77" i="34" s="1"/>
  <c r="GR35" i="34"/>
  <c r="IR35" i="34" s="1"/>
  <c r="GR48" i="34"/>
  <c r="GQ33" i="34"/>
  <c r="GQ46" i="34"/>
  <c r="IQ46" i="34" s="1"/>
  <c r="HE51" i="34"/>
  <c r="JE51" i="34" s="1"/>
  <c r="JE55" i="34"/>
  <c r="HE55" i="34"/>
  <c r="GS42" i="34"/>
  <c r="GS41" i="34"/>
  <c r="GT82" i="34"/>
  <c r="GS34" i="34"/>
  <c r="GS69" i="34"/>
  <c r="GT62" i="34"/>
  <c r="GS71" i="34"/>
  <c r="GS57" i="34"/>
  <c r="HD34" i="34"/>
  <c r="JD34" i="34" s="1"/>
  <c r="HE60" i="34"/>
  <c r="JE60" i="34" s="1"/>
  <c r="HD40" i="34"/>
  <c r="JD40" i="34" s="1"/>
  <c r="HD67" i="34"/>
  <c r="JD67" i="34" s="1"/>
  <c r="GR72" i="34"/>
  <c r="IR72" i="34" s="1"/>
  <c r="GR83" i="34"/>
  <c r="IR83" i="34" s="1"/>
  <c r="GS62" i="34"/>
  <c r="GR39" i="34"/>
  <c r="GR40" i="34"/>
  <c r="IR40" i="34" s="1"/>
  <c r="GR56" i="34"/>
  <c r="IR56" i="34" s="1"/>
  <c r="GR57" i="34"/>
  <c r="FE48" i="34"/>
  <c r="FE52" i="34"/>
  <c r="FE35" i="34"/>
  <c r="FE42" i="34"/>
  <c r="FE54" i="34"/>
  <c r="FE49" i="34"/>
  <c r="FE34" i="34"/>
  <c r="FE78" i="34"/>
  <c r="FE72" i="34"/>
  <c r="FE79" i="34"/>
  <c r="FE57" i="34"/>
  <c r="FF81" i="34"/>
  <c r="AM61" i="33"/>
  <c r="BM61" i="33" s="1"/>
  <c r="FE45" i="34"/>
  <c r="FF62" i="34"/>
  <c r="J35" i="33"/>
  <c r="J35" i="34"/>
  <c r="J45" i="33"/>
  <c r="AM45" i="33" s="1"/>
  <c r="BM45" i="33" s="1"/>
  <c r="J45" i="34"/>
  <c r="W40" i="33"/>
  <c r="W40" i="34"/>
  <c r="W39" i="33"/>
  <c r="W39" i="34"/>
  <c r="J75" i="33"/>
  <c r="AM75" i="33" s="1"/>
  <c r="BM75" i="33" s="1"/>
  <c r="J75" i="34"/>
  <c r="BF167" i="34"/>
  <c r="GC167" i="34" s="1"/>
  <c r="J57" i="33"/>
  <c r="J57" i="34"/>
  <c r="J40" i="33"/>
  <c r="J40" i="34"/>
  <c r="J39" i="33"/>
  <c r="AM39" i="33" s="1"/>
  <c r="BM39" i="33" s="1"/>
  <c r="J39" i="34"/>
  <c r="J69" i="33"/>
  <c r="AM69" i="33" s="1"/>
  <c r="BM69" i="33" s="1"/>
  <c r="J69" i="34"/>
  <c r="W77" i="33"/>
  <c r="AZ77" i="33" s="1"/>
  <c r="W77" i="34"/>
  <c r="W49" i="33"/>
  <c r="AZ49" i="33" s="1"/>
  <c r="W49" i="34"/>
  <c r="J52" i="33"/>
  <c r="AM52" i="33" s="1"/>
  <c r="BM52" i="33" s="1"/>
  <c r="J52" i="34"/>
  <c r="J41" i="33"/>
  <c r="J41" i="34"/>
  <c r="W56" i="33"/>
  <c r="W56" i="34"/>
  <c r="BI55" i="34"/>
  <c r="GF55" i="34" s="1"/>
  <c r="W34" i="33"/>
  <c r="W34" i="34"/>
  <c r="I46" i="33"/>
  <c r="AL46" i="33" s="1"/>
  <c r="BL46" i="33" s="1"/>
  <c r="I46" i="34"/>
  <c r="W58" i="33"/>
  <c r="W58" i="34"/>
  <c r="GB150" i="34"/>
  <c r="W55" i="33"/>
  <c r="W55" i="34"/>
  <c r="I50" i="33"/>
  <c r="AL50" i="33" s="1"/>
  <c r="I50" i="34"/>
  <c r="I33" i="33"/>
  <c r="AL33" i="33" s="1"/>
  <c r="BL33" i="33" s="1"/>
  <c r="I33" i="34"/>
  <c r="BI72" i="34"/>
  <c r="GF72" i="34" s="1"/>
  <c r="BI59" i="34"/>
  <c r="GF59" i="34" s="1"/>
  <c r="BI48" i="34"/>
  <c r="GF48" i="34" s="1"/>
  <c r="BH50" i="34"/>
  <c r="GE50" i="34" s="1"/>
  <c r="BI58" i="34"/>
  <c r="GF58" i="34" s="1"/>
  <c r="E276" i="32"/>
  <c r="BE167" i="34"/>
  <c r="GB167" i="34" s="1"/>
  <c r="BE164" i="34"/>
  <c r="GB164" i="34" s="1"/>
  <c r="FE36" i="34"/>
  <c r="FE59" i="34"/>
  <c r="FF79" i="34"/>
  <c r="FB151" i="34"/>
  <c r="FF35" i="34"/>
  <c r="FC165" i="34"/>
  <c r="FE76" i="34"/>
  <c r="FF76" i="34"/>
  <c r="FF80" i="34"/>
  <c r="FF51" i="34"/>
  <c r="FF69" i="34"/>
  <c r="AL57" i="33"/>
  <c r="BL57" i="33" s="1"/>
  <c r="J79" i="33"/>
  <c r="AM79" i="33" s="1"/>
  <c r="BM79" i="33" s="1"/>
  <c r="J79" i="34"/>
  <c r="W35" i="33"/>
  <c r="W35" i="34"/>
  <c r="W57" i="33"/>
  <c r="W57" i="34"/>
  <c r="W80" i="33"/>
  <c r="AZ80" i="33" s="1"/>
  <c r="W80" i="34"/>
  <c r="J80" i="33"/>
  <c r="AM80" i="33" s="1"/>
  <c r="BM80" i="33" s="1"/>
  <c r="J80" i="34"/>
  <c r="W69" i="33"/>
  <c r="W69" i="34"/>
  <c r="W71" i="33"/>
  <c r="W71" i="34"/>
  <c r="BI36" i="34"/>
  <c r="GF36" i="34" s="1"/>
  <c r="BI43" i="34"/>
  <c r="GF43" i="34" s="1"/>
  <c r="J36" i="33"/>
  <c r="J36" i="34"/>
  <c r="W36" i="33"/>
  <c r="W36" i="34"/>
  <c r="BI78" i="34"/>
  <c r="GF78" i="34" s="1"/>
  <c r="W59" i="33"/>
  <c r="AZ59" i="33" s="1"/>
  <c r="W59" i="34"/>
  <c r="F55" i="32"/>
  <c r="AF166" i="34"/>
  <c r="J43" i="33"/>
  <c r="AM43" i="33" s="1"/>
  <c r="BM43" i="33" s="1"/>
  <c r="J43" i="34"/>
  <c r="W54" i="33"/>
  <c r="W54" i="34"/>
  <c r="J78" i="33"/>
  <c r="AM78" i="33" s="1"/>
  <c r="BM78" i="33" s="1"/>
  <c r="J78" i="34"/>
  <c r="J34" i="33"/>
  <c r="J34" i="34"/>
  <c r="V46" i="33"/>
  <c r="AY46" i="33" s="1"/>
  <c r="V46" i="34"/>
  <c r="W83" i="33"/>
  <c r="AZ83" i="33" s="1"/>
  <c r="W83" i="34"/>
  <c r="J83" i="33"/>
  <c r="AM83" i="33" s="1"/>
  <c r="BM83" i="33" s="1"/>
  <c r="J83" i="34"/>
  <c r="I44" i="33"/>
  <c r="AL44" i="33" s="1"/>
  <c r="BL44" i="33" s="1"/>
  <c r="I44" i="34"/>
  <c r="J76" i="33"/>
  <c r="AM76" i="33" s="1"/>
  <c r="BM76" i="33" s="1"/>
  <c r="J76" i="34"/>
  <c r="J81" i="33"/>
  <c r="AM81" i="33" s="1"/>
  <c r="BM81" i="33" s="1"/>
  <c r="J81" i="34"/>
  <c r="W81" i="33"/>
  <c r="AZ81" i="33" s="1"/>
  <c r="W81" i="34"/>
  <c r="W51" i="33"/>
  <c r="W51" i="34"/>
  <c r="I980" i="17"/>
  <c r="BI54" i="34"/>
  <c r="GF54" i="34" s="1"/>
  <c r="BI75" i="34"/>
  <c r="GF75" i="34" s="1"/>
  <c r="F369" i="20"/>
  <c r="GC151" i="34"/>
  <c r="FB165" i="34"/>
  <c r="FD46" i="34"/>
  <c r="FE40" i="34"/>
  <c r="W79" i="33"/>
  <c r="AZ79" i="33" s="1"/>
  <c r="W79" i="34"/>
  <c r="W75" i="33"/>
  <c r="AZ75" i="33" s="1"/>
  <c r="W75" i="34"/>
  <c r="W45" i="33"/>
  <c r="AZ45" i="33" s="1"/>
  <c r="BZ45" i="33" s="1"/>
  <c r="W45" i="34"/>
  <c r="J42" i="33"/>
  <c r="J42" i="34"/>
  <c r="W52" i="33"/>
  <c r="W52" i="34"/>
  <c r="W48" i="33"/>
  <c r="W48" i="34"/>
  <c r="W41" i="33"/>
  <c r="W41" i="34"/>
  <c r="J56" i="33"/>
  <c r="J56" i="34"/>
  <c r="J54" i="33"/>
  <c r="J54" i="34"/>
  <c r="W53" i="33"/>
  <c r="W53" i="34"/>
  <c r="J67" i="33"/>
  <c r="AM67" i="33" s="1"/>
  <c r="BM67" i="33" s="1"/>
  <c r="J67" i="34"/>
  <c r="V50" i="33"/>
  <c r="AY50" i="33" s="1"/>
  <c r="V50" i="34"/>
  <c r="J51" i="33"/>
  <c r="AM51" i="33" s="1"/>
  <c r="BM51" i="33" s="1"/>
  <c r="J51" i="34"/>
  <c r="J72" i="33"/>
  <c r="J72" i="34"/>
  <c r="V33" i="33"/>
  <c r="V33" i="34"/>
  <c r="H970" i="17"/>
  <c r="BH44" i="34"/>
  <c r="GE44" i="34" s="1"/>
  <c r="H972" i="17"/>
  <c r="BH46" i="34"/>
  <c r="GE46" i="34" s="1"/>
  <c r="S221" i="34"/>
  <c r="FF77" i="34"/>
  <c r="R222" i="34"/>
  <c r="FE33" i="34"/>
  <c r="FF83" i="34"/>
  <c r="FG60" i="34"/>
  <c r="R221" i="34"/>
  <c r="FF42" i="34"/>
  <c r="FF41" i="34"/>
  <c r="FG82" i="34"/>
  <c r="FF34" i="34"/>
  <c r="FF53" i="34"/>
  <c r="AL40" i="33"/>
  <c r="J71" i="33"/>
  <c r="J71" i="34"/>
  <c r="J77" i="33"/>
  <c r="AM77" i="33" s="1"/>
  <c r="BM77" i="33" s="1"/>
  <c r="J77" i="34"/>
  <c r="J49" i="33"/>
  <c r="AM49" i="33" s="1"/>
  <c r="J49" i="34"/>
  <c r="W42" i="33"/>
  <c r="W42" i="34"/>
  <c r="J48" i="33"/>
  <c r="AM48" i="33" s="1"/>
  <c r="BM48" i="33" s="1"/>
  <c r="J48" i="34"/>
  <c r="J59" i="33"/>
  <c r="AM59" i="33" s="1"/>
  <c r="BM59" i="33" s="1"/>
  <c r="J59" i="34"/>
  <c r="W43" i="33"/>
  <c r="AZ43" i="33" s="1"/>
  <c r="W43" i="34"/>
  <c r="W78" i="33"/>
  <c r="AZ78" i="33" s="1"/>
  <c r="W78" i="34"/>
  <c r="J58" i="33"/>
  <c r="J58" i="34"/>
  <c r="V44" i="33"/>
  <c r="AY44" i="33" s="1"/>
  <c r="V44" i="34"/>
  <c r="J53" i="33"/>
  <c r="AM53" i="33" s="1"/>
  <c r="BM53" i="33" s="1"/>
  <c r="J53" i="34"/>
  <c r="W67" i="33"/>
  <c r="W67" i="34"/>
  <c r="W76" i="33"/>
  <c r="AZ76" i="33" s="1"/>
  <c r="W76" i="34"/>
  <c r="J55" i="33"/>
  <c r="J55" i="34"/>
  <c r="W72" i="33"/>
  <c r="W72" i="34"/>
  <c r="BI67" i="34"/>
  <c r="GF67" i="34" s="1"/>
  <c r="I971" i="17"/>
  <c r="BI45" i="34"/>
  <c r="GF45" i="34" s="1"/>
  <c r="BI49" i="34"/>
  <c r="GF49" i="34" s="1"/>
  <c r="BI39" i="34"/>
  <c r="GF39" i="34" s="1"/>
  <c r="BI40" i="34"/>
  <c r="GF40" i="34" s="1"/>
  <c r="BI52" i="34"/>
  <c r="GF52" i="34" s="1"/>
  <c r="I982" i="17"/>
  <c r="BI56" i="34"/>
  <c r="GF56" i="34" s="1"/>
  <c r="BG165" i="34"/>
  <c r="GD165" i="34" s="1"/>
  <c r="FD33" i="34"/>
  <c r="AL42" i="33"/>
  <c r="BL42" i="33" s="1"/>
  <c r="AL41" i="33"/>
  <c r="BL41" i="33" s="1"/>
  <c r="AL56" i="33"/>
  <c r="AL34" i="33"/>
  <c r="BL34" i="33" s="1"/>
  <c r="FG62" i="34"/>
  <c r="FF71" i="34"/>
  <c r="FF57" i="34"/>
  <c r="AU167" i="33"/>
  <c r="AV167" i="33"/>
  <c r="AW165" i="33"/>
  <c r="E273" i="32"/>
  <c r="I984" i="17"/>
  <c r="G830" i="17"/>
  <c r="BW76" i="33"/>
  <c r="BK49" i="33"/>
  <c r="BX49" i="33"/>
  <c r="BX50" i="33"/>
  <c r="BZ82" i="33"/>
  <c r="BK50" i="33"/>
  <c r="G1001" i="17"/>
  <c r="BW75" i="33"/>
  <c r="E225" i="32"/>
  <c r="R166" i="33"/>
  <c r="AV151" i="33"/>
  <c r="T167" i="33"/>
  <c r="AU221" i="33"/>
  <c r="U165" i="33"/>
  <c r="F145" i="32"/>
  <c r="S164" i="33"/>
  <c r="AV164" i="33" s="1"/>
  <c r="J1008" i="17"/>
  <c r="H718" i="17"/>
  <c r="H804" i="17"/>
  <c r="I974" i="17"/>
  <c r="H976" i="17"/>
  <c r="I702" i="17"/>
  <c r="J987" i="17"/>
  <c r="I998" i="17"/>
  <c r="I965" i="17"/>
  <c r="BJ76" i="34"/>
  <c r="EG76" i="34" s="1"/>
  <c r="H146" i="32"/>
  <c r="BJ36" i="34"/>
  <c r="EG36" i="34" s="1"/>
  <c r="J986" i="17"/>
  <c r="BJ72" i="34"/>
  <c r="EG72" i="34" s="1"/>
  <c r="BJ39" i="34"/>
  <c r="EG39" i="34" s="1"/>
  <c r="I985" i="17"/>
  <c r="BJ77" i="34"/>
  <c r="EG77" i="34" s="1"/>
  <c r="BJ42" i="34"/>
  <c r="EG42" i="34" s="1"/>
  <c r="BJ79" i="34"/>
  <c r="EG79" i="34" s="1"/>
  <c r="BJ45" i="34"/>
  <c r="EG45" i="34" s="1"/>
  <c r="BJ59" i="34"/>
  <c r="EG59" i="34" s="1"/>
  <c r="BJ58" i="34"/>
  <c r="EG58" i="34" s="1"/>
  <c r="BY43" i="33"/>
  <c r="J663" i="17"/>
  <c r="BL54" i="33"/>
  <c r="J617" i="17"/>
  <c r="J915" i="17"/>
  <c r="I1002" i="17"/>
  <c r="J799" i="17"/>
  <c r="J811" i="17"/>
  <c r="BJ80" i="34"/>
  <c r="EG80" i="34" s="1"/>
  <c r="J794" i="17"/>
  <c r="J793" i="17"/>
  <c r="J651" i="17"/>
  <c r="J739" i="17"/>
  <c r="J745" i="17"/>
  <c r="J631" i="17"/>
  <c r="I983" i="17"/>
  <c r="H717" i="17"/>
  <c r="H803" i="17"/>
  <c r="J882" i="17"/>
  <c r="J634" i="17"/>
  <c r="E105" i="32"/>
  <c r="F1140" i="17"/>
  <c r="J618" i="17"/>
  <c r="J630" i="17"/>
  <c r="H959" i="17"/>
  <c r="J899" i="17"/>
  <c r="J881" i="17"/>
  <c r="H975" i="17"/>
  <c r="H98" i="32"/>
  <c r="U167" i="34" s="1"/>
  <c r="BJ56" i="34"/>
  <c r="EG56" i="34" s="1"/>
  <c r="J896" i="17"/>
  <c r="I968" i="17"/>
  <c r="J894" i="17"/>
  <c r="J636" i="17"/>
  <c r="J836" i="17"/>
  <c r="H979" i="17"/>
  <c r="G995" i="17"/>
  <c r="H710" i="17"/>
  <c r="J898" i="17"/>
  <c r="J751" i="17"/>
  <c r="I884" i="17"/>
  <c r="J907" i="17"/>
  <c r="J821" i="17"/>
  <c r="J658" i="17"/>
  <c r="I960" i="17"/>
  <c r="J723" i="17"/>
  <c r="J637" i="17"/>
  <c r="J749" i="17"/>
  <c r="I873" i="17"/>
  <c r="H812" i="17"/>
  <c r="J267" i="17"/>
  <c r="AW33" i="34"/>
  <c r="J95" i="17"/>
  <c r="J181" i="17"/>
  <c r="BK35" i="33"/>
  <c r="J747" i="17"/>
  <c r="J875" i="17"/>
  <c r="J713" i="17"/>
  <c r="J639" i="17"/>
  <c r="J707" i="17"/>
  <c r="J911" i="17"/>
  <c r="J889" i="17"/>
  <c r="G800" i="17"/>
  <c r="H834" i="17"/>
  <c r="H662" i="17"/>
  <c r="H797" i="17"/>
  <c r="J806" i="17"/>
  <c r="F1138" i="17"/>
  <c r="J876" i="17"/>
  <c r="J664" i="17"/>
  <c r="I48" i="32"/>
  <c r="AI167" i="34" s="1"/>
  <c r="J623" i="17"/>
  <c r="F888" i="17"/>
  <c r="G708" i="17"/>
  <c r="J724" i="17"/>
  <c r="I981" i="17"/>
  <c r="J625" i="17"/>
  <c r="J616" i="17"/>
  <c r="I1009" i="17"/>
  <c r="I628" i="17"/>
  <c r="H808" i="17"/>
  <c r="G744" i="17"/>
  <c r="I826" i="17"/>
  <c r="J640" i="17"/>
  <c r="J923" i="17"/>
  <c r="I712" i="17"/>
  <c r="I626" i="17"/>
  <c r="J807" i="17"/>
  <c r="J893" i="17"/>
  <c r="E368" i="20"/>
  <c r="E208" i="20"/>
  <c r="J809" i="17"/>
  <c r="I632" i="17"/>
  <c r="J891" i="17"/>
  <c r="J740" i="17"/>
  <c r="I787" i="17"/>
  <c r="I1005" i="17"/>
  <c r="BX59" i="33"/>
  <c r="BK71" i="33"/>
  <c r="BK56" i="33"/>
  <c r="BX75" i="33"/>
  <c r="BX46" i="33"/>
  <c r="J789" i="17"/>
  <c r="BJ75" i="34"/>
  <c r="EG75" i="34" s="1"/>
  <c r="J885" i="17"/>
  <c r="J748" i="17"/>
  <c r="J621" i="17"/>
  <c r="I1003" i="17"/>
  <c r="J909" i="17"/>
  <c r="BJ69" i="34"/>
  <c r="EG69" i="34" s="1"/>
  <c r="I962" i="17"/>
  <c r="J917" i="17"/>
  <c r="BJ49" i="34"/>
  <c r="EG49" i="34" s="1"/>
  <c r="F244" i="20"/>
  <c r="G813" i="17"/>
  <c r="J624" i="17"/>
  <c r="J892" i="17"/>
  <c r="J802" i="17"/>
  <c r="H45" i="32"/>
  <c r="AH164" i="34" s="1"/>
  <c r="I879" i="17"/>
  <c r="E147" i="32"/>
  <c r="I1004" i="17"/>
  <c r="G47" i="32"/>
  <c r="J795" i="17"/>
  <c r="F142" i="20"/>
  <c r="G703" i="17"/>
  <c r="F97" i="32"/>
  <c r="S166" i="34" s="1"/>
  <c r="J883" i="17"/>
  <c r="J722" i="17"/>
  <c r="J918" i="17"/>
  <c r="I714" i="17"/>
  <c r="I886" i="17"/>
  <c r="F978" i="17"/>
  <c r="G657" i="17"/>
  <c r="G829" i="17"/>
  <c r="J726" i="17"/>
  <c r="J721" i="17"/>
  <c r="J649" i="17"/>
  <c r="J916" i="17"/>
  <c r="G148" i="32"/>
  <c r="J895" i="17"/>
  <c r="J921" i="17"/>
  <c r="BJ51" i="34"/>
  <c r="EG51" i="34" s="1"/>
  <c r="J805" i="17"/>
  <c r="J912" i="17"/>
  <c r="I615" i="17"/>
  <c r="BX44" i="33"/>
  <c r="BK40" i="33"/>
  <c r="J919" i="17"/>
  <c r="J743" i="17"/>
  <c r="J627" i="17"/>
  <c r="J897" i="17"/>
  <c r="BJ57" i="34"/>
  <c r="EG57" i="34" s="1"/>
  <c r="J725" i="17"/>
  <c r="J920" i="17"/>
  <c r="J880" i="17"/>
  <c r="BJ40" i="34"/>
  <c r="EG40" i="34" s="1"/>
  <c r="J622" i="17"/>
  <c r="F1139" i="17"/>
  <c r="I977" i="17"/>
  <c r="J823" i="17"/>
  <c r="J737" i="17"/>
  <c r="J988" i="17"/>
  <c r="J659" i="17"/>
  <c r="G810" i="17"/>
  <c r="J796" i="17"/>
  <c r="J720" i="17"/>
  <c r="I969" i="17"/>
  <c r="J790" i="17"/>
  <c r="J716" i="17"/>
  <c r="I96" i="32"/>
  <c r="V165" i="34" s="1"/>
  <c r="G95" i="32"/>
  <c r="T164" i="34" s="1"/>
  <c r="J641" i="17"/>
  <c r="J727" i="17"/>
  <c r="BJ41" i="34"/>
  <c r="EG41" i="34" s="1"/>
  <c r="J278" i="17"/>
  <c r="J106" i="17"/>
  <c r="J192" i="17"/>
  <c r="AW44" i="34"/>
  <c r="J638" i="17"/>
  <c r="I967" i="17"/>
  <c r="BJ43" i="34"/>
  <c r="EG43" i="34" s="1"/>
  <c r="J711" i="17"/>
  <c r="BJ54" i="34"/>
  <c r="EG54" i="34" s="1"/>
  <c r="J746" i="17"/>
  <c r="J874" i="17"/>
  <c r="J788" i="17"/>
  <c r="I961" i="17"/>
  <c r="G798" i="17"/>
  <c r="J194" i="17"/>
  <c r="J108" i="17"/>
  <c r="J280" i="17"/>
  <c r="AW46" i="34"/>
  <c r="BJ53" i="34"/>
  <c r="EG53" i="34" s="1"/>
  <c r="J635" i="17"/>
  <c r="BJ67" i="34"/>
  <c r="EG67" i="34" s="1"/>
  <c r="J735" i="17"/>
  <c r="I135" i="20"/>
  <c r="BJ55" i="34"/>
  <c r="EG55" i="34" s="1"/>
  <c r="BI50" i="34"/>
  <c r="EF50" i="34" s="1"/>
  <c r="I890" i="17"/>
  <c r="BJ81" i="34"/>
  <c r="EG81" i="34" s="1"/>
  <c r="J719" i="17"/>
  <c r="J633" i="17"/>
  <c r="I701" i="17"/>
  <c r="J284" i="17"/>
  <c r="J112" i="17"/>
  <c r="J198" i="17"/>
  <c r="AW50" i="34"/>
  <c r="G653" i="17"/>
  <c r="G825" i="17"/>
  <c r="G997" i="17"/>
  <c r="J456" i="17" l="1"/>
  <c r="J452" i="17"/>
  <c r="J439" i="17"/>
  <c r="J450" i="17"/>
  <c r="AJ50" i="34"/>
  <c r="AJ46" i="34"/>
  <c r="AJ44" i="34"/>
  <c r="FF58" i="34"/>
  <c r="HF58" i="34" s="1"/>
  <c r="JF58" i="34" s="1"/>
  <c r="GP145" i="34"/>
  <c r="AJ33" i="34"/>
  <c r="HC149" i="34"/>
  <c r="JC149" i="34" s="1"/>
  <c r="IP145" i="34"/>
  <c r="GC145" i="34"/>
  <c r="EC145" i="34"/>
  <c r="IC145" i="34" s="1"/>
  <c r="V146" i="34"/>
  <c r="V146" i="33"/>
  <c r="BH146" i="34"/>
  <c r="JC145" i="34"/>
  <c r="HC145" i="34"/>
  <c r="W697" i="17"/>
  <c r="HS36" i="34"/>
  <c r="HS58" i="34"/>
  <c r="AM72" i="33"/>
  <c r="BM72" i="33" s="1"/>
  <c r="AM58" i="33"/>
  <c r="AM34" i="33"/>
  <c r="BM34" i="33" s="1"/>
  <c r="HS42" i="34"/>
  <c r="AM55" i="33"/>
  <c r="BM55" i="33" s="1"/>
  <c r="AM42" i="33"/>
  <c r="HS35" i="34"/>
  <c r="I201" i="20"/>
  <c r="I303" i="20"/>
  <c r="H367" i="20"/>
  <c r="HS43" i="34"/>
  <c r="HR46" i="34"/>
  <c r="HS83" i="34"/>
  <c r="HO150" i="34"/>
  <c r="HQ167" i="34"/>
  <c r="AM40" i="33"/>
  <c r="HR44" i="34"/>
  <c r="HS72" i="34"/>
  <c r="HS49" i="34"/>
  <c r="HS80" i="34"/>
  <c r="HT82" i="34"/>
  <c r="HS76" i="34"/>
  <c r="HT61" i="34"/>
  <c r="HO166" i="34"/>
  <c r="HS79" i="34"/>
  <c r="FF55" i="34"/>
  <c r="JF55" i="34" s="1"/>
  <c r="FT55" i="34"/>
  <c r="DT55" i="34"/>
  <c r="HT55" i="34" s="1"/>
  <c r="ET55" i="34"/>
  <c r="IT55" i="34" s="1"/>
  <c r="FT59" i="34"/>
  <c r="DT59" i="34"/>
  <c r="HT59" i="34" s="1"/>
  <c r="ET59" i="34"/>
  <c r="IT59" i="34" s="1"/>
  <c r="FT77" i="34"/>
  <c r="DT77" i="34"/>
  <c r="ET77" i="34"/>
  <c r="FF48" i="34"/>
  <c r="HF48" i="34" s="1"/>
  <c r="JF48" i="34" s="1"/>
  <c r="FB150" i="34"/>
  <c r="FB221" i="34" s="1"/>
  <c r="AM56" i="33"/>
  <c r="FT39" i="34"/>
  <c r="DT39" i="34"/>
  <c r="HT39" i="34" s="1"/>
  <c r="ET39" i="34"/>
  <c r="IT39" i="34" s="1"/>
  <c r="FT57" i="34"/>
  <c r="DT57" i="34"/>
  <c r="HT57" i="34" s="1"/>
  <c r="ET57" i="34"/>
  <c r="IT57" i="34" s="1"/>
  <c r="FT75" i="34"/>
  <c r="DT75" i="34"/>
  <c r="ET75" i="34"/>
  <c r="FT35" i="34"/>
  <c r="DT35" i="34"/>
  <c r="ET35" i="34"/>
  <c r="IT82" i="34"/>
  <c r="HS56" i="34"/>
  <c r="IS42" i="34"/>
  <c r="HS54" i="34"/>
  <c r="HS77" i="34"/>
  <c r="GG41" i="34"/>
  <c r="GG79" i="34"/>
  <c r="HR50" i="34"/>
  <c r="GG54" i="34"/>
  <c r="GG40" i="34"/>
  <c r="HS40" i="34"/>
  <c r="IS80" i="34"/>
  <c r="IS35" i="34"/>
  <c r="HS75" i="34"/>
  <c r="GG67" i="34"/>
  <c r="GG48" i="34"/>
  <c r="GG49" i="34"/>
  <c r="IG49" i="34" s="1"/>
  <c r="IS79" i="34"/>
  <c r="GG53" i="34"/>
  <c r="IG53" i="34" s="1"/>
  <c r="GG57" i="34"/>
  <c r="ES165" i="34"/>
  <c r="FS165" i="34"/>
  <c r="DS165" i="34"/>
  <c r="DP166" i="34"/>
  <c r="EP166" i="34"/>
  <c r="FP166" i="34"/>
  <c r="FT51" i="34"/>
  <c r="DT51" i="34"/>
  <c r="HT51" i="34" s="1"/>
  <c r="ET51" i="34"/>
  <c r="IT51" i="34" s="1"/>
  <c r="FT67" i="34"/>
  <c r="DT67" i="34"/>
  <c r="HT67" i="34" s="1"/>
  <c r="ET67" i="34"/>
  <c r="IT67" i="34" s="1"/>
  <c r="FT54" i="34"/>
  <c r="DT54" i="34"/>
  <c r="ET54" i="34"/>
  <c r="FT81" i="34"/>
  <c r="DT81" i="34"/>
  <c r="ET81" i="34"/>
  <c r="FS44" i="34"/>
  <c r="DS44" i="34"/>
  <c r="ES44" i="34"/>
  <c r="FT34" i="34"/>
  <c r="DT34" i="34"/>
  <c r="ET34" i="34"/>
  <c r="FT36" i="34"/>
  <c r="DT36" i="34"/>
  <c r="ET36" i="34"/>
  <c r="FS50" i="34"/>
  <c r="DS50" i="34"/>
  <c r="ES50" i="34"/>
  <c r="FS46" i="34"/>
  <c r="DS46" i="34"/>
  <c r="ES46" i="34"/>
  <c r="FT41" i="34"/>
  <c r="DT41" i="34"/>
  <c r="ET41" i="34"/>
  <c r="IS71" i="34"/>
  <c r="IS34" i="34"/>
  <c r="IS41" i="34"/>
  <c r="HP164" i="34"/>
  <c r="GG59" i="34"/>
  <c r="GG43" i="34"/>
  <c r="GG72" i="34"/>
  <c r="IG72" i="34" s="1"/>
  <c r="GG83" i="34"/>
  <c r="GG77" i="34"/>
  <c r="GG35" i="34"/>
  <c r="FT53" i="34"/>
  <c r="DT53" i="34"/>
  <c r="HT53" i="34" s="1"/>
  <c r="ET53" i="34"/>
  <c r="IT53" i="34" s="1"/>
  <c r="FT58" i="34"/>
  <c r="DT58" i="34"/>
  <c r="ET58" i="34"/>
  <c r="FT48" i="34"/>
  <c r="DT48" i="34"/>
  <c r="HT48" i="34" s="1"/>
  <c r="ET48" i="34"/>
  <c r="IT48" i="34" s="1"/>
  <c r="FT49" i="34"/>
  <c r="DT49" i="34"/>
  <c r="ET49" i="34"/>
  <c r="FT71" i="34"/>
  <c r="DT71" i="34"/>
  <c r="ET71" i="34"/>
  <c r="FT69" i="34"/>
  <c r="DT69" i="34"/>
  <c r="HT69" i="34" s="1"/>
  <c r="ET69" i="34"/>
  <c r="IT69" i="34" s="1"/>
  <c r="FT40" i="34"/>
  <c r="DT40" i="34"/>
  <c r="ET40" i="34"/>
  <c r="FT45" i="34"/>
  <c r="DT45" i="34"/>
  <c r="HT45" i="34" s="1"/>
  <c r="ET45" i="34"/>
  <c r="IT45" i="34" s="1"/>
  <c r="HS71" i="34"/>
  <c r="HS34" i="34"/>
  <c r="HS41" i="34"/>
  <c r="GG55" i="34"/>
  <c r="GG58" i="34"/>
  <c r="GG42" i="34"/>
  <c r="IS83" i="34"/>
  <c r="GG51" i="34"/>
  <c r="IG51" i="34" s="1"/>
  <c r="GG34" i="34"/>
  <c r="GG36" i="34"/>
  <c r="IS76" i="34"/>
  <c r="IT61" i="34"/>
  <c r="GG81" i="34"/>
  <c r="IG81" i="34" s="1"/>
  <c r="HP150" i="34"/>
  <c r="HS78" i="34"/>
  <c r="HR165" i="34"/>
  <c r="GG75" i="34"/>
  <c r="GG39" i="34"/>
  <c r="IG39" i="34" s="1"/>
  <c r="FQ164" i="34"/>
  <c r="EQ164" i="34"/>
  <c r="DQ164" i="34"/>
  <c r="ER167" i="34"/>
  <c r="FR167" i="34"/>
  <c r="DR167" i="34"/>
  <c r="FT72" i="34"/>
  <c r="DT72" i="34"/>
  <c r="ET72" i="34"/>
  <c r="FT56" i="34"/>
  <c r="DT56" i="34"/>
  <c r="ET56" i="34"/>
  <c r="FT42" i="34"/>
  <c r="DT42" i="34"/>
  <c r="ET42" i="34"/>
  <c r="FT76" i="34"/>
  <c r="DT76" i="34"/>
  <c r="ET76" i="34"/>
  <c r="FT83" i="34"/>
  <c r="DT83" i="34"/>
  <c r="ET83" i="34"/>
  <c r="FT78" i="34"/>
  <c r="DT78" i="34"/>
  <c r="ET78" i="34"/>
  <c r="FT43" i="34"/>
  <c r="DT43" i="34"/>
  <c r="ET43" i="34"/>
  <c r="FT80" i="34"/>
  <c r="DT80" i="34"/>
  <c r="ET80" i="34"/>
  <c r="FT79" i="34"/>
  <c r="DT79" i="34"/>
  <c r="ET79" i="34"/>
  <c r="FS33" i="34"/>
  <c r="DS33" i="34"/>
  <c r="HS33" i="34" s="1"/>
  <c r="ES33" i="34"/>
  <c r="IS33" i="34" s="1"/>
  <c r="FT52" i="34"/>
  <c r="DT52" i="34"/>
  <c r="HT52" i="34" s="1"/>
  <c r="ET52" i="34"/>
  <c r="IT52" i="34" s="1"/>
  <c r="IS77" i="34"/>
  <c r="GG56" i="34"/>
  <c r="GG71" i="34"/>
  <c r="IG71" i="34" s="1"/>
  <c r="GG45" i="34"/>
  <c r="GG76" i="34"/>
  <c r="GG78" i="34"/>
  <c r="IG78" i="34" s="1"/>
  <c r="GG52" i="34"/>
  <c r="IG52" i="34" s="1"/>
  <c r="GF50" i="34"/>
  <c r="IF50" i="34" s="1"/>
  <c r="GG69" i="34"/>
  <c r="IG69" i="34" s="1"/>
  <c r="GG80" i="34"/>
  <c r="IG54" i="34"/>
  <c r="IG35" i="34"/>
  <c r="IF81" i="34"/>
  <c r="IB165" i="34"/>
  <c r="IE39" i="34"/>
  <c r="IF62" i="34"/>
  <c r="IE72" i="34"/>
  <c r="IE56" i="34"/>
  <c r="IE54" i="34"/>
  <c r="IE77" i="34"/>
  <c r="IE76" i="34"/>
  <c r="IE35" i="34"/>
  <c r="IG41" i="34"/>
  <c r="IG40" i="34"/>
  <c r="IG34" i="34"/>
  <c r="IG56" i="34"/>
  <c r="IG55" i="34"/>
  <c r="IG83" i="34"/>
  <c r="IG43" i="34"/>
  <c r="IG75" i="34"/>
  <c r="IG80" i="34"/>
  <c r="IG59" i="34"/>
  <c r="IG77" i="34"/>
  <c r="IG76" i="34"/>
  <c r="IB151" i="34"/>
  <c r="IE53" i="34"/>
  <c r="IE48" i="34"/>
  <c r="IE78" i="34"/>
  <c r="IE34" i="34"/>
  <c r="IE40" i="34"/>
  <c r="IE59" i="34"/>
  <c r="IG57" i="34"/>
  <c r="IG45" i="34"/>
  <c r="IG42" i="34"/>
  <c r="IG36" i="34"/>
  <c r="ID46" i="34"/>
  <c r="IE36" i="34"/>
  <c r="IE57" i="34"/>
  <c r="IE83" i="34"/>
  <c r="IE52" i="34"/>
  <c r="IF61" i="34"/>
  <c r="IE42" i="34"/>
  <c r="IF60" i="34"/>
  <c r="IE71" i="34"/>
  <c r="IG58" i="34"/>
  <c r="IG79" i="34"/>
  <c r="IC165" i="34"/>
  <c r="IE75" i="34"/>
  <c r="IE49" i="34"/>
  <c r="IE80" i="34"/>
  <c r="ID33" i="34"/>
  <c r="IE79" i="34"/>
  <c r="IE45" i="34"/>
  <c r="EF56" i="34"/>
  <c r="EF40" i="34"/>
  <c r="EF49" i="34"/>
  <c r="EF67" i="34"/>
  <c r="EE46" i="34"/>
  <c r="EF75" i="34"/>
  <c r="EF78" i="34"/>
  <c r="EF36" i="34"/>
  <c r="EF58" i="34"/>
  <c r="EF48" i="34"/>
  <c r="EB150" i="34"/>
  <c r="EB221" i="34" s="1"/>
  <c r="EF55" i="34"/>
  <c r="GB221" i="34"/>
  <c r="EF52" i="34"/>
  <c r="EF39" i="34"/>
  <c r="EF45" i="34"/>
  <c r="EE44" i="34"/>
  <c r="IG48" i="34"/>
  <c r="EF54" i="34"/>
  <c r="EF43" i="34"/>
  <c r="EE50" i="34"/>
  <c r="EF59" i="34"/>
  <c r="HF71" i="34"/>
  <c r="JF71" i="34" s="1"/>
  <c r="HD33" i="34"/>
  <c r="JD33" i="34" s="1"/>
  <c r="HF53" i="34"/>
  <c r="JF53" i="34" s="1"/>
  <c r="HF41" i="34"/>
  <c r="JF41" i="34" s="1"/>
  <c r="HG60" i="34"/>
  <c r="JG60" i="34" s="1"/>
  <c r="GT51" i="34"/>
  <c r="GT67" i="34"/>
  <c r="GT54" i="34"/>
  <c r="HB165" i="34"/>
  <c r="JB165" i="34" s="1"/>
  <c r="GT81" i="34"/>
  <c r="GT34" i="34"/>
  <c r="GT36" i="34"/>
  <c r="HF76" i="34"/>
  <c r="JF76" i="34" s="1"/>
  <c r="HB151" i="34"/>
  <c r="JB151" i="34" s="1"/>
  <c r="EB164" i="34"/>
  <c r="GO164" i="34"/>
  <c r="IO164" i="34" s="1"/>
  <c r="EF72" i="34"/>
  <c r="GS50" i="34"/>
  <c r="GT41" i="34"/>
  <c r="HF81" i="34"/>
  <c r="JF81" i="34" s="1"/>
  <c r="HE78" i="34"/>
  <c r="JE78" i="34" s="1"/>
  <c r="HE42" i="34"/>
  <c r="JE42" i="34" s="1"/>
  <c r="GS48" i="34"/>
  <c r="GS36" i="34"/>
  <c r="IS36" i="34" s="1"/>
  <c r="GS54" i="34"/>
  <c r="IS54" i="34" s="1"/>
  <c r="GS39" i="34"/>
  <c r="GR44" i="34"/>
  <c r="IR44" i="34" s="1"/>
  <c r="HG82" i="34"/>
  <c r="JG82" i="34" s="1"/>
  <c r="HE33" i="34"/>
  <c r="JE33" i="34" s="1"/>
  <c r="GT72" i="34"/>
  <c r="FF59" i="34"/>
  <c r="ED165" i="34"/>
  <c r="GQ165" i="34"/>
  <c r="IQ165" i="34" s="1"/>
  <c r="GT53" i="34"/>
  <c r="GT58" i="34"/>
  <c r="GT48" i="34"/>
  <c r="GT49" i="34"/>
  <c r="GT71" i="34"/>
  <c r="HF34" i="34"/>
  <c r="JF34" i="34" s="1"/>
  <c r="HF42" i="34"/>
  <c r="JF42" i="34" s="1"/>
  <c r="HF83" i="34"/>
  <c r="JF83" i="34" s="1"/>
  <c r="HF77" i="34"/>
  <c r="JF77" i="34" s="1"/>
  <c r="EC151" i="34"/>
  <c r="GP151" i="34"/>
  <c r="IP151" i="34" s="1"/>
  <c r="HF69" i="34"/>
  <c r="JF69" i="34" s="1"/>
  <c r="HE76" i="34"/>
  <c r="JE76" i="34" s="1"/>
  <c r="HF79" i="34"/>
  <c r="JF79" i="34" s="1"/>
  <c r="GT69" i="34"/>
  <c r="GT40" i="34"/>
  <c r="EC167" i="34"/>
  <c r="GP167" i="34"/>
  <c r="IP167" i="34" s="1"/>
  <c r="GT45" i="34"/>
  <c r="JF62" i="34"/>
  <c r="HF62" i="34"/>
  <c r="JE57" i="34"/>
  <c r="HE57" i="34"/>
  <c r="HE34" i="34"/>
  <c r="JE34" i="34" s="1"/>
  <c r="HE35" i="34"/>
  <c r="JE35" i="34" s="1"/>
  <c r="GS56" i="34"/>
  <c r="IS56" i="34" s="1"/>
  <c r="GO150" i="34"/>
  <c r="IO150" i="34" s="1"/>
  <c r="GS67" i="34"/>
  <c r="GS55" i="34"/>
  <c r="GS75" i="34"/>
  <c r="IS75" i="34" s="1"/>
  <c r="GT56" i="34"/>
  <c r="GT42" i="34"/>
  <c r="HE40" i="34"/>
  <c r="JE40" i="34" s="1"/>
  <c r="GT76" i="34"/>
  <c r="GT83" i="34"/>
  <c r="GT78" i="34"/>
  <c r="GT43" i="34"/>
  <c r="GT80" i="34"/>
  <c r="GT79" i="34"/>
  <c r="HF51" i="34"/>
  <c r="JF51" i="34" s="1"/>
  <c r="JE59" i="34"/>
  <c r="HE59" i="34"/>
  <c r="EB167" i="34"/>
  <c r="GO167" i="34"/>
  <c r="IO167" i="34" s="1"/>
  <c r="GT52" i="34"/>
  <c r="JE45" i="34"/>
  <c r="HE45" i="34"/>
  <c r="HE79" i="34"/>
  <c r="JE79" i="34" s="1"/>
  <c r="HE49" i="34"/>
  <c r="JE49" i="34" s="1"/>
  <c r="HE52" i="34"/>
  <c r="JE52" i="34" s="1"/>
  <c r="GS59" i="34"/>
  <c r="HE53" i="34"/>
  <c r="JE53" i="34" s="1"/>
  <c r="GS49" i="34"/>
  <c r="IS49" i="34" s="1"/>
  <c r="GS52" i="34"/>
  <c r="GS58" i="34"/>
  <c r="IS58" i="34" s="1"/>
  <c r="GS72" i="34"/>
  <c r="IS72" i="34" s="1"/>
  <c r="HE80" i="34"/>
  <c r="JE80" i="34" s="1"/>
  <c r="GR50" i="34"/>
  <c r="IR50" i="34" s="1"/>
  <c r="HE75" i="34"/>
  <c r="JE75" i="34" s="1"/>
  <c r="JG62" i="34"/>
  <c r="HG62" i="34"/>
  <c r="JF57" i="34"/>
  <c r="HF57" i="34"/>
  <c r="GT55" i="34"/>
  <c r="IG67" i="34"/>
  <c r="GT59" i="34"/>
  <c r="GT77" i="34"/>
  <c r="HD46" i="34"/>
  <c r="JD46" i="34" s="1"/>
  <c r="HF80" i="34"/>
  <c r="JF80" i="34" s="1"/>
  <c r="HF35" i="34"/>
  <c r="JF35" i="34" s="1"/>
  <c r="HE36" i="34"/>
  <c r="JE36" i="34" s="1"/>
  <c r="GT39" i="34"/>
  <c r="GT57" i="34"/>
  <c r="GT75" i="34"/>
  <c r="GT35" i="34"/>
  <c r="HE72" i="34"/>
  <c r="JE72" i="34" s="1"/>
  <c r="HE54" i="34"/>
  <c r="JE54" i="34" s="1"/>
  <c r="HE48" i="34"/>
  <c r="JE48" i="34" s="1"/>
  <c r="GR46" i="34"/>
  <c r="IR46" i="34" s="1"/>
  <c r="GS78" i="34"/>
  <c r="IS78" i="34" s="1"/>
  <c r="GS40" i="34"/>
  <c r="IS40" i="34" s="1"/>
  <c r="GS45" i="34"/>
  <c r="GS43" i="34"/>
  <c r="IS43" i="34" s="1"/>
  <c r="HE39" i="34"/>
  <c r="JE39" i="34" s="1"/>
  <c r="FF75" i="34"/>
  <c r="FF78" i="34"/>
  <c r="FF56" i="34"/>
  <c r="FF49" i="34"/>
  <c r="FE50" i="34"/>
  <c r="FE44" i="34"/>
  <c r="AM36" i="33"/>
  <c r="BM36" i="33" s="1"/>
  <c r="FF72" i="34"/>
  <c r="AM54" i="33"/>
  <c r="BM54" i="33" s="1"/>
  <c r="AM71" i="33"/>
  <c r="BU167" i="33"/>
  <c r="FF45" i="34"/>
  <c r="FF54" i="34"/>
  <c r="FF43" i="34"/>
  <c r="FF36" i="34"/>
  <c r="J50" i="33"/>
  <c r="AM50" i="33" s="1"/>
  <c r="J50" i="34"/>
  <c r="AG166" i="34"/>
  <c r="J33" i="33"/>
  <c r="AM33" i="33" s="1"/>
  <c r="BM33" i="33" s="1"/>
  <c r="J33" i="34"/>
  <c r="W33" i="33"/>
  <c r="W33" i="34"/>
  <c r="G369" i="20"/>
  <c r="GD151" i="34"/>
  <c r="I959" i="17"/>
  <c r="BI33" i="34"/>
  <c r="GF33" i="34" s="1"/>
  <c r="J974" i="17"/>
  <c r="BF164" i="34"/>
  <c r="GC164" i="34" s="1"/>
  <c r="FF52" i="34"/>
  <c r="FF40" i="34"/>
  <c r="S222" i="34"/>
  <c r="FG83" i="34"/>
  <c r="FG78" i="34"/>
  <c r="FG43" i="34"/>
  <c r="FG80" i="34"/>
  <c r="FE46" i="34"/>
  <c r="AM41" i="33"/>
  <c r="BM41" i="33" s="1"/>
  <c r="FG57" i="34"/>
  <c r="FG75" i="34"/>
  <c r="FG35" i="34"/>
  <c r="J46" i="33"/>
  <c r="AM46" i="33" s="1"/>
  <c r="BM46" i="33" s="1"/>
  <c r="J46" i="34"/>
  <c r="BE166" i="34"/>
  <c r="FG59" i="34"/>
  <c r="BI46" i="34"/>
  <c r="GF46" i="34" s="1"/>
  <c r="J1003" i="17"/>
  <c r="FG77" i="34"/>
  <c r="FG55" i="34"/>
  <c r="FG51" i="34"/>
  <c r="FG67" i="34"/>
  <c r="FF67" i="34"/>
  <c r="FC151" i="34"/>
  <c r="FF39" i="34"/>
  <c r="FG61" i="34"/>
  <c r="FB167" i="34"/>
  <c r="AM57" i="33"/>
  <c r="BM57" i="33" s="1"/>
  <c r="AM35" i="33"/>
  <c r="J44" i="33"/>
  <c r="AM44" i="33" s="1"/>
  <c r="BM44" i="33" s="1"/>
  <c r="J44" i="34"/>
  <c r="W50" i="33"/>
  <c r="AZ50" i="33" s="1"/>
  <c r="W50" i="34"/>
  <c r="W46" i="33"/>
  <c r="AZ46" i="33" s="1"/>
  <c r="W46" i="34"/>
  <c r="FG54" i="34"/>
  <c r="W44" i="33"/>
  <c r="AZ44" i="33" s="1"/>
  <c r="BZ44" i="33" s="1"/>
  <c r="W44" i="34"/>
  <c r="I970" i="17"/>
  <c r="BI44" i="34"/>
  <c r="GF44" i="34" s="1"/>
  <c r="J968" i="17"/>
  <c r="FD165" i="34"/>
  <c r="FG81" i="34"/>
  <c r="FG34" i="34"/>
  <c r="AF222" i="34"/>
  <c r="FG36" i="34"/>
  <c r="FG40" i="34"/>
  <c r="FC167" i="34"/>
  <c r="FG45" i="34"/>
  <c r="BG167" i="34"/>
  <c r="GD167" i="34" s="1"/>
  <c r="J1005" i="17"/>
  <c r="FG39" i="34"/>
  <c r="BH165" i="34"/>
  <c r="GE165" i="34" s="1"/>
  <c r="FG53" i="34"/>
  <c r="FG58" i="34"/>
  <c r="FG48" i="34"/>
  <c r="FG49" i="34"/>
  <c r="FG71" i="34"/>
  <c r="FG72" i="34"/>
  <c r="FB164" i="34"/>
  <c r="FF50" i="34"/>
  <c r="BE221" i="34"/>
  <c r="FG41" i="34"/>
  <c r="FG52" i="34"/>
  <c r="FG69" i="34"/>
  <c r="AX165" i="33"/>
  <c r="AU166" i="33"/>
  <c r="AW167" i="33"/>
  <c r="E233" i="32"/>
  <c r="E376" i="20"/>
  <c r="R244" i="20" s="1"/>
  <c r="F368" i="20"/>
  <c r="I718" i="17"/>
  <c r="F208" i="20"/>
  <c r="I1006" i="17"/>
  <c r="BY80" i="33"/>
  <c r="BZ77" i="33"/>
  <c r="H830" i="17"/>
  <c r="BX76" i="33"/>
  <c r="BY50" i="33"/>
  <c r="BZ79" i="33"/>
  <c r="BZ83" i="33"/>
  <c r="BZ81" i="33"/>
  <c r="BY49" i="33"/>
  <c r="BL49" i="33"/>
  <c r="BL50" i="33"/>
  <c r="R222" i="33"/>
  <c r="BU164" i="33"/>
  <c r="F105" i="32"/>
  <c r="S166" i="33"/>
  <c r="T164" i="33"/>
  <c r="AW164" i="33" s="1"/>
  <c r="V165" i="33"/>
  <c r="U167" i="33"/>
  <c r="BV221" i="33"/>
  <c r="S221" i="33"/>
  <c r="J965" i="17"/>
  <c r="I972" i="17"/>
  <c r="J654" i="17"/>
  <c r="J1002" i="17"/>
  <c r="F147" i="32"/>
  <c r="J704" i="17"/>
  <c r="J665" i="17"/>
  <c r="I804" i="17"/>
  <c r="J835" i="17"/>
  <c r="J984" i="17"/>
  <c r="J826" i="17"/>
  <c r="J998" i="17"/>
  <c r="J962" i="17"/>
  <c r="I979" i="17"/>
  <c r="H148" i="32"/>
  <c r="J879" i="17"/>
  <c r="J709" i="17"/>
  <c r="I995" i="17"/>
  <c r="J833" i="17"/>
  <c r="J985" i="17"/>
  <c r="J971" i="17"/>
  <c r="J831" i="17"/>
  <c r="BJ46" i="34"/>
  <c r="EG46" i="34" s="1"/>
  <c r="BJ33" i="34"/>
  <c r="EG33" i="34" s="1"/>
  <c r="BL35" i="33"/>
  <c r="BL56" i="33"/>
  <c r="I976" i="17"/>
  <c r="J1009" i="17"/>
  <c r="J628" i="17"/>
  <c r="J712" i="17"/>
  <c r="J966" i="17"/>
  <c r="H798" i="17"/>
  <c r="I146" i="32"/>
  <c r="H47" i="32"/>
  <c r="I834" i="17"/>
  <c r="I662" i="17"/>
  <c r="H810" i="17"/>
  <c r="J787" i="17"/>
  <c r="J837" i="17"/>
  <c r="J135" i="20"/>
  <c r="J661" i="17"/>
  <c r="I808" i="17"/>
  <c r="BY75" i="33"/>
  <c r="BL40" i="33"/>
  <c r="J890" i="17"/>
  <c r="J969" i="17"/>
  <c r="J884" i="17"/>
  <c r="J626" i="17"/>
  <c r="J983" i="17"/>
  <c r="H708" i="17"/>
  <c r="J977" i="17"/>
  <c r="H95" i="32"/>
  <c r="U164" i="34" s="1"/>
  <c r="H800" i="17"/>
  <c r="H995" i="17"/>
  <c r="I710" i="17"/>
  <c r="H703" i="17"/>
  <c r="J982" i="17"/>
  <c r="G145" i="32"/>
  <c r="BG164" i="34" s="1"/>
  <c r="GD164" i="34" s="1"/>
  <c r="J1006" i="17"/>
  <c r="I812" i="17"/>
  <c r="BZ78" i="33"/>
  <c r="J46" i="32"/>
  <c r="AJ165" i="34" s="1"/>
  <c r="J981" i="17"/>
  <c r="J886" i="17"/>
  <c r="J714" i="17"/>
  <c r="J980" i="17"/>
  <c r="J798" i="17"/>
  <c r="J961" i="17"/>
  <c r="G888" i="17"/>
  <c r="G97" i="32"/>
  <c r="T166" i="34" s="1"/>
  <c r="H744" i="17"/>
  <c r="H1001" i="17"/>
  <c r="H829" i="17"/>
  <c r="H657" i="17"/>
  <c r="I98" i="32"/>
  <c r="V167" i="34" s="1"/>
  <c r="J615" i="17"/>
  <c r="J702" i="17"/>
  <c r="G978" i="17"/>
  <c r="J873" i="17"/>
  <c r="BY59" i="33"/>
  <c r="BY44" i="33"/>
  <c r="BY46" i="33"/>
  <c r="BJ50" i="34"/>
  <c r="EG50" i="34" s="1"/>
  <c r="J632" i="17"/>
  <c r="J1007" i="17"/>
  <c r="BJ44" i="34"/>
  <c r="EG44" i="34" s="1"/>
  <c r="J967" i="17"/>
  <c r="I717" i="17"/>
  <c r="I803" i="17"/>
  <c r="I975" i="17"/>
  <c r="J960" i="17"/>
  <c r="E275" i="32"/>
  <c r="E155" i="32"/>
  <c r="K46" i="32"/>
  <c r="AK165" i="34" s="1"/>
  <c r="H825" i="17"/>
  <c r="H997" i="17"/>
  <c r="H653" i="17"/>
  <c r="H813" i="17"/>
  <c r="I45" i="32"/>
  <c r="AI164" i="34" s="1"/>
  <c r="J701" i="17"/>
  <c r="I993" i="17"/>
  <c r="I797" i="17"/>
  <c r="HF55" i="34" l="1"/>
  <c r="BI146" i="34"/>
  <c r="W146" i="34"/>
  <c r="W146" i="33"/>
  <c r="HB150" i="34"/>
  <c r="JB150" i="34" s="1"/>
  <c r="BU166" i="33"/>
  <c r="F376" i="20"/>
  <c r="HT80" i="34"/>
  <c r="HT76" i="34"/>
  <c r="J201" i="20"/>
  <c r="J303" i="20"/>
  <c r="I367" i="20"/>
  <c r="FF46" i="34"/>
  <c r="HF46" i="34" s="1"/>
  <c r="JF46" i="34" s="1"/>
  <c r="HT35" i="34"/>
  <c r="HT43" i="34"/>
  <c r="HT42" i="34"/>
  <c r="HS50" i="34"/>
  <c r="HT81" i="34"/>
  <c r="E378" i="20"/>
  <c r="HS165" i="34"/>
  <c r="GO221" i="34"/>
  <c r="HR167" i="34"/>
  <c r="HQ164" i="34"/>
  <c r="HT78" i="34"/>
  <c r="HT56" i="34"/>
  <c r="HT58" i="34"/>
  <c r="FQ166" i="34"/>
  <c r="DQ166" i="34"/>
  <c r="EQ166" i="34"/>
  <c r="IT79" i="34"/>
  <c r="IT83" i="34"/>
  <c r="IT72" i="34"/>
  <c r="HT40" i="34"/>
  <c r="IT49" i="34"/>
  <c r="IT41" i="34"/>
  <c r="HS46" i="34"/>
  <c r="IT34" i="34"/>
  <c r="HS44" i="34"/>
  <c r="IT75" i="34"/>
  <c r="IT77" i="34"/>
  <c r="ES167" i="34"/>
  <c r="FS167" i="34"/>
  <c r="DS167" i="34"/>
  <c r="FT44" i="34"/>
  <c r="DT44" i="34"/>
  <c r="ET44" i="34"/>
  <c r="FT46" i="34"/>
  <c r="DT46" i="34"/>
  <c r="ET46" i="34"/>
  <c r="HT79" i="34"/>
  <c r="IT78" i="34"/>
  <c r="HT83" i="34"/>
  <c r="IT56" i="34"/>
  <c r="HT72" i="34"/>
  <c r="GG46" i="34"/>
  <c r="IT71" i="34"/>
  <c r="HT49" i="34"/>
  <c r="HT41" i="34"/>
  <c r="IT36" i="34"/>
  <c r="HT34" i="34"/>
  <c r="IT54" i="34"/>
  <c r="HP166" i="34"/>
  <c r="IT35" i="34"/>
  <c r="HT75" i="34"/>
  <c r="HT77" i="34"/>
  <c r="DR164" i="34"/>
  <c r="ER164" i="34"/>
  <c r="FR164" i="34"/>
  <c r="EP221" i="34"/>
  <c r="GC150" i="34"/>
  <c r="GC221" i="34" s="1"/>
  <c r="IT43" i="34"/>
  <c r="IT42" i="34"/>
  <c r="HT71" i="34"/>
  <c r="IT58" i="34"/>
  <c r="IS50" i="34"/>
  <c r="HT36" i="34"/>
  <c r="IT81" i="34"/>
  <c r="HT54" i="34"/>
  <c r="GG33" i="34"/>
  <c r="IG33" i="34" s="1"/>
  <c r="GG44" i="34"/>
  <c r="EO222" i="34"/>
  <c r="GB166" i="34"/>
  <c r="GB222" i="34" s="1"/>
  <c r="FT33" i="34"/>
  <c r="DT33" i="34"/>
  <c r="HT33" i="34" s="1"/>
  <c r="ET33" i="34"/>
  <c r="IT33" i="34" s="1"/>
  <c r="FT50" i="34"/>
  <c r="DT50" i="34"/>
  <c r="ET50" i="34"/>
  <c r="IT80" i="34"/>
  <c r="IT76" i="34"/>
  <c r="IT40" i="34"/>
  <c r="GG50" i="34"/>
  <c r="IG50" i="34" s="1"/>
  <c r="IG44" i="34"/>
  <c r="IB167" i="34"/>
  <c r="IF67" i="34"/>
  <c r="IF40" i="34"/>
  <c r="IF59" i="34"/>
  <c r="IF43" i="34"/>
  <c r="IF54" i="34"/>
  <c r="IE44" i="34"/>
  <c r="IF39" i="34"/>
  <c r="IF55" i="34"/>
  <c r="IF48" i="34"/>
  <c r="IF36" i="34"/>
  <c r="IF75" i="34"/>
  <c r="IE46" i="34"/>
  <c r="IG46" i="34"/>
  <c r="IC167" i="34"/>
  <c r="ID165" i="34"/>
  <c r="IB221" i="34"/>
  <c r="IF49" i="34"/>
  <c r="IF56" i="34"/>
  <c r="IC151" i="34"/>
  <c r="IF72" i="34"/>
  <c r="IB164" i="34"/>
  <c r="IE50" i="34"/>
  <c r="IF45" i="34"/>
  <c r="IF52" i="34"/>
  <c r="IB150" i="34"/>
  <c r="IF58" i="34"/>
  <c r="IF78" i="34"/>
  <c r="EF46" i="34"/>
  <c r="EF33" i="34"/>
  <c r="ED164" i="34"/>
  <c r="EF44" i="34"/>
  <c r="EO221" i="34"/>
  <c r="HG72" i="34"/>
  <c r="JG72" i="34" s="1"/>
  <c r="HG40" i="34"/>
  <c r="JG40" i="34" s="1"/>
  <c r="EB166" i="34"/>
  <c r="EB222" i="34" s="1"/>
  <c r="GO166" i="34"/>
  <c r="IO166" i="34" s="1"/>
  <c r="HG69" i="34"/>
  <c r="JG69" i="34" s="1"/>
  <c r="HG53" i="34"/>
  <c r="JG53" i="34" s="1"/>
  <c r="HG36" i="34"/>
  <c r="JG36" i="34" s="1"/>
  <c r="HC151" i="34"/>
  <c r="JC151" i="34" s="1"/>
  <c r="HF72" i="34"/>
  <c r="JF72" i="34" s="1"/>
  <c r="HG52" i="34"/>
  <c r="JG52" i="34" s="1"/>
  <c r="HF50" i="34"/>
  <c r="JF50" i="34" s="1"/>
  <c r="HG49" i="34"/>
  <c r="JG49" i="34" s="1"/>
  <c r="EC150" i="34"/>
  <c r="GP150" i="34"/>
  <c r="IP150" i="34" s="1"/>
  <c r="HG39" i="34"/>
  <c r="JG39" i="34" s="1"/>
  <c r="JG45" i="34"/>
  <c r="HG45" i="34"/>
  <c r="HG54" i="34"/>
  <c r="JG54" i="34" s="1"/>
  <c r="BE222" i="34"/>
  <c r="HF67" i="34"/>
  <c r="JF67" i="34" s="1"/>
  <c r="GT46" i="34"/>
  <c r="JG57" i="34"/>
  <c r="HG57" i="34"/>
  <c r="HG43" i="34"/>
  <c r="JG43" i="34" s="1"/>
  <c r="HF40" i="34"/>
  <c r="JF40" i="34" s="1"/>
  <c r="HF36" i="34"/>
  <c r="JF36" i="34" s="1"/>
  <c r="HF56" i="34"/>
  <c r="JF56" i="34" s="1"/>
  <c r="HG58" i="34"/>
  <c r="JG58" i="34" s="1"/>
  <c r="EE165" i="34"/>
  <c r="GR165" i="34"/>
  <c r="IR165" i="34" s="1"/>
  <c r="HG81" i="34"/>
  <c r="JG81" i="34" s="1"/>
  <c r="JG59" i="34"/>
  <c r="HG59" i="34"/>
  <c r="HG71" i="34"/>
  <c r="JG71" i="34" s="1"/>
  <c r="GT44" i="34"/>
  <c r="JG55" i="34"/>
  <c r="HG55" i="34"/>
  <c r="HG80" i="34"/>
  <c r="JG80" i="34" s="1"/>
  <c r="EC164" i="34"/>
  <c r="GP164" i="34"/>
  <c r="IP164" i="34" s="1"/>
  <c r="HF49" i="34"/>
  <c r="JF49" i="34" s="1"/>
  <c r="HG41" i="34"/>
  <c r="JG41" i="34" s="1"/>
  <c r="HB164" i="34"/>
  <c r="HG48" i="34"/>
  <c r="JG48" i="34" s="1"/>
  <c r="ED167" i="34"/>
  <c r="GQ167" i="34"/>
  <c r="IQ167" i="34" s="1"/>
  <c r="HG34" i="34"/>
  <c r="JG34" i="34" s="1"/>
  <c r="HG61" i="34"/>
  <c r="JG61" i="34" s="1"/>
  <c r="HG67" i="34"/>
  <c r="JG67" i="34" s="1"/>
  <c r="HG78" i="34"/>
  <c r="JG78" i="34" s="1"/>
  <c r="HF52" i="34"/>
  <c r="JF52" i="34" s="1"/>
  <c r="HF43" i="34"/>
  <c r="JF43" i="34" s="1"/>
  <c r="HE44" i="34"/>
  <c r="JE44" i="34" s="1"/>
  <c r="GS33" i="34"/>
  <c r="JF59" i="34"/>
  <c r="HF59" i="34"/>
  <c r="HF39" i="34"/>
  <c r="JF39" i="34" s="1"/>
  <c r="HG51" i="34"/>
  <c r="JG51" i="34" s="1"/>
  <c r="HG77" i="34"/>
  <c r="JG77" i="34" s="1"/>
  <c r="HG35" i="34"/>
  <c r="JG35" i="34" s="1"/>
  <c r="HE46" i="34"/>
  <c r="JE46" i="34" s="1"/>
  <c r="HG83" i="34"/>
  <c r="JG83" i="34" s="1"/>
  <c r="ED151" i="34"/>
  <c r="GT33" i="34"/>
  <c r="GT50" i="34"/>
  <c r="HF54" i="34"/>
  <c r="JF54" i="34" s="1"/>
  <c r="HE50" i="34"/>
  <c r="JE50" i="34" s="1"/>
  <c r="HF78" i="34"/>
  <c r="JF78" i="34" s="1"/>
  <c r="GQ164" i="34"/>
  <c r="IQ164" i="34" s="1"/>
  <c r="GS44" i="34"/>
  <c r="IS44" i="34" s="1"/>
  <c r="HB167" i="34"/>
  <c r="HG75" i="34"/>
  <c r="JG75" i="34" s="1"/>
  <c r="JF45" i="34"/>
  <c r="HF45" i="34"/>
  <c r="HF75" i="34"/>
  <c r="JF75" i="34" s="1"/>
  <c r="GS46" i="34"/>
  <c r="IS46" i="34" s="1"/>
  <c r="DO221" i="34"/>
  <c r="FO221" i="34"/>
  <c r="FF33" i="34"/>
  <c r="AU222" i="33"/>
  <c r="AU226" i="33" s="1"/>
  <c r="FF44" i="34"/>
  <c r="BF166" i="34"/>
  <c r="FE165" i="34"/>
  <c r="FG42" i="34"/>
  <c r="FB166" i="34"/>
  <c r="FD164" i="34"/>
  <c r="FG79" i="34"/>
  <c r="FG76" i="34"/>
  <c r="FC164" i="34"/>
  <c r="H369" i="20"/>
  <c r="GE151" i="34"/>
  <c r="FG44" i="34"/>
  <c r="FG33" i="34"/>
  <c r="FG50" i="34"/>
  <c r="AH166" i="34"/>
  <c r="BI165" i="34"/>
  <c r="GF165" i="34" s="1"/>
  <c r="J959" i="17"/>
  <c r="BH167" i="34"/>
  <c r="GE167" i="34" s="1"/>
  <c r="BF221" i="34"/>
  <c r="FC150" i="34"/>
  <c r="HC150" i="34" s="1"/>
  <c r="FG56" i="34"/>
  <c r="FG46" i="34"/>
  <c r="FD167" i="34"/>
  <c r="AY165" i="33"/>
  <c r="AX167" i="33"/>
  <c r="AV166" i="33"/>
  <c r="S222" i="33"/>
  <c r="F690" i="6"/>
  <c r="F735" i="6" s="1"/>
  <c r="I830" i="17"/>
  <c r="BY76" i="33"/>
  <c r="V167" i="33"/>
  <c r="G147" i="32"/>
  <c r="T166" i="33"/>
  <c r="AV221" i="33"/>
  <c r="H145" i="32"/>
  <c r="U164" i="33"/>
  <c r="AX164" i="33" s="1"/>
  <c r="F155" i="32"/>
  <c r="J972" i="17"/>
  <c r="J993" i="17"/>
  <c r="I148" i="32"/>
  <c r="I95" i="32"/>
  <c r="V164" i="34" s="1"/>
  <c r="K48" i="32"/>
  <c r="AK167" i="34" s="1"/>
  <c r="E283" i="32"/>
  <c r="J970" i="17"/>
  <c r="I657" i="17"/>
  <c r="I829" i="17"/>
  <c r="I1001" i="17"/>
  <c r="E690" i="6"/>
  <c r="I703" i="17"/>
  <c r="BZ75" i="33"/>
  <c r="I47" i="32"/>
  <c r="K96" i="32"/>
  <c r="X165" i="34" s="1"/>
  <c r="I813" i="17"/>
  <c r="J96" i="32"/>
  <c r="W165" i="34" s="1"/>
  <c r="J808" i="17"/>
  <c r="J45" i="32"/>
  <c r="AJ164" i="34" s="1"/>
  <c r="I708" i="17"/>
  <c r="H97" i="32"/>
  <c r="U166" i="34" s="1"/>
  <c r="BM42" i="33"/>
  <c r="BM35" i="33"/>
  <c r="BL71" i="33"/>
  <c r="BZ43" i="33"/>
  <c r="BZ80" i="33"/>
  <c r="H888" i="17"/>
  <c r="H978" i="17"/>
  <c r="M46" i="32"/>
  <c r="AM165" i="34" s="1"/>
  <c r="J832" i="17"/>
  <c r="J1004" i="17"/>
  <c r="J660" i="17"/>
  <c r="I744" i="17"/>
  <c r="K135" i="20"/>
  <c r="I810" i="17"/>
  <c r="BM40" i="33"/>
  <c r="BM58" i="33"/>
  <c r="I800" i="17"/>
  <c r="I798" i="17"/>
  <c r="J48" i="32"/>
  <c r="AJ167" i="34" s="1"/>
  <c r="L46" i="32"/>
  <c r="AL165" i="34" s="1"/>
  <c r="BU222" i="33" l="1"/>
  <c r="BU226" i="33" s="1"/>
  <c r="F378" i="20"/>
  <c r="S244" i="20"/>
  <c r="F700" i="6"/>
  <c r="F745" i="6" s="1"/>
  <c r="HB221" i="34"/>
  <c r="JB221" i="34" s="1"/>
  <c r="X146" i="34"/>
  <c r="X146" i="33"/>
  <c r="BJ146" i="34"/>
  <c r="GO222" i="34"/>
  <c r="IO222" i="34" s="1"/>
  <c r="K201" i="20"/>
  <c r="K303" i="20"/>
  <c r="E700" i="6"/>
  <c r="J367" i="20"/>
  <c r="IO221" i="34"/>
  <c r="HQ166" i="34"/>
  <c r="GP221" i="34"/>
  <c r="IP221" i="34" s="1"/>
  <c r="FT165" i="34"/>
  <c r="DT165" i="34"/>
  <c r="ET165" i="34"/>
  <c r="EP222" i="34"/>
  <c r="GC166" i="34"/>
  <c r="GC222" i="34" s="1"/>
  <c r="HO221" i="34"/>
  <c r="IT50" i="34"/>
  <c r="IT46" i="34"/>
  <c r="HS167" i="34"/>
  <c r="FU165" i="34"/>
  <c r="DU165" i="34"/>
  <c r="EU165" i="34"/>
  <c r="HT50" i="34"/>
  <c r="HR164" i="34"/>
  <c r="HT46" i="34"/>
  <c r="FR166" i="34"/>
  <c r="DR166" i="34"/>
  <c r="ER166" i="34"/>
  <c r="IT44" i="34"/>
  <c r="FS164" i="34"/>
  <c r="DS164" i="34"/>
  <c r="ES164" i="34"/>
  <c r="HT44" i="34"/>
  <c r="IE165" i="34"/>
  <c r="IC150" i="34"/>
  <c r="IF44" i="34"/>
  <c r="IF46" i="34"/>
  <c r="IB222" i="34"/>
  <c r="ID167" i="34"/>
  <c r="IB166" i="34"/>
  <c r="ID151" i="34"/>
  <c r="IF33" i="34"/>
  <c r="IC164" i="34"/>
  <c r="ID164" i="34"/>
  <c r="HG56" i="34"/>
  <c r="JG56" i="34" s="1"/>
  <c r="HG50" i="34"/>
  <c r="JG50" i="34" s="1"/>
  <c r="EC166" i="34"/>
  <c r="EC222" i="34" s="1"/>
  <c r="GP166" i="34"/>
  <c r="IP166" i="34" s="1"/>
  <c r="JB164" i="34"/>
  <c r="HG46" i="34"/>
  <c r="JG46" i="34" s="1"/>
  <c r="FC221" i="34"/>
  <c r="HC221" i="34"/>
  <c r="HG33" i="34"/>
  <c r="HB166" i="34"/>
  <c r="HF44" i="34"/>
  <c r="JF44" i="34" s="1"/>
  <c r="EF165" i="34"/>
  <c r="GS165" i="34"/>
  <c r="IS165" i="34" s="1"/>
  <c r="HG44" i="34"/>
  <c r="JG44" i="34" s="1"/>
  <c r="HG76" i="34"/>
  <c r="JG76" i="34" s="1"/>
  <c r="HG42" i="34"/>
  <c r="JG42" i="34" s="1"/>
  <c r="JB167" i="34"/>
  <c r="FB222" i="34"/>
  <c r="EE167" i="34"/>
  <c r="GR167" i="34"/>
  <c r="IR167" i="34" s="1"/>
  <c r="EE151" i="34"/>
  <c r="HG79" i="34"/>
  <c r="JG79" i="34" s="1"/>
  <c r="HF33" i="34"/>
  <c r="EC221" i="34"/>
  <c r="DO222" i="34"/>
  <c r="DP221" i="34"/>
  <c r="FP221" i="34"/>
  <c r="BF222" i="34"/>
  <c r="AV222" i="33"/>
  <c r="AI166" i="34"/>
  <c r="BI167" i="34"/>
  <c r="GF167" i="34" s="1"/>
  <c r="BG166" i="34"/>
  <c r="BH164" i="34"/>
  <c r="GE164" i="34" s="1"/>
  <c r="FE167" i="34"/>
  <c r="FF165" i="34"/>
  <c r="FC166" i="34"/>
  <c r="I369" i="20"/>
  <c r="GF151" i="34"/>
  <c r="AW166" i="33"/>
  <c r="AY167" i="33"/>
  <c r="BZ49" i="33"/>
  <c r="BM49" i="33"/>
  <c r="J830" i="17"/>
  <c r="BZ76" i="33"/>
  <c r="W165" i="33"/>
  <c r="X165" i="33"/>
  <c r="I145" i="32"/>
  <c r="V164" i="33"/>
  <c r="U166" i="33"/>
  <c r="K146" i="32"/>
  <c r="H147" i="32"/>
  <c r="J146" i="32"/>
  <c r="BJ165" i="34" s="1"/>
  <c r="GG165" i="34" s="1"/>
  <c r="BZ46" i="33"/>
  <c r="M96" i="32"/>
  <c r="Z165" i="34" s="1"/>
  <c r="J95" i="32"/>
  <c r="W164" i="34" s="1"/>
  <c r="I97" i="32"/>
  <c r="J744" i="17"/>
  <c r="F691" i="6"/>
  <c r="F736" i="6" s="1"/>
  <c r="L96" i="32"/>
  <c r="Y165" i="34" s="1"/>
  <c r="E691" i="6"/>
  <c r="E736" i="6" s="1"/>
  <c r="J662" i="17"/>
  <c r="J834" i="17"/>
  <c r="J797" i="17"/>
  <c r="K45" i="32"/>
  <c r="AK164" i="34" s="1"/>
  <c r="J47" i="32"/>
  <c r="K98" i="32"/>
  <c r="X167" i="34" s="1"/>
  <c r="BM56" i="33"/>
  <c r="J98" i="32"/>
  <c r="W167" i="34" s="1"/>
  <c r="J812" i="17"/>
  <c r="J708" i="17"/>
  <c r="I978" i="17"/>
  <c r="J717" i="17"/>
  <c r="J803" i="17"/>
  <c r="J975" i="17"/>
  <c r="GG151" i="34"/>
  <c r="L135" i="20"/>
  <c r="M48" i="32"/>
  <c r="AM167" i="34" s="1"/>
  <c r="I653" i="17"/>
  <c r="I825" i="17"/>
  <c r="I997" i="17"/>
  <c r="J703" i="17"/>
  <c r="J829" i="17"/>
  <c r="J657" i="17"/>
  <c r="J1001" i="17"/>
  <c r="J995" i="17"/>
  <c r="BM71" i="33"/>
  <c r="BZ59" i="33"/>
  <c r="L48" i="32"/>
  <c r="AL167" i="34" s="1"/>
  <c r="J710" i="17"/>
  <c r="J979" i="17"/>
  <c r="I888" i="17"/>
  <c r="E735" i="6"/>
  <c r="Y146" i="34" l="1"/>
  <c r="Y146" i="33"/>
  <c r="BK146" i="34"/>
  <c r="E745" i="6"/>
  <c r="L201" i="20"/>
  <c r="L303" i="20"/>
  <c r="K367" i="20"/>
  <c r="GP222" i="34"/>
  <c r="IP222" i="34" s="1"/>
  <c r="HR166" i="34"/>
  <c r="HP221" i="34"/>
  <c r="HT165" i="34"/>
  <c r="GD166" i="34"/>
  <c r="EV165" i="34"/>
  <c r="FV165" i="34"/>
  <c r="DV165" i="34"/>
  <c r="EW165" i="34"/>
  <c r="FW165" i="34"/>
  <c r="DW165" i="34"/>
  <c r="FT167" i="34"/>
  <c r="ET167" i="34"/>
  <c r="DT167" i="34"/>
  <c r="FU167" i="34"/>
  <c r="DU167" i="34"/>
  <c r="EU167" i="34"/>
  <c r="FT164" i="34"/>
  <c r="DT164" i="34"/>
  <c r="ET164" i="34"/>
  <c r="HS164" i="34"/>
  <c r="HU165" i="34"/>
  <c r="IC166" i="34"/>
  <c r="IC221" i="34"/>
  <c r="IE151" i="34"/>
  <c r="IE167" i="34"/>
  <c r="IC222" i="34"/>
  <c r="IF165" i="34"/>
  <c r="EG151" i="34"/>
  <c r="EG165" i="34"/>
  <c r="FC222" i="34"/>
  <c r="EF151" i="34"/>
  <c r="EF167" i="34"/>
  <c r="GS167" i="34"/>
  <c r="IS167" i="34" s="1"/>
  <c r="JC150" i="34"/>
  <c r="JC221" i="34"/>
  <c r="ED166" i="34"/>
  <c r="GQ166" i="34"/>
  <c r="JF33" i="34"/>
  <c r="GT165" i="34"/>
  <c r="IT165" i="34" s="1"/>
  <c r="HB222" i="34"/>
  <c r="JB222" i="34" s="1"/>
  <c r="JB166" i="34"/>
  <c r="JG33" i="34"/>
  <c r="EE164" i="34"/>
  <c r="GR164" i="34"/>
  <c r="IR164" i="34" s="1"/>
  <c r="DP222" i="34"/>
  <c r="FO222" i="34"/>
  <c r="HO222" i="34" s="1"/>
  <c r="FP222" i="34"/>
  <c r="AY164" i="33"/>
  <c r="V166" i="34"/>
  <c r="BH166" i="34"/>
  <c r="GE166" i="34" s="1"/>
  <c r="FE164" i="34"/>
  <c r="FF167" i="34"/>
  <c r="AJ166" i="34"/>
  <c r="J369" i="20"/>
  <c r="BK165" i="34"/>
  <c r="GH165" i="34" s="1"/>
  <c r="BI164" i="34"/>
  <c r="GF164" i="34" s="1"/>
  <c r="FD166" i="34"/>
  <c r="AX166" i="33"/>
  <c r="BA165" i="33"/>
  <c r="AZ165" i="33"/>
  <c r="BM50" i="33"/>
  <c r="BZ50" i="33"/>
  <c r="I147" i="32"/>
  <c r="V166" i="33"/>
  <c r="X167" i="33"/>
  <c r="W167" i="33"/>
  <c r="Z165" i="33"/>
  <c r="Y165" i="33"/>
  <c r="W164" i="33"/>
  <c r="AZ164" i="33" s="1"/>
  <c r="J145" i="32"/>
  <c r="BJ164" i="34" s="1"/>
  <c r="GG164" i="34" s="1"/>
  <c r="M146" i="32"/>
  <c r="J148" i="32"/>
  <c r="BJ167" i="34" s="1"/>
  <c r="GG167" i="34" s="1"/>
  <c r="L146" i="32"/>
  <c r="L98" i="32"/>
  <c r="Y167" i="34" s="1"/>
  <c r="J978" i="17"/>
  <c r="M135" i="20"/>
  <c r="M98" i="32"/>
  <c r="Z167" i="34" s="1"/>
  <c r="K47" i="32"/>
  <c r="E701" i="6"/>
  <c r="J813" i="17"/>
  <c r="J804" i="17"/>
  <c r="J718" i="17"/>
  <c r="J976" i="17"/>
  <c r="J800" i="17"/>
  <c r="L45" i="32"/>
  <c r="AL164" i="34" s="1"/>
  <c r="J97" i="32"/>
  <c r="W166" i="34" s="1"/>
  <c r="K148" i="32"/>
  <c r="J997" i="17"/>
  <c r="J825" i="17"/>
  <c r="J653" i="17"/>
  <c r="J810" i="17"/>
  <c r="K95" i="32"/>
  <c r="X164" i="34" s="1"/>
  <c r="J888" i="17"/>
  <c r="Z146" i="34" l="1"/>
  <c r="Z146" i="33"/>
  <c r="BL146" i="34"/>
  <c r="M201" i="20"/>
  <c r="M303" i="20"/>
  <c r="L367" i="20"/>
  <c r="HP222" i="34"/>
  <c r="HV165" i="34"/>
  <c r="HW165" i="34"/>
  <c r="FS166" i="34"/>
  <c r="ES166" i="34"/>
  <c r="DS166" i="34"/>
  <c r="HT164" i="34"/>
  <c r="HT167" i="34"/>
  <c r="DW167" i="34"/>
  <c r="EW167" i="34"/>
  <c r="FW167" i="34"/>
  <c r="DT166" i="34"/>
  <c r="ET166" i="34"/>
  <c r="FT166" i="34"/>
  <c r="FU164" i="34"/>
  <c r="DU164" i="34"/>
  <c r="EU164" i="34"/>
  <c r="EV167" i="34"/>
  <c r="FV167" i="34"/>
  <c r="DV167" i="34"/>
  <c r="HU167" i="34"/>
  <c r="IQ166" i="34"/>
  <c r="IE164" i="34"/>
  <c r="ID166" i="34"/>
  <c r="IF167" i="34"/>
  <c r="IG165" i="34"/>
  <c r="IF151" i="34"/>
  <c r="IG151" i="34"/>
  <c r="EG167" i="34"/>
  <c r="EG164" i="34"/>
  <c r="GT164" i="34"/>
  <c r="IT164" i="34" s="1"/>
  <c r="EF164" i="34"/>
  <c r="GS164" i="34"/>
  <c r="IS164" i="34" s="1"/>
  <c r="EE166" i="34"/>
  <c r="GR166" i="34"/>
  <c r="EH165" i="34"/>
  <c r="GU165" i="34"/>
  <c r="IU165" i="34" s="1"/>
  <c r="GT167" i="34"/>
  <c r="IT167" i="34" s="1"/>
  <c r="AK166" i="34"/>
  <c r="K369" i="20"/>
  <c r="GH151" i="34"/>
  <c r="BI166" i="34"/>
  <c r="GF166" i="34" s="1"/>
  <c r="FG165" i="34"/>
  <c r="BK167" i="34"/>
  <c r="GH167" i="34" s="1"/>
  <c r="BL165" i="34"/>
  <c r="GI165" i="34" s="1"/>
  <c r="FE166" i="34"/>
  <c r="FF164" i="34"/>
  <c r="FH165" i="34"/>
  <c r="BM165" i="34"/>
  <c r="GJ165" i="34" s="1"/>
  <c r="BB165" i="33"/>
  <c r="AZ167" i="33"/>
  <c r="BA167" i="33"/>
  <c r="BC165" i="33"/>
  <c r="AY166" i="33"/>
  <c r="Z167" i="33"/>
  <c r="Y167" i="33"/>
  <c r="J147" i="32"/>
  <c r="BJ166" i="34" s="1"/>
  <c r="W166" i="33"/>
  <c r="K145" i="32"/>
  <c r="X164" i="33"/>
  <c r="BA164" i="33" s="1"/>
  <c r="M148" i="32"/>
  <c r="L148" i="32"/>
  <c r="L95" i="32"/>
  <c r="L47" i="32"/>
  <c r="K97" i="32"/>
  <c r="X166" i="34" s="1"/>
  <c r="E746" i="6"/>
  <c r="M45" i="32"/>
  <c r="AM164" i="34" s="1"/>
  <c r="BM146" i="34" l="1"/>
  <c r="M367" i="20"/>
  <c r="EU166" i="34"/>
  <c r="FU166" i="34"/>
  <c r="DU166" i="34"/>
  <c r="HV167" i="34"/>
  <c r="IR166" i="34"/>
  <c r="HW167" i="34"/>
  <c r="HU164" i="34"/>
  <c r="HT166" i="34"/>
  <c r="HS166" i="34"/>
  <c r="EG166" i="34"/>
  <c r="IG166" i="34" s="1"/>
  <c r="GG166" i="34"/>
  <c r="IH165" i="34"/>
  <c r="IG164" i="34"/>
  <c r="IG167" i="34"/>
  <c r="IF164" i="34"/>
  <c r="IE166" i="34"/>
  <c r="EF166" i="34"/>
  <c r="GS166" i="34"/>
  <c r="IS166" i="34" s="1"/>
  <c r="EH167" i="34"/>
  <c r="GU167" i="34"/>
  <c r="IU167" i="34" s="1"/>
  <c r="EH151" i="34"/>
  <c r="EI165" i="34"/>
  <c r="GV165" i="34"/>
  <c r="IV165" i="34" s="1"/>
  <c r="GT166" i="34"/>
  <c r="EJ165" i="34"/>
  <c r="GW165" i="34"/>
  <c r="IW165" i="34" s="1"/>
  <c r="FF166" i="34"/>
  <c r="BK164" i="34"/>
  <c r="GH164" i="34" s="1"/>
  <c r="L369" i="20"/>
  <c r="GI151" i="34"/>
  <c r="BM167" i="34"/>
  <c r="GJ167" i="34" s="1"/>
  <c r="FJ165" i="34"/>
  <c r="FG167" i="34"/>
  <c r="AL166" i="34"/>
  <c r="BL167" i="34"/>
  <c r="GI167" i="34" s="1"/>
  <c r="Y164" i="33"/>
  <c r="BB164" i="33" s="1"/>
  <c r="Y164" i="34"/>
  <c r="FG164" i="34"/>
  <c r="FI165" i="34"/>
  <c r="FH167" i="34"/>
  <c r="BB167" i="33"/>
  <c r="AZ166" i="33"/>
  <c r="BC167" i="33"/>
  <c r="X166" i="33"/>
  <c r="L145" i="32"/>
  <c r="BL164" i="34" s="1"/>
  <c r="GI164" i="34" s="1"/>
  <c r="M47" i="32"/>
  <c r="AM166" i="34" s="1"/>
  <c r="K147" i="32"/>
  <c r="M95" i="32"/>
  <c r="Z164" i="34" s="1"/>
  <c r="L97" i="32"/>
  <c r="HU166" i="34" l="1"/>
  <c r="DW164" i="34"/>
  <c r="EW164" i="34"/>
  <c r="FW164" i="34"/>
  <c r="FV164" i="34"/>
  <c r="DV164" i="34"/>
  <c r="EV164" i="34"/>
  <c r="IT166" i="34"/>
  <c r="IH151" i="34"/>
  <c r="IH167" i="34"/>
  <c r="IF166" i="34"/>
  <c r="IJ165" i="34"/>
  <c r="II165" i="34"/>
  <c r="EI164" i="34"/>
  <c r="GV164" i="34"/>
  <c r="EJ167" i="34"/>
  <c r="GW167" i="34"/>
  <c r="IW167" i="34" s="1"/>
  <c r="EI151" i="34"/>
  <c r="EH164" i="34"/>
  <c r="GU164" i="34"/>
  <c r="IU164" i="34" s="1"/>
  <c r="EI167" i="34"/>
  <c r="GV167" i="34"/>
  <c r="IV167" i="34" s="1"/>
  <c r="FH164" i="34"/>
  <c r="Y166" i="33"/>
  <c r="BB166" i="33" s="1"/>
  <c r="Y166" i="34"/>
  <c r="M369" i="20"/>
  <c r="GJ151" i="34"/>
  <c r="FI167" i="34"/>
  <c r="BK166" i="34"/>
  <c r="GH166" i="34" s="1"/>
  <c r="FI164" i="34"/>
  <c r="FJ167" i="34"/>
  <c r="FG166" i="34"/>
  <c r="BA166" i="33"/>
  <c r="M145" i="32"/>
  <c r="Z164" i="33"/>
  <c r="BC164" i="33" s="1"/>
  <c r="L147" i="32"/>
  <c r="M97" i="32"/>
  <c r="Z166" i="34" s="1"/>
  <c r="EV166" i="34" l="1"/>
  <c r="FV166" i="34"/>
  <c r="DV166" i="34"/>
  <c r="IV164" i="34"/>
  <c r="HV164" i="34"/>
  <c r="EW166" i="34"/>
  <c r="FW166" i="34"/>
  <c r="DW166" i="34"/>
  <c r="HW164" i="34"/>
  <c r="II164" i="34"/>
  <c r="II167" i="34"/>
  <c r="II151" i="34"/>
  <c r="IJ167" i="34"/>
  <c r="IH164" i="34"/>
  <c r="EJ151" i="34"/>
  <c r="EH166" i="34"/>
  <c r="GU166" i="34"/>
  <c r="IU166" i="34" s="1"/>
  <c r="FH166" i="34"/>
  <c r="BM164" i="34"/>
  <c r="GJ164" i="34" s="1"/>
  <c r="BL166" i="34"/>
  <c r="GI166" i="34" s="1"/>
  <c r="Z166" i="33"/>
  <c r="M147" i="32"/>
  <c r="HW166" i="34" l="1"/>
  <c r="HV166" i="34"/>
  <c r="IH166" i="34"/>
  <c r="IJ151" i="34"/>
  <c r="EI166" i="34"/>
  <c r="EJ164" i="34"/>
  <c r="GW164" i="34"/>
  <c r="IW164" i="34" s="1"/>
  <c r="GV166" i="34"/>
  <c r="FI166" i="34"/>
  <c r="BM166" i="34"/>
  <c r="FJ164" i="34"/>
  <c r="BC166" i="33"/>
  <c r="IV166" i="34" l="1"/>
  <c r="GJ166" i="34"/>
  <c r="II166" i="34"/>
  <c r="IJ164" i="34"/>
  <c r="EJ166" i="34"/>
  <c r="GW166" i="34"/>
  <c r="IW166" i="34" s="1"/>
  <c r="FJ166" i="34"/>
  <c r="IJ166" i="34" l="1"/>
  <c r="G136" i="17" l="1"/>
  <c r="G222" i="17"/>
  <c r="G394" i="17"/>
  <c r="AT74" i="34" s="1"/>
  <c r="G308" i="17"/>
  <c r="G480" i="17" l="1"/>
  <c r="AG74" i="34"/>
  <c r="G74" i="33"/>
  <c r="G74" i="34"/>
  <c r="T74" i="33"/>
  <c r="T74" i="34"/>
  <c r="G914" i="17"/>
  <c r="G742" i="17"/>
  <c r="BG74" i="34" l="1"/>
  <c r="ED74" i="34" s="1"/>
  <c r="AJ74" i="33"/>
  <c r="BJ74" i="33" s="1"/>
  <c r="FQ74" i="34"/>
  <c r="DQ74" i="34"/>
  <c r="EQ74" i="34"/>
  <c r="G828" i="17"/>
  <c r="G656" i="17"/>
  <c r="G1000" i="17"/>
  <c r="FD74" i="34" l="1"/>
  <c r="HD74" i="34" s="1"/>
  <c r="GQ74" i="34"/>
  <c r="IQ74" i="34" s="1"/>
  <c r="GD74" i="34"/>
  <c r="ID74" i="34" s="1"/>
  <c r="HQ74" i="34"/>
  <c r="G1140" i="17"/>
  <c r="G1138" i="17"/>
  <c r="G1139" i="17"/>
  <c r="JD74" i="34" l="1"/>
  <c r="H136" i="17" l="1"/>
  <c r="J136" i="17"/>
  <c r="I136" i="17"/>
  <c r="J222" i="17"/>
  <c r="J308" i="17"/>
  <c r="J394" i="17"/>
  <c r="AW74" i="34" s="1"/>
  <c r="H222" i="17"/>
  <c r="H308" i="17"/>
  <c r="H394" i="17"/>
  <c r="AU74" i="34" s="1"/>
  <c r="I308" i="17"/>
  <c r="I222" i="17"/>
  <c r="I394" i="17"/>
  <c r="AV74" i="34" s="1"/>
  <c r="I480" i="17" l="1"/>
  <c r="J480" i="17"/>
  <c r="BJ74" i="34" s="1"/>
  <c r="EG74" i="34" s="1"/>
  <c r="H480" i="17"/>
  <c r="AI74" i="34"/>
  <c r="AJ74" i="34"/>
  <c r="AH74" i="34"/>
  <c r="I74" i="33"/>
  <c r="I74" i="34"/>
  <c r="U74" i="33"/>
  <c r="U74" i="34"/>
  <c r="V74" i="33"/>
  <c r="V74" i="34"/>
  <c r="H74" i="33"/>
  <c r="H74" i="34"/>
  <c r="J74" i="33"/>
  <c r="J74" i="34"/>
  <c r="W74" i="33"/>
  <c r="W74" i="34"/>
  <c r="H914" i="17"/>
  <c r="J914" i="17"/>
  <c r="J742" i="17"/>
  <c r="I914" i="17"/>
  <c r="BH74" i="34"/>
  <c r="EE74" i="34" s="1"/>
  <c r="I742" i="17"/>
  <c r="H742" i="17"/>
  <c r="AK74" i="33" l="1"/>
  <c r="BK74" i="33" s="1"/>
  <c r="AL74" i="33"/>
  <c r="BL74" i="33" s="1"/>
  <c r="FR74" i="34"/>
  <c r="DR74" i="34"/>
  <c r="ER74" i="34"/>
  <c r="GE74" i="34"/>
  <c r="IE74" i="34" s="1"/>
  <c r="FT74" i="34"/>
  <c r="DT74" i="34"/>
  <c r="ET74" i="34"/>
  <c r="FS74" i="34"/>
  <c r="DS74" i="34"/>
  <c r="ES74" i="34"/>
  <c r="GG74" i="34"/>
  <c r="IG74" i="34" s="1"/>
  <c r="GR74" i="34"/>
  <c r="GT74" i="34"/>
  <c r="BI74" i="34"/>
  <c r="GF74" i="34" s="1"/>
  <c r="FE74" i="34"/>
  <c r="J1000" i="17"/>
  <c r="FG74" i="34"/>
  <c r="AM74" i="33"/>
  <c r="BM74" i="33" s="1"/>
  <c r="I656" i="17"/>
  <c r="J828" i="17"/>
  <c r="H656" i="17"/>
  <c r="H828" i="17"/>
  <c r="H1140" i="17" s="1"/>
  <c r="J656" i="17"/>
  <c r="I828" i="17"/>
  <c r="I1000" i="17"/>
  <c r="H1000" i="17"/>
  <c r="J1139" i="17" l="1"/>
  <c r="HS74" i="34"/>
  <c r="HT74" i="34"/>
  <c r="HR74" i="34"/>
  <c r="IT74" i="34"/>
  <c r="IR74" i="34"/>
  <c r="EF74" i="34"/>
  <c r="HE74" i="34"/>
  <c r="GS74" i="34"/>
  <c r="IS74" i="34" s="1"/>
  <c r="FF74" i="34"/>
  <c r="HG74" i="34"/>
  <c r="H1138" i="17"/>
  <c r="I1140" i="17"/>
  <c r="J1140" i="17"/>
  <c r="J1138" i="17"/>
  <c r="I1139" i="17"/>
  <c r="I1138" i="17"/>
  <c r="H1139" i="17"/>
  <c r="IF74" i="34" l="1"/>
  <c r="JG74" i="34"/>
  <c r="HF74" i="34"/>
  <c r="JF74" i="34" s="1"/>
  <c r="JE74" i="34"/>
  <c r="E900" i="17" l="1"/>
  <c r="E954" i="17" l="1"/>
  <c r="G900" i="17"/>
  <c r="F900" i="17"/>
  <c r="H900" i="17" l="1"/>
  <c r="I900" i="17" l="1"/>
  <c r="J900" i="17" l="1"/>
  <c r="G146" i="17" l="1"/>
  <c r="G232" i="17"/>
  <c r="G318" i="17"/>
  <c r="G404" i="17"/>
  <c r="AT84" i="34" s="1"/>
  <c r="H404" i="17"/>
  <c r="AU84" i="34" s="1"/>
  <c r="H232" i="17"/>
  <c r="H146" i="17"/>
  <c r="H318" i="17"/>
  <c r="H490" i="17" l="1"/>
  <c r="G490" i="17"/>
  <c r="AH84" i="34"/>
  <c r="AG84" i="34"/>
  <c r="U84" i="33"/>
  <c r="U84" i="34"/>
  <c r="T84" i="33"/>
  <c r="T84" i="34"/>
  <c r="H84" i="33"/>
  <c r="AK84" i="33" s="1"/>
  <c r="BK84" i="33" s="1"/>
  <c r="H84" i="34"/>
  <c r="G84" i="33"/>
  <c r="AJ84" i="33" s="1"/>
  <c r="G84" i="34"/>
  <c r="H666" i="17"/>
  <c r="G666" i="17"/>
  <c r="H838" i="17"/>
  <c r="H924" i="17"/>
  <c r="G924" i="17"/>
  <c r="G838" i="17"/>
  <c r="H752" i="17"/>
  <c r="G752" i="17"/>
  <c r="BH84" i="34" l="1"/>
  <c r="EE84" i="34" s="1"/>
  <c r="BJ84" i="33"/>
  <c r="FR84" i="34"/>
  <c r="DR84" i="34"/>
  <c r="HR84" i="34" s="1"/>
  <c r="ER84" i="34"/>
  <c r="IR84" i="34" s="1"/>
  <c r="FQ84" i="34"/>
  <c r="DQ84" i="34"/>
  <c r="HQ84" i="34" s="1"/>
  <c r="EQ84" i="34"/>
  <c r="IQ84" i="34" s="1"/>
  <c r="GE84" i="34"/>
  <c r="IE84" i="34" s="1"/>
  <c r="BG84" i="34"/>
  <c r="GD84" i="34" s="1"/>
  <c r="G1010" i="17"/>
  <c r="I146" i="17"/>
  <c r="I404" i="17"/>
  <c r="AV84" i="34" s="1"/>
  <c r="I318" i="17"/>
  <c r="I232" i="17"/>
  <c r="H1010" i="17"/>
  <c r="GR84" i="34" l="1"/>
  <c r="FE84" i="34"/>
  <c r="HE84" i="34" s="1"/>
  <c r="JE84" i="34" s="1"/>
  <c r="I490" i="17"/>
  <c r="AI84" i="34"/>
  <c r="ED84" i="34"/>
  <c r="GQ84" i="34"/>
  <c r="FD84" i="34"/>
  <c r="I84" i="33"/>
  <c r="AL84" i="33" s="1"/>
  <c r="BL84" i="33" s="1"/>
  <c r="I84" i="34"/>
  <c r="V84" i="33"/>
  <c r="V84" i="34"/>
  <c r="I666" i="17"/>
  <c r="I838" i="17"/>
  <c r="J404" i="17"/>
  <c r="AW84" i="34" s="1"/>
  <c r="J318" i="17"/>
  <c r="J146" i="17"/>
  <c r="J232" i="17"/>
  <c r="I752" i="17"/>
  <c r="I924" i="17"/>
  <c r="BI84" i="34" l="1"/>
  <c r="EF84" i="34" s="1"/>
  <c r="J490" i="17"/>
  <c r="BJ84" i="34" s="1"/>
  <c r="EG84" i="34" s="1"/>
  <c r="AJ84" i="34"/>
  <c r="FS84" i="34"/>
  <c r="DS84" i="34"/>
  <c r="HS84" i="34" s="1"/>
  <c r="ES84" i="34"/>
  <c r="IS84" i="34" s="1"/>
  <c r="ID84" i="34"/>
  <c r="GS84" i="34"/>
  <c r="HD84" i="34"/>
  <c r="W84" i="33"/>
  <c r="W84" i="34"/>
  <c r="FF84" i="34"/>
  <c r="J84" i="33"/>
  <c r="AM84" i="33" s="1"/>
  <c r="BM84" i="33" s="1"/>
  <c r="J84" i="34"/>
  <c r="J666" i="17"/>
  <c r="J752" i="17"/>
  <c r="J838" i="17"/>
  <c r="J924" i="17"/>
  <c r="I1010" i="17"/>
  <c r="GF84" i="34" l="1"/>
  <c r="IF84" i="34" s="1"/>
  <c r="GG84" i="34"/>
  <c r="IG84" i="34" s="1"/>
  <c r="FT84" i="34"/>
  <c r="DT84" i="34"/>
  <c r="HT84" i="34" s="1"/>
  <c r="ET84" i="34"/>
  <c r="IT84" i="34" s="1"/>
  <c r="HF84" i="34"/>
  <c r="JF84" i="34" s="1"/>
  <c r="GT84" i="34"/>
  <c r="JD84" i="34"/>
  <c r="FG84" i="34"/>
  <c r="J1010" i="17"/>
  <c r="HG84" i="34" l="1"/>
  <c r="JG84" i="34" l="1"/>
  <c r="K170" i="22" l="1"/>
  <c r="K100" i="22"/>
  <c r="K65" i="22"/>
  <c r="AK207" i="34" s="1"/>
  <c r="K135" i="22"/>
  <c r="K312" i="22" l="1"/>
  <c r="X207" i="34"/>
  <c r="K277" i="22"/>
  <c r="K207" i="34"/>
  <c r="K347" i="22"/>
  <c r="AX207" i="34"/>
  <c r="K242" i="22"/>
  <c r="K205" i="22"/>
  <c r="BK207" i="34" s="1"/>
  <c r="M140" i="22"/>
  <c r="M70" i="22"/>
  <c r="M105" i="22"/>
  <c r="M175" i="22"/>
  <c r="K207" i="33"/>
  <c r="L135" i="22"/>
  <c r="L65" i="22"/>
  <c r="AL207" i="34" s="1"/>
  <c r="L100" i="22"/>
  <c r="L170" i="22"/>
  <c r="X207" i="33"/>
  <c r="FU207" i="34" l="1"/>
  <c r="DU207" i="34"/>
  <c r="HU207" i="34" s="1"/>
  <c r="EU207" i="34"/>
  <c r="GH207" i="34"/>
  <c r="GU207" i="34"/>
  <c r="EH207" i="34"/>
  <c r="AN207" i="33"/>
  <c r="M352" i="22"/>
  <c r="AZ212" i="34"/>
  <c r="M282" i="22"/>
  <c r="M212" i="34"/>
  <c r="FH207" i="34"/>
  <c r="L277" i="22"/>
  <c r="L207" i="34"/>
  <c r="L312" i="22"/>
  <c r="Y207" i="34"/>
  <c r="M247" i="22"/>
  <c r="AM212" i="34"/>
  <c r="L347" i="22"/>
  <c r="AY207" i="34"/>
  <c r="M317" i="22"/>
  <c r="Z212" i="34"/>
  <c r="L242" i="22"/>
  <c r="K382" i="22"/>
  <c r="L207" i="33"/>
  <c r="M212" i="33"/>
  <c r="L205" i="22"/>
  <c r="M210" i="22"/>
  <c r="Z212" i="33"/>
  <c r="M135" i="22"/>
  <c r="M100" i="22"/>
  <c r="M170" i="22"/>
  <c r="M65" i="22"/>
  <c r="AM207" i="34" s="1"/>
  <c r="Y207" i="33"/>
  <c r="FW212" i="34" l="1"/>
  <c r="DW212" i="34"/>
  <c r="HW212" i="34" s="1"/>
  <c r="EW212" i="34"/>
  <c r="FV207" i="34"/>
  <c r="DV207" i="34"/>
  <c r="HV207" i="34" s="1"/>
  <c r="EV207" i="34"/>
  <c r="IU207" i="34"/>
  <c r="IH207" i="34"/>
  <c r="HH207" i="34"/>
  <c r="JH207" i="34" s="1"/>
  <c r="AO207" i="33"/>
  <c r="L382" i="22"/>
  <c r="BL207" i="34"/>
  <c r="GV207" i="34" s="1"/>
  <c r="M277" i="22"/>
  <c r="M207" i="34"/>
  <c r="M312" i="22"/>
  <c r="Z207" i="34"/>
  <c r="M347" i="22"/>
  <c r="AZ207" i="34"/>
  <c r="M387" i="22"/>
  <c r="BM212" i="34"/>
  <c r="GJ212" i="34" s="1"/>
  <c r="AP212" i="33"/>
  <c r="BP212" i="33" s="1"/>
  <c r="M242" i="22"/>
  <c r="M205" i="22"/>
  <c r="BM207" i="34" s="1"/>
  <c r="M207" i="33"/>
  <c r="BN207" i="33"/>
  <c r="Z207" i="33"/>
  <c r="FI207" i="34" l="1"/>
  <c r="HI207" i="34" s="1"/>
  <c r="JI207" i="34" s="1"/>
  <c r="GJ207" i="34"/>
  <c r="FW207" i="34"/>
  <c r="DW207" i="34"/>
  <c r="HW207" i="34" s="1"/>
  <c r="EW207" i="34"/>
  <c r="IV207" i="34"/>
  <c r="GI207" i="34"/>
  <c r="EJ207" i="34"/>
  <c r="GW207" i="34"/>
  <c r="EJ212" i="34"/>
  <c r="GW212" i="34"/>
  <c r="IW212" i="34" s="1"/>
  <c r="EI207" i="34"/>
  <c r="FJ212" i="34"/>
  <c r="AP207" i="33"/>
  <c r="FJ207" i="34"/>
  <c r="M382" i="22"/>
  <c r="BO207" i="33"/>
  <c r="IW207" i="34" l="1"/>
  <c r="IJ212" i="34"/>
  <c r="II207" i="34"/>
  <c r="IJ207" i="34"/>
  <c r="HJ212" i="34"/>
  <c r="JJ212" i="34" s="1"/>
  <c r="HJ207" i="34"/>
  <c r="JJ207" i="34" s="1"/>
  <c r="BP207" i="33"/>
  <c r="H65" i="22" l="1"/>
  <c r="AH207" i="34" s="1"/>
  <c r="H170" i="22"/>
  <c r="H100" i="22"/>
  <c r="H135" i="22"/>
  <c r="G100" i="22"/>
  <c r="G170" i="22"/>
  <c r="G65" i="22"/>
  <c r="AG207" i="34" s="1"/>
  <c r="G135" i="22"/>
  <c r="I71" i="22"/>
  <c r="I176" i="22"/>
  <c r="I141" i="22"/>
  <c r="I106" i="22"/>
  <c r="G347" i="22" l="1"/>
  <c r="AT207" i="34"/>
  <c r="H347" i="22"/>
  <c r="AU207" i="34"/>
  <c r="G277" i="22"/>
  <c r="G207" i="34"/>
  <c r="G312" i="22"/>
  <c r="T207" i="34"/>
  <c r="H312" i="22"/>
  <c r="U207" i="34"/>
  <c r="I353" i="22"/>
  <c r="AV213" i="34"/>
  <c r="I248" i="22"/>
  <c r="AI213" i="34"/>
  <c r="I283" i="22"/>
  <c r="I213" i="34"/>
  <c r="I318" i="22"/>
  <c r="V213" i="34"/>
  <c r="H277" i="22"/>
  <c r="H207" i="34"/>
  <c r="G242" i="22"/>
  <c r="H242" i="22"/>
  <c r="I211" i="22"/>
  <c r="BI213" i="34" s="1"/>
  <c r="J175" i="22"/>
  <c r="J70" i="22"/>
  <c r="J140" i="22"/>
  <c r="J105" i="22"/>
  <c r="H207" i="33"/>
  <c r="I213" i="33"/>
  <c r="V213" i="33"/>
  <c r="G205" i="22"/>
  <c r="G207" i="33"/>
  <c r="H205" i="22"/>
  <c r="T207" i="33"/>
  <c r="U207" i="33"/>
  <c r="FR207" i="34" l="1"/>
  <c r="DR207" i="34"/>
  <c r="HR207" i="34" s="1"/>
  <c r="ER207" i="34"/>
  <c r="FS213" i="34"/>
  <c r="DS213" i="34"/>
  <c r="HS213" i="34" s="1"/>
  <c r="ES213" i="34"/>
  <c r="EF213" i="34"/>
  <c r="IF213" i="34" s="1"/>
  <c r="GF213" i="34"/>
  <c r="FQ207" i="34"/>
  <c r="DQ207" i="34"/>
  <c r="HQ207" i="34" s="1"/>
  <c r="EQ207" i="34"/>
  <c r="GS213" i="34"/>
  <c r="AJ207" i="33"/>
  <c r="AK207" i="33"/>
  <c r="J317" i="22"/>
  <c r="W212" i="34"/>
  <c r="J247" i="22"/>
  <c r="AJ212" i="34"/>
  <c r="J352" i="22"/>
  <c r="AW212" i="34"/>
  <c r="H382" i="22"/>
  <c r="BH207" i="34"/>
  <c r="GE207" i="34" s="1"/>
  <c r="G382" i="22"/>
  <c r="BG207" i="34"/>
  <c r="GQ207" i="34" s="1"/>
  <c r="J282" i="22"/>
  <c r="J212" i="34"/>
  <c r="FF213" i="34"/>
  <c r="AL213" i="33"/>
  <c r="BL213" i="33" s="1"/>
  <c r="I388" i="22"/>
  <c r="J210" i="22"/>
  <c r="BJ212" i="34" s="1"/>
  <c r="J212" i="33"/>
  <c r="W212" i="33"/>
  <c r="IS213" i="34" l="1"/>
  <c r="GG212" i="34"/>
  <c r="IQ207" i="34"/>
  <c r="FT212" i="34"/>
  <c r="DT212" i="34"/>
  <c r="HT212" i="34" s="1"/>
  <c r="ET212" i="34"/>
  <c r="GD207" i="34"/>
  <c r="GR207" i="34"/>
  <c r="IR207" i="34" s="1"/>
  <c r="EG212" i="34"/>
  <c r="EE207" i="34"/>
  <c r="HF213" i="34"/>
  <c r="JF213" i="34" s="1"/>
  <c r="ED207" i="34"/>
  <c r="GT212" i="34"/>
  <c r="FD207" i="34"/>
  <c r="FG212" i="34"/>
  <c r="FE207" i="34"/>
  <c r="AM212" i="33"/>
  <c r="BM212" i="33" s="1"/>
  <c r="J387" i="22"/>
  <c r="BJ207" i="33"/>
  <c r="BK207" i="33"/>
  <c r="IT212" i="34" l="1"/>
  <c r="IG212" i="34"/>
  <c r="ID207" i="34"/>
  <c r="IE207" i="34"/>
  <c r="HE207" i="34"/>
  <c r="JE207" i="34" s="1"/>
  <c r="HG212" i="34"/>
  <c r="JG212" i="34" s="1"/>
  <c r="HD207" i="34"/>
  <c r="JD207" i="34" s="1"/>
  <c r="I170" i="22"/>
  <c r="I65" i="22"/>
  <c r="AI207" i="34" s="1"/>
  <c r="I100" i="22"/>
  <c r="I135" i="22"/>
  <c r="I312" i="22" l="1"/>
  <c r="V207" i="34"/>
  <c r="I277" i="22"/>
  <c r="I207" i="34"/>
  <c r="I347" i="22"/>
  <c r="AV207" i="34"/>
  <c r="I242" i="22"/>
  <c r="I205" i="22"/>
  <c r="BI207" i="34" s="1"/>
  <c r="K175" i="22"/>
  <c r="K70" i="22"/>
  <c r="K105" i="22"/>
  <c r="K140" i="22"/>
  <c r="V207" i="33"/>
  <c r="I207" i="33"/>
  <c r="FS207" i="34" l="1"/>
  <c r="ES207" i="34"/>
  <c r="DS207" i="34"/>
  <c r="HS207" i="34" s="1"/>
  <c r="GF207" i="34"/>
  <c r="EF207" i="34"/>
  <c r="GS207" i="34"/>
  <c r="AL207" i="33"/>
  <c r="FF207" i="34"/>
  <c r="K282" i="22"/>
  <c r="K212" i="34"/>
  <c r="K247" i="22"/>
  <c r="AK212" i="34"/>
  <c r="K352" i="22"/>
  <c r="AX212" i="34"/>
  <c r="K317" i="22"/>
  <c r="X212" i="34"/>
  <c r="I382" i="22"/>
  <c r="X212" i="33"/>
  <c r="K212" i="33"/>
  <c r="J65" i="22"/>
  <c r="AJ207" i="34" s="1"/>
  <c r="J170" i="22"/>
  <c r="J135" i="22"/>
  <c r="J100" i="22"/>
  <c r="K210" i="22"/>
  <c r="FU212" i="34" l="1"/>
  <c r="DU212" i="34"/>
  <c r="HU212" i="34" s="1"/>
  <c r="EU212" i="34"/>
  <c r="IS207" i="34"/>
  <c r="IF207" i="34"/>
  <c r="HF207" i="34"/>
  <c r="JF207" i="34" s="1"/>
  <c r="J277" i="22"/>
  <c r="J207" i="34"/>
  <c r="K387" i="22"/>
  <c r="BK212" i="34"/>
  <c r="GH212" i="34" s="1"/>
  <c r="J312" i="22"/>
  <c r="W207" i="34"/>
  <c r="J347" i="22"/>
  <c r="AW207" i="34"/>
  <c r="AN212" i="33"/>
  <c r="BN212" i="33" s="1"/>
  <c r="J242" i="22"/>
  <c r="J205" i="22"/>
  <c r="BJ207" i="34" s="1"/>
  <c r="L175" i="22"/>
  <c r="L140" i="22"/>
  <c r="L105" i="22"/>
  <c r="L70" i="22"/>
  <c r="W207" i="33"/>
  <c r="BL207" i="33"/>
  <c r="J207" i="33"/>
  <c r="GG207" i="34" l="1"/>
  <c r="FT207" i="34"/>
  <c r="DT207" i="34"/>
  <c r="HT207" i="34" s="1"/>
  <c r="ET207" i="34"/>
  <c r="GU212" i="34"/>
  <c r="IU212" i="34" s="1"/>
  <c r="GT207" i="34"/>
  <c r="EH212" i="34"/>
  <c r="EG207" i="34"/>
  <c r="FH212" i="34"/>
  <c r="AM207" i="33"/>
  <c r="L247" i="22"/>
  <c r="AL212" i="34"/>
  <c r="L352" i="22"/>
  <c r="AY212" i="34"/>
  <c r="FG207" i="34"/>
  <c r="L282" i="22"/>
  <c r="L212" i="34"/>
  <c r="L317" i="22"/>
  <c r="Y212" i="34"/>
  <c r="J382" i="22"/>
  <c r="L210" i="22"/>
  <c r="BL212" i="34" s="1"/>
  <c r="L212" i="33"/>
  <c r="Y212" i="33"/>
  <c r="FV212" i="34" l="1"/>
  <c r="DV212" i="34"/>
  <c r="HV212" i="34" s="1"/>
  <c r="EV212" i="34"/>
  <c r="IT207" i="34"/>
  <c r="GI212" i="34"/>
  <c r="IG207" i="34"/>
  <c r="IH212" i="34"/>
  <c r="EI212" i="34"/>
  <c r="HG207" i="34"/>
  <c r="HH212" i="34"/>
  <c r="JH212" i="34" s="1"/>
  <c r="GV212" i="34"/>
  <c r="FI212" i="34"/>
  <c r="AO212" i="33"/>
  <c r="BO212" i="33" s="1"/>
  <c r="L387" i="22"/>
  <c r="BM207" i="33"/>
  <c r="IV212" i="34" l="1"/>
  <c r="II212" i="34"/>
  <c r="HI212" i="34"/>
  <c r="JI212" i="34" s="1"/>
  <c r="JG207" i="34"/>
  <c r="C99" i="22"/>
  <c r="C64" i="22"/>
  <c r="AC206" i="34" s="1"/>
  <c r="C410" i="22"/>
  <c r="C134" i="22"/>
  <c r="C169" i="22"/>
  <c r="AC224" i="34" l="1"/>
  <c r="C311" i="22"/>
  <c r="P206" i="34"/>
  <c r="C346" i="22"/>
  <c r="AP206" i="34"/>
  <c r="C276" i="22"/>
  <c r="C206" i="34"/>
  <c r="C241" i="22"/>
  <c r="P206" i="33"/>
  <c r="C204" i="22"/>
  <c r="C206" i="33"/>
  <c r="FM206" i="34" l="1"/>
  <c r="DM206" i="34"/>
  <c r="HM206" i="34" s="1"/>
  <c r="EM206" i="34"/>
  <c r="P224" i="33"/>
  <c r="AF206" i="33"/>
  <c r="C224" i="33"/>
  <c r="AP224" i="34"/>
  <c r="C381" i="22"/>
  <c r="BC206" i="34"/>
  <c r="C224" i="34"/>
  <c r="P224" i="34"/>
  <c r="AF224" i="33" l="1"/>
  <c r="IM206" i="34"/>
  <c r="EM224" i="34"/>
  <c r="FZ206" i="34"/>
  <c r="FZ224" i="34" s="1"/>
  <c r="FM224" i="34"/>
  <c r="DZ206" i="34"/>
  <c r="GM206" i="34"/>
  <c r="GM224" i="34" s="1"/>
  <c r="EZ206" i="34"/>
  <c r="BC224" i="34"/>
  <c r="BF206" i="33"/>
  <c r="BF224" i="33" s="1"/>
  <c r="IM224" i="34" l="1"/>
  <c r="HZ206" i="34"/>
  <c r="EZ224" i="34"/>
  <c r="IZ206" i="34"/>
  <c r="GZ206" i="34"/>
  <c r="DZ224" i="34"/>
  <c r="DM224" i="34"/>
  <c r="HM224" i="34" s="1"/>
  <c r="D99" i="22"/>
  <c r="D410" i="22"/>
  <c r="D169" i="22"/>
  <c r="D64" i="22"/>
  <c r="AD206" i="34" s="1"/>
  <c r="D134" i="22"/>
  <c r="HZ224" i="34" l="1"/>
  <c r="GZ224" i="34"/>
  <c r="IZ224" i="34" s="1"/>
  <c r="D346" i="22"/>
  <c r="AQ206" i="34"/>
  <c r="D276" i="22"/>
  <c r="D206" i="34"/>
  <c r="D311" i="22"/>
  <c r="Q206" i="34"/>
  <c r="AD224" i="34"/>
  <c r="D241" i="22"/>
  <c r="Q206" i="33"/>
  <c r="D204" i="22"/>
  <c r="D206" i="33"/>
  <c r="FN206" i="34" l="1"/>
  <c r="DN206" i="34"/>
  <c r="HN206" i="34" s="1"/>
  <c r="EN206" i="34"/>
  <c r="AG206" i="33"/>
  <c r="D224" i="33"/>
  <c r="Q224" i="33"/>
  <c r="Q224" i="34"/>
  <c r="AQ224" i="34"/>
  <c r="D381" i="22"/>
  <c r="BD206" i="34"/>
  <c r="GA206" i="34" s="1"/>
  <c r="D224" i="34"/>
  <c r="AG224" i="33" l="1"/>
  <c r="IN206" i="34"/>
  <c r="EN224" i="34"/>
  <c r="EA206" i="34"/>
  <c r="EA224" i="34" s="1"/>
  <c r="FN224" i="34"/>
  <c r="GN206" i="34"/>
  <c r="GN224" i="34" s="1"/>
  <c r="GA224" i="34"/>
  <c r="FA206" i="34"/>
  <c r="BD224" i="34"/>
  <c r="BG206" i="33"/>
  <c r="BG224" i="33" s="1"/>
  <c r="IN224" i="34" l="1"/>
  <c r="IA224" i="34"/>
  <c r="IA206" i="34"/>
  <c r="FA224" i="34"/>
  <c r="JA206" i="34"/>
  <c r="HA206" i="34"/>
  <c r="HA224" i="34" s="1"/>
  <c r="DN224" i="34"/>
  <c r="HN224" i="34" s="1"/>
  <c r="E134" i="22"/>
  <c r="E169" i="22"/>
  <c r="E99" i="22"/>
  <c r="E64" i="22"/>
  <c r="AE206" i="34" s="1"/>
  <c r="E410" i="22"/>
  <c r="JA224" i="34" l="1"/>
  <c r="E276" i="22"/>
  <c r="E206" i="34"/>
  <c r="E346" i="22"/>
  <c r="AR206" i="34"/>
  <c r="E311" i="22"/>
  <c r="R206" i="34"/>
  <c r="AE224" i="34"/>
  <c r="E241" i="22"/>
  <c r="E204" i="22"/>
  <c r="R206" i="33"/>
  <c r="F169" i="22"/>
  <c r="F99" i="22"/>
  <c r="F134" i="22"/>
  <c r="F410" i="22"/>
  <c r="F64" i="22"/>
  <c r="AF206" i="34" s="1"/>
  <c r="E206" i="33"/>
  <c r="FO206" i="34" l="1"/>
  <c r="DO206" i="34"/>
  <c r="HO206" i="34" s="1"/>
  <c r="EO206" i="34"/>
  <c r="IO206" i="34" s="1"/>
  <c r="AF224" i="34"/>
  <c r="R224" i="33"/>
  <c r="AH206" i="33"/>
  <c r="E224" i="33"/>
  <c r="F311" i="22"/>
  <c r="S206" i="34"/>
  <c r="E381" i="22"/>
  <c r="BE206" i="34"/>
  <c r="EB206" i="34" s="1"/>
  <c r="F276" i="22"/>
  <c r="F206" i="34"/>
  <c r="R224" i="34"/>
  <c r="E224" i="34"/>
  <c r="AR224" i="34"/>
  <c r="F346" i="22"/>
  <c r="AS206" i="34"/>
  <c r="F241" i="22"/>
  <c r="F204" i="22"/>
  <c r="BF206" i="34" s="1"/>
  <c r="S206" i="33"/>
  <c r="S224" i="33" s="1"/>
  <c r="F206" i="33"/>
  <c r="AH224" i="33" l="1"/>
  <c r="GB206" i="34"/>
  <c r="GB224" i="34" s="1"/>
  <c r="EC206" i="34"/>
  <c r="EC224" i="34" s="1"/>
  <c r="GC206" i="34"/>
  <c r="GC224" i="34" s="1"/>
  <c r="FP206" i="34"/>
  <c r="FP224" i="34" s="1"/>
  <c r="DP206" i="34"/>
  <c r="HP206" i="34" s="1"/>
  <c r="EP206" i="34"/>
  <c r="EP224" i="34" s="1"/>
  <c r="IB206" i="34"/>
  <c r="EB224" i="34"/>
  <c r="FO224" i="34"/>
  <c r="GP206" i="34"/>
  <c r="GP224" i="34" s="1"/>
  <c r="GO206" i="34"/>
  <c r="GO224" i="34" s="1"/>
  <c r="FB206" i="34"/>
  <c r="AS224" i="34"/>
  <c r="BF224" i="34"/>
  <c r="AI206" i="33"/>
  <c r="AI224" i="33" s="1"/>
  <c r="F224" i="33"/>
  <c r="DO224" i="34"/>
  <c r="HO224" i="34" s="1"/>
  <c r="BE224" i="34"/>
  <c r="FC206" i="34"/>
  <c r="F224" i="34"/>
  <c r="S224" i="34"/>
  <c r="F381" i="22"/>
  <c r="BH206" i="33"/>
  <c r="BH224" i="33" s="1"/>
  <c r="IC206" i="34" l="1"/>
  <c r="IP206" i="34"/>
  <c r="DP224" i="34"/>
  <c r="HP224" i="34" s="1"/>
  <c r="IP224" i="34"/>
  <c r="IC224" i="34"/>
  <c r="IB224" i="34"/>
  <c r="EO224" i="34"/>
  <c r="IO224" i="34" s="1"/>
  <c r="FC224" i="34"/>
  <c r="JC206" i="34"/>
  <c r="HC206" i="34"/>
  <c r="HC224" i="34" s="1"/>
  <c r="FB224" i="34"/>
  <c r="JB206" i="34"/>
  <c r="HB206" i="34"/>
  <c r="HB224" i="34" s="1"/>
  <c r="BI206" i="33"/>
  <c r="BI224" i="33" s="1"/>
  <c r="JB224" i="34" l="1"/>
  <c r="JC224" i="34"/>
  <c r="F56" i="1" l="1"/>
  <c r="F275" i="1" s="1"/>
  <c r="AF24" i="34" l="1"/>
  <c r="F24" i="33"/>
  <c r="S24" i="33"/>
  <c r="FP24" i="34" l="1"/>
  <c r="DP24" i="34"/>
  <c r="EP24" i="34"/>
  <c r="GP24" i="34"/>
  <c r="FC24" i="34"/>
  <c r="AI24" i="33"/>
  <c r="BI24" i="33" s="1"/>
  <c r="F238" i="1"/>
  <c r="F207" i="1"/>
  <c r="F152" i="1"/>
  <c r="F371" i="1" s="1"/>
  <c r="F121" i="1"/>
  <c r="F340" i="1" s="1"/>
  <c r="F183" i="1"/>
  <c r="F59" i="1"/>
  <c r="F114" i="1"/>
  <c r="F145" i="1"/>
  <c r="F364" i="1" s="1"/>
  <c r="F176" i="1"/>
  <c r="F52" i="1"/>
  <c r="F83" i="1"/>
  <c r="F20" i="34" l="1"/>
  <c r="F302" i="1"/>
  <c r="S20" i="34"/>
  <c r="F333" i="1"/>
  <c r="AF20" i="34"/>
  <c r="F271" i="1"/>
  <c r="AF27" i="34"/>
  <c r="F278" i="1"/>
  <c r="IP24" i="34"/>
  <c r="HP24" i="34"/>
  <c r="HC24" i="34"/>
  <c r="JC24" i="34" s="1"/>
  <c r="AS27" i="34"/>
  <c r="F457" i="1"/>
  <c r="CF20" i="34"/>
  <c r="F426" i="1"/>
  <c r="BS20" i="34"/>
  <c r="F395" i="1"/>
  <c r="BF20" i="34"/>
  <c r="S27" i="34"/>
  <c r="AS20" i="34"/>
  <c r="F402" i="1"/>
  <c r="BF27" i="34"/>
  <c r="F27" i="33"/>
  <c r="S27" i="33"/>
  <c r="F20" i="33"/>
  <c r="S20" i="33"/>
  <c r="EP20" i="34" l="1"/>
  <c r="DP20" i="34"/>
  <c r="FP20" i="34"/>
  <c r="GC27" i="34"/>
  <c r="EC20" i="34"/>
  <c r="IC20" i="34" s="1"/>
  <c r="GC20" i="34"/>
  <c r="FP27" i="34"/>
  <c r="DP27" i="34"/>
  <c r="EP27" i="34"/>
  <c r="EC27" i="34"/>
  <c r="GP27" i="34"/>
  <c r="GP20" i="34"/>
  <c r="FC27" i="34"/>
  <c r="FC20" i="34"/>
  <c r="AI20" i="33"/>
  <c r="AI27" i="33"/>
  <c r="BI27" i="33" s="1"/>
  <c r="IP20" i="34" l="1"/>
  <c r="HP20" i="34"/>
  <c r="IP27" i="34"/>
  <c r="HP27" i="34"/>
  <c r="IC27" i="34"/>
  <c r="HC20" i="34"/>
  <c r="JC20" i="34" s="1"/>
  <c r="HC27" i="34"/>
  <c r="JC27" i="34" s="1"/>
  <c r="BI20" i="33"/>
  <c r="E410" i="1"/>
  <c r="E188" i="27" l="1"/>
  <c r="C187" i="27"/>
  <c r="C305" i="6"/>
  <c r="E187" i="27"/>
  <c r="E474" i="1" l="1"/>
  <c r="C191" i="6"/>
  <c r="E697" i="6" l="1"/>
  <c r="E742" i="6" s="1"/>
  <c r="F233" i="1" l="1"/>
  <c r="CF15" i="34" s="1"/>
  <c r="F202" i="1"/>
  <c r="BS15" i="34" s="1"/>
  <c r="F234" i="1"/>
  <c r="CF16" i="34" s="1"/>
  <c r="F203" i="1"/>
  <c r="BS16" i="34" s="1"/>
  <c r="F235" i="1"/>
  <c r="CF17" i="34" s="1"/>
  <c r="F204" i="1"/>
  <c r="BS17" i="34" s="1"/>
  <c r="F228" i="1"/>
  <c r="F197" i="1"/>
  <c r="F230" i="1"/>
  <c r="F199" i="1"/>
  <c r="F227" i="1"/>
  <c r="F196" i="1"/>
  <c r="F231" i="1"/>
  <c r="F200" i="1"/>
  <c r="F229" i="1"/>
  <c r="F198" i="1"/>
  <c r="F240" i="1"/>
  <c r="F209" i="1"/>
  <c r="F232" i="1"/>
  <c r="CF14" i="34" s="1"/>
  <c r="F201" i="1"/>
  <c r="BS14" i="34" s="1"/>
  <c r="F47" i="1"/>
  <c r="F140" i="1"/>
  <c r="F171" i="1"/>
  <c r="BF15" i="34" s="1"/>
  <c r="F109" i="1"/>
  <c r="F78" i="1"/>
  <c r="F48" i="1"/>
  <c r="F79" i="1"/>
  <c r="F141" i="1"/>
  <c r="F172" i="1"/>
  <c r="BF16" i="34" s="1"/>
  <c r="F110" i="1"/>
  <c r="F137" i="1"/>
  <c r="F356" i="1" s="1"/>
  <c r="F168" i="1"/>
  <c r="F44" i="1"/>
  <c r="F263" i="1" s="1"/>
  <c r="F106" i="1"/>
  <c r="F75" i="1"/>
  <c r="F142" i="1"/>
  <c r="F80" i="1"/>
  <c r="F49" i="1"/>
  <c r="F173" i="1"/>
  <c r="BF17" i="34" s="1"/>
  <c r="F111" i="1"/>
  <c r="F178" i="1"/>
  <c r="F85" i="1"/>
  <c r="F116" i="1"/>
  <c r="F147" i="1"/>
  <c r="F366" i="1" s="1"/>
  <c r="F54" i="1"/>
  <c r="F135" i="1"/>
  <c r="F354" i="1" s="1"/>
  <c r="F73" i="1"/>
  <c r="F166" i="1"/>
  <c r="F104" i="1"/>
  <c r="F42" i="1"/>
  <c r="F261" i="1" s="1"/>
  <c r="F46" i="1"/>
  <c r="F170" i="1"/>
  <c r="BF14" i="34" s="1"/>
  <c r="F108" i="1"/>
  <c r="F139" i="1"/>
  <c r="F77" i="1"/>
  <c r="F45" i="1"/>
  <c r="F264" i="1" s="1"/>
  <c r="F169" i="1"/>
  <c r="F76" i="1"/>
  <c r="F107" i="1"/>
  <c r="F138" i="1"/>
  <c r="F357" i="1" s="1"/>
  <c r="F167" i="1"/>
  <c r="F105" i="1"/>
  <c r="F136" i="1"/>
  <c r="F355" i="1" s="1"/>
  <c r="F43" i="1"/>
  <c r="F262" i="1" s="1"/>
  <c r="F74" i="1"/>
  <c r="F72" i="1"/>
  <c r="F134" i="1"/>
  <c r="F353" i="1" s="1"/>
  <c r="F41" i="1"/>
  <c r="F260" i="1" s="1"/>
  <c r="F103" i="1"/>
  <c r="F165" i="1"/>
  <c r="AS14" i="34" l="1"/>
  <c r="GC14" i="34" s="1"/>
  <c r="F358" i="1"/>
  <c r="F10" i="34"/>
  <c r="F292" i="1"/>
  <c r="F17" i="34"/>
  <c r="F299" i="1"/>
  <c r="AF15" i="34"/>
  <c r="F266" i="1"/>
  <c r="S14" i="34"/>
  <c r="F327" i="1"/>
  <c r="S17" i="34"/>
  <c r="F330" i="1"/>
  <c r="AS17" i="34"/>
  <c r="EC17" i="34" s="1"/>
  <c r="IC17" i="34" s="1"/>
  <c r="F361" i="1"/>
  <c r="S12" i="34"/>
  <c r="F325" i="1"/>
  <c r="S16" i="34"/>
  <c r="F329" i="1"/>
  <c r="F16" i="34"/>
  <c r="F298" i="1"/>
  <c r="S13" i="34"/>
  <c r="F326" i="1"/>
  <c r="S10" i="34"/>
  <c r="F323" i="1"/>
  <c r="S22" i="34"/>
  <c r="F335" i="1"/>
  <c r="F9" i="34"/>
  <c r="F291" i="1"/>
  <c r="AF16" i="34"/>
  <c r="F267" i="1"/>
  <c r="S9" i="34"/>
  <c r="F322" i="1"/>
  <c r="F11" i="34"/>
  <c r="F293" i="1"/>
  <c r="S11" i="34"/>
  <c r="F324" i="1"/>
  <c r="F13" i="34"/>
  <c r="F295" i="1"/>
  <c r="F14" i="34"/>
  <c r="F296" i="1"/>
  <c r="AF14" i="34"/>
  <c r="F265" i="1"/>
  <c r="AF22" i="34"/>
  <c r="F273" i="1"/>
  <c r="F22" i="34"/>
  <c r="F304" i="1"/>
  <c r="AF17" i="34"/>
  <c r="F268" i="1"/>
  <c r="F12" i="34"/>
  <c r="F294" i="1"/>
  <c r="AS16" i="34"/>
  <c r="EC16" i="34" s="1"/>
  <c r="F360" i="1"/>
  <c r="F15" i="34"/>
  <c r="F297" i="1"/>
  <c r="AS15" i="34"/>
  <c r="GC15" i="34" s="1"/>
  <c r="F359" i="1"/>
  <c r="S15" i="34"/>
  <c r="F328" i="1"/>
  <c r="F384" i="1"/>
  <c r="BF9" i="34"/>
  <c r="AS9" i="34"/>
  <c r="AS11" i="34"/>
  <c r="AS13" i="34"/>
  <c r="AF10" i="34"/>
  <c r="AS22" i="34"/>
  <c r="F417" i="1"/>
  <c r="BS11" i="34"/>
  <c r="F415" i="1"/>
  <c r="BS9" i="34"/>
  <c r="F416" i="1"/>
  <c r="BS10" i="34"/>
  <c r="AF13" i="34"/>
  <c r="AS10" i="34"/>
  <c r="AF12" i="34"/>
  <c r="F448" i="1"/>
  <c r="CF11" i="34"/>
  <c r="F446" i="1"/>
  <c r="CF9" i="34"/>
  <c r="F447" i="1"/>
  <c r="CF10" i="34"/>
  <c r="F385" i="1"/>
  <c r="BF10" i="34"/>
  <c r="F387" i="1"/>
  <c r="BF12" i="34"/>
  <c r="F428" i="1"/>
  <c r="BS22" i="34"/>
  <c r="F419" i="1"/>
  <c r="BS13" i="34"/>
  <c r="F418" i="1"/>
  <c r="BS12" i="34"/>
  <c r="AF9" i="34"/>
  <c r="AF11" i="34"/>
  <c r="F386" i="1"/>
  <c r="BF11" i="34"/>
  <c r="F388" i="1"/>
  <c r="BF13" i="34"/>
  <c r="F397" i="1"/>
  <c r="BF22" i="34"/>
  <c r="AS12" i="34"/>
  <c r="F459" i="1"/>
  <c r="CF22" i="34"/>
  <c r="F450" i="1"/>
  <c r="CF13" i="34"/>
  <c r="F449" i="1"/>
  <c r="CF12" i="34"/>
  <c r="F226" i="1"/>
  <c r="F253" i="1" s="1"/>
  <c r="F195" i="1"/>
  <c r="F222" i="1" s="1"/>
  <c r="F9" i="33"/>
  <c r="S13" i="33"/>
  <c r="F57" i="1"/>
  <c r="F276" i="1" s="1"/>
  <c r="S14" i="33"/>
  <c r="AV14" i="33" s="1"/>
  <c r="S10" i="33"/>
  <c r="S17" i="33"/>
  <c r="AV17" i="33" s="1"/>
  <c r="S9" i="33"/>
  <c r="F13" i="33"/>
  <c r="AI13" i="33" s="1"/>
  <c r="F12" i="33"/>
  <c r="AI12" i="33" s="1"/>
  <c r="S16" i="33"/>
  <c r="AV16" i="33" s="1"/>
  <c r="F16" i="33"/>
  <c r="AI16" i="33" s="1"/>
  <c r="F14" i="33"/>
  <c r="AI14" i="33" s="1"/>
  <c r="F10" i="33"/>
  <c r="S22" i="33"/>
  <c r="F15" i="33"/>
  <c r="AI15" i="33" s="1"/>
  <c r="F11" i="33"/>
  <c r="S11" i="33"/>
  <c r="F22" i="33"/>
  <c r="F71" i="1"/>
  <c r="F98" i="1" s="1"/>
  <c r="F102" i="1"/>
  <c r="F129" i="1" s="1"/>
  <c r="F133" i="1"/>
  <c r="F160" i="1" s="1"/>
  <c r="F40" i="1"/>
  <c r="F164" i="1"/>
  <c r="F191" i="1" s="1"/>
  <c r="F17" i="33"/>
  <c r="AI17" i="33" s="1"/>
  <c r="S12" i="33"/>
  <c r="AV12" i="33" s="1"/>
  <c r="S15" i="33"/>
  <c r="AV15" i="33" s="1"/>
  <c r="AI10" i="33" l="1"/>
  <c r="F67" i="1"/>
  <c r="DP16" i="34"/>
  <c r="EP15" i="34"/>
  <c r="EP14" i="34"/>
  <c r="GP14" i="34"/>
  <c r="GC17" i="34"/>
  <c r="FC15" i="34"/>
  <c r="HC15" i="34" s="1"/>
  <c r="JC15" i="34" s="1"/>
  <c r="EP16" i="34"/>
  <c r="EC14" i="34"/>
  <c r="IC14" i="34" s="1"/>
  <c r="FC17" i="34"/>
  <c r="HC17" i="34" s="1"/>
  <c r="JC17" i="34" s="1"/>
  <c r="DP17" i="34"/>
  <c r="FP14" i="34"/>
  <c r="FP16" i="34"/>
  <c r="EC15" i="34"/>
  <c r="IC15" i="34" s="1"/>
  <c r="GP15" i="34"/>
  <c r="IP15" i="34" s="1"/>
  <c r="FP17" i="34"/>
  <c r="FP15" i="34"/>
  <c r="EP17" i="34"/>
  <c r="GC16" i="34"/>
  <c r="FP9" i="34"/>
  <c r="FC14" i="34"/>
  <c r="HC14" i="34" s="1"/>
  <c r="JC14" i="34" s="1"/>
  <c r="FC16" i="34"/>
  <c r="HC16" i="34" s="1"/>
  <c r="JC16" i="34" s="1"/>
  <c r="GP17" i="34"/>
  <c r="GP16" i="34"/>
  <c r="IP16" i="34" s="1"/>
  <c r="DP15" i="34"/>
  <c r="HP15" i="34" s="1"/>
  <c r="DP14" i="34"/>
  <c r="FP11" i="34"/>
  <c r="F8" i="34"/>
  <c r="F218" i="34" s="1"/>
  <c r="F290" i="1"/>
  <c r="F317" i="1" s="1"/>
  <c r="AS8" i="34"/>
  <c r="AS218" i="34" s="1"/>
  <c r="F352" i="1"/>
  <c r="F379" i="1" s="1"/>
  <c r="AF8" i="34"/>
  <c r="F259" i="1"/>
  <c r="BF8" i="34"/>
  <c r="BF218" i="34" s="1"/>
  <c r="S8" i="34"/>
  <c r="S218" i="34" s="1"/>
  <c r="F321" i="1"/>
  <c r="F348" i="1" s="1"/>
  <c r="FC22" i="34"/>
  <c r="HC22" i="34" s="1"/>
  <c r="JC22" i="34" s="1"/>
  <c r="FP22" i="34"/>
  <c r="FP10" i="34"/>
  <c r="FP12" i="34"/>
  <c r="DP13" i="34"/>
  <c r="EP10" i="34"/>
  <c r="EP22" i="34"/>
  <c r="FP13" i="34"/>
  <c r="EP9" i="34"/>
  <c r="EC12" i="34"/>
  <c r="IC12" i="34" s="1"/>
  <c r="GC12" i="34"/>
  <c r="GC22" i="34"/>
  <c r="GC13" i="34"/>
  <c r="EC9" i="34"/>
  <c r="IC9" i="34" s="1"/>
  <c r="GC9" i="34"/>
  <c r="DP10" i="34"/>
  <c r="EP12" i="34"/>
  <c r="DP22" i="34"/>
  <c r="EP11" i="34"/>
  <c r="DP9" i="34"/>
  <c r="GC10" i="34"/>
  <c r="DP12" i="34"/>
  <c r="EP13" i="34"/>
  <c r="DP11" i="34"/>
  <c r="GC11" i="34"/>
  <c r="IC16" i="34"/>
  <c r="GP11" i="34"/>
  <c r="EC10" i="34"/>
  <c r="GP22" i="34"/>
  <c r="EC11" i="34"/>
  <c r="GP12" i="34"/>
  <c r="GP13" i="34"/>
  <c r="GP9" i="34"/>
  <c r="EC22" i="34"/>
  <c r="EC13" i="34"/>
  <c r="GP10" i="34"/>
  <c r="FC10" i="34"/>
  <c r="FC13" i="34"/>
  <c r="FC11" i="34"/>
  <c r="F445" i="1"/>
  <c r="CF8" i="34"/>
  <c r="FC9" i="34"/>
  <c r="AF25" i="34"/>
  <c r="AI9" i="33"/>
  <c r="F414" i="1"/>
  <c r="BS8" i="34"/>
  <c r="FC12" i="34"/>
  <c r="AV13" i="33"/>
  <c r="AI22" i="33"/>
  <c r="AI11" i="33"/>
  <c r="BI10" i="33"/>
  <c r="BI17" i="33"/>
  <c r="F8" i="33"/>
  <c r="BI14" i="33"/>
  <c r="F25" i="33"/>
  <c r="BV12" i="33"/>
  <c r="BI15" i="33"/>
  <c r="BI16" i="33"/>
  <c r="BI12" i="33"/>
  <c r="S25" i="33"/>
  <c r="F383" i="1"/>
  <c r="S8" i="33"/>
  <c r="BI13" i="33"/>
  <c r="IP14" i="34" l="1"/>
  <c r="BI11" i="33"/>
  <c r="BV13" i="33"/>
  <c r="BI22" i="33"/>
  <c r="F286" i="1"/>
  <c r="HP16" i="34"/>
  <c r="HP17" i="34"/>
  <c r="HP9" i="34"/>
  <c r="HP14" i="34"/>
  <c r="EC8" i="34"/>
  <c r="IC8" i="34" s="1"/>
  <c r="IP17" i="34"/>
  <c r="HP11" i="34"/>
  <c r="GC8" i="34"/>
  <c r="HP12" i="34"/>
  <c r="HP22" i="34"/>
  <c r="DP8" i="34"/>
  <c r="HP10" i="34"/>
  <c r="HP13" i="34"/>
  <c r="IP9" i="34"/>
  <c r="FP8" i="34"/>
  <c r="IP12" i="34"/>
  <c r="IP22" i="34"/>
  <c r="IP13" i="34"/>
  <c r="EP8" i="34"/>
  <c r="IP10" i="34"/>
  <c r="FP25" i="34"/>
  <c r="DP25" i="34"/>
  <c r="EP25" i="34"/>
  <c r="IP11" i="34"/>
  <c r="IC13" i="34"/>
  <c r="IC22" i="34"/>
  <c r="IC11" i="34"/>
  <c r="IC10" i="34"/>
  <c r="GP25" i="34"/>
  <c r="HC11" i="34"/>
  <c r="JC11" i="34" s="1"/>
  <c r="HC9" i="34"/>
  <c r="JC9" i="34" s="1"/>
  <c r="HC13" i="34"/>
  <c r="JC13" i="34" s="1"/>
  <c r="EC218" i="34"/>
  <c r="GP8" i="34"/>
  <c r="HC10" i="34"/>
  <c r="JC10" i="34" s="1"/>
  <c r="HC12" i="34"/>
  <c r="JC12" i="34" s="1"/>
  <c r="FC8" i="34"/>
  <c r="AV218" i="33"/>
  <c r="BS218" i="34"/>
  <c r="BS226" i="34" s="1"/>
  <c r="FC25" i="34"/>
  <c r="CF218" i="34"/>
  <c r="CF226" i="34" s="1"/>
  <c r="AF218" i="34"/>
  <c r="AI25" i="33"/>
  <c r="BI25" i="33" s="1"/>
  <c r="AI8" i="33"/>
  <c r="F218" i="33"/>
  <c r="BI9" i="33"/>
  <c r="S218" i="33"/>
  <c r="F687" i="6" l="1"/>
  <c r="HP8" i="34"/>
  <c r="EP218" i="34"/>
  <c r="HP25" i="34"/>
  <c r="IP25" i="34"/>
  <c r="IP8" i="34"/>
  <c r="IC218" i="34"/>
  <c r="FC218" i="34"/>
  <c r="HC25" i="34"/>
  <c r="JC25" i="34" s="1"/>
  <c r="HC8" i="34"/>
  <c r="JC8" i="34" s="1"/>
  <c r="GC218" i="34"/>
  <c r="FP218" i="34"/>
  <c r="DP218" i="34"/>
  <c r="BI8" i="33"/>
  <c r="AI218" i="33"/>
  <c r="HP218" i="34" l="1"/>
  <c r="HC218" i="34"/>
  <c r="JC218" i="34" s="1"/>
  <c r="BI218" i="33"/>
  <c r="D238" i="1" l="1"/>
  <c r="D253" i="1" s="1"/>
  <c r="D37" i="6" s="1"/>
  <c r="D207" i="1"/>
  <c r="D222" i="1" s="1"/>
  <c r="D83" i="1"/>
  <c r="D98" i="1" s="1"/>
  <c r="D176" i="1"/>
  <c r="D114" i="1"/>
  <c r="D129" i="1" s="1"/>
  <c r="D145" i="1"/>
  <c r="D160" i="1" s="1"/>
  <c r="D52" i="1"/>
  <c r="D67" i="1" l="1"/>
  <c r="BD20" i="34"/>
  <c r="BD218" i="34" s="1"/>
  <c r="D191" i="1"/>
  <c r="AD20" i="34"/>
  <c r="D271" i="1"/>
  <c r="AQ20" i="34"/>
  <c r="AQ218" i="34" s="1"/>
  <c r="D364" i="1"/>
  <c r="D20" i="34"/>
  <c r="D218" i="34" s="1"/>
  <c r="D302" i="1"/>
  <c r="D317" i="1" s="1"/>
  <c r="Q20" i="34"/>
  <c r="Q218" i="34" s="1"/>
  <c r="D333" i="1"/>
  <c r="D426" i="1"/>
  <c r="BQ20" i="34"/>
  <c r="D457" i="1"/>
  <c r="CD20" i="34"/>
  <c r="D645" i="6"/>
  <c r="D395" i="1"/>
  <c r="D20" i="33"/>
  <c r="AG20" i="33" s="1"/>
  <c r="Q20" i="33"/>
  <c r="D652" i="6" l="1"/>
  <c r="D539" i="6" s="1"/>
  <c r="AD218" i="34"/>
  <c r="EA20" i="34"/>
  <c r="IA20" i="34" s="1"/>
  <c r="GA20" i="34"/>
  <c r="DN20" i="34"/>
  <c r="FN20" i="34"/>
  <c r="EN20" i="34"/>
  <c r="GN20" i="34"/>
  <c r="FA20" i="34"/>
  <c r="CD218" i="34"/>
  <c r="CD226" i="34" s="1"/>
  <c r="BQ218" i="34"/>
  <c r="BQ226" i="34" s="1"/>
  <c r="D36" i="6"/>
  <c r="D603" i="6"/>
  <c r="D563" i="6" s="1"/>
  <c r="D337" i="6"/>
  <c r="D218" i="33"/>
  <c r="D482" i="1"/>
  <c r="Q218" i="33"/>
  <c r="D450" i="6"/>
  <c r="D181" i="6"/>
  <c r="D481" i="1"/>
  <c r="D295" i="6"/>
  <c r="D492" i="6"/>
  <c r="D687" i="6" l="1"/>
  <c r="EA218" i="34"/>
  <c r="IA218" i="34" s="1"/>
  <c r="HN20" i="34"/>
  <c r="IN20" i="34"/>
  <c r="FA218" i="34"/>
  <c r="HA20" i="34"/>
  <c r="JA20" i="34" s="1"/>
  <c r="FN218" i="34"/>
  <c r="DN218" i="34"/>
  <c r="D610" i="6"/>
  <c r="D538" i="6" s="1"/>
  <c r="D63" i="6"/>
  <c r="D408" i="6"/>
  <c r="D305" i="6"/>
  <c r="BG20" i="33"/>
  <c r="AG218" i="33"/>
  <c r="D253" i="6"/>
  <c r="HN218" i="34" l="1"/>
  <c r="D732" i="6"/>
  <c r="D569" i="6"/>
  <c r="BG218" i="33"/>
  <c r="G228" i="1" l="1"/>
  <c r="CG10" i="34" s="1"/>
  <c r="G197" i="1"/>
  <c r="BT10" i="34" s="1"/>
  <c r="G42" i="1"/>
  <c r="G166" i="1"/>
  <c r="BG10" i="34" s="1"/>
  <c r="G104" i="1"/>
  <c r="G135" i="1"/>
  <c r="G73" i="1"/>
  <c r="G10" i="34" l="1"/>
  <c r="AG10" i="34"/>
  <c r="G261" i="1"/>
  <c r="AT10" i="34"/>
  <c r="ED10" i="34" s="1"/>
  <c r="T10" i="34"/>
  <c r="G323" i="1"/>
  <c r="G152" i="1"/>
  <c r="G183" i="1"/>
  <c r="G121" i="1"/>
  <c r="G59" i="1"/>
  <c r="G10" i="33"/>
  <c r="T10" i="33"/>
  <c r="DQ10" i="34" l="1"/>
  <c r="FD10" i="34"/>
  <c r="EQ10" i="34"/>
  <c r="GQ10" i="34"/>
  <c r="GD10" i="34"/>
  <c r="FQ10" i="34"/>
  <c r="AG27" i="34"/>
  <c r="ID10" i="34"/>
  <c r="AT27" i="34"/>
  <c r="T27" i="34"/>
  <c r="BG27" i="34"/>
  <c r="AJ10" i="33"/>
  <c r="G27" i="33"/>
  <c r="T27" i="33"/>
  <c r="IQ10" i="34" l="1"/>
  <c r="HQ10" i="34"/>
  <c r="DQ27" i="34"/>
  <c r="EQ27" i="34"/>
  <c r="FQ27" i="34"/>
  <c r="GD27" i="34"/>
  <c r="GQ27" i="34"/>
  <c r="ED27" i="34"/>
  <c r="FD27" i="34"/>
  <c r="AJ27" i="33"/>
  <c r="BJ27" i="33" s="1"/>
  <c r="G238" i="1"/>
  <c r="CG20" i="34" s="1"/>
  <c r="G207" i="1"/>
  <c r="BT20" i="34" s="1"/>
  <c r="G227" i="1"/>
  <c r="G196" i="1"/>
  <c r="G231" i="1"/>
  <c r="G200" i="1"/>
  <c r="G226" i="1"/>
  <c r="G195" i="1"/>
  <c r="G240" i="1"/>
  <c r="CG22" i="34" s="1"/>
  <c r="G209" i="1"/>
  <c r="BT22" i="34" s="1"/>
  <c r="G229" i="1"/>
  <c r="G198" i="1"/>
  <c r="G103" i="1"/>
  <c r="G165" i="1"/>
  <c r="G134" i="1"/>
  <c r="G41" i="1"/>
  <c r="G260" i="1" s="1"/>
  <c r="G72" i="1"/>
  <c r="G169" i="1"/>
  <c r="G138" i="1"/>
  <c r="G76" i="1"/>
  <c r="G45" i="1"/>
  <c r="G264" i="1" s="1"/>
  <c r="G107" i="1"/>
  <c r="G85" i="1"/>
  <c r="G54" i="1"/>
  <c r="G178" i="1"/>
  <c r="BG22" i="34" s="1"/>
  <c r="G147" i="1"/>
  <c r="G116" i="1"/>
  <c r="G71" i="1"/>
  <c r="G133" i="1"/>
  <c r="G102" i="1"/>
  <c r="G164" i="1"/>
  <c r="G40" i="1"/>
  <c r="G176" i="1"/>
  <c r="BG20" i="34" s="1"/>
  <c r="G52" i="1"/>
  <c r="G114" i="1"/>
  <c r="G83" i="1"/>
  <c r="G145" i="1"/>
  <c r="G56" i="1"/>
  <c r="G136" i="1"/>
  <c r="G74" i="1"/>
  <c r="G167" i="1"/>
  <c r="BG11" i="34" s="1"/>
  <c r="G43" i="1"/>
  <c r="G105" i="1"/>
  <c r="BG8" i="34" l="1"/>
  <c r="AG22" i="34"/>
  <c r="AT20" i="34"/>
  <c r="GD20" i="34" s="1"/>
  <c r="G364" i="1"/>
  <c r="T8" i="34"/>
  <c r="G321" i="1"/>
  <c r="G22" i="34"/>
  <c r="G304" i="1"/>
  <c r="T9" i="34"/>
  <c r="G322" i="1"/>
  <c r="AG11" i="34"/>
  <c r="G262" i="1"/>
  <c r="AT11" i="34"/>
  <c r="GD11" i="34" s="1"/>
  <c r="T20" i="34"/>
  <c r="G333" i="1"/>
  <c r="AG8" i="34"/>
  <c r="G259" i="1"/>
  <c r="G8" i="34"/>
  <c r="T13" i="34"/>
  <c r="AG20" i="34"/>
  <c r="G271" i="1"/>
  <c r="T22" i="34"/>
  <c r="G9" i="34"/>
  <c r="T11" i="34"/>
  <c r="G324" i="1"/>
  <c r="G11" i="34"/>
  <c r="G20" i="34"/>
  <c r="G302" i="1"/>
  <c r="AT8" i="34"/>
  <c r="GD8" i="34" s="1"/>
  <c r="AT22" i="34"/>
  <c r="GD22" i="34" s="1"/>
  <c r="G13" i="34"/>
  <c r="IQ27" i="34"/>
  <c r="HQ27" i="34"/>
  <c r="ID27" i="34"/>
  <c r="AG24" i="34"/>
  <c r="CG11" i="34"/>
  <c r="BT8" i="34"/>
  <c r="BT9" i="34"/>
  <c r="AG9" i="34"/>
  <c r="CG8" i="34"/>
  <c r="CG9" i="34"/>
  <c r="AT13" i="34"/>
  <c r="AT9" i="34"/>
  <c r="BT13" i="34"/>
  <c r="AG13" i="34"/>
  <c r="BG13" i="34"/>
  <c r="BG9" i="34"/>
  <c r="BT11" i="34"/>
  <c r="CG13" i="34"/>
  <c r="G9" i="33"/>
  <c r="T9" i="33"/>
  <c r="T24" i="33"/>
  <c r="G20" i="33"/>
  <c r="T8" i="33"/>
  <c r="G13" i="33"/>
  <c r="AJ13" i="33" s="1"/>
  <c r="T11" i="33"/>
  <c r="G11" i="33"/>
  <c r="G24" i="33"/>
  <c r="T20" i="33"/>
  <c r="T22" i="33"/>
  <c r="G22" i="33"/>
  <c r="T13" i="33"/>
  <c r="G8" i="33"/>
  <c r="ED20" i="34" l="1"/>
  <c r="ID20" i="34" s="1"/>
  <c r="FD22" i="34"/>
  <c r="ED11" i="34"/>
  <c r="ID11" i="34" s="1"/>
  <c r="FQ22" i="34"/>
  <c r="ED22" i="34"/>
  <c r="ID22" i="34" s="1"/>
  <c r="ED8" i="34"/>
  <c r="ID8" i="34" s="1"/>
  <c r="DQ20" i="34"/>
  <c r="GQ20" i="34"/>
  <c r="FQ20" i="34"/>
  <c r="EQ22" i="34"/>
  <c r="DQ22" i="34"/>
  <c r="GQ22" i="34"/>
  <c r="EQ20" i="34"/>
  <c r="DQ11" i="34"/>
  <c r="FD20" i="34"/>
  <c r="HD20" i="34" s="1"/>
  <c r="JD20" i="34" s="1"/>
  <c r="EQ8" i="34"/>
  <c r="DQ13" i="34"/>
  <c r="EQ9" i="34"/>
  <c r="FQ13" i="34"/>
  <c r="FQ9" i="34"/>
  <c r="GD9" i="34"/>
  <c r="EQ13" i="34"/>
  <c r="FQ11" i="34"/>
  <c r="DQ8" i="34"/>
  <c r="GD13" i="34"/>
  <c r="EQ24" i="34"/>
  <c r="DQ24" i="34"/>
  <c r="FQ24" i="34"/>
  <c r="EQ11" i="34"/>
  <c r="DQ9" i="34"/>
  <c r="FQ8" i="34"/>
  <c r="GQ13" i="34"/>
  <c r="GQ9" i="34"/>
  <c r="GQ8" i="34"/>
  <c r="ED13" i="34"/>
  <c r="GQ24" i="34"/>
  <c r="GQ11" i="34"/>
  <c r="ED9" i="34"/>
  <c r="FD8" i="34"/>
  <c r="AJ8" i="33"/>
  <c r="FD11" i="34"/>
  <c r="FD9" i="34"/>
  <c r="FD13" i="34"/>
  <c r="FD24" i="34"/>
  <c r="AJ20" i="33"/>
  <c r="BJ20" i="33" s="1"/>
  <c r="AJ24" i="33"/>
  <c r="BJ24" i="33" s="1"/>
  <c r="AW13" i="33"/>
  <c r="AJ11" i="33"/>
  <c r="AJ22" i="33"/>
  <c r="BJ22" i="33" s="1"/>
  <c r="AJ9" i="33"/>
  <c r="HQ20" i="34" l="1"/>
  <c r="IQ9" i="34"/>
  <c r="HQ9" i="34"/>
  <c r="HQ22" i="34"/>
  <c r="IQ8" i="34"/>
  <c r="IQ20" i="34"/>
  <c r="HQ11" i="34"/>
  <c r="IQ22" i="34"/>
  <c r="HQ13" i="34"/>
  <c r="HQ24" i="34"/>
  <c r="IQ24" i="34"/>
  <c r="HQ8" i="34"/>
  <c r="IQ11" i="34"/>
  <c r="IQ13" i="34"/>
  <c r="ID13" i="34"/>
  <c r="ID9" i="34"/>
  <c r="FZ218" i="34" l="1"/>
  <c r="GA218" i="34"/>
  <c r="EN218" i="34" l="1"/>
  <c r="GN218" i="34"/>
  <c r="IN218" i="34" l="1"/>
  <c r="G426" i="1"/>
  <c r="G457" i="1"/>
  <c r="G395" i="1"/>
  <c r="F453" i="1" l="1"/>
  <c r="F422" i="1"/>
  <c r="F454" i="1"/>
  <c r="F423" i="1"/>
  <c r="F451" i="1"/>
  <c r="F420" i="1"/>
  <c r="F456" i="1"/>
  <c r="F425" i="1"/>
  <c r="F392" i="1"/>
  <c r="BV17" i="33"/>
  <c r="F394" i="1"/>
  <c r="F188" i="27"/>
  <c r="F391" i="1"/>
  <c r="BV16" i="33"/>
  <c r="F389" i="1"/>
  <c r="BV14" i="33"/>
  <c r="F452" i="1" l="1"/>
  <c r="F472" i="1" s="1"/>
  <c r="F421" i="1"/>
  <c r="F441" i="1" s="1"/>
  <c r="F189" i="27" s="1"/>
  <c r="F482" i="1"/>
  <c r="F390" i="1"/>
  <c r="F410" i="1" s="1"/>
  <c r="BV15" i="33"/>
  <c r="BV218" i="33" s="1"/>
  <c r="F481" i="1"/>
  <c r="F187" i="27"/>
  <c r="F190" i="27" l="1"/>
  <c r="F474" i="1"/>
  <c r="F697" i="6" l="1"/>
  <c r="F742" i="6" l="1"/>
  <c r="C104" i="22" l="1"/>
  <c r="C211" i="34" s="1"/>
  <c r="C174" i="22"/>
  <c r="C139" i="22"/>
  <c r="P211" i="34" s="1"/>
  <c r="C69" i="22"/>
  <c r="D69" i="22"/>
  <c r="D104" i="22"/>
  <c r="D211" i="34" s="1"/>
  <c r="D174" i="22"/>
  <c r="D139" i="22"/>
  <c r="Q211" i="34" s="1"/>
  <c r="C246" i="22" l="1"/>
  <c r="AC211" i="34"/>
  <c r="D246" i="22"/>
  <c r="AD211" i="34"/>
  <c r="FN211" i="34" s="1"/>
  <c r="D351" i="22"/>
  <c r="AQ211" i="34"/>
  <c r="C351" i="22"/>
  <c r="AP211" i="34"/>
  <c r="Q211" i="33"/>
  <c r="D316" i="22"/>
  <c r="C316" i="22"/>
  <c r="P211" i="33"/>
  <c r="D209" i="22"/>
  <c r="D281" i="22"/>
  <c r="D211" i="33"/>
  <c r="C209" i="22"/>
  <c r="C281" i="22"/>
  <c r="C211" i="33"/>
  <c r="DM211" i="34" l="1"/>
  <c r="HM211" i="34" s="1"/>
  <c r="FM211" i="34"/>
  <c r="EN211" i="34"/>
  <c r="IN211" i="34" s="1"/>
  <c r="EM211" i="34"/>
  <c r="IM211" i="34" s="1"/>
  <c r="DN211" i="34"/>
  <c r="HN211" i="34" s="1"/>
  <c r="C386" i="22"/>
  <c r="BC211" i="34"/>
  <c r="FZ211" i="34" s="1"/>
  <c r="D386" i="22"/>
  <c r="BD211" i="34"/>
  <c r="GA211" i="34" s="1"/>
  <c r="AG211" i="33"/>
  <c r="BG211" i="33" s="1"/>
  <c r="AF211" i="33"/>
  <c r="BF211" i="33" l="1"/>
  <c r="GN211" i="34"/>
  <c r="EA211" i="34"/>
  <c r="GM211" i="34"/>
  <c r="DZ211" i="34"/>
  <c r="FA211" i="34"/>
  <c r="EZ211" i="34"/>
  <c r="G67" i="22"/>
  <c r="AG209" i="34" s="1"/>
  <c r="G137" i="22"/>
  <c r="T209" i="34" s="1"/>
  <c r="G172" i="22"/>
  <c r="G102" i="22"/>
  <c r="G209" i="34" s="1"/>
  <c r="I103" i="22"/>
  <c r="I210" i="34" s="1"/>
  <c r="I173" i="22"/>
  <c r="I138" i="22"/>
  <c r="V210" i="34" s="1"/>
  <c r="I68" i="22"/>
  <c r="AI210" i="34" s="1"/>
  <c r="FS210" i="34" l="1"/>
  <c r="DS210" i="34"/>
  <c r="HS210" i="34" s="1"/>
  <c r="ES210" i="34"/>
  <c r="FQ209" i="34"/>
  <c r="DQ209" i="34"/>
  <c r="HQ209" i="34" s="1"/>
  <c r="EQ209" i="34"/>
  <c r="HZ211" i="34"/>
  <c r="IA211" i="34"/>
  <c r="IZ211" i="34"/>
  <c r="GZ211" i="34"/>
  <c r="JA211" i="34"/>
  <c r="HA211" i="34"/>
  <c r="G349" i="22"/>
  <c r="AT209" i="34"/>
  <c r="I350" i="22"/>
  <c r="AV210" i="34"/>
  <c r="I210" i="33"/>
  <c r="I280" i="22"/>
  <c r="K73" i="22"/>
  <c r="AK215" i="34" s="1"/>
  <c r="K178" i="22"/>
  <c r="K108" i="22"/>
  <c r="K215" i="34" s="1"/>
  <c r="K143" i="22"/>
  <c r="X215" i="34" s="1"/>
  <c r="I315" i="22"/>
  <c r="V210" i="33"/>
  <c r="T209" i="33"/>
  <c r="G314" i="22"/>
  <c r="I67" i="22"/>
  <c r="AI209" i="34" s="1"/>
  <c r="I102" i="22"/>
  <c r="I209" i="34" s="1"/>
  <c r="I172" i="22"/>
  <c r="I137" i="22"/>
  <c r="V209" i="34" s="1"/>
  <c r="I107" i="22"/>
  <c r="I214" i="34" s="1"/>
  <c r="I72" i="22"/>
  <c r="AI214" i="34" s="1"/>
  <c r="I142" i="22"/>
  <c r="V214" i="34" s="1"/>
  <c r="I177" i="22"/>
  <c r="I246" i="17"/>
  <c r="I98" i="34" s="1"/>
  <c r="I332" i="17"/>
  <c r="V98" i="34" s="1"/>
  <c r="I160" i="17"/>
  <c r="I418" i="17"/>
  <c r="G207" i="22"/>
  <c r="BG209" i="34" s="1"/>
  <c r="H171" i="22"/>
  <c r="AU208" i="34" s="1"/>
  <c r="H136" i="22"/>
  <c r="U208" i="34" s="1"/>
  <c r="H101" i="22"/>
  <c r="H208" i="34" s="1"/>
  <c r="H66" i="22"/>
  <c r="G66" i="22"/>
  <c r="AG208" i="34" s="1"/>
  <c r="G136" i="22"/>
  <c r="T208" i="34" s="1"/>
  <c r="G171" i="22"/>
  <c r="AT208" i="34" s="1"/>
  <c r="G101" i="22"/>
  <c r="G208" i="34" s="1"/>
  <c r="I208" i="22"/>
  <c r="BI210" i="34" s="1"/>
  <c r="G279" i="22"/>
  <c r="G209" i="33"/>
  <c r="G159" i="17"/>
  <c r="G245" i="17"/>
  <c r="G331" i="17"/>
  <c r="G417" i="17"/>
  <c r="AT97" i="34" s="1"/>
  <c r="G503" i="17" l="1"/>
  <c r="I504" i="17"/>
  <c r="BI98" i="34" s="1"/>
  <c r="T97" i="34"/>
  <c r="AV98" i="34"/>
  <c r="AG97" i="34"/>
  <c r="AI98" i="34"/>
  <c r="DS98" i="34" s="1"/>
  <c r="G97" i="34"/>
  <c r="FQ208" i="34"/>
  <c r="DQ208" i="34"/>
  <c r="HQ208" i="34" s="1"/>
  <c r="EQ208" i="34"/>
  <c r="FS209" i="34"/>
  <c r="DS209" i="34"/>
  <c r="HS209" i="34" s="1"/>
  <c r="ES209" i="34"/>
  <c r="GF210" i="34"/>
  <c r="FS214" i="34"/>
  <c r="DS214" i="34"/>
  <c r="HS214" i="34" s="1"/>
  <c r="ES214" i="34"/>
  <c r="GD209" i="34"/>
  <c r="FU215" i="34"/>
  <c r="DU215" i="34"/>
  <c r="HU215" i="34" s="1"/>
  <c r="EU215" i="34"/>
  <c r="EF210" i="34"/>
  <c r="ED209" i="34"/>
  <c r="GS210" i="34"/>
  <c r="IS210" i="34" s="1"/>
  <c r="GQ209" i="34"/>
  <c r="IQ209" i="34" s="1"/>
  <c r="FD209" i="34"/>
  <c r="I354" i="22"/>
  <c r="AV214" i="34"/>
  <c r="I349" i="22"/>
  <c r="AV209" i="34"/>
  <c r="H206" i="22"/>
  <c r="BH208" i="34" s="1"/>
  <c r="GE208" i="34" s="1"/>
  <c r="AH208" i="34"/>
  <c r="FR208" i="34" s="1"/>
  <c r="K355" i="22"/>
  <c r="AX215" i="34"/>
  <c r="FF210" i="34"/>
  <c r="AJ209" i="33"/>
  <c r="BJ209" i="33" s="1"/>
  <c r="AL210" i="33"/>
  <c r="BL210" i="33" s="1"/>
  <c r="G206" i="22"/>
  <c r="K213" i="22"/>
  <c r="BK215" i="34" s="1"/>
  <c r="K72" i="22"/>
  <c r="AK214" i="34" s="1"/>
  <c r="K107" i="22"/>
  <c r="K214" i="34" s="1"/>
  <c r="K142" i="22"/>
  <c r="X214" i="34" s="1"/>
  <c r="K177" i="22"/>
  <c r="G679" i="17"/>
  <c r="G330" i="17"/>
  <c r="T96" i="34" s="1"/>
  <c r="G416" i="17"/>
  <c r="AT96" i="34" s="1"/>
  <c r="G158" i="17"/>
  <c r="G244" i="17"/>
  <c r="H158" i="17"/>
  <c r="H244" i="17"/>
  <c r="H330" i="17"/>
  <c r="U96" i="34" s="1"/>
  <c r="H416" i="17"/>
  <c r="AU96" i="34" s="1"/>
  <c r="I938" i="17"/>
  <c r="I766" i="17"/>
  <c r="I98" i="33"/>
  <c r="I423" i="17"/>
  <c r="I337" i="17"/>
  <c r="I165" i="17"/>
  <c r="I279" i="22"/>
  <c r="I209" i="33"/>
  <c r="X215" i="33"/>
  <c r="K320" i="22"/>
  <c r="G937" i="17"/>
  <c r="G313" i="22"/>
  <c r="T208" i="33"/>
  <c r="H348" i="22"/>
  <c r="I680" i="17"/>
  <c r="I212" i="22"/>
  <c r="I319" i="22"/>
  <c r="V214" i="33"/>
  <c r="I207" i="22"/>
  <c r="K285" i="22"/>
  <c r="K215" i="33"/>
  <c r="J71" i="22"/>
  <c r="AJ213" i="34" s="1"/>
  <c r="J141" i="22"/>
  <c r="W213" i="34" s="1"/>
  <c r="J106" i="22"/>
  <c r="J213" i="34" s="1"/>
  <c r="J176" i="22"/>
  <c r="T97" i="33"/>
  <c r="AW97" i="33" s="1"/>
  <c r="G851" i="17"/>
  <c r="G278" i="22"/>
  <c r="G208" i="33"/>
  <c r="G243" i="22"/>
  <c r="H208" i="33"/>
  <c r="H278" i="22"/>
  <c r="G384" i="22"/>
  <c r="I314" i="22"/>
  <c r="V209" i="33"/>
  <c r="I331" i="17"/>
  <c r="I245" i="17"/>
  <c r="I417" i="17"/>
  <c r="AV97" i="34" s="1"/>
  <c r="I159" i="17"/>
  <c r="G765" i="17"/>
  <c r="G97" i="33"/>
  <c r="I385" i="22"/>
  <c r="G348" i="22"/>
  <c r="U208" i="33"/>
  <c r="H313" i="22"/>
  <c r="V98" i="33"/>
  <c r="I852" i="17"/>
  <c r="I214" i="33"/>
  <c r="I284" i="22"/>
  <c r="I509" i="17" l="1"/>
  <c r="DQ97" i="34"/>
  <c r="EF98" i="34"/>
  <c r="H502" i="17"/>
  <c r="ES98" i="34"/>
  <c r="I503" i="17"/>
  <c r="BI97" i="34" s="1"/>
  <c r="G502" i="17"/>
  <c r="V97" i="34"/>
  <c r="AV103" i="34"/>
  <c r="EQ97" i="34"/>
  <c r="H383" i="22"/>
  <c r="FS98" i="34"/>
  <c r="HS98" i="34" s="1"/>
  <c r="FQ97" i="34"/>
  <c r="H96" i="34"/>
  <c r="I97" i="34"/>
  <c r="AI97" i="34"/>
  <c r="V103" i="34"/>
  <c r="G96" i="34"/>
  <c r="AG96" i="34"/>
  <c r="AH96" i="34"/>
  <c r="FU214" i="34"/>
  <c r="DU214" i="34"/>
  <c r="HU214" i="34" s="1"/>
  <c r="EU214" i="34"/>
  <c r="ER208" i="34"/>
  <c r="FT213" i="34"/>
  <c r="DT213" i="34"/>
  <c r="HT213" i="34" s="1"/>
  <c r="ET213" i="34"/>
  <c r="DR208" i="34"/>
  <c r="HR208" i="34" s="1"/>
  <c r="GH215" i="34"/>
  <c r="GF98" i="34"/>
  <c r="IF210" i="34"/>
  <c r="ID209" i="34"/>
  <c r="EH215" i="34"/>
  <c r="HD209" i="34"/>
  <c r="JD209" i="34" s="1"/>
  <c r="GU215" i="34"/>
  <c r="IU215" i="34" s="1"/>
  <c r="GS98" i="34"/>
  <c r="GR208" i="34"/>
  <c r="HF210" i="34"/>
  <c r="JF210" i="34" s="1"/>
  <c r="EE208" i="34"/>
  <c r="FH215" i="34"/>
  <c r="FF98" i="34"/>
  <c r="I1024" i="17"/>
  <c r="FE208" i="34"/>
  <c r="AJ208" i="33"/>
  <c r="AK208" i="33"/>
  <c r="K390" i="22"/>
  <c r="J353" i="22"/>
  <c r="AW213" i="34"/>
  <c r="I389" i="22"/>
  <c r="BI214" i="34"/>
  <c r="GF214" i="34" s="1"/>
  <c r="BG97" i="34"/>
  <c r="GD97" i="34" s="1"/>
  <c r="I384" i="22"/>
  <c r="BI209" i="34"/>
  <c r="EF209" i="34" s="1"/>
  <c r="AI103" i="34"/>
  <c r="K354" i="22"/>
  <c r="AX214" i="34"/>
  <c r="G383" i="22"/>
  <c r="BG208" i="34"/>
  <c r="GD208" i="34" s="1"/>
  <c r="AL214" i="33"/>
  <c r="BL214" i="33" s="1"/>
  <c r="AL209" i="33"/>
  <c r="BL209" i="33" s="1"/>
  <c r="AJ97" i="33"/>
  <c r="BJ97" i="33" s="1"/>
  <c r="AN215" i="33"/>
  <c r="BN215" i="33" s="1"/>
  <c r="AY98" i="33"/>
  <c r="BY98" i="33" s="1"/>
  <c r="AL98" i="33"/>
  <c r="BL98" i="33" s="1"/>
  <c r="K212" i="22"/>
  <c r="I765" i="17"/>
  <c r="I97" i="33"/>
  <c r="J213" i="33"/>
  <c r="J283" i="22"/>
  <c r="I685" i="17"/>
  <c r="H764" i="17"/>
  <c r="H96" i="33"/>
  <c r="G678" i="17"/>
  <c r="I679" i="17"/>
  <c r="V97" i="33"/>
  <c r="AY97" i="33" s="1"/>
  <c r="I851" i="17"/>
  <c r="J318" i="22"/>
  <c r="W213" i="33"/>
  <c r="V103" i="33"/>
  <c r="I857" i="17"/>
  <c r="H936" i="17"/>
  <c r="H678" i="17"/>
  <c r="G936" i="17"/>
  <c r="G1023" i="17"/>
  <c r="I937" i="17"/>
  <c r="BW97" i="33"/>
  <c r="J211" i="22"/>
  <c r="BJ213" i="34" s="1"/>
  <c r="I943" i="17"/>
  <c r="T96" i="33"/>
  <c r="G850" i="17"/>
  <c r="X214" i="33"/>
  <c r="K319" i="22"/>
  <c r="H850" i="17"/>
  <c r="U96" i="33"/>
  <c r="G96" i="33"/>
  <c r="G764" i="17"/>
  <c r="K214" i="33"/>
  <c r="K284" i="22"/>
  <c r="HQ97" i="34" l="1"/>
  <c r="IF98" i="34"/>
  <c r="IS98" i="34"/>
  <c r="BI103" i="34"/>
  <c r="EF103" i="34" s="1"/>
  <c r="FQ96" i="34"/>
  <c r="FS97" i="34"/>
  <c r="GS97" i="34"/>
  <c r="ER96" i="34"/>
  <c r="IR96" i="34" s="1"/>
  <c r="ES103" i="34"/>
  <c r="ES97" i="34"/>
  <c r="DQ96" i="34"/>
  <c r="HQ96" i="34" s="1"/>
  <c r="DS97" i="34"/>
  <c r="EQ96" i="34"/>
  <c r="IQ96" i="34" s="1"/>
  <c r="DR96" i="34"/>
  <c r="HR96" i="34" s="1"/>
  <c r="FR96" i="34"/>
  <c r="DS103" i="34"/>
  <c r="GG213" i="34"/>
  <c r="FS103" i="34"/>
  <c r="GF209" i="34"/>
  <c r="IR208" i="34"/>
  <c r="GF97" i="34"/>
  <c r="IF209" i="34"/>
  <c r="IE208" i="34"/>
  <c r="IH215" i="34"/>
  <c r="GS209" i="34"/>
  <c r="IS209" i="34" s="1"/>
  <c r="HE208" i="34"/>
  <c r="JE208" i="34" s="1"/>
  <c r="ED208" i="34"/>
  <c r="GQ208" i="34"/>
  <c r="IQ208" i="34" s="1"/>
  <c r="GQ97" i="34"/>
  <c r="IQ97" i="34" s="1"/>
  <c r="ED97" i="34"/>
  <c r="EG213" i="34"/>
  <c r="EF97" i="34"/>
  <c r="GS214" i="34"/>
  <c r="IS214" i="34" s="1"/>
  <c r="HF98" i="34"/>
  <c r="JF98" i="34" s="1"/>
  <c r="HH215" i="34"/>
  <c r="JH215" i="34" s="1"/>
  <c r="EF214" i="34"/>
  <c r="GT213" i="34"/>
  <c r="IT213" i="34" s="1"/>
  <c r="FF214" i="34"/>
  <c r="FF97" i="34"/>
  <c r="I1029" i="17"/>
  <c r="AK96" i="33"/>
  <c r="AJ96" i="33"/>
  <c r="H1022" i="17"/>
  <c r="BH96" i="34"/>
  <c r="GE96" i="34" s="1"/>
  <c r="J388" i="22"/>
  <c r="BG96" i="34"/>
  <c r="GD96" i="34" s="1"/>
  <c r="I1023" i="17"/>
  <c r="K389" i="22"/>
  <c r="BK214" i="34"/>
  <c r="GH214" i="34" s="1"/>
  <c r="FD208" i="34"/>
  <c r="FF209" i="34"/>
  <c r="FD97" i="34"/>
  <c r="AN214" i="33"/>
  <c r="BN214" i="33" s="1"/>
  <c r="AM213" i="33"/>
  <c r="BM213" i="33" s="1"/>
  <c r="AY103" i="33"/>
  <c r="BY103" i="33" s="1"/>
  <c r="AL97" i="33"/>
  <c r="BL97" i="33" s="1"/>
  <c r="G1022" i="17"/>
  <c r="BY97" i="33"/>
  <c r="BJ208" i="33"/>
  <c r="BK208" i="33"/>
  <c r="FF103" i="34" l="1"/>
  <c r="GS103" i="34"/>
  <c r="IS103" i="34" s="1"/>
  <c r="GF103" i="34"/>
  <c r="IF103" i="34" s="1"/>
  <c r="HS97" i="34"/>
  <c r="IS97" i="34"/>
  <c r="HS103" i="34"/>
  <c r="ID97" i="34"/>
  <c r="IF214" i="34"/>
  <c r="IF97" i="34"/>
  <c r="IG213" i="34"/>
  <c r="ID208" i="34"/>
  <c r="HF214" i="34"/>
  <c r="JF214" i="34" s="1"/>
  <c r="HD97" i="34"/>
  <c r="JD97" i="34" s="1"/>
  <c r="HF209" i="34"/>
  <c r="JF209" i="34" s="1"/>
  <c r="HF103" i="34"/>
  <c r="JF103" i="34" s="1"/>
  <c r="EH214" i="34"/>
  <c r="HD208" i="34"/>
  <c r="JD208" i="34" s="1"/>
  <c r="GQ96" i="34"/>
  <c r="ED96" i="34"/>
  <c r="GR96" i="34"/>
  <c r="EE96" i="34"/>
  <c r="HF97" i="34"/>
  <c r="JF97" i="34" s="1"/>
  <c r="GU214" i="34"/>
  <c r="IU214" i="34" s="1"/>
  <c r="FH214" i="34"/>
  <c r="FG213" i="34"/>
  <c r="FE96" i="34"/>
  <c r="FD96" i="34"/>
  <c r="BJ96" i="33"/>
  <c r="BK96" i="33"/>
  <c r="IE96" i="34" l="1"/>
  <c r="IH214" i="34"/>
  <c r="ID96" i="34"/>
  <c r="HD96" i="34"/>
  <c r="JD96" i="34" s="1"/>
  <c r="HH214" i="34"/>
  <c r="JH214" i="34" s="1"/>
  <c r="HE96" i="34"/>
  <c r="JE96" i="34" s="1"/>
  <c r="HG213" i="34"/>
  <c r="JG213" i="34" s="1"/>
  <c r="C136" i="22"/>
  <c r="P208" i="34" s="1"/>
  <c r="C66" i="22"/>
  <c r="C101" i="22"/>
  <c r="C208" i="34" s="1"/>
  <c r="C171" i="22"/>
  <c r="C72" i="22"/>
  <c r="C177" i="22"/>
  <c r="C107" i="22"/>
  <c r="C214" i="34" s="1"/>
  <c r="C142" i="22"/>
  <c r="P214" i="34" s="1"/>
  <c r="D142" i="22"/>
  <c r="Q214" i="34" s="1"/>
  <c r="D107" i="22"/>
  <c r="D214" i="34" s="1"/>
  <c r="D177" i="22"/>
  <c r="D72" i="22"/>
  <c r="C178" i="22"/>
  <c r="C73" i="22"/>
  <c r="C108" i="22"/>
  <c r="C215" i="34" s="1"/>
  <c r="C143" i="22"/>
  <c r="P215" i="34" s="1"/>
  <c r="C249" i="22" l="1"/>
  <c r="AC214" i="34"/>
  <c r="D249" i="22"/>
  <c r="AD214" i="34"/>
  <c r="EN214" i="34" s="1"/>
  <c r="IN214" i="34" s="1"/>
  <c r="C348" i="22"/>
  <c r="AP208" i="34"/>
  <c r="C355" i="22"/>
  <c r="AP215" i="34"/>
  <c r="D354" i="22"/>
  <c r="AQ214" i="34"/>
  <c r="C250" i="22"/>
  <c r="AC215" i="34"/>
  <c r="C354" i="22"/>
  <c r="AP214" i="34"/>
  <c r="C243" i="22"/>
  <c r="AC208" i="34"/>
  <c r="C212" i="22"/>
  <c r="C320" i="22"/>
  <c r="P215" i="33"/>
  <c r="D284" i="22"/>
  <c r="D214" i="33"/>
  <c r="C313" i="22"/>
  <c r="P208" i="33"/>
  <c r="C106" i="22"/>
  <c r="C213" i="34" s="1"/>
  <c r="C176" i="22"/>
  <c r="C141" i="22"/>
  <c r="P213" i="34" s="1"/>
  <c r="C71" i="22"/>
  <c r="C140" i="22"/>
  <c r="P212" i="34" s="1"/>
  <c r="C105" i="22"/>
  <c r="C175" i="22"/>
  <c r="C70" i="22"/>
  <c r="C215" i="33"/>
  <c r="C285" i="22"/>
  <c r="D212" i="22"/>
  <c r="BD214" i="34" s="1"/>
  <c r="Q214" i="33"/>
  <c r="D319" i="22"/>
  <c r="C319" i="22"/>
  <c r="P214" i="33"/>
  <c r="C284" i="22"/>
  <c r="C214" i="33"/>
  <c r="C208" i="33"/>
  <c r="C278" i="22"/>
  <c r="E142" i="22"/>
  <c r="R214" i="34" s="1"/>
  <c r="E177" i="22"/>
  <c r="E107" i="22"/>
  <c r="E214" i="34" s="1"/>
  <c r="E72" i="22"/>
  <c r="D105" i="22"/>
  <c r="D212" i="34" s="1"/>
  <c r="D70" i="22"/>
  <c r="D175" i="22"/>
  <c r="D140" i="22"/>
  <c r="Q212" i="34" s="1"/>
  <c r="J138" i="22"/>
  <c r="W210" i="34" s="1"/>
  <c r="J173" i="22"/>
  <c r="J103" i="22"/>
  <c r="J210" i="34" s="1"/>
  <c r="J68" i="22"/>
  <c r="AJ210" i="34" s="1"/>
  <c r="C213" i="22"/>
  <c r="C206" i="22"/>
  <c r="BC208" i="34" s="1"/>
  <c r="DM208" i="34" l="1"/>
  <c r="HM208" i="34" s="1"/>
  <c r="EM215" i="34"/>
  <c r="IM215" i="34" s="1"/>
  <c r="FM214" i="34"/>
  <c r="DN214" i="34"/>
  <c r="HN214" i="34" s="1"/>
  <c r="FN214" i="34"/>
  <c r="DM215" i="34"/>
  <c r="HM215" i="34" s="1"/>
  <c r="FM215" i="34"/>
  <c r="FT210" i="34"/>
  <c r="DT210" i="34"/>
  <c r="HT210" i="34" s="1"/>
  <c r="ET210" i="34"/>
  <c r="FM208" i="34"/>
  <c r="GA214" i="34"/>
  <c r="FZ208" i="34"/>
  <c r="EM214" i="34"/>
  <c r="IM214" i="34" s="1"/>
  <c r="EM208" i="34"/>
  <c r="IM208" i="34" s="1"/>
  <c r="DM214" i="34"/>
  <c r="HM214" i="34" s="1"/>
  <c r="GM208" i="34"/>
  <c r="GN214" i="34"/>
  <c r="EA214" i="34"/>
  <c r="DZ208" i="34"/>
  <c r="FA214" i="34"/>
  <c r="E249" i="22"/>
  <c r="AE214" i="34"/>
  <c r="DO214" i="34" s="1"/>
  <c r="HO214" i="34" s="1"/>
  <c r="D352" i="22"/>
  <c r="AQ212" i="34"/>
  <c r="C353" i="22"/>
  <c r="AP213" i="34"/>
  <c r="C389" i="22"/>
  <c r="BC214" i="34"/>
  <c r="FZ214" i="34" s="1"/>
  <c r="J350" i="22"/>
  <c r="AW210" i="34"/>
  <c r="D247" i="22"/>
  <c r="AD212" i="34"/>
  <c r="DN212" i="34" s="1"/>
  <c r="HN212" i="34" s="1"/>
  <c r="E354" i="22"/>
  <c r="AR214" i="34"/>
  <c r="C352" i="22"/>
  <c r="AP212" i="34"/>
  <c r="C390" i="22"/>
  <c r="BC215" i="34"/>
  <c r="FZ215" i="34" s="1"/>
  <c r="C247" i="22"/>
  <c r="AC212" i="34"/>
  <c r="C248" i="22"/>
  <c r="AC213" i="34"/>
  <c r="EZ208" i="34"/>
  <c r="C210" i="22"/>
  <c r="C212" i="34"/>
  <c r="AF214" i="33"/>
  <c r="AF215" i="33"/>
  <c r="AF208" i="33"/>
  <c r="AG214" i="33"/>
  <c r="BG214" i="33" s="1"/>
  <c r="J208" i="22"/>
  <c r="E212" i="22"/>
  <c r="C211" i="22"/>
  <c r="C383" i="22"/>
  <c r="Q212" i="33"/>
  <c r="D317" i="22"/>
  <c r="D389" i="22"/>
  <c r="C282" i="22"/>
  <c r="C212" i="33"/>
  <c r="C213" i="33"/>
  <c r="C283" i="22"/>
  <c r="W210" i="33"/>
  <c r="J315" i="22"/>
  <c r="R214" i="33"/>
  <c r="E319" i="22"/>
  <c r="C317" i="22"/>
  <c r="P212" i="33"/>
  <c r="L143" i="22"/>
  <c r="Y215" i="34" s="1"/>
  <c r="L178" i="22"/>
  <c r="L73" i="22"/>
  <c r="AL215" i="34" s="1"/>
  <c r="L108" i="22"/>
  <c r="L215" i="34" s="1"/>
  <c r="J332" i="17"/>
  <c r="W98" i="34" s="1"/>
  <c r="J418" i="17"/>
  <c r="J246" i="17"/>
  <c r="J98" i="34" s="1"/>
  <c r="J160" i="17"/>
  <c r="C318" i="22"/>
  <c r="P213" i="33"/>
  <c r="J280" i="22"/>
  <c r="J210" i="33"/>
  <c r="D210" i="22"/>
  <c r="D212" i="33"/>
  <c r="D282" i="22"/>
  <c r="E214" i="33"/>
  <c r="E284" i="22"/>
  <c r="J504" i="17" l="1"/>
  <c r="AW98" i="34"/>
  <c r="AJ98" i="34"/>
  <c r="ET98" i="34" s="1"/>
  <c r="FM213" i="34"/>
  <c r="BF208" i="33"/>
  <c r="BF215" i="33"/>
  <c r="BF214" i="33"/>
  <c r="FO214" i="34"/>
  <c r="FN212" i="34"/>
  <c r="FM212" i="34"/>
  <c r="DM212" i="34"/>
  <c r="HM212" i="34" s="1"/>
  <c r="EM212" i="34"/>
  <c r="IM212" i="34" s="1"/>
  <c r="EM213" i="34"/>
  <c r="IM213" i="34" s="1"/>
  <c r="FV215" i="34"/>
  <c r="DV215" i="34"/>
  <c r="HV215" i="34" s="1"/>
  <c r="EV215" i="34"/>
  <c r="DM213" i="34"/>
  <c r="HM213" i="34" s="1"/>
  <c r="EO214" i="34"/>
  <c r="IO214" i="34" s="1"/>
  <c r="EN212" i="34"/>
  <c r="IN212" i="34" s="1"/>
  <c r="IA214" i="34"/>
  <c r="HZ208" i="34"/>
  <c r="GM215" i="34"/>
  <c r="JA214" i="34"/>
  <c r="HA214" i="34"/>
  <c r="GM214" i="34"/>
  <c r="DZ215" i="34"/>
  <c r="IZ208" i="34"/>
  <c r="GZ208" i="34"/>
  <c r="DZ214" i="34"/>
  <c r="BJ210" i="34"/>
  <c r="GG210" i="34" s="1"/>
  <c r="EZ215" i="34"/>
  <c r="C388" i="22"/>
  <c r="BC213" i="34"/>
  <c r="FZ213" i="34" s="1"/>
  <c r="J385" i="22"/>
  <c r="D387" i="22"/>
  <c r="BD212" i="34"/>
  <c r="GN212" i="34" s="1"/>
  <c r="E389" i="22"/>
  <c r="BE214" i="34"/>
  <c r="GB214" i="34" s="1"/>
  <c r="L355" i="22"/>
  <c r="AY215" i="34"/>
  <c r="C387" i="22"/>
  <c r="BC212" i="34"/>
  <c r="DZ212" i="34" s="1"/>
  <c r="EZ214" i="34"/>
  <c r="AF213" i="33"/>
  <c r="AG212" i="33"/>
  <c r="BG212" i="33" s="1"/>
  <c r="AF212" i="33"/>
  <c r="AH214" i="33"/>
  <c r="BH214" i="33" s="1"/>
  <c r="AM210" i="33"/>
  <c r="BM210" i="33" s="1"/>
  <c r="L213" i="22"/>
  <c r="J98" i="33"/>
  <c r="J766" i="17"/>
  <c r="J938" i="17"/>
  <c r="L215" i="33"/>
  <c r="L285" i="22"/>
  <c r="Y215" i="33"/>
  <c r="L320" i="22"/>
  <c r="W98" i="33"/>
  <c r="J852" i="17"/>
  <c r="J680" i="17"/>
  <c r="FT98" i="34" l="1"/>
  <c r="DT98" i="34"/>
  <c r="BF213" i="33"/>
  <c r="BF212" i="33"/>
  <c r="FZ212" i="34"/>
  <c r="GA212" i="34"/>
  <c r="HZ214" i="34"/>
  <c r="HZ215" i="34"/>
  <c r="HZ212" i="34"/>
  <c r="GM212" i="34"/>
  <c r="EA212" i="34"/>
  <c r="IZ215" i="34"/>
  <c r="GZ215" i="34"/>
  <c r="GT210" i="34"/>
  <c r="IT210" i="34" s="1"/>
  <c r="EG210" i="34"/>
  <c r="IZ214" i="34"/>
  <c r="GZ214" i="34"/>
  <c r="GO214" i="34"/>
  <c r="GM213" i="34"/>
  <c r="DZ213" i="34"/>
  <c r="EB214" i="34"/>
  <c r="EZ213" i="34"/>
  <c r="BJ98" i="34"/>
  <c r="GG98" i="34" s="1"/>
  <c r="L390" i="22"/>
  <c r="BL215" i="34"/>
  <c r="GV215" i="34" s="1"/>
  <c r="IV215" i="34" s="1"/>
  <c r="FG210" i="34"/>
  <c r="FB214" i="34"/>
  <c r="FA212" i="34"/>
  <c r="EZ212" i="34"/>
  <c r="AM98" i="33"/>
  <c r="BM98" i="33" s="1"/>
  <c r="AZ98" i="33"/>
  <c r="BZ98" i="33" s="1"/>
  <c r="AO215" i="33"/>
  <c r="BO215" i="33" s="1"/>
  <c r="J1024" i="17"/>
  <c r="C103" i="22"/>
  <c r="C210" i="34" s="1"/>
  <c r="C173" i="22"/>
  <c r="C138" i="22"/>
  <c r="P210" i="34" s="1"/>
  <c r="C68" i="22"/>
  <c r="HT98" i="34" l="1"/>
  <c r="GI215" i="34"/>
  <c r="HZ213" i="34"/>
  <c r="IA212" i="34"/>
  <c r="IB214" i="34"/>
  <c r="IG210" i="34"/>
  <c r="EI215" i="34"/>
  <c r="HG210" i="34"/>
  <c r="JG210" i="34" s="1"/>
  <c r="IZ213" i="34"/>
  <c r="GZ213" i="34"/>
  <c r="IZ212" i="34"/>
  <c r="GZ212" i="34"/>
  <c r="JA212" i="34"/>
  <c r="HA212" i="34"/>
  <c r="JB214" i="34"/>
  <c r="HB214" i="34"/>
  <c r="GT98" i="34"/>
  <c r="IT98" i="34" s="1"/>
  <c r="EG98" i="34"/>
  <c r="FG98" i="34"/>
  <c r="C350" i="22"/>
  <c r="AP210" i="34"/>
  <c r="FI215" i="34"/>
  <c r="C245" i="22"/>
  <c r="AC210" i="34"/>
  <c r="C208" i="22"/>
  <c r="C280" i="22"/>
  <c r="C210" i="33"/>
  <c r="J137" i="22"/>
  <c r="W209" i="34" s="1"/>
  <c r="J102" i="22"/>
  <c r="J209" i="34" s="1"/>
  <c r="J67" i="22"/>
  <c r="AJ209" i="34" s="1"/>
  <c r="J172" i="22"/>
  <c r="P210" i="33"/>
  <c r="C315" i="22"/>
  <c r="FM210" i="34" l="1"/>
  <c r="FT209" i="34"/>
  <c r="DT209" i="34"/>
  <c r="HT209" i="34" s="1"/>
  <c r="ET209" i="34"/>
  <c r="EM210" i="34"/>
  <c r="IM210" i="34" s="1"/>
  <c r="DM210" i="34"/>
  <c r="HM210" i="34" s="1"/>
  <c r="II215" i="34"/>
  <c r="IG98" i="34"/>
  <c r="HI215" i="34"/>
  <c r="JI215" i="34" s="1"/>
  <c r="HG98" i="34"/>
  <c r="JG98" i="34" s="1"/>
  <c r="C385" i="22"/>
  <c r="BC210" i="34"/>
  <c r="DZ210" i="34" s="1"/>
  <c r="J349" i="22"/>
  <c r="AW209" i="34"/>
  <c r="AF210" i="33"/>
  <c r="J207" i="22"/>
  <c r="BJ209" i="34" s="1"/>
  <c r="J279" i="22"/>
  <c r="J209" i="33"/>
  <c r="L142" i="22"/>
  <c r="Y214" i="34" s="1"/>
  <c r="L72" i="22"/>
  <c r="AL214" i="34" s="1"/>
  <c r="L177" i="22"/>
  <c r="L107" i="22"/>
  <c r="L214" i="34" s="1"/>
  <c r="J314" i="22"/>
  <c r="W209" i="33"/>
  <c r="F177" i="22"/>
  <c r="F107" i="22"/>
  <c r="F214" i="34" s="1"/>
  <c r="F72" i="22"/>
  <c r="F142" i="22"/>
  <c r="S214" i="34" s="1"/>
  <c r="I171" i="22"/>
  <c r="AV208" i="34" s="1"/>
  <c r="I101" i="22"/>
  <c r="I208" i="34" s="1"/>
  <c r="I136" i="22"/>
  <c r="V208" i="34" s="1"/>
  <c r="I66" i="22"/>
  <c r="AI208" i="34" s="1"/>
  <c r="J417" i="17"/>
  <c r="AW97" i="34" s="1"/>
  <c r="J331" i="17"/>
  <c r="J503" i="17" l="1"/>
  <c r="W97" i="34"/>
  <c r="AJ97" i="34"/>
  <c r="J97" i="34"/>
  <c r="BF210" i="33"/>
  <c r="GG209" i="34"/>
  <c r="FZ210" i="34"/>
  <c r="FS208" i="34"/>
  <c r="DS208" i="34"/>
  <c r="HS208" i="34" s="1"/>
  <c r="ES208" i="34"/>
  <c r="FV214" i="34"/>
  <c r="DV214" i="34"/>
  <c r="HV214" i="34" s="1"/>
  <c r="EV214" i="34"/>
  <c r="HZ210" i="34"/>
  <c r="EG209" i="34"/>
  <c r="GM210" i="34"/>
  <c r="GT209" i="34"/>
  <c r="IT209" i="34" s="1"/>
  <c r="EZ210" i="34"/>
  <c r="F249" i="22"/>
  <c r="AF214" i="34"/>
  <c r="J384" i="22"/>
  <c r="F354" i="22"/>
  <c r="AS214" i="34"/>
  <c r="L354" i="22"/>
  <c r="AY214" i="34"/>
  <c r="AM209" i="33"/>
  <c r="BM209" i="33" s="1"/>
  <c r="J765" i="17"/>
  <c r="J97" i="33"/>
  <c r="I313" i="22"/>
  <c r="V208" i="33"/>
  <c r="F319" i="22"/>
  <c r="S214" i="33"/>
  <c r="J937" i="17"/>
  <c r="I208" i="33"/>
  <c r="I278" i="22"/>
  <c r="L214" i="33"/>
  <c r="L284" i="22"/>
  <c r="L319" i="22"/>
  <c r="Y214" i="33"/>
  <c r="I206" i="22"/>
  <c r="BI208" i="34" s="1"/>
  <c r="EF208" i="34" s="1"/>
  <c r="I348" i="22"/>
  <c r="F423" i="17"/>
  <c r="F165" i="17"/>
  <c r="F337" i="17"/>
  <c r="K141" i="22"/>
  <c r="X213" i="34" s="1"/>
  <c r="K106" i="22"/>
  <c r="K213" i="34" s="1"/>
  <c r="K176" i="22"/>
  <c r="K71" i="22"/>
  <c r="AK213" i="34" s="1"/>
  <c r="J851" i="17"/>
  <c r="W97" i="33"/>
  <c r="AZ97" i="33" s="1"/>
  <c r="J679" i="17"/>
  <c r="I244" i="17"/>
  <c r="I330" i="17"/>
  <c r="V96" i="34" s="1"/>
  <c r="I416" i="17"/>
  <c r="AV96" i="34" s="1"/>
  <c r="I158" i="17"/>
  <c r="F212" i="22"/>
  <c r="F214" i="33"/>
  <c r="F284" i="22"/>
  <c r="L212" i="22"/>
  <c r="BL214" i="34" s="1"/>
  <c r="FT97" i="34" l="1"/>
  <c r="F509" i="17"/>
  <c r="BF103" i="34" s="1"/>
  <c r="I502" i="17"/>
  <c r="ET97" i="34"/>
  <c r="DT97" i="34"/>
  <c r="AS103" i="34"/>
  <c r="S103" i="34"/>
  <c r="AF103" i="34"/>
  <c r="I96" i="34"/>
  <c r="FP214" i="34"/>
  <c r="AI96" i="34"/>
  <c r="EP214" i="34"/>
  <c r="IP214" i="34" s="1"/>
  <c r="DP214" i="34"/>
  <c r="HP214" i="34" s="1"/>
  <c r="FU213" i="34"/>
  <c r="DU213" i="34"/>
  <c r="HU213" i="34" s="1"/>
  <c r="EU213" i="34"/>
  <c r="GI214" i="34"/>
  <c r="GF208" i="34"/>
  <c r="IG209" i="34"/>
  <c r="IF208" i="34"/>
  <c r="GS208" i="34"/>
  <c r="IS208" i="34" s="1"/>
  <c r="EI214" i="34"/>
  <c r="IZ210" i="34"/>
  <c r="GZ210" i="34"/>
  <c r="GV214" i="34"/>
  <c r="IV214" i="34" s="1"/>
  <c r="FF208" i="34"/>
  <c r="BJ97" i="34"/>
  <c r="GG97" i="34" s="1"/>
  <c r="AL208" i="33"/>
  <c r="FI214" i="34"/>
  <c r="F389" i="22"/>
  <c r="BF214" i="34"/>
  <c r="GC214" i="34" s="1"/>
  <c r="K353" i="22"/>
  <c r="AX213" i="34"/>
  <c r="FG209" i="34"/>
  <c r="AM97" i="33"/>
  <c r="BM97" i="33" s="1"/>
  <c r="AI214" i="33"/>
  <c r="AO214" i="33"/>
  <c r="BO214" i="33" s="1"/>
  <c r="K211" i="22"/>
  <c r="L389" i="22"/>
  <c r="K283" i="22"/>
  <c r="K213" i="33"/>
  <c r="S103" i="33"/>
  <c r="AV103" i="33" s="1"/>
  <c r="F857" i="17"/>
  <c r="J1023" i="17"/>
  <c r="J136" i="22"/>
  <c r="W208" i="34" s="1"/>
  <c r="J171" i="22"/>
  <c r="AW208" i="34" s="1"/>
  <c r="J101" i="22"/>
  <c r="J66" i="22"/>
  <c r="AJ208" i="34" s="1"/>
  <c r="I678" i="17"/>
  <c r="I764" i="17"/>
  <c r="I96" i="33"/>
  <c r="BZ97" i="33"/>
  <c r="X213" i="33"/>
  <c r="K318" i="22"/>
  <c r="F685" i="17"/>
  <c r="G142" i="22"/>
  <c r="T214" i="34" s="1"/>
  <c r="G72" i="22"/>
  <c r="G177" i="22"/>
  <c r="G107" i="22"/>
  <c r="G214" i="34" s="1"/>
  <c r="I936" i="17"/>
  <c r="F943" i="17"/>
  <c r="V96" i="33"/>
  <c r="I850" i="17"/>
  <c r="I383" i="22"/>
  <c r="HT97" i="34" l="1"/>
  <c r="DS96" i="34"/>
  <c r="HS96" i="34" s="1"/>
  <c r="EC103" i="34"/>
  <c r="IC103" i="34" s="1"/>
  <c r="DP103" i="34"/>
  <c r="HP103" i="34" s="1"/>
  <c r="EP103" i="34"/>
  <c r="IP103" i="34" s="1"/>
  <c r="FP103" i="34"/>
  <c r="BI214" i="33"/>
  <c r="FS96" i="34"/>
  <c r="ES96" i="34"/>
  <c r="IS96" i="34" s="1"/>
  <c r="GC103" i="34"/>
  <c r="II214" i="34"/>
  <c r="GP214" i="34"/>
  <c r="FG97" i="34"/>
  <c r="HG97" i="34" s="1"/>
  <c r="JG97" i="34" s="1"/>
  <c r="HI214" i="34"/>
  <c r="JI214" i="34" s="1"/>
  <c r="GP103" i="34"/>
  <c r="HF208" i="34"/>
  <c r="HG209" i="34"/>
  <c r="JG209" i="34" s="1"/>
  <c r="GT97" i="34"/>
  <c r="IT97" i="34" s="1"/>
  <c r="EG97" i="34"/>
  <c r="EC214" i="34"/>
  <c r="FC214" i="34"/>
  <c r="AL96" i="33"/>
  <c r="G354" i="22"/>
  <c r="AT214" i="34"/>
  <c r="G249" i="22"/>
  <c r="AG214" i="34"/>
  <c r="J206" i="22"/>
  <c r="BJ208" i="34" s="1"/>
  <c r="EG208" i="34" s="1"/>
  <c r="J208" i="34"/>
  <c r="K388" i="22"/>
  <c r="BK213" i="34"/>
  <c r="EH213" i="34" s="1"/>
  <c r="I1022" i="17"/>
  <c r="BI96" i="34"/>
  <c r="GF96" i="34" s="1"/>
  <c r="FC103" i="34"/>
  <c r="AN213" i="33"/>
  <c r="BN213" i="33" s="1"/>
  <c r="L106" i="22"/>
  <c r="L213" i="34" s="1"/>
  <c r="L141" i="22"/>
  <c r="Y213" i="34" s="1"/>
  <c r="L176" i="22"/>
  <c r="L71" i="22"/>
  <c r="AL213" i="34" s="1"/>
  <c r="G337" i="17"/>
  <c r="G423" i="17"/>
  <c r="G165" i="17"/>
  <c r="G319" i="22"/>
  <c r="T214" i="33"/>
  <c r="J330" i="17"/>
  <c r="W96" i="34" s="1"/>
  <c r="J244" i="17"/>
  <c r="J416" i="17"/>
  <c r="AW96" i="34" s="1"/>
  <c r="J158" i="17"/>
  <c r="BL208" i="33"/>
  <c r="H142" i="22"/>
  <c r="U214" i="34" s="1"/>
  <c r="H107" i="22"/>
  <c r="H214" i="34" s="1"/>
  <c r="H72" i="22"/>
  <c r="H177" i="22"/>
  <c r="G284" i="22"/>
  <c r="G214" i="33"/>
  <c r="J348" i="22"/>
  <c r="F1029" i="17"/>
  <c r="J313" i="22"/>
  <c r="W208" i="33"/>
  <c r="BV103" i="33"/>
  <c r="G212" i="22"/>
  <c r="J208" i="33"/>
  <c r="J278" i="22"/>
  <c r="G509" i="17" l="1"/>
  <c r="J502" i="17"/>
  <c r="AT103" i="34"/>
  <c r="AG103" i="34"/>
  <c r="J96" i="34"/>
  <c r="T103" i="34"/>
  <c r="FQ214" i="34"/>
  <c r="AJ96" i="34"/>
  <c r="EQ214" i="34"/>
  <c r="FV213" i="34"/>
  <c r="DV213" i="34"/>
  <c r="HV213" i="34" s="1"/>
  <c r="EV213" i="34"/>
  <c r="FT208" i="34"/>
  <c r="ET208" i="34"/>
  <c r="DT208" i="34"/>
  <c r="HT208" i="34" s="1"/>
  <c r="GH213" i="34"/>
  <c r="DQ214" i="34"/>
  <c r="HQ214" i="34" s="1"/>
  <c r="GG208" i="34"/>
  <c r="IG208" i="34"/>
  <c r="IC214" i="34"/>
  <c r="IH213" i="34"/>
  <c r="IG97" i="34"/>
  <c r="JC103" i="34"/>
  <c r="HC103" i="34"/>
  <c r="JC214" i="34"/>
  <c r="HC214" i="34"/>
  <c r="GS96" i="34"/>
  <c r="EF96" i="34"/>
  <c r="GT208" i="34"/>
  <c r="JF208" i="34"/>
  <c r="GU213" i="34"/>
  <c r="IU213" i="34" s="1"/>
  <c r="FH213" i="34"/>
  <c r="AM208" i="33"/>
  <c r="H249" i="22"/>
  <c r="AH214" i="34"/>
  <c r="DR214" i="34" s="1"/>
  <c r="HR214" i="34" s="1"/>
  <c r="FF96" i="34"/>
  <c r="G389" i="22"/>
  <c r="BG214" i="34"/>
  <c r="GD214" i="34" s="1"/>
  <c r="J383" i="22"/>
  <c r="FG208" i="34"/>
  <c r="L353" i="22"/>
  <c r="AY213" i="34"/>
  <c r="H354" i="22"/>
  <c r="AU214" i="34"/>
  <c r="AJ214" i="33"/>
  <c r="BJ214" i="33" s="1"/>
  <c r="L211" i="22"/>
  <c r="J678" i="17"/>
  <c r="T103" i="33"/>
  <c r="AW103" i="33" s="1"/>
  <c r="G857" i="17"/>
  <c r="H214" i="33"/>
  <c r="H284" i="22"/>
  <c r="J936" i="17"/>
  <c r="G685" i="17"/>
  <c r="BL96" i="33"/>
  <c r="H212" i="22"/>
  <c r="U214" i="33"/>
  <c r="H319" i="22"/>
  <c r="J96" i="33"/>
  <c r="J764" i="17"/>
  <c r="G943" i="17"/>
  <c r="L318" i="22"/>
  <c r="Y213" i="33"/>
  <c r="H165" i="17"/>
  <c r="H423" i="17"/>
  <c r="H337" i="17"/>
  <c r="J850" i="17"/>
  <c r="W96" i="33"/>
  <c r="L213" i="33"/>
  <c r="L283" i="22"/>
  <c r="H509" i="17" l="1"/>
  <c r="BH103" i="34" s="1"/>
  <c r="AU103" i="34"/>
  <c r="EQ103" i="34"/>
  <c r="IQ103" i="34" s="1"/>
  <c r="DQ103" i="34"/>
  <c r="HQ103" i="34" s="1"/>
  <c r="FQ103" i="34"/>
  <c r="FT96" i="34"/>
  <c r="AH103" i="34"/>
  <c r="U103" i="34"/>
  <c r="ET96" i="34"/>
  <c r="IT96" i="34" s="1"/>
  <c r="DT96" i="34"/>
  <c r="HT96" i="34" s="1"/>
  <c r="ER214" i="34"/>
  <c r="FR214" i="34"/>
  <c r="IT208" i="34"/>
  <c r="IF96" i="34"/>
  <c r="HF96" i="34"/>
  <c r="JF96" i="34" s="1"/>
  <c r="HH213" i="34"/>
  <c r="JH213" i="34" s="1"/>
  <c r="ED214" i="34"/>
  <c r="HG208" i="34"/>
  <c r="JG208" i="34" s="1"/>
  <c r="GQ214" i="34"/>
  <c r="IQ214" i="34" s="1"/>
  <c r="FD214" i="34"/>
  <c r="BJ96" i="34"/>
  <c r="GG96" i="34" s="1"/>
  <c r="AM96" i="33"/>
  <c r="H389" i="22"/>
  <c r="BH214" i="34"/>
  <c r="EE214" i="34" s="1"/>
  <c r="BG103" i="34"/>
  <c r="GD103" i="34" s="1"/>
  <c r="L388" i="22"/>
  <c r="BL213" i="34"/>
  <c r="GV213" i="34" s="1"/>
  <c r="IV213" i="34" s="1"/>
  <c r="AO213" i="33"/>
  <c r="BO213" i="33" s="1"/>
  <c r="AK214" i="33"/>
  <c r="BK214" i="33" s="1"/>
  <c r="G1029" i="17"/>
  <c r="U103" i="33"/>
  <c r="H857" i="17"/>
  <c r="H943" i="17"/>
  <c r="J1022" i="17"/>
  <c r="BM208" i="33"/>
  <c r="H685" i="17"/>
  <c r="BW103" i="33"/>
  <c r="GR103" i="34" l="1"/>
  <c r="ER103" i="34"/>
  <c r="IR103" i="34" s="1"/>
  <c r="DR103" i="34"/>
  <c r="HR103" i="34" s="1"/>
  <c r="FR103" i="34"/>
  <c r="GI213" i="34"/>
  <c r="GE103" i="34"/>
  <c r="GE214" i="34"/>
  <c r="IE214" i="34"/>
  <c r="ID214" i="34"/>
  <c r="HD214" i="34"/>
  <c r="JD214" i="34" s="1"/>
  <c r="EI213" i="34"/>
  <c r="GR214" i="34"/>
  <c r="IR214" i="34" s="1"/>
  <c r="ED103" i="34"/>
  <c r="GQ103" i="34"/>
  <c r="EE103" i="34"/>
  <c r="EG96" i="34"/>
  <c r="GT96" i="34"/>
  <c r="FG96" i="34"/>
  <c r="FE103" i="34"/>
  <c r="FI213" i="34"/>
  <c r="FE214" i="34"/>
  <c r="FD103" i="34"/>
  <c r="AX103" i="33"/>
  <c r="BX103" i="33" s="1"/>
  <c r="H1029" i="17"/>
  <c r="BM96" i="33"/>
  <c r="IG96" i="34" l="1"/>
  <c r="II213" i="34"/>
  <c r="IE103" i="34"/>
  <c r="ID103" i="34"/>
  <c r="HE103" i="34"/>
  <c r="JE103" i="34" s="1"/>
  <c r="HG96" i="34"/>
  <c r="JG96" i="34" s="1"/>
  <c r="HE214" i="34"/>
  <c r="JE214" i="34" s="1"/>
  <c r="HD103" i="34"/>
  <c r="JD103" i="34" s="1"/>
  <c r="HI213" i="34"/>
  <c r="JI213" i="34" s="1"/>
  <c r="C102" i="22" l="1"/>
  <c r="C209" i="34" s="1"/>
  <c r="C67" i="22"/>
  <c r="C137" i="22"/>
  <c r="P209" i="34" s="1"/>
  <c r="C172" i="22"/>
  <c r="C398" i="22"/>
  <c r="C349" i="22" l="1"/>
  <c r="AP209" i="34"/>
  <c r="C244" i="22"/>
  <c r="AC209" i="34"/>
  <c r="C207" i="22"/>
  <c r="C38" i="22"/>
  <c r="C170" i="22"/>
  <c r="AP207" i="34" s="1"/>
  <c r="C135" i="22"/>
  <c r="P207" i="34" s="1"/>
  <c r="C100" i="22"/>
  <c r="C207" i="34" s="1"/>
  <c r="C395" i="22"/>
  <c r="C401" i="22" s="1"/>
  <c r="C65" i="22"/>
  <c r="AC207" i="34" s="1"/>
  <c r="C314" i="22"/>
  <c r="P209" i="33"/>
  <c r="C279" i="22"/>
  <c r="C209" i="33"/>
  <c r="FM209" i="34" l="1"/>
  <c r="DM209" i="34"/>
  <c r="HM209" i="34" s="1"/>
  <c r="FM207" i="34"/>
  <c r="DM207" i="34"/>
  <c r="HM207" i="34" s="1"/>
  <c r="EM207" i="34"/>
  <c r="EM209" i="34"/>
  <c r="IM209" i="34" s="1"/>
  <c r="C225" i="34"/>
  <c r="AP225" i="34"/>
  <c r="AP226" i="34" s="1"/>
  <c r="AC225" i="34"/>
  <c r="AC226" i="34" s="1"/>
  <c r="P225" i="34"/>
  <c r="C384" i="22"/>
  <c r="C399" i="22" s="1"/>
  <c r="BC209" i="34"/>
  <c r="FZ209" i="34" s="1"/>
  <c r="AF209" i="33"/>
  <c r="C277" i="22"/>
  <c r="C287" i="22" s="1"/>
  <c r="C207" i="33"/>
  <c r="C110" i="22"/>
  <c r="C180" i="22"/>
  <c r="C347" i="22"/>
  <c r="C357" i="22" s="1"/>
  <c r="C205" i="22"/>
  <c r="BC207" i="34" s="1"/>
  <c r="FZ207" i="34" s="1"/>
  <c r="C39" i="22"/>
  <c r="C779" i="6"/>
  <c r="C242" i="22"/>
  <c r="C75" i="22"/>
  <c r="P207" i="33"/>
  <c r="C145" i="22"/>
  <c r="C312" i="22"/>
  <c r="C322" i="22" s="1"/>
  <c r="C31" i="6" l="1"/>
  <c r="C34" i="6"/>
  <c r="BF209" i="33"/>
  <c r="IM207" i="34"/>
  <c r="GM207" i="34"/>
  <c r="DZ207" i="34"/>
  <c r="FM225" i="34"/>
  <c r="DZ209" i="34"/>
  <c r="FZ225" i="34"/>
  <c r="GM209" i="34"/>
  <c r="AF207" i="33"/>
  <c r="C225" i="33"/>
  <c r="P225" i="33"/>
  <c r="BC225" i="34"/>
  <c r="EZ209" i="34"/>
  <c r="EZ207" i="34"/>
  <c r="C343" i="6"/>
  <c r="C187" i="6"/>
  <c r="C456" i="6"/>
  <c r="C252" i="22"/>
  <c r="C301" i="6"/>
  <c r="C215" i="22"/>
  <c r="C382" i="22"/>
  <c r="C353" i="6"/>
  <c r="C466" i="6"/>
  <c r="C311" i="6"/>
  <c r="AF225" i="33" l="1"/>
  <c r="C197" i="6"/>
  <c r="HZ209" i="34"/>
  <c r="HZ207" i="34"/>
  <c r="EZ225" i="34"/>
  <c r="IZ225" i="34" s="1"/>
  <c r="IZ207" i="34"/>
  <c r="GZ207" i="34"/>
  <c r="DZ225" i="34"/>
  <c r="IZ209" i="34"/>
  <c r="GZ209" i="34"/>
  <c r="DM225" i="34"/>
  <c r="HM225" i="34" s="1"/>
  <c r="C269" i="6"/>
  <c r="C396" i="22"/>
  <c r="C402" i="22" s="1"/>
  <c r="C392" i="22"/>
  <c r="C188" i="6"/>
  <c r="C498" i="6"/>
  <c r="C414" i="6" s="1"/>
  <c r="C457" i="6"/>
  <c r="C382" i="6" s="1"/>
  <c r="BF207" i="33"/>
  <c r="BF225" i="33" s="1"/>
  <c r="C259" i="6"/>
  <c r="C198" i="6" l="1"/>
  <c r="C44" i="6" s="1"/>
  <c r="HZ225" i="34"/>
  <c r="GZ225" i="34"/>
  <c r="C693" i="6"/>
  <c r="C508" i="6"/>
  <c r="C27" i="27" l="1"/>
  <c r="C738" i="6"/>
  <c r="C703" i="6"/>
  <c r="C424" i="6"/>
  <c r="C97" i="6"/>
  <c r="C748" i="6" l="1"/>
  <c r="D73" i="22"/>
  <c r="D143" i="22"/>
  <c r="Q215" i="34" s="1"/>
  <c r="D178" i="22"/>
  <c r="D108" i="22"/>
  <c r="D215" i="34" s="1"/>
  <c r="D250" i="22" l="1"/>
  <c r="AD215" i="34"/>
  <c r="D355" i="22"/>
  <c r="AQ215" i="34"/>
  <c r="D213" i="22"/>
  <c r="Q215" i="33"/>
  <c r="D320" i="22"/>
  <c r="D285" i="22"/>
  <c r="D215" i="33"/>
  <c r="FN215" i="34" l="1"/>
  <c r="EN215" i="34"/>
  <c r="IN215" i="34" s="1"/>
  <c r="DN215" i="34"/>
  <c r="HN215" i="34" s="1"/>
  <c r="D390" i="22"/>
  <c r="BD215" i="34"/>
  <c r="EA215" i="34" s="1"/>
  <c r="AG215" i="33"/>
  <c r="E73" i="22"/>
  <c r="E108" i="22"/>
  <c r="E215" i="34" s="1"/>
  <c r="E143" i="22"/>
  <c r="R215" i="34" s="1"/>
  <c r="E178" i="22"/>
  <c r="BG215" i="33" l="1"/>
  <c r="GA215" i="34"/>
  <c r="IA215" i="34"/>
  <c r="GN215" i="34"/>
  <c r="E250" i="22"/>
  <c r="AE215" i="34"/>
  <c r="E355" i="22"/>
  <c r="AR215" i="34"/>
  <c r="FA215" i="34"/>
  <c r="E320" i="22"/>
  <c r="R215" i="33"/>
  <c r="E285" i="22"/>
  <c r="E215" i="33"/>
  <c r="H102" i="22"/>
  <c r="H209" i="34" s="1"/>
  <c r="H172" i="22"/>
  <c r="AU209" i="34" s="1"/>
  <c r="H67" i="22"/>
  <c r="AH209" i="34" s="1"/>
  <c r="H137" i="22"/>
  <c r="U209" i="34" s="1"/>
  <c r="E213" i="22"/>
  <c r="FO215" i="34" l="1"/>
  <c r="FR209" i="34"/>
  <c r="DR209" i="34"/>
  <c r="HR209" i="34" s="1"/>
  <c r="ER209" i="34"/>
  <c r="EO215" i="34"/>
  <c r="IO215" i="34" s="1"/>
  <c r="DO215" i="34"/>
  <c r="HO215" i="34" s="1"/>
  <c r="JA215" i="34"/>
  <c r="HA215" i="34"/>
  <c r="E390" i="22"/>
  <c r="BE215" i="34"/>
  <c r="GB215" i="34" s="1"/>
  <c r="AH215" i="33"/>
  <c r="H207" i="22"/>
  <c r="J107" i="22"/>
  <c r="J214" i="34" s="1"/>
  <c r="J177" i="22"/>
  <c r="J142" i="22"/>
  <c r="W214" i="34" s="1"/>
  <c r="J72" i="22"/>
  <c r="AJ214" i="34" s="1"/>
  <c r="H349" i="22"/>
  <c r="H209" i="33"/>
  <c r="H279" i="22"/>
  <c r="U209" i="33"/>
  <c r="H314" i="22"/>
  <c r="H417" i="17"/>
  <c r="AU97" i="34" s="1"/>
  <c r="H245" i="17"/>
  <c r="H159" i="17"/>
  <c r="H331" i="17"/>
  <c r="H503" i="17" l="1"/>
  <c r="U97" i="34"/>
  <c r="H97" i="34"/>
  <c r="BH215" i="33"/>
  <c r="AH97" i="34"/>
  <c r="FT214" i="34"/>
  <c r="DT214" i="34"/>
  <c r="HT214" i="34" s="1"/>
  <c r="ET214" i="34"/>
  <c r="FB215" i="34"/>
  <c r="EB215" i="34"/>
  <c r="GO215" i="34"/>
  <c r="AK209" i="33"/>
  <c r="BH209" i="34"/>
  <c r="GE209" i="34" s="1"/>
  <c r="H384" i="22"/>
  <c r="J354" i="22"/>
  <c r="AW214" i="34"/>
  <c r="H679" i="17"/>
  <c r="H765" i="17"/>
  <c r="H97" i="33"/>
  <c r="W214" i="33"/>
  <c r="J319" i="22"/>
  <c r="J212" i="22"/>
  <c r="F108" i="22"/>
  <c r="F215" i="34" s="1"/>
  <c r="F143" i="22"/>
  <c r="S215" i="34" s="1"/>
  <c r="F178" i="22"/>
  <c r="F73" i="22"/>
  <c r="U97" i="33"/>
  <c r="H851" i="17"/>
  <c r="H937" i="17"/>
  <c r="J337" i="17"/>
  <c r="J165" i="17"/>
  <c r="J423" i="17"/>
  <c r="J284" i="22"/>
  <c r="J214" i="33"/>
  <c r="J509" i="17" l="1"/>
  <c r="AW103" i="34"/>
  <c r="W103" i="34"/>
  <c r="AJ103" i="34"/>
  <c r="FR97" i="34"/>
  <c r="ER97" i="34"/>
  <c r="DR97" i="34"/>
  <c r="IB215" i="34"/>
  <c r="EE209" i="34"/>
  <c r="GR209" i="34"/>
  <c r="IR209" i="34" s="1"/>
  <c r="JB215" i="34"/>
  <c r="HB215" i="34"/>
  <c r="AX97" i="33"/>
  <c r="BJ214" i="34"/>
  <c r="GG214" i="34" s="1"/>
  <c r="AK97" i="33"/>
  <c r="F250" i="22"/>
  <c r="AF215" i="34"/>
  <c r="DP215" i="34" s="1"/>
  <c r="HP215" i="34" s="1"/>
  <c r="FE209" i="34"/>
  <c r="F355" i="22"/>
  <c r="AS215" i="34"/>
  <c r="BH97" i="34"/>
  <c r="GE97" i="34" s="1"/>
  <c r="AM214" i="33"/>
  <c r="BM214" i="33" s="1"/>
  <c r="F213" i="22"/>
  <c r="W103" i="33"/>
  <c r="AZ103" i="33" s="1"/>
  <c r="J857" i="17"/>
  <c r="J943" i="17"/>
  <c r="S215" i="33"/>
  <c r="F320" i="22"/>
  <c r="BK209" i="33"/>
  <c r="G143" i="22"/>
  <c r="T215" i="34" s="1"/>
  <c r="G108" i="22"/>
  <c r="G215" i="34" s="1"/>
  <c r="G73" i="22"/>
  <c r="G178" i="22"/>
  <c r="J685" i="17"/>
  <c r="F285" i="22"/>
  <c r="F215" i="33"/>
  <c r="F166" i="17"/>
  <c r="F338" i="17"/>
  <c r="F424" i="17"/>
  <c r="J389" i="22"/>
  <c r="H1023" i="17"/>
  <c r="F510" i="17" l="1"/>
  <c r="AS104" i="34"/>
  <c r="ET103" i="34"/>
  <c r="FT103" i="34"/>
  <c r="DT103" i="34"/>
  <c r="HR97" i="34"/>
  <c r="S104" i="34"/>
  <c r="AF104" i="34"/>
  <c r="FP215" i="34"/>
  <c r="EP215" i="34"/>
  <c r="IP215" i="34" s="1"/>
  <c r="IE209" i="34"/>
  <c r="GT214" i="34"/>
  <c r="IT214" i="34" s="1"/>
  <c r="EE97" i="34"/>
  <c r="GR97" i="34"/>
  <c r="IR97" i="34" s="1"/>
  <c r="EG214" i="34"/>
  <c r="HE209" i="34"/>
  <c r="JE209" i="34" s="1"/>
  <c r="FG214" i="34"/>
  <c r="BJ103" i="34"/>
  <c r="GG103" i="34" s="1"/>
  <c r="G250" i="22"/>
  <c r="AG215" i="34"/>
  <c r="DQ215" i="34" s="1"/>
  <c r="HQ215" i="34" s="1"/>
  <c r="FE97" i="34"/>
  <c r="G355" i="22"/>
  <c r="AT215" i="34"/>
  <c r="F390" i="22"/>
  <c r="BF215" i="34"/>
  <c r="GC215" i="34" s="1"/>
  <c r="AI215" i="33"/>
  <c r="BI215" i="33" s="1"/>
  <c r="G213" i="22"/>
  <c r="H178" i="22"/>
  <c r="H108" i="22"/>
  <c r="H215" i="34" s="1"/>
  <c r="H143" i="22"/>
  <c r="U215" i="34" s="1"/>
  <c r="H73" i="22"/>
  <c r="BX97" i="33"/>
  <c r="G338" i="17"/>
  <c r="G424" i="17"/>
  <c r="G166" i="17"/>
  <c r="F858" i="17"/>
  <c r="S104" i="33"/>
  <c r="AV104" i="33" s="1"/>
  <c r="G285" i="22"/>
  <c r="G215" i="33"/>
  <c r="BK97" i="33"/>
  <c r="F686" i="17"/>
  <c r="T215" i="33"/>
  <c r="G320" i="22"/>
  <c r="BZ103" i="33"/>
  <c r="J1029" i="17"/>
  <c r="F944" i="17"/>
  <c r="G510" i="17" l="1"/>
  <c r="EP104" i="34"/>
  <c r="IP104" i="34" s="1"/>
  <c r="DP104" i="34"/>
  <c r="HP104" i="34" s="1"/>
  <c r="FP104" i="34"/>
  <c r="HT103" i="34"/>
  <c r="AT104" i="34"/>
  <c r="T104" i="34"/>
  <c r="AG104" i="34"/>
  <c r="FQ215" i="34"/>
  <c r="EQ215" i="34"/>
  <c r="IQ215" i="34" s="1"/>
  <c r="IG214" i="34"/>
  <c r="IE97" i="34"/>
  <c r="EG103" i="34"/>
  <c r="GT103" i="34"/>
  <c r="IT103" i="34" s="1"/>
  <c r="GP215" i="34"/>
  <c r="HE97" i="34"/>
  <c r="JE97" i="34" s="1"/>
  <c r="HG214" i="34"/>
  <c r="JG214" i="34" s="1"/>
  <c r="EC215" i="34"/>
  <c r="FG103" i="34"/>
  <c r="G390" i="22"/>
  <c r="BG215" i="34"/>
  <c r="GD215" i="34" s="1"/>
  <c r="H355" i="22"/>
  <c r="AU215" i="34"/>
  <c r="H250" i="22"/>
  <c r="AH215" i="34"/>
  <c r="ER215" i="34" s="1"/>
  <c r="F1030" i="17"/>
  <c r="BF104" i="34"/>
  <c r="GC104" i="34" s="1"/>
  <c r="FC215" i="34"/>
  <c r="AJ215" i="33"/>
  <c r="BJ215" i="33" s="1"/>
  <c r="G944" i="17"/>
  <c r="H338" i="17"/>
  <c r="H166" i="17"/>
  <c r="H424" i="17"/>
  <c r="I108" i="22"/>
  <c r="I215" i="34" s="1"/>
  <c r="I73" i="22"/>
  <c r="I143" i="22"/>
  <c r="V215" i="34" s="1"/>
  <c r="I178" i="22"/>
  <c r="BV104" i="33"/>
  <c r="T104" i="33"/>
  <c r="G858" i="17"/>
  <c r="H213" i="22"/>
  <c r="BH215" i="34" s="1"/>
  <c r="U215" i="33"/>
  <c r="H320" i="22"/>
  <c r="G686" i="17"/>
  <c r="H285" i="22"/>
  <c r="H215" i="33"/>
  <c r="H510" i="17" l="1"/>
  <c r="FQ104" i="34"/>
  <c r="DQ104" i="34"/>
  <c r="HQ104" i="34" s="1"/>
  <c r="AU104" i="34"/>
  <c r="EQ104" i="34"/>
  <c r="U104" i="34"/>
  <c r="AH104" i="34"/>
  <c r="DR215" i="34"/>
  <c r="HR215" i="34" s="1"/>
  <c r="GE215" i="34"/>
  <c r="FR215" i="34"/>
  <c r="IG103" i="34"/>
  <c r="IC215" i="34"/>
  <c r="GQ215" i="34"/>
  <c r="JC215" i="34"/>
  <c r="HC215" i="34"/>
  <c r="GR215" i="34"/>
  <c r="IR215" i="34" s="1"/>
  <c r="EE215" i="34"/>
  <c r="HG103" i="34"/>
  <c r="JG103" i="34" s="1"/>
  <c r="ED215" i="34"/>
  <c r="GP104" i="34"/>
  <c r="EC104" i="34"/>
  <c r="BG104" i="34"/>
  <c r="GD104" i="34" s="1"/>
  <c r="I250" i="22"/>
  <c r="AI215" i="34"/>
  <c r="FS215" i="34" s="1"/>
  <c r="FC104" i="34"/>
  <c r="FD215" i="34"/>
  <c r="FE215" i="34"/>
  <c r="I355" i="22"/>
  <c r="AV215" i="34"/>
  <c r="AK215" i="33"/>
  <c r="BK215" i="33" s="1"/>
  <c r="AW104" i="33"/>
  <c r="G1030" i="17"/>
  <c r="BH104" i="34"/>
  <c r="I213" i="22"/>
  <c r="U104" i="33"/>
  <c r="H858" i="17"/>
  <c r="I215" i="33"/>
  <c r="I285" i="22"/>
  <c r="H390" i="22"/>
  <c r="H944" i="17"/>
  <c r="I166" i="17"/>
  <c r="I338" i="17"/>
  <c r="I424" i="17"/>
  <c r="H686" i="17"/>
  <c r="V215" i="33"/>
  <c r="I320" i="22"/>
  <c r="I510" i="17" l="1"/>
  <c r="FR104" i="34"/>
  <c r="AV104" i="34"/>
  <c r="DR104" i="34"/>
  <c r="HR104" i="34" s="1"/>
  <c r="V104" i="34"/>
  <c r="AI104" i="34"/>
  <c r="GR104" i="34"/>
  <c r="ER104" i="34"/>
  <c r="IR104" i="34" s="1"/>
  <c r="BW104" i="33"/>
  <c r="DS215" i="34"/>
  <c r="HS215" i="34" s="1"/>
  <c r="ES215" i="34"/>
  <c r="GE104" i="34"/>
  <c r="IE215" i="34"/>
  <c r="ID215" i="34"/>
  <c r="IC104" i="34"/>
  <c r="HE215" i="34"/>
  <c r="JE215" i="34" s="1"/>
  <c r="JD215" i="34"/>
  <c r="HD215" i="34"/>
  <c r="ED104" i="34"/>
  <c r="GQ104" i="34"/>
  <c r="IQ104" i="34" s="1"/>
  <c r="EE104" i="34"/>
  <c r="JC104" i="34"/>
  <c r="HC104" i="34"/>
  <c r="H1030" i="17"/>
  <c r="BI215" i="34"/>
  <c r="GS215" i="34" s="1"/>
  <c r="FE104" i="34"/>
  <c r="FD104" i="34"/>
  <c r="AL215" i="33"/>
  <c r="BL215" i="33" s="1"/>
  <c r="AX104" i="33"/>
  <c r="BX104" i="33" s="1"/>
  <c r="I390" i="22"/>
  <c r="I944" i="17"/>
  <c r="V104" i="33"/>
  <c r="AY104" i="33" s="1"/>
  <c r="I858" i="17"/>
  <c r="I686" i="17"/>
  <c r="FS104" i="34" l="1"/>
  <c r="I1030" i="17"/>
  <c r="ES104" i="34"/>
  <c r="DS104" i="34"/>
  <c r="IS215" i="34"/>
  <c r="GF215" i="34"/>
  <c r="IE104" i="34"/>
  <c r="ID104" i="34"/>
  <c r="EF215" i="34"/>
  <c r="HD104" i="34"/>
  <c r="JD104" i="34" s="1"/>
  <c r="HE104" i="34"/>
  <c r="JE104" i="34" s="1"/>
  <c r="FF215" i="34"/>
  <c r="BI104" i="34"/>
  <c r="GF104" i="34" s="1"/>
  <c r="BY104" i="33"/>
  <c r="HS104" i="34" l="1"/>
  <c r="IF215" i="34"/>
  <c r="HF215" i="34"/>
  <c r="JF215" i="34" s="1"/>
  <c r="EF104" i="34"/>
  <c r="GS104" i="34"/>
  <c r="IS104" i="34" s="1"/>
  <c r="FF104" i="34"/>
  <c r="D176" i="22"/>
  <c r="D71" i="22"/>
  <c r="D141" i="22"/>
  <c r="Q213" i="34" s="1"/>
  <c r="D106" i="22"/>
  <c r="D213" i="34" s="1"/>
  <c r="D136" i="22"/>
  <c r="Q208" i="34" s="1"/>
  <c r="D101" i="22"/>
  <c r="D208" i="34" s="1"/>
  <c r="D66" i="22"/>
  <c r="D171" i="22"/>
  <c r="D138" i="22"/>
  <c r="Q210" i="34" s="1"/>
  <c r="D68" i="22"/>
  <c r="D103" i="22"/>
  <c r="D210" i="34" s="1"/>
  <c r="D173" i="22"/>
  <c r="IF104" i="34" l="1"/>
  <c r="HF104" i="34"/>
  <c r="D350" i="22"/>
  <c r="AQ210" i="34"/>
  <c r="D243" i="22"/>
  <c r="AD208" i="34"/>
  <c r="D245" i="22"/>
  <c r="AD210" i="34"/>
  <c r="D248" i="22"/>
  <c r="AD213" i="34"/>
  <c r="D353" i="22"/>
  <c r="AQ213" i="34"/>
  <c r="D348" i="22"/>
  <c r="AQ208" i="34"/>
  <c r="D208" i="22"/>
  <c r="D206" i="22"/>
  <c r="D315" i="22"/>
  <c r="Q210" i="33"/>
  <c r="D313" i="22"/>
  <c r="Q208" i="33"/>
  <c r="D213" i="33"/>
  <c r="D283" i="22"/>
  <c r="D318" i="22"/>
  <c r="Q213" i="33"/>
  <c r="D280" i="22"/>
  <c r="D210" i="33"/>
  <c r="D278" i="22"/>
  <c r="D208" i="33"/>
  <c r="D211" i="22"/>
  <c r="FN210" i="34" l="1"/>
  <c r="EN213" i="34"/>
  <c r="IN213" i="34" s="1"/>
  <c r="DN208" i="34"/>
  <c r="HN208" i="34" s="1"/>
  <c r="DN210" i="34"/>
  <c r="HN210" i="34" s="1"/>
  <c r="DN213" i="34"/>
  <c r="HN213" i="34" s="1"/>
  <c r="FN208" i="34"/>
  <c r="FN213" i="34"/>
  <c r="EN208" i="34"/>
  <c r="IN208" i="34" s="1"/>
  <c r="EN210" i="34"/>
  <c r="IN210" i="34" s="1"/>
  <c r="JF104" i="34"/>
  <c r="D383" i="22"/>
  <c r="BD208" i="34"/>
  <c r="GA208" i="34" s="1"/>
  <c r="D385" i="22"/>
  <c r="BD210" i="34"/>
  <c r="GA210" i="34" s="1"/>
  <c r="D388" i="22"/>
  <c r="BD213" i="34"/>
  <c r="GA213" i="34" s="1"/>
  <c r="AG208" i="33"/>
  <c r="AG213" i="33"/>
  <c r="AG210" i="33"/>
  <c r="D67" i="22"/>
  <c r="D172" i="22"/>
  <c r="D102" i="22"/>
  <c r="D209" i="34" s="1"/>
  <c r="D137" i="22"/>
  <c r="Q209" i="34" s="1"/>
  <c r="D398" i="22"/>
  <c r="D135" i="22"/>
  <c r="Q207" i="34" s="1"/>
  <c r="D170" i="22"/>
  <c r="AQ207" i="34" s="1"/>
  <c r="D100" i="22"/>
  <c r="D207" i="34" s="1"/>
  <c r="D65" i="22"/>
  <c r="AD207" i="34" s="1"/>
  <c r="H103" i="22"/>
  <c r="H210" i="34" s="1"/>
  <c r="H173" i="22"/>
  <c r="AU210" i="34" s="1"/>
  <c r="H68" i="22"/>
  <c r="AH210" i="34" s="1"/>
  <c r="H138" i="22"/>
  <c r="U210" i="34" s="1"/>
  <c r="BG210" i="33" l="1"/>
  <c r="BG213" i="33"/>
  <c r="BG208" i="33"/>
  <c r="FN207" i="34"/>
  <c r="DN207" i="34"/>
  <c r="HN207" i="34" s="1"/>
  <c r="EN207" i="34"/>
  <c r="FR210" i="34"/>
  <c r="DR210" i="34"/>
  <c r="HR210" i="34" s="1"/>
  <c r="ER210" i="34"/>
  <c r="EA213" i="34"/>
  <c r="GN213" i="34"/>
  <c r="EA210" i="34"/>
  <c r="GN210" i="34"/>
  <c r="EA208" i="34"/>
  <c r="GN208" i="34"/>
  <c r="FA208" i="34"/>
  <c r="D349" i="22"/>
  <c r="AQ209" i="34"/>
  <c r="D244" i="22"/>
  <c r="AD209" i="34"/>
  <c r="D225" i="34"/>
  <c r="FA210" i="34"/>
  <c r="FA213" i="34"/>
  <c r="H418" i="17"/>
  <c r="H332" i="17"/>
  <c r="U98" i="34" s="1"/>
  <c r="H246" i="17"/>
  <c r="H160" i="17"/>
  <c r="U210" i="33"/>
  <c r="H315" i="22"/>
  <c r="H210" i="33"/>
  <c r="H280" i="22"/>
  <c r="D242" i="22"/>
  <c r="Q209" i="33"/>
  <c r="D314" i="22"/>
  <c r="J108" i="22"/>
  <c r="J215" i="34" s="1"/>
  <c r="J73" i="22"/>
  <c r="AJ215" i="34" s="1"/>
  <c r="J143" i="22"/>
  <c r="W215" i="34" s="1"/>
  <c r="J178" i="22"/>
  <c r="D277" i="22"/>
  <c r="D207" i="33"/>
  <c r="D209" i="33"/>
  <c r="D279" i="22"/>
  <c r="D205" i="22"/>
  <c r="BD207" i="34" s="1"/>
  <c r="EA207" i="34" s="1"/>
  <c r="D347" i="22"/>
  <c r="H208" i="22"/>
  <c r="BH210" i="34" s="1"/>
  <c r="EE210" i="34" s="1"/>
  <c r="H350" i="22"/>
  <c r="Q207" i="33"/>
  <c r="D312" i="22"/>
  <c r="D207" i="22"/>
  <c r="H504" i="17" l="1"/>
  <c r="AU98" i="34"/>
  <c r="H98" i="34"/>
  <c r="FN209" i="34"/>
  <c r="AH98" i="34"/>
  <c r="FT215" i="34"/>
  <c r="DT215" i="34"/>
  <c r="HT215" i="34" s="1"/>
  <c r="ET215" i="34"/>
  <c r="GA207" i="34"/>
  <c r="IN207" i="34"/>
  <c r="EN209" i="34"/>
  <c r="IN209" i="34" s="1"/>
  <c r="DN209" i="34"/>
  <c r="HN209" i="34" s="1"/>
  <c r="GE210" i="34"/>
  <c r="IA207" i="34"/>
  <c r="IE210" i="34"/>
  <c r="IA208" i="34"/>
  <c r="IA210" i="34"/>
  <c r="IA213" i="34"/>
  <c r="JA208" i="34"/>
  <c r="HA208" i="34"/>
  <c r="JA213" i="34"/>
  <c r="HA213" i="34"/>
  <c r="JA210" i="34"/>
  <c r="HA210" i="34"/>
  <c r="GN207" i="34"/>
  <c r="GR210" i="34"/>
  <c r="IR210" i="34" s="1"/>
  <c r="AG207" i="33"/>
  <c r="AK210" i="33"/>
  <c r="J355" i="22"/>
  <c r="AW215" i="34"/>
  <c r="D384" i="22"/>
  <c r="D399" i="22" s="1"/>
  <c r="BD209" i="34"/>
  <c r="GA209" i="34" s="1"/>
  <c r="FE210" i="34"/>
  <c r="FA207" i="34"/>
  <c r="AG209" i="33"/>
  <c r="J213" i="22"/>
  <c r="BJ215" i="34" s="1"/>
  <c r="H385" i="22"/>
  <c r="J285" i="22"/>
  <c r="J215" i="33"/>
  <c r="H766" i="17"/>
  <c r="H98" i="33"/>
  <c r="D382" i="22"/>
  <c r="J424" i="17"/>
  <c r="J166" i="17"/>
  <c r="J338" i="17"/>
  <c r="W215" i="33"/>
  <c r="J320" i="22"/>
  <c r="H852" i="17"/>
  <c r="U98" i="33"/>
  <c r="H680" i="17"/>
  <c r="H938" i="17"/>
  <c r="J510" i="17" l="1"/>
  <c r="DR98" i="34"/>
  <c r="AW104" i="34"/>
  <c r="FR98" i="34"/>
  <c r="W104" i="34"/>
  <c r="AJ104" i="34"/>
  <c r="BG209" i="33"/>
  <c r="ER98" i="34"/>
  <c r="GG215" i="34"/>
  <c r="EA209" i="34"/>
  <c r="JA207" i="34"/>
  <c r="HA207" i="34"/>
  <c r="HE210" i="34"/>
  <c r="EG215" i="34"/>
  <c r="GN209" i="34"/>
  <c r="GT215" i="34"/>
  <c r="IT215" i="34" s="1"/>
  <c r="AX98" i="33"/>
  <c r="AK98" i="33"/>
  <c r="BH98" i="34"/>
  <c r="GE98" i="34" s="1"/>
  <c r="FA209" i="34"/>
  <c r="J390" i="22"/>
  <c r="AM215" i="33"/>
  <c r="BM215" i="33" s="1"/>
  <c r="H1024" i="17"/>
  <c r="W104" i="33"/>
  <c r="AZ104" i="33" s="1"/>
  <c r="J858" i="17"/>
  <c r="J686" i="17"/>
  <c r="BG207" i="33"/>
  <c r="BK210" i="33"/>
  <c r="J944" i="17"/>
  <c r="DT104" i="34" l="1"/>
  <c r="HR98" i="34"/>
  <c r="BJ104" i="34"/>
  <c r="EG104" i="34" s="1"/>
  <c r="ET104" i="34"/>
  <c r="FT104" i="34"/>
  <c r="HT104" i="34" s="1"/>
  <c r="IG215" i="34"/>
  <c r="IA209" i="34"/>
  <c r="JA209" i="34"/>
  <c r="HA209" i="34"/>
  <c r="GR98" i="34"/>
  <c r="IR98" i="34" s="1"/>
  <c r="EE98" i="34"/>
  <c r="JE210" i="34"/>
  <c r="FG215" i="34"/>
  <c r="J1030" i="17"/>
  <c r="FE98" i="34"/>
  <c r="BX98" i="33"/>
  <c r="BK98" i="33"/>
  <c r="BZ104" i="33"/>
  <c r="GT104" i="34" l="1"/>
  <c r="IT104" i="34" s="1"/>
  <c r="GG104" i="34"/>
  <c r="IG104" i="34" s="1"/>
  <c r="IE98" i="34"/>
  <c r="HE98" i="34"/>
  <c r="HG215" i="34"/>
  <c r="JG215" i="34" s="1"/>
  <c r="FG104" i="34"/>
  <c r="HG104" i="34" l="1"/>
  <c r="JG104" i="34" s="1"/>
  <c r="JE98" i="34"/>
  <c r="H243" i="22"/>
  <c r="I243" i="22" l="1"/>
  <c r="J243" i="22" l="1"/>
  <c r="J248" i="22"/>
  <c r="G74" i="22" l="1"/>
  <c r="G109" i="22"/>
  <c r="G144" i="22"/>
  <c r="G179" i="22"/>
  <c r="I74" i="22"/>
  <c r="I179" i="22"/>
  <c r="I144" i="22"/>
  <c r="I109" i="22"/>
  <c r="F179" i="22"/>
  <c r="F144" i="22"/>
  <c r="F109" i="22"/>
  <c r="F74" i="22"/>
  <c r="H179" i="22"/>
  <c r="H144" i="22"/>
  <c r="H109" i="22"/>
  <c r="H74" i="22"/>
  <c r="G356" i="22" l="1"/>
  <c r="AT216" i="34"/>
  <c r="I286" i="22"/>
  <c r="I216" i="33"/>
  <c r="AL216" i="33" s="1"/>
  <c r="BL216" i="33" s="1"/>
  <c r="I216" i="34"/>
  <c r="I321" i="22"/>
  <c r="V216" i="33"/>
  <c r="V216" i="34"/>
  <c r="G321" i="22"/>
  <c r="T216" i="33"/>
  <c r="T216" i="34"/>
  <c r="F251" i="22"/>
  <c r="AF216" i="34"/>
  <c r="F286" i="22"/>
  <c r="F216" i="33"/>
  <c r="AI216" i="33" s="1"/>
  <c r="BI216" i="33" s="1"/>
  <c r="F216" i="34"/>
  <c r="F321" i="22"/>
  <c r="S216" i="33"/>
  <c r="S216" i="34"/>
  <c r="G286" i="22"/>
  <c r="G216" i="33"/>
  <c r="AJ216" i="33" s="1"/>
  <c r="BJ216" i="33" s="1"/>
  <c r="G216" i="34"/>
  <c r="H251" i="22"/>
  <c r="AH216" i="34"/>
  <c r="H286" i="22"/>
  <c r="H216" i="34"/>
  <c r="H216" i="33"/>
  <c r="AK216" i="33" s="1"/>
  <c r="H321" i="22"/>
  <c r="U216" i="34"/>
  <c r="U216" i="33"/>
  <c r="I356" i="22"/>
  <c r="AV216" i="34"/>
  <c r="H356" i="22"/>
  <c r="AU216" i="34"/>
  <c r="F356" i="22"/>
  <c r="AS216" i="34"/>
  <c r="I251" i="22"/>
  <c r="AI216" i="34"/>
  <c r="G251" i="22"/>
  <c r="AG216" i="34"/>
  <c r="H214" i="22"/>
  <c r="I214" i="22"/>
  <c r="D144" i="22"/>
  <c r="D109" i="22"/>
  <c r="D74" i="22"/>
  <c r="D179" i="22"/>
  <c r="AQ216" i="34" s="1"/>
  <c r="D38" i="22"/>
  <c r="D395" i="22"/>
  <c r="D401" i="22" s="1"/>
  <c r="J74" i="22"/>
  <c r="J144" i="22"/>
  <c r="J179" i="22"/>
  <c r="J109" i="22"/>
  <c r="F214" i="22"/>
  <c r="G214" i="22"/>
  <c r="FP216" i="34" l="1"/>
  <c r="DP216" i="34"/>
  <c r="HP216" i="34" s="1"/>
  <c r="EP216" i="34"/>
  <c r="IP216" i="34" s="1"/>
  <c r="FR216" i="34"/>
  <c r="DR216" i="34"/>
  <c r="HR216" i="34" s="1"/>
  <c r="ER216" i="34"/>
  <c r="IR216" i="34" s="1"/>
  <c r="FQ216" i="34"/>
  <c r="DQ216" i="34"/>
  <c r="HQ216" i="34" s="1"/>
  <c r="EQ216" i="34"/>
  <c r="IQ216" i="34" s="1"/>
  <c r="FS216" i="34"/>
  <c r="DS216" i="34"/>
  <c r="HS216" i="34" s="1"/>
  <c r="ES216" i="34"/>
  <c r="IS216" i="34" s="1"/>
  <c r="BK216" i="33"/>
  <c r="G391" i="22"/>
  <c r="BG216" i="34"/>
  <c r="GD216" i="34" s="1"/>
  <c r="J321" i="22"/>
  <c r="W216" i="33"/>
  <c r="W216" i="34"/>
  <c r="Q216" i="34"/>
  <c r="Q216" i="33"/>
  <c r="F391" i="22"/>
  <c r="BF216" i="34"/>
  <c r="GC216" i="34" s="1"/>
  <c r="J251" i="22"/>
  <c r="AJ216" i="34"/>
  <c r="AQ225" i="34"/>
  <c r="AQ226" i="34" s="1"/>
  <c r="J356" i="22"/>
  <c r="AW216" i="34"/>
  <c r="J286" i="22"/>
  <c r="J216" i="33"/>
  <c r="AM216" i="33" s="1"/>
  <c r="BM216" i="33" s="1"/>
  <c r="J216" i="34"/>
  <c r="AD216" i="34"/>
  <c r="I391" i="22"/>
  <c r="BI216" i="34"/>
  <c r="GF216" i="34" s="1"/>
  <c r="D216" i="34"/>
  <c r="D216" i="33"/>
  <c r="H391" i="22"/>
  <c r="BH216" i="34"/>
  <c r="EE216" i="34" s="1"/>
  <c r="K74" i="22"/>
  <c r="K179" i="22"/>
  <c r="K144" i="22"/>
  <c r="K109" i="22"/>
  <c r="J214" i="22"/>
  <c r="BJ216" i="34" s="1"/>
  <c r="D779" i="6"/>
  <c r="D251" i="22"/>
  <c r="D75" i="22"/>
  <c r="D286" i="22"/>
  <c r="D287" i="22" s="1"/>
  <c r="D110" i="22"/>
  <c r="D214" i="22"/>
  <c r="D321" i="22"/>
  <c r="D322" i="22" s="1"/>
  <c r="D145" i="22"/>
  <c r="D33" i="6" s="1"/>
  <c r="D39" i="22"/>
  <c r="D356" i="22"/>
  <c r="D357" i="22" s="1"/>
  <c r="D180" i="22"/>
  <c r="GG216" i="34" l="1"/>
  <c r="FD216" i="34"/>
  <c r="HD216" i="34" s="1"/>
  <c r="GE216" i="34"/>
  <c r="FN216" i="34"/>
  <c r="DN216" i="34"/>
  <c r="HN216" i="34" s="1"/>
  <c r="EN216" i="34"/>
  <c r="FT216" i="34"/>
  <c r="ET216" i="34"/>
  <c r="IT216" i="34" s="1"/>
  <c r="DT216" i="34"/>
  <c r="HT216" i="34" s="1"/>
  <c r="IE216" i="34"/>
  <c r="ED216" i="34"/>
  <c r="GS216" i="34"/>
  <c r="GR216" i="34"/>
  <c r="GQ216" i="34"/>
  <c r="EF216" i="34"/>
  <c r="EG216" i="34"/>
  <c r="GT216" i="34"/>
  <c r="EC216" i="34"/>
  <c r="GP216" i="34"/>
  <c r="FC216" i="34"/>
  <c r="FF216" i="34"/>
  <c r="AG216" i="33"/>
  <c r="D225" i="33"/>
  <c r="K214" i="22"/>
  <c r="K391" i="22" s="1"/>
  <c r="Q225" i="33"/>
  <c r="Q226" i="33" s="1"/>
  <c r="K251" i="22"/>
  <c r="AK216" i="34"/>
  <c r="BD216" i="34"/>
  <c r="GA216" i="34" s="1"/>
  <c r="K286" i="22"/>
  <c r="K216" i="33"/>
  <c r="AN216" i="33" s="1"/>
  <c r="BN216" i="33" s="1"/>
  <c r="K216" i="34"/>
  <c r="AD225" i="34"/>
  <c r="AD226" i="34" s="1"/>
  <c r="Q225" i="34"/>
  <c r="Q226" i="34" s="1"/>
  <c r="K321" i="22"/>
  <c r="X216" i="33"/>
  <c r="X216" i="34"/>
  <c r="J391" i="22"/>
  <c r="K356" i="22"/>
  <c r="AX216" i="34"/>
  <c r="FE216" i="34"/>
  <c r="D343" i="6"/>
  <c r="D344" i="6" s="1"/>
  <c r="D228" i="6" s="1"/>
  <c r="D252" i="22"/>
  <c r="D197" i="6" s="1"/>
  <c r="D353" i="6"/>
  <c r="D456" i="6"/>
  <c r="D34" i="6"/>
  <c r="D391" i="22"/>
  <c r="D215" i="22"/>
  <c r="L74" i="22"/>
  <c r="L109" i="22"/>
  <c r="L179" i="22"/>
  <c r="L144" i="22"/>
  <c r="D466" i="6"/>
  <c r="D301" i="6"/>
  <c r="D187" i="6"/>
  <c r="D31" i="6"/>
  <c r="D311" i="6"/>
  <c r="JD216" i="34" l="1"/>
  <c r="AG225" i="33"/>
  <c r="BG216" i="33"/>
  <c r="BG225" i="33" s="1"/>
  <c r="BK216" i="34"/>
  <c r="EH216" i="34" s="1"/>
  <c r="IN216" i="34"/>
  <c r="FU216" i="34"/>
  <c r="DU216" i="34"/>
  <c r="HU216" i="34" s="1"/>
  <c r="EU216" i="34"/>
  <c r="IU216" i="34" s="1"/>
  <c r="IF216" i="34"/>
  <c r="ID216" i="34"/>
  <c r="IG216" i="34"/>
  <c r="IC216" i="34"/>
  <c r="FN225" i="34"/>
  <c r="EA216" i="34"/>
  <c r="GN216" i="34"/>
  <c r="JE216" i="34"/>
  <c r="HE216" i="34"/>
  <c r="JC216" i="34"/>
  <c r="HC216" i="34"/>
  <c r="JF216" i="34"/>
  <c r="HF216" i="34"/>
  <c r="GA225" i="34"/>
  <c r="DN225" i="34"/>
  <c r="HN225" i="34" s="1"/>
  <c r="L356" i="22"/>
  <c r="AY216" i="34"/>
  <c r="FG216" i="34"/>
  <c r="L286" i="22"/>
  <c r="L216" i="34"/>
  <c r="L216" i="33"/>
  <c r="AO216" i="33" s="1"/>
  <c r="BO216" i="33" s="1"/>
  <c r="L251" i="22"/>
  <c r="AL216" i="34"/>
  <c r="BD225" i="34"/>
  <c r="FA216" i="34"/>
  <c r="L321" i="22"/>
  <c r="Y216" i="34"/>
  <c r="Y216" i="33"/>
  <c r="L214" i="22"/>
  <c r="D498" i="6"/>
  <c r="D414" i="6" s="1"/>
  <c r="M74" i="22"/>
  <c r="M179" i="22"/>
  <c r="M109" i="22"/>
  <c r="M144" i="22"/>
  <c r="D396" i="22"/>
  <c r="D402" i="22" s="1"/>
  <c r="D392" i="22"/>
  <c r="D457" i="6"/>
  <c r="D382" i="6" s="1"/>
  <c r="D57" i="6"/>
  <c r="D259" i="6"/>
  <c r="D269" i="6"/>
  <c r="D188" i="6"/>
  <c r="D60" i="6"/>
  <c r="GU216" i="34" l="1"/>
  <c r="GH216" i="34"/>
  <c r="FH216" i="34"/>
  <c r="JH216" i="34" s="1"/>
  <c r="FV216" i="34"/>
  <c r="DV216" i="34"/>
  <c r="HV216" i="34" s="1"/>
  <c r="EV216" i="34"/>
  <c r="IV216" i="34" s="1"/>
  <c r="IH216" i="34"/>
  <c r="IA216" i="34"/>
  <c r="FA225" i="34"/>
  <c r="JA225" i="34" s="1"/>
  <c r="JA216" i="34"/>
  <c r="HA216" i="34"/>
  <c r="JG216" i="34"/>
  <c r="HG216" i="34"/>
  <c r="EA225" i="34"/>
  <c r="M251" i="22"/>
  <c r="AM216" i="34"/>
  <c r="M321" i="22"/>
  <c r="Z216" i="33"/>
  <c r="Z216" i="34"/>
  <c r="M286" i="22"/>
  <c r="M216" i="33"/>
  <c r="AP216" i="33" s="1"/>
  <c r="BP216" i="33" s="1"/>
  <c r="M216" i="34"/>
  <c r="L391" i="22"/>
  <c r="BL216" i="34"/>
  <c r="GV216" i="34" s="1"/>
  <c r="M356" i="22"/>
  <c r="AZ216" i="34"/>
  <c r="D693" i="6"/>
  <c r="M214" i="22"/>
  <c r="D508" i="6"/>
  <c r="HH216" i="34" l="1"/>
  <c r="GI216" i="34"/>
  <c r="FW216" i="34"/>
  <c r="DW216" i="34"/>
  <c r="HW216" i="34" s="1"/>
  <c r="EW216" i="34"/>
  <c r="IW216" i="34" s="1"/>
  <c r="IA225" i="34"/>
  <c r="HA225" i="34"/>
  <c r="EI216" i="34"/>
  <c r="FI216" i="34"/>
  <c r="M391" i="22"/>
  <c r="BM216" i="34"/>
  <c r="GW216" i="34" s="1"/>
  <c r="D738" i="6"/>
  <c r="D703" i="6"/>
  <c r="D424" i="6"/>
  <c r="GJ216" i="34" l="1"/>
  <c r="II216" i="34"/>
  <c r="EJ216" i="34"/>
  <c r="JI216" i="34"/>
  <c r="HI216" i="34"/>
  <c r="FJ216" i="34"/>
  <c r="D748" i="6"/>
  <c r="IJ216" i="34" l="1"/>
  <c r="JJ216" i="34"/>
  <c r="HJ216" i="34"/>
  <c r="E103" i="22" l="1"/>
  <c r="E210" i="34" s="1"/>
  <c r="E138" i="22"/>
  <c r="R210" i="34" s="1"/>
  <c r="E68" i="22"/>
  <c r="E173" i="22"/>
  <c r="E139" i="22"/>
  <c r="R211" i="34" s="1"/>
  <c r="E174" i="22"/>
  <c r="E69" i="22"/>
  <c r="E104" i="22"/>
  <c r="E211" i="34" s="1"/>
  <c r="E350" i="22" l="1"/>
  <c r="AR210" i="34"/>
  <c r="E245" i="22"/>
  <c r="AE210" i="34"/>
  <c r="E246" i="22"/>
  <c r="AE211" i="34"/>
  <c r="E351" i="22"/>
  <c r="AR211" i="34"/>
  <c r="F69" i="22"/>
  <c r="F139" i="22"/>
  <c r="S211" i="34" s="1"/>
  <c r="F104" i="22"/>
  <c r="F211" i="34" s="1"/>
  <c r="F174" i="22"/>
  <c r="E176" i="22"/>
  <c r="E71" i="22"/>
  <c r="E106" i="22"/>
  <c r="E213" i="34" s="1"/>
  <c r="E141" i="22"/>
  <c r="R213" i="34" s="1"/>
  <c r="E136" i="22"/>
  <c r="R208" i="34" s="1"/>
  <c r="E171" i="22"/>
  <c r="E101" i="22"/>
  <c r="E208" i="34" s="1"/>
  <c r="E66" i="22"/>
  <c r="E105" i="22"/>
  <c r="E212" i="34" s="1"/>
  <c r="E140" i="22"/>
  <c r="R212" i="34" s="1"/>
  <c r="E70" i="22"/>
  <c r="E175" i="22"/>
  <c r="E209" i="22"/>
  <c r="E316" i="22"/>
  <c r="R211" i="33"/>
  <c r="E315" i="22"/>
  <c r="R210" i="33"/>
  <c r="E109" i="22"/>
  <c r="E74" i="22"/>
  <c r="E179" i="22"/>
  <c r="E144" i="22"/>
  <c r="E211" i="33"/>
  <c r="E281" i="22"/>
  <c r="E208" i="22"/>
  <c r="E280" i="22"/>
  <c r="E210" i="33"/>
  <c r="FO210" i="34" l="1"/>
  <c r="EO211" i="34"/>
  <c r="IO211" i="34" s="1"/>
  <c r="EO210" i="34"/>
  <c r="IO210" i="34" s="1"/>
  <c r="FO211" i="34"/>
  <c r="DO211" i="34"/>
  <c r="HO211" i="34" s="1"/>
  <c r="DO210" i="34"/>
  <c r="HO210" i="34" s="1"/>
  <c r="E251" i="22"/>
  <c r="AE216" i="34"/>
  <c r="E247" i="22"/>
  <c r="AE212" i="34"/>
  <c r="E286" i="22"/>
  <c r="E216" i="33"/>
  <c r="AH216" i="33" s="1"/>
  <c r="E216" i="34"/>
  <c r="E348" i="22"/>
  <c r="AR208" i="34"/>
  <c r="E248" i="22"/>
  <c r="AE213" i="34"/>
  <c r="E353" i="22"/>
  <c r="AR213" i="34"/>
  <c r="F246" i="22"/>
  <c r="AF211" i="34"/>
  <c r="EP211" i="34" s="1"/>
  <c r="IP211" i="34" s="1"/>
  <c r="E321" i="22"/>
  <c r="R216" i="33"/>
  <c r="R216" i="34"/>
  <c r="E386" i="22"/>
  <c r="BE211" i="34"/>
  <c r="FB211" i="34" s="1"/>
  <c r="E385" i="22"/>
  <c r="BE210" i="34"/>
  <c r="GB210" i="34" s="1"/>
  <c r="E356" i="22"/>
  <c r="AR216" i="34"/>
  <c r="E352" i="22"/>
  <c r="AR212" i="34"/>
  <c r="E243" i="22"/>
  <c r="AE208" i="34"/>
  <c r="F351" i="22"/>
  <c r="AS211" i="34"/>
  <c r="AH210" i="33"/>
  <c r="AH211" i="33"/>
  <c r="E210" i="22"/>
  <c r="E206" i="22"/>
  <c r="E211" i="22"/>
  <c r="E102" i="22"/>
  <c r="E209" i="34" s="1"/>
  <c r="E67" i="22"/>
  <c r="E137" i="22"/>
  <c r="R209" i="34" s="1"/>
  <c r="E172" i="22"/>
  <c r="E214" i="22"/>
  <c r="R212" i="33"/>
  <c r="E317" i="22"/>
  <c r="E398" i="22"/>
  <c r="F161" i="17"/>
  <c r="F333" i="17"/>
  <c r="S99" i="34" s="1"/>
  <c r="F419" i="17"/>
  <c r="E170" i="22"/>
  <c r="AR207" i="34" s="1"/>
  <c r="E395" i="22"/>
  <c r="E100" i="22"/>
  <c r="E207" i="34" s="1"/>
  <c r="E38" i="22"/>
  <c r="E135" i="22"/>
  <c r="R207" i="34" s="1"/>
  <c r="E65" i="22"/>
  <c r="AE207" i="34" s="1"/>
  <c r="E282" i="22"/>
  <c r="E212" i="33"/>
  <c r="E313" i="22"/>
  <c r="R208" i="33"/>
  <c r="E318" i="22"/>
  <c r="R213" i="33"/>
  <c r="F211" i="33"/>
  <c r="F281" i="22"/>
  <c r="G139" i="22"/>
  <c r="T211" i="34" s="1"/>
  <c r="G69" i="22"/>
  <c r="G174" i="22"/>
  <c r="G104" i="22"/>
  <c r="G211" i="34" s="1"/>
  <c r="E278" i="22"/>
  <c r="E208" i="33"/>
  <c r="E283" i="22"/>
  <c r="E213" i="33"/>
  <c r="F209" i="22"/>
  <c r="BF211" i="34" s="1"/>
  <c r="F316" i="22"/>
  <c r="S211" i="33"/>
  <c r="F505" i="17" l="1"/>
  <c r="AS99" i="34"/>
  <c r="AF99" i="34"/>
  <c r="EP99" i="34" s="1"/>
  <c r="EO212" i="34"/>
  <c r="IO212" i="34" s="1"/>
  <c r="DO213" i="34"/>
  <c r="HO213" i="34" s="1"/>
  <c r="FO208" i="34"/>
  <c r="BH211" i="33"/>
  <c r="BH216" i="33"/>
  <c r="BH210" i="33"/>
  <c r="FO207" i="34"/>
  <c r="DO207" i="34"/>
  <c r="HO207" i="34" s="1"/>
  <c r="EO207" i="34"/>
  <c r="FO216" i="34"/>
  <c r="DO216" i="34"/>
  <c r="HO216" i="34" s="1"/>
  <c r="EO216" i="34"/>
  <c r="IO216" i="34" s="1"/>
  <c r="DP211" i="34"/>
  <c r="HP211" i="34" s="1"/>
  <c r="FO213" i="34"/>
  <c r="DO212" i="34"/>
  <c r="HO212" i="34" s="1"/>
  <c r="GC211" i="34"/>
  <c r="FP211" i="34"/>
  <c r="EO208" i="34"/>
  <c r="IO208" i="34" s="1"/>
  <c r="FO212" i="34"/>
  <c r="EO213" i="34"/>
  <c r="IO213" i="34" s="1"/>
  <c r="DO208" i="34"/>
  <c r="HO208" i="34" s="1"/>
  <c r="GB211" i="34"/>
  <c r="GP211" i="34"/>
  <c r="JB211" i="34"/>
  <c r="HB211" i="34"/>
  <c r="EC211" i="34"/>
  <c r="GO210" i="34"/>
  <c r="EB211" i="34"/>
  <c r="GO211" i="34"/>
  <c r="EB210" i="34"/>
  <c r="G351" i="22"/>
  <c r="AT211" i="34"/>
  <c r="R225" i="34"/>
  <c r="R226" i="34" s="1"/>
  <c r="E349" i="22"/>
  <c r="AR209" i="34"/>
  <c r="E388" i="22"/>
  <c r="BE213" i="34"/>
  <c r="GB213" i="34" s="1"/>
  <c r="FC211" i="34"/>
  <c r="G246" i="22"/>
  <c r="AG211" i="34"/>
  <c r="FQ211" i="34" s="1"/>
  <c r="E383" i="22"/>
  <c r="BE208" i="34"/>
  <c r="GB208" i="34" s="1"/>
  <c r="E244" i="22"/>
  <c r="AE209" i="34"/>
  <c r="E387" i="22"/>
  <c r="BE212" i="34"/>
  <c r="GB212" i="34" s="1"/>
  <c r="FB210" i="34"/>
  <c r="E225" i="34"/>
  <c r="E391" i="22"/>
  <c r="BE216" i="34"/>
  <c r="GO216" i="34" s="1"/>
  <c r="AI211" i="33"/>
  <c r="BI211" i="33" s="1"/>
  <c r="AH212" i="33"/>
  <c r="AH213" i="33"/>
  <c r="AH208" i="33"/>
  <c r="E205" i="22"/>
  <c r="F173" i="22"/>
  <c r="F103" i="22"/>
  <c r="F210" i="34" s="1"/>
  <c r="F138" i="22"/>
  <c r="S210" i="34" s="1"/>
  <c r="F68" i="22"/>
  <c r="F66" i="22"/>
  <c r="F171" i="22"/>
  <c r="F101" i="22"/>
  <c r="F208" i="34" s="1"/>
  <c r="F136" i="22"/>
  <c r="S208" i="34" s="1"/>
  <c r="E145" i="22"/>
  <c r="E312" i="22"/>
  <c r="R207" i="33"/>
  <c r="E401" i="22"/>
  <c r="F681" i="17"/>
  <c r="E314" i="22"/>
  <c r="R209" i="33"/>
  <c r="F65" i="22"/>
  <c r="AF207" i="34" s="1"/>
  <c r="F170" i="22"/>
  <c r="AS207" i="34" s="1"/>
  <c r="F135" i="22"/>
  <c r="S207" i="34" s="1"/>
  <c r="F100" i="22"/>
  <c r="F207" i="34" s="1"/>
  <c r="G209" i="22"/>
  <c r="G333" i="17"/>
  <c r="G419" i="17"/>
  <c r="G161" i="17"/>
  <c r="E39" i="22"/>
  <c r="F939" i="17"/>
  <c r="H104" i="22"/>
  <c r="H211" i="34" s="1"/>
  <c r="H174" i="22"/>
  <c r="AU211" i="34" s="1"/>
  <c r="H139" i="22"/>
  <c r="U211" i="34" s="1"/>
  <c r="H69" i="22"/>
  <c r="AH211" i="34" s="1"/>
  <c r="F105" i="22"/>
  <c r="F212" i="34" s="1"/>
  <c r="F175" i="22"/>
  <c r="F70" i="22"/>
  <c r="F140" i="22"/>
  <c r="S212" i="34" s="1"/>
  <c r="F176" i="22"/>
  <c r="F71" i="22"/>
  <c r="F141" i="22"/>
  <c r="S213" i="34" s="1"/>
  <c r="F106" i="22"/>
  <c r="F213" i="34" s="1"/>
  <c r="F386" i="22"/>
  <c r="G211" i="33"/>
  <c r="G281" i="22"/>
  <c r="T211" i="33"/>
  <c r="G316" i="22"/>
  <c r="E347" i="22"/>
  <c r="E180" i="22"/>
  <c r="F853" i="17"/>
  <c r="S99" i="33"/>
  <c r="AV99" i="33" s="1"/>
  <c r="E207" i="22"/>
  <c r="BE209" i="34" s="1"/>
  <c r="E279" i="22"/>
  <c r="E209" i="33"/>
  <c r="E75" i="22"/>
  <c r="E242" i="22"/>
  <c r="E277" i="22"/>
  <c r="E110" i="22"/>
  <c r="E207" i="33"/>
  <c r="F395" i="22"/>
  <c r="FP99" i="34" l="1"/>
  <c r="G505" i="17"/>
  <c r="DP99" i="34"/>
  <c r="HP99" i="34" s="1"/>
  <c r="AT99" i="34"/>
  <c r="T99" i="34"/>
  <c r="AG99" i="34"/>
  <c r="FO209" i="34"/>
  <c r="BH208" i="33"/>
  <c r="BH213" i="33"/>
  <c r="BH212" i="33"/>
  <c r="EO209" i="34"/>
  <c r="GB209" i="34"/>
  <c r="GB216" i="34"/>
  <c r="EQ211" i="34"/>
  <c r="IQ211" i="34" s="1"/>
  <c r="FR211" i="34"/>
  <c r="DR211" i="34"/>
  <c r="HR211" i="34" s="1"/>
  <c r="ER211" i="34"/>
  <c r="IR211" i="34" s="1"/>
  <c r="DO209" i="34"/>
  <c r="HO209" i="34" s="1"/>
  <c r="DQ211" i="34"/>
  <c r="HQ211" i="34" s="1"/>
  <c r="FP207" i="34"/>
  <c r="DP207" i="34"/>
  <c r="HP207" i="34" s="1"/>
  <c r="EP207" i="34"/>
  <c r="EB216" i="34"/>
  <c r="IB211" i="34"/>
  <c r="IC211" i="34"/>
  <c r="IB210" i="34"/>
  <c r="GO209" i="34"/>
  <c r="JB210" i="34"/>
  <c r="HB210" i="34"/>
  <c r="JC211" i="34"/>
  <c r="HC211" i="34"/>
  <c r="EB209" i="34"/>
  <c r="GO213" i="34"/>
  <c r="EB213" i="34"/>
  <c r="GO212" i="34"/>
  <c r="EB212" i="34"/>
  <c r="GO208" i="34"/>
  <c r="EB208" i="34"/>
  <c r="FB209" i="34"/>
  <c r="AR225" i="34"/>
  <c r="AR226" i="34" s="1"/>
  <c r="EM225" i="34"/>
  <c r="IM225" i="34" s="1"/>
  <c r="AH207" i="33"/>
  <c r="E225" i="33"/>
  <c r="E357" i="22"/>
  <c r="E467" i="6" s="1"/>
  <c r="R225" i="33"/>
  <c r="R226" i="33" s="1"/>
  <c r="F352" i="22"/>
  <c r="AS212" i="34"/>
  <c r="G386" i="22"/>
  <c r="BG211" i="34"/>
  <c r="GD211" i="34" s="1"/>
  <c r="F243" i="22"/>
  <c r="AF208" i="34"/>
  <c r="FP208" i="34" s="1"/>
  <c r="F350" i="22"/>
  <c r="AS210" i="34"/>
  <c r="E382" i="22"/>
  <c r="BE207" i="34"/>
  <c r="GB207" i="34" s="1"/>
  <c r="FB213" i="34"/>
  <c r="F245" i="22"/>
  <c r="AF210" i="34"/>
  <c r="FP210" i="34" s="1"/>
  <c r="FB208" i="34"/>
  <c r="FB216" i="34"/>
  <c r="F248" i="22"/>
  <c r="AF213" i="34"/>
  <c r="FP213" i="34" s="1"/>
  <c r="F247" i="22"/>
  <c r="AF212" i="34"/>
  <c r="F353" i="22"/>
  <c r="AS213" i="34"/>
  <c r="F348" i="22"/>
  <c r="AS208" i="34"/>
  <c r="F1025" i="17"/>
  <c r="BF99" i="34"/>
  <c r="GC99" i="34" s="1"/>
  <c r="AE225" i="34"/>
  <c r="AE226" i="34" s="1"/>
  <c r="FB212" i="34"/>
  <c r="AH209" i="33"/>
  <c r="AJ211" i="33"/>
  <c r="BJ211" i="33" s="1"/>
  <c r="E215" i="22"/>
  <c r="E287" i="22"/>
  <c r="H209" i="22"/>
  <c r="F211" i="22"/>
  <c r="E322" i="22"/>
  <c r="F205" i="22"/>
  <c r="F206" i="22"/>
  <c r="G173" i="22"/>
  <c r="AT210" i="34" s="1"/>
  <c r="G68" i="22"/>
  <c r="AG210" i="34" s="1"/>
  <c r="G103" i="22"/>
  <c r="G210" i="34" s="1"/>
  <c r="G138" i="22"/>
  <c r="T210" i="34" s="1"/>
  <c r="I104" i="22"/>
  <c r="I211" i="34" s="1"/>
  <c r="I174" i="22"/>
  <c r="AV211" i="34" s="1"/>
  <c r="I139" i="22"/>
  <c r="V211" i="34" s="1"/>
  <c r="I69" i="22"/>
  <c r="AI211" i="34" s="1"/>
  <c r="I38" i="22"/>
  <c r="I395" i="22"/>
  <c r="F210" i="22"/>
  <c r="F282" i="22"/>
  <c r="F212" i="33"/>
  <c r="U211" i="33"/>
  <c r="H316" i="22"/>
  <c r="G681" i="17"/>
  <c r="F242" i="22"/>
  <c r="F398" i="22"/>
  <c r="F208" i="22"/>
  <c r="BV99" i="33"/>
  <c r="S212" i="33"/>
  <c r="F317" i="22"/>
  <c r="H333" i="17"/>
  <c r="H161" i="17"/>
  <c r="H419" i="17"/>
  <c r="H88" i="17"/>
  <c r="F38" i="22"/>
  <c r="F277" i="22"/>
  <c r="F207" i="33"/>
  <c r="F330" i="17"/>
  <c r="S96" i="34" s="1"/>
  <c r="F244" i="17"/>
  <c r="F416" i="17"/>
  <c r="AS96" i="34" s="1"/>
  <c r="F158" i="17"/>
  <c r="F160" i="17"/>
  <c r="F418" i="17"/>
  <c r="F246" i="17"/>
  <c r="F98" i="34" s="1"/>
  <c r="F332" i="17"/>
  <c r="S98" i="34" s="1"/>
  <c r="E252" i="22"/>
  <c r="E384" i="22"/>
  <c r="E399" i="22" s="1"/>
  <c r="F283" i="22"/>
  <c r="F213" i="33"/>
  <c r="H351" i="22"/>
  <c r="G939" i="17"/>
  <c r="S207" i="33"/>
  <c r="F312" i="22"/>
  <c r="F313" i="22"/>
  <c r="S208" i="33"/>
  <c r="F315" i="22"/>
  <c r="S210" i="33"/>
  <c r="G176" i="22"/>
  <c r="G71" i="22"/>
  <c r="G141" i="22"/>
  <c r="T213" i="34" s="1"/>
  <c r="G106" i="22"/>
  <c r="G213" i="34" s="1"/>
  <c r="F102" i="22"/>
  <c r="F209" i="34" s="1"/>
  <c r="F137" i="22"/>
  <c r="S209" i="34" s="1"/>
  <c r="F67" i="22"/>
  <c r="F172" i="22"/>
  <c r="S213" i="33"/>
  <c r="F318" i="22"/>
  <c r="H246" i="22"/>
  <c r="H211" i="33"/>
  <c r="H281" i="22"/>
  <c r="G853" i="17"/>
  <c r="T99" i="33"/>
  <c r="F347" i="22"/>
  <c r="F208" i="33"/>
  <c r="F278" i="22"/>
  <c r="F280" i="22"/>
  <c r="F210" i="33"/>
  <c r="F504" i="17" l="1"/>
  <c r="FQ99" i="34"/>
  <c r="F502" i="17"/>
  <c r="H505" i="17"/>
  <c r="DQ99" i="34"/>
  <c r="AS98" i="34"/>
  <c r="AU99" i="34"/>
  <c r="AU219" i="34" s="1"/>
  <c r="EQ99" i="34"/>
  <c r="AF98" i="34"/>
  <c r="EP98" i="34" s="1"/>
  <c r="U99" i="34"/>
  <c r="U219" i="34" s="1"/>
  <c r="F96" i="34"/>
  <c r="FP212" i="34"/>
  <c r="BH209" i="33"/>
  <c r="IO209" i="34"/>
  <c r="AH99" i="34"/>
  <c r="AF96" i="34"/>
  <c r="EP210" i="34"/>
  <c r="EP208" i="34"/>
  <c r="DP212" i="34"/>
  <c r="HP212" i="34" s="1"/>
  <c r="EP213" i="34"/>
  <c r="IP213" i="34" s="1"/>
  <c r="DP210" i="34"/>
  <c r="HP210" i="34" s="1"/>
  <c r="DP208" i="34"/>
  <c r="HP208" i="34" s="1"/>
  <c r="FP98" i="34"/>
  <c r="DP98" i="34"/>
  <c r="FQ210" i="34"/>
  <c r="DQ210" i="34"/>
  <c r="HQ210" i="34" s="1"/>
  <c r="EQ210" i="34"/>
  <c r="EP212" i="34"/>
  <c r="IP212" i="34" s="1"/>
  <c r="DP213" i="34"/>
  <c r="HP213" i="34" s="1"/>
  <c r="FS211" i="34"/>
  <c r="DS211" i="34"/>
  <c r="HS211" i="34" s="1"/>
  <c r="ES211" i="34"/>
  <c r="IS211" i="34" s="1"/>
  <c r="IB208" i="34"/>
  <c r="IB212" i="34"/>
  <c r="IB209" i="34"/>
  <c r="IB213" i="34"/>
  <c r="IB216" i="34"/>
  <c r="AI225" i="34"/>
  <c r="EO225" i="34"/>
  <c r="GQ211" i="34"/>
  <c r="EC99" i="34"/>
  <c r="GP99" i="34"/>
  <c r="IP99" i="34" s="1"/>
  <c r="GB225" i="34"/>
  <c r="EB207" i="34"/>
  <c r="GO207" i="34"/>
  <c r="IO207" i="34" s="1"/>
  <c r="FO225" i="34"/>
  <c r="JB212" i="34"/>
  <c r="HB212" i="34"/>
  <c r="JB216" i="34"/>
  <c r="HB216" i="34"/>
  <c r="JB213" i="34"/>
  <c r="HB213" i="34"/>
  <c r="HB209" i="34"/>
  <c r="JB209" i="34" s="1"/>
  <c r="S225" i="34"/>
  <c r="JB208" i="34"/>
  <c r="HB208" i="34"/>
  <c r="ED211" i="34"/>
  <c r="AV225" i="34"/>
  <c r="GM225" i="34"/>
  <c r="AK211" i="33"/>
  <c r="E392" i="22"/>
  <c r="AI207" i="33"/>
  <c r="AH225" i="33"/>
  <c r="F349" i="22"/>
  <c r="F357" i="22" s="1"/>
  <c r="AS209" i="34"/>
  <c r="G353" i="22"/>
  <c r="AT213" i="34"/>
  <c r="F387" i="22"/>
  <c r="BF212" i="34"/>
  <c r="GP212" i="34" s="1"/>
  <c r="F388" i="22"/>
  <c r="BF213" i="34"/>
  <c r="GC213" i="34" s="1"/>
  <c r="F75" i="22"/>
  <c r="AF209" i="34"/>
  <c r="DP209" i="34" s="1"/>
  <c r="HP209" i="34" s="1"/>
  <c r="E396" i="22"/>
  <c r="E402" i="22" s="1"/>
  <c r="G248" i="22"/>
  <c r="AG213" i="34"/>
  <c r="FQ213" i="34" s="1"/>
  <c r="V225" i="34"/>
  <c r="BG99" i="34"/>
  <c r="GD99" i="34" s="1"/>
  <c r="BE225" i="34"/>
  <c r="FB207" i="34"/>
  <c r="F383" i="22"/>
  <c r="BF208" i="34"/>
  <c r="GC208" i="34" s="1"/>
  <c r="H386" i="22"/>
  <c r="BH211" i="34"/>
  <c r="GE211" i="34" s="1"/>
  <c r="FD211" i="34"/>
  <c r="F385" i="22"/>
  <c r="BF210" i="34"/>
  <c r="GP210" i="34" s="1"/>
  <c r="I225" i="34"/>
  <c r="BF207" i="34"/>
  <c r="GC207" i="34" s="1"/>
  <c r="FC99" i="34"/>
  <c r="F225" i="34"/>
  <c r="AI213" i="33"/>
  <c r="BI213" i="33" s="1"/>
  <c r="AW99" i="33"/>
  <c r="AI212" i="33"/>
  <c r="AI210" i="33"/>
  <c r="BI210" i="33" s="1"/>
  <c r="AI208" i="33"/>
  <c r="BI208" i="33" s="1"/>
  <c r="G1025" i="17"/>
  <c r="F382" i="22"/>
  <c r="I209" i="22"/>
  <c r="BI211" i="34" s="1"/>
  <c r="F180" i="22"/>
  <c r="F401" i="22"/>
  <c r="F207" i="22"/>
  <c r="BF209" i="34" s="1"/>
  <c r="G208" i="22"/>
  <c r="BG210" i="34" s="1"/>
  <c r="GD210" i="34" s="1"/>
  <c r="G211" i="22"/>
  <c r="BF98" i="34"/>
  <c r="S209" i="33"/>
  <c r="S225" i="33" s="1"/>
  <c r="F314" i="22"/>
  <c r="F322" i="22" s="1"/>
  <c r="T213" i="33"/>
  <c r="G318" i="22"/>
  <c r="F938" i="17"/>
  <c r="F88" i="17"/>
  <c r="H853" i="17"/>
  <c r="U99" i="33"/>
  <c r="H348" i="17"/>
  <c r="I246" i="22"/>
  <c r="I75" i="22"/>
  <c r="I281" i="22"/>
  <c r="I287" i="22" s="1"/>
  <c r="I211" i="33"/>
  <c r="I110" i="22"/>
  <c r="G210" i="33"/>
  <c r="G280" i="22"/>
  <c r="H141" i="22"/>
  <c r="U213" i="34" s="1"/>
  <c r="H176" i="22"/>
  <c r="H71" i="22"/>
  <c r="H106" i="22"/>
  <c r="H213" i="34" s="1"/>
  <c r="E188" i="6"/>
  <c r="F209" i="33"/>
  <c r="F225" i="33" s="1"/>
  <c r="F279" i="22"/>
  <c r="F287" i="22" s="1"/>
  <c r="F145" i="22"/>
  <c r="F852" i="17"/>
  <c r="S98" i="33"/>
  <c r="AV98" i="33" s="1"/>
  <c r="F680" i="17"/>
  <c r="F678" i="17"/>
  <c r="F850" i="17"/>
  <c r="S96" i="33"/>
  <c r="H939" i="17"/>
  <c r="H954" i="17" s="1"/>
  <c r="H434" i="17"/>
  <c r="I39" i="22"/>
  <c r="I419" i="17"/>
  <c r="I161" i="17"/>
  <c r="I333" i="17"/>
  <c r="I88" i="17"/>
  <c r="G418" i="17"/>
  <c r="G160" i="17"/>
  <c r="G246" i="17"/>
  <c r="G332" i="17"/>
  <c r="T98" i="34" s="1"/>
  <c r="G88" i="17"/>
  <c r="F245" i="17"/>
  <c r="F331" i="17"/>
  <c r="F159" i="17"/>
  <c r="F417" i="17"/>
  <c r="F936" i="17"/>
  <c r="F39" i="22"/>
  <c r="H681" i="17"/>
  <c r="H176" i="17"/>
  <c r="I401" i="22"/>
  <c r="V211" i="33"/>
  <c r="V225" i="33" s="1"/>
  <c r="I316" i="22"/>
  <c r="I322" i="22" s="1"/>
  <c r="I145" i="22"/>
  <c r="G245" i="22"/>
  <c r="J139" i="22"/>
  <c r="W211" i="34" s="1"/>
  <c r="J69" i="22"/>
  <c r="AJ211" i="34" s="1"/>
  <c r="J104" i="22"/>
  <c r="J211" i="34" s="1"/>
  <c r="J174" i="22"/>
  <c r="AW211" i="34" s="1"/>
  <c r="J395" i="22"/>
  <c r="J38" i="22"/>
  <c r="F244" i="22"/>
  <c r="G213" i="33"/>
  <c r="G283" i="22"/>
  <c r="BH207" i="33"/>
  <c r="F98" i="33"/>
  <c r="AI98" i="33" s="1"/>
  <c r="F766" i="17"/>
  <c r="BF96" i="34"/>
  <c r="GC96" i="34" s="1"/>
  <c r="F764" i="17"/>
  <c r="F96" i="33"/>
  <c r="F110" i="22"/>
  <c r="I351" i="22"/>
  <c r="I357" i="22" s="1"/>
  <c r="I180" i="22"/>
  <c r="T210" i="33"/>
  <c r="G315" i="22"/>
  <c r="G350" i="22"/>
  <c r="HQ99" i="34" l="1"/>
  <c r="I505" i="17"/>
  <c r="GP98" i="34"/>
  <c r="IP98" i="34" s="1"/>
  <c r="F503" i="17"/>
  <c r="BF97" i="34" s="1"/>
  <c r="G504" i="17"/>
  <c r="BH225" i="33"/>
  <c r="FR99" i="34"/>
  <c r="AV99" i="34"/>
  <c r="AV219" i="34" s="1"/>
  <c r="AT98" i="34"/>
  <c r="AT219" i="34" s="1"/>
  <c r="H606" i="17"/>
  <c r="V99" i="34"/>
  <c r="V219" i="34" s="1"/>
  <c r="F97" i="34"/>
  <c r="G98" i="34"/>
  <c r="EP96" i="34"/>
  <c r="IP96" i="34" s="1"/>
  <c r="BI212" i="33"/>
  <c r="BW99" i="33"/>
  <c r="E703" i="6"/>
  <c r="AH219" i="34"/>
  <c r="ER99" i="34"/>
  <c r="DP96" i="34"/>
  <c r="HP96" i="34" s="1"/>
  <c r="I215" i="22"/>
  <c r="I386" i="22"/>
  <c r="GO225" i="34"/>
  <c r="IP210" i="34"/>
  <c r="FP96" i="34"/>
  <c r="DR99" i="34"/>
  <c r="HP98" i="34"/>
  <c r="AI99" i="34"/>
  <c r="AG98" i="34"/>
  <c r="FP209" i="34"/>
  <c r="GC98" i="34"/>
  <c r="FT211" i="34"/>
  <c r="DT211" i="34"/>
  <c r="HT211" i="34" s="1"/>
  <c r="ET211" i="34"/>
  <c r="IT211" i="34" s="1"/>
  <c r="GC210" i="34"/>
  <c r="DQ213" i="34"/>
  <c r="HQ213" i="34" s="1"/>
  <c r="GC212" i="34"/>
  <c r="EP209" i="34"/>
  <c r="EP225" i="34" s="1"/>
  <c r="GF211" i="34"/>
  <c r="GF225" i="34" s="1"/>
  <c r="EQ213" i="34"/>
  <c r="IQ213" i="34" s="1"/>
  <c r="G385" i="22"/>
  <c r="GC209" i="34"/>
  <c r="IO225" i="34"/>
  <c r="IB207" i="34"/>
  <c r="ID211" i="34"/>
  <c r="IC99" i="34"/>
  <c r="EC209" i="34"/>
  <c r="AJ225" i="34"/>
  <c r="GQ210" i="34"/>
  <c r="IQ210" i="34" s="1"/>
  <c r="GP209" i="34"/>
  <c r="ES225" i="34"/>
  <c r="GP213" i="34"/>
  <c r="EC98" i="34"/>
  <c r="EB225" i="34"/>
  <c r="EC212" i="34"/>
  <c r="EE211" i="34"/>
  <c r="GR211" i="34"/>
  <c r="GS211" i="34"/>
  <c r="GS225" i="34" s="1"/>
  <c r="EC208" i="34"/>
  <c r="HC99" i="34"/>
  <c r="JC99" i="34" s="1"/>
  <c r="HB207" i="34"/>
  <c r="HB225" i="34" s="1"/>
  <c r="EC96" i="34"/>
  <c r="GP208" i="34"/>
  <c r="IP208" i="34" s="1"/>
  <c r="EC213" i="34"/>
  <c r="EC207" i="34"/>
  <c r="GP207" i="34"/>
  <c r="IP207" i="34" s="1"/>
  <c r="GP96" i="34"/>
  <c r="ED210" i="34"/>
  <c r="EF211" i="34"/>
  <c r="JD211" i="34"/>
  <c r="HD211" i="34"/>
  <c r="GQ99" i="34"/>
  <c r="IQ99" i="34" s="1"/>
  <c r="ED99" i="34"/>
  <c r="FS225" i="34"/>
  <c r="EC210" i="34"/>
  <c r="AW225" i="34"/>
  <c r="FC213" i="34"/>
  <c r="AS225" i="34"/>
  <c r="BI225" i="34"/>
  <c r="FC210" i="34"/>
  <c r="F384" i="22"/>
  <c r="F392" i="22" s="1"/>
  <c r="F215" i="22"/>
  <c r="E693" i="6"/>
  <c r="F1024" i="17"/>
  <c r="AJ210" i="33"/>
  <c r="AX99" i="33"/>
  <c r="DO225" i="34"/>
  <c r="HO225" i="34" s="1"/>
  <c r="AI96" i="33"/>
  <c r="AL211" i="33"/>
  <c r="AL225" i="33" s="1"/>
  <c r="I225" i="33"/>
  <c r="FB225" i="34"/>
  <c r="FD210" i="34"/>
  <c r="J225" i="34"/>
  <c r="F434" i="17"/>
  <c r="AS97" i="34"/>
  <c r="H353" i="22"/>
  <c r="AU213" i="34"/>
  <c r="FC207" i="34"/>
  <c r="DS225" i="34"/>
  <c r="HS225" i="34" s="1"/>
  <c r="BF225" i="34"/>
  <c r="FC208" i="34"/>
  <c r="FC209" i="34"/>
  <c r="FD99" i="34"/>
  <c r="BG213" i="34"/>
  <c r="GD213" i="34" s="1"/>
  <c r="FF211" i="34"/>
  <c r="AF225" i="34"/>
  <c r="F176" i="17"/>
  <c r="AF97" i="34"/>
  <c r="FE211" i="34"/>
  <c r="FC98" i="34"/>
  <c r="EN225" i="34"/>
  <c r="IN225" i="34" s="1"/>
  <c r="FC96" i="34"/>
  <c r="W225" i="34"/>
  <c r="F348" i="17"/>
  <c r="S97" i="34"/>
  <c r="T219" i="34"/>
  <c r="H248" i="22"/>
  <c r="AH213" i="34"/>
  <c r="FR213" i="34" s="1"/>
  <c r="BH99" i="34"/>
  <c r="FC212" i="34"/>
  <c r="AJ213" i="33"/>
  <c r="BJ213" i="33" s="1"/>
  <c r="AI209" i="33"/>
  <c r="G388" i="22"/>
  <c r="H211" i="22"/>
  <c r="H1025" i="17"/>
  <c r="J401" i="22"/>
  <c r="F252" i="22"/>
  <c r="F1022" i="17"/>
  <c r="J211" i="33"/>
  <c r="J281" i="22"/>
  <c r="J287" i="22" s="1"/>
  <c r="J110" i="22"/>
  <c r="H163" i="27"/>
  <c r="H696" i="17"/>
  <c r="F937" i="17"/>
  <c r="F954" i="17" s="1"/>
  <c r="F97" i="33"/>
  <c r="AI97" i="33" s="1"/>
  <c r="F765" i="17"/>
  <c r="V99" i="33"/>
  <c r="I853" i="17"/>
  <c r="I348" i="17"/>
  <c r="H318" i="22"/>
  <c r="U213" i="33"/>
  <c r="I786" i="6"/>
  <c r="I785" i="6" s="1"/>
  <c r="H165" i="27"/>
  <c r="H868" i="17"/>
  <c r="K69" i="22"/>
  <c r="AK211" i="34" s="1"/>
  <c r="K174" i="22"/>
  <c r="AX211" i="34" s="1"/>
  <c r="K104" i="22"/>
  <c r="K211" i="34" s="1"/>
  <c r="K139" i="22"/>
  <c r="X211" i="34" s="1"/>
  <c r="BK211" i="33"/>
  <c r="J246" i="22"/>
  <c r="J75" i="22"/>
  <c r="G98" i="33"/>
  <c r="G766" i="17"/>
  <c r="I681" i="17"/>
  <c r="I176" i="17"/>
  <c r="H283" i="22"/>
  <c r="H213" i="33"/>
  <c r="I392" i="22"/>
  <c r="BI98" i="33"/>
  <c r="J39" i="22"/>
  <c r="J209" i="22"/>
  <c r="BJ211" i="34" s="1"/>
  <c r="GT211" i="34" s="1"/>
  <c r="W211" i="33"/>
  <c r="W225" i="33" s="1"/>
  <c r="J316" i="22"/>
  <c r="J322" i="22" s="1"/>
  <c r="J145" i="22"/>
  <c r="F679" i="17"/>
  <c r="G606" i="17"/>
  <c r="G680" i="17"/>
  <c r="G176" i="17"/>
  <c r="I606" i="17"/>
  <c r="I939" i="17"/>
  <c r="I954" i="17" s="1"/>
  <c r="I434" i="17"/>
  <c r="BV98" i="33"/>
  <c r="J351" i="22"/>
  <c r="J357" i="22" s="1"/>
  <c r="J180" i="22"/>
  <c r="J333" i="17"/>
  <c r="J419" i="17"/>
  <c r="J161" i="17"/>
  <c r="J88" i="17"/>
  <c r="F851" i="17"/>
  <c r="F868" i="17" s="1"/>
  <c r="S97" i="33"/>
  <c r="AV97" i="33" s="1"/>
  <c r="T98" i="33"/>
  <c r="G852" i="17"/>
  <c r="G348" i="17"/>
  <c r="G938" i="17"/>
  <c r="G954" i="17" s="1"/>
  <c r="G434" i="17"/>
  <c r="E198" i="6"/>
  <c r="U219" i="33"/>
  <c r="BI207" i="33"/>
  <c r="G244" i="22"/>
  <c r="HR99" i="34" l="1"/>
  <c r="DQ98" i="34"/>
  <c r="J505" i="17"/>
  <c r="BJ99" i="34" s="1"/>
  <c r="AW99" i="34"/>
  <c r="AW219" i="34" s="1"/>
  <c r="ES99" i="34"/>
  <c r="N646" i="6"/>
  <c r="N564" i="6"/>
  <c r="W99" i="34"/>
  <c r="W219" i="34" s="1"/>
  <c r="F606" i="17"/>
  <c r="G399" i="22"/>
  <c r="F396" i="22"/>
  <c r="F399" i="22"/>
  <c r="E738" i="6"/>
  <c r="AI219" i="34"/>
  <c r="DS99" i="34"/>
  <c r="AG219" i="34"/>
  <c r="FQ98" i="34"/>
  <c r="EQ98" i="34"/>
  <c r="F696" i="17"/>
  <c r="FS99" i="34"/>
  <c r="JB207" i="34"/>
  <c r="IP209" i="34"/>
  <c r="AJ99" i="34"/>
  <c r="GC97" i="34"/>
  <c r="FP97" i="34"/>
  <c r="ER213" i="34"/>
  <c r="IS225" i="34"/>
  <c r="GG211" i="34"/>
  <c r="GG225" i="34" s="1"/>
  <c r="DR213" i="34"/>
  <c r="HR213" i="34" s="1"/>
  <c r="GE99" i="34"/>
  <c r="EP97" i="34"/>
  <c r="FU211" i="34"/>
  <c r="DU211" i="34"/>
  <c r="HU211" i="34" s="1"/>
  <c r="EU211" i="34"/>
  <c r="IU211" i="34" s="1"/>
  <c r="DP97" i="34"/>
  <c r="IE211" i="34"/>
  <c r="IC98" i="34"/>
  <c r="IC210" i="34"/>
  <c r="ID99" i="34"/>
  <c r="IC213" i="34"/>
  <c r="IC209" i="34"/>
  <c r="ID210" i="34"/>
  <c r="IC207" i="34"/>
  <c r="IC208" i="34"/>
  <c r="IF211" i="34"/>
  <c r="IC96" i="34"/>
  <c r="IC212" i="34"/>
  <c r="IB225" i="34"/>
  <c r="ET225" i="34"/>
  <c r="FP225" i="34"/>
  <c r="JE211" i="34"/>
  <c r="HE211" i="34"/>
  <c r="FF225" i="34"/>
  <c r="JF211" i="34"/>
  <c r="HF211" i="34"/>
  <c r="HF225" i="34" s="1"/>
  <c r="GC225" i="34"/>
  <c r="GP97" i="34"/>
  <c r="EE99" i="34"/>
  <c r="GR99" i="34"/>
  <c r="EF225" i="34"/>
  <c r="GQ213" i="34"/>
  <c r="FT225" i="34"/>
  <c r="HC96" i="34"/>
  <c r="JC96" i="34" s="1"/>
  <c r="HD99" i="34"/>
  <c r="JD99" i="34" s="1"/>
  <c r="HC209" i="34"/>
  <c r="JC209" i="34" s="1"/>
  <c r="HC207" i="34"/>
  <c r="JC207" i="34" s="1"/>
  <c r="JD210" i="34"/>
  <c r="HD210" i="34"/>
  <c r="HC210" i="34"/>
  <c r="JC210" i="34" s="1"/>
  <c r="JC213" i="34"/>
  <c r="HC213" i="34"/>
  <c r="EG211" i="34"/>
  <c r="ED213" i="34"/>
  <c r="JB225" i="34"/>
  <c r="JC212" i="34"/>
  <c r="HC212" i="34"/>
  <c r="HC98" i="34"/>
  <c r="JC98" i="34" s="1"/>
  <c r="HC208" i="34"/>
  <c r="JC208" i="34" s="1"/>
  <c r="EC97" i="34"/>
  <c r="EC225" i="34"/>
  <c r="GN225" i="34"/>
  <c r="BJ225" i="34"/>
  <c r="GT225" i="34"/>
  <c r="GP225" i="34"/>
  <c r="IP225" i="34" s="1"/>
  <c r="F693" i="6"/>
  <c r="F738" i="6" s="1"/>
  <c r="F1023" i="17"/>
  <c r="FC225" i="34"/>
  <c r="AY99" i="33"/>
  <c r="AM211" i="33"/>
  <c r="AM225" i="33" s="1"/>
  <c r="J225" i="33"/>
  <c r="AJ98" i="33"/>
  <c r="AW98" i="33"/>
  <c r="DP225" i="34"/>
  <c r="HP225" i="34" s="1"/>
  <c r="BI209" i="33"/>
  <c r="BI225" i="33" s="1"/>
  <c r="AI225" i="33"/>
  <c r="FE99" i="34"/>
  <c r="AS219" i="34"/>
  <c r="AS226" i="34" s="1"/>
  <c r="BI99" i="34"/>
  <c r="BG98" i="34"/>
  <c r="S219" i="34"/>
  <c r="S226" i="34" s="1"/>
  <c r="FD213" i="34"/>
  <c r="H388" i="22"/>
  <c r="BH213" i="34"/>
  <c r="GE213" i="34" s="1"/>
  <c r="AF219" i="34"/>
  <c r="AF226" i="34" s="1"/>
  <c r="FC97" i="34"/>
  <c r="AK213" i="33"/>
  <c r="BK213" i="33" s="1"/>
  <c r="K209" i="22"/>
  <c r="BK211" i="34" s="1"/>
  <c r="GU211" i="34" s="1"/>
  <c r="BV97" i="33"/>
  <c r="AV219" i="33"/>
  <c r="AV226" i="33" s="1"/>
  <c r="S219" i="33"/>
  <c r="S226" i="33" s="1"/>
  <c r="F163" i="27"/>
  <c r="X211" i="33"/>
  <c r="K316" i="22"/>
  <c r="K246" i="22"/>
  <c r="I165" i="27"/>
  <c r="I868" i="17"/>
  <c r="BI96" i="33"/>
  <c r="BX99" i="33"/>
  <c r="AX219" i="33"/>
  <c r="E200" i="6"/>
  <c r="G165" i="27"/>
  <c r="G868" i="17"/>
  <c r="J939" i="17"/>
  <c r="J954" i="17" s="1"/>
  <c r="J434" i="17"/>
  <c r="G163" i="27"/>
  <c r="G696" i="17"/>
  <c r="BL211" i="33"/>
  <c r="BL225" i="33" s="1"/>
  <c r="F703" i="6"/>
  <c r="F748" i="6" s="1"/>
  <c r="F165" i="27"/>
  <c r="L139" i="22"/>
  <c r="Y211" i="34" s="1"/>
  <c r="L104" i="22"/>
  <c r="L211" i="34" s="1"/>
  <c r="L174" i="22"/>
  <c r="AY211" i="34" s="1"/>
  <c r="L69" i="22"/>
  <c r="AL211" i="34" s="1"/>
  <c r="BJ210" i="33"/>
  <c r="T219" i="33"/>
  <c r="J853" i="17"/>
  <c r="W99" i="33"/>
  <c r="J348" i="17"/>
  <c r="I1025" i="17"/>
  <c r="G1024" i="17"/>
  <c r="J215" i="22"/>
  <c r="J386" i="22"/>
  <c r="I163" i="27"/>
  <c r="I696" i="17"/>
  <c r="K211" i="33"/>
  <c r="AN211" i="33" s="1"/>
  <c r="K281" i="22"/>
  <c r="V219" i="33"/>
  <c r="J681" i="17"/>
  <c r="J176" i="17"/>
  <c r="E748" i="6"/>
  <c r="J786" i="6"/>
  <c r="J785" i="6" s="1"/>
  <c r="K351" i="22"/>
  <c r="BI97" i="33"/>
  <c r="I693" i="6"/>
  <c r="I738" i="6" s="1"/>
  <c r="H244" i="22"/>
  <c r="H245" i="22"/>
  <c r="HQ98" i="34" l="1"/>
  <c r="IP97" i="34"/>
  <c r="F188" i="6"/>
  <c r="FT99" i="34"/>
  <c r="J606" i="17"/>
  <c r="H399" i="22"/>
  <c r="F402" i="22"/>
  <c r="AY219" i="33"/>
  <c r="AJ219" i="34"/>
  <c r="GT99" i="34"/>
  <c r="HS99" i="34"/>
  <c r="HP97" i="34"/>
  <c r="ET99" i="34"/>
  <c r="DT99" i="34"/>
  <c r="K386" i="22"/>
  <c r="J1025" i="17"/>
  <c r="FV211" i="34"/>
  <c r="DV211" i="34"/>
  <c r="HV211" i="34" s="1"/>
  <c r="EV211" i="34"/>
  <c r="IV211" i="34" s="1"/>
  <c r="GF99" i="34"/>
  <c r="IR99" i="34"/>
  <c r="IT225" i="34"/>
  <c r="GH211" i="34"/>
  <c r="GD98" i="34"/>
  <c r="GG99" i="34"/>
  <c r="IC97" i="34"/>
  <c r="ID213" i="34"/>
  <c r="IE99" i="34"/>
  <c r="IC225" i="34"/>
  <c r="IG211" i="34"/>
  <c r="IF225" i="34"/>
  <c r="HE99" i="34"/>
  <c r="GR213" i="34"/>
  <c r="IR213" i="34" s="1"/>
  <c r="EH211" i="34"/>
  <c r="EG225" i="34"/>
  <c r="HC225" i="34"/>
  <c r="JC225" i="34" s="1"/>
  <c r="EG99" i="34"/>
  <c r="EF99" i="34"/>
  <c r="GS99" i="34"/>
  <c r="JF225" i="34"/>
  <c r="HC97" i="34"/>
  <c r="JC97" i="34" s="1"/>
  <c r="JD213" i="34"/>
  <c r="HD213" i="34"/>
  <c r="GQ98" i="34"/>
  <c r="IQ98" i="34" s="1"/>
  <c r="ED98" i="34"/>
  <c r="EE213" i="34"/>
  <c r="FE213" i="34"/>
  <c r="AZ99" i="33"/>
  <c r="AZ219" i="33" s="1"/>
  <c r="DT225" i="34"/>
  <c r="HT225" i="34" s="1"/>
  <c r="FG211" i="34"/>
  <c r="FF99" i="34"/>
  <c r="FD98" i="34"/>
  <c r="FH211" i="34"/>
  <c r="J163" i="27"/>
  <c r="J696" i="17"/>
  <c r="J392" i="22"/>
  <c r="BW98" i="33"/>
  <c r="AW219" i="33"/>
  <c r="L351" i="22"/>
  <c r="BM211" i="33"/>
  <c r="BM225" i="33" s="1"/>
  <c r="BX219" i="33"/>
  <c r="BY99" i="33"/>
  <c r="BJ98" i="33"/>
  <c r="J693" i="6"/>
  <c r="J738" i="6" s="1"/>
  <c r="L209" i="22"/>
  <c r="BL211" i="34" s="1"/>
  <c r="GV211" i="34" s="1"/>
  <c r="L281" i="22"/>
  <c r="L211" i="33"/>
  <c r="AO211" i="33" s="1"/>
  <c r="BV219" i="33"/>
  <c r="M69" i="22"/>
  <c r="AM211" i="34" s="1"/>
  <c r="M139" i="22"/>
  <c r="Z211" i="34" s="1"/>
  <c r="M104" i="22"/>
  <c r="M211" i="34" s="1"/>
  <c r="M174" i="22"/>
  <c r="AZ211" i="34" s="1"/>
  <c r="W219" i="33"/>
  <c r="L316" i="22"/>
  <c r="Y211" i="33"/>
  <c r="J165" i="27"/>
  <c r="J868" i="17"/>
  <c r="L246" i="22"/>
  <c r="E27" i="27"/>
  <c r="HT99" i="34" l="1"/>
  <c r="IT99" i="34"/>
  <c r="FW211" i="34"/>
  <c r="EW211" i="34"/>
  <c r="IW211" i="34" s="1"/>
  <c r="DW211" i="34"/>
  <c r="HW211" i="34" s="1"/>
  <c r="IS99" i="34"/>
  <c r="GI211" i="34"/>
  <c r="ID98" i="34"/>
  <c r="IG99" i="34"/>
  <c r="IE213" i="34"/>
  <c r="IG225" i="34"/>
  <c r="IF99" i="34"/>
  <c r="IH211" i="34"/>
  <c r="HF99" i="34"/>
  <c r="JH211" i="34"/>
  <c r="HH211" i="34"/>
  <c r="FG225" i="34"/>
  <c r="JG211" i="34"/>
  <c r="HG211" i="34"/>
  <c r="HG225" i="34" s="1"/>
  <c r="JE99" i="34"/>
  <c r="JE213" i="34"/>
  <c r="HE213" i="34"/>
  <c r="HD98" i="34"/>
  <c r="EI211" i="34"/>
  <c r="FI211" i="34"/>
  <c r="FG99" i="34"/>
  <c r="M209" i="22"/>
  <c r="I244" i="22"/>
  <c r="M316" i="22"/>
  <c r="Z211" i="33"/>
  <c r="BY219" i="33"/>
  <c r="M351" i="22"/>
  <c r="M246" i="22"/>
  <c r="L386" i="22"/>
  <c r="BW219" i="33"/>
  <c r="I245" i="22"/>
  <c r="BZ99" i="33"/>
  <c r="M281" i="22"/>
  <c r="M211" i="33"/>
  <c r="AP211" i="33" s="1"/>
  <c r="BN211" i="33"/>
  <c r="JG225" i="34" l="1"/>
  <c r="II211" i="34"/>
  <c r="JD98" i="34"/>
  <c r="HG99" i="34"/>
  <c r="JI211" i="34"/>
  <c r="HI211" i="34"/>
  <c r="JF99" i="34"/>
  <c r="M386" i="22"/>
  <c r="BM211" i="34"/>
  <c r="GJ211" i="34" s="1"/>
  <c r="BO211" i="33"/>
  <c r="BZ219" i="33"/>
  <c r="J244" i="22"/>
  <c r="I249" i="22"/>
  <c r="F732" i="6" l="1"/>
  <c r="I399" i="22"/>
  <c r="I396" i="22"/>
  <c r="JG99" i="34"/>
  <c r="EJ211" i="34"/>
  <c r="GW211" i="34"/>
  <c r="FJ211" i="34"/>
  <c r="I252" i="22"/>
  <c r="I703" i="6" s="1"/>
  <c r="BP211" i="33"/>
  <c r="J245" i="22"/>
  <c r="J249" i="22"/>
  <c r="I402" i="22" l="1"/>
  <c r="IJ211" i="34"/>
  <c r="JJ211" i="34"/>
  <c r="HJ211" i="34"/>
  <c r="J250" i="22"/>
  <c r="J399" i="22" l="1"/>
  <c r="I748" i="6"/>
  <c r="J396" i="22"/>
  <c r="J252" i="22"/>
  <c r="J703" i="6" l="1"/>
  <c r="J402" i="22"/>
  <c r="J748" i="6" l="1"/>
  <c r="G140" i="22" l="1"/>
  <c r="T212" i="34" s="1"/>
  <c r="G175" i="22"/>
  <c r="AT212" i="34" s="1"/>
  <c r="G105" i="22"/>
  <c r="G212" i="34" s="1"/>
  <c r="G70" i="22"/>
  <c r="AG212" i="34" s="1"/>
  <c r="G395" i="22"/>
  <c r="G401" i="22" s="1"/>
  <c r="G38" i="22"/>
  <c r="H175" i="22"/>
  <c r="AU212" i="34" s="1"/>
  <c r="H140" i="22"/>
  <c r="U212" i="34" s="1"/>
  <c r="H70" i="22"/>
  <c r="AH212" i="34" s="1"/>
  <c r="H105" i="22"/>
  <c r="H395" i="22"/>
  <c r="H401" i="22" s="1"/>
  <c r="H38" i="22"/>
  <c r="FQ212" i="34" l="1"/>
  <c r="DQ212" i="34"/>
  <c r="HQ212" i="34" s="1"/>
  <c r="EQ212" i="34"/>
  <c r="AH225" i="34"/>
  <c r="AT225" i="34"/>
  <c r="AU225" i="34"/>
  <c r="AG225" i="34"/>
  <c r="H210" i="22"/>
  <c r="BH212" i="34" s="1"/>
  <c r="H212" i="34"/>
  <c r="G225" i="34"/>
  <c r="U225" i="34"/>
  <c r="T225" i="34"/>
  <c r="H39" i="22"/>
  <c r="H352" i="22"/>
  <c r="H357" i="22" s="1"/>
  <c r="H180" i="22"/>
  <c r="G247" i="22"/>
  <c r="G75" i="22"/>
  <c r="G282" i="22"/>
  <c r="G287" i="22" s="1"/>
  <c r="G212" i="33"/>
  <c r="G110" i="22"/>
  <c r="H282" i="22"/>
  <c r="H287" i="22" s="1"/>
  <c r="H212" i="33"/>
  <c r="H110" i="22"/>
  <c r="H247" i="22"/>
  <c r="H75" i="22"/>
  <c r="G352" i="22"/>
  <c r="G357" i="22" s="1"/>
  <c r="G180" i="22"/>
  <c r="H317" i="22"/>
  <c r="H322" i="22" s="1"/>
  <c r="U212" i="33"/>
  <c r="H145" i="22"/>
  <c r="G39" i="22"/>
  <c r="G210" i="22"/>
  <c r="T212" i="33"/>
  <c r="G317" i="22"/>
  <c r="G322" i="22" s="1"/>
  <c r="G145" i="22"/>
  <c r="FR212" i="34" l="1"/>
  <c r="FR225" i="34" s="1"/>
  <c r="DR212" i="34"/>
  <c r="HR212" i="34" s="1"/>
  <c r="ER212" i="34"/>
  <c r="GE212" i="34"/>
  <c r="GE225" i="34" s="1"/>
  <c r="GR212" i="34"/>
  <c r="GR225" i="34" s="1"/>
  <c r="EE212" i="34"/>
  <c r="H215" i="22"/>
  <c r="H387" i="22"/>
  <c r="U225" i="33"/>
  <c r="T225" i="33"/>
  <c r="AJ212" i="33"/>
  <c r="AJ225" i="33" s="1"/>
  <c r="G225" i="33"/>
  <c r="AK212" i="33"/>
  <c r="H225" i="33"/>
  <c r="BG212" i="34"/>
  <c r="FE212" i="34"/>
  <c r="H225" i="34"/>
  <c r="BH225" i="34"/>
  <c r="N353" i="6"/>
  <c r="H252" i="22"/>
  <c r="N311" i="6"/>
  <c r="G786" i="6"/>
  <c r="G785" i="6" s="1"/>
  <c r="H786" i="6"/>
  <c r="H785" i="6" s="1"/>
  <c r="G387" i="22"/>
  <c r="G215" i="22"/>
  <c r="N343" i="6"/>
  <c r="G252" i="22"/>
  <c r="H392" i="22" l="1"/>
  <c r="H703" i="6" s="1"/>
  <c r="H396" i="22"/>
  <c r="H402" i="22" s="1"/>
  <c r="G396" i="22"/>
  <c r="G402" i="22" s="1"/>
  <c r="AK225" i="33"/>
  <c r="H693" i="6"/>
  <c r="IR212" i="34"/>
  <c r="ER225" i="34"/>
  <c r="IR225" i="34" s="1"/>
  <c r="DR225" i="34"/>
  <c r="HR225" i="34" s="1"/>
  <c r="N301" i="6"/>
  <c r="EQ225" i="34"/>
  <c r="GD212" i="34"/>
  <c r="GD225" i="34" s="1"/>
  <c r="IE212" i="34"/>
  <c r="FE225" i="34"/>
  <c r="HE212" i="34"/>
  <c r="HE225" i="34" s="1"/>
  <c r="GQ212" i="34"/>
  <c r="FQ225" i="34"/>
  <c r="ED212" i="34"/>
  <c r="EE225" i="34"/>
  <c r="BG225" i="34"/>
  <c r="FD212" i="34"/>
  <c r="DQ225" i="34"/>
  <c r="HQ225" i="34" s="1"/>
  <c r="N259" i="6"/>
  <c r="BJ212" i="33"/>
  <c r="BJ225" i="33" s="1"/>
  <c r="G392" i="22"/>
  <c r="BK212" i="33"/>
  <c r="BK225" i="33" s="1"/>
  <c r="N269" i="6"/>
  <c r="JE212" i="34" l="1"/>
  <c r="GQ225" i="34"/>
  <c r="IQ225" i="34" s="1"/>
  <c r="IQ212" i="34"/>
  <c r="IE225" i="34"/>
  <c r="ID212" i="34"/>
  <c r="FD225" i="34"/>
  <c r="HD212" i="34"/>
  <c r="HD225" i="34" s="1"/>
  <c r="ED225" i="34"/>
  <c r="JE225" i="34"/>
  <c r="G693" i="6"/>
  <c r="H738" i="6"/>
  <c r="JD212" i="34" l="1"/>
  <c r="ID225" i="34"/>
  <c r="JD225" i="34"/>
  <c r="G703" i="6"/>
  <c r="H748" i="6"/>
  <c r="G738" i="6"/>
  <c r="G748" i="6" l="1"/>
  <c r="L405" i="17" l="1"/>
  <c r="AY85" i="34" s="1"/>
  <c r="L233" i="17"/>
  <c r="L85" i="34" s="1"/>
  <c r="L319" i="17"/>
  <c r="Y85" i="34" s="1"/>
  <c r="L147" i="17"/>
  <c r="L235" i="17"/>
  <c r="L87" i="34" s="1"/>
  <c r="L321" i="17"/>
  <c r="Y87" i="34" s="1"/>
  <c r="L407" i="17"/>
  <c r="AY87" i="34" s="1"/>
  <c r="L149" i="17"/>
  <c r="K321" i="17"/>
  <c r="X87" i="34" s="1"/>
  <c r="K407" i="17"/>
  <c r="AX87" i="34" s="1"/>
  <c r="K149" i="17"/>
  <c r="K235" i="17"/>
  <c r="K87" i="34" s="1"/>
  <c r="K147" i="17"/>
  <c r="K405" i="17"/>
  <c r="AX85" i="34" s="1"/>
  <c r="K233" i="17"/>
  <c r="K85" i="34" s="1"/>
  <c r="K319" i="17"/>
  <c r="X85" i="34" s="1"/>
  <c r="L493" i="17" l="1"/>
  <c r="K491" i="17"/>
  <c r="BK85" i="34" s="1"/>
  <c r="GH85" i="34" s="1"/>
  <c r="L491" i="17"/>
  <c r="K493" i="17"/>
  <c r="AK85" i="34"/>
  <c r="FU85" i="34" s="1"/>
  <c r="AK87" i="34"/>
  <c r="DU87" i="34" s="1"/>
  <c r="HU87" i="34" s="1"/>
  <c r="AL87" i="34"/>
  <c r="DV87" i="34" s="1"/>
  <c r="HV87" i="34" s="1"/>
  <c r="AL85" i="34"/>
  <c r="FV85" i="34" s="1"/>
  <c r="L87" i="33"/>
  <c r="L755" i="17"/>
  <c r="K667" i="17"/>
  <c r="K87" i="33"/>
  <c r="AN87" i="33" s="1"/>
  <c r="K755" i="17"/>
  <c r="X87" i="33"/>
  <c r="BA87" i="33" s="1"/>
  <c r="K841" i="17"/>
  <c r="L927" i="17"/>
  <c r="K925" i="17"/>
  <c r="K927" i="17"/>
  <c r="Y85" i="33"/>
  <c r="L839" i="17"/>
  <c r="X85" i="33"/>
  <c r="K839" i="17"/>
  <c r="K669" i="17"/>
  <c r="BL85" i="34"/>
  <c r="EI85" i="34" s="1"/>
  <c r="L85" i="33"/>
  <c r="L753" i="17"/>
  <c r="L669" i="17"/>
  <c r="K85" i="33"/>
  <c r="K753" i="17"/>
  <c r="BL87" i="34"/>
  <c r="GI87" i="34" s="1"/>
  <c r="Y87" i="33"/>
  <c r="L841" i="17"/>
  <c r="L667" i="17"/>
  <c r="L925" i="17"/>
  <c r="EV85" i="34" l="1"/>
  <c r="IV85" i="34" s="1"/>
  <c r="DV85" i="34"/>
  <c r="HV85" i="34" s="1"/>
  <c r="EV87" i="34"/>
  <c r="IV87" i="34" s="1"/>
  <c r="EU85" i="34"/>
  <c r="IU85" i="34" s="1"/>
  <c r="DU85" i="34"/>
  <c r="HU85" i="34" s="1"/>
  <c r="EU87" i="34"/>
  <c r="IU87" i="34" s="1"/>
  <c r="FU87" i="34"/>
  <c r="FV87" i="34"/>
  <c r="AN85" i="33"/>
  <c r="GI85" i="34"/>
  <c r="II85" i="34"/>
  <c r="GV85" i="34"/>
  <c r="GU85" i="34"/>
  <c r="GV87" i="34"/>
  <c r="EI87" i="34"/>
  <c r="EH85" i="34"/>
  <c r="K1011" i="17"/>
  <c r="BK87" i="34"/>
  <c r="FH85" i="34"/>
  <c r="FI85" i="34"/>
  <c r="FI87" i="34"/>
  <c r="AO87" i="33"/>
  <c r="BO87" i="33" s="1"/>
  <c r="AO85" i="33"/>
  <c r="BO85" i="33" s="1"/>
  <c r="BB87" i="33"/>
  <c r="CB87" i="33" s="1"/>
  <c r="BN87" i="33"/>
  <c r="L1011" i="17"/>
  <c r="CA87" i="33"/>
  <c r="L1013" i="17"/>
  <c r="K1013" i="17"/>
  <c r="GH87" i="34" l="1"/>
  <c r="BN85" i="33"/>
  <c r="IH85" i="34"/>
  <c r="II87" i="34"/>
  <c r="JI85" i="34"/>
  <c r="HI85" i="34"/>
  <c r="JH85" i="34"/>
  <c r="HH85" i="34"/>
  <c r="GU87" i="34"/>
  <c r="EH87" i="34"/>
  <c r="JI87" i="34"/>
  <c r="HI87" i="34"/>
  <c r="FH87" i="34"/>
  <c r="K243" i="17"/>
  <c r="K95" i="34" s="1"/>
  <c r="K157" i="17"/>
  <c r="K415" i="17"/>
  <c r="AX95" i="34" s="1"/>
  <c r="K329" i="17"/>
  <c r="X95" i="34" s="1"/>
  <c r="K150" i="17"/>
  <c r="K408" i="17"/>
  <c r="AX88" i="34" s="1"/>
  <c r="K236" i="17"/>
  <c r="K88" i="34" s="1"/>
  <c r="K322" i="17"/>
  <c r="X88" i="34" s="1"/>
  <c r="K494" i="17" l="1"/>
  <c r="BK88" i="34" s="1"/>
  <c r="K501" i="17"/>
  <c r="AK88" i="34"/>
  <c r="DU88" i="34" s="1"/>
  <c r="HU88" i="34" s="1"/>
  <c r="IH87" i="34"/>
  <c r="JH87" i="34"/>
  <c r="HH87" i="34"/>
  <c r="AK95" i="34"/>
  <c r="K677" i="17"/>
  <c r="K88" i="33"/>
  <c r="AN88" i="33" s="1"/>
  <c r="K756" i="17"/>
  <c r="X88" i="33"/>
  <c r="K842" i="17"/>
  <c r="L322" i="17"/>
  <c r="Y88" i="34" s="1"/>
  <c r="L408" i="17"/>
  <c r="AY88" i="34" s="1"/>
  <c r="L150" i="17"/>
  <c r="L236" i="17"/>
  <c r="L88" i="34" s="1"/>
  <c r="K928" i="17"/>
  <c r="X95" i="33"/>
  <c r="BA95" i="33" s="1"/>
  <c r="K849" i="17"/>
  <c r="K763" i="17"/>
  <c r="K95" i="33"/>
  <c r="AN95" i="33" s="1"/>
  <c r="L415" i="17"/>
  <c r="AY95" i="34" s="1"/>
  <c r="L329" i="17"/>
  <c r="Y95" i="34" s="1"/>
  <c r="L243" i="17"/>
  <c r="L95" i="34" s="1"/>
  <c r="L157" i="17"/>
  <c r="K670" i="17"/>
  <c r="K935" i="17"/>
  <c r="FU88" i="34" l="1"/>
  <c r="L501" i="17"/>
  <c r="L494" i="17"/>
  <c r="BL88" i="34" s="1"/>
  <c r="GI88" i="34" s="1"/>
  <c r="GU88" i="34"/>
  <c r="EU88" i="34"/>
  <c r="IU88" i="34" s="1"/>
  <c r="AL88" i="34"/>
  <c r="FV88" i="34" s="1"/>
  <c r="AL95" i="34"/>
  <c r="FV95" i="34" s="1"/>
  <c r="K1021" i="17"/>
  <c r="DU95" i="34"/>
  <c r="HU95" i="34" s="1"/>
  <c r="FU95" i="34"/>
  <c r="GH88" i="34"/>
  <c r="EU95" i="34"/>
  <c r="IU95" i="34" s="1"/>
  <c r="EH88" i="34"/>
  <c r="FH88" i="34"/>
  <c r="K1014" i="17"/>
  <c r="BK95" i="34"/>
  <c r="BA88" i="33"/>
  <c r="L670" i="17"/>
  <c r="BN88" i="33"/>
  <c r="BN95" i="33"/>
  <c r="CA95" i="33"/>
  <c r="L677" i="17"/>
  <c r="L763" i="17"/>
  <c r="L95" i="33"/>
  <c r="Y95" i="33"/>
  <c r="L849" i="17"/>
  <c r="L928" i="17"/>
  <c r="L935" i="17"/>
  <c r="L88" i="33"/>
  <c r="L756" i="17"/>
  <c r="Y88" i="33"/>
  <c r="BB88" i="33" s="1"/>
  <c r="L842" i="17"/>
  <c r="BL95" i="34" l="1"/>
  <c r="DV95" i="34"/>
  <c r="HV95" i="34" s="1"/>
  <c r="DV88" i="34"/>
  <c r="HV88" i="34" s="1"/>
  <c r="EV95" i="34"/>
  <c r="IV95" i="34" s="1"/>
  <c r="EV88" i="34"/>
  <c r="IV88" i="34" s="1"/>
  <c r="GV95" i="34"/>
  <c r="CA88" i="33"/>
  <c r="EH95" i="34"/>
  <c r="IH95" i="34" s="1"/>
  <c r="GH95" i="34"/>
  <c r="GI95" i="34"/>
  <c r="IH88" i="34"/>
  <c r="EI88" i="34"/>
  <c r="GV88" i="34"/>
  <c r="JH88" i="34"/>
  <c r="HH88" i="34"/>
  <c r="EI95" i="34"/>
  <c r="GU95" i="34"/>
  <c r="FI95" i="34"/>
  <c r="FH95" i="34"/>
  <c r="FI88" i="34"/>
  <c r="AO88" i="33"/>
  <c r="AO95" i="33"/>
  <c r="BB95" i="33"/>
  <c r="CB88" i="33"/>
  <c r="L1014" i="17"/>
  <c r="L1021" i="17"/>
  <c r="BO95" i="33" l="1"/>
  <c r="BO88" i="33"/>
  <c r="CB95" i="33"/>
  <c r="II88" i="34"/>
  <c r="II95" i="34"/>
  <c r="JH95" i="34"/>
  <c r="HH95" i="34"/>
  <c r="JI88" i="34"/>
  <c r="HI88" i="34"/>
  <c r="JI95" i="34"/>
  <c r="HI95" i="34"/>
  <c r="K335" i="17"/>
  <c r="X101" i="34" s="1"/>
  <c r="K163" i="17"/>
  <c r="K421" i="17"/>
  <c r="M162" i="17"/>
  <c r="M420" i="17"/>
  <c r="M334" i="17"/>
  <c r="M854" i="17" s="1"/>
  <c r="M333" i="17"/>
  <c r="M161" i="17"/>
  <c r="M419" i="17"/>
  <c r="K420" i="17"/>
  <c r="K334" i="17"/>
  <c r="X100" i="34" s="1"/>
  <c r="K162" i="17"/>
  <c r="K333" i="17"/>
  <c r="X99" i="34" s="1"/>
  <c r="K419" i="17"/>
  <c r="K161" i="17"/>
  <c r="L421" i="17"/>
  <c r="L335" i="17"/>
  <c r="Y101" i="34" s="1"/>
  <c r="L163" i="17"/>
  <c r="L507" i="17" l="1"/>
  <c r="M506" i="17"/>
  <c r="K507" i="17"/>
  <c r="M505" i="17"/>
  <c r="K506" i="17"/>
  <c r="K505" i="17"/>
  <c r="AX99" i="34"/>
  <c r="AY101" i="34"/>
  <c r="AX100" i="34"/>
  <c r="AX101" i="34"/>
  <c r="AK99" i="34"/>
  <c r="EU99" i="34" s="1"/>
  <c r="AL101" i="34"/>
  <c r="FV101" i="34" s="1"/>
  <c r="AK100" i="34"/>
  <c r="FU100" i="34" s="1"/>
  <c r="AK101" i="34"/>
  <c r="FU101" i="34" s="1"/>
  <c r="AZ100" i="34"/>
  <c r="M940" i="17"/>
  <c r="AM100" i="34"/>
  <c r="M682" i="17"/>
  <c r="AM99" i="34"/>
  <c r="M681" i="17"/>
  <c r="Z99" i="34"/>
  <c r="M853" i="17"/>
  <c r="AZ99" i="34"/>
  <c r="M939" i="17"/>
  <c r="EU100" i="34"/>
  <c r="Z100" i="34"/>
  <c r="Y101" i="33"/>
  <c r="L855" i="17"/>
  <c r="K854" i="17"/>
  <c r="X100" i="33"/>
  <c r="BA100" i="33" s="1"/>
  <c r="K337" i="17"/>
  <c r="X103" i="34" s="1"/>
  <c r="K423" i="17"/>
  <c r="K165" i="17"/>
  <c r="L420" i="17"/>
  <c r="L334" i="17"/>
  <c r="Y100" i="34" s="1"/>
  <c r="L162" i="17"/>
  <c r="K941" i="17"/>
  <c r="L941" i="17"/>
  <c r="X99" i="33"/>
  <c r="BA99" i="33" s="1"/>
  <c r="K940" i="17"/>
  <c r="Z99" i="33"/>
  <c r="BC99" i="33" s="1"/>
  <c r="Z100" i="33"/>
  <c r="K164" i="17"/>
  <c r="K422" i="17"/>
  <c r="K336" i="17"/>
  <c r="BK99" i="34"/>
  <c r="L333" i="17"/>
  <c r="Y99" i="34" s="1"/>
  <c r="L161" i="17"/>
  <c r="L419" i="17"/>
  <c r="K683" i="17"/>
  <c r="L683" i="17"/>
  <c r="K939" i="17"/>
  <c r="X101" i="33"/>
  <c r="BA101" i="33" s="1"/>
  <c r="K855" i="17"/>
  <c r="DU99" i="34" l="1"/>
  <c r="FU99" i="34"/>
  <c r="L506" i="17"/>
  <c r="FW99" i="34"/>
  <c r="EV101" i="34"/>
  <c r="IV101" i="34" s="1"/>
  <c r="DU100" i="34"/>
  <c r="L505" i="17"/>
  <c r="K509" i="17"/>
  <c r="EU101" i="34"/>
  <c r="IU101" i="34" s="1"/>
  <c r="DV101" i="34"/>
  <c r="HV101" i="34" s="1"/>
  <c r="DU101" i="34"/>
  <c r="HU101" i="34" s="1"/>
  <c r="GH99" i="34"/>
  <c r="K508" i="17"/>
  <c r="AX103" i="34"/>
  <c r="AY99" i="34"/>
  <c r="AY100" i="34"/>
  <c r="AX102" i="34"/>
  <c r="BK101" i="34"/>
  <c r="GU101" i="34" s="1"/>
  <c r="BK100" i="34"/>
  <c r="GU100" i="34" s="1"/>
  <c r="IU100" i="34" s="1"/>
  <c r="BL101" i="34"/>
  <c r="GV101" i="34" s="1"/>
  <c r="DW99" i="34"/>
  <c r="AL99" i="34"/>
  <c r="DV99" i="34" s="1"/>
  <c r="AL100" i="34"/>
  <c r="AK103" i="34"/>
  <c r="DU103" i="34" s="1"/>
  <c r="AK102" i="34"/>
  <c r="EW99" i="34"/>
  <c r="BM100" i="34"/>
  <c r="EJ100" i="34" s="1"/>
  <c r="M1026" i="17"/>
  <c r="BM99" i="34"/>
  <c r="GW99" i="34" s="1"/>
  <c r="M1025" i="17"/>
  <c r="HU100" i="34"/>
  <c r="FW100" i="34"/>
  <c r="DW100" i="34"/>
  <c r="EW100" i="34"/>
  <c r="GU99" i="34"/>
  <c r="IU99" i="34" s="1"/>
  <c r="EH99" i="34"/>
  <c r="X102" i="34"/>
  <c r="FH99" i="34"/>
  <c r="BC100" i="33"/>
  <c r="CC100" i="33" s="1"/>
  <c r="BB101" i="33"/>
  <c r="CB101" i="33" s="1"/>
  <c r="K1027" i="17"/>
  <c r="K684" i="17"/>
  <c r="L940" i="17"/>
  <c r="L939" i="17"/>
  <c r="X102" i="33"/>
  <c r="K856" i="17"/>
  <c r="K943" i="17"/>
  <c r="CA100" i="33"/>
  <c r="K1025" i="17"/>
  <c r="K942" i="17"/>
  <c r="CA101" i="33"/>
  <c r="Y99" i="33"/>
  <c r="K1026" i="17"/>
  <c r="L1027" i="17"/>
  <c r="Y100" i="33"/>
  <c r="L854" i="17"/>
  <c r="X103" i="33"/>
  <c r="BA103" i="33" s="1"/>
  <c r="K857" i="17"/>
  <c r="EH101" i="34" l="1"/>
  <c r="FV99" i="34"/>
  <c r="FH101" i="34"/>
  <c r="JH101" i="34" s="1"/>
  <c r="HU99" i="34"/>
  <c r="EH100" i="34"/>
  <c r="FU103" i="34"/>
  <c r="HU103" i="34" s="1"/>
  <c r="HW99" i="34"/>
  <c r="EU103" i="34"/>
  <c r="FV100" i="34"/>
  <c r="DV100" i="34"/>
  <c r="GH101" i="34"/>
  <c r="GH100" i="34"/>
  <c r="FH100" i="34"/>
  <c r="EV99" i="34"/>
  <c r="GI101" i="34"/>
  <c r="EI101" i="34"/>
  <c r="II101" i="34" s="1"/>
  <c r="FI101" i="34"/>
  <c r="JI101" i="34" s="1"/>
  <c r="BK103" i="34"/>
  <c r="EH103" i="34" s="1"/>
  <c r="BL100" i="34"/>
  <c r="GI100" i="34" s="1"/>
  <c r="BK102" i="34"/>
  <c r="EH102" i="34" s="1"/>
  <c r="EV100" i="34"/>
  <c r="FJ100" i="34"/>
  <c r="HJ100" i="34" s="1"/>
  <c r="JJ100" i="34" s="1"/>
  <c r="EJ99" i="34"/>
  <c r="GW100" i="34"/>
  <c r="IW100" i="34" s="1"/>
  <c r="FJ99" i="34"/>
  <c r="HJ99" i="34" s="1"/>
  <c r="JJ99" i="34" s="1"/>
  <c r="GJ100" i="34"/>
  <c r="IJ100" i="34" s="1"/>
  <c r="IW99" i="34"/>
  <c r="GJ99" i="34"/>
  <c r="HW100" i="34"/>
  <c r="HV99" i="34"/>
  <c r="FU102" i="34"/>
  <c r="DU102" i="34"/>
  <c r="HU102" i="34" s="1"/>
  <c r="EU102" i="34"/>
  <c r="IU102" i="34" s="1"/>
  <c r="IH101" i="34"/>
  <c r="IH99" i="34"/>
  <c r="HH101" i="34"/>
  <c r="HH99" i="34"/>
  <c r="JH99" i="34" s="1"/>
  <c r="HH100" i="34"/>
  <c r="JH100" i="34" s="1"/>
  <c r="BL99" i="34"/>
  <c r="L1026" i="17"/>
  <c r="BB99" i="33"/>
  <c r="BB100" i="33"/>
  <c r="CA103" i="33"/>
  <c r="K1029" i="17"/>
  <c r="IH100" i="34" l="1"/>
  <c r="GU103" i="34"/>
  <c r="IU103" i="34" s="1"/>
  <c r="GH103" i="34"/>
  <c r="IH103" i="34" s="1"/>
  <c r="HV100" i="34"/>
  <c r="GH102" i="34"/>
  <c r="IH102" i="34" s="1"/>
  <c r="HI101" i="34"/>
  <c r="GV100" i="34"/>
  <c r="IV100" i="34" s="1"/>
  <c r="FH103" i="34"/>
  <c r="HH103" i="34" s="1"/>
  <c r="JH103" i="34" s="1"/>
  <c r="EI100" i="34"/>
  <c r="II100" i="34" s="1"/>
  <c r="GU102" i="34"/>
  <c r="FI100" i="34"/>
  <c r="HI100" i="34" s="1"/>
  <c r="JI100" i="34" s="1"/>
  <c r="FH102" i="34"/>
  <c r="HH102" i="34" s="1"/>
  <c r="JH102" i="34" s="1"/>
  <c r="IJ99" i="34"/>
  <c r="GI99" i="34"/>
  <c r="CB100" i="33"/>
  <c r="EI99" i="34"/>
  <c r="GV99" i="34"/>
  <c r="IV99" i="34" s="1"/>
  <c r="FI99" i="34"/>
  <c r="II99" i="34" l="1"/>
  <c r="HI99" i="34"/>
  <c r="JI99" i="34" s="1"/>
  <c r="L165" i="17"/>
  <c r="L423" i="17"/>
  <c r="L337" i="17"/>
  <c r="L509" i="17" l="1"/>
  <c r="AY103" i="34"/>
  <c r="Y103" i="34"/>
  <c r="AL103" i="34"/>
  <c r="L336" i="17"/>
  <c r="L164" i="17"/>
  <c r="L422" i="17"/>
  <c r="Y103" i="33"/>
  <c r="BB103" i="33" s="1"/>
  <c r="L857" i="17"/>
  <c r="L943" i="17"/>
  <c r="FV103" i="34" l="1"/>
  <c r="L508" i="17"/>
  <c r="EV103" i="34"/>
  <c r="AY102" i="34"/>
  <c r="BL103" i="34"/>
  <c r="GI103" i="34" s="1"/>
  <c r="Y102" i="34"/>
  <c r="DV103" i="34"/>
  <c r="AL102" i="34"/>
  <c r="L1029" i="17"/>
  <c r="L684" i="17"/>
  <c r="L338" i="17"/>
  <c r="Y104" i="34" s="1"/>
  <c r="L166" i="17"/>
  <c r="L424" i="17"/>
  <c r="L856" i="17"/>
  <c r="Y102" i="33"/>
  <c r="K424" i="17"/>
  <c r="K338" i="17"/>
  <c r="K166" i="17"/>
  <c r="CB103" i="33"/>
  <c r="L942" i="17"/>
  <c r="EI103" i="34" l="1"/>
  <c r="II103" i="34" s="1"/>
  <c r="DV102" i="34"/>
  <c r="HV102" i="34" s="1"/>
  <c r="HV103" i="34"/>
  <c r="K510" i="17"/>
  <c r="L510" i="17"/>
  <c r="FV102" i="34"/>
  <c r="AY104" i="34"/>
  <c r="AX104" i="34"/>
  <c r="FI103" i="34"/>
  <c r="HI103" i="34" s="1"/>
  <c r="JI103" i="34" s="1"/>
  <c r="GV103" i="34"/>
  <c r="IV103" i="34" s="1"/>
  <c r="BL102" i="34"/>
  <c r="GV102" i="34" s="1"/>
  <c r="EV102" i="34"/>
  <c r="IV102" i="34" s="1"/>
  <c r="AL104" i="34"/>
  <c r="FV104" i="34" s="1"/>
  <c r="AK104" i="34"/>
  <c r="X104" i="34"/>
  <c r="X104" i="33"/>
  <c r="BA104" i="33" s="1"/>
  <c r="L944" i="17"/>
  <c r="M422" i="17"/>
  <c r="M336" i="17"/>
  <c r="M164" i="17"/>
  <c r="K944" i="17"/>
  <c r="Y104" i="33"/>
  <c r="BB104" i="33" s="1"/>
  <c r="M508" i="17" l="1"/>
  <c r="FU104" i="34"/>
  <c r="EI102" i="34"/>
  <c r="DU104" i="34"/>
  <c r="FI102" i="34"/>
  <c r="HI102" i="34" s="1"/>
  <c r="JI102" i="34" s="1"/>
  <c r="GI102" i="34"/>
  <c r="BK104" i="34"/>
  <c r="GU104" i="34" s="1"/>
  <c r="EU104" i="34"/>
  <c r="EV104" i="34"/>
  <c r="DV104" i="34"/>
  <c r="HV104" i="34" s="1"/>
  <c r="AZ102" i="34"/>
  <c r="M942" i="17"/>
  <c r="AM102" i="34"/>
  <c r="M684" i="17"/>
  <c r="Z102" i="34"/>
  <c r="M856" i="17"/>
  <c r="BL104" i="34"/>
  <c r="GI104" i="34" s="1"/>
  <c r="K1030" i="17"/>
  <c r="Z102" i="33"/>
  <c r="HU104" i="34" l="1"/>
  <c r="II102" i="34"/>
  <c r="IU104" i="34"/>
  <c r="EH104" i="34"/>
  <c r="FH104" i="34"/>
  <c r="HH104" i="34" s="1"/>
  <c r="JH104" i="34" s="1"/>
  <c r="GH104" i="34"/>
  <c r="M1028" i="17"/>
  <c r="DW102" i="34"/>
  <c r="HW102" i="34" s="1"/>
  <c r="FW102" i="34"/>
  <c r="EW102" i="34"/>
  <c r="IW102" i="34" s="1"/>
  <c r="GV104" i="34"/>
  <c r="IV104" i="34" s="1"/>
  <c r="EI104" i="34"/>
  <c r="BM102" i="34"/>
  <c r="GJ102" i="34" s="1"/>
  <c r="FI104" i="34"/>
  <c r="IH104" i="34" l="1"/>
  <c r="II104" i="34"/>
  <c r="HI104" i="34"/>
  <c r="JI104" i="34" s="1"/>
  <c r="GW102" i="34"/>
  <c r="EJ102" i="34"/>
  <c r="FJ102" i="34"/>
  <c r="L128" i="17"/>
  <c r="L300" i="17"/>
  <c r="Y66" i="34" s="1"/>
  <c r="L386" i="17"/>
  <c r="AY66" i="34" s="1"/>
  <c r="L214" i="17"/>
  <c r="L472" i="17" l="1"/>
  <c r="L992" i="17" s="1"/>
  <c r="L66" i="34"/>
  <c r="AL66" i="34"/>
  <c r="IJ102" i="34"/>
  <c r="HJ102" i="34"/>
  <c r="JJ102" i="34" s="1"/>
  <c r="L66" i="33"/>
  <c r="L734" i="17"/>
  <c r="L648" i="17"/>
  <c r="L127" i="17"/>
  <c r="L299" i="17"/>
  <c r="Y65" i="34" s="1"/>
  <c r="L213" i="17"/>
  <c r="L385" i="17"/>
  <c r="AY65" i="34" s="1"/>
  <c r="L906" i="17"/>
  <c r="L186" i="17"/>
  <c r="L38" i="34" s="1"/>
  <c r="L272" i="17"/>
  <c r="Y38" i="34" s="1"/>
  <c r="L358" i="17"/>
  <c r="AY38" i="34" s="1"/>
  <c r="L100" i="17"/>
  <c r="Y66" i="33"/>
  <c r="L820" i="17"/>
  <c r="K299" i="17"/>
  <c r="X65" i="34" s="1"/>
  <c r="K213" i="17"/>
  <c r="K385" i="17"/>
  <c r="AX65" i="34" s="1"/>
  <c r="K127" i="17"/>
  <c r="K272" i="17"/>
  <c r="X38" i="34" s="1"/>
  <c r="K358" i="17"/>
  <c r="AX38" i="34" s="1"/>
  <c r="K186" i="17"/>
  <c r="K38" i="34" s="1"/>
  <c r="K100" i="17"/>
  <c r="K386" i="17"/>
  <c r="AX66" i="34" s="1"/>
  <c r="K128" i="17"/>
  <c r="K300" i="17"/>
  <c r="X66" i="34" s="1"/>
  <c r="K214" i="17"/>
  <c r="FV66" i="34" l="1"/>
  <c r="K472" i="17"/>
  <c r="L444" i="17"/>
  <c r="L471" i="17"/>
  <c r="K444" i="17"/>
  <c r="BK38" i="34" s="1"/>
  <c r="GH38" i="34" s="1"/>
  <c r="K471" i="17"/>
  <c r="BK65" i="34" s="1"/>
  <c r="GH65" i="34" s="1"/>
  <c r="DV66" i="34"/>
  <c r="HV66" i="34" s="1"/>
  <c r="AK66" i="34"/>
  <c r="K66" i="34"/>
  <c r="AL38" i="34"/>
  <c r="FV38" i="34" s="1"/>
  <c r="L65" i="34"/>
  <c r="EV66" i="34"/>
  <c r="IV66" i="34" s="1"/>
  <c r="AK38" i="34"/>
  <c r="DU38" i="34" s="1"/>
  <c r="HU38" i="34" s="1"/>
  <c r="K65" i="34"/>
  <c r="AK65" i="34"/>
  <c r="AL65" i="34"/>
  <c r="BL66" i="34"/>
  <c r="GI66" i="34" s="1"/>
  <c r="AO66" i="33"/>
  <c r="BO66" i="33" s="1"/>
  <c r="K38" i="33"/>
  <c r="AN38" i="33" s="1"/>
  <c r="K706" i="17"/>
  <c r="K905" i="17"/>
  <c r="L647" i="17"/>
  <c r="X66" i="33"/>
  <c r="K820" i="17"/>
  <c r="K878" i="17"/>
  <c r="K65" i="33"/>
  <c r="AN65" i="33" s="1"/>
  <c r="K733" i="17"/>
  <c r="L620" i="17"/>
  <c r="L38" i="33"/>
  <c r="L706" i="17"/>
  <c r="L905" i="17"/>
  <c r="K648" i="17"/>
  <c r="X38" i="33"/>
  <c r="K792" i="17"/>
  <c r="X65" i="33"/>
  <c r="K819" i="17"/>
  <c r="L878" i="17"/>
  <c r="L65" i="33"/>
  <c r="L733" i="17"/>
  <c r="K66" i="33"/>
  <c r="AN66" i="33" s="1"/>
  <c r="K734" i="17"/>
  <c r="K906" i="17"/>
  <c r="K620" i="17"/>
  <c r="K647" i="17"/>
  <c r="Y38" i="33"/>
  <c r="L792" i="17"/>
  <c r="Y65" i="33"/>
  <c r="L819" i="17"/>
  <c r="BL38" i="34" l="1"/>
  <c r="GV38" i="34" s="1"/>
  <c r="BL65" i="34"/>
  <c r="GI65" i="34" s="1"/>
  <c r="FU66" i="34"/>
  <c r="DU66" i="34"/>
  <c r="HU66" i="34" s="1"/>
  <c r="EU66" i="34"/>
  <c r="IU66" i="34" s="1"/>
  <c r="FV65" i="34"/>
  <c r="EV38" i="34"/>
  <c r="IV38" i="34" s="1"/>
  <c r="DV65" i="34"/>
  <c r="HV65" i="34" s="1"/>
  <c r="EU38" i="34"/>
  <c r="IU38" i="34" s="1"/>
  <c r="DV38" i="34"/>
  <c r="HV38" i="34" s="1"/>
  <c r="DU65" i="34"/>
  <c r="HU65" i="34" s="1"/>
  <c r="FU38" i="34"/>
  <c r="EV65" i="34"/>
  <c r="IV65" i="34" s="1"/>
  <c r="EU65" i="34"/>
  <c r="IU65" i="34" s="1"/>
  <c r="K991" i="17"/>
  <c r="L964" i="17"/>
  <c r="FU65" i="34"/>
  <c r="EI66" i="34"/>
  <c r="GV66" i="34"/>
  <c r="EH65" i="34"/>
  <c r="GU65" i="34"/>
  <c r="GV65" i="34"/>
  <c r="EH38" i="34"/>
  <c r="GU38" i="34"/>
  <c r="FI38" i="34"/>
  <c r="FI65" i="34"/>
  <c r="FI66" i="34"/>
  <c r="BK66" i="34"/>
  <c r="GH66" i="34" s="1"/>
  <c r="FH38" i="34"/>
  <c r="FH65" i="34"/>
  <c r="AO65" i="33"/>
  <c r="BO65" i="33" s="1"/>
  <c r="AO38" i="33"/>
  <c r="K992" i="17"/>
  <c r="BN66" i="33"/>
  <c r="BN38" i="33"/>
  <c r="L991" i="17"/>
  <c r="BN65" i="33"/>
  <c r="K964" i="17"/>
  <c r="EI65" i="34" l="1"/>
  <c r="EI38" i="34"/>
  <c r="II38" i="34" s="1"/>
  <c r="GI38" i="34"/>
  <c r="BO38" i="33"/>
  <c r="II65" i="34"/>
  <c r="IH65" i="34"/>
  <c r="IH38" i="34"/>
  <c r="II66" i="34"/>
  <c r="JI38" i="34"/>
  <c r="HI38" i="34"/>
  <c r="JI66" i="34"/>
  <c r="HI66" i="34"/>
  <c r="GU66" i="34"/>
  <c r="EH66" i="34"/>
  <c r="JI65" i="34"/>
  <c r="HI65" i="34"/>
  <c r="JH38" i="34"/>
  <c r="HH38" i="34"/>
  <c r="JH65" i="34"/>
  <c r="HH65" i="34"/>
  <c r="FH66" i="34"/>
  <c r="IH66" i="34" l="1"/>
  <c r="JH66" i="34"/>
  <c r="HH66" i="34"/>
  <c r="K102" i="22" l="1"/>
  <c r="K209" i="34" s="1"/>
  <c r="K67" i="22"/>
  <c r="AK209" i="34" s="1"/>
  <c r="K137" i="22"/>
  <c r="X209" i="34" s="1"/>
  <c r="K172" i="22"/>
  <c r="K173" i="22"/>
  <c r="K103" i="22"/>
  <c r="K210" i="34" s="1"/>
  <c r="K138" i="22"/>
  <c r="X210" i="34" s="1"/>
  <c r="K68" i="22"/>
  <c r="AK210" i="34" s="1"/>
  <c r="FU209" i="34" l="1"/>
  <c r="EU209" i="34"/>
  <c r="DU209" i="34"/>
  <c r="HU209" i="34" s="1"/>
  <c r="FU210" i="34"/>
  <c r="DU210" i="34"/>
  <c r="HU210" i="34" s="1"/>
  <c r="EU210" i="34"/>
  <c r="K350" i="22"/>
  <c r="AX210" i="34"/>
  <c r="K349" i="22"/>
  <c r="AX209" i="34"/>
  <c r="K208" i="22"/>
  <c r="K207" i="22"/>
  <c r="K66" i="22"/>
  <c r="AK208" i="34" s="1"/>
  <c r="K136" i="22"/>
  <c r="X208" i="34" s="1"/>
  <c r="K101" i="22"/>
  <c r="K208" i="34" s="1"/>
  <c r="K171" i="22"/>
  <c r="AX208" i="34" s="1"/>
  <c r="K38" i="22"/>
  <c r="K395" i="22"/>
  <c r="M73" i="22"/>
  <c r="AM215" i="34" s="1"/>
  <c r="M108" i="22"/>
  <c r="M215" i="34" s="1"/>
  <c r="M178" i="22"/>
  <c r="M143" i="22"/>
  <c r="Z215" i="34" s="1"/>
  <c r="K332" i="17"/>
  <c r="X98" i="34" s="1"/>
  <c r="K246" i="17"/>
  <c r="K98" i="34" s="1"/>
  <c r="K160" i="17"/>
  <c r="K418" i="17"/>
  <c r="K279" i="22"/>
  <c r="K209" i="33"/>
  <c r="M142" i="22"/>
  <c r="Z214" i="34" s="1"/>
  <c r="M72" i="22"/>
  <c r="AM214" i="34" s="1"/>
  <c r="M177" i="22"/>
  <c r="M107" i="22"/>
  <c r="M214" i="34" s="1"/>
  <c r="L172" i="22"/>
  <c r="L67" i="22"/>
  <c r="AL209" i="34" s="1"/>
  <c r="L137" i="22"/>
  <c r="Y209" i="34" s="1"/>
  <c r="L102" i="22"/>
  <c r="L209" i="34" s="1"/>
  <c r="K315" i="22"/>
  <c r="X210" i="33"/>
  <c r="L173" i="22"/>
  <c r="L68" i="22"/>
  <c r="AL210" i="34" s="1"/>
  <c r="L103" i="22"/>
  <c r="L210" i="34" s="1"/>
  <c r="L138" i="22"/>
  <c r="Y210" i="34" s="1"/>
  <c r="K210" i="33"/>
  <c r="K280" i="22"/>
  <c r="K245" i="17"/>
  <c r="K159" i="17"/>
  <c r="K331" i="17"/>
  <c r="K417" i="17"/>
  <c r="AX97" i="34" s="1"/>
  <c r="K314" i="22"/>
  <c r="X209" i="33"/>
  <c r="M173" i="22"/>
  <c r="M138" i="22"/>
  <c r="Z210" i="34" s="1"/>
  <c r="M68" i="22"/>
  <c r="AM210" i="34" s="1"/>
  <c r="M103" i="22"/>
  <c r="M210" i="34" s="1"/>
  <c r="K503" i="17" l="1"/>
  <c r="K1023" i="17" s="1"/>
  <c r="K504" i="17"/>
  <c r="BK98" i="34" s="1"/>
  <c r="X97" i="34"/>
  <c r="AX98" i="34"/>
  <c r="AK97" i="34"/>
  <c r="K97" i="34"/>
  <c r="AK98" i="34"/>
  <c r="FU98" i="34" s="1"/>
  <c r="FW210" i="34"/>
  <c r="DW210" i="34"/>
  <c r="HW210" i="34" s="1"/>
  <c r="EW210" i="34"/>
  <c r="FV209" i="34"/>
  <c r="DV209" i="34"/>
  <c r="HV209" i="34" s="1"/>
  <c r="EV209" i="34"/>
  <c r="FW214" i="34"/>
  <c r="DW214" i="34"/>
  <c r="HW214" i="34" s="1"/>
  <c r="EW214" i="34"/>
  <c r="FU208" i="34"/>
  <c r="DU208" i="34"/>
  <c r="HU208" i="34" s="1"/>
  <c r="EU208" i="34"/>
  <c r="EU225" i="34" s="1"/>
  <c r="FW215" i="34"/>
  <c r="DW215" i="34"/>
  <c r="HW215" i="34" s="1"/>
  <c r="EW215" i="34"/>
  <c r="FV210" i="34"/>
  <c r="EV210" i="34"/>
  <c r="DV210" i="34"/>
  <c r="HV210" i="34" s="1"/>
  <c r="AK225" i="34"/>
  <c r="AX225" i="34"/>
  <c r="L349" i="22"/>
  <c r="AY209" i="34"/>
  <c r="K384" i="22"/>
  <c r="BK209" i="34"/>
  <c r="GH209" i="34" s="1"/>
  <c r="M350" i="22"/>
  <c r="AZ210" i="34"/>
  <c r="M355" i="22"/>
  <c r="AZ215" i="34"/>
  <c r="K225" i="34"/>
  <c r="K385" i="22"/>
  <c r="BK210" i="34"/>
  <c r="GU210" i="34" s="1"/>
  <c r="IU210" i="34" s="1"/>
  <c r="L350" i="22"/>
  <c r="AY210" i="34"/>
  <c r="M354" i="22"/>
  <c r="AZ214" i="34"/>
  <c r="X225" i="34"/>
  <c r="AN210" i="33"/>
  <c r="BN210" i="33" s="1"/>
  <c r="AN209" i="33"/>
  <c r="BN209" i="33" s="1"/>
  <c r="L207" i="22"/>
  <c r="M212" i="22"/>
  <c r="M208" i="22"/>
  <c r="BM210" i="34" s="1"/>
  <c r="K765" i="17"/>
  <c r="K97" i="33"/>
  <c r="AN97" i="33" s="1"/>
  <c r="L160" i="17"/>
  <c r="L332" i="17"/>
  <c r="Y98" i="34" s="1"/>
  <c r="L418" i="17"/>
  <c r="L246" i="17"/>
  <c r="L98" i="34" s="1"/>
  <c r="M214" i="33"/>
  <c r="M284" i="22"/>
  <c r="Z214" i="33"/>
  <c r="M319" i="22"/>
  <c r="M320" i="22"/>
  <c r="Z215" i="33"/>
  <c r="K208" i="33"/>
  <c r="K278" i="22"/>
  <c r="K287" i="22" s="1"/>
  <c r="K110" i="22"/>
  <c r="L171" i="22"/>
  <c r="AY208" i="34" s="1"/>
  <c r="L101" i="22"/>
  <c r="L208" i="34" s="1"/>
  <c r="L136" i="22"/>
  <c r="Y208" i="34" s="1"/>
  <c r="L66" i="22"/>
  <c r="AL208" i="34" s="1"/>
  <c r="L38" i="22"/>
  <c r="L395" i="22"/>
  <c r="M332" i="17"/>
  <c r="M418" i="17"/>
  <c r="M160" i="17"/>
  <c r="M246" i="17"/>
  <c r="Z210" i="33"/>
  <c r="M315" i="22"/>
  <c r="K937" i="17"/>
  <c r="Y210" i="33"/>
  <c r="L315" i="22"/>
  <c r="M71" i="22"/>
  <c r="AM213" i="34" s="1"/>
  <c r="M141" i="22"/>
  <c r="Z213" i="34" s="1"/>
  <c r="M106" i="22"/>
  <c r="M213" i="34" s="1"/>
  <c r="M176" i="22"/>
  <c r="L279" i="22"/>
  <c r="L209" i="33"/>
  <c r="M165" i="17"/>
  <c r="M337" i="17"/>
  <c r="M423" i="17"/>
  <c r="K401" i="22"/>
  <c r="X208" i="33"/>
  <c r="X225" i="33" s="1"/>
  <c r="K313" i="22"/>
  <c r="K322" i="22" s="1"/>
  <c r="K145" i="22"/>
  <c r="X97" i="33"/>
  <c r="K851" i="17"/>
  <c r="L280" i="22"/>
  <c r="L210" i="33"/>
  <c r="L314" i="22"/>
  <c r="Y209" i="33"/>
  <c r="K98" i="33"/>
  <c r="AN98" i="33" s="1"/>
  <c r="K766" i="17"/>
  <c r="M424" i="17"/>
  <c r="M166" i="17"/>
  <c r="M338" i="17"/>
  <c r="M213" i="22"/>
  <c r="K39" i="22"/>
  <c r="K206" i="22"/>
  <c r="BK208" i="34" s="1"/>
  <c r="GU208" i="34" s="1"/>
  <c r="K75" i="22"/>
  <c r="M210" i="33"/>
  <c r="M280" i="22"/>
  <c r="L208" i="22"/>
  <c r="L417" i="17"/>
  <c r="AY97" i="34" s="1"/>
  <c r="L331" i="17"/>
  <c r="L159" i="17"/>
  <c r="L245" i="17"/>
  <c r="K938" i="17"/>
  <c r="X98" i="33"/>
  <c r="BA98" i="33" s="1"/>
  <c r="M215" i="33"/>
  <c r="M285" i="22"/>
  <c r="K330" i="17"/>
  <c r="X96" i="34" s="1"/>
  <c r="K244" i="17"/>
  <c r="K96" i="34" s="1"/>
  <c r="K158" i="17"/>
  <c r="K416" i="17"/>
  <c r="AX96" i="34" s="1"/>
  <c r="K348" i="22"/>
  <c r="K357" i="22" s="1"/>
  <c r="K180" i="22"/>
  <c r="EU98" i="34" l="1"/>
  <c r="DU97" i="34"/>
  <c r="L503" i="17"/>
  <c r="M510" i="17"/>
  <c r="K502" i="17"/>
  <c r="M509" i="17"/>
  <c r="L504" i="17"/>
  <c r="BL98" i="34" s="1"/>
  <c r="M504" i="17"/>
  <c r="FU97" i="34"/>
  <c r="Y97" i="34"/>
  <c r="AY98" i="34"/>
  <c r="EU97" i="34"/>
  <c r="L97" i="34"/>
  <c r="GU98" i="34"/>
  <c r="DU98" i="34"/>
  <c r="HU98" i="34" s="1"/>
  <c r="AL97" i="34"/>
  <c r="AK96" i="34"/>
  <c r="DU96" i="34" s="1"/>
  <c r="HU96" i="34" s="1"/>
  <c r="AL98" i="34"/>
  <c r="DV98" i="34" s="1"/>
  <c r="AM104" i="34"/>
  <c r="M686" i="17"/>
  <c r="AM103" i="34"/>
  <c r="M685" i="17"/>
  <c r="AZ98" i="34"/>
  <c r="M938" i="17"/>
  <c r="AZ104" i="34"/>
  <c r="M944" i="17"/>
  <c r="AZ103" i="34"/>
  <c r="M943" i="17"/>
  <c r="M98" i="34"/>
  <c r="M766" i="17"/>
  <c r="Z98" i="34"/>
  <c r="M852" i="17"/>
  <c r="Z104" i="34"/>
  <c r="M858" i="17"/>
  <c r="Z103" i="34"/>
  <c r="M857" i="17"/>
  <c r="AM98" i="34"/>
  <c r="M680" i="17"/>
  <c r="FW213" i="34"/>
  <c r="DW213" i="34"/>
  <c r="HW213" i="34" s="1"/>
  <c r="EW213" i="34"/>
  <c r="FV208" i="34"/>
  <c r="DV208" i="34"/>
  <c r="HV208" i="34" s="1"/>
  <c r="EV208" i="34"/>
  <c r="EV225" i="34" s="1"/>
  <c r="IU208" i="34"/>
  <c r="GJ210" i="34"/>
  <c r="GH210" i="34"/>
  <c r="GH98" i="34"/>
  <c r="GH208" i="34"/>
  <c r="EH208" i="34"/>
  <c r="GW210" i="34"/>
  <c r="IW210" i="34" s="1"/>
  <c r="EH209" i="34"/>
  <c r="AL225" i="34"/>
  <c r="GU209" i="34"/>
  <c r="EH98" i="34"/>
  <c r="EJ210" i="34"/>
  <c r="EH210" i="34"/>
  <c r="AY225" i="34"/>
  <c r="BK225" i="34"/>
  <c r="FH209" i="34"/>
  <c r="AN208" i="33"/>
  <c r="AN225" i="33" s="1"/>
  <c r="K225" i="33"/>
  <c r="FJ210" i="34"/>
  <c r="L385" i="22"/>
  <c r="BL210" i="34"/>
  <c r="EI210" i="34" s="1"/>
  <c r="L225" i="34"/>
  <c r="BK97" i="34"/>
  <c r="GH97" i="34" s="1"/>
  <c r="M390" i="22"/>
  <c r="BM215" i="34"/>
  <c r="EJ215" i="34" s="1"/>
  <c r="FH98" i="34"/>
  <c r="FH208" i="34"/>
  <c r="M389" i="22"/>
  <c r="BM214" i="34"/>
  <c r="GJ214" i="34" s="1"/>
  <c r="FH210" i="34"/>
  <c r="M353" i="22"/>
  <c r="AZ213" i="34"/>
  <c r="Y225" i="34"/>
  <c r="L384" i="22"/>
  <c r="BL209" i="34"/>
  <c r="GI209" i="34" s="1"/>
  <c r="AP214" i="33"/>
  <c r="BP214" i="33" s="1"/>
  <c r="AO210" i="33"/>
  <c r="BO210" i="33" s="1"/>
  <c r="BA97" i="33"/>
  <c r="AP215" i="33"/>
  <c r="BP215" i="33" s="1"/>
  <c r="AP210" i="33"/>
  <c r="BP210" i="33" s="1"/>
  <c r="AO209" i="33"/>
  <c r="BO209" i="33" s="1"/>
  <c r="L206" i="22"/>
  <c r="BL208" i="34" s="1"/>
  <c r="GI208" i="34" s="1"/>
  <c r="L1023" i="17"/>
  <c r="L401" i="22"/>
  <c r="K383" i="22"/>
  <c r="K215" i="22"/>
  <c r="BN98" i="33"/>
  <c r="Z103" i="33"/>
  <c r="BC103" i="33" s="1"/>
  <c r="Z213" i="33"/>
  <c r="M318" i="22"/>
  <c r="Z98" i="33"/>
  <c r="BC98" i="33" s="1"/>
  <c r="L158" i="17"/>
  <c r="L244" i="17"/>
  <c r="L96" i="34" s="1"/>
  <c r="L416" i="17"/>
  <c r="AY96" i="34" s="1"/>
  <c r="L330" i="17"/>
  <c r="Y96" i="34" s="1"/>
  <c r="L208" i="33"/>
  <c r="L278" i="22"/>
  <c r="L287" i="22" s="1"/>
  <c r="L110" i="22"/>
  <c r="L938" i="17"/>
  <c r="BN97" i="33"/>
  <c r="L851" i="17"/>
  <c r="Y97" i="33"/>
  <c r="L348" i="22"/>
  <c r="L357" i="22" s="1"/>
  <c r="L180" i="22"/>
  <c r="Y98" i="33"/>
  <c r="BB98" i="33" s="1"/>
  <c r="M385" i="22"/>
  <c r="K96" i="33"/>
  <c r="K764" i="17"/>
  <c r="K850" i="17"/>
  <c r="X96" i="33"/>
  <c r="L937" i="17"/>
  <c r="Z104" i="33"/>
  <c r="BC104" i="33" s="1"/>
  <c r="M211" i="22"/>
  <c r="L75" i="22"/>
  <c r="K678" i="17"/>
  <c r="K936" i="17"/>
  <c r="L765" i="17"/>
  <c r="L97" i="33"/>
  <c r="K786" i="6"/>
  <c r="K785" i="6" s="1"/>
  <c r="M136" i="22"/>
  <c r="Z208" i="34" s="1"/>
  <c r="M171" i="22"/>
  <c r="AZ208" i="34" s="1"/>
  <c r="M101" i="22"/>
  <c r="M208" i="34" s="1"/>
  <c r="M66" i="22"/>
  <c r="AM208" i="34" s="1"/>
  <c r="M213" i="33"/>
  <c r="M283" i="22"/>
  <c r="M98" i="33"/>
  <c r="L39" i="22"/>
  <c r="Y208" i="33"/>
  <c r="Y225" i="33" s="1"/>
  <c r="L313" i="22"/>
  <c r="L322" i="22" s="1"/>
  <c r="L145" i="22"/>
  <c r="L766" i="17"/>
  <c r="L98" i="33"/>
  <c r="HU97" i="34" l="1"/>
  <c r="IU98" i="34"/>
  <c r="EI98" i="34"/>
  <c r="L502" i="17"/>
  <c r="FU96" i="34"/>
  <c r="FV97" i="34"/>
  <c r="EV98" i="34"/>
  <c r="FW104" i="34"/>
  <c r="FV98" i="34"/>
  <c r="HV98" i="34" s="1"/>
  <c r="EV97" i="34"/>
  <c r="DV97" i="34"/>
  <c r="EU96" i="34"/>
  <c r="IU96" i="34" s="1"/>
  <c r="DW103" i="34"/>
  <c r="AL96" i="34"/>
  <c r="EV96" i="34" s="1"/>
  <c r="IV96" i="34" s="1"/>
  <c r="FW103" i="34"/>
  <c r="EW104" i="34"/>
  <c r="FW98" i="34"/>
  <c r="EW103" i="34"/>
  <c r="DW104" i="34"/>
  <c r="DW98" i="34"/>
  <c r="EW98" i="34"/>
  <c r="BM103" i="34"/>
  <c r="GJ103" i="34" s="1"/>
  <c r="M1029" i="17"/>
  <c r="M1024" i="17"/>
  <c r="BM104" i="34"/>
  <c r="GJ104" i="34" s="1"/>
  <c r="M1030" i="17"/>
  <c r="L383" i="22"/>
  <c r="L392" i="22" s="1"/>
  <c r="FW208" i="34"/>
  <c r="DW208" i="34"/>
  <c r="HW208" i="34" s="1"/>
  <c r="EW208" i="34"/>
  <c r="GI210" i="34"/>
  <c r="GJ215" i="34"/>
  <c r="GI98" i="34"/>
  <c r="GU225" i="34"/>
  <c r="IU225" i="34" s="1"/>
  <c r="IU209" i="34"/>
  <c r="IH209" i="34"/>
  <c r="IJ215" i="34"/>
  <c r="II210" i="34"/>
  <c r="IH210" i="34"/>
  <c r="IH98" i="34"/>
  <c r="IJ210" i="34"/>
  <c r="EH225" i="34"/>
  <c r="IH208" i="34"/>
  <c r="FU225" i="34"/>
  <c r="EI209" i="34"/>
  <c r="HH210" i="34"/>
  <c r="JH210" i="34" s="1"/>
  <c r="HH98" i="34"/>
  <c r="JH98" i="34" s="1"/>
  <c r="FI210" i="34"/>
  <c r="HH209" i="34"/>
  <c r="JH209" i="34" s="1"/>
  <c r="GW215" i="34"/>
  <c r="IW215" i="34" s="1"/>
  <c r="EI208" i="34"/>
  <c r="EJ214" i="34"/>
  <c r="GV210" i="34"/>
  <c r="IV210" i="34" s="1"/>
  <c r="EH97" i="34"/>
  <c r="GU97" i="34"/>
  <c r="IU97" i="34" s="1"/>
  <c r="HJ210" i="34"/>
  <c r="JJ210" i="34" s="1"/>
  <c r="FV225" i="34"/>
  <c r="GH225" i="34"/>
  <c r="GV209" i="34"/>
  <c r="IV209" i="34" s="1"/>
  <c r="HH208" i="34"/>
  <c r="JH208" i="34" s="1"/>
  <c r="GV98" i="34"/>
  <c r="GV208" i="34"/>
  <c r="IV208" i="34" s="1"/>
  <c r="GW214" i="34"/>
  <c r="IW214" i="34" s="1"/>
  <c r="FI98" i="34"/>
  <c r="FJ214" i="34"/>
  <c r="FI209" i="34"/>
  <c r="FH225" i="34"/>
  <c r="AN96" i="33"/>
  <c r="L215" i="22"/>
  <c r="CA97" i="33"/>
  <c r="DU225" i="34"/>
  <c r="HU225" i="34" s="1"/>
  <c r="AO208" i="33"/>
  <c r="AO225" i="33" s="1"/>
  <c r="L225" i="33"/>
  <c r="BL97" i="34"/>
  <c r="GI97" i="34" s="1"/>
  <c r="FJ215" i="34"/>
  <c r="M388" i="22"/>
  <c r="BM213" i="34"/>
  <c r="GJ213" i="34" s="1"/>
  <c r="BL225" i="34"/>
  <c r="BK96" i="34"/>
  <c r="GH96" i="34" s="1"/>
  <c r="FH97" i="34"/>
  <c r="FI208" i="34"/>
  <c r="BM98" i="34"/>
  <c r="GJ98" i="34" s="1"/>
  <c r="AO97" i="33"/>
  <c r="BO97" i="33" s="1"/>
  <c r="AP213" i="33"/>
  <c r="BP213" i="33" s="1"/>
  <c r="BB97" i="33"/>
  <c r="AO98" i="33"/>
  <c r="BO98" i="33" s="1"/>
  <c r="AP98" i="33"/>
  <c r="BP98" i="33" s="1"/>
  <c r="BL96" i="34"/>
  <c r="GI96" i="34" s="1"/>
  <c r="M206" i="22"/>
  <c r="M278" i="22"/>
  <c r="M208" i="33"/>
  <c r="M348" i="22"/>
  <c r="BN208" i="33"/>
  <c r="BN225" i="33" s="1"/>
  <c r="L786" i="6"/>
  <c r="L785" i="6" s="1"/>
  <c r="L936" i="17"/>
  <c r="L764" i="17"/>
  <c r="L96" i="33"/>
  <c r="M244" i="17"/>
  <c r="M416" i="17"/>
  <c r="M158" i="17"/>
  <c r="M330" i="17"/>
  <c r="L678" i="17"/>
  <c r="K693" i="6"/>
  <c r="K738" i="6" s="1"/>
  <c r="Z208" i="33"/>
  <c r="M313" i="22"/>
  <c r="L850" i="17"/>
  <c r="Y96" i="33"/>
  <c r="CC103" i="33"/>
  <c r="K392" i="22"/>
  <c r="HW98" i="34" l="1"/>
  <c r="II98" i="34"/>
  <c r="DV96" i="34"/>
  <c r="HV96" i="34" s="1"/>
  <c r="FV96" i="34"/>
  <c r="HW104" i="34"/>
  <c r="HV97" i="34"/>
  <c r="M502" i="17"/>
  <c r="HW103" i="34"/>
  <c r="IV98" i="34"/>
  <c r="GW104" i="34"/>
  <c r="IW104" i="34" s="1"/>
  <c r="EJ103" i="34"/>
  <c r="IJ103" i="34" s="1"/>
  <c r="EJ104" i="34"/>
  <c r="IJ104" i="34" s="1"/>
  <c r="GW103" i="34"/>
  <c r="IW103" i="34" s="1"/>
  <c r="FJ103" i="34"/>
  <c r="HJ103" i="34" s="1"/>
  <c r="JJ103" i="34" s="1"/>
  <c r="FJ104" i="34"/>
  <c r="HJ104" i="34" s="1"/>
  <c r="JJ104" i="34" s="1"/>
  <c r="AM96" i="34"/>
  <c r="M678" i="17"/>
  <c r="AZ96" i="34"/>
  <c r="M936" i="17"/>
  <c r="Z96" i="34"/>
  <c r="M850" i="17"/>
  <c r="M96" i="34"/>
  <c r="M764" i="17"/>
  <c r="BN96" i="33"/>
  <c r="GV225" i="34"/>
  <c r="II209" i="34"/>
  <c r="IH225" i="34"/>
  <c r="IH97" i="34"/>
  <c r="IJ214" i="34"/>
  <c r="II208" i="34"/>
  <c r="EI96" i="34"/>
  <c r="GI225" i="34"/>
  <c r="HI98" i="34"/>
  <c r="JI98" i="34" s="1"/>
  <c r="EJ98" i="34"/>
  <c r="GW98" i="34"/>
  <c r="IW98" i="34" s="1"/>
  <c r="HJ215" i="34"/>
  <c r="JJ215" i="34" s="1"/>
  <c r="GV96" i="34"/>
  <c r="EJ213" i="34"/>
  <c r="HI210" i="34"/>
  <c r="JI210" i="34" s="1"/>
  <c r="EH96" i="34"/>
  <c r="GU96" i="34"/>
  <c r="EI225" i="34"/>
  <c r="FI225" i="34"/>
  <c r="HI208" i="34"/>
  <c r="GV97" i="34"/>
  <c r="IV97" i="34" s="1"/>
  <c r="EI97" i="34"/>
  <c r="HJ214" i="34"/>
  <c r="JJ214" i="34" s="1"/>
  <c r="GW213" i="34"/>
  <c r="IW213" i="34" s="1"/>
  <c r="HH97" i="34"/>
  <c r="JH97" i="34" s="1"/>
  <c r="HI209" i="34"/>
  <c r="JI209" i="34" s="1"/>
  <c r="HH225" i="34"/>
  <c r="JH225" i="34" s="1"/>
  <c r="FJ213" i="34"/>
  <c r="CB97" i="33"/>
  <c r="AP208" i="33"/>
  <c r="DV225" i="34"/>
  <c r="HV225" i="34" s="1"/>
  <c r="FI96" i="34"/>
  <c r="M383" i="22"/>
  <c r="BM208" i="34"/>
  <c r="GJ208" i="34" s="1"/>
  <c r="FH96" i="34"/>
  <c r="FJ98" i="34"/>
  <c r="FI97" i="34"/>
  <c r="AO96" i="33"/>
  <c r="BO208" i="33"/>
  <c r="BO225" i="33" s="1"/>
  <c r="Z96" i="33"/>
  <c r="M96" i="33"/>
  <c r="DW96" i="34" l="1"/>
  <c r="HW96" i="34" s="1"/>
  <c r="EW96" i="34"/>
  <c r="IW96" i="34" s="1"/>
  <c r="FW96" i="34"/>
  <c r="L693" i="6"/>
  <c r="L738" i="6" s="1"/>
  <c r="BM96" i="34"/>
  <c r="GJ96" i="34" s="1"/>
  <c r="M1022" i="17"/>
  <c r="IV225" i="34"/>
  <c r="BO96" i="33"/>
  <c r="II225" i="34"/>
  <c r="IH96" i="34"/>
  <c r="II96" i="34"/>
  <c r="IJ98" i="34"/>
  <c r="II97" i="34"/>
  <c r="IJ213" i="34"/>
  <c r="HI225" i="34"/>
  <c r="JI225" i="34" s="1"/>
  <c r="GW208" i="34"/>
  <c r="IW208" i="34" s="1"/>
  <c r="EJ208" i="34"/>
  <c r="JI208" i="34"/>
  <c r="HJ98" i="34"/>
  <c r="JJ98" i="34" s="1"/>
  <c r="HI97" i="34"/>
  <c r="JI97" i="34" s="1"/>
  <c r="HI96" i="34"/>
  <c r="JI96" i="34" s="1"/>
  <c r="HH96" i="34"/>
  <c r="JH96" i="34" s="1"/>
  <c r="HJ213" i="34"/>
  <c r="JJ213" i="34" s="1"/>
  <c r="AP96" i="33"/>
  <c r="BP96" i="33" s="1"/>
  <c r="FJ208" i="34"/>
  <c r="BP208" i="33"/>
  <c r="FJ96" i="34" l="1"/>
  <c r="HJ96" i="34" s="1"/>
  <c r="JJ96" i="34" s="1"/>
  <c r="GW96" i="34"/>
  <c r="EJ96" i="34"/>
  <c r="IJ96" i="34" s="1"/>
  <c r="IJ208" i="34"/>
  <c r="HJ208" i="34"/>
  <c r="JJ208" i="34" s="1"/>
  <c r="K216" i="17" l="1"/>
  <c r="K388" i="17"/>
  <c r="AX68" i="34" s="1"/>
  <c r="K130" i="17"/>
  <c r="K302" i="17"/>
  <c r="X68" i="34" s="1"/>
  <c r="K474" i="17" l="1"/>
  <c r="K68" i="34"/>
  <c r="AK68" i="34"/>
  <c r="L130" i="17"/>
  <c r="L302" i="17"/>
  <c r="Y68" i="34" s="1"/>
  <c r="L388" i="17"/>
  <c r="AY68" i="34" s="1"/>
  <c r="L216" i="17"/>
  <c r="K650" i="17"/>
  <c r="K218" i="17"/>
  <c r="K70" i="34" s="1"/>
  <c r="K304" i="17"/>
  <c r="X70" i="34" s="1"/>
  <c r="K390" i="17"/>
  <c r="AX70" i="34" s="1"/>
  <c r="K132" i="17"/>
  <c r="BK68" i="34"/>
  <c r="EH68" i="34" s="1"/>
  <c r="K908" i="17"/>
  <c r="X68" i="33"/>
  <c r="K822" i="17"/>
  <c r="K68" i="33"/>
  <c r="AN68" i="33" s="1"/>
  <c r="K736" i="17"/>
  <c r="FU68" i="34" l="1"/>
  <c r="K476" i="17"/>
  <c r="BK70" i="34" s="1"/>
  <c r="EH70" i="34" s="1"/>
  <c r="L474" i="17"/>
  <c r="BL68" i="34" s="1"/>
  <c r="GI68" i="34" s="1"/>
  <c r="EU68" i="34"/>
  <c r="IU68" i="34" s="1"/>
  <c r="DU68" i="34"/>
  <c r="HU68" i="34" s="1"/>
  <c r="L68" i="34"/>
  <c r="AL68" i="34"/>
  <c r="GH68" i="34"/>
  <c r="IH68" i="34" s="1"/>
  <c r="GU68" i="34"/>
  <c r="FH68" i="34"/>
  <c r="AK70" i="34"/>
  <c r="FU70" i="34" s="1"/>
  <c r="K70" i="33"/>
  <c r="AN70" i="33" s="1"/>
  <c r="K738" i="17"/>
  <c r="L908" i="17"/>
  <c r="M388" i="17"/>
  <c r="M302" i="17"/>
  <c r="M130" i="17"/>
  <c r="M216" i="17"/>
  <c r="K652" i="17"/>
  <c r="K910" i="17"/>
  <c r="Y68" i="33"/>
  <c r="L822" i="17"/>
  <c r="BN68" i="33"/>
  <c r="X70" i="33"/>
  <c r="K824" i="17"/>
  <c r="L68" i="33"/>
  <c r="L736" i="17"/>
  <c r="L650" i="17"/>
  <c r="DV68" i="34" l="1"/>
  <c r="HV68" i="34" s="1"/>
  <c r="FV68" i="34"/>
  <c r="M474" i="17"/>
  <c r="EV68" i="34"/>
  <c r="IV68" i="34" s="1"/>
  <c r="Z68" i="34"/>
  <c r="M822" i="17"/>
  <c r="M68" i="34"/>
  <c r="M736" i="17"/>
  <c r="AZ68" i="34"/>
  <c r="M908" i="17"/>
  <c r="AM68" i="34"/>
  <c r="M650" i="17"/>
  <c r="EU70" i="34"/>
  <c r="IU70" i="34" s="1"/>
  <c r="DU70" i="34"/>
  <c r="HU70" i="34" s="1"/>
  <c r="GH70" i="34"/>
  <c r="IH70" i="34" s="1"/>
  <c r="GV68" i="34"/>
  <c r="HH68" i="34"/>
  <c r="JH68" i="34" s="1"/>
  <c r="EI68" i="34"/>
  <c r="GU70" i="34"/>
  <c r="FH70" i="34"/>
  <c r="FI68" i="34"/>
  <c r="AO68" i="33"/>
  <c r="Z68" i="33"/>
  <c r="M68" i="33"/>
  <c r="L304" i="17"/>
  <c r="Y70" i="34" s="1"/>
  <c r="L132" i="17"/>
  <c r="L218" i="17"/>
  <c r="L390" i="17"/>
  <c r="AY70" i="34" s="1"/>
  <c r="BN70" i="33"/>
  <c r="M218" i="17"/>
  <c r="M132" i="17"/>
  <c r="M390" i="17"/>
  <c r="M304" i="17"/>
  <c r="L476" i="17" l="1"/>
  <c r="M476" i="17"/>
  <c r="L70" i="34"/>
  <c r="AL70" i="34"/>
  <c r="DW68" i="34"/>
  <c r="HW68" i="34" s="1"/>
  <c r="EW68" i="34"/>
  <c r="IW68" i="34" s="1"/>
  <c r="AZ70" i="34"/>
  <c r="M910" i="17"/>
  <c r="FW68" i="34"/>
  <c r="BM68" i="34"/>
  <c r="GJ68" i="34" s="1"/>
  <c r="M994" i="17"/>
  <c r="AM70" i="34"/>
  <c r="M652" i="17"/>
  <c r="Z70" i="34"/>
  <c r="M824" i="17"/>
  <c r="M70" i="34"/>
  <c r="M738" i="17"/>
  <c r="BO68" i="33"/>
  <c r="II68" i="34"/>
  <c r="HI68" i="34"/>
  <c r="JI68" i="34" s="1"/>
  <c r="HH70" i="34"/>
  <c r="JH70" i="34" s="1"/>
  <c r="AP68" i="33"/>
  <c r="BP68" i="33" s="1"/>
  <c r="Y70" i="33"/>
  <c r="L824" i="17"/>
  <c r="Z70" i="33"/>
  <c r="M70" i="33"/>
  <c r="L910" i="17"/>
  <c r="L70" i="33"/>
  <c r="AO70" i="33" s="1"/>
  <c r="L738" i="17"/>
  <c r="L652" i="17"/>
  <c r="BL70" i="34" l="1"/>
  <c r="EI70" i="34" s="1"/>
  <c r="FJ68" i="34"/>
  <c r="HJ68" i="34" s="1"/>
  <c r="JJ68" i="34" s="1"/>
  <c r="FV70" i="34"/>
  <c r="GW68" i="34"/>
  <c r="EJ68" i="34"/>
  <c r="IJ68" i="34" s="1"/>
  <c r="EV70" i="34"/>
  <c r="IV70" i="34" s="1"/>
  <c r="DV70" i="34"/>
  <c r="HV70" i="34" s="1"/>
  <c r="DW70" i="34"/>
  <c r="HW70" i="34" s="1"/>
  <c r="EW70" i="34"/>
  <c r="IW70" i="34" s="1"/>
  <c r="FW70" i="34"/>
  <c r="BM70" i="34"/>
  <c r="GJ70" i="34" s="1"/>
  <c r="M996" i="17"/>
  <c r="AP70" i="33"/>
  <c r="BP70" i="33" s="1"/>
  <c r="BO70" i="33"/>
  <c r="FI70" i="34" l="1"/>
  <c r="GV70" i="34"/>
  <c r="GI70" i="34"/>
  <c r="II70" i="34" s="1"/>
  <c r="GW70" i="34"/>
  <c r="EJ70" i="34"/>
  <c r="IJ70" i="34" s="1"/>
  <c r="FJ70" i="34"/>
  <c r="HJ70" i="34" s="1"/>
  <c r="JJ70" i="34" s="1"/>
  <c r="HI70" i="34"/>
  <c r="JI70" i="34" s="1"/>
  <c r="K324" i="17" l="1"/>
  <c r="X90" i="34" s="1"/>
  <c r="K238" i="17"/>
  <c r="K152" i="17"/>
  <c r="K410" i="17"/>
  <c r="AX90" i="34" s="1"/>
  <c r="K496" i="17" l="1"/>
  <c r="K90" i="34"/>
  <c r="AK90" i="34"/>
  <c r="K758" i="17"/>
  <c r="K90" i="33"/>
  <c r="AN90" i="33" s="1"/>
  <c r="K844" i="17"/>
  <c r="X90" i="33"/>
  <c r="L152" i="17"/>
  <c r="L410" i="17"/>
  <c r="AY90" i="34" s="1"/>
  <c r="L324" i="17"/>
  <c r="Y90" i="34" s="1"/>
  <c r="L238" i="17"/>
  <c r="K930" i="17"/>
  <c r="K672" i="17"/>
  <c r="BK90" i="34" l="1"/>
  <c r="GH90" i="34" s="1"/>
  <c r="FU90" i="34"/>
  <c r="L496" i="17"/>
  <c r="EU90" i="34"/>
  <c r="IU90" i="34" s="1"/>
  <c r="DU90" i="34"/>
  <c r="HU90" i="34" s="1"/>
  <c r="L90" i="34"/>
  <c r="AL90" i="34"/>
  <c r="FH90" i="34"/>
  <c r="M410" i="17"/>
  <c r="M324" i="17"/>
  <c r="M238" i="17"/>
  <c r="M152" i="17"/>
  <c r="L758" i="17"/>
  <c r="L90" i="33"/>
  <c r="L672" i="17"/>
  <c r="L844" i="17"/>
  <c r="Y90" i="33"/>
  <c r="BN90" i="33"/>
  <c r="L930" i="17"/>
  <c r="EH90" i="34" l="1"/>
  <c r="GU90" i="34"/>
  <c r="FV90" i="34"/>
  <c r="M496" i="17"/>
  <c r="DV90" i="34"/>
  <c r="HV90" i="34" s="1"/>
  <c r="EV90" i="34"/>
  <c r="IV90" i="34" s="1"/>
  <c r="M90" i="34"/>
  <c r="M758" i="17"/>
  <c r="Z90" i="34"/>
  <c r="M844" i="17"/>
  <c r="AM90" i="34"/>
  <c r="M672" i="17"/>
  <c r="AZ90" i="34"/>
  <c r="M930" i="17"/>
  <c r="IH90" i="34"/>
  <c r="HH90" i="34"/>
  <c r="JH90" i="34" s="1"/>
  <c r="BL90" i="34"/>
  <c r="GI90" i="34" s="1"/>
  <c r="AO90" i="33"/>
  <c r="M90" i="33"/>
  <c r="AP90" i="33" s="1"/>
  <c r="Z90" i="33"/>
  <c r="FW90" i="34" l="1"/>
  <c r="EW90" i="34"/>
  <c r="IW90" i="34" s="1"/>
  <c r="DW90" i="34"/>
  <c r="HW90" i="34" s="1"/>
  <c r="M1016" i="17"/>
  <c r="BO90" i="33"/>
  <c r="GV90" i="34"/>
  <c r="EI90" i="34"/>
  <c r="BM90" i="34"/>
  <c r="GJ90" i="34" s="1"/>
  <c r="FI90" i="34"/>
  <c r="BP90" i="33"/>
  <c r="II90" i="34" l="1"/>
  <c r="HI90" i="34"/>
  <c r="JI90" i="34" s="1"/>
  <c r="GW90" i="34"/>
  <c r="EJ90" i="34"/>
  <c r="FJ90" i="34"/>
  <c r="IJ90" i="34" l="1"/>
  <c r="HJ90" i="34"/>
  <c r="JJ90" i="34" s="1"/>
  <c r="K221" i="17"/>
  <c r="K73" i="34" s="1"/>
  <c r="K135" i="17"/>
  <c r="K393" i="17"/>
  <c r="AX73" i="34" s="1"/>
  <c r="K307" i="17"/>
  <c r="X73" i="34" s="1"/>
  <c r="K479" i="17" l="1"/>
  <c r="AK73" i="34"/>
  <c r="FU73" i="34" s="1"/>
  <c r="K73" i="33"/>
  <c r="K741" i="17"/>
  <c r="X73" i="33"/>
  <c r="K913" i="17"/>
  <c r="L221" i="17"/>
  <c r="L73" i="34" s="1"/>
  <c r="L135" i="17"/>
  <c r="L307" i="17"/>
  <c r="Y73" i="34" s="1"/>
  <c r="L393" i="17"/>
  <c r="AY73" i="34" s="1"/>
  <c r="BK73" i="34" l="1"/>
  <c r="EH73" i="34" s="1"/>
  <c r="IH73" i="34" s="1"/>
  <c r="L479" i="17"/>
  <c r="BL73" i="34" s="1"/>
  <c r="GI73" i="34" s="1"/>
  <c r="AL73" i="34"/>
  <c r="DV73" i="34" s="1"/>
  <c r="K999" i="17"/>
  <c r="GH73" i="34"/>
  <c r="EU73" i="34"/>
  <c r="DU73" i="34"/>
  <c r="HU73" i="34" s="1"/>
  <c r="GU73" i="34"/>
  <c r="AN73" i="33"/>
  <c r="Y73" i="33"/>
  <c r="L913" i="17"/>
  <c r="L73" i="33"/>
  <c r="L741" i="17"/>
  <c r="M221" i="17"/>
  <c r="M307" i="17"/>
  <c r="M135" i="17"/>
  <c r="M393" i="17"/>
  <c r="FH73" i="34" l="1"/>
  <c r="HH73" i="34" s="1"/>
  <c r="JH73" i="34" s="1"/>
  <c r="FV73" i="34"/>
  <c r="HV73" i="34" s="1"/>
  <c r="EV73" i="34"/>
  <c r="M479" i="17"/>
  <c r="M999" i="17" s="1"/>
  <c r="AM73" i="34"/>
  <c r="M655" i="17"/>
  <c r="Z73" i="34"/>
  <c r="M827" i="17"/>
  <c r="M73" i="34"/>
  <c r="M741" i="17"/>
  <c r="AZ73" i="34"/>
  <c r="M913" i="17"/>
  <c r="IU73" i="34"/>
  <c r="EI73" i="34"/>
  <c r="GV73" i="34"/>
  <c r="AO73" i="33"/>
  <c r="FI73" i="34"/>
  <c r="Z73" i="33"/>
  <c r="M73" i="33"/>
  <c r="L999" i="17"/>
  <c r="IV73" i="34" l="1"/>
  <c r="EW73" i="34"/>
  <c r="DW73" i="34"/>
  <c r="AP73" i="33"/>
  <c r="FW73" i="34"/>
  <c r="II73" i="34"/>
  <c r="HI73" i="34"/>
  <c r="JI73" i="34" s="1"/>
  <c r="BM73" i="34"/>
  <c r="GJ73" i="34" s="1"/>
  <c r="HW73" i="34" l="1"/>
  <c r="EJ73" i="34"/>
  <c r="GW73" i="34"/>
  <c r="IW73" i="34" s="1"/>
  <c r="FJ73" i="34"/>
  <c r="IJ73" i="34" l="1"/>
  <c r="HJ73" i="34"/>
  <c r="JJ73" i="34" s="1"/>
  <c r="M137" i="22" l="1"/>
  <c r="Z209" i="34" s="1"/>
  <c r="M67" i="22"/>
  <c r="AM209" i="34" s="1"/>
  <c r="M102" i="22"/>
  <c r="M209" i="34" s="1"/>
  <c r="M172" i="22"/>
  <c r="AZ209" i="34" s="1"/>
  <c r="M38" i="22"/>
  <c r="M395" i="22"/>
  <c r="FW209" i="34" l="1"/>
  <c r="DW209" i="34"/>
  <c r="HW209" i="34" s="1"/>
  <c r="EW209" i="34"/>
  <c r="EW225" i="34" s="1"/>
  <c r="AM225" i="34"/>
  <c r="AZ225" i="34"/>
  <c r="M225" i="34"/>
  <c r="Z225" i="34"/>
  <c r="M207" i="22"/>
  <c r="M314" i="22"/>
  <c r="M322" i="22" s="1"/>
  <c r="Z209" i="33"/>
  <c r="Z225" i="33" s="1"/>
  <c r="M145" i="22"/>
  <c r="M159" i="17"/>
  <c r="M331" i="17"/>
  <c r="M417" i="17"/>
  <c r="M245" i="17"/>
  <c r="N780" i="6"/>
  <c r="M39" i="22"/>
  <c r="M349" i="22"/>
  <c r="M357" i="22" s="1"/>
  <c r="N466" i="6" s="1"/>
  <c r="M180" i="22"/>
  <c r="M279" i="22"/>
  <c r="M287" i="22" s="1"/>
  <c r="M209" i="33"/>
  <c r="M110" i="22"/>
  <c r="M401" i="22"/>
  <c r="N779" i="6"/>
  <c r="M75" i="22"/>
  <c r="M503" i="17" l="1"/>
  <c r="M1023" i="17" s="1"/>
  <c r="AM97" i="34"/>
  <c r="M679" i="17"/>
  <c r="M97" i="34"/>
  <c r="M765" i="17"/>
  <c r="AZ97" i="34"/>
  <c r="M937" i="17"/>
  <c r="Z97" i="34"/>
  <c r="M851" i="17"/>
  <c r="AP209" i="33"/>
  <c r="AP225" i="33" s="1"/>
  <c r="M225" i="33"/>
  <c r="M215" i="22"/>
  <c r="BM209" i="34"/>
  <c r="M384" i="22"/>
  <c r="M786" i="6"/>
  <c r="M785" i="6" s="1"/>
  <c r="M97" i="33"/>
  <c r="N456" i="6"/>
  <c r="Z97" i="33"/>
  <c r="EW97" i="34" l="1"/>
  <c r="FW97" i="34"/>
  <c r="DW97" i="34"/>
  <c r="M392" i="22"/>
  <c r="N424" i="6" s="1"/>
  <c r="N187" i="6"/>
  <c r="GJ209" i="34"/>
  <c r="GJ225" i="34" s="1"/>
  <c r="FW225" i="34"/>
  <c r="EJ209" i="34"/>
  <c r="GW209" i="34"/>
  <c r="IW209" i="34" s="1"/>
  <c r="AP97" i="33"/>
  <c r="BP97" i="33" s="1"/>
  <c r="BM97" i="34"/>
  <c r="GJ97" i="34" s="1"/>
  <c r="BM225" i="34"/>
  <c r="FJ209" i="34"/>
  <c r="DW225" i="34"/>
  <c r="HW225" i="34" s="1"/>
  <c r="BC97" i="33"/>
  <c r="BP209" i="33"/>
  <c r="BP225" i="33" s="1"/>
  <c r="HW97" i="34" l="1"/>
  <c r="N508" i="6"/>
  <c r="N414" i="6"/>
  <c r="N498" i="6"/>
  <c r="GW225" i="34"/>
  <c r="IW225" i="34" s="1"/>
  <c r="IJ209" i="34"/>
  <c r="FJ225" i="34"/>
  <c r="HJ209" i="34"/>
  <c r="HJ225" i="34" s="1"/>
  <c r="EJ97" i="34"/>
  <c r="GW97" i="34"/>
  <c r="IW97" i="34" s="1"/>
  <c r="EJ225" i="34"/>
  <c r="M693" i="6"/>
  <c r="CC97" i="33"/>
  <c r="FJ97" i="34"/>
  <c r="M738" i="6" l="1"/>
  <c r="N738" i="6" s="1"/>
  <c r="N693" i="6"/>
  <c r="IJ225" i="34"/>
  <c r="IJ97" i="34"/>
  <c r="HJ97" i="34"/>
  <c r="JJ97" i="34" s="1"/>
  <c r="JJ209" i="34"/>
  <c r="JJ225" i="34"/>
  <c r="L145" i="17" l="1"/>
  <c r="L231" i="17"/>
  <c r="L83" i="34" s="1"/>
  <c r="L317" i="17"/>
  <c r="Y83" i="34" s="1"/>
  <c r="L403" i="17"/>
  <c r="AY83" i="34" s="1"/>
  <c r="K392" i="17"/>
  <c r="AX72" i="34" s="1"/>
  <c r="K306" i="17"/>
  <c r="X72" i="34" s="1"/>
  <c r="K220" i="17"/>
  <c r="K134" i="17"/>
  <c r="K142" i="17"/>
  <c r="K228" i="17"/>
  <c r="K80" i="34" s="1"/>
  <c r="K314" i="17"/>
  <c r="X80" i="34" s="1"/>
  <c r="K400" i="17"/>
  <c r="AX80" i="34" s="1"/>
  <c r="K145" i="17"/>
  <c r="K231" i="17"/>
  <c r="K83" i="34" s="1"/>
  <c r="K403" i="17"/>
  <c r="AX83" i="34" s="1"/>
  <c r="K317" i="17"/>
  <c r="X83" i="34" s="1"/>
  <c r="K489" i="17" l="1"/>
  <c r="K486" i="17"/>
  <c r="L489" i="17"/>
  <c r="K478" i="17"/>
  <c r="AK80" i="34"/>
  <c r="FU80" i="34" s="1"/>
  <c r="AK72" i="34"/>
  <c r="AL83" i="34"/>
  <c r="EV83" i="34" s="1"/>
  <c r="AK83" i="34"/>
  <c r="FU83" i="34" s="1"/>
  <c r="K72" i="34"/>
  <c r="K83" i="33"/>
  <c r="AN83" i="33" s="1"/>
  <c r="K751" i="17"/>
  <c r="L83" i="33"/>
  <c r="L751" i="17"/>
  <c r="K920" i="17"/>
  <c r="K72" i="33"/>
  <c r="K740" i="17"/>
  <c r="L665" i="17"/>
  <c r="M400" i="17"/>
  <c r="M314" i="17"/>
  <c r="M228" i="17"/>
  <c r="M142" i="17"/>
  <c r="X83" i="33"/>
  <c r="K837" i="17"/>
  <c r="K665" i="17"/>
  <c r="X80" i="33"/>
  <c r="BA80" i="33" s="1"/>
  <c r="X72" i="33"/>
  <c r="K826" i="17"/>
  <c r="L134" i="17"/>
  <c r="L392" i="17"/>
  <c r="AY72" i="34" s="1"/>
  <c r="L220" i="17"/>
  <c r="L306" i="17"/>
  <c r="Y72" i="34" s="1"/>
  <c r="L923" i="17"/>
  <c r="K923" i="17"/>
  <c r="L314" i="17"/>
  <c r="Y80" i="34" s="1"/>
  <c r="L142" i="17"/>
  <c r="L400" i="17"/>
  <c r="AY80" i="34" s="1"/>
  <c r="L228" i="17"/>
  <c r="L80" i="34" s="1"/>
  <c r="K80" i="33"/>
  <c r="AN80" i="33" s="1"/>
  <c r="K748" i="17"/>
  <c r="K654" i="17"/>
  <c r="K912" i="17"/>
  <c r="Y83" i="33"/>
  <c r="L837" i="17"/>
  <c r="DU80" i="34" l="1"/>
  <c r="EU80" i="34"/>
  <c r="BK72" i="34"/>
  <c r="GH72" i="34" s="1"/>
  <c r="EU83" i="34"/>
  <c r="BK83" i="34"/>
  <c r="GH83" i="34" s="1"/>
  <c r="DV83" i="34"/>
  <c r="FV83" i="34"/>
  <c r="L486" i="17"/>
  <c r="BL80" i="34" s="1"/>
  <c r="GI80" i="34" s="1"/>
  <c r="L478" i="17"/>
  <c r="DU72" i="34"/>
  <c r="M486" i="17"/>
  <c r="EU72" i="34"/>
  <c r="DU83" i="34"/>
  <c r="HU83" i="34" s="1"/>
  <c r="FU72" i="34"/>
  <c r="AL72" i="34"/>
  <c r="AL80" i="34"/>
  <c r="FV80" i="34" s="1"/>
  <c r="L72" i="34"/>
  <c r="M80" i="34"/>
  <c r="M748" i="17"/>
  <c r="Z80" i="34"/>
  <c r="M834" i="17"/>
  <c r="AZ80" i="34"/>
  <c r="M920" i="17"/>
  <c r="AM80" i="34"/>
  <c r="M662" i="17"/>
  <c r="HU80" i="34"/>
  <c r="EH83" i="34"/>
  <c r="GU72" i="34"/>
  <c r="GU83" i="34"/>
  <c r="IU83" i="34" s="1"/>
  <c r="FH72" i="34"/>
  <c r="FH83" i="34"/>
  <c r="K1009" i="17"/>
  <c r="AN72" i="33"/>
  <c r="L1009" i="17"/>
  <c r="BL83" i="34"/>
  <c r="GI83" i="34" s="1"/>
  <c r="BK80" i="34"/>
  <c r="GH80" i="34" s="1"/>
  <c r="AO83" i="33"/>
  <c r="BO83" i="33" s="1"/>
  <c r="BB83" i="33"/>
  <c r="CB83" i="33" s="1"/>
  <c r="BA83" i="33"/>
  <c r="CA83" i="33" s="1"/>
  <c r="L912" i="17"/>
  <c r="Y80" i="33"/>
  <c r="BB80" i="33" s="1"/>
  <c r="Y72" i="33"/>
  <c r="K998" i="17"/>
  <c r="M80" i="33"/>
  <c r="BN80" i="33"/>
  <c r="L80" i="33"/>
  <c r="L748" i="17"/>
  <c r="M392" i="17"/>
  <c r="M306" i="17"/>
  <c r="M134" i="17"/>
  <c r="M220" i="17"/>
  <c r="Z80" i="33"/>
  <c r="BC80" i="33" s="1"/>
  <c r="L920" i="17"/>
  <c r="M145" i="17"/>
  <c r="M317" i="17"/>
  <c r="M231" i="17"/>
  <c r="M403" i="17"/>
  <c r="M923" i="17" s="1"/>
  <c r="L72" i="33"/>
  <c r="L740" i="17"/>
  <c r="BN83" i="33"/>
  <c r="EH72" i="34" l="1"/>
  <c r="HV83" i="34"/>
  <c r="M489" i="17"/>
  <c r="DV72" i="34"/>
  <c r="HU72" i="34"/>
  <c r="IU72" i="34"/>
  <c r="M478" i="17"/>
  <c r="FW80" i="34"/>
  <c r="FV72" i="34"/>
  <c r="EV80" i="34"/>
  <c r="DV80" i="34"/>
  <c r="HV80" i="34" s="1"/>
  <c r="EV72" i="34"/>
  <c r="DW80" i="34"/>
  <c r="EW80" i="34"/>
  <c r="Z83" i="34"/>
  <c r="M837" i="17"/>
  <c r="AM72" i="34"/>
  <c r="M654" i="17"/>
  <c r="BM80" i="34"/>
  <c r="GJ80" i="34" s="1"/>
  <c r="M1006" i="17"/>
  <c r="AM83" i="34"/>
  <c r="M665" i="17"/>
  <c r="Z72" i="34"/>
  <c r="M826" i="17"/>
  <c r="M72" i="34"/>
  <c r="M740" i="17"/>
  <c r="AZ72" i="34"/>
  <c r="M912" i="17"/>
  <c r="M83" i="34"/>
  <c r="M751" i="17"/>
  <c r="IH83" i="34"/>
  <c r="IH72" i="34"/>
  <c r="GV83" i="34"/>
  <c r="IV83" i="34" s="1"/>
  <c r="EI83" i="34"/>
  <c r="HH83" i="34"/>
  <c r="JH83" i="34" s="1"/>
  <c r="HH72" i="34"/>
  <c r="JH72" i="34" s="1"/>
  <c r="EH80" i="34"/>
  <c r="GU80" i="34"/>
  <c r="IU80" i="34" s="1"/>
  <c r="GV80" i="34"/>
  <c r="EI80" i="34"/>
  <c r="FI80" i="34"/>
  <c r="L1006" i="17"/>
  <c r="FI83" i="34"/>
  <c r="AZ83" i="34"/>
  <c r="BL72" i="34"/>
  <c r="GI72" i="34" s="1"/>
  <c r="FH80" i="34"/>
  <c r="AP80" i="33"/>
  <c r="BP80" i="33" s="1"/>
  <c r="AO72" i="33"/>
  <c r="AO80" i="33"/>
  <c r="BO80" i="33" s="1"/>
  <c r="Z83" i="33"/>
  <c r="L826" i="17"/>
  <c r="Z72" i="33"/>
  <c r="L998" i="17"/>
  <c r="BN72" i="33"/>
  <c r="M72" i="33"/>
  <c r="L654" i="17"/>
  <c r="M83" i="33"/>
  <c r="AP83" i="33" s="1"/>
  <c r="HW80" i="34" l="1"/>
  <c r="HV72" i="34"/>
  <c r="FJ80" i="34"/>
  <c r="IV80" i="34"/>
  <c r="GW80" i="34"/>
  <c r="IW80" i="34" s="1"/>
  <c r="EW83" i="34"/>
  <c r="FW83" i="34"/>
  <c r="DW83" i="34"/>
  <c r="EJ80" i="34"/>
  <c r="IJ80" i="34" s="1"/>
  <c r="DW72" i="34"/>
  <c r="EW72" i="34"/>
  <c r="IW72" i="34" s="1"/>
  <c r="FW72" i="34"/>
  <c r="BM83" i="34"/>
  <c r="EJ83" i="34" s="1"/>
  <c r="IJ83" i="34" s="1"/>
  <c r="M1009" i="17"/>
  <c r="BM72" i="34"/>
  <c r="GJ72" i="34" s="1"/>
  <c r="M998" i="17"/>
  <c r="BO72" i="33"/>
  <c r="IH80" i="34"/>
  <c r="II83" i="34"/>
  <c r="II80" i="34"/>
  <c r="HH80" i="34"/>
  <c r="JH80" i="34" s="1"/>
  <c r="HI80" i="34"/>
  <c r="JI80" i="34" s="1"/>
  <c r="GV72" i="34"/>
  <c r="IV72" i="34" s="1"/>
  <c r="EI72" i="34"/>
  <c r="HJ80" i="34"/>
  <c r="JJ80" i="34" s="1"/>
  <c r="HI83" i="34"/>
  <c r="JI83" i="34" s="1"/>
  <c r="FI72" i="34"/>
  <c r="AP72" i="33"/>
  <c r="BP72" i="33" s="1"/>
  <c r="BC83" i="33"/>
  <c r="CC83" i="33" s="1"/>
  <c r="BP83" i="33"/>
  <c r="GW83" i="34" l="1"/>
  <c r="IW83" i="34" s="1"/>
  <c r="FJ83" i="34"/>
  <c r="FJ72" i="34"/>
  <c r="HJ72" i="34" s="1"/>
  <c r="JJ72" i="34" s="1"/>
  <c r="HW83" i="34"/>
  <c r="GW72" i="34"/>
  <c r="GJ83" i="34"/>
  <c r="HW72" i="34"/>
  <c r="EJ72" i="34"/>
  <c r="IJ72" i="34" s="1"/>
  <c r="II72" i="34"/>
  <c r="HI72" i="34"/>
  <c r="JI72" i="34" s="1"/>
  <c r="HJ83" i="34"/>
  <c r="JJ83" i="34" s="1"/>
  <c r="K318" i="17" l="1"/>
  <c r="X84" i="34" s="1"/>
  <c r="K146" i="17"/>
  <c r="K232" i="17"/>
  <c r="K84" i="34" s="1"/>
  <c r="K404" i="17"/>
  <c r="AX84" i="34" s="1"/>
  <c r="K490" i="17" l="1"/>
  <c r="BK84" i="34" s="1"/>
  <c r="EH84" i="34" s="1"/>
  <c r="AK84" i="34"/>
  <c r="FU84" i="34" s="1"/>
  <c r="K924" i="17"/>
  <c r="K84" i="33"/>
  <c r="AN84" i="33" s="1"/>
  <c r="K752" i="17"/>
  <c r="K666" i="17"/>
  <c r="L318" i="17"/>
  <c r="Y84" i="34" s="1"/>
  <c r="L404" i="17"/>
  <c r="AY84" i="34" s="1"/>
  <c r="L146" i="17"/>
  <c r="L232" i="17"/>
  <c r="L84" i="34" s="1"/>
  <c r="X84" i="33"/>
  <c r="K838" i="17"/>
  <c r="L490" i="17" l="1"/>
  <c r="EU84" i="34"/>
  <c r="IU84" i="34" s="1"/>
  <c r="DU84" i="34"/>
  <c r="HU84" i="34" s="1"/>
  <c r="AL84" i="34"/>
  <c r="FV84" i="34" s="1"/>
  <c r="GH84" i="34"/>
  <c r="IH84" i="34" s="1"/>
  <c r="GU84" i="34"/>
  <c r="FH84" i="34"/>
  <c r="L924" i="17"/>
  <c r="BN84" i="33"/>
  <c r="Y84" i="33"/>
  <c r="L838" i="17"/>
  <c r="L84" i="33"/>
  <c r="L752" i="17"/>
  <c r="M232" i="17"/>
  <c r="M318" i="17"/>
  <c r="M404" i="17"/>
  <c r="M146" i="17"/>
  <c r="L666" i="17"/>
  <c r="M490" i="17" l="1"/>
  <c r="M666" i="17"/>
  <c r="M84" i="34"/>
  <c r="M752" i="17"/>
  <c r="AZ84" i="34"/>
  <c r="M924" i="17"/>
  <c r="Z84" i="34"/>
  <c r="M838" i="17"/>
  <c r="EV84" i="34"/>
  <c r="IV84" i="34" s="1"/>
  <c r="AM84" i="34"/>
  <c r="DV84" i="34"/>
  <c r="HV84" i="34" s="1"/>
  <c r="HH84" i="34"/>
  <c r="JH84" i="34" s="1"/>
  <c r="BL84" i="34"/>
  <c r="GI84" i="34" s="1"/>
  <c r="AO84" i="33"/>
  <c r="Z84" i="33"/>
  <c r="M84" i="33"/>
  <c r="FW84" i="34" l="1"/>
  <c r="BM84" i="34"/>
  <c r="GW84" i="34" s="1"/>
  <c r="M1010" i="17"/>
  <c r="BO84" i="33"/>
  <c r="EW84" i="34"/>
  <c r="IW84" i="34" s="1"/>
  <c r="DW84" i="34"/>
  <c r="HW84" i="34" s="1"/>
  <c r="EI84" i="34"/>
  <c r="GV84" i="34"/>
  <c r="FI84" i="34"/>
  <c r="AP84" i="33"/>
  <c r="BP84" i="33" s="1"/>
  <c r="EJ84" i="34" l="1"/>
  <c r="FJ84" i="34"/>
  <c r="HJ84" i="34" s="1"/>
  <c r="JJ84" i="34" s="1"/>
  <c r="GJ84" i="34"/>
  <c r="II84" i="34"/>
  <c r="HI84" i="34"/>
  <c r="JI84" i="34" s="1"/>
  <c r="IJ84" i="34" l="1"/>
  <c r="K996" i="17" l="1"/>
  <c r="L996" i="17"/>
  <c r="L827" i="17" l="1"/>
  <c r="L655" i="17"/>
  <c r="BO73" i="33"/>
  <c r="BP73" i="33" l="1"/>
  <c r="K655" i="17"/>
  <c r="K827" i="17"/>
  <c r="BN73" i="33"/>
  <c r="K994" i="17" l="1"/>
  <c r="L994" i="17" l="1"/>
  <c r="K374" i="17" l="1"/>
  <c r="AX54" i="34" s="1"/>
  <c r="K116" i="17"/>
  <c r="K288" i="17"/>
  <c r="X54" i="34" s="1"/>
  <c r="K202" i="17"/>
  <c r="K54" i="34" s="1"/>
  <c r="K460" i="17" l="1"/>
  <c r="BK54" i="34" s="1"/>
  <c r="GH54" i="34" s="1"/>
  <c r="AK54" i="34"/>
  <c r="EU54" i="34" s="1"/>
  <c r="K636" i="17"/>
  <c r="K54" i="33"/>
  <c r="K722" i="17"/>
  <c r="K894" i="17"/>
  <c r="L116" i="17"/>
  <c r="L374" i="17"/>
  <c r="AY54" i="34" s="1"/>
  <c r="L202" i="17"/>
  <c r="L54" i="34" s="1"/>
  <c r="L288" i="17"/>
  <c r="Y54" i="34" s="1"/>
  <c r="X54" i="33"/>
  <c r="FU54" i="34" l="1"/>
  <c r="DU54" i="34"/>
  <c r="L460" i="17"/>
  <c r="AL54" i="34"/>
  <c r="FV54" i="34" s="1"/>
  <c r="AN54" i="33"/>
  <c r="GU54" i="34"/>
  <c r="IU54" i="34" s="1"/>
  <c r="EH54" i="34"/>
  <c r="FH54" i="34"/>
  <c r="Y54" i="33"/>
  <c r="L636" i="17"/>
  <c r="L54" i="33"/>
  <c r="L722" i="17"/>
  <c r="K980" i="17"/>
  <c r="L894" i="17"/>
  <c r="M202" i="17"/>
  <c r="M288" i="17"/>
  <c r="M374" i="17"/>
  <c r="M116" i="17"/>
  <c r="HU54" i="34" l="1"/>
  <c r="DV54" i="34"/>
  <c r="HV54" i="34" s="1"/>
  <c r="M460" i="17"/>
  <c r="EV54" i="34"/>
  <c r="M54" i="34"/>
  <c r="M722" i="17"/>
  <c r="Z54" i="34"/>
  <c r="M808" i="17"/>
  <c r="AM54" i="34"/>
  <c r="M636" i="17"/>
  <c r="AZ54" i="34"/>
  <c r="M894" i="17"/>
  <c r="AO54" i="33"/>
  <c r="IH54" i="34"/>
  <c r="HH54" i="34"/>
  <c r="JH54" i="34" s="1"/>
  <c r="BL54" i="34"/>
  <c r="GI54" i="34" s="1"/>
  <c r="M54" i="33"/>
  <c r="Z54" i="33"/>
  <c r="L980" i="17"/>
  <c r="EW54" i="34" l="1"/>
  <c r="FW54" i="34"/>
  <c r="DW54" i="34"/>
  <c r="BM54" i="34"/>
  <c r="GJ54" i="34" s="1"/>
  <c r="M980" i="17"/>
  <c r="GV54" i="34"/>
  <c r="IV54" i="34" s="1"/>
  <c r="EI54" i="34"/>
  <c r="AP54" i="33"/>
  <c r="FI54" i="34"/>
  <c r="FJ54" i="34" l="1"/>
  <c r="HJ54" i="34" s="1"/>
  <c r="JJ54" i="34" s="1"/>
  <c r="HW54" i="34"/>
  <c r="EJ54" i="34"/>
  <c r="IJ54" i="34" s="1"/>
  <c r="GW54" i="34"/>
  <c r="IW54" i="34" s="1"/>
  <c r="II54" i="34"/>
  <c r="HI54" i="34"/>
  <c r="JI54" i="34" s="1"/>
  <c r="K155" i="17" l="1"/>
  <c r="K413" i="17"/>
  <c r="AX93" i="34" s="1"/>
  <c r="K241" i="17"/>
  <c r="K93" i="34" s="1"/>
  <c r="K327" i="17"/>
  <c r="X93" i="34" s="1"/>
  <c r="K499" i="17" l="1"/>
  <c r="AK93" i="34"/>
  <c r="EU93" i="34" s="1"/>
  <c r="X93" i="33"/>
  <c r="BA93" i="33" s="1"/>
  <c r="K761" i="17"/>
  <c r="K93" i="33"/>
  <c r="AN93" i="33" s="1"/>
  <c r="K933" i="17"/>
  <c r="L241" i="17"/>
  <c r="L93" i="34" s="1"/>
  <c r="L413" i="17"/>
  <c r="AY93" i="34" s="1"/>
  <c r="L155" i="17"/>
  <c r="L327" i="17"/>
  <c r="Y93" i="34" s="1"/>
  <c r="DU93" i="34" l="1"/>
  <c r="FU93" i="34"/>
  <c r="L499" i="17"/>
  <c r="AL93" i="34"/>
  <c r="EV93" i="34" s="1"/>
  <c r="BK93" i="34"/>
  <c r="GH93" i="34" s="1"/>
  <c r="K1019" i="17"/>
  <c r="L933" i="17"/>
  <c r="M413" i="17"/>
  <c r="M155" i="17"/>
  <c r="M241" i="17"/>
  <c r="M327" i="17"/>
  <c r="Y93" i="33"/>
  <c r="BB93" i="33" s="1"/>
  <c r="L93" i="33"/>
  <c r="L761" i="17"/>
  <c r="BN93" i="33"/>
  <c r="HU93" i="34" l="1"/>
  <c r="DV93" i="34"/>
  <c r="M499" i="17"/>
  <c r="FV93" i="34"/>
  <c r="Z93" i="34"/>
  <c r="M847" i="17"/>
  <c r="AZ93" i="34"/>
  <c r="M933" i="17"/>
  <c r="M93" i="34"/>
  <c r="M761" i="17"/>
  <c r="AM93" i="34"/>
  <c r="M675" i="17"/>
  <c r="GU93" i="34"/>
  <c r="IU93" i="34" s="1"/>
  <c r="EH93" i="34"/>
  <c r="BL93" i="34"/>
  <c r="GI93" i="34" s="1"/>
  <c r="FH93" i="34"/>
  <c r="AO93" i="33"/>
  <c r="Z93" i="33"/>
  <c r="BC93" i="33" s="1"/>
  <c r="M93" i="33"/>
  <c r="AP93" i="33" s="1"/>
  <c r="K353" i="17"/>
  <c r="K181" i="17"/>
  <c r="K95" i="17"/>
  <c r="K267" i="17"/>
  <c r="HV93" i="34" l="1"/>
  <c r="DW93" i="34"/>
  <c r="K439" i="17"/>
  <c r="FW93" i="34"/>
  <c r="EW93" i="34"/>
  <c r="K33" i="34"/>
  <c r="AX33" i="34"/>
  <c r="X33" i="34"/>
  <c r="BM93" i="34"/>
  <c r="EJ93" i="34" s="1"/>
  <c r="M1019" i="17"/>
  <c r="AK33" i="34"/>
  <c r="BO93" i="33"/>
  <c r="IH93" i="34"/>
  <c r="HH93" i="34"/>
  <c r="JH93" i="34" s="1"/>
  <c r="EI93" i="34"/>
  <c r="GV93" i="34"/>
  <c r="IV93" i="34" s="1"/>
  <c r="FI93" i="34"/>
  <c r="K615" i="17"/>
  <c r="BP93" i="33"/>
  <c r="K33" i="33"/>
  <c r="AN33" i="33" s="1"/>
  <c r="K701" i="17"/>
  <c r="L181" i="17"/>
  <c r="L95" i="17"/>
  <c r="L353" i="17"/>
  <c r="L267" i="17"/>
  <c r="X33" i="33"/>
  <c r="K787" i="17"/>
  <c r="HW93" i="34" l="1"/>
  <c r="GW93" i="34"/>
  <c r="IW93" i="34" s="1"/>
  <c r="L439" i="17"/>
  <c r="GJ93" i="34"/>
  <c r="IJ93" i="34" s="1"/>
  <c r="FJ93" i="34"/>
  <c r="HJ93" i="34" s="1"/>
  <c r="JJ93" i="34" s="1"/>
  <c r="DU33" i="34"/>
  <c r="HU33" i="34" s="1"/>
  <c r="FU33" i="34"/>
  <c r="EU33" i="34"/>
  <c r="IU33" i="34" s="1"/>
  <c r="L33" i="34"/>
  <c r="Y33" i="34"/>
  <c r="BK33" i="34"/>
  <c r="GU33" i="34" s="1"/>
  <c r="AY33" i="34"/>
  <c r="AL33" i="34"/>
  <c r="II93" i="34"/>
  <c r="HI93" i="34"/>
  <c r="JI93" i="34" s="1"/>
  <c r="K959" i="17"/>
  <c r="K139" i="17"/>
  <c r="K397" i="17"/>
  <c r="AX77" i="34" s="1"/>
  <c r="K225" i="17"/>
  <c r="K77" i="34" s="1"/>
  <c r="K311" i="17"/>
  <c r="X77" i="34" s="1"/>
  <c r="L615" i="17"/>
  <c r="M181" i="17"/>
  <c r="M95" i="17"/>
  <c r="M353" i="17"/>
  <c r="M267" i="17"/>
  <c r="L33" i="33"/>
  <c r="AO33" i="33" s="1"/>
  <c r="L701" i="17"/>
  <c r="K303" i="17"/>
  <c r="X69" i="34" s="1"/>
  <c r="K131" i="17"/>
  <c r="K389" i="17"/>
  <c r="AX69" i="34" s="1"/>
  <c r="K217" i="17"/>
  <c r="K69" i="34" s="1"/>
  <c r="Y33" i="33"/>
  <c r="L787" i="17"/>
  <c r="EH33" i="34" l="1"/>
  <c r="GH33" i="34"/>
  <c r="K483" i="17"/>
  <c r="M439" i="17"/>
  <c r="K475" i="17"/>
  <c r="FH33" i="34"/>
  <c r="HH33" i="34" s="1"/>
  <c r="JH33" i="34" s="1"/>
  <c r="AK77" i="34"/>
  <c r="DU77" i="34" s="1"/>
  <c r="AK69" i="34"/>
  <c r="EU69" i="34" s="1"/>
  <c r="IU69" i="34" s="1"/>
  <c r="DV33" i="34"/>
  <c r="HV33" i="34" s="1"/>
  <c r="EV33" i="34"/>
  <c r="IV33" i="34" s="1"/>
  <c r="FV33" i="34"/>
  <c r="M33" i="34"/>
  <c r="M701" i="17"/>
  <c r="Z33" i="34"/>
  <c r="M787" i="17"/>
  <c r="BL33" i="34"/>
  <c r="GI33" i="34" s="1"/>
  <c r="AZ33" i="34"/>
  <c r="M873" i="17"/>
  <c r="AM33" i="34"/>
  <c r="M615" i="17"/>
  <c r="L959" i="17"/>
  <c r="K909" i="17"/>
  <c r="K414" i="17"/>
  <c r="AX94" i="34" s="1"/>
  <c r="K242" i="17"/>
  <c r="K94" i="34" s="1"/>
  <c r="K156" i="17"/>
  <c r="K328" i="17"/>
  <c r="X94" i="34" s="1"/>
  <c r="L311" i="17"/>
  <c r="Y77" i="34" s="1"/>
  <c r="L397" i="17"/>
  <c r="AY77" i="34" s="1"/>
  <c r="L225" i="17"/>
  <c r="L77" i="34" s="1"/>
  <c r="L139" i="17"/>
  <c r="K144" i="17"/>
  <c r="K316" i="17"/>
  <c r="X82" i="34" s="1"/>
  <c r="K230" i="17"/>
  <c r="K402" i="17"/>
  <c r="AX82" i="34" s="1"/>
  <c r="K219" i="17"/>
  <c r="K71" i="34" s="1"/>
  <c r="K391" i="17"/>
  <c r="AX71" i="34" s="1"/>
  <c r="K133" i="17"/>
  <c r="K305" i="17"/>
  <c r="X71" i="34" s="1"/>
  <c r="K412" i="17"/>
  <c r="AX92" i="34" s="1"/>
  <c r="K240" i="17"/>
  <c r="K154" i="17"/>
  <c r="K326" i="17"/>
  <c r="X92" i="34" s="1"/>
  <c r="Z33" i="33"/>
  <c r="M33" i="33"/>
  <c r="AP33" i="33" s="1"/>
  <c r="K406" i="17"/>
  <c r="AX86" i="34" s="1"/>
  <c r="K148" i="17"/>
  <c r="K234" i="17"/>
  <c r="K320" i="17"/>
  <c r="X86" i="34" s="1"/>
  <c r="BN33" i="33"/>
  <c r="K917" i="17"/>
  <c r="K309" i="17"/>
  <c r="X75" i="34" s="1"/>
  <c r="K223" i="17"/>
  <c r="K395" i="17"/>
  <c r="AX75" i="34" s="1"/>
  <c r="K137" i="17"/>
  <c r="K226" i="17"/>
  <c r="K78" i="34" s="1"/>
  <c r="K312" i="17"/>
  <c r="X78" i="34" s="1"/>
  <c r="K398" i="17"/>
  <c r="K140" i="17"/>
  <c r="L217" i="17"/>
  <c r="L69" i="34" s="1"/>
  <c r="L131" i="17"/>
  <c r="L389" i="17"/>
  <c r="AY69" i="34" s="1"/>
  <c r="L303" i="17"/>
  <c r="Y69" i="34" s="1"/>
  <c r="K227" i="17"/>
  <c r="K79" i="34" s="1"/>
  <c r="K313" i="17"/>
  <c r="X79" i="34" s="1"/>
  <c r="K399" i="17"/>
  <c r="AX79" i="34" s="1"/>
  <c r="K141" i="17"/>
  <c r="K651" i="17"/>
  <c r="X77" i="33"/>
  <c r="BA77" i="33" s="1"/>
  <c r="K659" i="17"/>
  <c r="K310" i="17"/>
  <c r="X76" i="34" s="1"/>
  <c r="K224" i="17"/>
  <c r="K76" i="34" s="1"/>
  <c r="K396" i="17"/>
  <c r="AX76" i="34" s="1"/>
  <c r="K138" i="17"/>
  <c r="K69" i="33"/>
  <c r="AN69" i="33" s="1"/>
  <c r="K737" i="17"/>
  <c r="X69" i="33"/>
  <c r="K823" i="17"/>
  <c r="K411" i="17"/>
  <c r="AX91" i="34" s="1"/>
  <c r="K153" i="17"/>
  <c r="K239" i="17"/>
  <c r="K91" i="34" s="1"/>
  <c r="K325" i="17"/>
  <c r="X91" i="34" s="1"/>
  <c r="K151" i="17"/>
  <c r="K409" i="17"/>
  <c r="AX89" i="34" s="1"/>
  <c r="K323" i="17"/>
  <c r="X89" i="34" s="1"/>
  <c r="K237" i="17"/>
  <c r="K77" i="33"/>
  <c r="AN77" i="33" s="1"/>
  <c r="K745" i="17"/>
  <c r="K301" i="17"/>
  <c r="X67" i="34" s="1"/>
  <c r="K129" i="17"/>
  <c r="K215" i="17"/>
  <c r="K387" i="17"/>
  <c r="AX67" i="34" s="1"/>
  <c r="IH33" i="34" l="1"/>
  <c r="GV33" i="34"/>
  <c r="FU77" i="34"/>
  <c r="HU77" i="34" s="1"/>
  <c r="K477" i="17"/>
  <c r="DU69" i="34"/>
  <c r="HU69" i="34" s="1"/>
  <c r="K495" i="17"/>
  <c r="K488" i="17"/>
  <c r="L483" i="17"/>
  <c r="K484" i="17"/>
  <c r="BK78" i="34" s="1"/>
  <c r="K481" i="17"/>
  <c r="K473" i="17"/>
  <c r="BK67" i="34" s="1"/>
  <c r="EH67" i="34" s="1"/>
  <c r="K485" i="17"/>
  <c r="K492" i="17"/>
  <c r="BK86" i="34" s="1"/>
  <c r="GH86" i="34" s="1"/>
  <c r="K482" i="17"/>
  <c r="BK76" i="34" s="1"/>
  <c r="GH76" i="34" s="1"/>
  <c r="L475" i="17"/>
  <c r="EI33" i="34"/>
  <c r="II33" i="34" s="1"/>
  <c r="FU69" i="34"/>
  <c r="K497" i="17"/>
  <c r="K498" i="17"/>
  <c r="EU77" i="34"/>
  <c r="K500" i="17"/>
  <c r="BK94" i="34" s="1"/>
  <c r="GH94" i="34" s="1"/>
  <c r="AK78" i="34"/>
  <c r="EU78" i="34" s="1"/>
  <c r="K75" i="34"/>
  <c r="K92" i="34"/>
  <c r="AK94" i="34"/>
  <c r="FU94" i="34" s="1"/>
  <c r="K67" i="34"/>
  <c r="K89" i="34"/>
  <c r="AK75" i="34"/>
  <c r="AK71" i="34"/>
  <c r="FU71" i="34" s="1"/>
  <c r="AK82" i="34"/>
  <c r="AK76" i="34"/>
  <c r="EU76" i="34" s="1"/>
  <c r="AK79" i="34"/>
  <c r="FU79" i="34" s="1"/>
  <c r="AL69" i="34"/>
  <c r="DV69" i="34" s="1"/>
  <c r="HV69" i="34" s="1"/>
  <c r="K86" i="34"/>
  <c r="K82" i="34"/>
  <c r="AK91" i="34"/>
  <c r="DU91" i="34" s="1"/>
  <c r="AK92" i="34"/>
  <c r="AL77" i="34"/>
  <c r="FV77" i="34" s="1"/>
  <c r="DW33" i="34"/>
  <c r="HW33" i="34" s="1"/>
  <c r="FI33" i="34"/>
  <c r="HI33" i="34" s="1"/>
  <c r="JI33" i="34" s="1"/>
  <c r="EW33" i="34"/>
  <c r="IW33" i="34" s="1"/>
  <c r="FW33" i="34"/>
  <c r="M959" i="17"/>
  <c r="AK86" i="34"/>
  <c r="AK89" i="34"/>
  <c r="AK67" i="34"/>
  <c r="AX78" i="34"/>
  <c r="BK69" i="34"/>
  <c r="GH69" i="34" s="1"/>
  <c r="BM33" i="34"/>
  <c r="GJ33" i="34" s="1"/>
  <c r="K1003" i="17"/>
  <c r="BK77" i="34"/>
  <c r="GH77" i="34" s="1"/>
  <c r="BL77" i="34"/>
  <c r="GI77" i="34" s="1"/>
  <c r="K995" i="17"/>
  <c r="BK71" i="34"/>
  <c r="GH71" i="34" s="1"/>
  <c r="K115" i="17"/>
  <c r="K373" i="17"/>
  <c r="AX53" i="34" s="1"/>
  <c r="K201" i="17"/>
  <c r="K53" i="34" s="1"/>
  <c r="K287" i="17"/>
  <c r="X53" i="34" s="1"/>
  <c r="K104" i="17"/>
  <c r="K190" i="17"/>
  <c r="K42" i="34" s="1"/>
  <c r="K362" i="17"/>
  <c r="AX42" i="34" s="1"/>
  <c r="K276" i="17"/>
  <c r="X42" i="34" s="1"/>
  <c r="K843" i="17"/>
  <c r="X89" i="33"/>
  <c r="K91" i="33"/>
  <c r="AN91" i="33" s="1"/>
  <c r="K759" i="17"/>
  <c r="K658" i="17"/>
  <c r="X76" i="33"/>
  <c r="BA76" i="33" s="1"/>
  <c r="L414" i="17"/>
  <c r="AY94" i="34" s="1"/>
  <c r="L156" i="17"/>
  <c r="L242" i="17"/>
  <c r="L94" i="34" s="1"/>
  <c r="L328" i="17"/>
  <c r="Y94" i="34" s="1"/>
  <c r="K661" i="17"/>
  <c r="K79" i="33"/>
  <c r="AN79" i="33" s="1"/>
  <c r="K747" i="17"/>
  <c r="Y69" i="33"/>
  <c r="L823" i="17"/>
  <c r="K92" i="33"/>
  <c r="AN92" i="33" s="1"/>
  <c r="K760" i="17"/>
  <c r="K911" i="17"/>
  <c r="L133" i="17"/>
  <c r="L305" i="17"/>
  <c r="Y71" i="34" s="1"/>
  <c r="L391" i="17"/>
  <c r="AY71" i="34" s="1"/>
  <c r="L219" i="17"/>
  <c r="L71" i="34" s="1"/>
  <c r="L138" i="17"/>
  <c r="L310" i="17"/>
  <c r="Y76" i="34" s="1"/>
  <c r="L224" i="17"/>
  <c r="L76" i="34" s="1"/>
  <c r="L396" i="17"/>
  <c r="AY76" i="34" s="1"/>
  <c r="K82" i="33"/>
  <c r="AN82" i="33" s="1"/>
  <c r="K750" i="17"/>
  <c r="L917" i="17"/>
  <c r="L313" i="17"/>
  <c r="Y79" i="34" s="1"/>
  <c r="L141" i="17"/>
  <c r="L227" i="17"/>
  <c r="L399" i="17"/>
  <c r="AY79" i="34" s="1"/>
  <c r="K360" i="17"/>
  <c r="AX40" i="34" s="1"/>
  <c r="K274" i="17"/>
  <c r="X40" i="34" s="1"/>
  <c r="K188" i="17"/>
  <c r="K102" i="17"/>
  <c r="K197" i="17"/>
  <c r="K111" i="17"/>
  <c r="K283" i="17"/>
  <c r="X49" i="34" s="1"/>
  <c r="K369" i="17"/>
  <c r="AX49" i="34" s="1"/>
  <c r="L140" i="17"/>
  <c r="L312" i="17"/>
  <c r="Y78" i="34" s="1"/>
  <c r="L398" i="17"/>
  <c r="AY78" i="34" s="1"/>
  <c r="L226" i="17"/>
  <c r="L78" i="34" s="1"/>
  <c r="L230" i="17"/>
  <c r="L316" i="17"/>
  <c r="Y82" i="34" s="1"/>
  <c r="L402" i="17"/>
  <c r="AY82" i="34" s="1"/>
  <c r="L144" i="17"/>
  <c r="K907" i="17"/>
  <c r="X67" i="33"/>
  <c r="K821" i="17"/>
  <c r="BN77" i="33"/>
  <c r="K929" i="17"/>
  <c r="BN69" i="33"/>
  <c r="K919" i="17"/>
  <c r="L909" i="17"/>
  <c r="K918" i="17"/>
  <c r="K915" i="17"/>
  <c r="K71" i="33"/>
  <c r="K739" i="17"/>
  <c r="Y77" i="33"/>
  <c r="BB77" i="33" s="1"/>
  <c r="K762" i="17"/>
  <c r="K94" i="33"/>
  <c r="AN94" i="33" s="1"/>
  <c r="L223" i="17"/>
  <c r="L137" i="17"/>
  <c r="L309" i="17"/>
  <c r="Y75" i="34" s="1"/>
  <c r="L395" i="17"/>
  <c r="AY75" i="34" s="1"/>
  <c r="K198" i="17"/>
  <c r="K50" i="34" s="1"/>
  <c r="K284" i="17"/>
  <c r="X50" i="34" s="1"/>
  <c r="K112" i="17"/>
  <c r="K370" i="17"/>
  <c r="AX50" i="34" s="1"/>
  <c r="M389" i="17"/>
  <c r="M303" i="17"/>
  <c r="M131" i="17"/>
  <c r="M217" i="17"/>
  <c r="K280" i="17"/>
  <c r="X46" i="34" s="1"/>
  <c r="K194" i="17"/>
  <c r="K46" i="34" s="1"/>
  <c r="K108" i="17"/>
  <c r="K366" i="17"/>
  <c r="AX46" i="34" s="1"/>
  <c r="K67" i="33"/>
  <c r="AN67" i="33" s="1"/>
  <c r="K735" i="17"/>
  <c r="K671" i="17"/>
  <c r="BK91" i="34"/>
  <c r="EH91" i="34" s="1"/>
  <c r="K916" i="17"/>
  <c r="BL69" i="34"/>
  <c r="GI69" i="34" s="1"/>
  <c r="L651" i="17"/>
  <c r="X78" i="33"/>
  <c r="K832" i="17"/>
  <c r="K1001" i="17"/>
  <c r="K75" i="33"/>
  <c r="AN75" i="33" s="1"/>
  <c r="K743" i="17"/>
  <c r="X86" i="33"/>
  <c r="K926" i="17"/>
  <c r="BO33" i="33"/>
  <c r="X92" i="33"/>
  <c r="BA92" i="33" s="1"/>
  <c r="K932" i="17"/>
  <c r="X71" i="33"/>
  <c r="L154" i="17"/>
  <c r="L240" i="17"/>
  <c r="L412" i="17"/>
  <c r="AY92" i="34" s="1"/>
  <c r="L326" i="17"/>
  <c r="Y92" i="34" s="1"/>
  <c r="X82" i="33"/>
  <c r="BA82" i="33" s="1"/>
  <c r="L409" i="17"/>
  <c r="AY89" i="34" s="1"/>
  <c r="L151" i="17"/>
  <c r="L323" i="17"/>
  <c r="Y89" i="34" s="1"/>
  <c r="L237" i="17"/>
  <c r="L659" i="17"/>
  <c r="X94" i="33"/>
  <c r="BA94" i="33" s="1"/>
  <c r="K934" i="17"/>
  <c r="M139" i="17"/>
  <c r="M397" i="17"/>
  <c r="M311" i="17"/>
  <c r="M225" i="17"/>
  <c r="K114" i="17"/>
  <c r="K372" i="17"/>
  <c r="AX52" i="34" s="1"/>
  <c r="K286" i="17"/>
  <c r="X52" i="34" s="1"/>
  <c r="K200" i="17"/>
  <c r="K52" i="34" s="1"/>
  <c r="K292" i="17"/>
  <c r="X58" i="34" s="1"/>
  <c r="K206" i="17"/>
  <c r="K58" i="34" s="1"/>
  <c r="K120" i="17"/>
  <c r="K378" i="17"/>
  <c r="AX58" i="34" s="1"/>
  <c r="K649" i="17"/>
  <c r="K757" i="17"/>
  <c r="K89" i="33"/>
  <c r="AN89" i="33" s="1"/>
  <c r="X91" i="33"/>
  <c r="BA91" i="33" s="1"/>
  <c r="K931" i="17"/>
  <c r="K76" i="33"/>
  <c r="AN76" i="33" s="1"/>
  <c r="K744" i="17"/>
  <c r="L148" i="17"/>
  <c r="L234" i="17"/>
  <c r="L406" i="17"/>
  <c r="AY86" i="34" s="1"/>
  <c r="L320" i="17"/>
  <c r="Y86" i="34" s="1"/>
  <c r="X79" i="33"/>
  <c r="K833" i="17"/>
  <c r="L411" i="17"/>
  <c r="AY91" i="34" s="1"/>
  <c r="L239" i="17"/>
  <c r="L91" i="34" s="1"/>
  <c r="L153" i="17"/>
  <c r="L325" i="17"/>
  <c r="Y91" i="34" s="1"/>
  <c r="L129" i="17"/>
  <c r="L301" i="17"/>
  <c r="Y67" i="34" s="1"/>
  <c r="L215" i="17"/>
  <c r="L387" i="17"/>
  <c r="AY67" i="34" s="1"/>
  <c r="L69" i="33"/>
  <c r="L737" i="17"/>
  <c r="K660" i="17"/>
  <c r="K78" i="33"/>
  <c r="AN78" i="33" s="1"/>
  <c r="K746" i="17"/>
  <c r="K657" i="17"/>
  <c r="X75" i="33"/>
  <c r="K829" i="17"/>
  <c r="K86" i="33"/>
  <c r="K754" i="17"/>
  <c r="K922" i="17"/>
  <c r="L77" i="33"/>
  <c r="L745" i="17"/>
  <c r="K401" i="17"/>
  <c r="AX81" i="34" s="1"/>
  <c r="K143" i="17"/>
  <c r="K315" i="17"/>
  <c r="X81" i="34" s="1"/>
  <c r="K229" i="17"/>
  <c r="K81" i="34" s="1"/>
  <c r="EU79" i="34" l="1"/>
  <c r="EU75" i="34"/>
  <c r="DU79" i="34"/>
  <c r="EU91" i="34"/>
  <c r="FU91" i="34"/>
  <c r="DU92" i="34"/>
  <c r="FU76" i="34"/>
  <c r="EV69" i="34"/>
  <c r="IV69" i="34" s="1"/>
  <c r="FV69" i="34"/>
  <c r="DU78" i="34"/>
  <c r="DU82" i="34"/>
  <c r="FU78" i="34"/>
  <c r="DU86" i="34"/>
  <c r="DU75" i="34"/>
  <c r="AN86" i="33"/>
  <c r="K456" i="17"/>
  <c r="L497" i="17"/>
  <c r="BL91" i="34" s="1"/>
  <c r="GI91" i="34" s="1"/>
  <c r="K487" i="17"/>
  <c r="K458" i="17"/>
  <c r="BK52" i="34" s="1"/>
  <c r="EH52" i="34" s="1"/>
  <c r="M475" i="17"/>
  <c r="DU76" i="34"/>
  <c r="L481" i="17"/>
  <c r="K448" i="17"/>
  <c r="K464" i="17"/>
  <c r="BK58" i="34" s="1"/>
  <c r="EH58" i="34" s="1"/>
  <c r="M483" i="17"/>
  <c r="L500" i="17"/>
  <c r="L492" i="17"/>
  <c r="L498" i="17"/>
  <c r="K459" i="17"/>
  <c r="EU71" i="34"/>
  <c r="EU82" i="34"/>
  <c r="L473" i="17"/>
  <c r="K452" i="17"/>
  <c r="L477" i="17"/>
  <c r="K455" i="17"/>
  <c r="L485" i="17"/>
  <c r="DU71" i="34"/>
  <c r="HU71" i="34" s="1"/>
  <c r="K446" i="17"/>
  <c r="L482" i="17"/>
  <c r="L484" i="17"/>
  <c r="L488" i="17"/>
  <c r="L495" i="17"/>
  <c r="BL89" i="34" s="1"/>
  <c r="EI89" i="34" s="1"/>
  <c r="EV77" i="34"/>
  <c r="FU82" i="34"/>
  <c r="DV77" i="34"/>
  <c r="HV77" i="34" s="1"/>
  <c r="FU75" i="34"/>
  <c r="FU67" i="34"/>
  <c r="EU94" i="34"/>
  <c r="FU92" i="34"/>
  <c r="EU89" i="34"/>
  <c r="IU89" i="34" s="1"/>
  <c r="DU94" i="34"/>
  <c r="HU94" i="34" s="1"/>
  <c r="EU92" i="34"/>
  <c r="AK81" i="34"/>
  <c r="FU81" i="34" s="1"/>
  <c r="L86" i="34"/>
  <c r="AL92" i="34"/>
  <c r="L82" i="34"/>
  <c r="AK40" i="34"/>
  <c r="AL76" i="34"/>
  <c r="FV76" i="34" s="1"/>
  <c r="AL71" i="34"/>
  <c r="FV71" i="34" s="1"/>
  <c r="AK42" i="34"/>
  <c r="DU42" i="34" s="1"/>
  <c r="L67" i="34"/>
  <c r="AK58" i="34"/>
  <c r="DU58" i="34" s="1"/>
  <c r="AK46" i="34"/>
  <c r="EU46" i="34" s="1"/>
  <c r="AL82" i="34"/>
  <c r="FV82" i="34" s="1"/>
  <c r="AK49" i="34"/>
  <c r="K40" i="34"/>
  <c r="AL91" i="34"/>
  <c r="FV91" i="34" s="1"/>
  <c r="L89" i="34"/>
  <c r="AL75" i="34"/>
  <c r="AL78" i="34"/>
  <c r="FV78" i="34" s="1"/>
  <c r="K49" i="34"/>
  <c r="AK53" i="34"/>
  <c r="FU53" i="34" s="1"/>
  <c r="L92" i="34"/>
  <c r="AK50" i="34"/>
  <c r="FU50" i="34" s="1"/>
  <c r="L75" i="34"/>
  <c r="AL79" i="34"/>
  <c r="K993" i="17"/>
  <c r="K1004" i="17"/>
  <c r="AZ77" i="34"/>
  <c r="M917" i="17"/>
  <c r="M69" i="34"/>
  <c r="M737" i="17"/>
  <c r="AZ69" i="34"/>
  <c r="M909" i="17"/>
  <c r="AM77" i="34"/>
  <c r="M659" i="17"/>
  <c r="M77" i="34"/>
  <c r="M745" i="17"/>
  <c r="AM69" i="34"/>
  <c r="M651" i="17"/>
  <c r="Z77" i="34"/>
  <c r="M831" i="17"/>
  <c r="Z69" i="34"/>
  <c r="M823" i="17"/>
  <c r="EU86" i="34"/>
  <c r="FU89" i="34"/>
  <c r="DU89" i="34"/>
  <c r="HU89" i="34" s="1"/>
  <c r="FU86" i="34"/>
  <c r="HU79" i="34"/>
  <c r="AL67" i="34"/>
  <c r="AL86" i="34"/>
  <c r="AL89" i="34"/>
  <c r="GH67" i="34"/>
  <c r="IH67" i="34" s="1"/>
  <c r="GH91" i="34"/>
  <c r="EU67" i="34"/>
  <c r="IU67" i="34" s="1"/>
  <c r="EH78" i="34"/>
  <c r="IH78" i="34" s="1"/>
  <c r="GH78" i="34"/>
  <c r="DU67" i="34"/>
  <c r="HU67" i="34" s="1"/>
  <c r="HU91" i="34"/>
  <c r="IH91" i="34"/>
  <c r="FH67" i="34"/>
  <c r="HH67" i="34" s="1"/>
  <c r="JH67" i="34" s="1"/>
  <c r="GU94" i="34"/>
  <c r="EH76" i="34"/>
  <c r="EI77" i="34"/>
  <c r="GU91" i="34"/>
  <c r="IU91" i="34" s="1"/>
  <c r="GU71" i="34"/>
  <c r="GU76" i="34"/>
  <c r="IU76" i="34" s="1"/>
  <c r="EJ33" i="34"/>
  <c r="GW33" i="34"/>
  <c r="GU78" i="34"/>
  <c r="IU78" i="34" s="1"/>
  <c r="GV69" i="34"/>
  <c r="GV77" i="34"/>
  <c r="GU86" i="34"/>
  <c r="EH94" i="34"/>
  <c r="EI69" i="34"/>
  <c r="EH71" i="34"/>
  <c r="GU67" i="34"/>
  <c r="EH86" i="34"/>
  <c r="GU77" i="34"/>
  <c r="IU77" i="34" s="1"/>
  <c r="EH77" i="34"/>
  <c r="GU69" i="34"/>
  <c r="EH69" i="34"/>
  <c r="FH91" i="34"/>
  <c r="FH78" i="34"/>
  <c r="FH76" i="34"/>
  <c r="FI77" i="34"/>
  <c r="L1003" i="17"/>
  <c r="AK52" i="34"/>
  <c r="DU52" i="34" s="1"/>
  <c r="HU52" i="34" s="1"/>
  <c r="BK75" i="34"/>
  <c r="GH75" i="34" s="1"/>
  <c r="BK82" i="34"/>
  <c r="GH82" i="34" s="1"/>
  <c r="FH77" i="34"/>
  <c r="FI69" i="34"/>
  <c r="FH71" i="34"/>
  <c r="BK89" i="34"/>
  <c r="GH89" i="34" s="1"/>
  <c r="FH69" i="34"/>
  <c r="BK79" i="34"/>
  <c r="GH79" i="34" s="1"/>
  <c r="K1020" i="17"/>
  <c r="FJ33" i="34"/>
  <c r="FH86" i="34"/>
  <c r="BL79" i="34"/>
  <c r="GI79" i="34" s="1"/>
  <c r="L79" i="34"/>
  <c r="AL94" i="34"/>
  <c r="EV94" i="34" s="1"/>
  <c r="BK92" i="34"/>
  <c r="GH92" i="34" s="1"/>
  <c r="FH94" i="34"/>
  <c r="AO69" i="33"/>
  <c r="BA79" i="33"/>
  <c r="CA79" i="33" s="1"/>
  <c r="BA78" i="33"/>
  <c r="CA78" i="33" s="1"/>
  <c r="AN71" i="33"/>
  <c r="AO77" i="33"/>
  <c r="BO77" i="33" s="1"/>
  <c r="BA75" i="33"/>
  <c r="CA75" i="33" s="1"/>
  <c r="K1008" i="17"/>
  <c r="K1018" i="17"/>
  <c r="L284" i="17"/>
  <c r="Y50" i="34" s="1"/>
  <c r="L370" i="17"/>
  <c r="AY50" i="34" s="1"/>
  <c r="L112" i="17"/>
  <c r="L198" i="17"/>
  <c r="L50" i="34" s="1"/>
  <c r="L274" i="17"/>
  <c r="Y40" i="34" s="1"/>
  <c r="L188" i="17"/>
  <c r="L102" i="17"/>
  <c r="L360" i="17"/>
  <c r="AY40" i="34" s="1"/>
  <c r="X81" i="33"/>
  <c r="K835" i="17"/>
  <c r="BP33" i="33"/>
  <c r="L649" i="17"/>
  <c r="K1002" i="17"/>
  <c r="X58" i="33"/>
  <c r="K285" i="17"/>
  <c r="X51" i="34" s="1"/>
  <c r="K371" i="17"/>
  <c r="AX51" i="34" s="1"/>
  <c r="K199" i="17"/>
  <c r="K51" i="34" s="1"/>
  <c r="K113" i="17"/>
  <c r="K892" i="17"/>
  <c r="M77" i="33"/>
  <c r="L671" i="17"/>
  <c r="Y92" i="33"/>
  <c r="BB92" i="33" s="1"/>
  <c r="BN75" i="33"/>
  <c r="K46" i="33"/>
  <c r="AN46" i="33" s="1"/>
  <c r="K714" i="17"/>
  <c r="M69" i="33"/>
  <c r="K890" i="17"/>
  <c r="K50" i="33"/>
  <c r="AN50" i="33" s="1"/>
  <c r="K275" i="17"/>
  <c r="X41" i="34" s="1"/>
  <c r="K189" i="17"/>
  <c r="K41" i="34" s="1"/>
  <c r="K361" i="17"/>
  <c r="AX41" i="34" s="1"/>
  <c r="K103" i="17"/>
  <c r="Y75" i="33"/>
  <c r="L829" i="17"/>
  <c r="L664" i="17"/>
  <c r="L918" i="17"/>
  <c r="K889" i="17"/>
  <c r="K40" i="33"/>
  <c r="Y79" i="33"/>
  <c r="L833" i="17"/>
  <c r="BN82" i="33"/>
  <c r="L76" i="33"/>
  <c r="L744" i="17"/>
  <c r="Y71" i="33"/>
  <c r="L934" i="17"/>
  <c r="BN91" i="33"/>
  <c r="K42" i="33"/>
  <c r="M138" i="17"/>
  <c r="M396" i="17"/>
  <c r="M224" i="17"/>
  <c r="M310" i="17"/>
  <c r="K376" i="17"/>
  <c r="AX56" i="34" s="1"/>
  <c r="K118" i="17"/>
  <c r="K290" i="17"/>
  <c r="X56" i="34" s="1"/>
  <c r="K204" i="17"/>
  <c r="K53" i="33"/>
  <c r="AN53" i="33" s="1"/>
  <c r="K721" i="17"/>
  <c r="L373" i="17"/>
  <c r="AY53" i="34" s="1"/>
  <c r="L115" i="17"/>
  <c r="L287" i="17"/>
  <c r="Y53" i="34" s="1"/>
  <c r="L201" i="17"/>
  <c r="L53" i="34" s="1"/>
  <c r="L206" i="17"/>
  <c r="L58" i="34" s="1"/>
  <c r="L292" i="17"/>
  <c r="Y58" i="34" s="1"/>
  <c r="L120" i="17"/>
  <c r="L378" i="17"/>
  <c r="AY58" i="34" s="1"/>
  <c r="L200" i="17"/>
  <c r="L52" i="34" s="1"/>
  <c r="L114" i="17"/>
  <c r="L286" i="17"/>
  <c r="Y52" i="34" s="1"/>
  <c r="L372" i="17"/>
  <c r="AY52" i="34" s="1"/>
  <c r="K663" i="17"/>
  <c r="K664" i="17"/>
  <c r="X697" i="17" s="1"/>
  <c r="BN78" i="33"/>
  <c r="L907" i="17"/>
  <c r="L926" i="17"/>
  <c r="K898" i="17"/>
  <c r="K634" i="17"/>
  <c r="Z77" i="33"/>
  <c r="BC77" i="33" s="1"/>
  <c r="CA82" i="33"/>
  <c r="L932" i="17"/>
  <c r="K270" i="17"/>
  <c r="X36" i="34" s="1"/>
  <c r="K184" i="17"/>
  <c r="K36" i="34" s="1"/>
  <c r="K98" i="17"/>
  <c r="K356" i="17"/>
  <c r="AX36" i="34" s="1"/>
  <c r="BK46" i="34"/>
  <c r="GH46" i="34" s="1"/>
  <c r="X46" i="33"/>
  <c r="BA46" i="33" s="1"/>
  <c r="K632" i="17"/>
  <c r="L922" i="17"/>
  <c r="BL78" i="34"/>
  <c r="Y78" i="33"/>
  <c r="BB78" i="33" s="1"/>
  <c r="X49" i="33"/>
  <c r="BA49" i="33" s="1"/>
  <c r="X40" i="33"/>
  <c r="K794" i="17"/>
  <c r="L919" i="17"/>
  <c r="Y76" i="33"/>
  <c r="BB76" i="33" s="1"/>
  <c r="BL71" i="34"/>
  <c r="EI71" i="34" s="1"/>
  <c r="Y94" i="33"/>
  <c r="BB94" i="33" s="1"/>
  <c r="BK42" i="34"/>
  <c r="GH42" i="34" s="1"/>
  <c r="K624" i="17"/>
  <c r="K273" i="17"/>
  <c r="X39" i="34" s="1"/>
  <c r="K187" i="17"/>
  <c r="K101" i="17"/>
  <c r="K359" i="17"/>
  <c r="AX39" i="34" s="1"/>
  <c r="K196" i="17"/>
  <c r="K48" i="34" s="1"/>
  <c r="K368" i="17"/>
  <c r="AX48" i="34" s="1"/>
  <c r="K110" i="17"/>
  <c r="K282" i="17"/>
  <c r="X48" i="34" s="1"/>
  <c r="M301" i="17"/>
  <c r="M215" i="17"/>
  <c r="M387" i="17"/>
  <c r="M129" i="17"/>
  <c r="K893" i="17"/>
  <c r="M140" i="17"/>
  <c r="M226" i="17"/>
  <c r="M312" i="17"/>
  <c r="M832" i="17" s="1"/>
  <c r="M398" i="17"/>
  <c r="L276" i="17"/>
  <c r="Y42" i="34" s="1"/>
  <c r="L190" i="17"/>
  <c r="L42" i="34" s="1"/>
  <c r="L362" i="17"/>
  <c r="AY42" i="34" s="1"/>
  <c r="L104" i="17"/>
  <c r="M316" i="17"/>
  <c r="M402" i="17"/>
  <c r="M144" i="17"/>
  <c r="M230" i="17"/>
  <c r="K192" i="17"/>
  <c r="K44" i="34" s="1"/>
  <c r="K106" i="17"/>
  <c r="K364" i="17"/>
  <c r="AX44" i="34" s="1"/>
  <c r="K278" i="17"/>
  <c r="X44" i="34" s="1"/>
  <c r="BK81" i="34"/>
  <c r="L67" i="33"/>
  <c r="L735" i="17"/>
  <c r="L759" i="17"/>
  <c r="L91" i="33"/>
  <c r="L86" i="33"/>
  <c r="L754" i="17"/>
  <c r="K640" i="17"/>
  <c r="K52" i="33"/>
  <c r="AN52" i="33" s="1"/>
  <c r="K720" i="17"/>
  <c r="K365" i="17"/>
  <c r="AX45" i="34" s="1"/>
  <c r="K279" i="17"/>
  <c r="X45" i="34" s="1"/>
  <c r="K107" i="17"/>
  <c r="K193" i="17"/>
  <c r="K45" i="34" s="1"/>
  <c r="L89" i="33"/>
  <c r="L757" i="17"/>
  <c r="L929" i="17"/>
  <c r="L760" i="17"/>
  <c r="L92" i="33"/>
  <c r="K825" i="17"/>
  <c r="L995" i="17"/>
  <c r="K121" i="17"/>
  <c r="K293" i="17"/>
  <c r="X59" i="34" s="1"/>
  <c r="K379" i="17"/>
  <c r="AX59" i="34" s="1"/>
  <c r="K207" i="17"/>
  <c r="K59" i="34" s="1"/>
  <c r="K375" i="17"/>
  <c r="AX55" i="34" s="1"/>
  <c r="K117" i="17"/>
  <c r="K203" i="17"/>
  <c r="K55" i="34" s="1"/>
  <c r="K289" i="17"/>
  <c r="X55" i="34" s="1"/>
  <c r="K886" i="17"/>
  <c r="X50" i="33"/>
  <c r="BA50" i="33" s="1"/>
  <c r="K205" i="17"/>
  <c r="K57" i="34" s="1"/>
  <c r="K377" i="17"/>
  <c r="AX57" i="34" s="1"/>
  <c r="K119" i="17"/>
  <c r="K291" i="17"/>
  <c r="X57" i="34" s="1"/>
  <c r="L657" i="17"/>
  <c r="Y82" i="33"/>
  <c r="L836" i="17"/>
  <c r="L78" i="33"/>
  <c r="L746" i="17"/>
  <c r="K631" i="17"/>
  <c r="L79" i="33"/>
  <c r="L747" i="17"/>
  <c r="L71" i="33"/>
  <c r="L739" i="17"/>
  <c r="BN79" i="33"/>
  <c r="L762" i="17"/>
  <c r="L94" i="33"/>
  <c r="X42" i="33"/>
  <c r="K796" i="17"/>
  <c r="M137" i="17"/>
  <c r="M395" i="17"/>
  <c r="M309" i="17"/>
  <c r="M223" i="17"/>
  <c r="M406" i="17"/>
  <c r="M234" i="17"/>
  <c r="M148" i="17"/>
  <c r="M320" i="17"/>
  <c r="BK53" i="34"/>
  <c r="EH53" i="34" s="1"/>
  <c r="L369" i="17"/>
  <c r="AY49" i="34" s="1"/>
  <c r="L197" i="17"/>
  <c r="L111" i="17"/>
  <c r="L283" i="17"/>
  <c r="Y49" i="34" s="1"/>
  <c r="M141" i="17"/>
  <c r="M399" i="17"/>
  <c r="M313" i="17"/>
  <c r="M227" i="17"/>
  <c r="L366" i="17"/>
  <c r="AY46" i="34" s="1"/>
  <c r="L280" i="17"/>
  <c r="Y46" i="34" s="1"/>
  <c r="L108" i="17"/>
  <c r="L194" i="17"/>
  <c r="L46" i="34" s="1"/>
  <c r="K295" i="17"/>
  <c r="X61" i="34" s="1"/>
  <c r="K123" i="17"/>
  <c r="K381" i="17"/>
  <c r="AX61" i="34" s="1"/>
  <c r="K209" i="17"/>
  <c r="K61" i="34" s="1"/>
  <c r="K81" i="33"/>
  <c r="AN81" i="33" s="1"/>
  <c r="K749" i="17"/>
  <c r="K921" i="17"/>
  <c r="K653" i="17"/>
  <c r="BL67" i="34"/>
  <c r="Y67" i="33"/>
  <c r="L821" i="17"/>
  <c r="Y91" i="33"/>
  <c r="BB91" i="33" s="1"/>
  <c r="L931" i="17"/>
  <c r="K1005" i="17"/>
  <c r="Y86" i="33"/>
  <c r="BN76" i="33"/>
  <c r="BN89" i="33"/>
  <c r="M305" i="17"/>
  <c r="M391" i="17"/>
  <c r="M219" i="17"/>
  <c r="M133" i="17"/>
  <c r="K182" i="17"/>
  <c r="K354" i="17"/>
  <c r="AX34" i="34" s="1"/>
  <c r="K268" i="17"/>
  <c r="X34" i="34" s="1"/>
  <c r="K96" i="17"/>
  <c r="M414" i="17"/>
  <c r="M242" i="17"/>
  <c r="M156" i="17"/>
  <c r="M328" i="17"/>
  <c r="K58" i="33"/>
  <c r="K726" i="17"/>
  <c r="X52" i="33"/>
  <c r="K806" i="17"/>
  <c r="L843" i="17"/>
  <c r="Y89" i="33"/>
  <c r="K836" i="17"/>
  <c r="BN67" i="33"/>
  <c r="K628" i="17"/>
  <c r="Z69" i="33"/>
  <c r="BK50" i="34"/>
  <c r="GH50" i="34" s="1"/>
  <c r="L915" i="17"/>
  <c r="L75" i="33"/>
  <c r="L743" i="17"/>
  <c r="BN94" i="33"/>
  <c r="BL82" i="34"/>
  <c r="GI82" i="34" s="1"/>
  <c r="L82" i="33"/>
  <c r="L750" i="17"/>
  <c r="K136" i="17"/>
  <c r="K308" i="17"/>
  <c r="X74" i="34" s="1"/>
  <c r="K394" i="17"/>
  <c r="AX74" i="34" s="1"/>
  <c r="K222" i="17"/>
  <c r="K191" i="17"/>
  <c r="K43" i="34" s="1"/>
  <c r="K105" i="17"/>
  <c r="K363" i="17"/>
  <c r="AX43" i="34" s="1"/>
  <c r="K277" i="17"/>
  <c r="X43" i="34" s="1"/>
  <c r="L229" i="17"/>
  <c r="L81" i="34" s="1"/>
  <c r="L315" i="17"/>
  <c r="Y81" i="34" s="1"/>
  <c r="L401" i="17"/>
  <c r="AY81" i="34" s="1"/>
  <c r="L143" i="17"/>
  <c r="K49" i="33"/>
  <c r="AN49" i="33" s="1"/>
  <c r="K622" i="17"/>
  <c r="K880" i="17"/>
  <c r="L661" i="17"/>
  <c r="L916" i="17"/>
  <c r="L658" i="17"/>
  <c r="L911" i="17"/>
  <c r="BN92" i="33"/>
  <c r="K882" i="17"/>
  <c r="M154" i="17"/>
  <c r="M412" i="17"/>
  <c r="M240" i="17"/>
  <c r="M326" i="17"/>
  <c r="K97" i="17"/>
  <c r="K183" i="17"/>
  <c r="K355" i="17"/>
  <c r="AX35" i="34" s="1"/>
  <c r="K269" i="17"/>
  <c r="X35" i="34" s="1"/>
  <c r="M323" i="17"/>
  <c r="M237" i="17"/>
  <c r="M409" i="17"/>
  <c r="M151" i="17"/>
  <c r="M153" i="17"/>
  <c r="M239" i="17"/>
  <c r="M411" i="17"/>
  <c r="M325" i="17"/>
  <c r="X53" i="33"/>
  <c r="K807" i="17"/>
  <c r="K635" i="17"/>
  <c r="K997" i="17"/>
  <c r="K88" i="17"/>
  <c r="HU82" i="34" l="1"/>
  <c r="EU50" i="34"/>
  <c r="DU40" i="34"/>
  <c r="EU40" i="34"/>
  <c r="HU92" i="34"/>
  <c r="EV71" i="34"/>
  <c r="DV71" i="34"/>
  <c r="HV71" i="34" s="1"/>
  <c r="HU86" i="34"/>
  <c r="HU76" i="34"/>
  <c r="HU78" i="34"/>
  <c r="EV76" i="34"/>
  <c r="FV75" i="34"/>
  <c r="HU75" i="34"/>
  <c r="FU42" i="34"/>
  <c r="HU42" i="34" s="1"/>
  <c r="FV92" i="34"/>
  <c r="EV82" i="34"/>
  <c r="FU40" i="34"/>
  <c r="DV76" i="34"/>
  <c r="HV76" i="34" s="1"/>
  <c r="FV67" i="34"/>
  <c r="IU71" i="34"/>
  <c r="IU94" i="34"/>
  <c r="DV86" i="34"/>
  <c r="FU49" i="34"/>
  <c r="EV91" i="34"/>
  <c r="DV91" i="34"/>
  <c r="HV91" i="34" s="1"/>
  <c r="K454" i="17"/>
  <c r="L456" i="17"/>
  <c r="L487" i="17"/>
  <c r="K451" i="17"/>
  <c r="EV92" i="34"/>
  <c r="DV92" i="34"/>
  <c r="HV92" i="34" s="1"/>
  <c r="K480" i="17"/>
  <c r="BK74" i="34" s="1"/>
  <c r="L455" i="17"/>
  <c r="M492" i="17"/>
  <c r="L464" i="17"/>
  <c r="K447" i="17"/>
  <c r="FU58" i="34"/>
  <c r="HU58" i="34" s="1"/>
  <c r="M484" i="17"/>
  <c r="K462" i="17"/>
  <c r="L458" i="17"/>
  <c r="BL52" i="34" s="1"/>
  <c r="M1003" i="17"/>
  <c r="M481" i="17"/>
  <c r="IV77" i="34"/>
  <c r="DU46" i="34"/>
  <c r="L452" i="17"/>
  <c r="K440" i="17"/>
  <c r="M482" i="17"/>
  <c r="EV78" i="34"/>
  <c r="DV82" i="34"/>
  <c r="HV82" i="34" s="1"/>
  <c r="DU50" i="34"/>
  <c r="HU50" i="34" s="1"/>
  <c r="M485" i="17"/>
  <c r="M473" i="17"/>
  <c r="M993" i="17" s="1"/>
  <c r="K445" i="17"/>
  <c r="FU46" i="34"/>
  <c r="M497" i="17"/>
  <c r="K441" i="17"/>
  <c r="BK35" i="34" s="1"/>
  <c r="EH35" i="34" s="1"/>
  <c r="K450" i="17"/>
  <c r="BL94" i="34"/>
  <c r="EI94" i="34" s="1"/>
  <c r="II94" i="34" s="1"/>
  <c r="M498" i="17"/>
  <c r="M477" i="17"/>
  <c r="K467" i="17"/>
  <c r="K463" i="17"/>
  <c r="K461" i="17"/>
  <c r="M488" i="17"/>
  <c r="M500" i="17"/>
  <c r="L459" i="17"/>
  <c r="L446" i="17"/>
  <c r="L448" i="17"/>
  <c r="M495" i="17"/>
  <c r="K465" i="17"/>
  <c r="K457" i="17"/>
  <c r="DV78" i="34"/>
  <c r="HV78" i="34" s="1"/>
  <c r="K449" i="17"/>
  <c r="K442" i="17"/>
  <c r="DW69" i="34"/>
  <c r="HW69" i="34" s="1"/>
  <c r="DW77" i="34"/>
  <c r="EV89" i="34"/>
  <c r="IV89" i="34" s="1"/>
  <c r="EU53" i="34"/>
  <c r="IU53" i="34" s="1"/>
  <c r="DU53" i="34"/>
  <c r="HU53" i="34" s="1"/>
  <c r="EU49" i="34"/>
  <c r="EU81" i="34"/>
  <c r="FV89" i="34"/>
  <c r="GV78" i="34"/>
  <c r="EU58" i="34"/>
  <c r="EU42" i="34"/>
  <c r="DU49" i="34"/>
  <c r="DU81" i="34"/>
  <c r="HU81" i="34" s="1"/>
  <c r="EW77" i="34"/>
  <c r="GU81" i="34"/>
  <c r="EW69" i="34"/>
  <c r="IW69" i="34" s="1"/>
  <c r="DV75" i="34"/>
  <c r="HV75" i="34" s="1"/>
  <c r="AL42" i="34"/>
  <c r="EV42" i="34" s="1"/>
  <c r="AK36" i="34"/>
  <c r="FU36" i="34" s="1"/>
  <c r="AL52" i="34"/>
  <c r="EV52" i="34" s="1"/>
  <c r="IV52" i="34" s="1"/>
  <c r="AL50" i="34"/>
  <c r="DV50" i="34" s="1"/>
  <c r="K74" i="34"/>
  <c r="AK59" i="34"/>
  <c r="EU59" i="34" s="1"/>
  <c r="IU59" i="34" s="1"/>
  <c r="AK44" i="34"/>
  <c r="FU44" i="34" s="1"/>
  <c r="AK48" i="34"/>
  <c r="FU48" i="34" s="1"/>
  <c r="AL53" i="34"/>
  <c r="FV53" i="34" s="1"/>
  <c r="M671" i="17"/>
  <c r="K35" i="34"/>
  <c r="AK43" i="34"/>
  <c r="FU43" i="34" s="1"/>
  <c r="K34" i="34"/>
  <c r="FU34" i="34" s="1"/>
  <c r="AK61" i="34"/>
  <c r="DU61" i="34" s="1"/>
  <c r="AL46" i="34"/>
  <c r="EV46" i="34" s="1"/>
  <c r="L49" i="34"/>
  <c r="M649" i="17"/>
  <c r="AK39" i="34"/>
  <c r="AK56" i="34"/>
  <c r="AK51" i="34"/>
  <c r="FU51" i="34" s="1"/>
  <c r="AL40" i="34"/>
  <c r="IU86" i="34"/>
  <c r="EV75" i="34"/>
  <c r="AK35" i="34"/>
  <c r="AK34" i="34"/>
  <c r="AK45" i="34"/>
  <c r="FU45" i="34" s="1"/>
  <c r="K39" i="34"/>
  <c r="AL58" i="34"/>
  <c r="FV58" i="34" s="1"/>
  <c r="L40" i="34"/>
  <c r="FV40" i="34" s="1"/>
  <c r="FW69" i="34"/>
  <c r="FW77" i="34"/>
  <c r="EV67" i="34"/>
  <c r="IV67" i="34" s="1"/>
  <c r="GV67" i="34"/>
  <c r="AM91" i="34"/>
  <c r="M673" i="17"/>
  <c r="Z91" i="34"/>
  <c r="M845" i="17"/>
  <c r="Z89" i="34"/>
  <c r="M843" i="17"/>
  <c r="M92" i="34"/>
  <c r="M760" i="17"/>
  <c r="AM94" i="34"/>
  <c r="M676" i="17"/>
  <c r="AZ71" i="34"/>
  <c r="M911" i="17"/>
  <c r="M79" i="34"/>
  <c r="M747" i="17"/>
  <c r="M668" i="17"/>
  <c r="M75" i="34"/>
  <c r="M743" i="17"/>
  <c r="AM75" i="34"/>
  <c r="M657" i="17"/>
  <c r="AZ82" i="34"/>
  <c r="M922" i="17"/>
  <c r="M78" i="34"/>
  <c r="M746" i="17"/>
  <c r="Z67" i="34"/>
  <c r="M821" i="17"/>
  <c r="BM69" i="34"/>
  <c r="GJ69" i="34" s="1"/>
  <c r="M995" i="17"/>
  <c r="M94" i="34"/>
  <c r="M762" i="17"/>
  <c r="Z71" i="34"/>
  <c r="M825" i="17"/>
  <c r="Z79" i="34"/>
  <c r="M833" i="17"/>
  <c r="Z75" i="34"/>
  <c r="M829" i="17"/>
  <c r="M82" i="34"/>
  <c r="M750" i="17"/>
  <c r="Z82" i="34"/>
  <c r="M836" i="17"/>
  <c r="AZ78" i="34"/>
  <c r="M918" i="17"/>
  <c r="AM78" i="34"/>
  <c r="M660" i="17"/>
  <c r="AZ67" i="34"/>
  <c r="M907" i="17"/>
  <c r="AZ76" i="34"/>
  <c r="M916" i="17"/>
  <c r="AZ91" i="34"/>
  <c r="M931" i="17"/>
  <c r="AZ92" i="34"/>
  <c r="M932" i="17"/>
  <c r="AM71" i="34"/>
  <c r="M653" i="17"/>
  <c r="M91" i="34"/>
  <c r="M759" i="17"/>
  <c r="AZ89" i="34"/>
  <c r="M929" i="17"/>
  <c r="AM92" i="34"/>
  <c r="M674" i="17"/>
  <c r="M71" i="34"/>
  <c r="M739" i="17"/>
  <c r="AZ79" i="34"/>
  <c r="M919" i="17"/>
  <c r="M86" i="34"/>
  <c r="M754" i="17"/>
  <c r="AZ75" i="34"/>
  <c r="M915" i="17"/>
  <c r="AM82" i="34"/>
  <c r="M664" i="17"/>
  <c r="M67" i="34"/>
  <c r="M735" i="17"/>
  <c r="Z76" i="34"/>
  <c r="M830" i="17"/>
  <c r="AM76" i="34"/>
  <c r="M658" i="17"/>
  <c r="M89" i="34"/>
  <c r="M757" i="17"/>
  <c r="Z92" i="34"/>
  <c r="M846" i="17"/>
  <c r="Z94" i="34"/>
  <c r="M848" i="17"/>
  <c r="AZ94" i="34"/>
  <c r="M934" i="17"/>
  <c r="AM79" i="34"/>
  <c r="M661" i="17"/>
  <c r="Z86" i="34"/>
  <c r="M840" i="17"/>
  <c r="AZ86" i="34"/>
  <c r="M926" i="17"/>
  <c r="M76" i="34"/>
  <c r="M744" i="17"/>
  <c r="DV89" i="34"/>
  <c r="HV89" i="34" s="1"/>
  <c r="FV86" i="34"/>
  <c r="BO69" i="33"/>
  <c r="L1020" i="17"/>
  <c r="EV86" i="34"/>
  <c r="DV67" i="34"/>
  <c r="HV67" i="34" s="1"/>
  <c r="Y697" i="17"/>
  <c r="L1005" i="17"/>
  <c r="K984" i="17"/>
  <c r="AM86" i="34"/>
  <c r="AM67" i="34"/>
  <c r="AM89" i="34"/>
  <c r="AK74" i="34"/>
  <c r="DV94" i="34"/>
  <c r="GI89" i="34"/>
  <c r="II89" i="34" s="1"/>
  <c r="FU52" i="34"/>
  <c r="GH58" i="34"/>
  <c r="FV94" i="34"/>
  <c r="GI78" i="34"/>
  <c r="GH53" i="34"/>
  <c r="IH53" i="34" s="1"/>
  <c r="GI71" i="34"/>
  <c r="II71" i="34" s="1"/>
  <c r="EU52" i="34"/>
  <c r="IU52" i="34" s="1"/>
  <c r="GI67" i="34"/>
  <c r="FV79" i="34"/>
  <c r="DV79" i="34"/>
  <c r="EV79" i="34"/>
  <c r="GH52" i="34"/>
  <c r="IH52" i="34" s="1"/>
  <c r="GH81" i="34"/>
  <c r="IH58" i="34"/>
  <c r="IH86" i="34"/>
  <c r="IH76" i="34"/>
  <c r="IH71" i="34"/>
  <c r="II69" i="34"/>
  <c r="IJ33" i="34"/>
  <c r="IH69" i="34"/>
  <c r="IH77" i="34"/>
  <c r="IH94" i="34"/>
  <c r="II77" i="34"/>
  <c r="EI79" i="34"/>
  <c r="EH82" i="34"/>
  <c r="GU82" i="34"/>
  <c r="IU82" i="34" s="1"/>
  <c r="HH76" i="34"/>
  <c r="JH76" i="34" s="1"/>
  <c r="EI78" i="34"/>
  <c r="GU50" i="34"/>
  <c r="IU50" i="34" s="1"/>
  <c r="GU46" i="34"/>
  <c r="IU46" i="34" s="1"/>
  <c r="EI67" i="34"/>
  <c r="HH69" i="34"/>
  <c r="JH69" i="34" s="1"/>
  <c r="HH71" i="34"/>
  <c r="JH71" i="34" s="1"/>
  <c r="HH78" i="34"/>
  <c r="JH78" i="34" s="1"/>
  <c r="GV89" i="34"/>
  <c r="GU58" i="34"/>
  <c r="EH81" i="34"/>
  <c r="GU42" i="34"/>
  <c r="GV71" i="34"/>
  <c r="IV71" i="34" s="1"/>
  <c r="EI82" i="34"/>
  <c r="GV91" i="34"/>
  <c r="HH94" i="34"/>
  <c r="JH94" i="34" s="1"/>
  <c r="HH86" i="34"/>
  <c r="JH86" i="34" s="1"/>
  <c r="GU89" i="34"/>
  <c r="EH89" i="34"/>
  <c r="HI69" i="34"/>
  <c r="JI69" i="34" s="1"/>
  <c r="EH75" i="34"/>
  <c r="GU75" i="34"/>
  <c r="IU75" i="34" s="1"/>
  <c r="HH91" i="34"/>
  <c r="JH91" i="34" s="1"/>
  <c r="EH46" i="34"/>
  <c r="GV82" i="34"/>
  <c r="EH50" i="34"/>
  <c r="GU52" i="34"/>
  <c r="EI91" i="34"/>
  <c r="GU53" i="34"/>
  <c r="EH92" i="34"/>
  <c r="GU92" i="34"/>
  <c r="IU92" i="34" s="1"/>
  <c r="GV79" i="34"/>
  <c r="HJ33" i="34"/>
  <c r="EH79" i="34"/>
  <c r="GU79" i="34"/>
  <c r="IU79" i="34" s="1"/>
  <c r="HH77" i="34"/>
  <c r="JH77" i="34" s="1"/>
  <c r="HI77" i="34"/>
  <c r="JI77" i="34" s="1"/>
  <c r="EH42" i="34"/>
  <c r="FH53" i="34"/>
  <c r="FH42" i="34"/>
  <c r="FH52" i="34"/>
  <c r="FI91" i="34"/>
  <c r="FH81" i="34"/>
  <c r="BK43" i="34"/>
  <c r="GH43" i="34" s="1"/>
  <c r="BL46" i="34"/>
  <c r="EI46" i="34" s="1"/>
  <c r="BL76" i="34"/>
  <c r="GI76" i="34" s="1"/>
  <c r="Z78" i="34"/>
  <c r="K56" i="34"/>
  <c r="FH50" i="34"/>
  <c r="FI89" i="34"/>
  <c r="FH82" i="34"/>
  <c r="BL92" i="34"/>
  <c r="GI92" i="34" s="1"/>
  <c r="BK55" i="34"/>
  <c r="EH55" i="34" s="1"/>
  <c r="AK55" i="34"/>
  <c r="FU55" i="34" s="1"/>
  <c r="BK41" i="34"/>
  <c r="EH41" i="34" s="1"/>
  <c r="AK41" i="34"/>
  <c r="FU41" i="34" s="1"/>
  <c r="BL86" i="34"/>
  <c r="GI86" i="34" s="1"/>
  <c r="FI79" i="34"/>
  <c r="FI82" i="34"/>
  <c r="FH58" i="34"/>
  <c r="BK49" i="34"/>
  <c r="GH49" i="34" s="1"/>
  <c r="BL49" i="34"/>
  <c r="EI49" i="34" s="1"/>
  <c r="AL49" i="34"/>
  <c r="BK57" i="34"/>
  <c r="EH57" i="34" s="1"/>
  <c r="AK57" i="34"/>
  <c r="EU57" i="34" s="1"/>
  <c r="IU57" i="34" s="1"/>
  <c r="FH46" i="34"/>
  <c r="FI67" i="34"/>
  <c r="FH79" i="34"/>
  <c r="FI71" i="34"/>
  <c r="FH75" i="34"/>
  <c r="BL81" i="34"/>
  <c r="EI81" i="34" s="1"/>
  <c r="AL81" i="34"/>
  <c r="FV81" i="34" s="1"/>
  <c r="BM77" i="34"/>
  <c r="GJ77" i="34" s="1"/>
  <c r="BK48" i="34"/>
  <c r="EH48" i="34" s="1"/>
  <c r="BL75" i="34"/>
  <c r="GI75" i="34" s="1"/>
  <c r="K966" i="17"/>
  <c r="BK40" i="34"/>
  <c r="GH40" i="34" s="1"/>
  <c r="FH92" i="34"/>
  <c r="FI78" i="34"/>
  <c r="FH89" i="34"/>
  <c r="AO75" i="33"/>
  <c r="BO75" i="33" s="1"/>
  <c r="BB82" i="33"/>
  <c r="CB82" i="33" s="1"/>
  <c r="AO92" i="33"/>
  <c r="AO86" i="33"/>
  <c r="AO82" i="33"/>
  <c r="BO82" i="33" s="1"/>
  <c r="AN58" i="33"/>
  <c r="AO78" i="33"/>
  <c r="BO78" i="33" s="1"/>
  <c r="BA81" i="33"/>
  <c r="CA81" i="33" s="1"/>
  <c r="AP69" i="33"/>
  <c r="BP69" i="33" s="1"/>
  <c r="AO94" i="33"/>
  <c r="AO91" i="33"/>
  <c r="AO71" i="33"/>
  <c r="AO79" i="33"/>
  <c r="BO79" i="33" s="1"/>
  <c r="AO89" i="33"/>
  <c r="AO67" i="33"/>
  <c r="AN42" i="33"/>
  <c r="AO76" i="33"/>
  <c r="BO76" i="33" s="1"/>
  <c r="BB79" i="33"/>
  <c r="CB79" i="33" s="1"/>
  <c r="AN40" i="33"/>
  <c r="AP77" i="33"/>
  <c r="BP77" i="33" s="1"/>
  <c r="BB75" i="33"/>
  <c r="CB75" i="33" s="1"/>
  <c r="BL40" i="34"/>
  <c r="L1001" i="17"/>
  <c r="M274" i="17"/>
  <c r="M102" i="17"/>
  <c r="M188" i="17"/>
  <c r="M360" i="17"/>
  <c r="Z91" i="33"/>
  <c r="BC91" i="33" s="1"/>
  <c r="X35" i="33"/>
  <c r="K789" i="17"/>
  <c r="K617" i="17"/>
  <c r="Z92" i="33"/>
  <c r="BC92" i="33" s="1"/>
  <c r="Y81" i="33"/>
  <c r="L835" i="17"/>
  <c r="M94" i="33"/>
  <c r="AP94" i="33" s="1"/>
  <c r="K616" i="17"/>
  <c r="M71" i="33"/>
  <c r="Y46" i="33"/>
  <c r="BB46" i="33" s="1"/>
  <c r="L631" i="17"/>
  <c r="M75" i="33"/>
  <c r="K897" i="17"/>
  <c r="K59" i="33"/>
  <c r="AN59" i="33" s="1"/>
  <c r="K727" i="17"/>
  <c r="K641" i="17"/>
  <c r="K627" i="17"/>
  <c r="BN52" i="33"/>
  <c r="K1007" i="17"/>
  <c r="X44" i="33"/>
  <c r="BA44" i="33" s="1"/>
  <c r="K44" i="33"/>
  <c r="AN44" i="33" s="1"/>
  <c r="K712" i="17"/>
  <c r="L882" i="17"/>
  <c r="K630" i="17"/>
  <c r="K876" i="17"/>
  <c r="L52" i="33"/>
  <c r="L720" i="17"/>
  <c r="L640" i="17"/>
  <c r="L53" i="33"/>
  <c r="L721" i="17"/>
  <c r="L893" i="17"/>
  <c r="BN53" i="33"/>
  <c r="K41" i="33"/>
  <c r="L270" i="17"/>
  <c r="Y36" i="34" s="1"/>
  <c r="L98" i="17"/>
  <c r="L184" i="17"/>
  <c r="L36" i="34" s="1"/>
  <c r="L356" i="17"/>
  <c r="AY36" i="34" s="1"/>
  <c r="L622" i="17"/>
  <c r="Y50" i="33"/>
  <c r="BB50" i="33" s="1"/>
  <c r="L379" i="17"/>
  <c r="AY59" i="34" s="1"/>
  <c r="L293" i="17"/>
  <c r="Y59" i="34" s="1"/>
  <c r="L121" i="17"/>
  <c r="L207" i="17"/>
  <c r="L59" i="34" s="1"/>
  <c r="L278" i="17"/>
  <c r="Y44" i="34" s="1"/>
  <c r="L192" i="17"/>
  <c r="L44" i="34" s="1"/>
  <c r="L106" i="17"/>
  <c r="L364" i="17"/>
  <c r="AY44" i="34" s="1"/>
  <c r="M372" i="17"/>
  <c r="M200" i="17"/>
  <c r="M114" i="17"/>
  <c r="M286" i="17"/>
  <c r="L209" i="17"/>
  <c r="L61" i="34" s="1"/>
  <c r="L295" i="17"/>
  <c r="Y61" i="34" s="1"/>
  <c r="L381" i="17"/>
  <c r="AY61" i="34" s="1"/>
  <c r="L123" i="17"/>
  <c r="K382" i="17"/>
  <c r="AX62" i="34" s="1"/>
  <c r="K296" i="17"/>
  <c r="X62" i="34" s="1"/>
  <c r="K210" i="17"/>
  <c r="K62" i="34" s="1"/>
  <c r="K124" i="17"/>
  <c r="M92" i="33"/>
  <c r="AP92" i="33" s="1"/>
  <c r="L663" i="17"/>
  <c r="L81" i="33"/>
  <c r="L749" i="17"/>
  <c r="X43" i="33"/>
  <c r="BA43" i="33" s="1"/>
  <c r="K43" i="33"/>
  <c r="AN43" i="33" s="1"/>
  <c r="K711" i="17"/>
  <c r="K74" i="33"/>
  <c r="K742" i="17"/>
  <c r="K656" i="17"/>
  <c r="L1008" i="17"/>
  <c r="BN71" i="33"/>
  <c r="X34" i="33"/>
  <c r="K788" i="17"/>
  <c r="L993" i="17"/>
  <c r="K643" i="17"/>
  <c r="L46" i="33"/>
  <c r="L714" i="17"/>
  <c r="L886" i="17"/>
  <c r="M79" i="33"/>
  <c r="AP79" i="33" s="1"/>
  <c r="L49" i="33"/>
  <c r="AO49" i="33" s="1"/>
  <c r="Z75" i="33"/>
  <c r="K57" i="33"/>
  <c r="K725" i="17"/>
  <c r="X55" i="33"/>
  <c r="K809" i="17"/>
  <c r="K895" i="17"/>
  <c r="X45" i="33"/>
  <c r="K799" i="17"/>
  <c r="K884" i="17"/>
  <c r="M82" i="33"/>
  <c r="Z82" i="33"/>
  <c r="BC82" i="33" s="1"/>
  <c r="L42" i="33"/>
  <c r="M78" i="33"/>
  <c r="M67" i="33"/>
  <c r="AP67" i="33" s="1"/>
  <c r="K621" i="17"/>
  <c r="L997" i="17"/>
  <c r="CB78" i="33"/>
  <c r="K618" i="17"/>
  <c r="L892" i="17"/>
  <c r="Y58" i="33"/>
  <c r="Y53" i="33"/>
  <c r="L807" i="17"/>
  <c r="X56" i="33"/>
  <c r="K623" i="17"/>
  <c r="X41" i="33"/>
  <c r="K795" i="17"/>
  <c r="K891" i="17"/>
  <c r="L107" i="17"/>
  <c r="L365" i="17"/>
  <c r="AY45" i="34" s="1"/>
  <c r="L279" i="17"/>
  <c r="Y45" i="34" s="1"/>
  <c r="L193" i="17"/>
  <c r="L45" i="34" s="1"/>
  <c r="L40" i="33"/>
  <c r="L275" i="17"/>
  <c r="Y41" i="34" s="1"/>
  <c r="L189" i="17"/>
  <c r="L41" i="34" s="1"/>
  <c r="L361" i="17"/>
  <c r="AY41" i="34" s="1"/>
  <c r="L103" i="17"/>
  <c r="L50" i="33"/>
  <c r="AO50" i="33" s="1"/>
  <c r="M206" i="17"/>
  <c r="M120" i="17"/>
  <c r="M292" i="17"/>
  <c r="M378" i="17"/>
  <c r="M201" i="17"/>
  <c r="M287" i="17"/>
  <c r="M373" i="17"/>
  <c r="M115" i="17"/>
  <c r="M370" i="17"/>
  <c r="M198" i="17"/>
  <c r="M284" i="17"/>
  <c r="M112" i="17"/>
  <c r="M108" i="17"/>
  <c r="M194" i="17"/>
  <c r="M366" i="17"/>
  <c r="M280" i="17"/>
  <c r="K662" i="17"/>
  <c r="K834" i="17"/>
  <c r="CA80" i="33"/>
  <c r="K1006" i="17"/>
  <c r="M91" i="33"/>
  <c r="M89" i="33"/>
  <c r="AP89" i="33" s="1"/>
  <c r="K875" i="17"/>
  <c r="K883" i="17"/>
  <c r="K914" i="17"/>
  <c r="Z94" i="33"/>
  <c r="BC94" i="33" s="1"/>
  <c r="K874" i="17"/>
  <c r="BN81" i="33"/>
  <c r="K61" i="33"/>
  <c r="K729" i="17"/>
  <c r="X61" i="33"/>
  <c r="K815" i="17"/>
  <c r="L269" i="17"/>
  <c r="Y35" i="34" s="1"/>
  <c r="L97" i="17"/>
  <c r="L183" i="17"/>
  <c r="L355" i="17"/>
  <c r="AY35" i="34" s="1"/>
  <c r="Z79" i="33"/>
  <c r="L889" i="17"/>
  <c r="M86" i="33"/>
  <c r="L1002" i="17"/>
  <c r="L660" i="17"/>
  <c r="X57" i="33"/>
  <c r="K811" i="17"/>
  <c r="K55" i="33"/>
  <c r="K723" i="17"/>
  <c r="K899" i="17"/>
  <c r="K885" i="17"/>
  <c r="Y42" i="33"/>
  <c r="L796" i="17"/>
  <c r="M315" i="17"/>
  <c r="M143" i="17"/>
  <c r="M229" i="17"/>
  <c r="M401" i="17"/>
  <c r="K48" i="33"/>
  <c r="AN48" i="33" s="1"/>
  <c r="K716" i="17"/>
  <c r="K39" i="33"/>
  <c r="AN39" i="33" s="1"/>
  <c r="K707" i="17"/>
  <c r="K968" i="17"/>
  <c r="L1004" i="17"/>
  <c r="K972" i="17"/>
  <c r="K36" i="33"/>
  <c r="L199" i="17"/>
  <c r="L51" i="34" s="1"/>
  <c r="L113" i="17"/>
  <c r="L285" i="17"/>
  <c r="L371" i="17"/>
  <c r="AY51" i="34" s="1"/>
  <c r="L359" i="17"/>
  <c r="AY39" i="34" s="1"/>
  <c r="L187" i="17"/>
  <c r="L273" i="17"/>
  <c r="Y39" i="34" s="1"/>
  <c r="L101" i="17"/>
  <c r="L191" i="17"/>
  <c r="L43" i="34" s="1"/>
  <c r="L363" i="17"/>
  <c r="AY43" i="34" s="1"/>
  <c r="L105" i="17"/>
  <c r="L277" i="17"/>
  <c r="Y43" i="34" s="1"/>
  <c r="Y52" i="33"/>
  <c r="L806" i="17"/>
  <c r="BL58" i="34"/>
  <c r="GI58" i="34" s="1"/>
  <c r="L635" i="17"/>
  <c r="L136" i="17"/>
  <c r="L222" i="17"/>
  <c r="L394" i="17"/>
  <c r="AY74" i="34" s="1"/>
  <c r="L308" i="17"/>
  <c r="Y74" i="34" s="1"/>
  <c r="K638" i="17"/>
  <c r="Z76" i="33"/>
  <c r="BC76" i="33" s="1"/>
  <c r="L825" i="17"/>
  <c r="BN46" i="33"/>
  <c r="K633" i="17"/>
  <c r="X51" i="33"/>
  <c r="K805" i="17"/>
  <c r="Y40" i="33"/>
  <c r="L794" i="17"/>
  <c r="L632" i="17"/>
  <c r="L289" i="17"/>
  <c r="Y55" i="34" s="1"/>
  <c r="L117" i="17"/>
  <c r="L203" i="17"/>
  <c r="L55" i="34" s="1"/>
  <c r="L375" i="17"/>
  <c r="AY55" i="34" s="1"/>
  <c r="M111" i="17"/>
  <c r="M283" i="17"/>
  <c r="M197" i="17"/>
  <c r="M369" i="17"/>
  <c r="M276" i="17"/>
  <c r="M190" i="17"/>
  <c r="M362" i="17"/>
  <c r="M104" i="17"/>
  <c r="Z89" i="33"/>
  <c r="K35" i="33"/>
  <c r="L921" i="17"/>
  <c r="K625" i="17"/>
  <c r="X74" i="33"/>
  <c r="K828" i="17"/>
  <c r="BK34" i="34"/>
  <c r="K34" i="33"/>
  <c r="Z71" i="33"/>
  <c r="K901" i="17"/>
  <c r="L628" i="17"/>
  <c r="M1005" i="17"/>
  <c r="Y49" i="33"/>
  <c r="BB49" i="33" s="1"/>
  <c r="Z86" i="33"/>
  <c r="K639" i="17"/>
  <c r="K637" i="17"/>
  <c r="BK59" i="34"/>
  <c r="GU59" i="34" s="1"/>
  <c r="X59" i="33"/>
  <c r="BA59" i="33" s="1"/>
  <c r="K45" i="33"/>
  <c r="AN45" i="33" s="1"/>
  <c r="K713" i="17"/>
  <c r="BK44" i="34"/>
  <c r="GH44" i="34" s="1"/>
  <c r="K626" i="17"/>
  <c r="L624" i="17"/>
  <c r="Z78" i="33"/>
  <c r="L354" i="17"/>
  <c r="AY34" i="34" s="1"/>
  <c r="L268" i="17"/>
  <c r="Y34" i="34" s="1"/>
  <c r="L182" i="17"/>
  <c r="L96" i="17"/>
  <c r="Z67" i="33"/>
  <c r="X48" i="33"/>
  <c r="K802" i="17"/>
  <c r="X39" i="33"/>
  <c r="K793" i="17"/>
  <c r="L653" i="17"/>
  <c r="L832" i="17"/>
  <c r="X36" i="33"/>
  <c r="K790" i="17"/>
  <c r="L196" i="17"/>
  <c r="L48" i="34" s="1"/>
  <c r="L110" i="17"/>
  <c r="L282" i="17"/>
  <c r="Y48" i="34" s="1"/>
  <c r="L368" i="17"/>
  <c r="AY48" i="34" s="1"/>
  <c r="K380" i="17"/>
  <c r="AX60" i="34" s="1"/>
  <c r="K294" i="17"/>
  <c r="X60" i="34" s="1"/>
  <c r="K122" i="17"/>
  <c r="K208" i="17"/>
  <c r="L634" i="17"/>
  <c r="L898" i="17"/>
  <c r="L58" i="33"/>
  <c r="L726" i="17"/>
  <c r="BL53" i="34"/>
  <c r="GI53" i="34" s="1"/>
  <c r="K56" i="33"/>
  <c r="K724" i="17"/>
  <c r="K896" i="17"/>
  <c r="M76" i="33"/>
  <c r="AP76" i="33" s="1"/>
  <c r="K881" i="17"/>
  <c r="K51" i="33"/>
  <c r="AN51" i="33" s="1"/>
  <c r="K719" i="17"/>
  <c r="L290" i="17"/>
  <c r="Y56" i="34" s="1"/>
  <c r="L118" i="17"/>
  <c r="L376" i="17"/>
  <c r="AY56" i="34" s="1"/>
  <c r="L204" i="17"/>
  <c r="L291" i="17"/>
  <c r="Y57" i="34" s="1"/>
  <c r="L205" i="17"/>
  <c r="L57" i="34" s="1"/>
  <c r="L377" i="17"/>
  <c r="AY57" i="34" s="1"/>
  <c r="L119" i="17"/>
  <c r="L880" i="17"/>
  <c r="BL50" i="34"/>
  <c r="GI50" i="34" s="1"/>
  <c r="L890" i="17"/>
  <c r="L88" i="17"/>
  <c r="EU34" i="34" l="1"/>
  <c r="HU40" i="34"/>
  <c r="GW69" i="34"/>
  <c r="IV78" i="34"/>
  <c r="DV53" i="34"/>
  <c r="HV53" i="34" s="1"/>
  <c r="EU36" i="34"/>
  <c r="DV52" i="34"/>
  <c r="HV52" i="34" s="1"/>
  <c r="GV52" i="34"/>
  <c r="FV52" i="34"/>
  <c r="IU42" i="34"/>
  <c r="HV86" i="34"/>
  <c r="FU59" i="34"/>
  <c r="IV82" i="34"/>
  <c r="DU34" i="34"/>
  <c r="HU34" i="34" s="1"/>
  <c r="FV50" i="34"/>
  <c r="HV50" i="34" s="1"/>
  <c r="EV53" i="34"/>
  <c r="IV53" i="34" s="1"/>
  <c r="DU59" i="34"/>
  <c r="HU59" i="34" s="1"/>
  <c r="EU43" i="34"/>
  <c r="FJ69" i="34"/>
  <c r="HJ69" i="34" s="1"/>
  <c r="JJ69" i="34" s="1"/>
  <c r="FU61" i="34"/>
  <c r="EU45" i="34"/>
  <c r="IU45" i="34" s="1"/>
  <c r="HU49" i="34"/>
  <c r="DW92" i="34"/>
  <c r="FV49" i="34"/>
  <c r="HW77" i="34"/>
  <c r="IV91" i="34"/>
  <c r="EV50" i="34"/>
  <c r="FW79" i="34"/>
  <c r="EW92" i="34"/>
  <c r="IU81" i="34"/>
  <c r="DV40" i="34"/>
  <c r="HV40" i="34" s="1"/>
  <c r="FW91" i="34"/>
  <c r="DU35" i="34"/>
  <c r="HU46" i="34"/>
  <c r="L454" i="17"/>
  <c r="M459" i="17"/>
  <c r="DV42" i="34"/>
  <c r="M487" i="17"/>
  <c r="L461" i="17"/>
  <c r="K468" i="17"/>
  <c r="FV42" i="34"/>
  <c r="FW71" i="34"/>
  <c r="M455" i="17"/>
  <c r="BK56" i="34"/>
  <c r="GH56" i="34" s="1"/>
  <c r="FW92" i="34"/>
  <c r="DU39" i="34"/>
  <c r="HU39" i="34" s="1"/>
  <c r="L462" i="17"/>
  <c r="BL56" i="34" s="1"/>
  <c r="M448" i="17"/>
  <c r="BK45" i="34"/>
  <c r="GH45" i="34" s="1"/>
  <c r="L447" i="17"/>
  <c r="L451" i="17"/>
  <c r="L450" i="17"/>
  <c r="EW78" i="34"/>
  <c r="DV46" i="34"/>
  <c r="M464" i="17"/>
  <c r="L445" i="17"/>
  <c r="L441" i="17"/>
  <c r="M452" i="17"/>
  <c r="FI94" i="34"/>
  <c r="GV94" i="34"/>
  <c r="IV94" i="34" s="1"/>
  <c r="GI94" i="34"/>
  <c r="M446" i="17"/>
  <c r="L440" i="17"/>
  <c r="L960" i="17" s="1"/>
  <c r="L463" i="17"/>
  <c r="K466" i="17"/>
  <c r="L467" i="17"/>
  <c r="M456" i="17"/>
  <c r="L449" i="17"/>
  <c r="GU34" i="34"/>
  <c r="IU34" i="34" s="1"/>
  <c r="L480" i="17"/>
  <c r="L457" i="17"/>
  <c r="BL51" i="34" s="1"/>
  <c r="EI51" i="34" s="1"/>
  <c r="BK36" i="34"/>
  <c r="GU36" i="34" s="1"/>
  <c r="IU36" i="34" s="1"/>
  <c r="BK39" i="34"/>
  <c r="GU39" i="34" s="1"/>
  <c r="M458" i="17"/>
  <c r="L465" i="17"/>
  <c r="L442" i="17"/>
  <c r="DU51" i="34"/>
  <c r="HU51" i="34" s="1"/>
  <c r="DW75" i="34"/>
  <c r="EV40" i="34"/>
  <c r="DW82" i="34"/>
  <c r="AN34" i="33"/>
  <c r="EU48" i="34"/>
  <c r="IU48" i="34" s="1"/>
  <c r="EU44" i="34"/>
  <c r="EW75" i="34"/>
  <c r="IW75" i="34" s="1"/>
  <c r="IU58" i="34"/>
  <c r="DU48" i="34"/>
  <c r="HU48" i="34" s="1"/>
  <c r="DU44" i="34"/>
  <c r="HU44" i="34" s="1"/>
  <c r="FU74" i="34"/>
  <c r="K987" i="17"/>
  <c r="EV58" i="34"/>
  <c r="DW91" i="34"/>
  <c r="DV58" i="34"/>
  <c r="HV58" i="34" s="1"/>
  <c r="EU61" i="34"/>
  <c r="DU43" i="34"/>
  <c r="HU43" i="34" s="1"/>
  <c r="DU36" i="34"/>
  <c r="HU36" i="34" s="1"/>
  <c r="DU45" i="34"/>
  <c r="HU45" i="34" s="1"/>
  <c r="DW76" i="34"/>
  <c r="K1138" i="17"/>
  <c r="GV40" i="34"/>
  <c r="EW76" i="34"/>
  <c r="DW79" i="34"/>
  <c r="HW79" i="34" s="1"/>
  <c r="FI46" i="34"/>
  <c r="HI46" i="34" s="1"/>
  <c r="JI46" i="34" s="1"/>
  <c r="EU39" i="34"/>
  <c r="IU39" i="34" s="1"/>
  <c r="EU35" i="34"/>
  <c r="L34" i="34"/>
  <c r="AL35" i="34"/>
  <c r="AL45" i="34"/>
  <c r="FV45" i="34" s="1"/>
  <c r="AL44" i="34"/>
  <c r="FV44" i="34" s="1"/>
  <c r="AL59" i="34"/>
  <c r="FV59" i="34" s="1"/>
  <c r="FU39" i="34"/>
  <c r="EU51" i="34"/>
  <c r="IU51" i="34" s="1"/>
  <c r="FV46" i="34"/>
  <c r="FU35" i="34"/>
  <c r="FW89" i="34"/>
  <c r="AL57" i="34"/>
  <c r="EV57" i="34" s="1"/>
  <c r="IV57" i="34" s="1"/>
  <c r="AL56" i="34"/>
  <c r="AL55" i="34"/>
  <c r="FV55" i="34" s="1"/>
  <c r="AL39" i="34"/>
  <c r="AL51" i="34"/>
  <c r="L56" i="34"/>
  <c r="L74" i="34"/>
  <c r="AL43" i="34"/>
  <c r="DV43" i="34" s="1"/>
  <c r="AL41" i="34"/>
  <c r="FV41" i="34" s="1"/>
  <c r="M634" i="17"/>
  <c r="FW75" i="34"/>
  <c r="FW67" i="34"/>
  <c r="AL48" i="34"/>
  <c r="FV48" i="34" s="1"/>
  <c r="AL34" i="34"/>
  <c r="L39" i="34"/>
  <c r="L35" i="34"/>
  <c r="FV35" i="34" s="1"/>
  <c r="AL61" i="34"/>
  <c r="FV61" i="34" s="1"/>
  <c r="EW67" i="34"/>
  <c r="IW67" i="34" s="1"/>
  <c r="FW94" i="34"/>
  <c r="EW91" i="34"/>
  <c r="FW76" i="34"/>
  <c r="FW82" i="34"/>
  <c r="EW79" i="34"/>
  <c r="EW82" i="34"/>
  <c r="EW94" i="34"/>
  <c r="DW86" i="34"/>
  <c r="EW71" i="34"/>
  <c r="DW94" i="34"/>
  <c r="K969" i="17"/>
  <c r="DW71" i="34"/>
  <c r="L966" i="17"/>
  <c r="EJ69" i="34"/>
  <c r="IJ69" i="34" s="1"/>
  <c r="BM75" i="34"/>
  <c r="GJ75" i="34" s="1"/>
  <c r="M1001" i="17"/>
  <c r="M42" i="34"/>
  <c r="M710" i="17"/>
  <c r="BM92" i="34"/>
  <c r="GJ92" i="34" s="1"/>
  <c r="M1018" i="17"/>
  <c r="BM91" i="34"/>
  <c r="EJ91" i="34" s="1"/>
  <c r="M1017" i="17"/>
  <c r="Z42" i="34"/>
  <c r="M796" i="17"/>
  <c r="AZ81" i="34"/>
  <c r="M921" i="17"/>
  <c r="Z81" i="34"/>
  <c r="M835" i="17"/>
  <c r="BM71" i="34"/>
  <c r="GJ71" i="34" s="1"/>
  <c r="M997" i="17"/>
  <c r="AZ46" i="34"/>
  <c r="M886" i="17"/>
  <c r="Z50" i="34"/>
  <c r="M804" i="17"/>
  <c r="AM53" i="34"/>
  <c r="M635" i="17"/>
  <c r="M53" i="34"/>
  <c r="M721" i="17"/>
  <c r="AM58" i="34"/>
  <c r="M640" i="17"/>
  <c r="AZ52" i="34"/>
  <c r="M892" i="17"/>
  <c r="AM40" i="34"/>
  <c r="M622" i="17"/>
  <c r="M1020" i="17"/>
  <c r="BM86" i="34"/>
  <c r="GJ86" i="34" s="1"/>
  <c r="M1012" i="17"/>
  <c r="M46" i="34"/>
  <c r="M714" i="17"/>
  <c r="M50" i="34"/>
  <c r="M718" i="17"/>
  <c r="AZ53" i="34"/>
  <c r="M893" i="17"/>
  <c r="M58" i="34"/>
  <c r="M726" i="17"/>
  <c r="Z52" i="34"/>
  <c r="M806" i="17"/>
  <c r="AZ40" i="34"/>
  <c r="M880" i="17"/>
  <c r="Z40" i="34"/>
  <c r="M794" i="17"/>
  <c r="AM42" i="34"/>
  <c r="M624" i="17"/>
  <c r="Z49" i="34"/>
  <c r="M803" i="17"/>
  <c r="BM89" i="34"/>
  <c r="GW89" i="34" s="1"/>
  <c r="M1015" i="17"/>
  <c r="AZ42" i="34"/>
  <c r="M882" i="17"/>
  <c r="AZ49" i="34"/>
  <c r="M889" i="17"/>
  <c r="AM49" i="34"/>
  <c r="M631" i="17"/>
  <c r="M81" i="34"/>
  <c r="M749" i="17"/>
  <c r="AM46" i="34"/>
  <c r="M628" i="17"/>
  <c r="AZ58" i="34"/>
  <c r="M898" i="17"/>
  <c r="M40" i="34"/>
  <c r="M708" i="17"/>
  <c r="BM78" i="34"/>
  <c r="EJ78" i="34" s="1"/>
  <c r="M1004" i="17"/>
  <c r="M49" i="34"/>
  <c r="M717" i="17"/>
  <c r="AM81" i="34"/>
  <c r="M663" i="17"/>
  <c r="Z46" i="34"/>
  <c r="M800" i="17"/>
  <c r="AM50" i="34"/>
  <c r="M632" i="17"/>
  <c r="AZ50" i="34"/>
  <c r="M890" i="17"/>
  <c r="Z53" i="34"/>
  <c r="M807" i="17"/>
  <c r="Z58" i="34"/>
  <c r="M812" i="17"/>
  <c r="M52" i="34"/>
  <c r="M720" i="17"/>
  <c r="BM76" i="34"/>
  <c r="GW76" i="34" s="1"/>
  <c r="M1002" i="17"/>
  <c r="BM82" i="34"/>
  <c r="EJ82" i="34" s="1"/>
  <c r="IJ82" i="34" s="1"/>
  <c r="M1008" i="17"/>
  <c r="K983" i="17"/>
  <c r="GU74" i="34"/>
  <c r="BO71" i="33"/>
  <c r="AN55" i="33"/>
  <c r="BN55" i="33" s="1"/>
  <c r="AN35" i="33"/>
  <c r="BO94" i="33"/>
  <c r="BO91" i="33"/>
  <c r="BO92" i="33"/>
  <c r="BO67" i="33"/>
  <c r="BO89" i="33"/>
  <c r="DW89" i="34"/>
  <c r="HW89" i="34" s="1"/>
  <c r="EW89" i="34"/>
  <c r="IW89" i="34" s="1"/>
  <c r="DW67" i="34"/>
  <c r="HW67" i="34" s="1"/>
  <c r="FW86" i="34"/>
  <c r="L975" i="17"/>
  <c r="AN56" i="33"/>
  <c r="K982" i="17"/>
  <c r="K967" i="17"/>
  <c r="K974" i="17"/>
  <c r="K981" i="17"/>
  <c r="K1000" i="17"/>
  <c r="K1139" i="17" s="1"/>
  <c r="L1007" i="17"/>
  <c r="EW86" i="34"/>
  <c r="EU74" i="34"/>
  <c r="DU74" i="34"/>
  <c r="HW75" i="34"/>
  <c r="FI49" i="34"/>
  <c r="HI49" i="34" s="1"/>
  <c r="JI49" i="34" s="1"/>
  <c r="AK60" i="34"/>
  <c r="AL74" i="34"/>
  <c r="EV59" i="34"/>
  <c r="IV59" i="34" s="1"/>
  <c r="IV79" i="34"/>
  <c r="EU55" i="34"/>
  <c r="IU55" i="34" s="1"/>
  <c r="DU57" i="34"/>
  <c r="HU57" i="34" s="1"/>
  <c r="GI49" i="34"/>
  <c r="EV49" i="34"/>
  <c r="GH34" i="34"/>
  <c r="DW78" i="34"/>
  <c r="GI46" i="34"/>
  <c r="EV81" i="34"/>
  <c r="HV79" i="34"/>
  <c r="EU41" i="34"/>
  <c r="DU55" i="34"/>
  <c r="HU55" i="34" s="1"/>
  <c r="FU57" i="34"/>
  <c r="HU61" i="34"/>
  <c r="GH55" i="34"/>
  <c r="DV49" i="34"/>
  <c r="HV49" i="34" s="1"/>
  <c r="GI81" i="34"/>
  <c r="FW78" i="34"/>
  <c r="DV81" i="34"/>
  <c r="HV81" i="34" s="1"/>
  <c r="DV44" i="34"/>
  <c r="FU56" i="34"/>
  <c r="DU56" i="34"/>
  <c r="EU56" i="34"/>
  <c r="DU41" i="34"/>
  <c r="HU41" i="34" s="1"/>
  <c r="GH41" i="34"/>
  <c r="GH57" i="34"/>
  <c r="GH48" i="34"/>
  <c r="IH48" i="34" s="1"/>
  <c r="EV61" i="34"/>
  <c r="GH74" i="34"/>
  <c r="GI52" i="34"/>
  <c r="GI40" i="34"/>
  <c r="GH59" i="34"/>
  <c r="GH35" i="34"/>
  <c r="HV94" i="34"/>
  <c r="IH79" i="34"/>
  <c r="IH50" i="34"/>
  <c r="IH46" i="34"/>
  <c r="II82" i="34"/>
  <c r="IH81" i="34"/>
  <c r="IH35" i="34"/>
  <c r="IH92" i="34"/>
  <c r="IH89" i="34"/>
  <c r="II78" i="34"/>
  <c r="II81" i="34"/>
  <c r="IH41" i="34"/>
  <c r="IH55" i="34"/>
  <c r="II91" i="34"/>
  <c r="IH82" i="34"/>
  <c r="IH57" i="34"/>
  <c r="II46" i="34"/>
  <c r="IH42" i="34"/>
  <c r="IH75" i="34"/>
  <c r="II67" i="34"/>
  <c r="II79" i="34"/>
  <c r="GV81" i="34"/>
  <c r="HI94" i="34"/>
  <c r="JI94" i="34" s="1"/>
  <c r="HI71" i="34"/>
  <c r="JI71" i="34" s="1"/>
  <c r="HH58" i="34"/>
  <c r="JH58" i="34" s="1"/>
  <c r="EI92" i="34"/>
  <c r="GV92" i="34"/>
  <c r="IV92" i="34" s="1"/>
  <c r="HH50" i="34"/>
  <c r="JH50" i="34" s="1"/>
  <c r="GV53" i="34"/>
  <c r="GV49" i="34"/>
  <c r="EI50" i="34"/>
  <c r="EH44" i="34"/>
  <c r="GU43" i="34"/>
  <c r="GU44" i="34"/>
  <c r="EH74" i="34"/>
  <c r="HI78" i="34"/>
  <c r="JI78" i="34" s="1"/>
  <c r="EI75" i="34"/>
  <c r="GV75" i="34"/>
  <c r="IV75" i="34" s="1"/>
  <c r="HH79" i="34"/>
  <c r="JH79" i="34" s="1"/>
  <c r="HI82" i="34"/>
  <c r="JI82" i="34" s="1"/>
  <c r="EI76" i="34"/>
  <c r="GV76" i="34"/>
  <c r="IV76" i="34" s="1"/>
  <c r="HH52" i="34"/>
  <c r="JH52" i="34" s="1"/>
  <c r="GU57" i="34"/>
  <c r="GU35" i="34"/>
  <c r="EI58" i="34"/>
  <c r="EI40" i="34"/>
  <c r="EH59" i="34"/>
  <c r="II49" i="34"/>
  <c r="GV46" i="34"/>
  <c r="IV46" i="34" s="1"/>
  <c r="HH92" i="34"/>
  <c r="JH92" i="34" s="1"/>
  <c r="HI67" i="34"/>
  <c r="JI67" i="34" s="1"/>
  <c r="EH49" i="34"/>
  <c r="GU49" i="34"/>
  <c r="IU49" i="34" s="1"/>
  <c r="HI79" i="34"/>
  <c r="JI79" i="34" s="1"/>
  <c r="HH82" i="34"/>
  <c r="JH82" i="34" s="1"/>
  <c r="HH42" i="34"/>
  <c r="JH42" i="34" s="1"/>
  <c r="JJ33" i="34"/>
  <c r="GU41" i="34"/>
  <c r="EI53" i="34"/>
  <c r="GU55" i="34"/>
  <c r="EI52" i="34"/>
  <c r="GU48" i="34"/>
  <c r="EH34" i="34"/>
  <c r="EH43" i="34"/>
  <c r="HH89" i="34"/>
  <c r="JH89" i="34" s="1"/>
  <c r="EH40" i="34"/>
  <c r="GU40" i="34"/>
  <c r="IU40" i="34" s="1"/>
  <c r="GW77" i="34"/>
  <c r="IW77" i="34" s="1"/>
  <c r="EJ77" i="34"/>
  <c r="HH75" i="34"/>
  <c r="JH75" i="34" s="1"/>
  <c r="HH46" i="34"/>
  <c r="JH46" i="34" s="1"/>
  <c r="EI86" i="34"/>
  <c r="GV86" i="34"/>
  <c r="IV86" i="34" s="1"/>
  <c r="HI89" i="34"/>
  <c r="JI89" i="34" s="1"/>
  <c r="HH81" i="34"/>
  <c r="JH81" i="34" s="1"/>
  <c r="HI91" i="34"/>
  <c r="JI91" i="34" s="1"/>
  <c r="HH53" i="34"/>
  <c r="JH53" i="34" s="1"/>
  <c r="GV50" i="34"/>
  <c r="IV50" i="34" s="1"/>
  <c r="GV58" i="34"/>
  <c r="FI53" i="34"/>
  <c r="FH43" i="34"/>
  <c r="FI50" i="34"/>
  <c r="FH35" i="34"/>
  <c r="FH39" i="34"/>
  <c r="FI81" i="34"/>
  <c r="FH41" i="34"/>
  <c r="AX219" i="34"/>
  <c r="AO58" i="33"/>
  <c r="L972" i="17"/>
  <c r="FH55" i="34"/>
  <c r="BM79" i="34"/>
  <c r="GJ79" i="34" s="1"/>
  <c r="Y51" i="34"/>
  <c r="FI75" i="34"/>
  <c r="FI58" i="34"/>
  <c r="FH44" i="34"/>
  <c r="FI86" i="34"/>
  <c r="FJ71" i="34"/>
  <c r="FH48" i="34"/>
  <c r="FH59" i="34"/>
  <c r="FH57" i="34"/>
  <c r="X219" i="34"/>
  <c r="K60" i="34"/>
  <c r="BM67" i="34"/>
  <c r="GJ67" i="34" s="1"/>
  <c r="BK51" i="34"/>
  <c r="GH51" i="34" s="1"/>
  <c r="FI52" i="34"/>
  <c r="FH49" i="34"/>
  <c r="FI40" i="34"/>
  <c r="FI76" i="34"/>
  <c r="BK62" i="34"/>
  <c r="EH62" i="34" s="1"/>
  <c r="AK62" i="34"/>
  <c r="EU62" i="34" s="1"/>
  <c r="IU62" i="34" s="1"/>
  <c r="AM52" i="34"/>
  <c r="AL36" i="34"/>
  <c r="EV36" i="34" s="1"/>
  <c r="BK61" i="34"/>
  <c r="GH61" i="34" s="1"/>
  <c r="FH40" i="34"/>
  <c r="FH74" i="34"/>
  <c r="FI92" i="34"/>
  <c r="L968" i="17"/>
  <c r="BL42" i="34"/>
  <c r="GI42" i="34" s="1"/>
  <c r="BM94" i="34"/>
  <c r="GJ94" i="34" s="1"/>
  <c r="FJ77" i="34"/>
  <c r="FH34" i="34"/>
  <c r="BC78" i="33"/>
  <c r="CC78" i="33" s="1"/>
  <c r="BC79" i="33"/>
  <c r="CC79" i="33" s="1"/>
  <c r="AP91" i="33"/>
  <c r="BP91" i="33" s="1"/>
  <c r="BA45" i="33"/>
  <c r="CA45" i="33" s="1"/>
  <c r="AN36" i="33"/>
  <c r="AO42" i="33"/>
  <c r="AN74" i="33"/>
  <c r="AO81" i="33"/>
  <c r="BO81" i="33" s="1"/>
  <c r="AP78" i="33"/>
  <c r="BP78" i="33" s="1"/>
  <c r="AP82" i="33"/>
  <c r="BP82" i="33" s="1"/>
  <c r="AN57" i="33"/>
  <c r="AN41" i="33"/>
  <c r="AO53" i="33"/>
  <c r="AP86" i="33"/>
  <c r="AN61" i="33"/>
  <c r="BN61" i="33" s="1"/>
  <c r="AO40" i="33"/>
  <c r="BC75" i="33"/>
  <c r="CC75" i="33" s="1"/>
  <c r="AO46" i="33"/>
  <c r="BO46" i="33" s="1"/>
  <c r="AO52" i="33"/>
  <c r="AP75" i="33"/>
  <c r="BP75" i="33" s="1"/>
  <c r="AP71" i="33"/>
  <c r="BB81" i="33"/>
  <c r="CB81" i="33" s="1"/>
  <c r="BL45" i="34"/>
  <c r="BL61" i="34"/>
  <c r="EI61" i="34" s="1"/>
  <c r="BL55" i="34"/>
  <c r="L1000" i="17"/>
  <c r="L967" i="17"/>
  <c r="L57" i="33"/>
  <c r="L725" i="17"/>
  <c r="K642" i="17"/>
  <c r="L48" i="33"/>
  <c r="L716" i="17"/>
  <c r="Y34" i="33"/>
  <c r="L788" i="17"/>
  <c r="K961" i="17"/>
  <c r="Z42" i="33"/>
  <c r="M379" i="17"/>
  <c r="M293" i="17"/>
  <c r="M121" i="17"/>
  <c r="M207" i="17"/>
  <c r="M49" i="33"/>
  <c r="AP49" i="33" s="1"/>
  <c r="M308" i="17"/>
  <c r="M394" i="17"/>
  <c r="M136" i="17"/>
  <c r="M222" i="17"/>
  <c r="M189" i="17"/>
  <c r="M361" i="17"/>
  <c r="M103" i="17"/>
  <c r="M275" i="17"/>
  <c r="L55" i="33"/>
  <c r="L723" i="17"/>
  <c r="L43" i="33"/>
  <c r="L711" i="17"/>
  <c r="L621" i="17"/>
  <c r="Y51" i="33"/>
  <c r="L805" i="17"/>
  <c r="BN39" i="33"/>
  <c r="BN48" i="33"/>
  <c r="K971" i="17"/>
  <c r="L875" i="17"/>
  <c r="M203" i="17"/>
  <c r="M289" i="17"/>
  <c r="M117" i="17"/>
  <c r="M375" i="17"/>
  <c r="M204" i="17"/>
  <c r="M290" i="17"/>
  <c r="M376" i="17"/>
  <c r="M118" i="17"/>
  <c r="L881" i="17"/>
  <c r="Y45" i="33"/>
  <c r="L799" i="17"/>
  <c r="BN43" i="33"/>
  <c r="K62" i="33"/>
  <c r="AN62" i="33" s="1"/>
  <c r="K730" i="17"/>
  <c r="Y61" i="33"/>
  <c r="L815" i="17"/>
  <c r="M52" i="33"/>
  <c r="Y59" i="33"/>
  <c r="BB59" i="33" s="1"/>
  <c r="Y36" i="33"/>
  <c r="L790" i="17"/>
  <c r="L380" i="17"/>
  <c r="AY60" i="34" s="1"/>
  <c r="L122" i="17"/>
  <c r="L294" i="17"/>
  <c r="Y60" i="34" s="1"/>
  <c r="L208" i="17"/>
  <c r="M368" i="17"/>
  <c r="M282" i="17"/>
  <c r="M196" i="17"/>
  <c r="M110" i="17"/>
  <c r="M192" i="17"/>
  <c r="M278" i="17"/>
  <c r="M364" i="17"/>
  <c r="M106" i="17"/>
  <c r="M295" i="17"/>
  <c r="M381" i="17"/>
  <c r="M209" i="17"/>
  <c r="M729" i="17" s="1"/>
  <c r="M123" i="17"/>
  <c r="L639" i="17"/>
  <c r="Y57" i="33"/>
  <c r="L811" i="17"/>
  <c r="L896" i="17"/>
  <c r="BP76" i="33"/>
  <c r="X60" i="33"/>
  <c r="K814" i="17"/>
  <c r="L874" i="17"/>
  <c r="K970" i="17"/>
  <c r="K960" i="17"/>
  <c r="M270" i="17"/>
  <c r="M184" i="17"/>
  <c r="M356" i="17"/>
  <c r="M98" i="17"/>
  <c r="M119" i="17"/>
  <c r="M205" i="17"/>
  <c r="M291" i="17"/>
  <c r="M377" i="17"/>
  <c r="M199" i="17"/>
  <c r="M285" i="17"/>
  <c r="M113" i="17"/>
  <c r="M371" i="17"/>
  <c r="L637" i="17"/>
  <c r="L74" i="33"/>
  <c r="L742" i="17"/>
  <c r="Y43" i="33"/>
  <c r="BB43" i="33" s="1"/>
  <c r="Y39" i="33"/>
  <c r="L793" i="17"/>
  <c r="K962" i="17"/>
  <c r="K965" i="17"/>
  <c r="Z81" i="33"/>
  <c r="Z697" i="17"/>
  <c r="L35" i="33"/>
  <c r="M46" i="33"/>
  <c r="AP46" i="33" s="1"/>
  <c r="Z50" i="33"/>
  <c r="BC50" i="33" s="1"/>
  <c r="Z53" i="33"/>
  <c r="M58" i="33"/>
  <c r="L41" i="33"/>
  <c r="BP79" i="33"/>
  <c r="X62" i="33"/>
  <c r="K816" i="17"/>
  <c r="L61" i="33"/>
  <c r="L729" i="17"/>
  <c r="M96" i="17"/>
  <c r="M182" i="17"/>
  <c r="M268" i="17"/>
  <c r="M354" i="17"/>
  <c r="L626" i="17"/>
  <c r="BL59" i="34"/>
  <c r="GV59" i="34" s="1"/>
  <c r="L876" i="17"/>
  <c r="BP94" i="33"/>
  <c r="Z40" i="33"/>
  <c r="L296" i="17"/>
  <c r="Y62" i="34" s="1"/>
  <c r="L124" i="17"/>
  <c r="L210" i="17"/>
  <c r="L62" i="34" s="1"/>
  <c r="L382" i="17"/>
  <c r="AY62" i="34" s="1"/>
  <c r="L897" i="17"/>
  <c r="L638" i="17"/>
  <c r="BN51" i="33"/>
  <c r="K60" i="33"/>
  <c r="AN60" i="33" s="1"/>
  <c r="K728" i="17"/>
  <c r="Y48" i="33"/>
  <c r="L802" i="17"/>
  <c r="L616" i="17"/>
  <c r="BN45" i="33"/>
  <c r="K985" i="17"/>
  <c r="Z49" i="33"/>
  <c r="BC49" i="33" s="1"/>
  <c r="L895" i="17"/>
  <c r="Y55" i="33"/>
  <c r="L809" i="17"/>
  <c r="Y74" i="33"/>
  <c r="L828" i="17"/>
  <c r="L656" i="17"/>
  <c r="L625" i="17"/>
  <c r="L39" i="33"/>
  <c r="L707" i="17"/>
  <c r="L633" i="17"/>
  <c r="L617" i="17"/>
  <c r="M50" i="33"/>
  <c r="AP50" i="33" s="1"/>
  <c r="M53" i="33"/>
  <c r="AP53" i="33" s="1"/>
  <c r="Y41" i="33"/>
  <c r="L795" i="17"/>
  <c r="L885" i="17"/>
  <c r="BP67" i="33"/>
  <c r="CC82" i="33"/>
  <c r="K348" i="17"/>
  <c r="K644" i="17"/>
  <c r="K902" i="17"/>
  <c r="L643" i="17"/>
  <c r="Z52" i="33"/>
  <c r="BL44" i="34"/>
  <c r="L44" i="33"/>
  <c r="L712" i="17"/>
  <c r="L59" i="33"/>
  <c r="L727" i="17"/>
  <c r="L899" i="17"/>
  <c r="L36" i="33"/>
  <c r="BN44" i="33"/>
  <c r="M40" i="33"/>
  <c r="L662" i="17"/>
  <c r="L834" i="17"/>
  <c r="CB80" i="33"/>
  <c r="L56" i="33"/>
  <c r="L724" i="17"/>
  <c r="Y56" i="33"/>
  <c r="BL48" i="34"/>
  <c r="GI48" i="34" s="1"/>
  <c r="L630" i="17"/>
  <c r="L34" i="33"/>
  <c r="M42" i="33"/>
  <c r="M97" i="17"/>
  <c r="M355" i="17"/>
  <c r="M269" i="17"/>
  <c r="M183" i="17"/>
  <c r="M365" i="17"/>
  <c r="M279" i="17"/>
  <c r="M193" i="17"/>
  <c r="M107" i="17"/>
  <c r="L914" i="17"/>
  <c r="L984" i="17"/>
  <c r="L883" i="17"/>
  <c r="BL39" i="34"/>
  <c r="EI39" i="34" s="1"/>
  <c r="L891" i="17"/>
  <c r="L51" i="33"/>
  <c r="L719" i="17"/>
  <c r="M81" i="33"/>
  <c r="AP81" i="33" s="1"/>
  <c r="Y35" i="33"/>
  <c r="L789" i="17"/>
  <c r="K434" i="17"/>
  <c r="BP89" i="33"/>
  <c r="Z46" i="33"/>
  <c r="BC46" i="33" s="1"/>
  <c r="Z58" i="33"/>
  <c r="L623" i="17"/>
  <c r="L45" i="33"/>
  <c r="L713" i="17"/>
  <c r="L627" i="17"/>
  <c r="BP92" i="33"/>
  <c r="L901" i="17"/>
  <c r="M359" i="17"/>
  <c r="M187" i="17"/>
  <c r="M273" i="17"/>
  <c r="M101" i="17"/>
  <c r="L884" i="17"/>
  <c r="Y44" i="33"/>
  <c r="BB44" i="33" s="1"/>
  <c r="L641" i="17"/>
  <c r="L618" i="17"/>
  <c r="BN59" i="33"/>
  <c r="K176" i="17"/>
  <c r="M105" i="17"/>
  <c r="M191" i="17"/>
  <c r="M277" i="17"/>
  <c r="M363" i="17"/>
  <c r="FV34" i="34" l="1"/>
  <c r="BL43" i="34"/>
  <c r="GI43" i="34" s="1"/>
  <c r="BL36" i="34"/>
  <c r="EI36" i="34" s="1"/>
  <c r="BL35" i="34"/>
  <c r="GI35" i="34" s="1"/>
  <c r="DW53" i="34"/>
  <c r="HW53" i="34" s="1"/>
  <c r="DV34" i="34"/>
  <c r="HU74" i="34"/>
  <c r="HW92" i="34"/>
  <c r="EH39" i="34"/>
  <c r="IU35" i="34"/>
  <c r="EJ75" i="34"/>
  <c r="GH39" i="34"/>
  <c r="EW42" i="34"/>
  <c r="HW91" i="34"/>
  <c r="EV41" i="34"/>
  <c r="IV58" i="34"/>
  <c r="HV42" i="34"/>
  <c r="HU35" i="34"/>
  <c r="FV51" i="34"/>
  <c r="FH45" i="34"/>
  <c r="GU45" i="34"/>
  <c r="DV61" i="34"/>
  <c r="HV61" i="34" s="1"/>
  <c r="DV57" i="34"/>
  <c r="HV57" i="34" s="1"/>
  <c r="DV41" i="34"/>
  <c r="HV41" i="34" s="1"/>
  <c r="FW40" i="34"/>
  <c r="DV45" i="34"/>
  <c r="HV45" i="34" s="1"/>
  <c r="FV57" i="34"/>
  <c r="EH45" i="34"/>
  <c r="IU43" i="34"/>
  <c r="EW53" i="34"/>
  <c r="IW53" i="34" s="1"/>
  <c r="IV40" i="34"/>
  <c r="IW76" i="34"/>
  <c r="FW50" i="34"/>
  <c r="HW82" i="34"/>
  <c r="EV39" i="34"/>
  <c r="IV39" i="34" s="1"/>
  <c r="EW52" i="34"/>
  <c r="IW52" i="34" s="1"/>
  <c r="FH36" i="34"/>
  <c r="FJ78" i="34"/>
  <c r="GW78" i="34"/>
  <c r="IW78" i="34" s="1"/>
  <c r="EV35" i="34"/>
  <c r="GH36" i="34"/>
  <c r="FV43" i="34"/>
  <c r="HV43" i="34" s="1"/>
  <c r="EH36" i="34"/>
  <c r="IH36" i="34" s="1"/>
  <c r="FW49" i="34"/>
  <c r="FW53" i="34"/>
  <c r="FW46" i="34"/>
  <c r="DV35" i="34"/>
  <c r="HV35" i="34" s="1"/>
  <c r="HW94" i="34"/>
  <c r="FW81" i="34"/>
  <c r="DW40" i="34"/>
  <c r="EW81" i="34"/>
  <c r="HW71" i="34"/>
  <c r="FW42" i="34"/>
  <c r="HV46" i="34"/>
  <c r="GJ91" i="34"/>
  <c r="IJ91" i="34" s="1"/>
  <c r="GW91" i="34"/>
  <c r="IW91" i="34" s="1"/>
  <c r="FJ91" i="34"/>
  <c r="HJ91" i="34" s="1"/>
  <c r="JJ91" i="34" s="1"/>
  <c r="M445" i="17"/>
  <c r="M451" i="17"/>
  <c r="M441" i="17"/>
  <c r="M449" i="17"/>
  <c r="GW86" i="34"/>
  <c r="IW86" i="34" s="1"/>
  <c r="DV56" i="34"/>
  <c r="M467" i="17"/>
  <c r="M450" i="17"/>
  <c r="EH56" i="34"/>
  <c r="IH56" i="34" s="1"/>
  <c r="M480" i="17"/>
  <c r="FJ92" i="34"/>
  <c r="HJ92" i="34" s="1"/>
  <c r="JJ92" i="34" s="1"/>
  <c r="FJ86" i="34"/>
  <c r="HJ86" i="34" s="1"/>
  <c r="JJ86" i="34" s="1"/>
  <c r="IU44" i="34"/>
  <c r="EV48" i="34"/>
  <c r="IV48" i="34" s="1"/>
  <c r="AP42" i="33"/>
  <c r="M440" i="17"/>
  <c r="M457" i="17"/>
  <c r="M462" i="17"/>
  <c r="M461" i="17"/>
  <c r="GU56" i="34"/>
  <c r="IU56" i="34" s="1"/>
  <c r="GW92" i="34"/>
  <c r="IW92" i="34" s="1"/>
  <c r="DW42" i="34"/>
  <c r="DV48" i="34"/>
  <c r="HV48" i="34" s="1"/>
  <c r="L468" i="17"/>
  <c r="M442" i="17"/>
  <c r="L466" i="17"/>
  <c r="L986" i="17" s="1"/>
  <c r="FH56" i="34"/>
  <c r="FJ89" i="34"/>
  <c r="EJ92" i="34"/>
  <c r="DW81" i="34"/>
  <c r="M465" i="17"/>
  <c r="M463" i="17"/>
  <c r="M454" i="17"/>
  <c r="M447" i="17"/>
  <c r="EJ71" i="34"/>
  <c r="GW71" i="34"/>
  <c r="IW71" i="34" s="1"/>
  <c r="EV45" i="34"/>
  <c r="IV45" i="34" s="1"/>
  <c r="IU74" i="34"/>
  <c r="FV39" i="34"/>
  <c r="HW76" i="34"/>
  <c r="FV56" i="34"/>
  <c r="EV34" i="34"/>
  <c r="GV45" i="34"/>
  <c r="GW75" i="34"/>
  <c r="EV44" i="34"/>
  <c r="EW46" i="34"/>
  <c r="GJ76" i="34"/>
  <c r="DW46" i="34"/>
  <c r="FJ75" i="34"/>
  <c r="EV55" i="34"/>
  <c r="IV55" i="34" s="1"/>
  <c r="EJ76" i="34"/>
  <c r="IJ76" i="34" s="1"/>
  <c r="GV44" i="34"/>
  <c r="DV55" i="34"/>
  <c r="HV55" i="34" s="1"/>
  <c r="GV56" i="34"/>
  <c r="DV39" i="34"/>
  <c r="HV39" i="34" s="1"/>
  <c r="EV56" i="34"/>
  <c r="DV59" i="34"/>
  <c r="HV59" i="34" s="1"/>
  <c r="EV43" i="34"/>
  <c r="GV55" i="34"/>
  <c r="DV74" i="34"/>
  <c r="EW49" i="34"/>
  <c r="HW86" i="34"/>
  <c r="L60" i="34"/>
  <c r="M656" i="17"/>
  <c r="K606" i="17"/>
  <c r="M618" i="17"/>
  <c r="EW40" i="34"/>
  <c r="FW58" i="34"/>
  <c r="EW50" i="34"/>
  <c r="FJ82" i="34"/>
  <c r="HJ82" i="34" s="1"/>
  <c r="JJ82" i="34" s="1"/>
  <c r="GW82" i="34"/>
  <c r="IW82" i="34" s="1"/>
  <c r="DW49" i="34"/>
  <c r="GJ82" i="34"/>
  <c r="GJ89" i="34"/>
  <c r="DW50" i="34"/>
  <c r="HW50" i="34" s="1"/>
  <c r="L971" i="17"/>
  <c r="K988" i="17"/>
  <c r="EW58" i="34"/>
  <c r="EJ89" i="34"/>
  <c r="DW58" i="34"/>
  <c r="EJ86" i="34"/>
  <c r="IJ86" i="34" s="1"/>
  <c r="GJ78" i="34"/>
  <c r="IJ78" i="34" s="1"/>
  <c r="FJ76" i="34"/>
  <c r="HJ76" i="34" s="1"/>
  <c r="JJ76" i="34" s="1"/>
  <c r="Z39" i="34"/>
  <c r="M793" i="17"/>
  <c r="Z43" i="34"/>
  <c r="M797" i="17"/>
  <c r="AZ39" i="34"/>
  <c r="M879" i="17"/>
  <c r="AM45" i="34"/>
  <c r="M627" i="17"/>
  <c r="M43" i="34"/>
  <c r="M711" i="17"/>
  <c r="AM39" i="34"/>
  <c r="M621" i="17"/>
  <c r="BM50" i="34"/>
  <c r="GJ50" i="34" s="1"/>
  <c r="M976" i="17"/>
  <c r="M45" i="34"/>
  <c r="M713" i="17"/>
  <c r="AM35" i="34"/>
  <c r="M617" i="17"/>
  <c r="Z34" i="34"/>
  <c r="M788" i="17"/>
  <c r="AM51" i="34"/>
  <c r="M633" i="17"/>
  <c r="AM57" i="34"/>
  <c r="M639" i="17"/>
  <c r="M44" i="34"/>
  <c r="M712" i="17"/>
  <c r="M48" i="34"/>
  <c r="M716" i="17"/>
  <c r="AM56" i="34"/>
  <c r="M638" i="17"/>
  <c r="M56" i="34"/>
  <c r="M724" i="17"/>
  <c r="AZ55" i="34"/>
  <c r="M895" i="17"/>
  <c r="M55" i="34"/>
  <c r="M723" i="17"/>
  <c r="Z41" i="34"/>
  <c r="M795" i="17"/>
  <c r="M41" i="34"/>
  <c r="M709" i="17"/>
  <c r="Z74" i="34"/>
  <c r="M828" i="17"/>
  <c r="M59" i="34"/>
  <c r="M727" i="17"/>
  <c r="AZ59" i="34"/>
  <c r="M899" i="17"/>
  <c r="BM58" i="34"/>
  <c r="EJ58" i="34" s="1"/>
  <c r="IJ58" i="34" s="1"/>
  <c r="M984" i="17"/>
  <c r="BM49" i="34"/>
  <c r="GJ49" i="34" s="1"/>
  <c r="M975" i="17"/>
  <c r="M34" i="34"/>
  <c r="M702" i="17"/>
  <c r="Z51" i="34"/>
  <c r="M805" i="17"/>
  <c r="AZ57" i="34"/>
  <c r="M897" i="17"/>
  <c r="M36" i="34"/>
  <c r="M704" i="17"/>
  <c r="AZ61" i="34"/>
  <c r="M901" i="17"/>
  <c r="AM44" i="34"/>
  <c r="M626" i="17"/>
  <c r="Z48" i="34"/>
  <c r="M802" i="17"/>
  <c r="AZ56" i="34"/>
  <c r="M896" i="17"/>
  <c r="AM41" i="34"/>
  <c r="M623" i="17"/>
  <c r="M74" i="34"/>
  <c r="M742" i="17"/>
  <c r="AM59" i="34"/>
  <c r="M641" i="17"/>
  <c r="M972" i="17"/>
  <c r="M979" i="17"/>
  <c r="BM42" i="34"/>
  <c r="GJ42" i="34" s="1"/>
  <c r="M968" i="17"/>
  <c r="BM40" i="34"/>
  <c r="GW40" i="34" s="1"/>
  <c r="M966" i="17"/>
  <c r="M978" i="17"/>
  <c r="Z45" i="34"/>
  <c r="M799" i="17"/>
  <c r="M35" i="34"/>
  <c r="M703" i="17"/>
  <c r="AZ43" i="34"/>
  <c r="M883" i="17"/>
  <c r="AM43" i="34"/>
  <c r="M625" i="17"/>
  <c r="M39" i="34"/>
  <c r="M707" i="17"/>
  <c r="Z35" i="34"/>
  <c r="M789" i="17"/>
  <c r="AM34" i="34"/>
  <c r="M616" i="17"/>
  <c r="Z57" i="34"/>
  <c r="M811" i="17"/>
  <c r="Z36" i="34"/>
  <c r="M790" i="17"/>
  <c r="AZ44" i="34"/>
  <c r="M884" i="17"/>
  <c r="AZ48" i="34"/>
  <c r="M888" i="17"/>
  <c r="Z56" i="34"/>
  <c r="M810" i="17"/>
  <c r="AM55" i="34"/>
  <c r="M637" i="17"/>
  <c r="AZ45" i="34"/>
  <c r="M885" i="17"/>
  <c r="AZ35" i="34"/>
  <c r="M875" i="17"/>
  <c r="AZ34" i="34"/>
  <c r="M874" i="17"/>
  <c r="AZ51" i="34"/>
  <c r="M891" i="17"/>
  <c r="M51" i="34"/>
  <c r="M719" i="17"/>
  <c r="M57" i="34"/>
  <c r="M725" i="17"/>
  <c r="AZ36" i="34"/>
  <c r="M876" i="17"/>
  <c r="AM61" i="34"/>
  <c r="M643" i="17"/>
  <c r="Z61" i="34"/>
  <c r="M815" i="17"/>
  <c r="Z44" i="34"/>
  <c r="M798" i="17"/>
  <c r="AM48" i="34"/>
  <c r="M630" i="17"/>
  <c r="Z55" i="34"/>
  <c r="M809" i="17"/>
  <c r="AZ41" i="34"/>
  <c r="M881" i="17"/>
  <c r="AZ74" i="34"/>
  <c r="M914" i="17"/>
  <c r="Z59" i="34"/>
  <c r="M813" i="17"/>
  <c r="BM81" i="34"/>
  <c r="GJ81" i="34" s="1"/>
  <c r="M1007" i="17"/>
  <c r="AO34" i="33"/>
  <c r="BO52" i="33"/>
  <c r="BO53" i="33"/>
  <c r="L987" i="17"/>
  <c r="FV74" i="34"/>
  <c r="EV74" i="34"/>
  <c r="HV44" i="34"/>
  <c r="AL60" i="34"/>
  <c r="AM74" i="34"/>
  <c r="L1139" i="17"/>
  <c r="AP40" i="33"/>
  <c r="GI56" i="34"/>
  <c r="DV36" i="34"/>
  <c r="GI45" i="34"/>
  <c r="GI51" i="34"/>
  <c r="II51" i="34" s="1"/>
  <c r="IU41" i="34"/>
  <c r="DU62" i="34"/>
  <c r="HU62" i="34" s="1"/>
  <c r="GI39" i="34"/>
  <c r="II39" i="34" s="1"/>
  <c r="IV81" i="34"/>
  <c r="DW52" i="34"/>
  <c r="HW52" i="34" s="1"/>
  <c r="GI55" i="34"/>
  <c r="FU60" i="34"/>
  <c r="DU60" i="34"/>
  <c r="HU60" i="34" s="1"/>
  <c r="EU60" i="34"/>
  <c r="GI44" i="34"/>
  <c r="GH62" i="34"/>
  <c r="HU56" i="34"/>
  <c r="FV36" i="34"/>
  <c r="EV51" i="34"/>
  <c r="IV51" i="34" s="1"/>
  <c r="FU62" i="34"/>
  <c r="FW52" i="34"/>
  <c r="DV51" i="34"/>
  <c r="HV51" i="34" s="1"/>
  <c r="HV34" i="34"/>
  <c r="GI61" i="34"/>
  <c r="GI36" i="34"/>
  <c r="HW78" i="34"/>
  <c r="IV49" i="34"/>
  <c r="GI59" i="34"/>
  <c r="II36" i="34"/>
  <c r="IH39" i="34"/>
  <c r="II86" i="34"/>
  <c r="IH40" i="34"/>
  <c r="IJ92" i="34"/>
  <c r="II58" i="34"/>
  <c r="II76" i="34"/>
  <c r="IH44" i="34"/>
  <c r="II92" i="34"/>
  <c r="IH43" i="34"/>
  <c r="IH34" i="34"/>
  <c r="II52" i="34"/>
  <c r="IH45" i="34"/>
  <c r="IH62" i="34"/>
  <c r="IJ71" i="34"/>
  <c r="IJ75" i="34"/>
  <c r="IH49" i="34"/>
  <c r="II75" i="34"/>
  <c r="II50" i="34"/>
  <c r="II61" i="34"/>
  <c r="IJ77" i="34"/>
  <c r="II53" i="34"/>
  <c r="IH59" i="34"/>
  <c r="II40" i="34"/>
  <c r="IH74" i="34"/>
  <c r="AK219" i="34"/>
  <c r="FI51" i="34"/>
  <c r="HI51" i="34" s="1"/>
  <c r="JI51" i="34" s="1"/>
  <c r="GV36" i="34"/>
  <c r="IV36" i="34" s="1"/>
  <c r="HH34" i="34"/>
  <c r="JH34" i="34" s="1"/>
  <c r="HI92" i="34"/>
  <c r="JI92" i="34" s="1"/>
  <c r="HH49" i="34"/>
  <c r="JH49" i="34" s="1"/>
  <c r="JH57" i="34"/>
  <c r="HH57" i="34"/>
  <c r="HJ71" i="34"/>
  <c r="JJ71" i="34" s="1"/>
  <c r="HI58" i="34"/>
  <c r="JI58" i="34" s="1"/>
  <c r="GW79" i="34"/>
  <c r="IW79" i="34" s="1"/>
  <c r="EJ79" i="34"/>
  <c r="HH39" i="34"/>
  <c r="JH39" i="34" s="1"/>
  <c r="HI50" i="34"/>
  <c r="JI50" i="34" s="1"/>
  <c r="GV43" i="34"/>
  <c r="EI45" i="34"/>
  <c r="GV35" i="34"/>
  <c r="GV42" i="34"/>
  <c r="IV42" i="34" s="1"/>
  <c r="EI42" i="34"/>
  <c r="HH74" i="34"/>
  <c r="JH74" i="34" s="1"/>
  <c r="HI76" i="34"/>
  <c r="JI76" i="34" s="1"/>
  <c r="HI52" i="34"/>
  <c r="JI52" i="34" s="1"/>
  <c r="EJ67" i="34"/>
  <c r="GW67" i="34"/>
  <c r="JH59" i="34"/>
  <c r="HH59" i="34"/>
  <c r="HI86" i="34"/>
  <c r="JI86" i="34" s="1"/>
  <c r="HI75" i="34"/>
  <c r="JI75" i="34" s="1"/>
  <c r="HJ89" i="34"/>
  <c r="JJ89" i="34" s="1"/>
  <c r="EI59" i="34"/>
  <c r="EI55" i="34"/>
  <c r="EI48" i="34"/>
  <c r="GV61" i="34"/>
  <c r="IV61" i="34" s="1"/>
  <c r="EI56" i="34"/>
  <c r="GU62" i="34"/>
  <c r="HJ77" i="34"/>
  <c r="JJ77" i="34" s="1"/>
  <c r="HH40" i="34"/>
  <c r="JH40" i="34" s="1"/>
  <c r="HI40" i="34"/>
  <c r="JI40" i="34" s="1"/>
  <c r="HH48" i="34"/>
  <c r="JH48" i="34" s="1"/>
  <c r="HH44" i="34"/>
  <c r="JH44" i="34" s="1"/>
  <c r="JH55" i="34"/>
  <c r="HH55" i="34"/>
  <c r="HH41" i="34"/>
  <c r="JH41" i="34" s="1"/>
  <c r="HH35" i="34"/>
  <c r="JH35" i="34" s="1"/>
  <c r="HH43" i="34"/>
  <c r="JH43" i="34" s="1"/>
  <c r="GV39" i="34"/>
  <c r="GV51" i="34"/>
  <c r="GW94" i="34"/>
  <c r="IW94" i="34" s="1"/>
  <c r="EJ94" i="34"/>
  <c r="HH56" i="34"/>
  <c r="JH56" i="34" s="1"/>
  <c r="EH61" i="34"/>
  <c r="GU61" i="34"/>
  <c r="IU61" i="34" s="1"/>
  <c r="GU51" i="34"/>
  <c r="EH51" i="34"/>
  <c r="HJ75" i="34"/>
  <c r="JJ75" i="34" s="1"/>
  <c r="HH36" i="34"/>
  <c r="JH36" i="34" s="1"/>
  <c r="HJ78" i="34"/>
  <c r="JJ78" i="34" s="1"/>
  <c r="HI81" i="34"/>
  <c r="JI81" i="34" s="1"/>
  <c r="JH45" i="34"/>
  <c r="HH45" i="34"/>
  <c r="HI53" i="34"/>
  <c r="JI53" i="34" s="1"/>
  <c r="EI35" i="34"/>
  <c r="GV48" i="34"/>
  <c r="EI44" i="34"/>
  <c r="FI61" i="34"/>
  <c r="FI44" i="34"/>
  <c r="FI45" i="34"/>
  <c r="FI35" i="34"/>
  <c r="L962" i="17"/>
  <c r="AO36" i="33"/>
  <c r="L982" i="17"/>
  <c r="L981" i="17"/>
  <c r="FI36" i="34"/>
  <c r="AY219" i="34"/>
  <c r="AO56" i="33"/>
  <c r="BK60" i="34"/>
  <c r="GH60" i="34" s="1"/>
  <c r="FI48" i="34"/>
  <c r="FH51" i="34"/>
  <c r="FJ40" i="34"/>
  <c r="FI43" i="34"/>
  <c r="Y219" i="34"/>
  <c r="BM46" i="34"/>
  <c r="GJ46" i="34" s="1"/>
  <c r="L983" i="17"/>
  <c r="BL57" i="34"/>
  <c r="GI57" i="34" s="1"/>
  <c r="FJ94" i="34"/>
  <c r="FI59" i="34"/>
  <c r="FI56" i="34"/>
  <c r="FH61" i="34"/>
  <c r="L176" i="17"/>
  <c r="AL62" i="34"/>
  <c r="FV62" i="34" s="1"/>
  <c r="BL74" i="34"/>
  <c r="GI74" i="34" s="1"/>
  <c r="BM53" i="34"/>
  <c r="GJ53" i="34" s="1"/>
  <c r="FI55" i="34"/>
  <c r="FJ67" i="34"/>
  <c r="FH62" i="34"/>
  <c r="FI39" i="34"/>
  <c r="FJ79" i="34"/>
  <c r="AM36" i="34"/>
  <c r="M61" i="34"/>
  <c r="BL41" i="34"/>
  <c r="GI41" i="34" s="1"/>
  <c r="BL34" i="34"/>
  <c r="GI34" i="34" s="1"/>
  <c r="FI42" i="34"/>
  <c r="BM52" i="34"/>
  <c r="AO45" i="33"/>
  <c r="BO45" i="33" s="1"/>
  <c r="AO39" i="33"/>
  <c r="AO61" i="33"/>
  <c r="AP58" i="33"/>
  <c r="AO35" i="33"/>
  <c r="BC81" i="33"/>
  <c r="CC81" i="33" s="1"/>
  <c r="AO74" i="33"/>
  <c r="AP52" i="33"/>
  <c r="BP52" i="33" s="1"/>
  <c r="AO57" i="33"/>
  <c r="AO41" i="33"/>
  <c r="AO43" i="33"/>
  <c r="BO43" i="33" s="1"/>
  <c r="AO51" i="33"/>
  <c r="AO44" i="33"/>
  <c r="BO44" i="33" s="1"/>
  <c r="BA62" i="33"/>
  <c r="BA219" i="33" s="1"/>
  <c r="BB45" i="33"/>
  <c r="CB45" i="33" s="1"/>
  <c r="AO48" i="33"/>
  <c r="AO59" i="33"/>
  <c r="BO59" i="33" s="1"/>
  <c r="AO55" i="33"/>
  <c r="Z43" i="33"/>
  <c r="BC43" i="33" s="1"/>
  <c r="Z39" i="33"/>
  <c r="L961" i="17"/>
  <c r="L969" i="17"/>
  <c r="M45" i="33"/>
  <c r="Z35" i="33"/>
  <c r="L970" i="17"/>
  <c r="M294" i="17"/>
  <c r="M122" i="17"/>
  <c r="M380" i="17"/>
  <c r="M208" i="17"/>
  <c r="L902" i="17"/>
  <c r="Y62" i="33"/>
  <c r="L816" i="17"/>
  <c r="M88" i="17"/>
  <c r="Z34" i="33"/>
  <c r="Z57" i="33"/>
  <c r="L434" i="17"/>
  <c r="Z48" i="33"/>
  <c r="Z55" i="33"/>
  <c r="M210" i="17"/>
  <c r="M296" i="17"/>
  <c r="M382" i="17"/>
  <c r="M902" i="17" s="1"/>
  <c r="M124" i="17"/>
  <c r="M43" i="33"/>
  <c r="AP43" i="33" s="1"/>
  <c r="M39" i="33"/>
  <c r="L965" i="17"/>
  <c r="Z45" i="33"/>
  <c r="L974" i="17"/>
  <c r="L62" i="33"/>
  <c r="L730" i="17"/>
  <c r="M34" i="33"/>
  <c r="BN74" i="33"/>
  <c r="M51" i="33"/>
  <c r="M57" i="33"/>
  <c r="Z44" i="33"/>
  <c r="BC44" i="33" s="1"/>
  <c r="L60" i="33"/>
  <c r="L728" i="17"/>
  <c r="Z56" i="33"/>
  <c r="M55" i="33"/>
  <c r="Z41" i="33"/>
  <c r="M41" i="33"/>
  <c r="Z74" i="33"/>
  <c r="Z59" i="33"/>
  <c r="BC59" i="33" s="1"/>
  <c r="L1138" i="17"/>
  <c r="BP53" i="33"/>
  <c r="BN60" i="33"/>
  <c r="BP71" i="33"/>
  <c r="L985" i="17"/>
  <c r="BP46" i="33"/>
  <c r="M983" i="17"/>
  <c r="M36" i="33"/>
  <c r="K986" i="17"/>
  <c r="Z61" i="33"/>
  <c r="M44" i="33"/>
  <c r="Y60" i="33"/>
  <c r="L814" i="17"/>
  <c r="BN62" i="33"/>
  <c r="M74" i="33"/>
  <c r="M59" i="33"/>
  <c r="AP59" i="33" s="1"/>
  <c r="CC80" i="33"/>
  <c r="BP81" i="33"/>
  <c r="M35" i="33"/>
  <c r="L644" i="17"/>
  <c r="X219" i="33"/>
  <c r="BN57" i="33"/>
  <c r="Z51" i="33"/>
  <c r="Z36" i="33"/>
  <c r="M61" i="33"/>
  <c r="M48" i="33"/>
  <c r="AP48" i="33" s="1"/>
  <c r="L642" i="17"/>
  <c r="M56" i="33"/>
  <c r="L348" i="17"/>
  <c r="IV35" i="34" l="1"/>
  <c r="FV60" i="34"/>
  <c r="GJ58" i="34"/>
  <c r="EI43" i="34"/>
  <c r="HW40" i="34"/>
  <c r="IV44" i="34"/>
  <c r="IV43" i="34"/>
  <c r="EJ50" i="34"/>
  <c r="IJ50" i="34" s="1"/>
  <c r="HW46" i="34"/>
  <c r="HW81" i="34"/>
  <c r="HW42" i="34"/>
  <c r="FJ58" i="34"/>
  <c r="HJ58" i="34" s="1"/>
  <c r="JJ58" i="34" s="1"/>
  <c r="HW49" i="34"/>
  <c r="DW39" i="34"/>
  <c r="HW39" i="34" s="1"/>
  <c r="HV56" i="34"/>
  <c r="GW42" i="34"/>
  <c r="IW42" i="34" s="1"/>
  <c r="GW81" i="34"/>
  <c r="IW81" i="34" s="1"/>
  <c r="HV74" i="34"/>
  <c r="FJ81" i="34"/>
  <c r="HJ81" i="34" s="1"/>
  <c r="JJ81" i="34" s="1"/>
  <c r="EJ42" i="34"/>
  <c r="IJ42" i="34" s="1"/>
  <c r="FJ42" i="34"/>
  <c r="EJ81" i="34"/>
  <c r="IJ81" i="34" s="1"/>
  <c r="EW45" i="34"/>
  <c r="IW45" i="34" s="1"/>
  <c r="DW55" i="34"/>
  <c r="HW55" i="34" s="1"/>
  <c r="FW55" i="34"/>
  <c r="EJ40" i="34"/>
  <c r="IJ40" i="34" s="1"/>
  <c r="FW39" i="34"/>
  <c r="HW58" i="34"/>
  <c r="DV60" i="34"/>
  <c r="HV60" i="34" s="1"/>
  <c r="DW59" i="34"/>
  <c r="HW59" i="34" s="1"/>
  <c r="DW41" i="34"/>
  <c r="EJ49" i="34"/>
  <c r="IJ49" i="34" s="1"/>
  <c r="M468" i="17"/>
  <c r="M988" i="17" s="1"/>
  <c r="FW41" i="34"/>
  <c r="EW51" i="34"/>
  <c r="IW51" i="34" s="1"/>
  <c r="EW41" i="34"/>
  <c r="GW50" i="34"/>
  <c r="IW50" i="34" s="1"/>
  <c r="FW35" i="34"/>
  <c r="M466" i="17"/>
  <c r="FJ50" i="34"/>
  <c r="HJ50" i="34" s="1"/>
  <c r="JJ50" i="34" s="1"/>
  <c r="GW58" i="34"/>
  <c r="IW58" i="34" s="1"/>
  <c r="DW34" i="34"/>
  <c r="FW74" i="34"/>
  <c r="FW48" i="34"/>
  <c r="DW45" i="34"/>
  <c r="HW45" i="34" s="1"/>
  <c r="FW43" i="34"/>
  <c r="IV56" i="34"/>
  <c r="EW56" i="34"/>
  <c r="EW44" i="34"/>
  <c r="DW35" i="34"/>
  <c r="EW39" i="34"/>
  <c r="IW39" i="34" s="1"/>
  <c r="FW59" i="34"/>
  <c r="DW44" i="34"/>
  <c r="FW51" i="34"/>
  <c r="DW43" i="34"/>
  <c r="FJ49" i="34"/>
  <c r="HJ49" i="34" s="1"/>
  <c r="JJ49" i="34" s="1"/>
  <c r="EW48" i="34"/>
  <c r="IW48" i="34" s="1"/>
  <c r="DW57" i="34"/>
  <c r="HW57" i="34" s="1"/>
  <c r="FW56" i="34"/>
  <c r="IW40" i="34"/>
  <c r="DW48" i="34"/>
  <c r="HW48" i="34" s="1"/>
  <c r="EW35" i="34"/>
  <c r="DW74" i="34"/>
  <c r="EW34" i="34"/>
  <c r="M642" i="17"/>
  <c r="IJ89" i="34"/>
  <c r="L606" i="17"/>
  <c r="EV60" i="34"/>
  <c r="IV60" i="34" s="1"/>
  <c r="FW34" i="34"/>
  <c r="EW55" i="34"/>
  <c r="IW55" i="34" s="1"/>
  <c r="FW44" i="34"/>
  <c r="DW51" i="34"/>
  <c r="HW51" i="34" s="1"/>
  <c r="EW59" i="34"/>
  <c r="IW59" i="34" s="1"/>
  <c r="FW45" i="34"/>
  <c r="EW43" i="34"/>
  <c r="FW57" i="34"/>
  <c r="DW56" i="34"/>
  <c r="GJ40" i="34"/>
  <c r="EW36" i="34"/>
  <c r="EW57" i="34"/>
  <c r="IW57" i="34" s="1"/>
  <c r="GW49" i="34"/>
  <c r="IW49" i="34" s="1"/>
  <c r="Z62" i="34"/>
  <c r="M816" i="17"/>
  <c r="BM55" i="34"/>
  <c r="EJ55" i="34" s="1"/>
  <c r="IJ55" i="34" s="1"/>
  <c r="M981" i="17"/>
  <c r="BM41" i="34"/>
  <c r="GW41" i="34" s="1"/>
  <c r="M967" i="17"/>
  <c r="BM35" i="34"/>
  <c r="GW35" i="34" s="1"/>
  <c r="M961" i="17"/>
  <c r="BM74" i="34"/>
  <c r="EJ74" i="34" s="1"/>
  <c r="M1000" i="17"/>
  <c r="BM61" i="34"/>
  <c r="GJ61" i="34" s="1"/>
  <c r="M987" i="17"/>
  <c r="M62" i="34"/>
  <c r="M730" i="17"/>
  <c r="AZ60" i="34"/>
  <c r="M900" i="17"/>
  <c r="M954" i="17" s="1"/>
  <c r="BM45" i="34"/>
  <c r="EJ45" i="34" s="1"/>
  <c r="IJ45" i="34" s="1"/>
  <c r="M971" i="17"/>
  <c r="BM48" i="34"/>
  <c r="GJ48" i="34" s="1"/>
  <c r="M974" i="17"/>
  <c r="BM34" i="34"/>
  <c r="GJ34" i="34" s="1"/>
  <c r="M960" i="17"/>
  <c r="AM62" i="34"/>
  <c r="M644" i="17"/>
  <c r="M696" i="17" s="1"/>
  <c r="M970" i="17"/>
  <c r="M965" i="17"/>
  <c r="M982" i="17"/>
  <c r="BM36" i="34"/>
  <c r="EJ36" i="34" s="1"/>
  <c r="IJ36" i="34" s="1"/>
  <c r="M962" i="17"/>
  <c r="M60" i="34"/>
  <c r="M728" i="17"/>
  <c r="Z60" i="34"/>
  <c r="M814" i="17"/>
  <c r="BM51" i="34"/>
  <c r="GW51" i="34" s="1"/>
  <c r="M977" i="17"/>
  <c r="M969" i="17"/>
  <c r="M985" i="17"/>
  <c r="EW74" i="34"/>
  <c r="BO57" i="33"/>
  <c r="BO48" i="33"/>
  <c r="BO51" i="33"/>
  <c r="BO39" i="33"/>
  <c r="BO74" i="33"/>
  <c r="BO61" i="33"/>
  <c r="AP61" i="33"/>
  <c r="BP61" i="33" s="1"/>
  <c r="M176" i="17"/>
  <c r="N182" i="6" s="1"/>
  <c r="AP74" i="33"/>
  <c r="BP74" i="33" s="1"/>
  <c r="AM60" i="34"/>
  <c r="DW36" i="34"/>
  <c r="EV62" i="34"/>
  <c r="IV62" i="34" s="1"/>
  <c r="EJ52" i="34"/>
  <c r="GJ52" i="34"/>
  <c r="FW36" i="34"/>
  <c r="DV62" i="34"/>
  <c r="HV62" i="34" s="1"/>
  <c r="FW61" i="34"/>
  <c r="DW61" i="34"/>
  <c r="EW61" i="34"/>
  <c r="IU60" i="34"/>
  <c r="HV36" i="34"/>
  <c r="II44" i="34"/>
  <c r="IH51" i="34"/>
  <c r="II48" i="34"/>
  <c r="IJ67" i="34"/>
  <c r="IJ94" i="34"/>
  <c r="II55" i="34"/>
  <c r="II45" i="34"/>
  <c r="II56" i="34"/>
  <c r="II59" i="34"/>
  <c r="II42" i="34"/>
  <c r="II43" i="34"/>
  <c r="II35" i="34"/>
  <c r="IH61" i="34"/>
  <c r="IJ79" i="34"/>
  <c r="GV41" i="34"/>
  <c r="IV41" i="34" s="1"/>
  <c r="EI41" i="34"/>
  <c r="HI39" i="34"/>
  <c r="JI39" i="34" s="1"/>
  <c r="HJ67" i="34"/>
  <c r="JJ67" i="34" s="1"/>
  <c r="HJ94" i="34"/>
  <c r="JJ94" i="34" s="1"/>
  <c r="HI48" i="34"/>
  <c r="JI48" i="34" s="1"/>
  <c r="HI44" i="34"/>
  <c r="JI44" i="34" s="1"/>
  <c r="HI42" i="34"/>
  <c r="JI42" i="34" s="1"/>
  <c r="JH62" i="34"/>
  <c r="HH62" i="34"/>
  <c r="JI55" i="34"/>
  <c r="HI55" i="34"/>
  <c r="GW53" i="34"/>
  <c r="EJ53" i="34"/>
  <c r="HH61" i="34"/>
  <c r="JH61" i="34" s="1"/>
  <c r="GW46" i="34"/>
  <c r="IW46" i="34" s="1"/>
  <c r="EJ46" i="34"/>
  <c r="JI45" i="34"/>
  <c r="HI45" i="34"/>
  <c r="HI61" i="34"/>
  <c r="JI61" i="34" s="1"/>
  <c r="GV34" i="34"/>
  <c r="IV34" i="34" s="1"/>
  <c r="EI34" i="34"/>
  <c r="HI56" i="34"/>
  <c r="JI56" i="34" s="1"/>
  <c r="HJ40" i="34"/>
  <c r="JJ40" i="34" s="1"/>
  <c r="FH60" i="34"/>
  <c r="EH60" i="34"/>
  <c r="GW52" i="34"/>
  <c r="HJ79" i="34"/>
  <c r="JJ79" i="34" s="1"/>
  <c r="EI74" i="34"/>
  <c r="GV74" i="34"/>
  <c r="IV74" i="34" s="1"/>
  <c r="JI59" i="34"/>
  <c r="HI59" i="34"/>
  <c r="GV57" i="34"/>
  <c r="EI57" i="34"/>
  <c r="HI43" i="34"/>
  <c r="JI43" i="34" s="1"/>
  <c r="HH51" i="34"/>
  <c r="JH51" i="34" s="1"/>
  <c r="HJ42" i="34"/>
  <c r="JJ42" i="34" s="1"/>
  <c r="HI36" i="34"/>
  <c r="JI36" i="34" s="1"/>
  <c r="HI35" i="34"/>
  <c r="JI35" i="34" s="1"/>
  <c r="GU60" i="34"/>
  <c r="AP34" i="33"/>
  <c r="AP35" i="33"/>
  <c r="AP56" i="33"/>
  <c r="BM44" i="34"/>
  <c r="GJ44" i="34" s="1"/>
  <c r="BM39" i="34"/>
  <c r="GJ39" i="34" s="1"/>
  <c r="BM56" i="34"/>
  <c r="GJ56" i="34" s="1"/>
  <c r="FI41" i="34"/>
  <c r="BM43" i="34"/>
  <c r="GJ43" i="34" s="1"/>
  <c r="BL60" i="34"/>
  <c r="GI60" i="34" s="1"/>
  <c r="BM59" i="34"/>
  <c r="GJ59" i="34" s="1"/>
  <c r="FI74" i="34"/>
  <c r="FI57" i="34"/>
  <c r="BM57" i="34"/>
  <c r="GJ57" i="34" s="1"/>
  <c r="M434" i="17"/>
  <c r="N451" i="6" s="1"/>
  <c r="AZ62" i="34"/>
  <c r="FI34" i="34"/>
  <c r="AL219" i="34"/>
  <c r="BL62" i="34"/>
  <c r="CA62" i="33"/>
  <c r="FJ52" i="34"/>
  <c r="FJ53" i="34"/>
  <c r="FJ46" i="34"/>
  <c r="AO60" i="33"/>
  <c r="AP45" i="33"/>
  <c r="BP45" i="33" s="1"/>
  <c r="AP55" i="33"/>
  <c r="BP55" i="33" s="1"/>
  <c r="AO62" i="33"/>
  <c r="BO62" i="33" s="1"/>
  <c r="BC45" i="33"/>
  <c r="CC45" i="33" s="1"/>
  <c r="BB62" i="33"/>
  <c r="CB62" i="33" s="1"/>
  <c r="AP44" i="33"/>
  <c r="BP44" i="33" s="1"/>
  <c r="AP36" i="33"/>
  <c r="AP41" i="33"/>
  <c r="AP57" i="33"/>
  <c r="BP57" i="33" s="1"/>
  <c r="AP51" i="33"/>
  <c r="BP51" i="33" s="1"/>
  <c r="AP39" i="33"/>
  <c r="BP39" i="33" s="1"/>
  <c r="M348" i="17"/>
  <c r="N338" i="6" s="1"/>
  <c r="Y219" i="33"/>
  <c r="BO55" i="33"/>
  <c r="BP59" i="33"/>
  <c r="M1138" i="17"/>
  <c r="Z62" i="33"/>
  <c r="BP48" i="33"/>
  <c r="L988" i="17"/>
  <c r="BP43" i="33"/>
  <c r="M62" i="33"/>
  <c r="AP62" i="33" s="1"/>
  <c r="M60" i="33"/>
  <c r="AP60" i="33" s="1"/>
  <c r="Z60" i="33"/>
  <c r="HW35" i="34" l="1"/>
  <c r="M868" i="17"/>
  <c r="FJ61" i="34"/>
  <c r="HJ61" i="34" s="1"/>
  <c r="JJ61" i="34" s="1"/>
  <c r="HW41" i="34"/>
  <c r="FJ34" i="34"/>
  <c r="HJ34" i="34" s="1"/>
  <c r="EJ48" i="34"/>
  <c r="IJ48" i="34" s="1"/>
  <c r="GW45" i="34"/>
  <c r="GW36" i="34"/>
  <c r="IW36" i="34" s="1"/>
  <c r="FJ48" i="34"/>
  <c r="HJ48" i="34" s="1"/>
  <c r="JJ48" i="34" s="1"/>
  <c r="HW56" i="34"/>
  <c r="HW44" i="34"/>
  <c r="FJ36" i="34"/>
  <c r="HJ36" i="34" s="1"/>
  <c r="JJ36" i="34" s="1"/>
  <c r="FJ51" i="34"/>
  <c r="HJ51" i="34" s="1"/>
  <c r="JJ51" i="34" s="1"/>
  <c r="EJ34" i="34"/>
  <c r="IJ34" i="34" s="1"/>
  <c r="EW62" i="34"/>
  <c r="IW62" i="34" s="1"/>
  <c r="GW61" i="34"/>
  <c r="IW61" i="34" s="1"/>
  <c r="GW34" i="34"/>
  <c r="IW34" i="34" s="1"/>
  <c r="FW62" i="34"/>
  <c r="IW41" i="34"/>
  <c r="FJ35" i="34"/>
  <c r="HJ35" i="34" s="1"/>
  <c r="JJ35" i="34" s="1"/>
  <c r="FJ55" i="34"/>
  <c r="HJ55" i="34" s="1"/>
  <c r="Z219" i="34"/>
  <c r="HW43" i="34"/>
  <c r="GW55" i="34"/>
  <c r="GW74" i="34"/>
  <c r="IW74" i="34" s="1"/>
  <c r="FW60" i="34"/>
  <c r="FJ74" i="34"/>
  <c r="HJ74" i="34" s="1"/>
  <c r="JJ74" i="34" s="1"/>
  <c r="IW35" i="34"/>
  <c r="DW62" i="34"/>
  <c r="HW62" i="34" s="1"/>
  <c r="GJ74" i="34"/>
  <c r="IJ74" i="34" s="1"/>
  <c r="HW74" i="34"/>
  <c r="HW34" i="34"/>
  <c r="GJ45" i="34"/>
  <c r="FJ41" i="34"/>
  <c r="HJ41" i="34" s="1"/>
  <c r="JJ41" i="34" s="1"/>
  <c r="EJ61" i="34"/>
  <c r="IJ61" i="34" s="1"/>
  <c r="GJ36" i="34"/>
  <c r="GJ51" i="34"/>
  <c r="GJ55" i="34"/>
  <c r="GJ41" i="34"/>
  <c r="FJ45" i="34"/>
  <c r="JJ45" i="34" s="1"/>
  <c r="GW48" i="34"/>
  <c r="EJ51" i="34"/>
  <c r="EJ41" i="34"/>
  <c r="IJ41" i="34" s="1"/>
  <c r="M606" i="17"/>
  <c r="EJ35" i="34"/>
  <c r="IJ35" i="34" s="1"/>
  <c r="GJ35" i="34"/>
  <c r="BM60" i="34"/>
  <c r="GJ60" i="34" s="1"/>
  <c r="M986" i="17"/>
  <c r="DW60" i="34"/>
  <c r="HW60" i="34" s="1"/>
  <c r="BO60" i="33"/>
  <c r="BB219" i="33"/>
  <c r="M1139" i="17"/>
  <c r="AM219" i="34"/>
  <c r="EW60" i="34"/>
  <c r="IW60" i="34" s="1"/>
  <c r="Z219" i="33"/>
  <c r="IJ52" i="34"/>
  <c r="HW36" i="34"/>
  <c r="EI62" i="34"/>
  <c r="II62" i="34" s="1"/>
  <c r="GI62" i="34"/>
  <c r="HW61" i="34"/>
  <c r="II34" i="34"/>
  <c r="IH60" i="34"/>
  <c r="II57" i="34"/>
  <c r="II74" i="34"/>
  <c r="IJ46" i="34"/>
  <c r="IJ53" i="34"/>
  <c r="II41" i="34"/>
  <c r="HJ46" i="34"/>
  <c r="JJ46" i="34" s="1"/>
  <c r="HI34" i="34"/>
  <c r="JI34" i="34" s="1"/>
  <c r="GW57" i="34"/>
  <c r="EJ57" i="34"/>
  <c r="HI41" i="34"/>
  <c r="JI41" i="34" s="1"/>
  <c r="GW44" i="34"/>
  <c r="IW44" i="34" s="1"/>
  <c r="EJ44" i="34"/>
  <c r="GV62" i="34"/>
  <c r="HJ52" i="34"/>
  <c r="JJ52" i="34" s="1"/>
  <c r="JI57" i="34"/>
  <c r="HI57" i="34"/>
  <c r="HI74" i="34"/>
  <c r="JI74" i="34" s="1"/>
  <c r="GV60" i="34"/>
  <c r="EI60" i="34"/>
  <c r="EJ43" i="34"/>
  <c r="GW43" i="34"/>
  <c r="IW43" i="34" s="1"/>
  <c r="GW56" i="34"/>
  <c r="IW56" i="34" s="1"/>
  <c r="EJ56" i="34"/>
  <c r="GW39" i="34"/>
  <c r="EJ39" i="34"/>
  <c r="HH60" i="34"/>
  <c r="HJ53" i="34"/>
  <c r="JJ53" i="34" s="1"/>
  <c r="GW59" i="34"/>
  <c r="EJ59" i="34"/>
  <c r="AZ219" i="34"/>
  <c r="BM62" i="34"/>
  <c r="GJ62" i="34" s="1"/>
  <c r="FJ44" i="34"/>
  <c r="FJ57" i="34"/>
  <c r="FJ59" i="34"/>
  <c r="FI62" i="34"/>
  <c r="FJ56" i="34"/>
  <c r="FJ39" i="34"/>
  <c r="FI60" i="34"/>
  <c r="FJ43" i="34"/>
  <c r="BC62" i="33"/>
  <c r="CC62" i="33" s="1"/>
  <c r="K900" i="17"/>
  <c r="BP62" i="33"/>
  <c r="BP60" i="33"/>
  <c r="JJ55" i="34" l="1"/>
  <c r="IJ51" i="34"/>
  <c r="HJ45" i="34"/>
  <c r="EJ60" i="34"/>
  <c r="IJ60" i="34" s="1"/>
  <c r="GW60" i="34"/>
  <c r="FJ60" i="34"/>
  <c r="HJ60" i="34" s="1"/>
  <c r="JJ60" i="34" s="1"/>
  <c r="FJ62" i="34"/>
  <c r="JJ62" i="34" s="1"/>
  <c r="BC219" i="33"/>
  <c r="IJ56" i="34"/>
  <c r="IJ43" i="34"/>
  <c r="IJ44" i="34"/>
  <c r="IJ57" i="34"/>
  <c r="IJ59" i="34"/>
  <c r="IJ39" i="34"/>
  <c r="II60" i="34"/>
  <c r="HJ56" i="34"/>
  <c r="JJ56" i="34" s="1"/>
  <c r="JI62" i="34"/>
  <c r="HI62" i="34"/>
  <c r="GW62" i="34"/>
  <c r="JJ59" i="34"/>
  <c r="HJ59" i="34"/>
  <c r="JJ34" i="34"/>
  <c r="EJ62" i="34"/>
  <c r="HJ43" i="34"/>
  <c r="JJ43" i="34" s="1"/>
  <c r="JJ57" i="34"/>
  <c r="HJ57" i="34"/>
  <c r="HI60" i="34"/>
  <c r="JI60" i="34" s="1"/>
  <c r="HJ39" i="34"/>
  <c r="JJ39" i="34" s="1"/>
  <c r="HJ44" i="34"/>
  <c r="JJ44" i="34" s="1"/>
  <c r="JH60" i="34"/>
  <c r="L900" i="17"/>
  <c r="HJ62" i="34" l="1"/>
  <c r="IJ62" i="34"/>
  <c r="K831" i="17" l="1"/>
  <c r="CA77" i="33"/>
  <c r="K708" i="17" l="1"/>
  <c r="BN40" i="33"/>
  <c r="K702" i="17"/>
  <c r="BN34" i="33"/>
  <c r="K685" i="17"/>
  <c r="L831" i="17"/>
  <c r="CB77" i="33"/>
  <c r="K686" i="17"/>
  <c r="K858" i="17"/>
  <c r="CA104" i="33"/>
  <c r="K797" i="17"/>
  <c r="CA43" i="33"/>
  <c r="K717" i="17"/>
  <c r="K803" i="17"/>
  <c r="BN49" i="33"/>
  <c r="K975" i="17"/>
  <c r="CA49" i="33"/>
  <c r="K813" i="17"/>
  <c r="CA59" i="33"/>
  <c r="K873" i="17"/>
  <c r="K978" i="17"/>
  <c r="K709" i="17"/>
  <c r="BN41" i="33"/>
  <c r="K979" i="17"/>
  <c r="K812" i="17"/>
  <c r="BN58" i="33"/>
  <c r="K704" i="17"/>
  <c r="BN36" i="33"/>
  <c r="K830" i="17"/>
  <c r="CA76" i="33"/>
  <c r="K710" i="17"/>
  <c r="BN42" i="33"/>
  <c r="K703" i="17"/>
  <c r="BN35" i="33"/>
  <c r="CC77" i="33" l="1"/>
  <c r="L685" i="17"/>
  <c r="K810" i="17"/>
  <c r="BN56" i="33"/>
  <c r="L873" i="17"/>
  <c r="K977" i="17"/>
  <c r="L686" i="17"/>
  <c r="L858" i="17"/>
  <c r="CB104" i="33"/>
  <c r="L1030" i="17"/>
  <c r="L813" i="17"/>
  <c r="CB59" i="33"/>
  <c r="K800" i="17"/>
  <c r="CA46" i="33"/>
  <c r="L704" i="17"/>
  <c r="BO36" i="33"/>
  <c r="L978" i="17"/>
  <c r="L703" i="17"/>
  <c r="BO35" i="33"/>
  <c r="L710" i="17"/>
  <c r="BO42" i="33"/>
  <c r="K879" i="17"/>
  <c r="K888" i="17"/>
  <c r="L979" i="17"/>
  <c r="K808" i="17"/>
  <c r="BN54" i="33"/>
  <c r="L709" i="17"/>
  <c r="BO41" i="33"/>
  <c r="L830" i="17"/>
  <c r="CB76" i="33"/>
  <c r="L708" i="17"/>
  <c r="BO40" i="33"/>
  <c r="L702" i="17"/>
  <c r="BO34" i="33"/>
  <c r="L812" i="17"/>
  <c r="BO58" i="33"/>
  <c r="L797" i="17"/>
  <c r="CB43" i="33"/>
  <c r="L717" i="17"/>
  <c r="L803" i="17"/>
  <c r="BO49" i="33"/>
  <c r="CB49" i="33"/>
  <c r="K1140" i="17"/>
  <c r="L808" i="17" l="1"/>
  <c r="BO54" i="33"/>
  <c r="BP41" i="33"/>
  <c r="BP34" i="33"/>
  <c r="BP35" i="33"/>
  <c r="BP49" i="33"/>
  <c r="CC49" i="33"/>
  <c r="L977" i="17"/>
  <c r="L810" i="17"/>
  <c r="BO56" i="33"/>
  <c r="CC59" i="33"/>
  <c r="L888" i="17"/>
  <c r="L800" i="17"/>
  <c r="CB46" i="33"/>
  <c r="BP58" i="33"/>
  <c r="K954" i="17"/>
  <c r="CC76" i="33"/>
  <c r="CC104" i="33"/>
  <c r="L879" i="17"/>
  <c r="BP42" i="33"/>
  <c r="CC43" i="33"/>
  <c r="BP40" i="33"/>
  <c r="L1140" i="17"/>
  <c r="K674" i="17"/>
  <c r="K846" i="17"/>
  <c r="CA92" i="33"/>
  <c r="BP36" i="33"/>
  <c r="L954" i="17" l="1"/>
  <c r="CC46" i="33"/>
  <c r="K718" i="17"/>
  <c r="K804" i="17"/>
  <c r="K976" i="17"/>
  <c r="BN50" i="33"/>
  <c r="CA50" i="33"/>
  <c r="M1140" i="17"/>
  <c r="K798" i="17"/>
  <c r="CA44" i="33"/>
  <c r="K845" i="17"/>
  <c r="K673" i="17"/>
  <c r="K1017" i="17"/>
  <c r="CA91" i="33"/>
  <c r="K1015" i="17"/>
  <c r="K680" i="17"/>
  <c r="K852" i="17"/>
  <c r="K1024" i="17"/>
  <c r="CA98" i="33"/>
  <c r="K1028" i="17"/>
  <c r="L1017" i="17"/>
  <c r="BP56" i="33"/>
  <c r="BP54" i="33"/>
  <c r="K675" i="17"/>
  <c r="K847" i="17"/>
  <c r="CA93" i="33"/>
  <c r="L846" i="17"/>
  <c r="L674" i="17"/>
  <c r="L1018" i="17"/>
  <c r="CB92" i="33"/>
  <c r="K679" i="17"/>
  <c r="L852" i="17" l="1"/>
  <c r="L680" i="17"/>
  <c r="CB98" i="33"/>
  <c r="L1024" i="17"/>
  <c r="L804" i="17"/>
  <c r="L718" i="17"/>
  <c r="L976" i="17"/>
  <c r="CB50" i="33"/>
  <c r="BO50" i="33"/>
  <c r="L798" i="17"/>
  <c r="CB44" i="33"/>
  <c r="K1010" i="17"/>
  <c r="K840" i="17"/>
  <c r="K668" i="17"/>
  <c r="K1012" i="17"/>
  <c r="BN86" i="33"/>
  <c r="L1028" i="17"/>
  <c r="L673" i="17"/>
  <c r="L845" i="17"/>
  <c r="CB91" i="33"/>
  <c r="L675" i="17"/>
  <c r="L847" i="17"/>
  <c r="L1019" i="17"/>
  <c r="CB93" i="33"/>
  <c r="L1015" i="17"/>
  <c r="CC92" i="33"/>
  <c r="L679" i="17"/>
  <c r="K1016" i="17" l="1"/>
  <c r="CC44" i="33"/>
  <c r="L1010" i="17"/>
  <c r="N461" i="6"/>
  <c r="CC91" i="33"/>
  <c r="CC93" i="33"/>
  <c r="BP50" i="33"/>
  <c r="CC50" i="33"/>
  <c r="L1012" i="17"/>
  <c r="L668" i="17"/>
  <c r="L840" i="17"/>
  <c r="BO86" i="33"/>
  <c r="CC98" i="33"/>
  <c r="L1016" i="17" l="1"/>
  <c r="BP86" i="33"/>
  <c r="K1022" i="17"/>
  <c r="L1022" i="17" l="1"/>
  <c r="K244" i="22"/>
  <c r="K245" i="22"/>
  <c r="L245" i="22" l="1"/>
  <c r="K249" i="22"/>
  <c r="L244" i="22"/>
  <c r="K250" i="22"/>
  <c r="L249" i="22" l="1"/>
  <c r="M244" i="22"/>
  <c r="M245" i="22"/>
  <c r="L250" i="22"/>
  <c r="K243" i="22" l="1"/>
  <c r="M250" i="22"/>
  <c r="M249" i="22"/>
  <c r="K248" i="22"/>
  <c r="K399" i="22" l="1"/>
  <c r="K252" i="22"/>
  <c r="L243" i="22"/>
  <c r="K396" i="22"/>
  <c r="K402" i="22" s="1"/>
  <c r="L248" i="22"/>
  <c r="L399" i="22" l="1"/>
  <c r="L252" i="22"/>
  <c r="M248" i="22"/>
  <c r="M243" i="22"/>
  <c r="L396" i="22"/>
  <c r="M252" i="22" l="1"/>
  <c r="M399" i="22"/>
  <c r="L703" i="6"/>
  <c r="L402" i="22"/>
  <c r="K703" i="6"/>
  <c r="K748" i="6" s="1"/>
  <c r="M396" i="22"/>
  <c r="M402" i="22" l="1"/>
  <c r="N197" i="6" l="1"/>
  <c r="M703" i="6"/>
  <c r="L748" i="6"/>
  <c r="M748" i="6" l="1"/>
  <c r="N748" i="6" s="1"/>
  <c r="N703" i="6"/>
  <c r="K682" i="17"/>
  <c r="K853" i="17" l="1"/>
  <c r="K681" i="17"/>
  <c r="CA99" i="33"/>
  <c r="L682" i="17"/>
  <c r="K676" i="17"/>
  <c r="K848" i="17"/>
  <c r="K868" i="17" s="1"/>
  <c r="CA94" i="33"/>
  <c r="L681" i="17" l="1"/>
  <c r="L853" i="17"/>
  <c r="CB99" i="33"/>
  <c r="L1025" i="17"/>
  <c r="K163" i="27"/>
  <c r="K696" i="17"/>
  <c r="K165" i="27"/>
  <c r="CA219" i="33"/>
  <c r="L676" i="17"/>
  <c r="L848" i="17"/>
  <c r="CB94" i="33"/>
  <c r="L868" i="17" l="1"/>
  <c r="CB219" i="33"/>
  <c r="L165" i="27"/>
  <c r="CC94" i="33"/>
  <c r="CC99" i="33"/>
  <c r="L696" i="17"/>
  <c r="L163" i="27"/>
  <c r="M165" i="27" l="1"/>
  <c r="M163" i="27"/>
  <c r="CC219" i="33"/>
  <c r="P163" i="27"/>
  <c r="N348" i="6" l="1"/>
  <c r="N192" i="6" l="1"/>
  <c r="GO218" i="34" l="1"/>
  <c r="IO218" i="34" s="1"/>
  <c r="GP218" i="34" l="1"/>
  <c r="IP218" i="34" s="1"/>
  <c r="G241" i="20" l="1"/>
  <c r="G307" i="20"/>
  <c r="G148" i="20"/>
  <c r="AT126" i="34" s="1"/>
  <c r="G49" i="20"/>
  <c r="AG126" i="34" s="1"/>
  <c r="G82" i="20"/>
  <c r="G115" i="20"/>
  <c r="G147" i="20"/>
  <c r="AT125" i="34" s="1"/>
  <c r="G114" i="20"/>
  <c r="G81" i="20"/>
  <c r="G48" i="20"/>
  <c r="AG125" i="34" s="1"/>
  <c r="G157" i="20"/>
  <c r="AT135" i="34" s="1"/>
  <c r="G124" i="20"/>
  <c r="G91" i="20"/>
  <c r="G58" i="20"/>
  <c r="AG135" i="34" s="1"/>
  <c r="G161" i="20"/>
  <c r="AT139" i="34" s="1"/>
  <c r="G128" i="20"/>
  <c r="G62" i="20"/>
  <c r="AG139" i="34" s="1"/>
  <c r="G95" i="20"/>
  <c r="G159" i="20"/>
  <c r="AT137" i="34" s="1"/>
  <c r="G93" i="20"/>
  <c r="G126" i="20"/>
  <c r="G60" i="20"/>
  <c r="AG137" i="34" s="1"/>
  <c r="G137" i="34" l="1"/>
  <c r="G137" i="33"/>
  <c r="T139" i="34"/>
  <c r="T139" i="33"/>
  <c r="T135" i="34"/>
  <c r="T135" i="33"/>
  <c r="T125" i="34"/>
  <c r="T125" i="33"/>
  <c r="G139" i="33"/>
  <c r="G139" i="34"/>
  <c r="T126" i="34"/>
  <c r="T126" i="33"/>
  <c r="T137" i="34"/>
  <c r="T137" i="33"/>
  <c r="G135" i="33"/>
  <c r="G135" i="34"/>
  <c r="G125" i="34"/>
  <c r="G125" i="33"/>
  <c r="G126" i="34"/>
  <c r="G126" i="33"/>
  <c r="G192" i="20"/>
  <c r="BG137" i="34" s="1"/>
  <c r="GD137" i="34" s="1"/>
  <c r="G181" i="20"/>
  <c r="G349" i="20" s="1"/>
  <c r="H159" i="20"/>
  <c r="AU137" i="34" s="1"/>
  <c r="H126" i="20"/>
  <c r="H93" i="20"/>
  <c r="H60" i="20"/>
  <c r="AH137" i="34" s="1"/>
  <c r="G228" i="20"/>
  <c r="G230" i="20"/>
  <c r="G158" i="20"/>
  <c r="AT136" i="34" s="1"/>
  <c r="G59" i="20"/>
  <c r="AG136" i="34" s="1"/>
  <c r="G92" i="20"/>
  <c r="G125" i="20"/>
  <c r="G151" i="20"/>
  <c r="AT129" i="34" s="1"/>
  <c r="G52" i="20"/>
  <c r="AG129" i="34" s="1"/>
  <c r="G85" i="20"/>
  <c r="G118" i="20"/>
  <c r="G259" i="20"/>
  <c r="G282" i="20"/>
  <c r="G316" i="20"/>
  <c r="H146" i="20"/>
  <c r="AU124" i="34" s="1"/>
  <c r="H80" i="20"/>
  <c r="H113" i="20"/>
  <c r="H47" i="20"/>
  <c r="AH124" i="34" s="1"/>
  <c r="G294" i="20"/>
  <c r="G296" i="20"/>
  <c r="H158" i="20"/>
  <c r="AU136" i="34" s="1"/>
  <c r="H59" i="20"/>
  <c r="AH136" i="34" s="1"/>
  <c r="H125" i="20"/>
  <c r="H92" i="20"/>
  <c r="G292" i="20"/>
  <c r="G180" i="20"/>
  <c r="BG125" i="34" s="1"/>
  <c r="G315" i="20"/>
  <c r="G283" i="20"/>
  <c r="G160" i="20"/>
  <c r="AT138" i="34" s="1"/>
  <c r="G94" i="20"/>
  <c r="G127" i="20"/>
  <c r="G61" i="20"/>
  <c r="AG138" i="34" s="1"/>
  <c r="G261" i="20"/>
  <c r="G194" i="20"/>
  <c r="BG139" i="34" s="1"/>
  <c r="G329" i="20"/>
  <c r="G163" i="20"/>
  <c r="AT141" i="34" s="1"/>
  <c r="G97" i="20"/>
  <c r="G64" i="20"/>
  <c r="AG141" i="34" s="1"/>
  <c r="G130" i="20"/>
  <c r="G146" i="20"/>
  <c r="AT124" i="34" s="1"/>
  <c r="G47" i="20"/>
  <c r="AG124" i="34" s="1"/>
  <c r="G113" i="20"/>
  <c r="G80" i="20"/>
  <c r="H157" i="20"/>
  <c r="AU135" i="34" s="1"/>
  <c r="H58" i="20"/>
  <c r="AH135" i="34" s="1"/>
  <c r="H91" i="20"/>
  <c r="H124" i="20"/>
  <c r="G190" i="20"/>
  <c r="BG135" i="34" s="1"/>
  <c r="GD135" i="34" s="1"/>
  <c r="G325" i="20"/>
  <c r="G216" i="20"/>
  <c r="AJ130" i="33"/>
  <c r="BJ130" i="33" s="1"/>
  <c r="H160" i="20"/>
  <c r="AU138" i="34" s="1"/>
  <c r="H61" i="20"/>
  <c r="AH138" i="34" s="1"/>
  <c r="H94" i="20"/>
  <c r="H127" i="20"/>
  <c r="G360" i="20"/>
  <c r="G327" i="20"/>
  <c r="AJ146" i="33"/>
  <c r="I157" i="20"/>
  <c r="AV135" i="34" s="1"/>
  <c r="I91" i="20"/>
  <c r="I124" i="20"/>
  <c r="I58" i="20"/>
  <c r="AI135" i="34" s="1"/>
  <c r="G226" i="20"/>
  <c r="G249" i="20"/>
  <c r="G217" i="20"/>
  <c r="G167" i="20"/>
  <c r="AT145" i="34" s="1"/>
  <c r="G68" i="20"/>
  <c r="AG145" i="34" s="1"/>
  <c r="G101" i="20"/>
  <c r="G134" i="20"/>
  <c r="AJ126" i="33" l="1"/>
  <c r="AJ135" i="33"/>
  <c r="BJ135" i="33" s="1"/>
  <c r="AJ125" i="33"/>
  <c r="BJ125" i="33" s="1"/>
  <c r="AJ139" i="33"/>
  <c r="T145" i="34"/>
  <c r="T145" i="33"/>
  <c r="G145" i="34"/>
  <c r="G145" i="33"/>
  <c r="V135" i="34"/>
  <c r="V135" i="33"/>
  <c r="U138" i="34"/>
  <c r="U138" i="33"/>
  <c r="U135" i="34"/>
  <c r="U135" i="33"/>
  <c r="G124" i="34"/>
  <c r="G124" i="33"/>
  <c r="T141" i="34"/>
  <c r="T141" i="33"/>
  <c r="T138" i="34"/>
  <c r="T138" i="33"/>
  <c r="H136" i="34"/>
  <c r="H136" i="33"/>
  <c r="H124" i="34"/>
  <c r="H124" i="33"/>
  <c r="BG126" i="34"/>
  <c r="GQ126" i="34" s="1"/>
  <c r="EQ126" i="34"/>
  <c r="FQ126" i="34"/>
  <c r="DQ126" i="34"/>
  <c r="ED135" i="34"/>
  <c r="ID135" i="34" s="1"/>
  <c r="H138" i="33"/>
  <c r="AK138" i="33" s="1"/>
  <c r="H138" i="34"/>
  <c r="H135" i="34"/>
  <c r="H135" i="33"/>
  <c r="AK135" i="33" s="1"/>
  <c r="T124" i="34"/>
  <c r="T124" i="33"/>
  <c r="G138" i="34"/>
  <c r="G138" i="33"/>
  <c r="U136" i="34"/>
  <c r="U136" i="33"/>
  <c r="H137" i="34"/>
  <c r="H137" i="33"/>
  <c r="ED125" i="34"/>
  <c r="ID125" i="34" s="1"/>
  <c r="I135" i="34"/>
  <c r="I135" i="33"/>
  <c r="G141" i="34"/>
  <c r="G141" i="33"/>
  <c r="T129" i="34"/>
  <c r="T129" i="33"/>
  <c r="T136" i="34"/>
  <c r="T136" i="33"/>
  <c r="U137" i="34"/>
  <c r="U137" i="33"/>
  <c r="EQ125" i="34"/>
  <c r="IQ125" i="34" s="1"/>
  <c r="FQ125" i="34"/>
  <c r="DQ125" i="34"/>
  <c r="HQ125" i="34" s="1"/>
  <c r="GQ125" i="34"/>
  <c r="FD125" i="34"/>
  <c r="EQ139" i="34"/>
  <c r="IQ139" i="34" s="1"/>
  <c r="DQ139" i="34"/>
  <c r="HQ139" i="34" s="1"/>
  <c r="FQ139" i="34"/>
  <c r="GQ139" i="34"/>
  <c r="FD139" i="34"/>
  <c r="ED139" i="34"/>
  <c r="ID139" i="34" s="1"/>
  <c r="GD125" i="34"/>
  <c r="ED137" i="34"/>
  <c r="ID137" i="34" s="1"/>
  <c r="AJ137" i="33"/>
  <c r="U124" i="34"/>
  <c r="U124" i="33"/>
  <c r="G129" i="34"/>
  <c r="G129" i="33"/>
  <c r="G136" i="34"/>
  <c r="G136" i="33"/>
  <c r="DQ135" i="34"/>
  <c r="FQ135" i="34"/>
  <c r="EQ135" i="34"/>
  <c r="GQ135" i="34"/>
  <c r="FD135" i="34"/>
  <c r="GD139" i="34"/>
  <c r="FQ137" i="34"/>
  <c r="DQ137" i="34"/>
  <c r="HQ137" i="34" s="1"/>
  <c r="EQ137" i="34"/>
  <c r="IQ137" i="34" s="1"/>
  <c r="GQ137" i="34"/>
  <c r="FD137" i="34"/>
  <c r="BJ146" i="33"/>
  <c r="H191" i="20"/>
  <c r="BH136" i="34" s="1"/>
  <c r="GE136" i="34" s="1"/>
  <c r="G193" i="20"/>
  <c r="BG138" i="34" s="1"/>
  <c r="GD138" i="34" s="1"/>
  <c r="G196" i="20"/>
  <c r="BG141" i="34" s="1"/>
  <c r="H192" i="20"/>
  <c r="BH137" i="34" s="1"/>
  <c r="G200" i="20"/>
  <c r="BG145" i="34" s="1"/>
  <c r="GD145" i="34" s="1"/>
  <c r="G191" i="20"/>
  <c r="H179" i="20"/>
  <c r="BH124" i="34" s="1"/>
  <c r="H295" i="20"/>
  <c r="EQ130" i="34"/>
  <c r="IQ130" i="34" s="1"/>
  <c r="FQ130" i="34"/>
  <c r="DQ130" i="34"/>
  <c r="HQ130" i="34" s="1"/>
  <c r="GQ130" i="34"/>
  <c r="FD130" i="34"/>
  <c r="G248" i="20"/>
  <c r="G328" i="20"/>
  <c r="G348" i="20"/>
  <c r="H326" i="20"/>
  <c r="H314" i="20"/>
  <c r="AJ134" i="33"/>
  <c r="G227" i="20"/>
  <c r="EE142" i="34"/>
  <c r="I292" i="20"/>
  <c r="G236" i="20"/>
  <c r="H229" i="20"/>
  <c r="GQ140" i="34"/>
  <c r="G358" i="20"/>
  <c r="H226" i="20"/>
  <c r="G281" i="20"/>
  <c r="AJ148" i="33"/>
  <c r="G265" i="20"/>
  <c r="ED144" i="34"/>
  <c r="ID144" i="34" s="1"/>
  <c r="G362" i="20"/>
  <c r="G229" i="20"/>
  <c r="H215" i="20"/>
  <c r="ED130" i="34"/>
  <c r="ID130" i="34" s="1"/>
  <c r="GD130" i="34"/>
  <c r="G220" i="20"/>
  <c r="G326" i="20"/>
  <c r="H228" i="20"/>
  <c r="I226" i="20"/>
  <c r="ED142" i="34"/>
  <c r="H292" i="20"/>
  <c r="G269" i="20"/>
  <c r="G302" i="20"/>
  <c r="G335" i="20"/>
  <c r="I190" i="20"/>
  <c r="BI135" i="34" s="1"/>
  <c r="GF135" i="34" s="1"/>
  <c r="I325" i="20"/>
  <c r="GD142" i="34"/>
  <c r="H193" i="20"/>
  <c r="BH138" i="34" s="1"/>
  <c r="GE138" i="34" s="1"/>
  <c r="H328" i="20"/>
  <c r="H190" i="20"/>
  <c r="BH135" i="34" s="1"/>
  <c r="H325" i="20"/>
  <c r="G215" i="20"/>
  <c r="G298" i="20"/>
  <c r="G331" i="20"/>
  <c r="G295" i="20"/>
  <c r="EQ143" i="34"/>
  <c r="AJ144" i="33"/>
  <c r="FQ140" i="34"/>
  <c r="DQ140" i="34"/>
  <c r="EQ140" i="34"/>
  <c r="H293" i="20"/>
  <c r="H281" i="20"/>
  <c r="G184" i="20"/>
  <c r="BG129" i="34" s="1"/>
  <c r="G319" i="20"/>
  <c r="G293" i="20"/>
  <c r="AJ142" i="33"/>
  <c r="AK144" i="33"/>
  <c r="BK144" i="33" s="1"/>
  <c r="H261" i="20"/>
  <c r="G179" i="20"/>
  <c r="BG124" i="34" s="1"/>
  <c r="G314" i="20"/>
  <c r="G232" i="20"/>
  <c r="H227" i="20"/>
  <c r="H248" i="20"/>
  <c r="G286" i="20"/>
  <c r="AJ143" i="33"/>
  <c r="H294" i="20"/>
  <c r="AJ145" i="33" l="1"/>
  <c r="AJ129" i="33"/>
  <c r="AJ136" i="33"/>
  <c r="EQ129" i="34"/>
  <c r="AJ138" i="33"/>
  <c r="AL135" i="33"/>
  <c r="H359" i="20"/>
  <c r="G361" i="20"/>
  <c r="DQ129" i="34"/>
  <c r="FD145" i="34"/>
  <c r="HD145" i="34" s="1"/>
  <c r="EQ141" i="34"/>
  <c r="GQ145" i="34"/>
  <c r="FD129" i="34"/>
  <c r="EQ145" i="34"/>
  <c r="IQ145" i="34" s="1"/>
  <c r="FQ129" i="34"/>
  <c r="HQ126" i="34"/>
  <c r="IQ126" i="34"/>
  <c r="FQ145" i="34"/>
  <c r="DQ145" i="34"/>
  <c r="HQ145" i="34" s="1"/>
  <c r="AJ141" i="33"/>
  <c r="BJ141" i="33" s="1"/>
  <c r="FD126" i="34"/>
  <c r="G364" i="20"/>
  <c r="GQ129" i="34"/>
  <c r="H360" i="20"/>
  <c r="EE137" i="34"/>
  <c r="IE137" i="34" s="1"/>
  <c r="EE136" i="34"/>
  <c r="IE136" i="34" s="1"/>
  <c r="EE135" i="34"/>
  <c r="IE135" i="34" s="1"/>
  <c r="EE138" i="34"/>
  <c r="IE138" i="34" s="1"/>
  <c r="ED145" i="34"/>
  <c r="ID145" i="34" s="1"/>
  <c r="FS135" i="34"/>
  <c r="ES135" i="34"/>
  <c r="DS135" i="34"/>
  <c r="FF135" i="34"/>
  <c r="GS135" i="34"/>
  <c r="DR137" i="34"/>
  <c r="HR137" i="34" s="1"/>
  <c r="ER137" i="34"/>
  <c r="IR137" i="34" s="1"/>
  <c r="FR137" i="34"/>
  <c r="GR137" i="34"/>
  <c r="FE137" i="34"/>
  <c r="EE124" i="34"/>
  <c r="IE124" i="34" s="1"/>
  <c r="AK136" i="33"/>
  <c r="G359" i="20"/>
  <c r="BG136" i="34"/>
  <c r="GQ136" i="34" s="1"/>
  <c r="HD137" i="34"/>
  <c r="JD137" i="34"/>
  <c r="HD135" i="34"/>
  <c r="JD135" i="34" s="1"/>
  <c r="HQ135" i="34"/>
  <c r="GE137" i="34"/>
  <c r="ED124" i="34"/>
  <c r="ID124" i="34" s="1"/>
  <c r="GE135" i="34"/>
  <c r="BJ137" i="33"/>
  <c r="GE124" i="34"/>
  <c r="FR135" i="34"/>
  <c r="DR135" i="34"/>
  <c r="ER135" i="34"/>
  <c r="FE135" i="34"/>
  <c r="GR135" i="34"/>
  <c r="GD126" i="34"/>
  <c r="ED126" i="34"/>
  <c r="ID126" i="34" s="1"/>
  <c r="FR136" i="34"/>
  <c r="ER136" i="34"/>
  <c r="IR136" i="34" s="1"/>
  <c r="FE136" i="34"/>
  <c r="DR136" i="34"/>
  <c r="HR136" i="34" s="1"/>
  <c r="GR136" i="34"/>
  <c r="JD130" i="34"/>
  <c r="HD130" i="34"/>
  <c r="IQ135" i="34"/>
  <c r="HD139" i="34"/>
  <c r="JD139" i="34"/>
  <c r="HD125" i="34"/>
  <c r="JD125" i="34"/>
  <c r="EF135" i="34"/>
  <c r="IF135" i="34" s="1"/>
  <c r="FE138" i="34"/>
  <c r="FR138" i="34"/>
  <c r="GR138" i="34"/>
  <c r="DR138" i="34"/>
  <c r="HR138" i="34" s="1"/>
  <c r="ER138" i="34"/>
  <c r="IR138" i="34" s="1"/>
  <c r="AK124" i="33"/>
  <c r="BK124" i="33" s="1"/>
  <c r="AJ124" i="33"/>
  <c r="EQ136" i="34"/>
  <c r="IQ136" i="34" s="1"/>
  <c r="FQ136" i="34"/>
  <c r="DQ136" i="34"/>
  <c r="HQ136" i="34" s="1"/>
  <c r="FD136" i="34"/>
  <c r="GD124" i="34"/>
  <c r="ED138" i="34"/>
  <c r="ID138" i="34" s="1"/>
  <c r="AK137" i="33"/>
  <c r="BK137" i="33" s="1"/>
  <c r="DQ138" i="34"/>
  <c r="HQ138" i="34" s="1"/>
  <c r="EQ138" i="34"/>
  <c r="IQ138" i="34" s="1"/>
  <c r="FD138" i="34"/>
  <c r="GQ138" i="34"/>
  <c r="FQ138" i="34"/>
  <c r="FR124" i="34"/>
  <c r="DR124" i="34"/>
  <c r="HR124" i="34" s="1"/>
  <c r="ER124" i="34"/>
  <c r="IR124" i="34" s="1"/>
  <c r="FE124" i="34"/>
  <c r="GR124" i="34"/>
  <c r="GQ124" i="34"/>
  <c r="FD124" i="34"/>
  <c r="FQ124" i="34"/>
  <c r="DQ124" i="34"/>
  <c r="HQ124" i="34" s="1"/>
  <c r="EQ124" i="34"/>
  <c r="IQ124" i="34" s="1"/>
  <c r="HQ140" i="34"/>
  <c r="DQ141" i="34"/>
  <c r="FQ143" i="34"/>
  <c r="FD140" i="34"/>
  <c r="ED129" i="34"/>
  <c r="ID129" i="34" s="1"/>
  <c r="FD141" i="34"/>
  <c r="DQ143" i="34"/>
  <c r="HQ143" i="34" s="1"/>
  <c r="FD143" i="34"/>
  <c r="GQ141" i="34"/>
  <c r="GQ143" i="34"/>
  <c r="IQ140" i="34"/>
  <c r="BJ143" i="33"/>
  <c r="BJ144" i="33"/>
  <c r="BJ145" i="33"/>
  <c r="BJ134" i="33"/>
  <c r="G368" i="20"/>
  <c r="H347" i="20"/>
  <c r="FQ142" i="34"/>
  <c r="DQ142" i="34"/>
  <c r="HQ142" i="34" s="1"/>
  <c r="EQ142" i="34"/>
  <c r="IQ142" i="34" s="1"/>
  <c r="FD142" i="34"/>
  <c r="HD142" i="34" s="1"/>
  <c r="GQ142" i="34"/>
  <c r="G347" i="20"/>
  <c r="DR143" i="34"/>
  <c r="HR143" i="34" s="1"/>
  <c r="ER143" i="34"/>
  <c r="IR143" i="34" s="1"/>
  <c r="FR143" i="34"/>
  <c r="DQ150" i="34"/>
  <c r="EQ150" i="34"/>
  <c r="FQ150" i="34"/>
  <c r="GQ150" i="34"/>
  <c r="FD150" i="34"/>
  <c r="HD150" i="34" s="1"/>
  <c r="ER140" i="34"/>
  <c r="FR140" i="34"/>
  <c r="DR140" i="34"/>
  <c r="GD140" i="34"/>
  <c r="EQ133" i="34"/>
  <c r="IQ133" i="34" s="1"/>
  <c r="DQ133" i="34"/>
  <c r="HQ133" i="34" s="1"/>
  <c r="FQ133" i="34"/>
  <c r="GD129" i="34"/>
  <c r="GE142" i="34"/>
  <c r="IE142" i="34" s="1"/>
  <c r="GD150" i="34"/>
  <c r="ED133" i="34"/>
  <c r="ID133" i="34" s="1"/>
  <c r="G352" i="20"/>
  <c r="GR143" i="34"/>
  <c r="H361" i="20"/>
  <c r="GF140" i="34"/>
  <c r="I358" i="20"/>
  <c r="AW151" i="33"/>
  <c r="AK143" i="33"/>
  <c r="BK143" i="33" s="1"/>
  <c r="GD143" i="34"/>
  <c r="AK142" i="33"/>
  <c r="ED140" i="34"/>
  <c r="ID140" i="34" s="1"/>
  <c r="ED150" i="34"/>
  <c r="DQ151" i="34"/>
  <c r="EQ151" i="34"/>
  <c r="FQ151" i="34"/>
  <c r="GQ151" i="34"/>
  <c r="FD151" i="34"/>
  <c r="HD151" i="34" s="1"/>
  <c r="JD151" i="34" s="1"/>
  <c r="GD144" i="34"/>
  <c r="FS140" i="34"/>
  <c r="DS140" i="34"/>
  <c r="ES140" i="34"/>
  <c r="GS140" i="34"/>
  <c r="FQ141" i="34"/>
  <c r="GD146" i="34"/>
  <c r="IQ143" i="34"/>
  <c r="DQ146" i="34"/>
  <c r="EQ146" i="34"/>
  <c r="FQ146" i="34"/>
  <c r="FD146" i="34"/>
  <c r="HD146" i="34" s="1"/>
  <c r="GQ146" i="34"/>
  <c r="GE140" i="34"/>
  <c r="H358" i="20"/>
  <c r="DQ144" i="34"/>
  <c r="EQ144" i="34"/>
  <c r="FQ144" i="34"/>
  <c r="FD144" i="34"/>
  <c r="HD144" i="34" s="1"/>
  <c r="GQ144" i="34"/>
  <c r="ED146" i="34"/>
  <c r="EF140" i="34"/>
  <c r="IF140" i="34" s="1"/>
  <c r="ID142" i="34"/>
  <c r="GD141" i="34"/>
  <c r="ED141" i="34"/>
  <c r="ID141" i="34" s="1"/>
  <c r="FR142" i="34"/>
  <c r="DR142" i="34"/>
  <c r="HR142" i="34" s="1"/>
  <c r="ER142" i="34"/>
  <c r="IR142" i="34" s="1"/>
  <c r="FE142" i="34"/>
  <c r="HE142" i="34" s="1"/>
  <c r="GR142" i="34"/>
  <c r="ED143" i="34"/>
  <c r="ID143" i="34" s="1"/>
  <c r="H260" i="20"/>
  <c r="IQ129" i="34" l="1"/>
  <c r="IR135" i="34"/>
  <c r="HQ129" i="34"/>
  <c r="IS135" i="34"/>
  <c r="IQ141" i="34"/>
  <c r="ID150" i="34"/>
  <c r="ID146" i="34"/>
  <c r="BJ148" i="33"/>
  <c r="BJ138" i="33"/>
  <c r="BJ129" i="33"/>
  <c r="BJ136" i="33"/>
  <c r="BJ139" i="33"/>
  <c r="HR135" i="34"/>
  <c r="HE136" i="34"/>
  <c r="JE136" i="34"/>
  <c r="HD129" i="34"/>
  <c r="JD129" i="34" s="1"/>
  <c r="JD143" i="34"/>
  <c r="HD143" i="34"/>
  <c r="HD138" i="34"/>
  <c r="JD138" i="34"/>
  <c r="BJ124" i="33"/>
  <c r="HE138" i="34"/>
  <c r="JE138" i="34"/>
  <c r="BK136" i="33"/>
  <c r="HS135" i="34"/>
  <c r="JD141" i="34"/>
  <c r="HD141" i="34"/>
  <c r="HD124" i="34"/>
  <c r="JD124" i="34"/>
  <c r="HE124" i="34"/>
  <c r="JE124" i="34"/>
  <c r="HD136" i="34"/>
  <c r="JD136" i="34"/>
  <c r="GD136" i="34"/>
  <c r="ED136" i="34"/>
  <c r="ID136" i="34" s="1"/>
  <c r="HE137" i="34"/>
  <c r="JE137" i="34"/>
  <c r="HS140" i="34"/>
  <c r="HR140" i="34"/>
  <c r="EE143" i="34"/>
  <c r="IE143" i="34" s="1"/>
  <c r="HQ141" i="34"/>
  <c r="GE143" i="34"/>
  <c r="FF140" i="34"/>
  <c r="IQ146" i="34"/>
  <c r="IS140" i="34"/>
  <c r="IQ151" i="34"/>
  <c r="FE143" i="34"/>
  <c r="IQ144" i="34"/>
  <c r="GR140" i="34"/>
  <c r="IR140" i="34" s="1"/>
  <c r="IQ150" i="34"/>
  <c r="G149" i="20"/>
  <c r="G116" i="20"/>
  <c r="G83" i="20"/>
  <c r="G50" i="20"/>
  <c r="G37" i="20"/>
  <c r="G150" i="20"/>
  <c r="AT128" i="34" s="1"/>
  <c r="G84" i="20"/>
  <c r="G51" i="20"/>
  <c r="AG128" i="34" s="1"/>
  <c r="G117" i="20"/>
  <c r="G171" i="20"/>
  <c r="AT149" i="34" s="1"/>
  <c r="G105" i="20"/>
  <c r="G72" i="20"/>
  <c r="AG149" i="34" s="1"/>
  <c r="G138" i="20"/>
  <c r="G260" i="20"/>
  <c r="HQ144" i="34"/>
  <c r="HQ146" i="34"/>
  <c r="GD133" i="34"/>
  <c r="EE140" i="34"/>
  <c r="IE140" i="34" s="1"/>
  <c r="G253" i="20"/>
  <c r="H167" i="20"/>
  <c r="AU145" i="34" s="1"/>
  <c r="H68" i="20"/>
  <c r="AH145" i="34" s="1"/>
  <c r="H101" i="20"/>
  <c r="H134" i="20"/>
  <c r="G263" i="20"/>
  <c r="H147" i="20"/>
  <c r="AU125" i="34" s="1"/>
  <c r="H114" i="20"/>
  <c r="H48" i="20"/>
  <c r="AH125" i="34" s="1"/>
  <c r="H81" i="20"/>
  <c r="H161" i="20"/>
  <c r="AU139" i="34" s="1"/>
  <c r="H128" i="20"/>
  <c r="H95" i="20"/>
  <c r="H62" i="20"/>
  <c r="AH139" i="34" s="1"/>
  <c r="I146" i="20"/>
  <c r="AV124" i="34" s="1"/>
  <c r="I113" i="20"/>
  <c r="I47" i="20"/>
  <c r="AI124" i="34" s="1"/>
  <c r="I80" i="20"/>
  <c r="H241" i="20"/>
  <c r="H307" i="20"/>
  <c r="J157" i="20"/>
  <c r="AW135" i="34" s="1"/>
  <c r="J58" i="20"/>
  <c r="AJ135" i="34" s="1"/>
  <c r="J124" i="20"/>
  <c r="J91" i="20"/>
  <c r="G262" i="20"/>
  <c r="JD144" i="34"/>
  <c r="HQ151" i="34"/>
  <c r="FD133" i="34"/>
  <c r="HD133" i="34" s="1"/>
  <c r="FE140" i="34"/>
  <c r="JD142" i="34"/>
  <c r="H148" i="20"/>
  <c r="AU126" i="34" s="1"/>
  <c r="H115" i="20"/>
  <c r="H49" i="20"/>
  <c r="AH126" i="34" s="1"/>
  <c r="H82" i="20"/>
  <c r="H327" i="20"/>
  <c r="JD145" i="34"/>
  <c r="G169" i="20"/>
  <c r="AT147" i="34" s="1"/>
  <c r="G136" i="20"/>
  <c r="G103" i="20"/>
  <c r="G70" i="20"/>
  <c r="AG147" i="34" s="1"/>
  <c r="G272" i="20"/>
  <c r="JE142" i="34"/>
  <c r="GQ133" i="34"/>
  <c r="HQ150" i="34"/>
  <c r="AT127" i="34" l="1"/>
  <c r="AT221" i="34" s="1"/>
  <c r="AG127" i="34"/>
  <c r="AG221" i="34" s="1"/>
  <c r="BK135" i="33"/>
  <c r="J135" i="34"/>
  <c r="J135" i="33"/>
  <c r="H126" i="34"/>
  <c r="H126" i="33"/>
  <c r="W135" i="34"/>
  <c r="W135" i="33"/>
  <c r="H139" i="34"/>
  <c r="H139" i="33"/>
  <c r="U145" i="34"/>
  <c r="U145" i="33"/>
  <c r="T149" i="34"/>
  <c r="T149" i="33"/>
  <c r="AW149" i="33" s="1"/>
  <c r="BW149" i="33" s="1"/>
  <c r="T128" i="34"/>
  <c r="T128" i="33"/>
  <c r="V124" i="34"/>
  <c r="V124" i="33"/>
  <c r="U125" i="34"/>
  <c r="U125" i="33"/>
  <c r="H145" i="34"/>
  <c r="H145" i="33"/>
  <c r="G127" i="34"/>
  <c r="G127" i="33"/>
  <c r="HE135" i="34"/>
  <c r="JE135" i="34" s="1"/>
  <c r="G147" i="33"/>
  <c r="AJ147" i="33" s="1"/>
  <c r="BJ147" i="33" s="1"/>
  <c r="G147" i="34"/>
  <c r="U139" i="34"/>
  <c r="U139" i="33"/>
  <c r="T147" i="34"/>
  <c r="T147" i="33"/>
  <c r="AW147" i="33" s="1"/>
  <c r="BW147" i="33" s="1"/>
  <c r="U126" i="34"/>
  <c r="U126" i="33"/>
  <c r="G149" i="34"/>
  <c r="G149" i="33"/>
  <c r="AJ149" i="33" s="1"/>
  <c r="G128" i="34"/>
  <c r="G128" i="33"/>
  <c r="T127" i="34"/>
  <c r="T127" i="33"/>
  <c r="BJ126" i="33"/>
  <c r="HD126" i="34"/>
  <c r="I124" i="34"/>
  <c r="I124" i="33"/>
  <c r="H125" i="34"/>
  <c r="H125" i="33"/>
  <c r="JE143" i="34"/>
  <c r="HE143" i="34"/>
  <c r="I179" i="20"/>
  <c r="BI124" i="34" s="1"/>
  <c r="EF124" i="34" s="1"/>
  <c r="IF124" i="34" s="1"/>
  <c r="H194" i="20"/>
  <c r="BH139" i="34" s="1"/>
  <c r="EE139" i="34" s="1"/>
  <c r="IE139" i="34" s="1"/>
  <c r="G204" i="20"/>
  <c r="G202" i="20"/>
  <c r="H180" i="20"/>
  <c r="JD150" i="34"/>
  <c r="G271" i="20"/>
  <c r="AK130" i="33"/>
  <c r="BK130" i="33" s="1"/>
  <c r="JD133" i="34"/>
  <c r="J292" i="20"/>
  <c r="I248" i="20"/>
  <c r="AK146" i="33"/>
  <c r="H282" i="20"/>
  <c r="H302" i="20"/>
  <c r="AX151" i="33"/>
  <c r="H163" i="20"/>
  <c r="AU141" i="34" s="1"/>
  <c r="H97" i="20"/>
  <c r="H64" i="20"/>
  <c r="AH141" i="34" s="1"/>
  <c r="H130" i="20"/>
  <c r="AJ152" i="33"/>
  <c r="G273" i="20"/>
  <c r="G183" i="20"/>
  <c r="BG128" i="34" s="1"/>
  <c r="GD128" i="34" s="1"/>
  <c r="G318" i="20"/>
  <c r="G117" i="32"/>
  <c r="G92" i="32"/>
  <c r="G42" i="32"/>
  <c r="G67" i="32"/>
  <c r="G28" i="32"/>
  <c r="G218" i="20"/>
  <c r="G76" i="20"/>
  <c r="G304" i="20"/>
  <c r="H217" i="20"/>
  <c r="J226" i="20"/>
  <c r="H151" i="20"/>
  <c r="AU129" i="34" s="1"/>
  <c r="H118" i="20"/>
  <c r="H85" i="20"/>
  <c r="H52" i="20"/>
  <c r="AH129" i="34" s="1"/>
  <c r="I215" i="20"/>
  <c r="H296" i="20"/>
  <c r="H315" i="20"/>
  <c r="H269" i="20"/>
  <c r="I163" i="20"/>
  <c r="AV141" i="34" s="1"/>
  <c r="I97" i="20"/>
  <c r="I130" i="20"/>
  <c r="I64" i="20"/>
  <c r="AI141" i="34" s="1"/>
  <c r="G306" i="20"/>
  <c r="G339" i="20"/>
  <c r="G285" i="20"/>
  <c r="H259" i="20"/>
  <c r="G251" i="20"/>
  <c r="G109" i="20"/>
  <c r="G250" i="20"/>
  <c r="G337" i="20"/>
  <c r="H283" i="20"/>
  <c r="J190" i="20"/>
  <c r="BJ135" i="34" s="1"/>
  <c r="J325" i="20"/>
  <c r="I281" i="20"/>
  <c r="H329" i="20"/>
  <c r="H249" i="20"/>
  <c r="H236" i="20"/>
  <c r="G93" i="32"/>
  <c r="G68" i="32"/>
  <c r="G118" i="32"/>
  <c r="G43" i="32"/>
  <c r="G240" i="20"/>
  <c r="G219" i="20"/>
  <c r="G284" i="20"/>
  <c r="G142" i="20"/>
  <c r="G238" i="20"/>
  <c r="I158" i="20"/>
  <c r="AV136" i="34" s="1"/>
  <c r="I92" i="20"/>
  <c r="I125" i="20"/>
  <c r="I59" i="20"/>
  <c r="AI136" i="34" s="1"/>
  <c r="H181" i="20"/>
  <c r="BH126" i="34" s="1"/>
  <c r="GE126" i="34" s="1"/>
  <c r="H316" i="20"/>
  <c r="I160" i="20"/>
  <c r="AV138" i="34" s="1"/>
  <c r="I127" i="20"/>
  <c r="I61" i="20"/>
  <c r="AI138" i="34" s="1"/>
  <c r="I94" i="20"/>
  <c r="I314" i="20"/>
  <c r="H230" i="20"/>
  <c r="H216" i="20"/>
  <c r="H200" i="20"/>
  <c r="BH145" i="34" s="1"/>
  <c r="H335" i="20"/>
  <c r="G252" i="20"/>
  <c r="G182" i="20"/>
  <c r="G317" i="20"/>
  <c r="G175" i="20"/>
  <c r="I347" i="20" l="1"/>
  <c r="AK145" i="33"/>
  <c r="BK145" i="33" s="1"/>
  <c r="BK138" i="33"/>
  <c r="G343" i="20"/>
  <c r="H362" i="20"/>
  <c r="T221" i="33"/>
  <c r="AJ128" i="33"/>
  <c r="BJ128" i="33" s="1"/>
  <c r="BJ140" i="33"/>
  <c r="HD140" i="34"/>
  <c r="JD140" i="34" s="1"/>
  <c r="V138" i="34"/>
  <c r="V138" i="33"/>
  <c r="U129" i="34"/>
  <c r="U129" i="33"/>
  <c r="H141" i="34"/>
  <c r="H141" i="33"/>
  <c r="G370" i="20"/>
  <c r="BG147" i="34"/>
  <c r="GQ147" i="34" s="1"/>
  <c r="AK125" i="33"/>
  <c r="T221" i="34"/>
  <c r="DQ149" i="34"/>
  <c r="EQ149" i="34"/>
  <c r="FQ149" i="34"/>
  <c r="GF124" i="34"/>
  <c r="AJ127" i="33"/>
  <c r="G221" i="33"/>
  <c r="DR139" i="34"/>
  <c r="HR139" i="34" s="1"/>
  <c r="FR139" i="34"/>
  <c r="GR139" i="34"/>
  <c r="ER139" i="34"/>
  <c r="IR139" i="34" s="1"/>
  <c r="FE139" i="34"/>
  <c r="ET135" i="34"/>
  <c r="DT135" i="34"/>
  <c r="FG135" i="34"/>
  <c r="FT135" i="34"/>
  <c r="GT135" i="34"/>
  <c r="BG127" i="34"/>
  <c r="GQ127" i="34" s="1"/>
  <c r="V136" i="34"/>
  <c r="V136" i="33"/>
  <c r="V141" i="34"/>
  <c r="V141" i="33"/>
  <c r="BG149" i="34"/>
  <c r="GQ149" i="34" s="1"/>
  <c r="DR125" i="34"/>
  <c r="HR125" i="34" s="1"/>
  <c r="FR125" i="34"/>
  <c r="ER125" i="34"/>
  <c r="IR125" i="34" s="1"/>
  <c r="JD126" i="34"/>
  <c r="FQ147" i="34"/>
  <c r="DQ147" i="34"/>
  <c r="HQ147" i="34" s="1"/>
  <c r="EQ147" i="34"/>
  <c r="IQ147" i="34" s="1"/>
  <c r="FQ127" i="34"/>
  <c r="DQ127" i="34"/>
  <c r="HQ127" i="34" s="1"/>
  <c r="EQ127" i="34"/>
  <c r="IQ127" i="34" s="1"/>
  <c r="G221" i="34"/>
  <c r="I138" i="34"/>
  <c r="I138" i="33"/>
  <c r="I136" i="34"/>
  <c r="I136" i="33"/>
  <c r="G143" i="32"/>
  <c r="G271" i="32" s="1"/>
  <c r="I141" i="33"/>
  <c r="I141" i="34"/>
  <c r="U141" i="34"/>
  <c r="U141" i="33"/>
  <c r="EE145" i="34"/>
  <c r="IE145" i="34" s="1"/>
  <c r="AL124" i="33"/>
  <c r="GQ128" i="34"/>
  <c r="DQ128" i="34"/>
  <c r="FQ128" i="34"/>
  <c r="EQ128" i="34"/>
  <c r="FD128" i="34"/>
  <c r="EG135" i="34"/>
  <c r="IG135" i="34" s="1"/>
  <c r="AK126" i="33"/>
  <c r="H129" i="34"/>
  <c r="ER129" i="34" s="1"/>
  <c r="H129" i="33"/>
  <c r="H348" i="20"/>
  <c r="BH125" i="34"/>
  <c r="FE125" i="34" s="1"/>
  <c r="GE145" i="34"/>
  <c r="ES124" i="34"/>
  <c r="IS124" i="34" s="1"/>
  <c r="FS124" i="34"/>
  <c r="DS124" i="34"/>
  <c r="HS124" i="34" s="1"/>
  <c r="FF124" i="34"/>
  <c r="GS124" i="34"/>
  <c r="BJ149" i="33"/>
  <c r="GE139" i="34"/>
  <c r="GG135" i="34"/>
  <c r="AK139" i="33"/>
  <c r="ER126" i="34"/>
  <c r="DR126" i="34"/>
  <c r="FR126" i="34"/>
  <c r="GR126" i="34"/>
  <c r="FE126" i="34"/>
  <c r="AM135" i="33"/>
  <c r="EE126" i="34"/>
  <c r="IE126" i="34" s="1"/>
  <c r="ED128" i="34"/>
  <c r="ID128" i="34" s="1"/>
  <c r="BK146" i="33"/>
  <c r="G372" i="20"/>
  <c r="I196" i="20"/>
  <c r="BI141" i="34" s="1"/>
  <c r="I193" i="20"/>
  <c r="BI138" i="34" s="1"/>
  <c r="EF138" i="34" s="1"/>
  <c r="IF138" i="34" s="1"/>
  <c r="I191" i="20"/>
  <c r="J151" i="20"/>
  <c r="AW129" i="34" s="1"/>
  <c r="J85" i="20"/>
  <c r="J118" i="20"/>
  <c r="J52" i="20"/>
  <c r="AJ129" i="34" s="1"/>
  <c r="J163" i="20"/>
  <c r="AW141" i="34" s="1"/>
  <c r="J97" i="20"/>
  <c r="J64" i="20"/>
  <c r="AJ141" i="34" s="1"/>
  <c r="J130" i="20"/>
  <c r="H150" i="20"/>
  <c r="AU128" i="34" s="1"/>
  <c r="H51" i="20"/>
  <c r="AH128" i="34" s="1"/>
  <c r="H117" i="20"/>
  <c r="H84" i="20"/>
  <c r="H169" i="20"/>
  <c r="AU147" i="34" s="1"/>
  <c r="H103" i="20"/>
  <c r="H70" i="20"/>
  <c r="AH147" i="34" s="1"/>
  <c r="H136" i="20"/>
  <c r="K157" i="20"/>
  <c r="AX135" i="34" s="1"/>
  <c r="K124" i="20"/>
  <c r="K58" i="20"/>
  <c r="AK135" i="34" s="1"/>
  <c r="K91" i="20"/>
  <c r="I241" i="20"/>
  <c r="I307" i="20"/>
  <c r="H272" i="20"/>
  <c r="AJ132" i="33"/>
  <c r="BJ132" i="33" s="1"/>
  <c r="I295" i="20"/>
  <c r="I293" i="20"/>
  <c r="AL142" i="33"/>
  <c r="DQ132" i="34"/>
  <c r="AT162" i="34"/>
  <c r="G246" i="32"/>
  <c r="GG140" i="34"/>
  <c r="J358" i="20"/>
  <c r="I265" i="20"/>
  <c r="AL148" i="33"/>
  <c r="H220" i="20"/>
  <c r="AW221" i="33"/>
  <c r="AT161" i="34"/>
  <c r="G245" i="32"/>
  <c r="G130" i="32"/>
  <c r="GQ132" i="34"/>
  <c r="G351" i="20"/>
  <c r="H232" i="20"/>
  <c r="DR150" i="34"/>
  <c r="ER150" i="34"/>
  <c r="FR150" i="34"/>
  <c r="H68" i="32"/>
  <c r="H43" i="32"/>
  <c r="H93" i="32"/>
  <c r="H118" i="32"/>
  <c r="I167" i="20"/>
  <c r="AV145" i="34" s="1"/>
  <c r="I68" i="20"/>
  <c r="AI145" i="34" s="1"/>
  <c r="I101" i="20"/>
  <c r="I134" i="20"/>
  <c r="H253" i="20"/>
  <c r="I328" i="20"/>
  <c r="G162" i="34"/>
  <c r="G196" i="32"/>
  <c r="G162" i="33"/>
  <c r="AJ162" i="33" s="1"/>
  <c r="FQ131" i="34"/>
  <c r="DQ131" i="34"/>
  <c r="EQ131" i="34"/>
  <c r="I331" i="20"/>
  <c r="AK134" i="33"/>
  <c r="G161" i="33"/>
  <c r="G161" i="34"/>
  <c r="G80" i="32"/>
  <c r="G195" i="32"/>
  <c r="H265" i="20"/>
  <c r="AK148" i="33"/>
  <c r="BK148" i="33" s="1"/>
  <c r="FR145" i="34"/>
  <c r="GR145" i="34"/>
  <c r="DR145" i="34"/>
  <c r="ER145" i="34"/>
  <c r="FE145" i="34"/>
  <c r="H171" i="20"/>
  <c r="AU149" i="34" s="1"/>
  <c r="H105" i="20"/>
  <c r="H72" i="20"/>
  <c r="AH149" i="34" s="1"/>
  <c r="H138" i="20"/>
  <c r="I147" i="20"/>
  <c r="AV125" i="34" s="1"/>
  <c r="I48" i="20"/>
  <c r="AI125" i="34" s="1"/>
  <c r="I81" i="20"/>
  <c r="I114" i="20"/>
  <c r="GQ131" i="34"/>
  <c r="G350" i="20"/>
  <c r="G208" i="20"/>
  <c r="FQ132" i="34"/>
  <c r="EQ132" i="34"/>
  <c r="I326" i="20"/>
  <c r="FQ152" i="34"/>
  <c r="T162" i="33"/>
  <c r="AW162" i="33" s="1"/>
  <c r="T162" i="34"/>
  <c r="G221" i="32"/>
  <c r="GE144" i="34"/>
  <c r="EE144" i="34"/>
  <c r="IE144" i="34" s="1"/>
  <c r="EG140" i="34"/>
  <c r="IG140" i="34" s="1"/>
  <c r="AJ131" i="33"/>
  <c r="I232" i="20"/>
  <c r="FR151" i="34"/>
  <c r="DR151" i="34"/>
  <c r="ER151" i="34"/>
  <c r="GR151" i="34"/>
  <c r="FE151" i="34"/>
  <c r="HE151" i="34" s="1"/>
  <c r="JE151" i="34" s="1"/>
  <c r="H286" i="20"/>
  <c r="AG161" i="34"/>
  <c r="G170" i="32"/>
  <c r="G55" i="32"/>
  <c r="H196" i="20"/>
  <c r="BH141" i="34" s="1"/>
  <c r="GE141" i="34" s="1"/>
  <c r="H331" i="20"/>
  <c r="H149" i="20"/>
  <c r="H116" i="20"/>
  <c r="H50" i="20"/>
  <c r="H83" i="20"/>
  <c r="H37" i="20"/>
  <c r="I148" i="20"/>
  <c r="AV126" i="34" s="1"/>
  <c r="I115" i="20"/>
  <c r="I82" i="20"/>
  <c r="I49" i="20"/>
  <c r="AI126" i="34" s="1"/>
  <c r="G264" i="20"/>
  <c r="G277" i="20" s="1"/>
  <c r="JD146" i="34"/>
  <c r="J158" i="20"/>
  <c r="AW136" i="34" s="1"/>
  <c r="J125" i="20"/>
  <c r="J59" i="20"/>
  <c r="AJ136" i="34" s="1"/>
  <c r="J92" i="20"/>
  <c r="J146" i="20"/>
  <c r="AW124" i="34" s="1"/>
  <c r="J80" i="20"/>
  <c r="J47" i="20"/>
  <c r="AJ124" i="34" s="1"/>
  <c r="J113" i="20"/>
  <c r="H262" i="20"/>
  <c r="H368" i="20"/>
  <c r="GE150" i="34"/>
  <c r="I229" i="20"/>
  <c r="EE130" i="34"/>
  <c r="IE130" i="34" s="1"/>
  <c r="H349" i="20"/>
  <c r="I227" i="20"/>
  <c r="AG162" i="34"/>
  <c r="G171" i="32"/>
  <c r="I298" i="20"/>
  <c r="DR144" i="34"/>
  <c r="FR144" i="34"/>
  <c r="ER144" i="34"/>
  <c r="GR144" i="34"/>
  <c r="FE144" i="34"/>
  <c r="H184" i="20"/>
  <c r="BH129" i="34" s="1"/>
  <c r="EE129" i="34" s="1"/>
  <c r="H319" i="20"/>
  <c r="G142" i="32"/>
  <c r="T161" i="34"/>
  <c r="G220" i="32"/>
  <c r="T161" i="33"/>
  <c r="G105" i="32"/>
  <c r="EQ152" i="34"/>
  <c r="DQ152" i="34"/>
  <c r="GQ152" i="34"/>
  <c r="FD152" i="34"/>
  <c r="HD152" i="34" s="1"/>
  <c r="JD152" i="34" s="1"/>
  <c r="H298" i="20"/>
  <c r="H263" i="20"/>
  <c r="DT140" i="34"/>
  <c r="ET140" i="34"/>
  <c r="FG140" i="34"/>
  <c r="FT140" i="34"/>
  <c r="GT140" i="34"/>
  <c r="FR130" i="34"/>
  <c r="DR130" i="34"/>
  <c r="HR130" i="34" s="1"/>
  <c r="ER130" i="34"/>
  <c r="IR130" i="34" s="1"/>
  <c r="J259" i="20"/>
  <c r="FD147" i="34" l="1"/>
  <c r="JD147" i="34" s="1"/>
  <c r="BG162" i="34"/>
  <c r="GD162" i="34" s="1"/>
  <c r="FR129" i="34"/>
  <c r="AU127" i="34"/>
  <c r="AH127" i="34"/>
  <c r="AK129" i="33"/>
  <c r="HQ132" i="34"/>
  <c r="DR129" i="34"/>
  <c r="FD127" i="34"/>
  <c r="HD127" i="34" s="1"/>
  <c r="JD127" i="34" s="1"/>
  <c r="I364" i="20"/>
  <c r="AL136" i="33"/>
  <c r="BL136" i="33" s="1"/>
  <c r="AL138" i="33"/>
  <c r="IT135" i="34"/>
  <c r="I260" i="20"/>
  <c r="IQ149" i="34"/>
  <c r="HT140" i="34"/>
  <c r="I361" i="20"/>
  <c r="HQ149" i="34"/>
  <c r="G376" i="20"/>
  <c r="JE144" i="34"/>
  <c r="HE144" i="34"/>
  <c r="W124" i="34"/>
  <c r="W124" i="33"/>
  <c r="J136" i="33"/>
  <c r="J136" i="34"/>
  <c r="AU221" i="34"/>
  <c r="I126" i="34"/>
  <c r="I126" i="33"/>
  <c r="H127" i="34"/>
  <c r="H127" i="33"/>
  <c r="GQ221" i="34"/>
  <c r="V125" i="34"/>
  <c r="V125" i="33"/>
  <c r="U149" i="34"/>
  <c r="U149" i="33"/>
  <c r="AX149" i="33" s="1"/>
  <c r="BX149" i="33" s="1"/>
  <c r="U147" i="34"/>
  <c r="U147" i="33"/>
  <c r="AX147" i="33" s="1"/>
  <c r="BX147" i="33" s="1"/>
  <c r="J141" i="34"/>
  <c r="J141" i="33"/>
  <c r="HR126" i="34"/>
  <c r="GE125" i="34"/>
  <c r="EE125" i="34"/>
  <c r="IE125" i="34" s="1"/>
  <c r="IQ128" i="34"/>
  <c r="AL141" i="33"/>
  <c r="BL141" i="33" s="1"/>
  <c r="GF138" i="34"/>
  <c r="HG135" i="34"/>
  <c r="JG135" i="34" s="1"/>
  <c r="HE139" i="34"/>
  <c r="JE139" i="34"/>
  <c r="BJ127" i="33"/>
  <c r="GD147" i="34"/>
  <c r="ED147" i="34"/>
  <c r="ID147" i="34" s="1"/>
  <c r="J124" i="34"/>
  <c r="J124" i="33"/>
  <c r="V126" i="34"/>
  <c r="V126" i="33"/>
  <c r="AH221" i="34"/>
  <c r="I125" i="34"/>
  <c r="I125" i="33"/>
  <c r="JE145" i="34"/>
  <c r="HE145" i="34"/>
  <c r="V145" i="34"/>
  <c r="V145" i="33"/>
  <c r="K135" i="33"/>
  <c r="K135" i="34"/>
  <c r="H128" i="34"/>
  <c r="H128" i="33"/>
  <c r="W129" i="34"/>
  <c r="W129" i="33"/>
  <c r="BI136" i="34"/>
  <c r="FF136" i="34" s="1"/>
  <c r="HE126" i="34"/>
  <c r="JE126" i="34" s="1"/>
  <c r="HF124" i="34"/>
  <c r="JF124" i="34"/>
  <c r="BL124" i="33"/>
  <c r="ES138" i="34"/>
  <c r="IS138" i="34" s="1"/>
  <c r="GS138" i="34"/>
  <c r="FF138" i="34"/>
  <c r="FS138" i="34"/>
  <c r="DS138" i="34"/>
  <c r="HS138" i="34" s="1"/>
  <c r="EE141" i="34"/>
  <c r="IE141" i="34" s="1"/>
  <c r="HT135" i="34"/>
  <c r="W136" i="34"/>
  <c r="W136" i="33"/>
  <c r="U127" i="34"/>
  <c r="U127" i="33"/>
  <c r="H149" i="34"/>
  <c r="H149" i="33"/>
  <c r="AK149" i="33" s="1"/>
  <c r="I145" i="33"/>
  <c r="I145" i="34"/>
  <c r="H147" i="34"/>
  <c r="H147" i="33"/>
  <c r="AK147" i="33" s="1"/>
  <c r="U128" i="34"/>
  <c r="U128" i="33"/>
  <c r="W141" i="34"/>
  <c r="W141" i="33"/>
  <c r="BL135" i="33"/>
  <c r="HF135" i="34"/>
  <c r="JF135" i="34" s="1"/>
  <c r="J129" i="34"/>
  <c r="J129" i="33"/>
  <c r="IR126" i="34"/>
  <c r="BK139" i="33"/>
  <c r="HQ128" i="34"/>
  <c r="GR125" i="34"/>
  <c r="BG221" i="34"/>
  <c r="GD127" i="34"/>
  <c r="ED127" i="34"/>
  <c r="AK141" i="33"/>
  <c r="BK141" i="33" s="1"/>
  <c r="X135" i="34"/>
  <c r="X135" i="33"/>
  <c r="BM135" i="33"/>
  <c r="BK129" i="33"/>
  <c r="BK126" i="33"/>
  <c r="HD128" i="34"/>
  <c r="JD128" i="34" s="1"/>
  <c r="DS136" i="34"/>
  <c r="HS136" i="34" s="1"/>
  <c r="FS136" i="34"/>
  <c r="ES136" i="34"/>
  <c r="IS136" i="34" s="1"/>
  <c r="HD147" i="34"/>
  <c r="HE125" i="34"/>
  <c r="JE125" i="34"/>
  <c r="ED149" i="34"/>
  <c r="GD149" i="34"/>
  <c r="FD149" i="34"/>
  <c r="BK125" i="33"/>
  <c r="ER141" i="34"/>
  <c r="IR141" i="34" s="1"/>
  <c r="FR141" i="34"/>
  <c r="FE141" i="34"/>
  <c r="GR141" i="34"/>
  <c r="DR141" i="34"/>
  <c r="HR141" i="34" s="1"/>
  <c r="IE129" i="34"/>
  <c r="EQ221" i="34"/>
  <c r="HQ131" i="34"/>
  <c r="DQ221" i="34"/>
  <c r="FQ221" i="34"/>
  <c r="IT140" i="34"/>
  <c r="FE129" i="34"/>
  <c r="HE129" i="34" s="1"/>
  <c r="T222" i="34"/>
  <c r="FE130" i="34"/>
  <c r="HQ152" i="34"/>
  <c r="GR129" i="34"/>
  <c r="GE129" i="34"/>
  <c r="ED132" i="34"/>
  <c r="ID132" i="34" s="1"/>
  <c r="GD132" i="34"/>
  <c r="FD132" i="34"/>
  <c r="GR130" i="34"/>
  <c r="BK134" i="33"/>
  <c r="AJ221" i="33"/>
  <c r="BJ131" i="33"/>
  <c r="BW162" i="33"/>
  <c r="IR145" i="34"/>
  <c r="I359" i="20"/>
  <c r="IQ131" i="34"/>
  <c r="I181" i="20"/>
  <c r="BI126" i="34" s="1"/>
  <c r="GF126" i="34" s="1"/>
  <c r="J179" i="20"/>
  <c r="BJ124" i="34" s="1"/>
  <c r="J191" i="20"/>
  <c r="BJ136" i="34" s="1"/>
  <c r="GG136" i="34" s="1"/>
  <c r="H183" i="20"/>
  <c r="BH128" i="34" s="1"/>
  <c r="EE128" i="34" s="1"/>
  <c r="IE128" i="34" s="1"/>
  <c r="J184" i="20"/>
  <c r="BJ129" i="34" s="1"/>
  <c r="I180" i="20"/>
  <c r="BI125" i="34" s="1"/>
  <c r="EF146" i="34"/>
  <c r="HR145" i="34"/>
  <c r="IR151" i="34"/>
  <c r="GS141" i="34"/>
  <c r="HR151" i="34"/>
  <c r="H204" i="20"/>
  <c r="K159" i="20"/>
  <c r="AX137" i="34" s="1"/>
  <c r="K60" i="20"/>
  <c r="AK137" i="34" s="1"/>
  <c r="K126" i="20"/>
  <c r="K93" i="20"/>
  <c r="H352" i="20"/>
  <c r="EE133" i="34"/>
  <c r="IE133" i="34" s="1"/>
  <c r="IR144" i="34"/>
  <c r="J314" i="20"/>
  <c r="J326" i="20"/>
  <c r="I316" i="20"/>
  <c r="H251" i="20"/>
  <c r="H109" i="20"/>
  <c r="I216" i="20"/>
  <c r="H339" i="20"/>
  <c r="GF146" i="34"/>
  <c r="I269" i="20"/>
  <c r="U162" i="34"/>
  <c r="H221" i="32"/>
  <c r="U162" i="33"/>
  <c r="AX162" i="33" s="1"/>
  <c r="BX162" i="33" s="1"/>
  <c r="GR150" i="34"/>
  <c r="IR150" i="34" s="1"/>
  <c r="AT222" i="34"/>
  <c r="FS141" i="34"/>
  <c r="DS141" i="34"/>
  <c r="ES141" i="34"/>
  <c r="J159" i="20"/>
  <c r="AW137" i="34" s="1"/>
  <c r="J60" i="20"/>
  <c r="AJ137" i="34" s="1"/>
  <c r="J93" i="20"/>
  <c r="J126" i="20"/>
  <c r="I161" i="20"/>
  <c r="AV139" i="34" s="1"/>
  <c r="I128" i="20"/>
  <c r="I62" i="20"/>
  <c r="AI139" i="34" s="1"/>
  <c r="I95" i="20"/>
  <c r="H285" i="20"/>
  <c r="H92" i="32"/>
  <c r="H67" i="32"/>
  <c r="H117" i="32"/>
  <c r="H28" i="32"/>
  <c r="H42" i="32"/>
  <c r="J298" i="20"/>
  <c r="AM134" i="33"/>
  <c r="BM134" i="33" s="1"/>
  <c r="FS146" i="34"/>
  <c r="DS146" i="34"/>
  <c r="ES146" i="34"/>
  <c r="GS146" i="34"/>
  <c r="FF146" i="34"/>
  <c r="HF146" i="34" s="1"/>
  <c r="J281" i="20"/>
  <c r="H250" i="20"/>
  <c r="I217" i="20"/>
  <c r="H218" i="20"/>
  <c r="H76" i="20"/>
  <c r="H364" i="20"/>
  <c r="EE146" i="34"/>
  <c r="AG222" i="34"/>
  <c r="IQ132" i="34"/>
  <c r="I315" i="20"/>
  <c r="H306" i="20"/>
  <c r="EQ162" i="34"/>
  <c r="FQ162" i="34"/>
  <c r="DQ162" i="34"/>
  <c r="FD162" i="34"/>
  <c r="HD162" i="34" s="1"/>
  <c r="JD162" i="34" s="1"/>
  <c r="GQ162" i="34"/>
  <c r="IQ162" i="34" s="1"/>
  <c r="I236" i="20"/>
  <c r="AH162" i="34"/>
  <c r="H171" i="32"/>
  <c r="K226" i="20"/>
  <c r="H202" i="20"/>
  <c r="BH147" i="34" s="1"/>
  <c r="GE147" i="34" s="1"/>
  <c r="H337" i="20"/>
  <c r="H219" i="20"/>
  <c r="J232" i="20"/>
  <c r="EE150" i="34"/>
  <c r="IE150" i="34" s="1"/>
  <c r="J160" i="20"/>
  <c r="AW138" i="34" s="1"/>
  <c r="J94" i="20"/>
  <c r="J127" i="20"/>
  <c r="J61" i="20"/>
  <c r="J319" i="20"/>
  <c r="ER146" i="34"/>
  <c r="FR146" i="34"/>
  <c r="DR146" i="34"/>
  <c r="BG161" i="34"/>
  <c r="FD161" i="34" s="1"/>
  <c r="G270" i="32"/>
  <c r="G155" i="32"/>
  <c r="AW161" i="33"/>
  <c r="T222" i="33"/>
  <c r="J215" i="20"/>
  <c r="J227" i="20"/>
  <c r="AL130" i="33"/>
  <c r="BL130" i="33" s="1"/>
  <c r="H284" i="20"/>
  <c r="H142" i="20"/>
  <c r="I282" i="20"/>
  <c r="H240" i="20"/>
  <c r="FQ161" i="34"/>
  <c r="DQ161" i="34"/>
  <c r="G222" i="34"/>
  <c r="EQ161" i="34"/>
  <c r="GF143" i="34"/>
  <c r="I200" i="20"/>
  <c r="BI145" i="34" s="1"/>
  <c r="GF145" i="34" s="1"/>
  <c r="I335" i="20"/>
  <c r="H143" i="32"/>
  <c r="H162" i="33"/>
  <c r="AK162" i="33" s="1"/>
  <c r="BK162" i="33" s="1"/>
  <c r="H162" i="34"/>
  <c r="H196" i="32"/>
  <c r="I118" i="32"/>
  <c r="I93" i="32"/>
  <c r="I68" i="32"/>
  <c r="I43" i="32"/>
  <c r="K292" i="20"/>
  <c r="H304" i="20"/>
  <c r="H318" i="20"/>
  <c r="J265" i="20"/>
  <c r="AM148" i="33"/>
  <c r="J220" i="20"/>
  <c r="K160" i="20"/>
  <c r="AX138" i="34" s="1"/>
  <c r="K127" i="20"/>
  <c r="K61" i="20"/>
  <c r="AK138" i="34" s="1"/>
  <c r="K94" i="20"/>
  <c r="IQ152" i="34"/>
  <c r="HR144" i="34"/>
  <c r="GE130" i="34"/>
  <c r="J248" i="20"/>
  <c r="J293" i="20"/>
  <c r="AM142" i="33"/>
  <c r="I283" i="20"/>
  <c r="H182" i="20"/>
  <c r="H175" i="20"/>
  <c r="GD131" i="34"/>
  <c r="I151" i="20"/>
  <c r="AV129" i="34" s="1"/>
  <c r="I85" i="20"/>
  <c r="I52" i="20"/>
  <c r="AI129" i="34" s="1"/>
  <c r="I118" i="20"/>
  <c r="I249" i="20"/>
  <c r="H273" i="20"/>
  <c r="AK152" i="33"/>
  <c r="AJ161" i="33"/>
  <c r="G222" i="33"/>
  <c r="FR133" i="34"/>
  <c r="DR133" i="34"/>
  <c r="HR133" i="34" s="1"/>
  <c r="ER133" i="34"/>
  <c r="IR133" i="34" s="1"/>
  <c r="FD131" i="34"/>
  <c r="HD131" i="34" s="1"/>
  <c r="BJ162" i="33"/>
  <c r="EF143" i="34"/>
  <c r="IF143" i="34" s="1"/>
  <c r="I302" i="20"/>
  <c r="AY151" i="33"/>
  <c r="H246" i="32"/>
  <c r="AU162" i="34"/>
  <c r="FE150" i="34"/>
  <c r="HE150" i="34" s="1"/>
  <c r="HR150" i="34"/>
  <c r="ED162" i="34"/>
  <c r="ID162" i="34" s="1"/>
  <c r="ED131" i="34"/>
  <c r="I159" i="20"/>
  <c r="AV137" i="34" s="1"/>
  <c r="I93" i="20"/>
  <c r="I60" i="20"/>
  <c r="AI137" i="34" s="1"/>
  <c r="I126" i="20"/>
  <c r="K190" i="20"/>
  <c r="BK135" i="34" s="1"/>
  <c r="GH135" i="34" s="1"/>
  <c r="K325" i="20"/>
  <c r="H238" i="20"/>
  <c r="J196" i="20"/>
  <c r="BJ141" i="34" s="1"/>
  <c r="J331" i="20"/>
  <c r="I259" i="20"/>
  <c r="J286" i="20"/>
  <c r="BL148" i="33"/>
  <c r="J260" i="20"/>
  <c r="HR129" i="34" l="1"/>
  <c r="DR147" i="34"/>
  <c r="H351" i="20"/>
  <c r="FR147" i="34"/>
  <c r="I348" i="20"/>
  <c r="ER147" i="34"/>
  <c r="IR147" i="34" s="1"/>
  <c r="GS136" i="34"/>
  <c r="J352" i="20"/>
  <c r="GD221" i="34"/>
  <c r="ID149" i="34"/>
  <c r="J359" i="20"/>
  <c r="J347" i="20"/>
  <c r="BJ142" i="33"/>
  <c r="BJ221" i="33" s="1"/>
  <c r="IQ221" i="34"/>
  <c r="BL138" i="33"/>
  <c r="I349" i="20"/>
  <c r="FE147" i="34"/>
  <c r="HE147" i="34" s="1"/>
  <c r="U221" i="33"/>
  <c r="ID127" i="34"/>
  <c r="IF146" i="34"/>
  <c r="GR147" i="34"/>
  <c r="BK140" i="33"/>
  <c r="HE140" i="34"/>
  <c r="JE140" i="34" s="1"/>
  <c r="V129" i="34"/>
  <c r="V129" i="33"/>
  <c r="K138" i="34"/>
  <c r="K138" i="33"/>
  <c r="J193" i="20"/>
  <c r="BJ138" i="34" s="1"/>
  <c r="EG138" i="34" s="1"/>
  <c r="IG138" i="34" s="1"/>
  <c r="AJ138" i="34"/>
  <c r="J137" i="34"/>
  <c r="J137" i="33"/>
  <c r="X137" i="34"/>
  <c r="X137" i="33"/>
  <c r="BH149" i="34"/>
  <c r="FE149" i="34" s="1"/>
  <c r="HF136" i="34"/>
  <c r="JF136" i="34"/>
  <c r="GF125" i="34"/>
  <c r="DR128" i="34"/>
  <c r="ER128" i="34"/>
  <c r="GR128" i="34"/>
  <c r="FR128" i="34"/>
  <c r="FE128" i="34"/>
  <c r="AM124" i="33"/>
  <c r="GE128" i="34"/>
  <c r="ES126" i="34"/>
  <c r="DS126" i="34"/>
  <c r="FS126" i="34"/>
  <c r="GS126" i="34"/>
  <c r="FF126" i="34"/>
  <c r="V137" i="34"/>
  <c r="V137" i="33"/>
  <c r="I137" i="33"/>
  <c r="I137" i="34"/>
  <c r="W138" i="34"/>
  <c r="W138" i="33"/>
  <c r="V139" i="34"/>
  <c r="V139" i="33"/>
  <c r="JE130" i="34"/>
  <c r="HE130" i="34"/>
  <c r="HE141" i="34"/>
  <c r="JE141" i="34"/>
  <c r="U221" i="34"/>
  <c r="EG136" i="34"/>
  <c r="IG136" i="34" s="1"/>
  <c r="EG124" i="34"/>
  <c r="IG124" i="34" s="1"/>
  <c r="AL125" i="33"/>
  <c r="DT124" i="34"/>
  <c r="HT124" i="34" s="1"/>
  <c r="FT124" i="34"/>
  <c r="ET124" i="34"/>
  <c r="IT124" i="34" s="1"/>
  <c r="GT124" i="34"/>
  <c r="FG124" i="34"/>
  <c r="EH135" i="34"/>
  <c r="IH135" i="34" s="1"/>
  <c r="AK127" i="33"/>
  <c r="H221" i="33"/>
  <c r="I129" i="34"/>
  <c r="I129" i="33"/>
  <c r="BH127" i="34"/>
  <c r="GR127" i="34" s="1"/>
  <c r="X138" i="34"/>
  <c r="X138" i="33"/>
  <c r="J138" i="34"/>
  <c r="J138" i="33"/>
  <c r="HD149" i="34"/>
  <c r="JD149" i="34" s="1"/>
  <c r="EE147" i="34"/>
  <c r="IE147" i="34" s="1"/>
  <c r="BK149" i="33"/>
  <c r="GG124" i="34"/>
  <c r="HF138" i="34"/>
  <c r="JF138" i="34"/>
  <c r="DU135" i="34"/>
  <c r="EU135" i="34"/>
  <c r="FU135" i="34"/>
  <c r="FH135" i="34"/>
  <c r="GU135" i="34"/>
  <c r="FS125" i="34"/>
  <c r="ES125" i="34"/>
  <c r="IS125" i="34" s="1"/>
  <c r="DS125" i="34"/>
  <c r="HS125" i="34" s="1"/>
  <c r="FF125" i="34"/>
  <c r="GS125" i="34"/>
  <c r="AM141" i="33"/>
  <c r="BM141" i="33" s="1"/>
  <c r="EF145" i="34"/>
  <c r="IF145" i="34" s="1"/>
  <c r="DR127" i="34"/>
  <c r="HR127" i="34" s="1"/>
  <c r="ER127" i="34"/>
  <c r="IR127" i="34" s="1"/>
  <c r="FR127" i="34"/>
  <c r="H221" i="34"/>
  <c r="DT136" i="34"/>
  <c r="HT136" i="34" s="1"/>
  <c r="FT136" i="34"/>
  <c r="ET136" i="34"/>
  <c r="IT136" i="34" s="1"/>
  <c r="GT136" i="34"/>
  <c r="FG136" i="34"/>
  <c r="I139" i="34"/>
  <c r="I139" i="33"/>
  <c r="W137" i="34"/>
  <c r="W137" i="33"/>
  <c r="K137" i="34"/>
  <c r="K137" i="33"/>
  <c r="JD132" i="34"/>
  <c r="HD132" i="34"/>
  <c r="EF125" i="34"/>
  <c r="IF125" i="34" s="1"/>
  <c r="FR149" i="34"/>
  <c r="ER149" i="34"/>
  <c r="DR149" i="34"/>
  <c r="EF126" i="34"/>
  <c r="IF126" i="34" s="1"/>
  <c r="GF136" i="34"/>
  <c r="EF136" i="34"/>
  <c r="IF136" i="34" s="1"/>
  <c r="AK128" i="33"/>
  <c r="AN135" i="33"/>
  <c r="AL126" i="33"/>
  <c r="AM136" i="33"/>
  <c r="JD131" i="34"/>
  <c r="FD221" i="34"/>
  <c r="IR129" i="34"/>
  <c r="ID131" i="34"/>
  <c r="ED221" i="34"/>
  <c r="JE129" i="34"/>
  <c r="HQ221" i="34"/>
  <c r="FE133" i="34"/>
  <c r="GR133" i="34"/>
  <c r="FF141" i="34"/>
  <c r="EQ222" i="34"/>
  <c r="GR146" i="34"/>
  <c r="IR146" i="34" s="1"/>
  <c r="FE146" i="34"/>
  <c r="EF141" i="34"/>
  <c r="IF141" i="34" s="1"/>
  <c r="GF141" i="34"/>
  <c r="I143" i="32"/>
  <c r="I271" i="32" s="1"/>
  <c r="FQ222" i="34"/>
  <c r="H372" i="20"/>
  <c r="K193" i="20"/>
  <c r="GG141" i="34"/>
  <c r="I192" i="20"/>
  <c r="BI137" i="34" s="1"/>
  <c r="GF137" i="34" s="1"/>
  <c r="HS146" i="34"/>
  <c r="I272" i="20"/>
  <c r="K295" i="20"/>
  <c r="AV162" i="34"/>
  <c r="I246" i="32"/>
  <c r="BH162" i="34"/>
  <c r="GR162" i="34" s="1"/>
  <c r="H271" i="32"/>
  <c r="HD161" i="34"/>
  <c r="JD161" i="34" s="1"/>
  <c r="FD222" i="34"/>
  <c r="BW161" i="33"/>
  <c r="AW222" i="33"/>
  <c r="GD161" i="34"/>
  <c r="GD222" i="34" s="1"/>
  <c r="BG222" i="34"/>
  <c r="J328" i="20"/>
  <c r="H370" i="20"/>
  <c r="ER131" i="34"/>
  <c r="AH161" i="34"/>
  <c r="H170" i="32"/>
  <c r="H55" i="32"/>
  <c r="U161" i="34"/>
  <c r="U222" i="34" s="1"/>
  <c r="U161" i="33"/>
  <c r="H220" i="32"/>
  <c r="H105" i="32"/>
  <c r="I296" i="20"/>
  <c r="AL145" i="33"/>
  <c r="BL145" i="33" s="1"/>
  <c r="K259" i="20"/>
  <c r="J261" i="20"/>
  <c r="EF130" i="34"/>
  <c r="IF130" i="34" s="1"/>
  <c r="K294" i="20"/>
  <c r="L157" i="20"/>
  <c r="AY135" i="34" s="1"/>
  <c r="L124" i="20"/>
  <c r="L58" i="20"/>
  <c r="AL135" i="34" s="1"/>
  <c r="L91" i="20"/>
  <c r="I220" i="20"/>
  <c r="ES130" i="34"/>
  <c r="IS130" i="34" s="1"/>
  <c r="J147" i="20"/>
  <c r="AW125" i="34" s="1"/>
  <c r="J48" i="20"/>
  <c r="AJ125" i="34" s="1"/>
  <c r="J114" i="20"/>
  <c r="J81" i="20"/>
  <c r="H264" i="20"/>
  <c r="K146" i="20"/>
  <c r="AX124" i="34" s="1"/>
  <c r="K47" i="20"/>
  <c r="AK124" i="34" s="1"/>
  <c r="K113" i="20"/>
  <c r="K80" i="20"/>
  <c r="GT146" i="34"/>
  <c r="FE132" i="34"/>
  <c r="HE132" i="34" s="1"/>
  <c r="FR132" i="34"/>
  <c r="DR132" i="34"/>
  <c r="ER132" i="34"/>
  <c r="GR132" i="34"/>
  <c r="I327" i="20"/>
  <c r="I253" i="20"/>
  <c r="AL134" i="33"/>
  <c r="BL134" i="33" s="1"/>
  <c r="K328" i="20"/>
  <c r="I171" i="32"/>
  <c r="AI162" i="34"/>
  <c r="HR146" i="34"/>
  <c r="J229" i="20"/>
  <c r="HQ162" i="34"/>
  <c r="GE146" i="34"/>
  <c r="IE146" i="34" s="1"/>
  <c r="AK132" i="33"/>
  <c r="BK132" i="33" s="1"/>
  <c r="I194" i="20"/>
  <c r="BI139" i="34" s="1"/>
  <c r="GF139" i="34" s="1"/>
  <c r="I329" i="20"/>
  <c r="J228" i="20"/>
  <c r="AK131" i="33"/>
  <c r="K228" i="20"/>
  <c r="I150" i="20"/>
  <c r="AV128" i="34" s="1"/>
  <c r="I117" i="20"/>
  <c r="I84" i="20"/>
  <c r="I51" i="20"/>
  <c r="AI128" i="34" s="1"/>
  <c r="K158" i="20"/>
  <c r="AX136" i="34" s="1"/>
  <c r="K92" i="20"/>
  <c r="K59" i="20"/>
  <c r="AK136" i="34" s="1"/>
  <c r="K125" i="20"/>
  <c r="AL144" i="33"/>
  <c r="I261" i="20"/>
  <c r="BJ161" i="33"/>
  <c r="AJ222" i="33"/>
  <c r="GT141" i="34"/>
  <c r="ET141" i="34"/>
  <c r="FG141" i="34"/>
  <c r="FT141" i="34"/>
  <c r="DT141" i="34"/>
  <c r="K163" i="20"/>
  <c r="AX141" i="34" s="1"/>
  <c r="K97" i="20"/>
  <c r="K64" i="20"/>
  <c r="AK141" i="34" s="1"/>
  <c r="K130" i="20"/>
  <c r="J167" i="20"/>
  <c r="AW145" i="34" s="1"/>
  <c r="J101" i="20"/>
  <c r="J68" i="20"/>
  <c r="AJ145" i="34" s="1"/>
  <c r="J134" i="20"/>
  <c r="L159" i="20"/>
  <c r="AY137" i="34" s="1"/>
  <c r="L93" i="20"/>
  <c r="L60" i="20"/>
  <c r="AL137" i="34" s="1"/>
  <c r="L126" i="20"/>
  <c r="K151" i="20"/>
  <c r="AX129" i="34" s="1"/>
  <c r="K85" i="20"/>
  <c r="K118" i="20"/>
  <c r="K52" i="20"/>
  <c r="AK129" i="34" s="1"/>
  <c r="J241" i="20"/>
  <c r="J307" i="20"/>
  <c r="I262" i="20"/>
  <c r="EH140" i="34"/>
  <c r="IH140" i="34" s="1"/>
  <c r="K358" i="20"/>
  <c r="I294" i="20"/>
  <c r="AL143" i="33"/>
  <c r="BL143" i="33" s="1"/>
  <c r="FS150" i="34"/>
  <c r="DS150" i="34"/>
  <c r="ES150" i="34"/>
  <c r="I184" i="20"/>
  <c r="BI129" i="34" s="1"/>
  <c r="I319" i="20"/>
  <c r="GR131" i="34"/>
  <c r="H350" i="20"/>
  <c r="H208" i="20"/>
  <c r="DU140" i="34"/>
  <c r="EU140" i="34"/>
  <c r="FU140" i="34"/>
  <c r="I162" i="34"/>
  <c r="I196" i="32"/>
  <c r="I162" i="33"/>
  <c r="AL162" i="33" s="1"/>
  <c r="BL162" i="33" s="1"/>
  <c r="DR162" i="34"/>
  <c r="ER162" i="34"/>
  <c r="FR162" i="34"/>
  <c r="HR147" i="34"/>
  <c r="G691" i="6"/>
  <c r="G736" i="6" s="1"/>
  <c r="J295" i="20"/>
  <c r="IS146" i="34"/>
  <c r="ET146" i="34"/>
  <c r="DT146" i="34"/>
  <c r="FT146" i="34"/>
  <c r="AU161" i="34"/>
  <c r="H130" i="32"/>
  <c r="H245" i="32"/>
  <c r="AL146" i="33"/>
  <c r="BL146" i="33" s="1"/>
  <c r="I263" i="20"/>
  <c r="J192" i="20"/>
  <c r="BJ137" i="34" s="1"/>
  <c r="GG137" i="34" s="1"/>
  <c r="J327" i="20"/>
  <c r="HS141" i="34"/>
  <c r="ED161" i="34"/>
  <c r="ES151" i="34"/>
  <c r="FS151" i="34"/>
  <c r="DS151" i="34"/>
  <c r="FF151" i="34"/>
  <c r="HF151" i="34" s="1"/>
  <c r="JF151" i="34" s="1"/>
  <c r="GS151" i="34"/>
  <c r="EG141" i="34"/>
  <c r="IG141" i="34" s="1"/>
  <c r="K192" i="20"/>
  <c r="BK137" i="34" s="1"/>
  <c r="GH137" i="34" s="1"/>
  <c r="G233" i="20"/>
  <c r="G299" i="20"/>
  <c r="G310" i="20" s="1"/>
  <c r="BW221" i="33"/>
  <c r="JD148" i="34"/>
  <c r="L160" i="20"/>
  <c r="AY138" i="34" s="1"/>
  <c r="L94" i="20"/>
  <c r="L61" i="20"/>
  <c r="AL138" i="34" s="1"/>
  <c r="L127" i="20"/>
  <c r="I169" i="20"/>
  <c r="AV147" i="34" s="1"/>
  <c r="I103" i="20"/>
  <c r="I136" i="20"/>
  <c r="I70" i="20"/>
  <c r="AI147" i="34" s="1"/>
  <c r="I149" i="20"/>
  <c r="I83" i="20"/>
  <c r="I116" i="20"/>
  <c r="I50" i="20"/>
  <c r="I37" i="20"/>
  <c r="I171" i="20"/>
  <c r="AV149" i="34" s="1"/>
  <c r="I105" i="20"/>
  <c r="I72" i="20"/>
  <c r="AI149" i="34" s="1"/>
  <c r="I138" i="20"/>
  <c r="J148" i="20"/>
  <c r="AW126" i="34" s="1"/>
  <c r="J115" i="20"/>
  <c r="J49" i="20"/>
  <c r="AJ126" i="34" s="1"/>
  <c r="J82" i="20"/>
  <c r="I228" i="20"/>
  <c r="DR152" i="34"/>
  <c r="FR152" i="34"/>
  <c r="ER152" i="34"/>
  <c r="GR152" i="34"/>
  <c r="FE152" i="34"/>
  <c r="HE152" i="34" s="1"/>
  <c r="JE152" i="34" s="1"/>
  <c r="I286" i="20"/>
  <c r="K229" i="20"/>
  <c r="GE132" i="34"/>
  <c r="EE132" i="34"/>
  <c r="IE132" i="34" s="1"/>
  <c r="V162" i="34"/>
  <c r="I221" i="32"/>
  <c r="V162" i="33"/>
  <c r="AY162" i="33" s="1"/>
  <c r="BY162" i="33" s="1"/>
  <c r="I368" i="20"/>
  <c r="GQ161" i="34"/>
  <c r="HQ161" i="34"/>
  <c r="DQ222" i="34"/>
  <c r="DS130" i="34"/>
  <c r="HS130" i="34" s="1"/>
  <c r="FS130" i="34"/>
  <c r="GS130" i="34"/>
  <c r="FF130" i="34"/>
  <c r="AX221" i="33"/>
  <c r="J43" i="32"/>
  <c r="J93" i="32"/>
  <c r="J118" i="32"/>
  <c r="J68" i="32"/>
  <c r="GG133" i="34"/>
  <c r="EG133" i="34"/>
  <c r="IG133" i="34" s="1"/>
  <c r="ET133" i="34"/>
  <c r="IT133" i="34" s="1"/>
  <c r="FG133" i="34"/>
  <c r="HG133" i="34" s="1"/>
  <c r="GT133" i="34"/>
  <c r="FT133" i="34"/>
  <c r="DT133" i="34"/>
  <c r="HT133" i="34" s="1"/>
  <c r="H142" i="32"/>
  <c r="H161" i="34"/>
  <c r="H195" i="32"/>
  <c r="H161" i="33"/>
  <c r="H80" i="32"/>
  <c r="I230" i="20"/>
  <c r="J294" i="20"/>
  <c r="AM143" i="33"/>
  <c r="BM143" i="33" s="1"/>
  <c r="DT142" i="34"/>
  <c r="HT142" i="34" s="1"/>
  <c r="IS141" i="34"/>
  <c r="G690" i="6"/>
  <c r="FR131" i="34"/>
  <c r="DR131" i="34"/>
  <c r="GF130" i="34"/>
  <c r="GE133" i="34"/>
  <c r="AN144" i="33"/>
  <c r="BN144" i="33" s="1"/>
  <c r="K261" i="20"/>
  <c r="BM148" i="33"/>
  <c r="K327" i="20"/>
  <c r="BK142" i="33"/>
  <c r="AV127" i="34" l="1"/>
  <c r="AI127" i="34"/>
  <c r="ID221" i="34"/>
  <c r="JE147" i="34"/>
  <c r="ES129" i="34"/>
  <c r="FF129" i="34"/>
  <c r="HF129" i="34" s="1"/>
  <c r="GR149" i="34"/>
  <c r="AL129" i="33"/>
  <c r="BL129" i="33" s="1"/>
  <c r="J361" i="20"/>
  <c r="DS129" i="34"/>
  <c r="IS151" i="34"/>
  <c r="FS129" i="34"/>
  <c r="IU135" i="34"/>
  <c r="AM138" i="33"/>
  <c r="BM138" i="33" s="1"/>
  <c r="AL139" i="33"/>
  <c r="BL139" i="33" s="1"/>
  <c r="BK147" i="33"/>
  <c r="AN137" i="33"/>
  <c r="BN137" i="33" s="1"/>
  <c r="JE133" i="34"/>
  <c r="HE133" i="34"/>
  <c r="GG138" i="34"/>
  <c r="FE127" i="34"/>
  <c r="HE127" i="34" s="1"/>
  <c r="JE127" i="34" s="1"/>
  <c r="HD221" i="34"/>
  <c r="JD221" i="34" s="1"/>
  <c r="AL137" i="33"/>
  <c r="BL137" i="33" s="1"/>
  <c r="HR149" i="34"/>
  <c r="BI162" i="34"/>
  <c r="EF162" i="34" s="1"/>
  <c r="IF162" i="34" s="1"/>
  <c r="I360" i="20"/>
  <c r="IR149" i="34"/>
  <c r="IR128" i="34"/>
  <c r="BL140" i="33"/>
  <c r="HF140" i="34"/>
  <c r="JF140" i="34" s="1"/>
  <c r="V147" i="34"/>
  <c r="V147" i="33"/>
  <c r="AY147" i="33" s="1"/>
  <c r="BY147" i="33" s="1"/>
  <c r="J126" i="34"/>
  <c r="J126" i="33"/>
  <c r="V149" i="34"/>
  <c r="V149" i="33"/>
  <c r="AY149" i="33" s="1"/>
  <c r="BY149" i="33" s="1"/>
  <c r="I127" i="34"/>
  <c r="I127" i="33"/>
  <c r="I147" i="34"/>
  <c r="I147" i="33"/>
  <c r="AL147" i="33" s="1"/>
  <c r="L138" i="33"/>
  <c r="L138" i="34"/>
  <c r="Y137" i="34"/>
  <c r="Y137" i="33"/>
  <c r="W145" i="34"/>
  <c r="W145" i="33"/>
  <c r="X141" i="34"/>
  <c r="X141" i="33"/>
  <c r="K136" i="34"/>
  <c r="K136" i="33"/>
  <c r="V128" i="34"/>
  <c r="V128" i="33"/>
  <c r="GS129" i="34"/>
  <c r="IS129" i="34" s="1"/>
  <c r="K124" i="34"/>
  <c r="K124" i="33"/>
  <c r="JF141" i="34"/>
  <c r="HF141" i="34"/>
  <c r="BN135" i="33"/>
  <c r="HE149" i="34"/>
  <c r="JE149" i="34" s="1"/>
  <c r="HG136" i="34"/>
  <c r="JG136" i="34"/>
  <c r="HH135" i="34"/>
  <c r="JH135" i="34" s="1"/>
  <c r="EH137" i="34"/>
  <c r="IH137" i="34" s="1"/>
  <c r="FT138" i="34"/>
  <c r="DT138" i="34"/>
  <c r="HT138" i="34" s="1"/>
  <c r="GT138" i="34"/>
  <c r="ET138" i="34"/>
  <c r="IT138" i="34" s="1"/>
  <c r="FG138" i="34"/>
  <c r="IS126" i="34"/>
  <c r="HE128" i="34"/>
  <c r="JE128" i="34" s="1"/>
  <c r="HR128" i="34"/>
  <c r="FT137" i="34"/>
  <c r="ET137" i="34"/>
  <c r="IT137" i="34" s="1"/>
  <c r="GT137" i="34"/>
  <c r="FG137" i="34"/>
  <c r="DT137" i="34"/>
  <c r="HT137" i="34" s="1"/>
  <c r="AV221" i="34"/>
  <c r="X129" i="34"/>
  <c r="X129" i="33"/>
  <c r="X124" i="34"/>
  <c r="X124" i="33"/>
  <c r="J125" i="34"/>
  <c r="J125" i="33"/>
  <c r="L135" i="34"/>
  <c r="L135" i="33"/>
  <c r="GF129" i="34"/>
  <c r="K361" i="20"/>
  <c r="BK138" i="34"/>
  <c r="GU138" i="34" s="1"/>
  <c r="HE146" i="34"/>
  <c r="JE146" i="34" s="1"/>
  <c r="BK128" i="33"/>
  <c r="EF139" i="34"/>
  <c r="IF139" i="34" s="1"/>
  <c r="HG124" i="34"/>
  <c r="JG124" i="34"/>
  <c r="JF130" i="34"/>
  <c r="HF130" i="34"/>
  <c r="W126" i="34"/>
  <c r="W126" i="33"/>
  <c r="I149" i="33"/>
  <c r="AL149" i="33" s="1"/>
  <c r="I149" i="34"/>
  <c r="AI221" i="34"/>
  <c r="Y138" i="34"/>
  <c r="Y138" i="33"/>
  <c r="K129" i="34"/>
  <c r="K129" i="33"/>
  <c r="L137" i="34"/>
  <c r="L137" i="33"/>
  <c r="J145" i="34"/>
  <c r="J145" i="33"/>
  <c r="K141" i="34"/>
  <c r="K141" i="33"/>
  <c r="X136" i="34"/>
  <c r="X136" i="33"/>
  <c r="W125" i="34"/>
  <c r="W125" i="33"/>
  <c r="EF129" i="34"/>
  <c r="IF129" i="34" s="1"/>
  <c r="BM136" i="33"/>
  <c r="HF125" i="34"/>
  <c r="JF125" i="34"/>
  <c r="EG137" i="34"/>
  <c r="IG137" i="34" s="1"/>
  <c r="FS137" i="34"/>
  <c r="DS137" i="34"/>
  <c r="HS137" i="34" s="1"/>
  <c r="ES137" i="34"/>
  <c r="IS137" i="34" s="1"/>
  <c r="FF137" i="34"/>
  <c r="GS137" i="34"/>
  <c r="HS126" i="34"/>
  <c r="AN138" i="33"/>
  <c r="V127" i="34"/>
  <c r="V127" i="33"/>
  <c r="JG141" i="34"/>
  <c r="HG141" i="34"/>
  <c r="I128" i="34"/>
  <c r="I128" i="33"/>
  <c r="Y135" i="34"/>
  <c r="Y135" i="33"/>
  <c r="BL126" i="33"/>
  <c r="DU137" i="34"/>
  <c r="HU137" i="34" s="1"/>
  <c r="GU137" i="34"/>
  <c r="EU137" i="34"/>
  <c r="IU137" i="34" s="1"/>
  <c r="FU137" i="34"/>
  <c r="FH137" i="34"/>
  <c r="FS139" i="34"/>
  <c r="ES139" i="34"/>
  <c r="IS139" i="34" s="1"/>
  <c r="DS139" i="34"/>
  <c r="HS139" i="34" s="1"/>
  <c r="GS139" i="34"/>
  <c r="FF139" i="34"/>
  <c r="HU135" i="34"/>
  <c r="GE127" i="34"/>
  <c r="BH221" i="34"/>
  <c r="EE127" i="34"/>
  <c r="BK127" i="33"/>
  <c r="BL125" i="33"/>
  <c r="EF137" i="34"/>
  <c r="IF137" i="34" s="1"/>
  <c r="HF126" i="34"/>
  <c r="JF126" i="34" s="1"/>
  <c r="BM124" i="33"/>
  <c r="GE149" i="34"/>
  <c r="EE149" i="34"/>
  <c r="IE149" i="34" s="1"/>
  <c r="AM137" i="33"/>
  <c r="BM137" i="33" s="1"/>
  <c r="EU138" i="34"/>
  <c r="IU138" i="34" s="1"/>
  <c r="FU138" i="34"/>
  <c r="DU138" i="34"/>
  <c r="HU138" i="34" s="1"/>
  <c r="JF129" i="34"/>
  <c r="FR221" i="34"/>
  <c r="HR131" i="34"/>
  <c r="DR221" i="34"/>
  <c r="ER221" i="34"/>
  <c r="HU140" i="34"/>
  <c r="EG146" i="34"/>
  <c r="FG146" i="34"/>
  <c r="HG146" i="34" s="1"/>
  <c r="GG146" i="34"/>
  <c r="IR131" i="34"/>
  <c r="EE162" i="34"/>
  <c r="IE162" i="34" s="1"/>
  <c r="HQ222" i="34"/>
  <c r="EE131" i="34"/>
  <c r="FE162" i="34"/>
  <c r="HE162" i="34" s="1"/>
  <c r="JE162" i="34" s="1"/>
  <c r="FE131" i="34"/>
  <c r="HE131" i="34" s="1"/>
  <c r="BL144" i="33"/>
  <c r="AK221" i="33"/>
  <c r="BK131" i="33"/>
  <c r="J180" i="20"/>
  <c r="BJ125" i="34" s="1"/>
  <c r="IR132" i="34"/>
  <c r="K179" i="20"/>
  <c r="BK124" i="34" s="1"/>
  <c r="EH124" i="34" s="1"/>
  <c r="IH124" i="34" s="1"/>
  <c r="EH143" i="34"/>
  <c r="IH143" i="34" s="1"/>
  <c r="IR162" i="34"/>
  <c r="K184" i="20"/>
  <c r="BK129" i="34" s="1"/>
  <c r="J200" i="20"/>
  <c r="BJ145" i="34" s="1"/>
  <c r="EG145" i="34" s="1"/>
  <c r="IG145" i="34" s="1"/>
  <c r="HT141" i="34"/>
  <c r="L193" i="20"/>
  <c r="BL138" i="34" s="1"/>
  <c r="GI138" i="34" s="1"/>
  <c r="JE150" i="34"/>
  <c r="I183" i="20"/>
  <c r="BI128" i="34" s="1"/>
  <c r="GF128" i="34" s="1"/>
  <c r="HR152" i="34"/>
  <c r="HT146" i="34"/>
  <c r="J181" i="20"/>
  <c r="IT141" i="34"/>
  <c r="K191" i="20"/>
  <c r="K359" i="20" s="1"/>
  <c r="I182" i="20"/>
  <c r="HR162" i="34"/>
  <c r="GU140" i="34"/>
  <c r="IU140" i="34" s="1"/>
  <c r="L163" i="20"/>
  <c r="AY141" i="34" s="1"/>
  <c r="L97" i="20"/>
  <c r="L64" i="20"/>
  <c r="AL141" i="34" s="1"/>
  <c r="L130" i="20"/>
  <c r="J149" i="20"/>
  <c r="J50" i="20"/>
  <c r="J83" i="20"/>
  <c r="J116" i="20"/>
  <c r="J150" i="20"/>
  <c r="AW128" i="34" s="1"/>
  <c r="J117" i="20"/>
  <c r="J84" i="20"/>
  <c r="J51" i="20"/>
  <c r="AJ128" i="34" s="1"/>
  <c r="I264" i="20"/>
  <c r="K148" i="20"/>
  <c r="AX126" i="34" s="1"/>
  <c r="K82" i="20"/>
  <c r="K49" i="20"/>
  <c r="AK126" i="34" s="1"/>
  <c r="K115" i="20"/>
  <c r="K147" i="20"/>
  <c r="AX125" i="34" s="1"/>
  <c r="K48" i="20"/>
  <c r="AK125" i="34" s="1"/>
  <c r="K114" i="20"/>
  <c r="K81" i="20"/>
  <c r="L151" i="20"/>
  <c r="AY129" i="34" s="1"/>
  <c r="L118" i="20"/>
  <c r="L52" i="20"/>
  <c r="AL129" i="34" s="1"/>
  <c r="L85" i="20"/>
  <c r="J272" i="20"/>
  <c r="H270" i="32"/>
  <c r="BH161" i="34"/>
  <c r="FE161" i="34" s="1"/>
  <c r="H155" i="32"/>
  <c r="J262" i="20"/>
  <c r="J162" i="34"/>
  <c r="J196" i="32"/>
  <c r="J162" i="33"/>
  <c r="AM162" i="33" s="1"/>
  <c r="BM162" i="33" s="1"/>
  <c r="J316" i="20"/>
  <c r="I306" i="20"/>
  <c r="I251" i="20"/>
  <c r="I109" i="20"/>
  <c r="I238" i="20"/>
  <c r="L229" i="20"/>
  <c r="G244" i="20"/>
  <c r="G378" i="20" s="1"/>
  <c r="HS151" i="34"/>
  <c r="ID161" i="34"/>
  <c r="ED222" i="34"/>
  <c r="ID222" i="34" s="1"/>
  <c r="J360" i="20"/>
  <c r="GG142" i="34"/>
  <c r="FT142" i="34"/>
  <c r="ES162" i="34"/>
  <c r="FS162" i="34"/>
  <c r="GS133" i="34"/>
  <c r="I352" i="20"/>
  <c r="HS150" i="34"/>
  <c r="H271" i="20"/>
  <c r="K319" i="20"/>
  <c r="L261" i="20"/>
  <c r="J335" i="20"/>
  <c r="K298" i="20"/>
  <c r="H252" i="20"/>
  <c r="K326" i="20"/>
  <c r="I285" i="20"/>
  <c r="EF144" i="34"/>
  <c r="IF144" i="34" s="1"/>
  <c r="I362" i="20"/>
  <c r="DS162" i="34"/>
  <c r="ES133" i="34"/>
  <c r="IS133" i="34" s="1"/>
  <c r="FS133" i="34"/>
  <c r="K314" i="20"/>
  <c r="J315" i="20"/>
  <c r="DS133" i="34"/>
  <c r="HS133" i="34" s="1"/>
  <c r="K43" i="32"/>
  <c r="K93" i="32"/>
  <c r="K118" i="32"/>
  <c r="K68" i="32"/>
  <c r="L226" i="20"/>
  <c r="AM144" i="33"/>
  <c r="BM144" i="33" s="1"/>
  <c r="AH222" i="34"/>
  <c r="EG143" i="34"/>
  <c r="IG143" i="34" s="1"/>
  <c r="EU143" i="34"/>
  <c r="J373" i="20"/>
  <c r="J169" i="20"/>
  <c r="AW147" i="34" s="1"/>
  <c r="J103" i="20"/>
  <c r="J136" i="20"/>
  <c r="J70" i="20"/>
  <c r="AJ147" i="34" s="1"/>
  <c r="H233" i="20"/>
  <c r="H299" i="20"/>
  <c r="H310" i="20" s="1"/>
  <c r="BX221" i="33"/>
  <c r="JE148" i="34"/>
  <c r="L146" i="20"/>
  <c r="AY124" i="34" s="1"/>
  <c r="L47" i="20"/>
  <c r="AL124" i="34" s="1"/>
  <c r="L113" i="20"/>
  <c r="L80" i="20"/>
  <c r="AK161" i="33"/>
  <c r="H222" i="33"/>
  <c r="AW162" i="34"/>
  <c r="J246" i="32"/>
  <c r="J250" i="20"/>
  <c r="AM130" i="33"/>
  <c r="BM130" i="33" s="1"/>
  <c r="I240" i="20"/>
  <c r="I175" i="20"/>
  <c r="I304" i="20"/>
  <c r="AU222" i="34"/>
  <c r="ET142" i="34"/>
  <c r="IT142" i="34" s="1"/>
  <c r="GE131" i="34"/>
  <c r="GS150" i="34"/>
  <c r="IS150" i="34" s="1"/>
  <c r="K220" i="20"/>
  <c r="L192" i="20"/>
  <c r="BL137" i="34" s="1"/>
  <c r="GI137" i="34" s="1"/>
  <c r="J302" i="20"/>
  <c r="AZ151" i="33"/>
  <c r="K232" i="20"/>
  <c r="K293" i="20"/>
  <c r="AN142" i="33"/>
  <c r="I318" i="20"/>
  <c r="GH143" i="34"/>
  <c r="EF142" i="34"/>
  <c r="HR132" i="34"/>
  <c r="K248" i="20"/>
  <c r="J249" i="20"/>
  <c r="I250" i="20"/>
  <c r="L292" i="20"/>
  <c r="AX161" i="33"/>
  <c r="U222" i="33"/>
  <c r="GE162" i="34"/>
  <c r="L118" i="32"/>
  <c r="L68" i="32"/>
  <c r="L43" i="32"/>
  <c r="L93" i="32"/>
  <c r="H317" i="20"/>
  <c r="H343" i="20" s="1"/>
  <c r="GF142" i="34"/>
  <c r="I252" i="20"/>
  <c r="I271" i="20"/>
  <c r="JG133" i="34"/>
  <c r="W162" i="34"/>
  <c r="W162" i="33"/>
  <c r="AZ162" i="33" s="1"/>
  <c r="BZ162" i="33" s="1"/>
  <c r="J221" i="32"/>
  <c r="IQ161" i="34"/>
  <c r="GQ222" i="34"/>
  <c r="IQ222" i="34" s="1"/>
  <c r="J217" i="20"/>
  <c r="I273" i="20"/>
  <c r="AL152" i="33"/>
  <c r="I218" i="20"/>
  <c r="I76" i="20"/>
  <c r="L328" i="20"/>
  <c r="GH142" i="34"/>
  <c r="K360" i="20"/>
  <c r="FS145" i="34"/>
  <c r="DS145" i="34"/>
  <c r="ES145" i="34"/>
  <c r="GS145" i="34"/>
  <c r="FF145" i="34"/>
  <c r="FF150" i="34"/>
  <c r="HF150" i="34" s="1"/>
  <c r="DS142" i="34"/>
  <c r="HS142" i="34" s="1"/>
  <c r="ES142" i="34"/>
  <c r="IS142" i="34" s="1"/>
  <c r="FS142" i="34"/>
  <c r="FF142" i="34"/>
  <c r="GS142" i="34"/>
  <c r="K286" i="20"/>
  <c r="L294" i="20"/>
  <c r="J236" i="20"/>
  <c r="K265" i="20"/>
  <c r="AN148" i="33"/>
  <c r="K227" i="20"/>
  <c r="I219" i="20"/>
  <c r="EF150" i="34"/>
  <c r="IT146" i="34"/>
  <c r="K281" i="20"/>
  <c r="J37" i="20"/>
  <c r="J282" i="20"/>
  <c r="L190" i="20"/>
  <c r="BL135" i="34" s="1"/>
  <c r="GI135" i="34" s="1"/>
  <c r="L325" i="20"/>
  <c r="I42" i="32"/>
  <c r="I92" i="32"/>
  <c r="I117" i="32"/>
  <c r="I67" i="32"/>
  <c r="I28" i="32"/>
  <c r="I317" i="20"/>
  <c r="J171" i="20"/>
  <c r="AW149" i="34" s="1"/>
  <c r="J105" i="20"/>
  <c r="J72" i="20"/>
  <c r="AJ149" i="34" s="1"/>
  <c r="J138" i="20"/>
  <c r="M159" i="20"/>
  <c r="AZ137" i="34" s="1"/>
  <c r="M126" i="20"/>
  <c r="M93" i="20"/>
  <c r="M60" i="20"/>
  <c r="AM137" i="34" s="1"/>
  <c r="L158" i="20"/>
  <c r="AY136" i="34" s="1"/>
  <c r="L92" i="20"/>
  <c r="L59" i="20"/>
  <c r="AL136" i="34" s="1"/>
  <c r="L125" i="20"/>
  <c r="K253" i="20"/>
  <c r="K161" i="20"/>
  <c r="AX139" i="34" s="1"/>
  <c r="K62" i="20"/>
  <c r="AK139" i="34" s="1"/>
  <c r="K95" i="20"/>
  <c r="K128" i="20"/>
  <c r="M160" i="20"/>
  <c r="AZ138" i="34" s="1"/>
  <c r="M61" i="20"/>
  <c r="AM138" i="34" s="1"/>
  <c r="M94" i="20"/>
  <c r="M127" i="20"/>
  <c r="M157" i="20"/>
  <c r="AZ135" i="34" s="1"/>
  <c r="M124" i="20"/>
  <c r="M58" i="20"/>
  <c r="AM135" i="34" s="1"/>
  <c r="M91" i="20"/>
  <c r="K241" i="20"/>
  <c r="K307" i="20"/>
  <c r="DU143" i="34"/>
  <c r="HU143" i="34" s="1"/>
  <c r="FU143" i="34"/>
  <c r="G735" i="6"/>
  <c r="DR161" i="34"/>
  <c r="FR161" i="34"/>
  <c r="FR222" i="34" s="1"/>
  <c r="ER161" i="34"/>
  <c r="ER222" i="34" s="1"/>
  <c r="H222" i="34"/>
  <c r="J143" i="32"/>
  <c r="AJ162" i="34"/>
  <c r="J171" i="32"/>
  <c r="IR152" i="34"/>
  <c r="J161" i="20"/>
  <c r="J95" i="20"/>
  <c r="J128" i="20"/>
  <c r="J62" i="20"/>
  <c r="AJ139" i="34" s="1"/>
  <c r="J283" i="20"/>
  <c r="I204" i="20"/>
  <c r="BI149" i="34" s="1"/>
  <c r="GF149" i="34" s="1"/>
  <c r="I339" i="20"/>
  <c r="I284" i="20"/>
  <c r="I142" i="20"/>
  <c r="I202" i="20"/>
  <c r="I337" i="20"/>
  <c r="L295" i="20"/>
  <c r="J253" i="20"/>
  <c r="FH140" i="34"/>
  <c r="AN134" i="33"/>
  <c r="BN134" i="33" s="1"/>
  <c r="L228" i="20"/>
  <c r="J269" i="20"/>
  <c r="K196" i="20"/>
  <c r="BK141" i="34" s="1"/>
  <c r="K331" i="20"/>
  <c r="FS143" i="34"/>
  <c r="DS143" i="34"/>
  <c r="HS143" i="34" s="1"/>
  <c r="ES143" i="34"/>
  <c r="GS143" i="34"/>
  <c r="FF143" i="34"/>
  <c r="GH140" i="34"/>
  <c r="AN143" i="33"/>
  <c r="BN143" i="33" s="1"/>
  <c r="K260" i="20"/>
  <c r="JF146" i="34"/>
  <c r="GF150" i="34"/>
  <c r="JE132" i="34"/>
  <c r="K215" i="20"/>
  <c r="J216" i="20"/>
  <c r="L259" i="20"/>
  <c r="FT143" i="34"/>
  <c r="DT143" i="34"/>
  <c r="HT143" i="34" s="1"/>
  <c r="ET143" i="34"/>
  <c r="FG143" i="34"/>
  <c r="GT143" i="34"/>
  <c r="DS144" i="34"/>
  <c r="ES144" i="34"/>
  <c r="GS144" i="34"/>
  <c r="FS144" i="34"/>
  <c r="FF144" i="34"/>
  <c r="H376" i="20"/>
  <c r="GG143" i="34"/>
  <c r="FH143" i="34"/>
  <c r="K262" i="20"/>
  <c r="L327" i="20"/>
  <c r="BL142" i="33"/>
  <c r="BI127" i="34" l="1"/>
  <c r="FF127" i="34" s="1"/>
  <c r="AJ127" i="34"/>
  <c r="AW127" i="34"/>
  <c r="FF162" i="34"/>
  <c r="HF162" i="34" s="1"/>
  <c r="JF162" i="34" s="1"/>
  <c r="GR221" i="34"/>
  <c r="IR221" i="34" s="1"/>
  <c r="HS129" i="34"/>
  <c r="GS162" i="34"/>
  <c r="IS162" i="34" s="1"/>
  <c r="L361" i="20"/>
  <c r="AN141" i="33"/>
  <c r="BN141" i="33" s="1"/>
  <c r="AO137" i="33"/>
  <c r="BO137" i="33" s="1"/>
  <c r="I351" i="20"/>
  <c r="IF150" i="34"/>
  <c r="GE221" i="34"/>
  <c r="FH138" i="34"/>
  <c r="HH138" i="34" s="1"/>
  <c r="K347" i="20"/>
  <c r="J348" i="20"/>
  <c r="J368" i="20"/>
  <c r="GF162" i="34"/>
  <c r="AL128" i="33"/>
  <c r="BL128" i="33" s="1"/>
  <c r="V221" i="33"/>
  <c r="I350" i="20"/>
  <c r="BK221" i="33"/>
  <c r="K352" i="20"/>
  <c r="IE127" i="34"/>
  <c r="J175" i="20"/>
  <c r="AW139" i="34"/>
  <c r="AW221" i="34" s="1"/>
  <c r="M138" i="34"/>
  <c r="M138" i="33"/>
  <c r="K139" i="33"/>
  <c r="K139" i="34"/>
  <c r="Y136" i="34"/>
  <c r="Y136" i="33"/>
  <c r="Y124" i="34"/>
  <c r="Y124" i="33"/>
  <c r="H277" i="20"/>
  <c r="W127" i="34"/>
  <c r="W127" i="33"/>
  <c r="L141" i="34"/>
  <c r="L141" i="33"/>
  <c r="HH137" i="34"/>
  <c r="JH137" i="34"/>
  <c r="GG145" i="34"/>
  <c r="V221" i="34"/>
  <c r="BN138" i="33"/>
  <c r="HF137" i="34"/>
  <c r="JF137" i="34"/>
  <c r="FV137" i="34"/>
  <c r="DV137" i="34"/>
  <c r="HV137" i="34" s="1"/>
  <c r="EV137" i="34"/>
  <c r="IV137" i="34" s="1"/>
  <c r="GV137" i="34"/>
  <c r="FI137" i="34"/>
  <c r="FS149" i="34"/>
  <c r="ES149" i="34"/>
  <c r="DS149" i="34"/>
  <c r="FF149" i="34"/>
  <c r="GS149" i="34"/>
  <c r="AM125" i="33"/>
  <c r="EF128" i="34"/>
  <c r="IF128" i="34" s="1"/>
  <c r="EI138" i="34"/>
  <c r="II138" i="34" s="1"/>
  <c r="HG138" i="34"/>
  <c r="JG138" i="34"/>
  <c r="EU124" i="34"/>
  <c r="IU124" i="34" s="1"/>
  <c r="FU124" i="34"/>
  <c r="DU124" i="34"/>
  <c r="HU124" i="34" s="1"/>
  <c r="GU124" i="34"/>
  <c r="FH124" i="34"/>
  <c r="AN136" i="33"/>
  <c r="FV138" i="34"/>
  <c r="DV138" i="34"/>
  <c r="HV138" i="34" s="1"/>
  <c r="EV138" i="34"/>
  <c r="IV138" i="34" s="1"/>
  <c r="FI138" i="34"/>
  <c r="GV138" i="34"/>
  <c r="AL127" i="33"/>
  <c r="I221" i="33"/>
  <c r="AM126" i="33"/>
  <c r="BM140" i="33"/>
  <c r="HG140" i="34"/>
  <c r="JG140" i="34" s="1"/>
  <c r="JF144" i="34"/>
  <c r="HF144" i="34"/>
  <c r="Z135" i="34"/>
  <c r="Z135" i="33"/>
  <c r="M137" i="33"/>
  <c r="M137" i="34"/>
  <c r="W149" i="34"/>
  <c r="W149" i="33"/>
  <c r="AZ149" i="33" s="1"/>
  <c r="BZ149" i="33" s="1"/>
  <c r="JF142" i="34"/>
  <c r="HF142" i="34"/>
  <c r="W147" i="34"/>
  <c r="W147" i="33"/>
  <c r="AZ147" i="33" s="1"/>
  <c r="BZ147" i="33" s="1"/>
  <c r="L129" i="34"/>
  <c r="L129" i="33"/>
  <c r="K125" i="34"/>
  <c r="K125" i="33"/>
  <c r="X126" i="34"/>
  <c r="X126" i="33"/>
  <c r="J128" i="34"/>
  <c r="J128" i="33"/>
  <c r="J127" i="34"/>
  <c r="J127" i="33"/>
  <c r="AM127" i="33" s="1"/>
  <c r="BM127" i="33" s="1"/>
  <c r="BK136" i="34"/>
  <c r="FH136" i="34" s="1"/>
  <c r="HR221" i="34"/>
  <c r="HE221" i="34"/>
  <c r="EI137" i="34"/>
  <c r="II137" i="34" s="1"/>
  <c r="BL149" i="33"/>
  <c r="FT125" i="34"/>
  <c r="DT125" i="34"/>
  <c r="HT125" i="34" s="1"/>
  <c r="ET125" i="34"/>
  <c r="IT125" i="34" s="1"/>
  <c r="GT125" i="34"/>
  <c r="FG125" i="34"/>
  <c r="EI135" i="34"/>
  <c r="II135" i="34" s="1"/>
  <c r="EG125" i="34"/>
  <c r="IG125" i="34" s="1"/>
  <c r="FU136" i="34"/>
  <c r="DU136" i="34"/>
  <c r="HU136" i="34" s="1"/>
  <c r="EU136" i="34"/>
  <c r="IU136" i="34" s="1"/>
  <c r="AO138" i="33"/>
  <c r="ES127" i="34"/>
  <c r="IS127" i="34" s="1"/>
  <c r="FS127" i="34"/>
  <c r="DS127" i="34"/>
  <c r="HS127" i="34" s="1"/>
  <c r="I221" i="34"/>
  <c r="DT126" i="34"/>
  <c r="ET126" i="34"/>
  <c r="FT126" i="34"/>
  <c r="JF143" i="34"/>
  <c r="HF143" i="34"/>
  <c r="BI147" i="34"/>
  <c r="FF147" i="34" s="1"/>
  <c r="J142" i="20"/>
  <c r="W139" i="34"/>
  <c r="W139" i="33"/>
  <c r="L136" i="34"/>
  <c r="L136" i="33"/>
  <c r="Z137" i="34"/>
  <c r="Z137" i="33"/>
  <c r="J147" i="34"/>
  <c r="J147" i="33"/>
  <c r="AM147" i="33" s="1"/>
  <c r="BM147" i="33" s="1"/>
  <c r="X125" i="34"/>
  <c r="X125" i="33"/>
  <c r="W128" i="34"/>
  <c r="W128" i="33"/>
  <c r="Y141" i="34"/>
  <c r="Y141" i="33"/>
  <c r="GH124" i="34"/>
  <c r="GS128" i="34"/>
  <c r="ES128" i="34"/>
  <c r="FF128" i="34"/>
  <c r="FS128" i="34"/>
  <c r="DS128" i="34"/>
  <c r="EF149" i="34"/>
  <c r="IF149" i="34" s="1"/>
  <c r="AO135" i="33"/>
  <c r="GG125" i="34"/>
  <c r="BL147" i="33"/>
  <c r="JH143" i="34"/>
  <c r="HH143" i="34"/>
  <c r="JG143" i="34"/>
  <c r="HG143" i="34"/>
  <c r="J139" i="34"/>
  <c r="J139" i="33"/>
  <c r="M135" i="34"/>
  <c r="M135" i="33"/>
  <c r="Z138" i="34"/>
  <c r="Z138" i="33"/>
  <c r="X139" i="34"/>
  <c r="X139" i="33"/>
  <c r="J149" i="34"/>
  <c r="J149" i="33"/>
  <c r="AM149" i="33" s="1"/>
  <c r="BM149" i="33" s="1"/>
  <c r="BN148" i="33"/>
  <c r="JF145" i="34"/>
  <c r="HF145" i="34"/>
  <c r="L124" i="34"/>
  <c r="L124" i="33"/>
  <c r="Y129" i="34"/>
  <c r="Y129" i="33"/>
  <c r="K126" i="34"/>
  <c r="K126" i="33"/>
  <c r="BJ126" i="34"/>
  <c r="GT126" i="34" s="1"/>
  <c r="HF139" i="34"/>
  <c r="JF139" i="34"/>
  <c r="AJ221" i="34"/>
  <c r="EH138" i="34"/>
  <c r="IH138" i="34" s="1"/>
  <c r="GH138" i="34"/>
  <c r="FV135" i="34"/>
  <c r="DV135" i="34"/>
  <c r="EV135" i="34"/>
  <c r="GV135" i="34"/>
  <c r="FI135" i="34"/>
  <c r="GF127" i="34"/>
  <c r="HG137" i="34"/>
  <c r="JG137" i="34"/>
  <c r="AN124" i="33"/>
  <c r="DS147" i="34"/>
  <c r="HS147" i="34" s="1"/>
  <c r="FS147" i="34"/>
  <c r="ES147" i="34"/>
  <c r="IS147" i="34" s="1"/>
  <c r="JE131" i="34"/>
  <c r="FE221" i="34"/>
  <c r="IE131" i="34"/>
  <c r="EE221" i="34"/>
  <c r="GR161" i="34"/>
  <c r="IR161" i="34" s="1"/>
  <c r="EG142" i="34"/>
  <c r="IG142" i="34" s="1"/>
  <c r="FG142" i="34"/>
  <c r="GT142" i="34"/>
  <c r="EE161" i="34"/>
  <c r="EE222" i="34" s="1"/>
  <c r="IE222" i="34" s="1"/>
  <c r="IG146" i="34"/>
  <c r="EH133" i="34"/>
  <c r="IH133" i="34" s="1"/>
  <c r="EF133" i="34"/>
  <c r="IF133" i="34" s="1"/>
  <c r="GU143" i="34"/>
  <c r="IU143" i="34" s="1"/>
  <c r="AY221" i="33"/>
  <c r="FF133" i="34"/>
  <c r="HF133" i="34" s="1"/>
  <c r="IS144" i="34"/>
  <c r="J202" i="20"/>
  <c r="BJ147" i="34" s="1"/>
  <c r="GG147" i="34" s="1"/>
  <c r="J349" i="20"/>
  <c r="L143" i="32"/>
  <c r="BL162" i="34" s="1"/>
  <c r="GG130" i="34"/>
  <c r="J194" i="20"/>
  <c r="BJ139" i="34" s="1"/>
  <c r="L191" i="20"/>
  <c r="BL136" i="34" s="1"/>
  <c r="GI136" i="34" s="1"/>
  <c r="I142" i="32"/>
  <c r="I155" i="32" s="1"/>
  <c r="L179" i="20"/>
  <c r="BL124" i="34" s="1"/>
  <c r="EI124" i="34" s="1"/>
  <c r="II124" i="34" s="1"/>
  <c r="GI143" i="34"/>
  <c r="J182" i="20"/>
  <c r="IF142" i="34"/>
  <c r="K194" i="20"/>
  <c r="AM129" i="33"/>
  <c r="BM129" i="33" s="1"/>
  <c r="M193" i="20"/>
  <c r="BM138" i="34" s="1"/>
  <c r="EJ138" i="34" s="1"/>
  <c r="IJ138" i="34" s="1"/>
  <c r="M192" i="20"/>
  <c r="HS145" i="34"/>
  <c r="I343" i="20"/>
  <c r="J76" i="20"/>
  <c r="L148" i="20"/>
  <c r="AY126" i="34" s="1"/>
  <c r="L49" i="20"/>
  <c r="AL126" i="34" s="1"/>
  <c r="L82" i="20"/>
  <c r="L115" i="20"/>
  <c r="L147" i="20"/>
  <c r="AY125" i="34" s="1"/>
  <c r="L114" i="20"/>
  <c r="L48" i="20"/>
  <c r="AL125" i="34" s="1"/>
  <c r="L81" i="20"/>
  <c r="FT129" i="34"/>
  <c r="DT151" i="34"/>
  <c r="ET151" i="34"/>
  <c r="FT151" i="34"/>
  <c r="GT151" i="34"/>
  <c r="FG151" i="34"/>
  <c r="HG151" i="34" s="1"/>
  <c r="JG151" i="34" s="1"/>
  <c r="FU133" i="34"/>
  <c r="DU133" i="34"/>
  <c r="HU133" i="34" s="1"/>
  <c r="EU133" i="34"/>
  <c r="IU133" i="34" s="1"/>
  <c r="GU133" i="34"/>
  <c r="FH133" i="34"/>
  <c r="HH133" i="34" s="1"/>
  <c r="J296" i="20"/>
  <c r="AM145" i="33"/>
  <c r="BM145" i="33" s="1"/>
  <c r="HE161" i="34"/>
  <c r="JE161" i="34" s="1"/>
  <c r="FE222" i="34"/>
  <c r="HR161" i="34"/>
  <c r="DR222" i="34"/>
  <c r="HR222" i="34" s="1"/>
  <c r="M259" i="20"/>
  <c r="M328" i="20"/>
  <c r="EJ143" i="34"/>
  <c r="IJ143" i="34" s="1"/>
  <c r="K230" i="20"/>
  <c r="L326" i="20"/>
  <c r="J204" i="20"/>
  <c r="BJ149" i="34" s="1"/>
  <c r="GG149" i="34" s="1"/>
  <c r="J339" i="20"/>
  <c r="L167" i="20"/>
  <c r="AY145" i="34" s="1"/>
  <c r="L101" i="20"/>
  <c r="L68" i="20"/>
  <c r="AL145" i="34" s="1"/>
  <c r="L134" i="20"/>
  <c r="V161" i="33"/>
  <c r="V161" i="34"/>
  <c r="V222" i="34" s="1"/>
  <c r="I220" i="32"/>
  <c r="I105" i="32"/>
  <c r="IS145" i="34"/>
  <c r="EI143" i="34"/>
  <c r="II143" i="34" s="1"/>
  <c r="FS152" i="34"/>
  <c r="FF152" i="34"/>
  <c r="HF152" i="34" s="1"/>
  <c r="JF152" i="34" s="1"/>
  <c r="GS152" i="34"/>
  <c r="DS152" i="34"/>
  <c r="ES152" i="34"/>
  <c r="AY162" i="34"/>
  <c r="L246" i="32"/>
  <c r="BX161" i="33"/>
  <c r="AX222" i="33"/>
  <c r="EF132" i="34"/>
  <c r="IF132" i="34" s="1"/>
  <c r="EU141" i="34"/>
  <c r="GU141" i="34"/>
  <c r="FU141" i="34"/>
  <c r="FH141" i="34"/>
  <c r="DU141" i="34"/>
  <c r="EI142" i="34"/>
  <c r="L360" i="20"/>
  <c r="BK161" i="33"/>
  <c r="AK222" i="33"/>
  <c r="L281" i="20"/>
  <c r="J304" i="20"/>
  <c r="K162" i="34"/>
  <c r="K196" i="32"/>
  <c r="K162" i="33"/>
  <c r="AN162" i="33" s="1"/>
  <c r="GF144" i="34"/>
  <c r="EV143" i="34"/>
  <c r="FV143" i="34"/>
  <c r="DV143" i="34"/>
  <c r="HV143" i="34" s="1"/>
  <c r="FI143" i="34"/>
  <c r="GV143" i="34"/>
  <c r="GF133" i="34"/>
  <c r="FS131" i="34"/>
  <c r="DS131" i="34"/>
  <c r="ES131" i="34"/>
  <c r="GS131" i="34"/>
  <c r="FF131" i="34"/>
  <c r="HF131" i="34" s="1"/>
  <c r="N412" i="6"/>
  <c r="AO134" i="33"/>
  <c r="BO134" i="33" s="1"/>
  <c r="K282" i="20"/>
  <c r="K283" i="20"/>
  <c r="J219" i="20"/>
  <c r="J218" i="20"/>
  <c r="L232" i="20"/>
  <c r="GF132" i="34"/>
  <c r="I208" i="20"/>
  <c r="M151" i="20"/>
  <c r="AZ129" i="34" s="1"/>
  <c r="M118" i="20"/>
  <c r="M85" i="20"/>
  <c r="M52" i="20"/>
  <c r="AM129" i="34" s="1"/>
  <c r="M163" i="20"/>
  <c r="AZ141" i="34" s="1"/>
  <c r="M97" i="20"/>
  <c r="M130" i="20"/>
  <c r="M64" i="20"/>
  <c r="AM141" i="34" s="1"/>
  <c r="J317" i="20"/>
  <c r="I233" i="20"/>
  <c r="I244" i="20" s="1"/>
  <c r="I299" i="20"/>
  <c r="I310" i="20" s="1"/>
  <c r="JF148" i="34"/>
  <c r="J264" i="20"/>
  <c r="J364" i="20"/>
  <c r="L253" i="20"/>
  <c r="M146" i="20"/>
  <c r="AZ124" i="34" s="1"/>
  <c r="M47" i="20"/>
  <c r="AM124" i="34" s="1"/>
  <c r="M113" i="20"/>
  <c r="M80" i="20"/>
  <c r="K272" i="20"/>
  <c r="L241" i="20"/>
  <c r="L307" i="20"/>
  <c r="HS144" i="34"/>
  <c r="ES132" i="34"/>
  <c r="FS132" i="34"/>
  <c r="DS132" i="34"/>
  <c r="GS132" i="34"/>
  <c r="FF132" i="34"/>
  <c r="FU142" i="34"/>
  <c r="DU142" i="34"/>
  <c r="HU142" i="34" s="1"/>
  <c r="GU142" i="34"/>
  <c r="EU142" i="34"/>
  <c r="IU142" i="34" s="1"/>
  <c r="FH142" i="34"/>
  <c r="IS143" i="34"/>
  <c r="H690" i="6"/>
  <c r="AM146" i="33"/>
  <c r="BM146" i="33" s="1"/>
  <c r="J263" i="20"/>
  <c r="M226" i="20"/>
  <c r="M295" i="20"/>
  <c r="K329" i="20"/>
  <c r="L293" i="20"/>
  <c r="AO142" i="33"/>
  <c r="M228" i="20"/>
  <c r="J306" i="20"/>
  <c r="AI161" i="34"/>
  <c r="I170" i="32"/>
  <c r="I55" i="32"/>
  <c r="GI140" i="34"/>
  <c r="L358" i="20"/>
  <c r="Y162" i="34"/>
  <c r="Y162" i="33"/>
  <c r="BB162" i="33" s="1"/>
  <c r="CB162" i="33" s="1"/>
  <c r="L221" i="32"/>
  <c r="I277" i="20"/>
  <c r="EF131" i="34"/>
  <c r="L215" i="20"/>
  <c r="J271" i="20"/>
  <c r="K246" i="32"/>
  <c r="AX162" i="34"/>
  <c r="DU146" i="34"/>
  <c r="EU146" i="34"/>
  <c r="FU146" i="34"/>
  <c r="N454" i="6"/>
  <c r="EH142" i="34"/>
  <c r="IH142" i="34" s="1"/>
  <c r="AL131" i="33"/>
  <c r="BL131" i="33" s="1"/>
  <c r="GE161" i="34"/>
  <c r="GE222" i="34" s="1"/>
  <c r="BH222" i="34"/>
  <c r="L220" i="20"/>
  <c r="K216" i="20"/>
  <c r="K217" i="20"/>
  <c r="J252" i="20"/>
  <c r="L265" i="20"/>
  <c r="AO148" i="33"/>
  <c r="GH133" i="34"/>
  <c r="K373" i="20"/>
  <c r="I370" i="20"/>
  <c r="J362" i="20"/>
  <c r="J329" i="20"/>
  <c r="M292" i="20"/>
  <c r="K296" i="20"/>
  <c r="L227" i="20"/>
  <c r="M261" i="20"/>
  <c r="AP144" i="33"/>
  <c r="BP144" i="33" s="1"/>
  <c r="J240" i="20"/>
  <c r="I161" i="33"/>
  <c r="I161" i="34"/>
  <c r="I195" i="32"/>
  <c r="I80" i="32"/>
  <c r="L171" i="32"/>
  <c r="AL162" i="34"/>
  <c r="FV140" i="34"/>
  <c r="DV140" i="34"/>
  <c r="EV140" i="34"/>
  <c r="DT129" i="34"/>
  <c r="GT129" i="34"/>
  <c r="FG129" i="34"/>
  <c r="HG129" i="34" s="1"/>
  <c r="ET129" i="34"/>
  <c r="FT150" i="34"/>
  <c r="DT150" i="34"/>
  <c r="ET150" i="34"/>
  <c r="GT150" i="34"/>
  <c r="FG150" i="34"/>
  <c r="HG150" i="34" s="1"/>
  <c r="GI142" i="34"/>
  <c r="DT130" i="34"/>
  <c r="HT130" i="34" s="1"/>
  <c r="ET130" i="34"/>
  <c r="IT130" i="34" s="1"/>
  <c r="FT130" i="34"/>
  <c r="L314" i="20"/>
  <c r="J337" i="20"/>
  <c r="X162" i="34"/>
  <c r="K221" i="32"/>
  <c r="X162" i="33"/>
  <c r="BA162" i="33" s="1"/>
  <c r="CA162" i="33" s="1"/>
  <c r="GG129" i="34"/>
  <c r="EG129" i="34"/>
  <c r="IG129" i="34" s="1"/>
  <c r="AL132" i="33"/>
  <c r="BL132" i="33" s="1"/>
  <c r="EH141" i="34"/>
  <c r="IH141" i="34" s="1"/>
  <c r="EG150" i="34"/>
  <c r="AO144" i="33"/>
  <c r="BO144" i="33" s="1"/>
  <c r="EG130" i="34"/>
  <c r="IG130" i="34" s="1"/>
  <c r="ET162" i="34"/>
  <c r="FT162" i="34"/>
  <c r="DT162" i="34"/>
  <c r="L286" i="20"/>
  <c r="K180" i="20"/>
  <c r="BK125" i="34" s="1"/>
  <c r="GH125" i="34" s="1"/>
  <c r="K315" i="20"/>
  <c r="AN130" i="33"/>
  <c r="BN130" i="33" s="1"/>
  <c r="J285" i="20"/>
  <c r="J284" i="20"/>
  <c r="L196" i="20"/>
  <c r="BL141" i="34" s="1"/>
  <c r="L331" i="20"/>
  <c r="GF131" i="34"/>
  <c r="GG150" i="34"/>
  <c r="K169" i="20"/>
  <c r="AX147" i="34" s="1"/>
  <c r="K136" i="20"/>
  <c r="K70" i="20"/>
  <c r="AK147" i="34" s="1"/>
  <c r="K103" i="20"/>
  <c r="K149" i="20"/>
  <c r="K116" i="20"/>
  <c r="K83" i="20"/>
  <c r="K50" i="20"/>
  <c r="K150" i="20"/>
  <c r="AX128" i="34" s="1"/>
  <c r="K117" i="20"/>
  <c r="K51" i="20"/>
  <c r="AK128" i="34" s="1"/>
  <c r="K84" i="20"/>
  <c r="K171" i="20"/>
  <c r="AX149" i="34" s="1"/>
  <c r="K105" i="20"/>
  <c r="K138" i="20"/>
  <c r="K72" i="20"/>
  <c r="AK149" i="34" s="1"/>
  <c r="L161" i="20"/>
  <c r="AY139" i="34" s="1"/>
  <c r="L128" i="20"/>
  <c r="L95" i="20"/>
  <c r="L62" i="20"/>
  <c r="AL139" i="34" s="1"/>
  <c r="IT143" i="34"/>
  <c r="K364" i="20"/>
  <c r="GU146" i="34"/>
  <c r="JG146" i="34"/>
  <c r="I372" i="20"/>
  <c r="J230" i="20"/>
  <c r="BJ162" i="34"/>
  <c r="EG162" i="34" s="1"/>
  <c r="IG162" i="34" s="1"/>
  <c r="J271" i="32"/>
  <c r="M190" i="20"/>
  <c r="BM135" i="34" s="1"/>
  <c r="EJ135" i="34" s="1"/>
  <c r="IJ135" i="34" s="1"/>
  <c r="M325" i="20"/>
  <c r="M229" i="20"/>
  <c r="AN146" i="33"/>
  <c r="BN146" i="33" s="1"/>
  <c r="K263" i="20"/>
  <c r="AO143" i="33"/>
  <c r="BO143" i="33" s="1"/>
  <c r="L260" i="20"/>
  <c r="M294" i="20"/>
  <c r="J273" i="20"/>
  <c r="AM152" i="33"/>
  <c r="K167" i="20"/>
  <c r="AX145" i="34" s="1"/>
  <c r="K68" i="20"/>
  <c r="AK145" i="34" s="1"/>
  <c r="K101" i="20"/>
  <c r="K134" i="20"/>
  <c r="AV161" i="34"/>
  <c r="I245" i="32"/>
  <c r="I130" i="32"/>
  <c r="K37" i="20"/>
  <c r="L162" i="34"/>
  <c r="L196" i="32"/>
  <c r="L162" i="33"/>
  <c r="AO162" i="33" s="1"/>
  <c r="BO162" i="33" s="1"/>
  <c r="J109" i="20"/>
  <c r="L248" i="20"/>
  <c r="M43" i="32"/>
  <c r="M118" i="32"/>
  <c r="M68" i="32"/>
  <c r="M93" i="32"/>
  <c r="H244" i="20"/>
  <c r="J238" i="20"/>
  <c r="K143" i="32"/>
  <c r="K171" i="32"/>
  <c r="AK162" i="34"/>
  <c r="HS162" i="34"/>
  <c r="G700" i="6"/>
  <c r="G745" i="6" s="1"/>
  <c r="T244" i="20"/>
  <c r="L184" i="20"/>
  <c r="BL129" i="34" s="1"/>
  <c r="L319" i="20"/>
  <c r="AN129" i="33"/>
  <c r="BN129" i="33" s="1"/>
  <c r="K249" i="20"/>
  <c r="K181" i="20"/>
  <c r="BK126" i="34" s="1"/>
  <c r="EH126" i="34" s="1"/>
  <c r="IH126" i="34" s="1"/>
  <c r="K316" i="20"/>
  <c r="J92" i="32"/>
  <c r="J67" i="32"/>
  <c r="J117" i="32"/>
  <c r="J42" i="32"/>
  <c r="J28" i="32"/>
  <c r="J183" i="20"/>
  <c r="BJ128" i="34" s="1"/>
  <c r="EG128" i="34" s="1"/>
  <c r="IG128" i="34" s="1"/>
  <c r="J318" i="20"/>
  <c r="J251" i="20"/>
  <c r="AM131" i="33"/>
  <c r="BM131" i="33" s="1"/>
  <c r="L298" i="20"/>
  <c r="GH141" i="34"/>
  <c r="L262" i="20"/>
  <c r="M327" i="20"/>
  <c r="BN140" i="33"/>
  <c r="IV143" i="34" l="1"/>
  <c r="GS127" i="34"/>
  <c r="EF127" i="34"/>
  <c r="L359" i="20"/>
  <c r="AX127" i="34"/>
  <c r="AK127" i="34"/>
  <c r="AK221" i="34" s="1"/>
  <c r="BJ127" i="34"/>
  <c r="GG127" i="34" s="1"/>
  <c r="IE161" i="34"/>
  <c r="GR222" i="34"/>
  <c r="IR222" i="34" s="1"/>
  <c r="JH138" i="34"/>
  <c r="IE221" i="34"/>
  <c r="GS147" i="34"/>
  <c r="FV141" i="34"/>
  <c r="L347" i="20"/>
  <c r="M361" i="20"/>
  <c r="II142" i="34"/>
  <c r="AN126" i="33"/>
  <c r="BN126" i="33" s="1"/>
  <c r="BM142" i="33"/>
  <c r="J350" i="20"/>
  <c r="J370" i="20"/>
  <c r="GU136" i="34"/>
  <c r="JE221" i="34"/>
  <c r="AO136" i="33"/>
  <c r="BO136" i="33" s="1"/>
  <c r="HS149" i="34"/>
  <c r="IT126" i="34"/>
  <c r="AP135" i="33"/>
  <c r="BP135" i="33" s="1"/>
  <c r="L271" i="32"/>
  <c r="BI161" i="34"/>
  <c r="GS161" i="34" s="1"/>
  <c r="EI136" i="34"/>
  <c r="II136" i="34" s="1"/>
  <c r="W221" i="33"/>
  <c r="IS128" i="34"/>
  <c r="W221" i="34"/>
  <c r="BO148" i="33"/>
  <c r="HT126" i="34"/>
  <c r="AM128" i="33"/>
  <c r="BM128" i="33" s="1"/>
  <c r="GJ138" i="34"/>
  <c r="HH136" i="34"/>
  <c r="JH136" i="34"/>
  <c r="X128" i="34"/>
  <c r="X128" i="33"/>
  <c r="X147" i="34"/>
  <c r="X147" i="33"/>
  <c r="BA147" i="33" s="1"/>
  <c r="CA147" i="33" s="1"/>
  <c r="J277" i="20"/>
  <c r="Y139" i="34"/>
  <c r="Y139" i="33"/>
  <c r="JH142" i="34"/>
  <c r="HH142" i="34"/>
  <c r="M124" i="34"/>
  <c r="M124" i="33"/>
  <c r="M129" i="34"/>
  <c r="M129" i="33"/>
  <c r="JI143" i="34"/>
  <c r="HI143" i="34"/>
  <c r="Y125" i="34"/>
  <c r="Y125" i="33"/>
  <c r="I270" i="32"/>
  <c r="K362" i="20"/>
  <c r="BK139" i="34"/>
  <c r="FH139" i="34" s="1"/>
  <c r="HV135" i="34"/>
  <c r="EG147" i="34"/>
  <c r="IG147" i="34" s="1"/>
  <c r="DT149" i="34"/>
  <c r="ET149" i="34"/>
  <c r="FT149" i="34"/>
  <c r="GT149" i="34"/>
  <c r="FG149" i="34"/>
  <c r="ET139" i="34"/>
  <c r="IT139" i="34" s="1"/>
  <c r="DT139" i="34"/>
  <c r="HT139" i="34" s="1"/>
  <c r="FT139" i="34"/>
  <c r="GT139" i="34"/>
  <c r="FG139" i="34"/>
  <c r="HS128" i="34"/>
  <c r="GI124" i="34"/>
  <c r="GJ135" i="34"/>
  <c r="GF147" i="34"/>
  <c r="EF147" i="34"/>
  <c r="IF147" i="34" s="1"/>
  <c r="HG125" i="34"/>
  <c r="JG125" i="34"/>
  <c r="FT127" i="34"/>
  <c r="ET127" i="34"/>
  <c r="IT127" i="34" s="1"/>
  <c r="DT127" i="34"/>
  <c r="HT127" i="34" s="1"/>
  <c r="FW137" i="34"/>
  <c r="DW137" i="34"/>
  <c r="HW137" i="34" s="1"/>
  <c r="EW137" i="34"/>
  <c r="IW137" i="34" s="1"/>
  <c r="BL127" i="33"/>
  <c r="BL221" i="33" s="1"/>
  <c r="HH124" i="34"/>
  <c r="JH124" i="34"/>
  <c r="BM125" i="33"/>
  <c r="AO141" i="33"/>
  <c r="BO141" i="33" s="1"/>
  <c r="GH126" i="34"/>
  <c r="EG149" i="34"/>
  <c r="IG149" i="34" s="1"/>
  <c r="FU139" i="34"/>
  <c r="DU139" i="34"/>
  <c r="HU139" i="34" s="1"/>
  <c r="EU139" i="34"/>
  <c r="IU139" i="34" s="1"/>
  <c r="GG139" i="34"/>
  <c r="EG139" i="34"/>
  <c r="IG139" i="34" s="1"/>
  <c r="X145" i="34"/>
  <c r="FU145" i="34" s="1"/>
  <c r="X145" i="33"/>
  <c r="K128" i="34"/>
  <c r="K128" i="33"/>
  <c r="K147" i="33"/>
  <c r="AN147" i="33" s="1"/>
  <c r="BN147" i="33" s="1"/>
  <c r="K147" i="34"/>
  <c r="JF132" i="34"/>
  <c r="HF132" i="34"/>
  <c r="Z124" i="34"/>
  <c r="Z124" i="33"/>
  <c r="Z129" i="34"/>
  <c r="Z129" i="33"/>
  <c r="Y145" i="34"/>
  <c r="Y145" i="33"/>
  <c r="M360" i="20"/>
  <c r="BM137" i="34"/>
  <c r="FJ137" i="34" s="1"/>
  <c r="JF147" i="34"/>
  <c r="HF147" i="34"/>
  <c r="BN124" i="33"/>
  <c r="HI135" i="34"/>
  <c r="JI135" i="34" s="1"/>
  <c r="AX221" i="34"/>
  <c r="FU126" i="34"/>
  <c r="GU126" i="34"/>
  <c r="DU126" i="34"/>
  <c r="FH126" i="34"/>
  <c r="EU126" i="34"/>
  <c r="HH140" i="34"/>
  <c r="JH140" i="34" s="1"/>
  <c r="IF127" i="34"/>
  <c r="HF127" i="34"/>
  <c r="BO138" i="33"/>
  <c r="EH136" i="34"/>
  <c r="IH136" i="34" s="1"/>
  <c r="GH136" i="34"/>
  <c r="AN125" i="33"/>
  <c r="BN125" i="33" s="1"/>
  <c r="AP137" i="33"/>
  <c r="AN139" i="33"/>
  <c r="BN139" i="33" s="1"/>
  <c r="J343" i="20"/>
  <c r="K145" i="34"/>
  <c r="K145" i="33"/>
  <c r="I376" i="20"/>
  <c r="I378" i="20" s="1"/>
  <c r="X149" i="34"/>
  <c r="X149" i="33"/>
  <c r="BA149" i="33" s="1"/>
  <c r="CA149" i="33" s="1"/>
  <c r="K127" i="34"/>
  <c r="K127" i="33"/>
  <c r="Z141" i="34"/>
  <c r="Z141" i="33"/>
  <c r="L125" i="34"/>
  <c r="L125" i="33"/>
  <c r="Y126" i="34"/>
  <c r="Y126" i="33"/>
  <c r="JG142" i="34"/>
  <c r="HG142" i="34"/>
  <c r="IV135" i="34"/>
  <c r="GG126" i="34"/>
  <c r="EG126" i="34"/>
  <c r="IG126" i="34" s="1"/>
  <c r="GG128" i="34"/>
  <c r="AO124" i="33"/>
  <c r="BO124" i="33" s="1"/>
  <c r="FW135" i="34"/>
  <c r="GW135" i="34"/>
  <c r="DW135" i="34"/>
  <c r="EW135" i="34"/>
  <c r="FJ135" i="34"/>
  <c r="HF128" i="34"/>
  <c r="JF128" i="34" s="1"/>
  <c r="DV136" i="34"/>
  <c r="HV136" i="34" s="1"/>
  <c r="FI136" i="34"/>
  <c r="EV136" i="34"/>
  <c r="IV136" i="34" s="1"/>
  <c r="GV136" i="34"/>
  <c r="FV136" i="34"/>
  <c r="FG126" i="34"/>
  <c r="J221" i="34"/>
  <c r="ET128" i="34"/>
  <c r="GT128" i="34"/>
  <c r="FT128" i="34"/>
  <c r="FG128" i="34"/>
  <c r="DT128" i="34"/>
  <c r="FU125" i="34"/>
  <c r="GU125" i="34"/>
  <c r="FH125" i="34"/>
  <c r="DU125" i="34"/>
  <c r="HU125" i="34" s="1"/>
  <c r="EU125" i="34"/>
  <c r="IU125" i="34" s="1"/>
  <c r="BM126" i="33"/>
  <c r="HI138" i="34"/>
  <c r="JI138" i="34"/>
  <c r="BN136" i="33"/>
  <c r="IS149" i="34"/>
  <c r="EH125" i="34"/>
  <c r="IH125" i="34" s="1"/>
  <c r="AP138" i="33"/>
  <c r="L139" i="34"/>
  <c r="L139" i="33"/>
  <c r="AO139" i="33" s="1"/>
  <c r="BO139" i="33" s="1"/>
  <c r="K149" i="34"/>
  <c r="K149" i="33"/>
  <c r="AN149" i="33" s="1"/>
  <c r="BN149" i="33" s="1"/>
  <c r="X127" i="34"/>
  <c r="X127" i="33"/>
  <c r="M141" i="33"/>
  <c r="M141" i="34"/>
  <c r="JH141" i="34"/>
  <c r="HH141" i="34"/>
  <c r="L145" i="34"/>
  <c r="L145" i="33"/>
  <c r="L126" i="34"/>
  <c r="L126" i="33"/>
  <c r="FV124" i="34"/>
  <c r="GV124" i="34"/>
  <c r="FI124" i="34"/>
  <c r="DV124" i="34"/>
  <c r="HV124" i="34" s="1"/>
  <c r="EV124" i="34"/>
  <c r="IV124" i="34" s="1"/>
  <c r="AM139" i="33"/>
  <c r="BO135" i="33"/>
  <c r="ET147" i="34"/>
  <c r="IT147" i="34" s="1"/>
  <c r="FG147" i="34"/>
  <c r="FT147" i="34"/>
  <c r="DT147" i="34"/>
  <c r="HT147" i="34" s="1"/>
  <c r="GT147" i="34"/>
  <c r="J221" i="33"/>
  <c r="HF149" i="34"/>
  <c r="JF149" i="34" s="1"/>
  <c r="HI137" i="34"/>
  <c r="JI137" i="34"/>
  <c r="BI221" i="34"/>
  <c r="FW138" i="34"/>
  <c r="DW138" i="34"/>
  <c r="HW138" i="34" s="1"/>
  <c r="GW138" i="34"/>
  <c r="FJ138" i="34"/>
  <c r="EW138" i="34"/>
  <c r="IW138" i="34" s="1"/>
  <c r="JG129" i="34"/>
  <c r="JF131" i="34"/>
  <c r="IF131" i="34"/>
  <c r="ES221" i="34"/>
  <c r="HT129" i="34"/>
  <c r="HS131" i="34"/>
  <c r="DS221" i="34"/>
  <c r="FS221" i="34"/>
  <c r="IT129" i="34"/>
  <c r="HV140" i="34"/>
  <c r="FI141" i="34"/>
  <c r="GV140" i="34"/>
  <c r="IV140" i="34" s="1"/>
  <c r="FG130" i="34"/>
  <c r="DV141" i="34"/>
  <c r="HV141" i="34" s="1"/>
  <c r="GT130" i="34"/>
  <c r="GV141" i="34"/>
  <c r="EV141" i="34"/>
  <c r="FU162" i="34"/>
  <c r="EI140" i="34"/>
  <c r="II140" i="34" s="1"/>
  <c r="EI162" i="34"/>
  <c r="II162" i="34" s="1"/>
  <c r="IU146" i="34"/>
  <c r="JF133" i="34"/>
  <c r="FI140" i="34"/>
  <c r="IT150" i="34"/>
  <c r="BY221" i="33"/>
  <c r="AZ221" i="33"/>
  <c r="AL221" i="33"/>
  <c r="GJ142" i="34"/>
  <c r="J142" i="32"/>
  <c r="BJ161" i="34" s="1"/>
  <c r="M179" i="20"/>
  <c r="BM124" i="34" s="1"/>
  <c r="GJ124" i="34" s="1"/>
  <c r="K202" i="20"/>
  <c r="BK147" i="34" s="1"/>
  <c r="GH147" i="34" s="1"/>
  <c r="HT151" i="34"/>
  <c r="M143" i="32"/>
  <c r="BM162" i="34" s="1"/>
  <c r="M196" i="20"/>
  <c r="BM141" i="34" s="1"/>
  <c r="FG162" i="34"/>
  <c r="HG162" i="34" s="1"/>
  <c r="JG162" i="34" s="1"/>
  <c r="HT162" i="34"/>
  <c r="HS152" i="34"/>
  <c r="IT151" i="34"/>
  <c r="GI162" i="34"/>
  <c r="FU130" i="34"/>
  <c r="L194" i="20"/>
  <c r="BL139" i="34" s="1"/>
  <c r="EI139" i="34" s="1"/>
  <c r="II139" i="34" s="1"/>
  <c r="HU141" i="34"/>
  <c r="IS152" i="34"/>
  <c r="K252" i="20"/>
  <c r="M148" i="20"/>
  <c r="AZ126" i="34" s="1"/>
  <c r="M115" i="20"/>
  <c r="M49" i="20"/>
  <c r="AM126" i="34" s="1"/>
  <c r="M82" i="20"/>
  <c r="K264" i="20"/>
  <c r="J161" i="33"/>
  <c r="J195" i="32"/>
  <c r="J161" i="34"/>
  <c r="J80" i="32"/>
  <c r="K271" i="32"/>
  <c r="BK162" i="34"/>
  <c r="GU162" i="34" s="1"/>
  <c r="M171" i="32"/>
  <c r="AM162" i="34"/>
  <c r="K302" i="20"/>
  <c r="BA151" i="33"/>
  <c r="EJ140" i="34"/>
  <c r="IJ140" i="34" s="1"/>
  <c r="M358" i="20"/>
  <c r="L296" i="20"/>
  <c r="K306" i="20"/>
  <c r="K218" i="20"/>
  <c r="K76" i="20"/>
  <c r="K337" i="20"/>
  <c r="K250" i="20"/>
  <c r="IG150" i="34"/>
  <c r="GU144" i="34"/>
  <c r="EU144" i="34"/>
  <c r="FH144" i="34"/>
  <c r="FU144" i="34"/>
  <c r="DU144" i="34"/>
  <c r="DT132" i="34"/>
  <c r="ET132" i="34"/>
  <c r="FT132" i="34"/>
  <c r="AI222" i="34"/>
  <c r="GH144" i="34"/>
  <c r="EH144" i="34"/>
  <c r="IH144" i="34" s="1"/>
  <c r="M314" i="20"/>
  <c r="M331" i="20"/>
  <c r="M286" i="20"/>
  <c r="H691" i="6"/>
  <c r="N496" i="6"/>
  <c r="BN162" i="33"/>
  <c r="L236" i="20"/>
  <c r="J372" i="20"/>
  <c r="ET144" i="34"/>
  <c r="FT144" i="34"/>
  <c r="DT144" i="34"/>
  <c r="FG144" i="34"/>
  <c r="GT144" i="34"/>
  <c r="L216" i="20"/>
  <c r="L283" i="20"/>
  <c r="M158" i="20"/>
  <c r="AZ136" i="34" s="1"/>
  <c r="M59" i="20"/>
  <c r="AM136" i="34" s="1"/>
  <c r="M125" i="20"/>
  <c r="M92" i="20"/>
  <c r="GJ143" i="34"/>
  <c r="J233" i="20"/>
  <c r="J244" i="20" s="1"/>
  <c r="BZ221" i="33"/>
  <c r="J299" i="20"/>
  <c r="J310" i="20" s="1"/>
  <c r="JG148" i="34"/>
  <c r="M253" i="20"/>
  <c r="M241" i="20"/>
  <c r="M307" i="20"/>
  <c r="L272" i="20"/>
  <c r="EV146" i="34"/>
  <c r="FV146" i="34"/>
  <c r="DV146" i="34"/>
  <c r="DT131" i="34"/>
  <c r="HT131" i="34" s="1"/>
  <c r="ET131" i="34"/>
  <c r="IT131" i="34" s="1"/>
  <c r="GT131" i="34"/>
  <c r="FT131" i="34"/>
  <c r="FG131" i="34"/>
  <c r="GG132" i="34"/>
  <c r="J351" i="20"/>
  <c r="J208" i="20"/>
  <c r="W161" i="34"/>
  <c r="W161" i="33"/>
  <c r="J220" i="32"/>
  <c r="J105" i="32"/>
  <c r="FH130" i="34"/>
  <c r="K349" i="20"/>
  <c r="H700" i="6"/>
  <c r="U244" i="20"/>
  <c r="Z162" i="34"/>
  <c r="Z162" i="33"/>
  <c r="BC162" i="33" s="1"/>
  <c r="CC162" i="33" s="1"/>
  <c r="M221" i="32"/>
  <c r="K269" i="20"/>
  <c r="GH146" i="34"/>
  <c r="L329" i="20"/>
  <c r="K273" i="20"/>
  <c r="AN152" i="33"/>
  <c r="K219" i="20"/>
  <c r="K251" i="20"/>
  <c r="K109" i="20"/>
  <c r="K271" i="20"/>
  <c r="GT162" i="34"/>
  <c r="IT162" i="34" s="1"/>
  <c r="FV162" i="34"/>
  <c r="FW143" i="34"/>
  <c r="DW143" i="34"/>
  <c r="HW143" i="34" s="1"/>
  <c r="EW143" i="34"/>
  <c r="FJ143" i="34"/>
  <c r="GW143" i="34"/>
  <c r="EG144" i="34"/>
  <c r="IG144" i="34" s="1"/>
  <c r="GG144" i="34"/>
  <c r="EG131" i="34"/>
  <c r="IG131" i="34" s="1"/>
  <c r="GG131" i="34"/>
  <c r="EH146" i="34"/>
  <c r="IH146" i="34" s="1"/>
  <c r="IS132" i="34"/>
  <c r="M248" i="20"/>
  <c r="M232" i="20"/>
  <c r="M184" i="20"/>
  <c r="BM129" i="34" s="1"/>
  <c r="M319" i="20"/>
  <c r="IU141" i="34"/>
  <c r="AY161" i="33"/>
  <c r="AY222" i="33" s="1"/>
  <c r="V222" i="33"/>
  <c r="L269" i="20"/>
  <c r="JH133" i="34"/>
  <c r="L282" i="20"/>
  <c r="AO130" i="33"/>
  <c r="BO130" i="33" s="1"/>
  <c r="L149" i="20"/>
  <c r="L83" i="20"/>
  <c r="L116" i="20"/>
  <c r="L50" i="20"/>
  <c r="L171" i="20"/>
  <c r="AY149" i="34" s="1"/>
  <c r="L105" i="20"/>
  <c r="L138" i="20"/>
  <c r="L72" i="20"/>
  <c r="AL149" i="34" s="1"/>
  <c r="M161" i="20"/>
  <c r="AZ139" i="34" s="1"/>
  <c r="M95" i="20"/>
  <c r="M62" i="20"/>
  <c r="AM139" i="34" s="1"/>
  <c r="M128" i="20"/>
  <c r="AJ161" i="34"/>
  <c r="AJ222" i="34" s="1"/>
  <c r="J170" i="32"/>
  <c r="J55" i="32"/>
  <c r="FU129" i="34"/>
  <c r="DU129" i="34"/>
  <c r="EU129" i="34"/>
  <c r="M162" i="34"/>
  <c r="M196" i="32"/>
  <c r="M162" i="33"/>
  <c r="AP162" i="33" s="1"/>
  <c r="BP162" i="33" s="1"/>
  <c r="K236" i="20"/>
  <c r="ET152" i="34"/>
  <c r="FT152" i="34"/>
  <c r="GT152" i="34"/>
  <c r="DT152" i="34"/>
  <c r="FG152" i="34"/>
  <c r="HG152" i="34" s="1"/>
  <c r="JG152" i="34" s="1"/>
  <c r="DU145" i="34"/>
  <c r="GG162" i="34"/>
  <c r="L230" i="20"/>
  <c r="K204" i="20"/>
  <c r="BK149" i="34" s="1"/>
  <c r="GH149" i="34" s="1"/>
  <c r="K339" i="20"/>
  <c r="K285" i="20"/>
  <c r="K284" i="20"/>
  <c r="K142" i="20"/>
  <c r="K238" i="20"/>
  <c r="HT150" i="34"/>
  <c r="JF150" i="34"/>
  <c r="FS161" i="34"/>
  <c r="FS222" i="34" s="1"/>
  <c r="DS161" i="34"/>
  <c r="ES161" i="34"/>
  <c r="ES222" i="34" s="1"/>
  <c r="I222" i="34"/>
  <c r="FW140" i="34"/>
  <c r="DW140" i="34"/>
  <c r="EW140" i="34"/>
  <c r="ET145" i="34"/>
  <c r="FT145" i="34"/>
  <c r="DT145" i="34"/>
  <c r="GT145" i="34"/>
  <c r="FG145" i="34"/>
  <c r="HS132" i="34"/>
  <c r="H378" i="20"/>
  <c r="M281" i="20"/>
  <c r="M298" i="20"/>
  <c r="M220" i="20"/>
  <c r="IS131" i="34"/>
  <c r="EU162" i="34"/>
  <c r="DU162" i="34"/>
  <c r="L37" i="20"/>
  <c r="L200" i="20"/>
  <c r="BL145" i="34" s="1"/>
  <c r="GI145" i="34" s="1"/>
  <c r="L335" i="20"/>
  <c r="L180" i="20"/>
  <c r="BL125" i="34" s="1"/>
  <c r="EI125" i="34" s="1"/>
  <c r="II125" i="34" s="1"/>
  <c r="L315" i="20"/>
  <c r="L217" i="20"/>
  <c r="L150" i="20"/>
  <c r="AY128" i="34" s="1"/>
  <c r="L84" i="20"/>
  <c r="L51" i="20"/>
  <c r="AL128" i="34" s="1"/>
  <c r="L117" i="20"/>
  <c r="K317" i="20"/>
  <c r="L169" i="20"/>
  <c r="AY147" i="34" s="1"/>
  <c r="L136" i="20"/>
  <c r="L103" i="20"/>
  <c r="L70" i="20"/>
  <c r="AL147" i="34" s="1"/>
  <c r="L250" i="20"/>
  <c r="M147" i="20"/>
  <c r="AZ125" i="34" s="1"/>
  <c r="M81" i="20"/>
  <c r="M48" i="20"/>
  <c r="AM125" i="34" s="1"/>
  <c r="M114" i="20"/>
  <c r="AW161" i="34"/>
  <c r="J245" i="32"/>
  <c r="J130" i="32"/>
  <c r="FI133" i="34"/>
  <c r="HI133" i="34" s="1"/>
  <c r="L352" i="20"/>
  <c r="M246" i="32"/>
  <c r="AZ162" i="34"/>
  <c r="EV162" i="34"/>
  <c r="DV162" i="34"/>
  <c r="FI162" i="34"/>
  <c r="HI162" i="34" s="1"/>
  <c r="JI162" i="34" s="1"/>
  <c r="GV162" i="34"/>
  <c r="AV222" i="34"/>
  <c r="K200" i="20"/>
  <c r="BK145" i="34" s="1"/>
  <c r="K335" i="20"/>
  <c r="GV142" i="34"/>
  <c r="FV142" i="34"/>
  <c r="DV142" i="34"/>
  <c r="HV142" i="34" s="1"/>
  <c r="FI142" i="34"/>
  <c r="EV142" i="34"/>
  <c r="IV142" i="34" s="1"/>
  <c r="AO146" i="33"/>
  <c r="BO146" i="33" s="1"/>
  <c r="L263" i="20"/>
  <c r="K240" i="20"/>
  <c r="K183" i="20"/>
  <c r="BK128" i="34" s="1"/>
  <c r="K318" i="20"/>
  <c r="K182" i="20"/>
  <c r="K175" i="20"/>
  <c r="K304" i="20"/>
  <c r="GI146" i="34"/>
  <c r="L364" i="20"/>
  <c r="EU130" i="34"/>
  <c r="IU130" i="34" s="1"/>
  <c r="DU130" i="34"/>
  <c r="HU130" i="34" s="1"/>
  <c r="GH129" i="34"/>
  <c r="K348" i="20"/>
  <c r="AL161" i="33"/>
  <c r="I222" i="33"/>
  <c r="AM132" i="33"/>
  <c r="BM132" i="33" s="1"/>
  <c r="FH146" i="34"/>
  <c r="HH146" i="34" s="1"/>
  <c r="HU146" i="34"/>
  <c r="H735" i="6"/>
  <c r="M215" i="20"/>
  <c r="AP148" i="33"/>
  <c r="M265" i="20"/>
  <c r="K67" i="32"/>
  <c r="K42" i="32"/>
  <c r="K28" i="32"/>
  <c r="K117" i="32"/>
  <c r="K92" i="32"/>
  <c r="AP134" i="33"/>
  <c r="BP134" i="33" s="1"/>
  <c r="EV133" i="34"/>
  <c r="IV133" i="34" s="1"/>
  <c r="FV133" i="34"/>
  <c r="DV133" i="34"/>
  <c r="HV133" i="34" s="1"/>
  <c r="L302" i="20"/>
  <c r="BB151" i="33"/>
  <c r="EI141" i="34"/>
  <c r="II141" i="34" s="1"/>
  <c r="GI141" i="34"/>
  <c r="AO129" i="33"/>
  <c r="BO129" i="33" s="1"/>
  <c r="L249" i="20"/>
  <c r="L181" i="20"/>
  <c r="BL126" i="34" s="1"/>
  <c r="EI126" i="34" s="1"/>
  <c r="II126" i="34" s="1"/>
  <c r="L316" i="20"/>
  <c r="M262" i="20"/>
  <c r="BN142" i="33"/>
  <c r="BO140" i="33"/>
  <c r="M271" i="32" l="1"/>
  <c r="EG127" i="34"/>
  <c r="IG127" i="34" s="1"/>
  <c r="AO145" i="33"/>
  <c r="BO145" i="33" s="1"/>
  <c r="FG127" i="34"/>
  <c r="FH145" i="34"/>
  <c r="HH145" i="34" s="1"/>
  <c r="GT127" i="34"/>
  <c r="BJ221" i="34"/>
  <c r="AL127" i="34"/>
  <c r="AL221" i="34" s="1"/>
  <c r="BK127" i="34"/>
  <c r="EH127" i="34" s="1"/>
  <c r="AY127" i="34"/>
  <c r="HU162" i="34"/>
  <c r="BI222" i="34"/>
  <c r="FF161" i="34"/>
  <c r="FF222" i="34" s="1"/>
  <c r="EF161" i="34"/>
  <c r="IF161" i="34" s="1"/>
  <c r="GF161" i="34"/>
  <c r="GF222" i="34" s="1"/>
  <c r="GF221" i="34"/>
  <c r="EU145" i="34"/>
  <c r="AO126" i="33"/>
  <c r="BO126" i="33" s="1"/>
  <c r="GU139" i="34"/>
  <c r="M347" i="20"/>
  <c r="FF221" i="34"/>
  <c r="IT149" i="34"/>
  <c r="AN128" i="33"/>
  <c r="BN128" i="33" s="1"/>
  <c r="K370" i="20"/>
  <c r="HU126" i="34"/>
  <c r="X221" i="33"/>
  <c r="AP141" i="33"/>
  <c r="BP141" i="33" s="1"/>
  <c r="V244" i="20"/>
  <c r="EJ162" i="34"/>
  <c r="IJ162" i="34" s="1"/>
  <c r="J155" i="32"/>
  <c r="GS221" i="34"/>
  <c r="IS221" i="34" s="1"/>
  <c r="AO125" i="33"/>
  <c r="BO125" i="33" s="1"/>
  <c r="HV162" i="34"/>
  <c r="EF221" i="34"/>
  <c r="AN145" i="33"/>
  <c r="BN145" i="33" s="1"/>
  <c r="J270" i="32"/>
  <c r="IW135" i="34"/>
  <c r="GG221" i="34"/>
  <c r="HW135" i="34"/>
  <c r="HT149" i="34"/>
  <c r="JJ137" i="34"/>
  <c r="HJ137" i="34"/>
  <c r="GH128" i="34"/>
  <c r="EH128" i="34"/>
  <c r="IH128" i="34" s="1"/>
  <c r="Y149" i="34"/>
  <c r="Y149" i="33"/>
  <c r="BB149" i="33" s="1"/>
  <c r="CB149" i="33" s="1"/>
  <c r="Y127" i="34"/>
  <c r="Y127" i="33"/>
  <c r="JG144" i="34"/>
  <c r="HG144" i="34"/>
  <c r="JH144" i="34"/>
  <c r="HH144" i="34"/>
  <c r="I700" i="6"/>
  <c r="HI140" i="34"/>
  <c r="JI140" i="34" s="1"/>
  <c r="JI141" i="34"/>
  <c r="HI141" i="34"/>
  <c r="JG147" i="34"/>
  <c r="HG147" i="34"/>
  <c r="EJ124" i="34"/>
  <c r="IJ124" i="34" s="1"/>
  <c r="FU149" i="34"/>
  <c r="DU149" i="34"/>
  <c r="EU149" i="34"/>
  <c r="GU149" i="34"/>
  <c r="FH149" i="34"/>
  <c r="AN127" i="33"/>
  <c r="K221" i="33"/>
  <c r="HF221" i="34"/>
  <c r="HH126" i="34"/>
  <c r="JH126" i="34" s="1"/>
  <c r="GI125" i="34"/>
  <c r="EU147" i="34"/>
  <c r="IU147" i="34" s="1"/>
  <c r="FU147" i="34"/>
  <c r="GU147" i="34"/>
  <c r="DU147" i="34"/>
  <c r="HU147" i="34" s="1"/>
  <c r="FH147" i="34"/>
  <c r="GI139" i="34"/>
  <c r="HG149" i="34"/>
  <c r="JG149" i="34" s="1"/>
  <c r="GH127" i="34"/>
  <c r="IH127" i="34" s="1"/>
  <c r="GH145" i="34"/>
  <c r="M125" i="34"/>
  <c r="M125" i="33"/>
  <c r="L128" i="34"/>
  <c r="L128" i="33"/>
  <c r="M139" i="34"/>
  <c r="M139" i="33"/>
  <c r="L149" i="34"/>
  <c r="L149" i="33"/>
  <c r="AO149" i="33" s="1"/>
  <c r="BO149" i="33" s="1"/>
  <c r="L127" i="34"/>
  <c r="L127" i="33"/>
  <c r="AO127" i="33" s="1"/>
  <c r="BO127" i="33" s="1"/>
  <c r="JJ143" i="34"/>
  <c r="HJ143" i="34"/>
  <c r="M136" i="34"/>
  <c r="M136" i="33"/>
  <c r="Z126" i="34"/>
  <c r="Z126" i="33"/>
  <c r="BM139" i="33"/>
  <c r="BM221" i="33" s="1"/>
  <c r="HI124" i="34"/>
  <c r="JI124" i="34"/>
  <c r="DV126" i="34"/>
  <c r="EV126" i="34"/>
  <c r="GV126" i="34"/>
  <c r="FV126" i="34"/>
  <c r="FI126" i="34"/>
  <c r="BP138" i="33"/>
  <c r="HG126" i="34"/>
  <c r="JG126" i="34" s="1"/>
  <c r="HI136" i="34"/>
  <c r="JI136" i="34"/>
  <c r="DV125" i="34"/>
  <c r="HV125" i="34" s="1"/>
  <c r="EV125" i="34"/>
  <c r="IV125" i="34" s="1"/>
  <c r="FV125" i="34"/>
  <c r="FI125" i="34"/>
  <c r="GV125" i="34"/>
  <c r="FU127" i="34"/>
  <c r="DU127" i="34"/>
  <c r="HU127" i="34" s="1"/>
  <c r="EU127" i="34"/>
  <c r="IU127" i="34" s="1"/>
  <c r="FH127" i="34"/>
  <c r="GI126" i="34"/>
  <c r="EI145" i="34"/>
  <c r="II145" i="34" s="1"/>
  <c r="AP124" i="33"/>
  <c r="BP124" i="33" s="1"/>
  <c r="EH147" i="34"/>
  <c r="IH147" i="34" s="1"/>
  <c r="EH149" i="34"/>
  <c r="IH149" i="34" s="1"/>
  <c r="EH145" i="34"/>
  <c r="IH145" i="34" s="1"/>
  <c r="JI142" i="34"/>
  <c r="HI142" i="34"/>
  <c r="L147" i="34"/>
  <c r="L147" i="33"/>
  <c r="AO147" i="33" s="1"/>
  <c r="BO147" i="33" s="1"/>
  <c r="JG145" i="34"/>
  <c r="HG145" i="34"/>
  <c r="GU145" i="34"/>
  <c r="JG131" i="34"/>
  <c r="HG131" i="34"/>
  <c r="Z136" i="34"/>
  <c r="Z136" i="33"/>
  <c r="JG130" i="34"/>
  <c r="HG130" i="34"/>
  <c r="HJ138" i="34"/>
  <c r="JJ138" i="34"/>
  <c r="BK221" i="34"/>
  <c r="X221" i="34"/>
  <c r="EV139" i="34"/>
  <c r="IV139" i="34" s="1"/>
  <c r="FI139" i="34"/>
  <c r="FV139" i="34"/>
  <c r="GV139" i="34"/>
  <c r="DV139" i="34"/>
  <c r="HV139" i="34" s="1"/>
  <c r="K221" i="34"/>
  <c r="HT128" i="34"/>
  <c r="IT128" i="34"/>
  <c r="BP137" i="33"/>
  <c r="EH139" i="34"/>
  <c r="IH139" i="34" s="1"/>
  <c r="GH139" i="34"/>
  <c r="DW124" i="34"/>
  <c r="HW124" i="34" s="1"/>
  <c r="EW124" i="34"/>
  <c r="IW124" i="34" s="1"/>
  <c r="FW124" i="34"/>
  <c r="FJ124" i="34"/>
  <c r="GW124" i="34"/>
  <c r="BP148" i="33"/>
  <c r="Z125" i="34"/>
  <c r="Z125" i="33"/>
  <c r="Y147" i="34"/>
  <c r="Y147" i="33"/>
  <c r="BB147" i="33" s="1"/>
  <c r="CB147" i="33" s="1"/>
  <c r="Y128" i="34"/>
  <c r="Y128" i="33"/>
  <c r="Z139" i="34"/>
  <c r="Z139" i="33"/>
  <c r="JH130" i="34"/>
  <c r="HH130" i="34"/>
  <c r="M126" i="34"/>
  <c r="M126" i="33"/>
  <c r="L362" i="20"/>
  <c r="HH125" i="34"/>
  <c r="JH125" i="34"/>
  <c r="HG128" i="34"/>
  <c r="JG128" i="34" s="1"/>
  <c r="AY221" i="34"/>
  <c r="HJ135" i="34"/>
  <c r="JJ135" i="34" s="1"/>
  <c r="JF127" i="34"/>
  <c r="IU126" i="34"/>
  <c r="EJ137" i="34"/>
  <c r="IJ137" i="34" s="1"/>
  <c r="GJ137" i="34"/>
  <c r="GU128" i="34"/>
  <c r="FU128" i="34"/>
  <c r="FH128" i="34"/>
  <c r="DU128" i="34"/>
  <c r="EU128" i="34"/>
  <c r="HH139" i="34"/>
  <c r="JH139" i="34"/>
  <c r="GW137" i="34"/>
  <c r="HG127" i="34"/>
  <c r="JG127" i="34" s="1"/>
  <c r="HG139" i="34"/>
  <c r="JG139" i="34"/>
  <c r="FT221" i="34"/>
  <c r="HS221" i="34"/>
  <c r="DT221" i="34"/>
  <c r="ET221" i="34"/>
  <c r="HU129" i="34"/>
  <c r="HW140" i="34"/>
  <c r="FJ140" i="34"/>
  <c r="GJ140" i="34"/>
  <c r="EG132" i="34"/>
  <c r="IG132" i="34" s="1"/>
  <c r="GW140" i="34"/>
  <c r="IW140" i="34" s="1"/>
  <c r="IV141" i="34"/>
  <c r="GV133" i="34"/>
  <c r="EH130" i="34"/>
  <c r="IH130" i="34" s="1"/>
  <c r="FH162" i="34"/>
  <c r="HH162" i="34" s="1"/>
  <c r="JH162" i="34" s="1"/>
  <c r="GH162" i="34"/>
  <c r="GU130" i="34"/>
  <c r="GH130" i="34"/>
  <c r="EJ142" i="34"/>
  <c r="IJ142" i="34" s="1"/>
  <c r="IU162" i="34"/>
  <c r="HT152" i="34"/>
  <c r="BA221" i="33"/>
  <c r="AM221" i="33"/>
  <c r="HT144" i="34"/>
  <c r="IV162" i="34"/>
  <c r="L202" i="20"/>
  <c r="BL147" i="34" s="1"/>
  <c r="GI147" i="34" s="1"/>
  <c r="L183" i="20"/>
  <c r="BL128" i="34" s="1"/>
  <c r="M181" i="20"/>
  <c r="BM126" i="34" s="1"/>
  <c r="GJ126" i="34" s="1"/>
  <c r="L182" i="20"/>
  <c r="L350" i="20" s="1"/>
  <c r="HT132" i="34"/>
  <c r="K142" i="32"/>
  <c r="K155" i="32" s="1"/>
  <c r="K343" i="20"/>
  <c r="M194" i="20"/>
  <c r="BM139" i="34" s="1"/>
  <c r="GJ139" i="34" s="1"/>
  <c r="HU144" i="34"/>
  <c r="IU144" i="34"/>
  <c r="IT144" i="34"/>
  <c r="IT145" i="34"/>
  <c r="J376" i="20"/>
  <c r="EH162" i="34"/>
  <c r="IH162" i="34" s="1"/>
  <c r="GJ146" i="34"/>
  <c r="K277" i="20"/>
  <c r="M150" i="20"/>
  <c r="AZ128" i="34" s="1"/>
  <c r="M51" i="20"/>
  <c r="AM128" i="34" s="1"/>
  <c r="M84" i="20"/>
  <c r="M117" i="20"/>
  <c r="M373" i="20"/>
  <c r="L264" i="20"/>
  <c r="M272" i="20"/>
  <c r="L349" i="20"/>
  <c r="FI130" i="34"/>
  <c r="JI133" i="34"/>
  <c r="JH146" i="34"/>
  <c r="FH131" i="34"/>
  <c r="K350" i="20"/>
  <c r="M180" i="20"/>
  <c r="BM125" i="34" s="1"/>
  <c r="EJ125" i="34" s="1"/>
  <c r="IJ125" i="34" s="1"/>
  <c r="M315" i="20"/>
  <c r="L238" i="20"/>
  <c r="GI129" i="34"/>
  <c r="L348" i="20"/>
  <c r="GI150" i="34"/>
  <c r="L368" i="20"/>
  <c r="I690" i="6"/>
  <c r="HT145" i="34"/>
  <c r="IU145" i="34"/>
  <c r="M263" i="20"/>
  <c r="AP146" i="33"/>
  <c r="BP146" i="33" s="1"/>
  <c r="L240" i="20"/>
  <c r="L251" i="20"/>
  <c r="L109" i="20"/>
  <c r="DV130" i="34"/>
  <c r="HV130" i="34" s="1"/>
  <c r="FV130" i="34"/>
  <c r="EV130" i="34"/>
  <c r="IV130" i="34" s="1"/>
  <c r="FU131" i="34"/>
  <c r="DU131" i="34"/>
  <c r="HU131" i="34" s="1"/>
  <c r="EU131" i="34"/>
  <c r="IU131" i="34" s="1"/>
  <c r="FU151" i="34"/>
  <c r="DU151" i="34"/>
  <c r="EU151" i="34"/>
  <c r="GU151" i="34"/>
  <c r="FH151" i="34"/>
  <c r="HH151" i="34" s="1"/>
  <c r="JH151" i="34" s="1"/>
  <c r="EI133" i="34"/>
  <c r="II133" i="34" s="1"/>
  <c r="W222" i="34"/>
  <c r="GV146" i="34"/>
  <c r="IV146" i="34" s="1"/>
  <c r="I691" i="6"/>
  <c r="I736" i="6" s="1"/>
  <c r="M293" i="20"/>
  <c r="AP142" i="33"/>
  <c r="EU132" i="34"/>
  <c r="FU132" i="34"/>
  <c r="DU132" i="34"/>
  <c r="M283" i="20"/>
  <c r="K233" i="20"/>
  <c r="K299" i="20"/>
  <c r="K310" i="20" s="1"/>
  <c r="JH148" i="34"/>
  <c r="FV150" i="34"/>
  <c r="DV150" i="34"/>
  <c r="EV150" i="34"/>
  <c r="K170" i="32"/>
  <c r="AK161" i="34"/>
  <c r="K55" i="32"/>
  <c r="M282" i="20"/>
  <c r="M167" i="20"/>
  <c r="AZ145" i="34" s="1"/>
  <c r="M101" i="20"/>
  <c r="M68" i="20"/>
  <c r="AM145" i="34" s="1"/>
  <c r="M134" i="20"/>
  <c r="L271" i="20"/>
  <c r="L318" i="20"/>
  <c r="DW146" i="34"/>
  <c r="EW146" i="34"/>
  <c r="FW146" i="34"/>
  <c r="GW146" i="34"/>
  <c r="FJ146" i="34"/>
  <c r="HJ146" i="34" s="1"/>
  <c r="K372" i="20"/>
  <c r="FH129" i="34"/>
  <c r="HH129" i="34" s="1"/>
  <c r="M329" i="20"/>
  <c r="L306" i="20"/>
  <c r="L175" i="20"/>
  <c r="FV129" i="34"/>
  <c r="EH129" i="34"/>
  <c r="DU152" i="34"/>
  <c r="FU152" i="34"/>
  <c r="EU152" i="34"/>
  <c r="GU152" i="34"/>
  <c r="FH152" i="34"/>
  <c r="GI133" i="34"/>
  <c r="M227" i="20"/>
  <c r="FG132" i="34"/>
  <c r="DU150" i="34"/>
  <c r="EU150" i="34"/>
  <c r="FU150" i="34"/>
  <c r="GJ162" i="34"/>
  <c r="ET161" i="34"/>
  <c r="GT161" i="34"/>
  <c r="GT222" i="34" s="1"/>
  <c r="J222" i="34"/>
  <c r="FG161" i="34"/>
  <c r="FT161" i="34"/>
  <c r="FT222" i="34" s="1"/>
  <c r="DT161" i="34"/>
  <c r="M316" i="20"/>
  <c r="M171" i="20"/>
  <c r="AZ149" i="34" s="1"/>
  <c r="M105" i="20"/>
  <c r="M138" i="20"/>
  <c r="M72" i="20"/>
  <c r="AM149" i="34" s="1"/>
  <c r="M149" i="20"/>
  <c r="M116" i="20"/>
  <c r="M50" i="20"/>
  <c r="M83" i="20"/>
  <c r="L252" i="20"/>
  <c r="M250" i="20"/>
  <c r="X161" i="34"/>
  <c r="X222" i="34" s="1"/>
  <c r="K220" i="32"/>
  <c r="X161" i="33"/>
  <c r="K105" i="32"/>
  <c r="K161" i="34"/>
  <c r="K161" i="33"/>
  <c r="K80" i="32"/>
  <c r="K195" i="32"/>
  <c r="H745" i="6"/>
  <c r="BL161" i="33"/>
  <c r="AL222" i="33"/>
  <c r="JG150" i="34"/>
  <c r="K208" i="20"/>
  <c r="DV145" i="34"/>
  <c r="EV145" i="34"/>
  <c r="FV145" i="34"/>
  <c r="FI145" i="34"/>
  <c r="GV145" i="34"/>
  <c r="EG161" i="34"/>
  <c r="AW222" i="34"/>
  <c r="GG161" i="34"/>
  <c r="GG222" i="34" s="1"/>
  <c r="M216" i="20"/>
  <c r="L304" i="20"/>
  <c r="L117" i="32"/>
  <c r="L92" i="32"/>
  <c r="L67" i="32"/>
  <c r="L42" i="32"/>
  <c r="L28" i="32"/>
  <c r="L285" i="20"/>
  <c r="HF161" i="34"/>
  <c r="JF161" i="34" s="1"/>
  <c r="HS161" i="34"/>
  <c r="DS222" i="34"/>
  <c r="HS222" i="34" s="1"/>
  <c r="EW162" i="34"/>
  <c r="DW162" i="34"/>
  <c r="GW162" i="34"/>
  <c r="FJ162" i="34"/>
  <c r="HJ162" i="34" s="1"/>
  <c r="JJ162" i="34" s="1"/>
  <c r="M296" i="20"/>
  <c r="L273" i="20"/>
  <c r="AO152" i="33"/>
  <c r="L218" i="20"/>
  <c r="L76" i="20"/>
  <c r="GJ133" i="34"/>
  <c r="M352" i="20"/>
  <c r="EI146" i="34"/>
  <c r="II146" i="34" s="1"/>
  <c r="AN131" i="33"/>
  <c r="GI144" i="34"/>
  <c r="EI144" i="34"/>
  <c r="II144" i="34" s="1"/>
  <c r="FI146" i="34"/>
  <c r="M191" i="20"/>
  <c r="BM136" i="34" s="1"/>
  <c r="M326" i="20"/>
  <c r="GT132" i="34"/>
  <c r="IT132" i="34" s="1"/>
  <c r="AN132" i="33"/>
  <c r="BN132" i="33" s="1"/>
  <c r="FW162" i="34"/>
  <c r="BJ222" i="34"/>
  <c r="AP130" i="33"/>
  <c r="I745" i="6"/>
  <c r="L317" i="20"/>
  <c r="EV129" i="34"/>
  <c r="DV129" i="34"/>
  <c r="FI129" i="34"/>
  <c r="FW133" i="34"/>
  <c r="DW133" i="34"/>
  <c r="HW133" i="34" s="1"/>
  <c r="EW133" i="34"/>
  <c r="IW133" i="34" s="1"/>
  <c r="K245" i="32"/>
  <c r="K130" i="32"/>
  <c r="AX161" i="34"/>
  <c r="K351" i="20"/>
  <c r="GH132" i="34"/>
  <c r="K368" i="20"/>
  <c r="GH150" i="34"/>
  <c r="AP129" i="33"/>
  <c r="BP129" i="33" s="1"/>
  <c r="M249" i="20"/>
  <c r="L337" i="20"/>
  <c r="L219" i="20"/>
  <c r="IS161" i="34"/>
  <c r="GS222" i="34"/>
  <c r="IS222" i="34" s="1"/>
  <c r="HU145" i="34"/>
  <c r="IT152" i="34"/>
  <c r="GU129" i="34"/>
  <c r="M230" i="20"/>
  <c r="L204" i="20"/>
  <c r="BL149" i="34" s="1"/>
  <c r="EI149" i="34" s="1"/>
  <c r="L339" i="20"/>
  <c r="L284" i="20"/>
  <c r="L142" i="20"/>
  <c r="FV151" i="34"/>
  <c r="DV151" i="34"/>
  <c r="EV151" i="34"/>
  <c r="FI151" i="34"/>
  <c r="HI151" i="34" s="1"/>
  <c r="JI151" i="34" s="1"/>
  <c r="GV151" i="34"/>
  <c r="BY161" i="33"/>
  <c r="IW143" i="34"/>
  <c r="AZ161" i="33"/>
  <c r="AZ222" i="33" s="1"/>
  <c r="W222" i="33"/>
  <c r="HV146" i="34"/>
  <c r="M260" i="20"/>
  <c r="AP143" i="33"/>
  <c r="BP143" i="33" s="1"/>
  <c r="H736" i="6"/>
  <c r="EJ146" i="34"/>
  <c r="EV144" i="34"/>
  <c r="GV144" i="34"/>
  <c r="FV144" i="34"/>
  <c r="FI144" i="34"/>
  <c r="DV144" i="34"/>
  <c r="AM161" i="33"/>
  <c r="J222" i="33"/>
  <c r="M217" i="20"/>
  <c r="BO142" i="33"/>
  <c r="AP126" i="33" l="1"/>
  <c r="GU127" i="34"/>
  <c r="JH145" i="34"/>
  <c r="EF222" i="34"/>
  <c r="IF222" i="34" s="1"/>
  <c r="M362" i="20"/>
  <c r="BL127" i="34"/>
  <c r="GI127" i="34" s="1"/>
  <c r="AM127" i="34"/>
  <c r="AZ127" i="34"/>
  <c r="IF221" i="34"/>
  <c r="L221" i="34"/>
  <c r="HV129" i="34"/>
  <c r="M37" i="20"/>
  <c r="L370" i="20"/>
  <c r="JF221" i="34"/>
  <c r="W244" i="20"/>
  <c r="IU128" i="34"/>
  <c r="K270" i="32"/>
  <c r="HV126" i="34"/>
  <c r="IV126" i="34"/>
  <c r="M349" i="20"/>
  <c r="HU128" i="34"/>
  <c r="IU149" i="34"/>
  <c r="Y221" i="33"/>
  <c r="BP140" i="33"/>
  <c r="JI144" i="34"/>
  <c r="HI144" i="34"/>
  <c r="JI145" i="34"/>
  <c r="HI145" i="34"/>
  <c r="M149" i="33"/>
  <c r="AP149" i="33" s="1"/>
  <c r="BP149" i="33" s="1"/>
  <c r="M149" i="34"/>
  <c r="JH131" i="34"/>
  <c r="HH131" i="34"/>
  <c r="L351" i="20"/>
  <c r="GI149" i="34"/>
  <c r="II149" i="34" s="1"/>
  <c r="FV147" i="34"/>
  <c r="FI147" i="34"/>
  <c r="DV147" i="34"/>
  <c r="HV147" i="34" s="1"/>
  <c r="EV147" i="34"/>
  <c r="IV147" i="34" s="1"/>
  <c r="GV147" i="34"/>
  <c r="HI126" i="34"/>
  <c r="JI126" i="34" s="1"/>
  <c r="EW136" i="34"/>
  <c r="IW136" i="34" s="1"/>
  <c r="FW136" i="34"/>
  <c r="DW136" i="34"/>
  <c r="HW136" i="34" s="1"/>
  <c r="FJ136" i="34"/>
  <c r="GW136" i="34"/>
  <c r="FV149" i="34"/>
  <c r="DV149" i="34"/>
  <c r="EV149" i="34"/>
  <c r="GV149" i="34"/>
  <c r="FI149" i="34"/>
  <c r="FW139" i="34"/>
  <c r="DW139" i="34"/>
  <c r="HW139" i="34" s="1"/>
  <c r="EW139" i="34"/>
  <c r="IW139" i="34" s="1"/>
  <c r="FJ139" i="34"/>
  <c r="GW139" i="34"/>
  <c r="FW125" i="34"/>
  <c r="GW125" i="34"/>
  <c r="FJ125" i="34"/>
  <c r="DW125" i="34"/>
  <c r="HW125" i="34" s="1"/>
  <c r="EW125" i="34"/>
  <c r="IW125" i="34" s="1"/>
  <c r="L221" i="33"/>
  <c r="HU149" i="34"/>
  <c r="HI129" i="34"/>
  <c r="JI129" i="34" s="1"/>
  <c r="M127" i="34"/>
  <c r="M127" i="33"/>
  <c r="AP127" i="33" s="1"/>
  <c r="BP127" i="33" s="1"/>
  <c r="Z145" i="34"/>
  <c r="Z145" i="33"/>
  <c r="JI130" i="34"/>
  <c r="HI130" i="34"/>
  <c r="Z128" i="34"/>
  <c r="Z128" i="33"/>
  <c r="HT221" i="34"/>
  <c r="GJ125" i="34"/>
  <c r="AO128" i="33"/>
  <c r="BO128" i="33" s="1"/>
  <c r="HH149" i="34"/>
  <c r="JH149" i="34" s="1"/>
  <c r="HI146" i="34"/>
  <c r="JI146" i="34" s="1"/>
  <c r="M128" i="34"/>
  <c r="M128" i="33"/>
  <c r="J700" i="6"/>
  <c r="J745" i="6" s="1"/>
  <c r="EI128" i="34"/>
  <c r="II128" i="34" s="1"/>
  <c r="GI128" i="34"/>
  <c r="BP126" i="33"/>
  <c r="HJ124" i="34"/>
  <c r="JJ124" i="34"/>
  <c r="HI139" i="34"/>
  <c r="JI139" i="34"/>
  <c r="EJ126" i="34"/>
  <c r="IJ126" i="34" s="1"/>
  <c r="EI127" i="34"/>
  <c r="II127" i="34" s="1"/>
  <c r="EJ139" i="34"/>
  <c r="IJ139" i="34" s="1"/>
  <c r="FV127" i="34"/>
  <c r="DV127" i="34"/>
  <c r="HV127" i="34" s="1"/>
  <c r="EV127" i="34"/>
  <c r="IV127" i="34" s="1"/>
  <c r="FV128" i="34"/>
  <c r="DV128" i="34"/>
  <c r="EV128" i="34"/>
  <c r="GV128" i="34"/>
  <c r="FI128" i="34"/>
  <c r="JH147" i="34"/>
  <c r="HH147" i="34"/>
  <c r="EJ136" i="34"/>
  <c r="IJ136" i="34" s="1"/>
  <c r="EI147" i="34"/>
  <c r="II147" i="34" s="1"/>
  <c r="Z127" i="34"/>
  <c r="Z127" i="33"/>
  <c r="Z149" i="34"/>
  <c r="Z149" i="33"/>
  <c r="BC149" i="33" s="1"/>
  <c r="CC149" i="33" s="1"/>
  <c r="JG132" i="34"/>
  <c r="HG132" i="34"/>
  <c r="HG221" i="34" s="1"/>
  <c r="M145" i="33"/>
  <c r="M145" i="34"/>
  <c r="HJ140" i="34"/>
  <c r="JJ140" i="34" s="1"/>
  <c r="HH128" i="34"/>
  <c r="JH128" i="34" s="1"/>
  <c r="FW126" i="34"/>
  <c r="DW126" i="34"/>
  <c r="EW126" i="34"/>
  <c r="FJ126" i="34"/>
  <c r="GW126" i="34"/>
  <c r="HH127" i="34"/>
  <c r="JH127" i="34" s="1"/>
  <c r="HI125" i="34"/>
  <c r="JI125" i="34"/>
  <c r="AP136" i="33"/>
  <c r="AP139" i="33"/>
  <c r="AP125" i="33"/>
  <c r="BP125" i="33" s="1"/>
  <c r="BN127" i="33"/>
  <c r="GJ136" i="34"/>
  <c r="Y221" i="34"/>
  <c r="EG221" i="34"/>
  <c r="IG221" i="34" s="1"/>
  <c r="JH129" i="34"/>
  <c r="IU129" i="34"/>
  <c r="IH129" i="34"/>
  <c r="FG221" i="34"/>
  <c r="GT221" i="34"/>
  <c r="IT221" i="34" s="1"/>
  <c r="FU221" i="34"/>
  <c r="EU221" i="34"/>
  <c r="DU221" i="34"/>
  <c r="IJ146" i="34"/>
  <c r="GH131" i="34"/>
  <c r="EJ130" i="34"/>
  <c r="IJ130" i="34" s="1"/>
  <c r="EH131" i="34"/>
  <c r="IH131" i="34" s="1"/>
  <c r="EI150" i="34"/>
  <c r="II150" i="34" s="1"/>
  <c r="GV150" i="34"/>
  <c r="IV150" i="34" s="1"/>
  <c r="FI150" i="34"/>
  <c r="GV129" i="34"/>
  <c r="IV129" i="34" s="1"/>
  <c r="GI130" i="34"/>
  <c r="GV130" i="34"/>
  <c r="FJ133" i="34"/>
  <c r="HJ133" i="34" s="1"/>
  <c r="GW133" i="34"/>
  <c r="EI130" i="34"/>
  <c r="II130" i="34" s="1"/>
  <c r="EI129" i="34"/>
  <c r="II129" i="34" s="1"/>
  <c r="HU150" i="34"/>
  <c r="CA221" i="33"/>
  <c r="AN221" i="33"/>
  <c r="BN131" i="33"/>
  <c r="BP130" i="33"/>
  <c r="BB221" i="33"/>
  <c r="J378" i="20"/>
  <c r="BK161" i="34"/>
  <c r="GU161" i="34" s="1"/>
  <c r="GU131" i="34"/>
  <c r="K376" i="20"/>
  <c r="L142" i="32"/>
  <c r="M182" i="20"/>
  <c r="IU152" i="34"/>
  <c r="HW146" i="34"/>
  <c r="IU151" i="34"/>
  <c r="M204" i="20"/>
  <c r="BM149" i="34" s="1"/>
  <c r="GJ149" i="34" s="1"/>
  <c r="HV151" i="34"/>
  <c r="L343" i="20"/>
  <c r="HU152" i="34"/>
  <c r="M200" i="20"/>
  <c r="BM145" i="34" s="1"/>
  <c r="GJ145" i="34" s="1"/>
  <c r="M183" i="20"/>
  <c r="L277" i="20"/>
  <c r="M252" i="20"/>
  <c r="HV144" i="34"/>
  <c r="L372" i="20"/>
  <c r="EW130" i="34"/>
  <c r="IW130" i="34" s="1"/>
  <c r="FW130" i="34"/>
  <c r="DW130" i="34"/>
  <c r="HW130" i="34" s="1"/>
  <c r="GW130" i="34"/>
  <c r="FJ130" i="34"/>
  <c r="Y161" i="34"/>
  <c r="Y222" i="34" s="1"/>
  <c r="Y161" i="33"/>
  <c r="L220" i="32"/>
  <c r="L105" i="32"/>
  <c r="BA161" i="33"/>
  <c r="BA222" i="33" s="1"/>
  <c r="X222" i="33"/>
  <c r="M284" i="20"/>
  <c r="M273" i="20"/>
  <c r="AP152" i="33"/>
  <c r="IT161" i="34"/>
  <c r="ET222" i="34"/>
  <c r="IT222" i="34" s="1"/>
  <c r="GU150" i="34"/>
  <c r="IU150" i="34" s="1"/>
  <c r="GI131" i="34"/>
  <c r="EI131" i="34"/>
  <c r="II131" i="34" s="1"/>
  <c r="IW146" i="34"/>
  <c r="M269" i="20"/>
  <c r="EH132" i="34"/>
  <c r="IH132" i="34" s="1"/>
  <c r="J691" i="6"/>
  <c r="J736" i="6" s="1"/>
  <c r="FH132" i="34"/>
  <c r="AO131" i="33"/>
  <c r="BO131" i="33" s="1"/>
  <c r="I735" i="6"/>
  <c r="L208" i="20"/>
  <c r="FV132" i="34"/>
  <c r="DV132" i="34"/>
  <c r="EV132" i="34"/>
  <c r="FI132" i="34"/>
  <c r="GV132" i="34"/>
  <c r="GW129" i="34"/>
  <c r="M348" i="20"/>
  <c r="M219" i="20"/>
  <c r="GJ130" i="34"/>
  <c r="BZ161" i="33"/>
  <c r="IV151" i="34"/>
  <c r="GW141" i="34"/>
  <c r="M359" i="20"/>
  <c r="DV152" i="34"/>
  <c r="EV152" i="34"/>
  <c r="GV152" i="34"/>
  <c r="FI152" i="34"/>
  <c r="HI152" i="34" s="1"/>
  <c r="JI152" i="34" s="1"/>
  <c r="FV152" i="34"/>
  <c r="DW144" i="34"/>
  <c r="EW144" i="34"/>
  <c r="FJ144" i="34"/>
  <c r="FW144" i="34"/>
  <c r="GW144" i="34"/>
  <c r="AY161" i="34"/>
  <c r="L245" i="32"/>
  <c r="L130" i="32"/>
  <c r="IV145" i="34"/>
  <c r="HV145" i="34"/>
  <c r="K222" i="33"/>
  <c r="AN161" i="33"/>
  <c r="M317" i="20"/>
  <c r="M339" i="20"/>
  <c r="HG161" i="34"/>
  <c r="JG161" i="34" s="1"/>
  <c r="FG222" i="34"/>
  <c r="EI132" i="34"/>
  <c r="II132" i="34" s="1"/>
  <c r="GI132" i="34"/>
  <c r="M335" i="20"/>
  <c r="GU132" i="34"/>
  <c r="IU132" i="34" s="1"/>
  <c r="DW141" i="34"/>
  <c r="FW141" i="34"/>
  <c r="EW141" i="34"/>
  <c r="HU151" i="34"/>
  <c r="M318" i="20"/>
  <c r="M264" i="20"/>
  <c r="M364" i="20"/>
  <c r="L233" i="20"/>
  <c r="L299" i="20"/>
  <c r="L310" i="20" s="1"/>
  <c r="L366" i="20"/>
  <c r="JI148" i="34"/>
  <c r="M67" i="32"/>
  <c r="M42" i="32"/>
  <c r="M28" i="32"/>
  <c r="M117" i="32"/>
  <c r="M92" i="32"/>
  <c r="IW162" i="34"/>
  <c r="L170" i="32"/>
  <c r="AL161" i="34"/>
  <c r="L55" i="32"/>
  <c r="FW129" i="34"/>
  <c r="K222" i="34"/>
  <c r="DU161" i="34"/>
  <c r="FU161" i="34"/>
  <c r="FU222" i="34" s="1"/>
  <c r="AP131" i="33"/>
  <c r="BP131" i="33" s="1"/>
  <c r="M251" i="20"/>
  <c r="M169" i="20"/>
  <c r="AZ147" i="34" s="1"/>
  <c r="M136" i="20"/>
  <c r="M70" i="20"/>
  <c r="AM147" i="34" s="1"/>
  <c r="AM221" i="34" s="1"/>
  <c r="M103" i="20"/>
  <c r="M240" i="20"/>
  <c r="M302" i="20"/>
  <c r="BC151" i="33"/>
  <c r="EU161" i="34"/>
  <c r="EU222" i="34" s="1"/>
  <c r="AK222" i="34"/>
  <c r="HV150" i="34"/>
  <c r="K244" i="20"/>
  <c r="HU132" i="34"/>
  <c r="EJ133" i="34"/>
  <c r="IJ133" i="34" s="1"/>
  <c r="AO132" i="33"/>
  <c r="BO132" i="33" s="1"/>
  <c r="GJ129" i="34"/>
  <c r="EJ129" i="34"/>
  <c r="IJ129" i="34" s="1"/>
  <c r="M285" i="20"/>
  <c r="BM161" i="33"/>
  <c r="AM222" i="33"/>
  <c r="IV144" i="34"/>
  <c r="FW142" i="34"/>
  <c r="GW142" i="34"/>
  <c r="FJ142" i="34"/>
  <c r="DW142" i="34"/>
  <c r="HW142" i="34" s="1"/>
  <c r="EW142" i="34"/>
  <c r="IW142" i="34" s="1"/>
  <c r="DW129" i="34"/>
  <c r="EW129" i="34"/>
  <c r="AX222" i="34"/>
  <c r="HW162" i="34"/>
  <c r="L161" i="34"/>
  <c r="L195" i="32"/>
  <c r="L80" i="32"/>
  <c r="L161" i="33"/>
  <c r="IG161" i="34"/>
  <c r="EG222" i="34"/>
  <c r="IG222" i="34" s="1"/>
  <c r="M218" i="20"/>
  <c r="M306" i="20"/>
  <c r="HT161" i="34"/>
  <c r="DT222" i="34"/>
  <c r="HT222" i="34" s="1"/>
  <c r="FH150" i="34"/>
  <c r="HH150" i="34" s="1"/>
  <c r="J690" i="6"/>
  <c r="HH152" i="34"/>
  <c r="JH152" i="34" s="1"/>
  <c r="EJ144" i="34"/>
  <c r="IJ144" i="34" s="1"/>
  <c r="GJ144" i="34"/>
  <c r="JJ146" i="34"/>
  <c r="M236" i="20"/>
  <c r="EH150" i="34"/>
  <c r="IH150" i="34" s="1"/>
  <c r="EV131" i="34"/>
  <c r="FV131" i="34"/>
  <c r="DV131" i="34"/>
  <c r="HV131" i="34" s="1"/>
  <c r="FI131" i="34"/>
  <c r="GV131" i="34"/>
  <c r="AP132" i="33"/>
  <c r="BP132" i="33" s="1"/>
  <c r="FI127" i="34" l="1"/>
  <c r="BL221" i="34"/>
  <c r="GV127" i="34"/>
  <c r="BM127" i="34"/>
  <c r="EJ127" i="34" s="1"/>
  <c r="JJ133" i="34"/>
  <c r="DW145" i="34"/>
  <c r="HW145" i="34" s="1"/>
  <c r="EW145" i="34"/>
  <c r="FW145" i="34"/>
  <c r="BN221" i="33"/>
  <c r="IV131" i="34"/>
  <c r="M76" i="20"/>
  <c r="L155" i="32"/>
  <c r="FH161" i="34"/>
  <c r="FH222" i="34" s="1"/>
  <c r="EH161" i="34"/>
  <c r="IH161" i="34" s="1"/>
  <c r="GH161" i="34"/>
  <c r="GH222" i="34" s="1"/>
  <c r="BK222" i="34"/>
  <c r="L270" i="32"/>
  <c r="GW145" i="34"/>
  <c r="FJ145" i="34"/>
  <c r="JJ145" i="34" s="1"/>
  <c r="AP128" i="33"/>
  <c r="BP128" i="33" s="1"/>
  <c r="L376" i="20"/>
  <c r="IW129" i="34"/>
  <c r="GH221" i="34"/>
  <c r="FV221" i="34"/>
  <c r="HW129" i="34"/>
  <c r="AP145" i="33"/>
  <c r="BP145" i="33" s="1"/>
  <c r="HV128" i="34"/>
  <c r="M372" i="20"/>
  <c r="BP142" i="33"/>
  <c r="M366" i="20"/>
  <c r="HW126" i="34"/>
  <c r="BL161" i="34"/>
  <c r="EI161" i="34" s="1"/>
  <c r="GI221" i="34"/>
  <c r="JG221" i="34"/>
  <c r="IV128" i="34"/>
  <c r="FW128" i="34"/>
  <c r="DW128" i="34"/>
  <c r="EW128" i="34"/>
  <c r="EJ149" i="34"/>
  <c r="IJ149" i="34" s="1"/>
  <c r="HV149" i="34"/>
  <c r="HJ136" i="34"/>
  <c r="JJ136" i="34"/>
  <c r="JI147" i="34"/>
  <c r="HI147" i="34"/>
  <c r="M109" i="20"/>
  <c r="N298" i="6" s="1"/>
  <c r="M147" i="34"/>
  <c r="M147" i="33"/>
  <c r="BM128" i="34"/>
  <c r="GW128" i="34" s="1"/>
  <c r="EW127" i="34"/>
  <c r="IW127" i="34" s="1"/>
  <c r="GW127" i="34"/>
  <c r="FW127" i="34"/>
  <c r="DW127" i="34"/>
  <c r="HW127" i="34" s="1"/>
  <c r="HJ125" i="34"/>
  <c r="JJ125" i="34"/>
  <c r="HJ139" i="34"/>
  <c r="JJ139" i="34"/>
  <c r="HI149" i="34"/>
  <c r="JI149" i="34" s="1"/>
  <c r="EJ145" i="34"/>
  <c r="IJ145" i="34" s="1"/>
  <c r="GJ127" i="34"/>
  <c r="IJ127" i="34" s="1"/>
  <c r="JI131" i="34"/>
  <c r="HI131" i="34"/>
  <c r="JJ142" i="34"/>
  <c r="HJ142" i="34"/>
  <c r="HI150" i="34"/>
  <c r="JI150" i="34" s="1"/>
  <c r="BP139" i="33"/>
  <c r="IW126" i="34"/>
  <c r="HI128" i="34"/>
  <c r="JI128" i="34" s="1"/>
  <c r="HI127" i="34"/>
  <c r="IV149" i="34"/>
  <c r="Z147" i="34"/>
  <c r="Z221" i="34" s="1"/>
  <c r="Z147" i="33"/>
  <c r="BC147" i="33" s="1"/>
  <c r="CC147" i="33" s="1"/>
  <c r="JJ144" i="34"/>
  <c r="HJ144" i="34"/>
  <c r="JI132" i="34"/>
  <c r="HI132" i="34"/>
  <c r="JH132" i="34"/>
  <c r="HH132" i="34"/>
  <c r="HH221" i="34" s="1"/>
  <c r="JJ130" i="34"/>
  <c r="HJ130" i="34"/>
  <c r="GU221" i="34"/>
  <c r="IU221" i="34" s="1"/>
  <c r="BP136" i="33"/>
  <c r="HJ126" i="34"/>
  <c r="JJ126" i="34" s="1"/>
  <c r="AZ221" i="34"/>
  <c r="FW149" i="34"/>
  <c r="DW149" i="34"/>
  <c r="EW149" i="34"/>
  <c r="FJ149" i="34"/>
  <c r="GW149" i="34"/>
  <c r="GV221" i="34"/>
  <c r="EI221" i="34"/>
  <c r="FH221" i="34"/>
  <c r="FI221" i="34"/>
  <c r="EH221" i="34"/>
  <c r="HU221" i="34"/>
  <c r="EV221" i="34"/>
  <c r="DV221" i="34"/>
  <c r="GJ141" i="34"/>
  <c r="FJ129" i="34"/>
  <c r="HJ129" i="34" s="1"/>
  <c r="EJ141" i="34"/>
  <c r="IJ141" i="34" s="1"/>
  <c r="BO221" i="33"/>
  <c r="AO221" i="33"/>
  <c r="M350" i="20"/>
  <c r="M368" i="20"/>
  <c r="FJ141" i="34"/>
  <c r="HW141" i="34"/>
  <c r="IW141" i="34"/>
  <c r="FJ132" i="34"/>
  <c r="M351" i="20"/>
  <c r="CB221" i="33"/>
  <c r="IV132" i="34"/>
  <c r="HV132" i="34"/>
  <c r="M233" i="20"/>
  <c r="M299" i="20"/>
  <c r="JJ148" i="34"/>
  <c r="FW132" i="34"/>
  <c r="DW132" i="34"/>
  <c r="EW132" i="34"/>
  <c r="K700" i="6"/>
  <c r="K745" i="6" s="1"/>
  <c r="X244" i="20"/>
  <c r="M238" i="20"/>
  <c r="FW131" i="34"/>
  <c r="DW131" i="34"/>
  <c r="HW131" i="34" s="1"/>
  <c r="FJ131" i="34"/>
  <c r="EW131" i="34"/>
  <c r="IW131" i="34" s="1"/>
  <c r="GW131" i="34"/>
  <c r="Z161" i="34"/>
  <c r="M220" i="32"/>
  <c r="Z161" i="33"/>
  <c r="M105" i="32"/>
  <c r="M161" i="34"/>
  <c r="M195" i="32"/>
  <c r="M161" i="33"/>
  <c r="M80" i="32"/>
  <c r="IU161" i="34"/>
  <c r="GU222" i="34"/>
  <c r="IU222" i="34" s="1"/>
  <c r="HV152" i="34"/>
  <c r="CA161" i="33"/>
  <c r="BB161" i="33"/>
  <c r="BB222" i="33" s="1"/>
  <c r="Y222" i="33"/>
  <c r="L222" i="34"/>
  <c r="FV161" i="34"/>
  <c r="EV161" i="34"/>
  <c r="EV222" i="34" s="1"/>
  <c r="M304" i="20"/>
  <c r="HU161" i="34"/>
  <c r="DU222" i="34"/>
  <c r="HU222" i="34" s="1"/>
  <c r="M130" i="32"/>
  <c r="M245" i="32"/>
  <c r="AZ161" i="34"/>
  <c r="M142" i="20"/>
  <c r="EJ150" i="34"/>
  <c r="GJ150" i="34"/>
  <c r="AY222" i="34"/>
  <c r="FW152" i="34"/>
  <c r="DW152" i="34"/>
  <c r="EW152" i="34"/>
  <c r="GW152" i="34"/>
  <c r="FJ152" i="34"/>
  <c r="HJ152" i="34" s="1"/>
  <c r="JJ152" i="34" s="1"/>
  <c r="K690" i="6"/>
  <c r="K378" i="20"/>
  <c r="L244" i="20"/>
  <c r="J735" i="6"/>
  <c r="AO161" i="33"/>
  <c r="L222" i="33"/>
  <c r="M202" i="20"/>
  <c r="BM147" i="34" s="1"/>
  <c r="GJ147" i="34" s="1"/>
  <c r="M337" i="20"/>
  <c r="M343" i="20" s="1"/>
  <c r="M175" i="20"/>
  <c r="GJ131" i="34"/>
  <c r="EJ131" i="34"/>
  <c r="IJ131" i="34" s="1"/>
  <c r="IW144" i="34"/>
  <c r="HW144" i="34"/>
  <c r="IV152" i="34"/>
  <c r="K691" i="6"/>
  <c r="K736" i="6" s="1"/>
  <c r="FW150" i="34"/>
  <c r="DW150" i="34"/>
  <c r="EW150" i="34"/>
  <c r="GW150" i="34"/>
  <c r="FJ150" i="34"/>
  <c r="M271" i="20"/>
  <c r="M277" i="20" s="1"/>
  <c r="HH161" i="34"/>
  <c r="JH161" i="34" s="1"/>
  <c r="DV161" i="34"/>
  <c r="DV222" i="34" s="1"/>
  <c r="AL222" i="34"/>
  <c r="M142" i="32"/>
  <c r="M170" i="32"/>
  <c r="AM161" i="34"/>
  <c r="M55" i="32"/>
  <c r="EJ132" i="34"/>
  <c r="IJ132" i="34" s="1"/>
  <c r="GJ132" i="34"/>
  <c r="BN161" i="33"/>
  <c r="AN222" i="33"/>
  <c r="IW145" i="34"/>
  <c r="FW151" i="34"/>
  <c r="DW151" i="34"/>
  <c r="EW151" i="34"/>
  <c r="GW151" i="34"/>
  <c r="FJ151" i="34"/>
  <c r="HJ151" i="34" s="1"/>
  <c r="JJ151" i="34" s="1"/>
  <c r="BL222" i="34" l="1"/>
  <c r="EH222" i="34"/>
  <c r="IH222" i="34" s="1"/>
  <c r="M310" i="20"/>
  <c r="N350" i="6" s="1"/>
  <c r="FJ127" i="34"/>
  <c r="GI161" i="34"/>
  <c r="GI222" i="34" s="1"/>
  <c r="GV161" i="34"/>
  <c r="IV161" i="34" s="1"/>
  <c r="FI161" i="34"/>
  <c r="HI161" i="34" s="1"/>
  <c r="JI161" i="34" s="1"/>
  <c r="II221" i="34"/>
  <c r="BC221" i="33"/>
  <c r="IW149" i="34"/>
  <c r="HJ145" i="34"/>
  <c r="HV221" i="34"/>
  <c r="IH221" i="34"/>
  <c r="HW128" i="34"/>
  <c r="HW149" i="34"/>
  <c r="IJ150" i="34"/>
  <c r="HI221" i="34"/>
  <c r="JI221" i="34" s="1"/>
  <c r="JJ131" i="34"/>
  <c r="HJ131" i="34"/>
  <c r="IV221" i="34"/>
  <c r="JI127" i="34"/>
  <c r="HJ127" i="34"/>
  <c r="AP147" i="33"/>
  <c r="BP147" i="33" s="1"/>
  <c r="BP221" i="33" s="1"/>
  <c r="M221" i="33"/>
  <c r="JJ132" i="34"/>
  <c r="HJ132" i="34"/>
  <c r="JJ141" i="34"/>
  <c r="HJ141" i="34"/>
  <c r="HJ149" i="34"/>
  <c r="JJ149" i="34" s="1"/>
  <c r="EW147" i="34"/>
  <c r="GW147" i="34"/>
  <c r="FW147" i="34"/>
  <c r="DW147" i="34"/>
  <c r="HW147" i="34" s="1"/>
  <c r="FJ147" i="34"/>
  <c r="IW128" i="34"/>
  <c r="BM221" i="34"/>
  <c r="GJ128" i="34"/>
  <c r="EJ128" i="34"/>
  <c r="IJ128" i="34" s="1"/>
  <c r="FJ128" i="34"/>
  <c r="Z221" i="33"/>
  <c r="EJ147" i="34"/>
  <c r="IJ147" i="34" s="1"/>
  <c r="HJ150" i="34"/>
  <c r="JJ150" i="34" s="1"/>
  <c r="M221" i="34"/>
  <c r="JH221" i="34"/>
  <c r="JJ129" i="34"/>
  <c r="GW132" i="34"/>
  <c r="IW132" i="34" s="1"/>
  <c r="HW152" i="34"/>
  <c r="IW152" i="34"/>
  <c r="M244" i="20"/>
  <c r="N194" i="6" s="1"/>
  <c r="L691" i="6"/>
  <c r="L736" i="6" s="1"/>
  <c r="JH150" i="34"/>
  <c r="HW132" i="34"/>
  <c r="N463" i="6"/>
  <c r="IW151" i="34"/>
  <c r="IW150" i="34"/>
  <c r="K735" i="6"/>
  <c r="L378" i="20"/>
  <c r="N341" i="6"/>
  <c r="CC221" i="33"/>
  <c r="L690" i="6"/>
  <c r="BM161" i="34"/>
  <c r="GJ161" i="34" s="1"/>
  <c r="GJ222" i="34" s="1"/>
  <c r="M270" i="32"/>
  <c r="M155" i="32"/>
  <c r="HW150" i="34"/>
  <c r="HV161" i="34"/>
  <c r="FV222" i="34"/>
  <c r="HV222" i="34" s="1"/>
  <c r="AP161" i="33"/>
  <c r="M222" i="33"/>
  <c r="BC161" i="33"/>
  <c r="Z222" i="33"/>
  <c r="HW151" i="34"/>
  <c r="N185" i="6"/>
  <c r="N308" i="6"/>
  <c r="L700" i="6"/>
  <c r="L745" i="6" s="1"/>
  <c r="Y244" i="20"/>
  <c r="N184" i="6"/>
  <c r="CB161" i="33"/>
  <c r="FW161" i="34"/>
  <c r="FW222" i="34" s="1"/>
  <c r="AM222" i="34"/>
  <c r="M370" i="20"/>
  <c r="M208" i="20"/>
  <c r="BO161" i="33"/>
  <c r="AO222" i="33"/>
  <c r="II161" i="34"/>
  <c r="EI222" i="34"/>
  <c r="II222" i="34" s="1"/>
  <c r="AZ222" i="34"/>
  <c r="M222" i="34"/>
  <c r="EW161" i="34"/>
  <c r="DW161" i="34"/>
  <c r="Z222" i="34"/>
  <c r="GV222" i="34" l="1"/>
  <c r="IV222" i="34" s="1"/>
  <c r="FI222" i="34"/>
  <c r="N266" i="6"/>
  <c r="IW147" i="34"/>
  <c r="AP221" i="33"/>
  <c r="FJ161" i="34"/>
  <c r="FJ222" i="34" s="1"/>
  <c r="GJ221" i="34"/>
  <c r="EJ161" i="34"/>
  <c r="IJ161" i="34" s="1"/>
  <c r="FW221" i="34"/>
  <c r="EW221" i="34"/>
  <c r="JJ147" i="34"/>
  <c r="HJ147" i="34"/>
  <c r="HJ128" i="34"/>
  <c r="JJ127" i="34"/>
  <c r="DW221" i="34"/>
  <c r="HW161" i="34"/>
  <c r="DW222" i="34"/>
  <c r="HW222" i="34" s="1"/>
  <c r="BP161" i="33"/>
  <c r="AP222" i="33"/>
  <c r="M691" i="6"/>
  <c r="EW222" i="34"/>
  <c r="N495" i="6"/>
  <c r="N340" i="6"/>
  <c r="M376" i="20"/>
  <c r="CC161" i="33"/>
  <c r="BC222" i="33"/>
  <c r="GW161" i="34"/>
  <c r="GW222" i="34" s="1"/>
  <c r="BM222" i="34"/>
  <c r="L735" i="6"/>
  <c r="N257" i="6"/>
  <c r="N299" i="6"/>
  <c r="N453" i="6"/>
  <c r="HJ161" i="34" l="1"/>
  <c r="JJ161" i="34" s="1"/>
  <c r="EJ222" i="34"/>
  <c r="IJ222" i="34" s="1"/>
  <c r="IW222" i="34"/>
  <c r="HW221" i="34"/>
  <c r="EJ221" i="34"/>
  <c r="IJ221" i="34" s="1"/>
  <c r="GW221" i="34"/>
  <c r="IW221" i="34" s="1"/>
  <c r="FJ221" i="34"/>
  <c r="HJ221" i="34"/>
  <c r="JJ128" i="34"/>
  <c r="IW161" i="34"/>
  <c r="N256" i="6"/>
  <c r="M690" i="6"/>
  <c r="M736" i="6"/>
  <c r="N736" i="6" s="1"/>
  <c r="N691" i="6"/>
  <c r="N411" i="6"/>
  <c r="Z244" i="20"/>
  <c r="M378" i="20"/>
  <c r="M700" i="6" l="1"/>
  <c r="N505" i="6"/>
  <c r="JJ221" i="34"/>
  <c r="N421" i="6"/>
  <c r="M735" i="6"/>
  <c r="N690" i="6"/>
  <c r="N735" i="6" l="1"/>
  <c r="M745" i="6"/>
  <c r="N745" i="6" s="1"/>
  <c r="N700" i="6"/>
  <c r="I238" i="32" l="1"/>
  <c r="I213" i="32"/>
  <c r="BL154" i="33"/>
  <c r="HF154" i="34"/>
  <c r="JF154" i="34" s="1"/>
  <c r="I163" i="32"/>
  <c r="I188" i="32"/>
  <c r="I263" i="32"/>
  <c r="BP154" i="33"/>
  <c r="M213" i="32"/>
  <c r="M238" i="32"/>
  <c r="M263" i="32"/>
  <c r="HJ154" i="34"/>
  <c r="JJ154" i="34" s="1"/>
  <c r="M163" i="32"/>
  <c r="M188" i="32"/>
  <c r="F264" i="32"/>
  <c r="F164" i="32"/>
  <c r="F239" i="32"/>
  <c r="F189" i="32"/>
  <c r="HC155" i="34"/>
  <c r="JC155" i="34" s="1"/>
  <c r="F214" i="32"/>
  <c r="BI155" i="33"/>
  <c r="J164" i="32"/>
  <c r="J264" i="32"/>
  <c r="J239" i="32"/>
  <c r="J214" i="32"/>
  <c r="BM155" i="33"/>
  <c r="HG155" i="34"/>
  <c r="JG155" i="34" s="1"/>
  <c r="J189" i="32"/>
  <c r="BJ156" i="33"/>
  <c r="G215" i="32"/>
  <c r="HD156" i="34"/>
  <c r="JD156" i="34" s="1"/>
  <c r="G240" i="32"/>
  <c r="G165" i="32"/>
  <c r="G190" i="32"/>
  <c r="G265" i="32"/>
  <c r="K215" i="32"/>
  <c r="K240" i="32"/>
  <c r="K265" i="32"/>
  <c r="HH156" i="34"/>
  <c r="JH156" i="34" s="1"/>
  <c r="K165" i="32"/>
  <c r="K190" i="32"/>
  <c r="BN156" i="33"/>
  <c r="H266" i="32"/>
  <c r="H191" i="32"/>
  <c r="H216" i="32"/>
  <c r="BX157" i="33"/>
  <c r="HE157" i="34"/>
  <c r="JE157" i="34" s="1"/>
  <c r="H241" i="32"/>
  <c r="H166" i="32"/>
  <c r="L216" i="32"/>
  <c r="CB157" i="33"/>
  <c r="L166" i="32"/>
  <c r="L241" i="32"/>
  <c r="L266" i="32"/>
  <c r="HI157" i="34"/>
  <c r="JI157" i="34" s="1"/>
  <c r="L191" i="32"/>
  <c r="I267" i="32"/>
  <c r="I242" i="32"/>
  <c r="I167" i="32"/>
  <c r="BY158" i="33"/>
  <c r="HF158" i="34"/>
  <c r="JF158" i="34" s="1"/>
  <c r="I217" i="32"/>
  <c r="I192" i="32"/>
  <c r="M217" i="32"/>
  <c r="CC158" i="33"/>
  <c r="M167" i="32"/>
  <c r="M192" i="32"/>
  <c r="M267" i="32"/>
  <c r="HJ158" i="34"/>
  <c r="JJ158" i="34" s="1"/>
  <c r="M242" i="32"/>
  <c r="H244" i="32"/>
  <c r="BX160" i="33"/>
  <c r="H169" i="32"/>
  <c r="H194" i="32"/>
  <c r="H269" i="32"/>
  <c r="HE160" i="34"/>
  <c r="JE160" i="34" s="1"/>
  <c r="H219" i="32"/>
  <c r="L194" i="32"/>
  <c r="L244" i="32"/>
  <c r="CB160" i="33"/>
  <c r="L219" i="32"/>
  <c r="L169" i="32"/>
  <c r="L269" i="32"/>
  <c r="HI160" i="34"/>
  <c r="JI160" i="34" s="1"/>
  <c r="I223" i="32"/>
  <c r="BY164" i="33"/>
  <c r="I198" i="32"/>
  <c r="I173" i="32"/>
  <c r="I273" i="32"/>
  <c r="HF164" i="34"/>
  <c r="JF164" i="34" s="1"/>
  <c r="I248" i="32"/>
  <c r="M198" i="32"/>
  <c r="M223" i="32"/>
  <c r="CC164" i="33"/>
  <c r="M248" i="32"/>
  <c r="M173" i="32"/>
  <c r="M273" i="32"/>
  <c r="HJ164" i="34"/>
  <c r="JJ164" i="34" s="1"/>
  <c r="F249" i="32"/>
  <c r="F224" i="32"/>
  <c r="BV165" i="33"/>
  <c r="F199" i="32"/>
  <c r="F174" i="32"/>
  <c r="F274" i="32"/>
  <c r="HC165" i="34"/>
  <c r="JC165" i="34" s="1"/>
  <c r="J249" i="32"/>
  <c r="J174" i="32"/>
  <c r="J274" i="32"/>
  <c r="HG165" i="34"/>
  <c r="JG165" i="34" s="1"/>
  <c r="J199" i="32"/>
  <c r="J224" i="32"/>
  <c r="BZ165" i="33"/>
  <c r="I237" i="32"/>
  <c r="HF153" i="34"/>
  <c r="BL153" i="33"/>
  <c r="I262" i="32"/>
  <c r="I187" i="32"/>
  <c r="I162" i="32"/>
  <c r="I212" i="32"/>
  <c r="F213" i="32"/>
  <c r="F263" i="32"/>
  <c r="F163" i="32"/>
  <c r="F188" i="32"/>
  <c r="F238" i="32"/>
  <c r="HC154" i="34"/>
  <c r="JC154" i="34" s="1"/>
  <c r="BI154" i="33"/>
  <c r="J238" i="32"/>
  <c r="J213" i="32"/>
  <c r="J263" i="32"/>
  <c r="J188" i="32"/>
  <c r="BM154" i="33"/>
  <c r="J163" i="32"/>
  <c r="HG154" i="34"/>
  <c r="JG154" i="34" s="1"/>
  <c r="G214" i="32"/>
  <c r="G164" i="32"/>
  <c r="BJ155" i="33"/>
  <c r="HD155" i="34"/>
  <c r="JD155" i="34" s="1"/>
  <c r="G239" i="32"/>
  <c r="G189" i="32"/>
  <c r="G264" i="32"/>
  <c r="BN155" i="33"/>
  <c r="K239" i="32"/>
  <c r="K189" i="32"/>
  <c r="K264" i="32"/>
  <c r="HH155" i="34"/>
  <c r="JH155" i="34" s="1"/>
  <c r="K164" i="32"/>
  <c r="K214" i="32"/>
  <c r="H240" i="32"/>
  <c r="H265" i="32"/>
  <c r="H215" i="32"/>
  <c r="H190" i="32"/>
  <c r="BK156" i="33"/>
  <c r="HE156" i="34"/>
  <c r="JE156" i="34" s="1"/>
  <c r="H165" i="32"/>
  <c r="L215" i="32"/>
  <c r="L190" i="32"/>
  <c r="BO156" i="33"/>
  <c r="L240" i="32"/>
  <c r="L165" i="32"/>
  <c r="L265" i="32"/>
  <c r="HI156" i="34"/>
  <c r="JI156" i="34" s="1"/>
  <c r="I241" i="32"/>
  <c r="I266" i="32"/>
  <c r="I216" i="32"/>
  <c r="I166" i="32"/>
  <c r="I191" i="32"/>
  <c r="BY157" i="33"/>
  <c r="HF157" i="34"/>
  <c r="JF157" i="34" s="1"/>
  <c r="M241" i="32"/>
  <c r="M216" i="32"/>
  <c r="M166" i="32"/>
  <c r="CC157" i="33"/>
  <c r="HJ157" i="34"/>
  <c r="JJ157" i="34" s="1"/>
  <c r="M191" i="32"/>
  <c r="M266" i="32"/>
  <c r="BV158" i="33"/>
  <c r="F167" i="32"/>
  <c r="HC158" i="34"/>
  <c r="JC158" i="34" s="1"/>
  <c r="F217" i="32"/>
  <c r="F192" i="32"/>
  <c r="F242" i="32"/>
  <c r="F267" i="32"/>
  <c r="J242" i="32"/>
  <c r="J167" i="32"/>
  <c r="J192" i="32"/>
  <c r="J217" i="32"/>
  <c r="BZ158" i="33"/>
  <c r="HG158" i="34"/>
  <c r="JG158" i="34" s="1"/>
  <c r="J267" i="32"/>
  <c r="I194" i="32"/>
  <c r="BY160" i="33"/>
  <c r="I269" i="32"/>
  <c r="I244" i="32"/>
  <c r="I219" i="32"/>
  <c r="HF160" i="34"/>
  <c r="JF160" i="34" s="1"/>
  <c r="I169" i="32"/>
  <c r="M219" i="32"/>
  <c r="HJ160" i="34"/>
  <c r="JJ160" i="34" s="1"/>
  <c r="CC160" i="33"/>
  <c r="M244" i="32"/>
  <c r="M169" i="32"/>
  <c r="M194" i="32"/>
  <c r="M269" i="32"/>
  <c r="F198" i="32"/>
  <c r="F173" i="32"/>
  <c r="BV164" i="33"/>
  <c r="F273" i="32"/>
  <c r="HC164" i="34"/>
  <c r="JC164" i="34" s="1"/>
  <c r="F223" i="32"/>
  <c r="F248" i="32"/>
  <c r="J173" i="32"/>
  <c r="J273" i="32"/>
  <c r="HG164" i="34"/>
  <c r="JG164" i="34" s="1"/>
  <c r="J198" i="32"/>
  <c r="J248" i="32"/>
  <c r="BZ164" i="33"/>
  <c r="J223" i="32"/>
  <c r="G274" i="32"/>
  <c r="G199" i="32"/>
  <c r="HD165" i="34"/>
  <c r="JD165" i="34" s="1"/>
  <c r="BW165" i="33"/>
  <c r="G249" i="32"/>
  <c r="G224" i="32"/>
  <c r="G174" i="32"/>
  <c r="K174" i="32"/>
  <c r="CA165" i="33"/>
  <c r="HH165" i="34"/>
  <c r="JH165" i="34" s="1"/>
  <c r="K199" i="32"/>
  <c r="K249" i="32"/>
  <c r="K224" i="32"/>
  <c r="K274" i="32"/>
  <c r="L262" i="32"/>
  <c r="L162" i="32"/>
  <c r="L212" i="32"/>
  <c r="BO153" i="33"/>
  <c r="HI153" i="34"/>
  <c r="L237" i="32"/>
  <c r="L187" i="32"/>
  <c r="M212" i="32"/>
  <c r="BP153" i="33"/>
  <c r="M237" i="32"/>
  <c r="M162" i="32"/>
  <c r="M262" i="32"/>
  <c r="HJ153" i="34"/>
  <c r="M187" i="32"/>
  <c r="F237" i="32"/>
  <c r="HC153" i="34"/>
  <c r="BI153" i="33"/>
  <c r="F212" i="32"/>
  <c r="F162" i="32"/>
  <c r="F187" i="32"/>
  <c r="F262" i="32"/>
  <c r="J237" i="32"/>
  <c r="J162" i="32"/>
  <c r="HG153" i="34"/>
  <c r="J187" i="32"/>
  <c r="J212" i="32"/>
  <c r="J262" i="32"/>
  <c r="BM153" i="33"/>
  <c r="G188" i="32"/>
  <c r="G163" i="32"/>
  <c r="G238" i="32"/>
  <c r="G263" i="32"/>
  <c r="BJ154" i="33"/>
  <c r="G213" i="32"/>
  <c r="HD154" i="34"/>
  <c r="JD154" i="34" s="1"/>
  <c r="K238" i="32"/>
  <c r="K188" i="32"/>
  <c r="HH154" i="34"/>
  <c r="JH154" i="34" s="1"/>
  <c r="K213" i="32"/>
  <c r="K163" i="32"/>
  <c r="BN154" i="33"/>
  <c r="K263" i="32"/>
  <c r="H239" i="32"/>
  <c r="H189" i="32"/>
  <c r="BK155" i="33"/>
  <c r="H264" i="32"/>
  <c r="HE155" i="34"/>
  <c r="JE155" i="34" s="1"/>
  <c r="H214" i="32"/>
  <c r="H164" i="32"/>
  <c r="L189" i="32"/>
  <c r="BO155" i="33"/>
  <c r="HI155" i="34"/>
  <c r="JI155" i="34" s="1"/>
  <c r="L164" i="32"/>
  <c r="L239" i="32"/>
  <c r="L264" i="32"/>
  <c r="L214" i="32"/>
  <c r="I190" i="32"/>
  <c r="BL156" i="33"/>
  <c r="HF156" i="34"/>
  <c r="JF156" i="34" s="1"/>
  <c r="I240" i="32"/>
  <c r="I265" i="32"/>
  <c r="I165" i="32"/>
  <c r="I215" i="32"/>
  <c r="M165" i="32"/>
  <c r="BP156" i="33"/>
  <c r="HJ156" i="34"/>
  <c r="JJ156" i="34" s="1"/>
  <c r="M240" i="32"/>
  <c r="M215" i="32"/>
  <c r="M265" i="32"/>
  <c r="M190" i="32"/>
  <c r="F166" i="32"/>
  <c r="F216" i="32"/>
  <c r="HC157" i="34"/>
  <c r="JC157" i="34" s="1"/>
  <c r="F241" i="32"/>
  <c r="F191" i="32"/>
  <c r="BV157" i="33"/>
  <c r="F266" i="32"/>
  <c r="BZ157" i="33"/>
  <c r="J241" i="32"/>
  <c r="HG157" i="34"/>
  <c r="JG157" i="34" s="1"/>
  <c r="J266" i="32"/>
  <c r="J191" i="32"/>
  <c r="J166" i="32"/>
  <c r="J216" i="32"/>
  <c r="G242" i="32"/>
  <c r="G192" i="32"/>
  <c r="HD158" i="34"/>
  <c r="JD158" i="34" s="1"/>
  <c r="G217" i="32"/>
  <c r="G167" i="32"/>
  <c r="G267" i="32"/>
  <c r="BW158" i="33"/>
  <c r="K217" i="32"/>
  <c r="HH158" i="34"/>
  <c r="JH158" i="34" s="1"/>
  <c r="CA158" i="33"/>
  <c r="K242" i="32"/>
  <c r="K167" i="32"/>
  <c r="K192" i="32"/>
  <c r="K267" i="32"/>
  <c r="J244" i="32"/>
  <c r="J269" i="32"/>
  <c r="HG160" i="34"/>
  <c r="JG160" i="34" s="1"/>
  <c r="J219" i="32"/>
  <c r="J169" i="32"/>
  <c r="BZ160" i="33"/>
  <c r="J194" i="32"/>
  <c r="BW164" i="33"/>
  <c r="G248" i="32"/>
  <c r="HD164" i="34"/>
  <c r="JD164" i="34" s="1"/>
  <c r="G273" i="32"/>
  <c r="G198" i="32"/>
  <c r="G223" i="32"/>
  <c r="G173" i="32"/>
  <c r="K173" i="32"/>
  <c r="CA164" i="33"/>
  <c r="HH164" i="34"/>
  <c r="JH164" i="34" s="1"/>
  <c r="K198" i="32"/>
  <c r="K248" i="32"/>
  <c r="K223" i="32"/>
  <c r="K273" i="32"/>
  <c r="H249" i="32"/>
  <c r="HE165" i="34"/>
  <c r="JE165" i="34" s="1"/>
  <c r="H174" i="32"/>
  <c r="H224" i="32"/>
  <c r="H274" i="32"/>
  <c r="H199" i="32"/>
  <c r="BX165" i="33"/>
  <c r="L174" i="32"/>
  <c r="L199" i="32"/>
  <c r="L249" i="32"/>
  <c r="L224" i="32"/>
  <c r="L274" i="32"/>
  <c r="CB165" i="33"/>
  <c r="HI165" i="34"/>
  <c r="JI165" i="34" s="1"/>
  <c r="H212" i="32"/>
  <c r="H162" i="32"/>
  <c r="H262" i="32"/>
  <c r="HE153" i="34"/>
  <c r="H237" i="32"/>
  <c r="H187" i="32"/>
  <c r="BK153" i="33"/>
  <c r="G237" i="32"/>
  <c r="HD153" i="34"/>
  <c r="BJ153" i="33"/>
  <c r="G162" i="32"/>
  <c r="G187" i="32"/>
  <c r="G262" i="32"/>
  <c r="G212" i="32"/>
  <c r="K212" i="32"/>
  <c r="K162" i="32"/>
  <c r="K237" i="32"/>
  <c r="K187" i="32"/>
  <c r="K262" i="32"/>
  <c r="BN153" i="33"/>
  <c r="HH153" i="34"/>
  <c r="H188" i="32"/>
  <c r="H163" i="32"/>
  <c r="H238" i="32"/>
  <c r="H263" i="32"/>
  <c r="HE154" i="34"/>
  <c r="JE154" i="34" s="1"/>
  <c r="H213" i="32"/>
  <c r="BK154" i="33"/>
  <c r="L238" i="32"/>
  <c r="L188" i="32"/>
  <c r="BO154" i="33"/>
  <c r="L213" i="32"/>
  <c r="L163" i="32"/>
  <c r="L263" i="32"/>
  <c r="HI154" i="34"/>
  <c r="JI154" i="34" s="1"/>
  <c r="I189" i="32"/>
  <c r="I214" i="32"/>
  <c r="BL155" i="33"/>
  <c r="HF155" i="34"/>
  <c r="JF155" i="34" s="1"/>
  <c r="I164" i="32"/>
  <c r="I239" i="32"/>
  <c r="I264" i="32"/>
  <c r="M164" i="32"/>
  <c r="M189" i="32"/>
  <c r="BP155" i="33"/>
  <c r="M214" i="32"/>
  <c r="M239" i="32"/>
  <c r="M264" i="32"/>
  <c r="HJ155" i="34"/>
  <c r="JJ155" i="34" s="1"/>
  <c r="F215" i="32"/>
  <c r="HC156" i="34"/>
  <c r="JC156" i="34" s="1"/>
  <c r="F265" i="32"/>
  <c r="F240" i="32"/>
  <c r="F190" i="32"/>
  <c r="F165" i="32"/>
  <c r="BI156" i="33"/>
  <c r="BM156" i="33"/>
  <c r="J215" i="32"/>
  <c r="J165" i="32"/>
  <c r="HG156" i="34"/>
  <c r="JG156" i="34" s="1"/>
  <c r="J265" i="32"/>
  <c r="J240" i="32"/>
  <c r="J190" i="32"/>
  <c r="G166" i="32"/>
  <c r="G241" i="32"/>
  <c r="G216" i="32"/>
  <c r="BW157" i="33"/>
  <c r="G266" i="32"/>
  <c r="G191" i="32"/>
  <c r="HD157" i="34"/>
  <c r="JD157" i="34" s="1"/>
  <c r="K266" i="32"/>
  <c r="K216" i="32"/>
  <c r="K241" i="32"/>
  <c r="CA157" i="33"/>
  <c r="HH157" i="34"/>
  <c r="JH157" i="34" s="1"/>
  <c r="K166" i="32"/>
  <c r="K191" i="32"/>
  <c r="H167" i="32"/>
  <c r="BX158" i="33"/>
  <c r="H217" i="32"/>
  <c r="H242" i="32"/>
  <c r="HE158" i="34"/>
  <c r="JE158" i="34" s="1"/>
  <c r="H267" i="32"/>
  <c r="H192" i="32"/>
  <c r="L267" i="32"/>
  <c r="L192" i="32"/>
  <c r="CB158" i="33"/>
  <c r="HI158" i="34"/>
  <c r="JI158" i="34" s="1"/>
  <c r="L167" i="32"/>
  <c r="L242" i="32"/>
  <c r="L217" i="32"/>
  <c r="K194" i="32"/>
  <c r="K219" i="32"/>
  <c r="K269" i="32"/>
  <c r="K169" i="32"/>
  <c r="HH160" i="34"/>
  <c r="JH160" i="34" s="1"/>
  <c r="CA160" i="33"/>
  <c r="K244" i="32"/>
  <c r="H273" i="32"/>
  <c r="H173" i="32"/>
  <c r="H248" i="32"/>
  <c r="HE164" i="34"/>
  <c r="JE164" i="34" s="1"/>
  <c r="H223" i="32"/>
  <c r="H198" i="32"/>
  <c r="BX164" i="33"/>
  <c r="L223" i="32"/>
  <c r="CB164" i="33"/>
  <c r="L248" i="32"/>
  <c r="HI164" i="34"/>
  <c r="JI164" i="34" s="1"/>
  <c r="L273" i="32"/>
  <c r="L198" i="32"/>
  <c r="L173" i="32"/>
  <c r="I249" i="32"/>
  <c r="I199" i="32"/>
  <c r="I174" i="32"/>
  <c r="I274" i="32"/>
  <c r="I224" i="32"/>
  <c r="HF165" i="34"/>
  <c r="JF165" i="34" s="1"/>
  <c r="BY165" i="33"/>
  <c r="M249" i="32"/>
  <c r="M199" i="32"/>
  <c r="CC165" i="33"/>
  <c r="HJ165" i="34"/>
  <c r="JJ165" i="34" s="1"/>
  <c r="M224" i="32"/>
  <c r="M174" i="32"/>
  <c r="M274" i="32"/>
  <c r="BJ222" i="33" l="1"/>
  <c r="BK222" i="33"/>
  <c r="JH153" i="34"/>
  <c r="BN222" i="33"/>
  <c r="JC153" i="34"/>
  <c r="BO222" i="33"/>
  <c r="BL222" i="33"/>
  <c r="JE153" i="34"/>
  <c r="JF153" i="34"/>
  <c r="JD153" i="34"/>
  <c r="BM222" i="33"/>
  <c r="JG153" i="34"/>
  <c r="BI222" i="33"/>
  <c r="JJ153" i="34"/>
  <c r="BP222" i="33"/>
  <c r="JI153" i="34"/>
  <c r="F276" i="32" l="1"/>
  <c r="HC167" i="34"/>
  <c r="JC167" i="34" s="1"/>
  <c r="F201" i="32"/>
  <c r="F226" i="32"/>
  <c r="BV167" i="33"/>
  <c r="F251" i="32"/>
  <c r="F176" i="32"/>
  <c r="F175" i="32"/>
  <c r="F275" i="32"/>
  <c r="HC166" i="34"/>
  <c r="F200" i="32"/>
  <c r="F225" i="32"/>
  <c r="F250" i="32"/>
  <c r="BV166" i="33"/>
  <c r="G175" i="32"/>
  <c r="G250" i="32"/>
  <c r="HD166" i="34"/>
  <c r="BW166" i="33"/>
  <c r="G200" i="32"/>
  <c r="G225" i="32"/>
  <c r="G275" i="32"/>
  <c r="F283" i="32" l="1"/>
  <c r="F233" i="32"/>
  <c r="F208" i="32"/>
  <c r="F258" i="32"/>
  <c r="G226" i="32"/>
  <c r="G233" i="32" s="1"/>
  <c r="BW167" i="33"/>
  <c r="BW222" i="33" s="1"/>
  <c r="G201" i="32"/>
  <c r="G208" i="32" s="1"/>
  <c r="G176" i="32"/>
  <c r="G276" i="32"/>
  <c r="G283" i="32" s="1"/>
  <c r="HD167" i="34"/>
  <c r="JD167" i="34" s="1"/>
  <c r="G251" i="32"/>
  <c r="G258" i="32" s="1"/>
  <c r="F183" i="32"/>
  <c r="H250" i="32"/>
  <c r="H225" i="32"/>
  <c r="BX166" i="33"/>
  <c r="H200" i="32"/>
  <c r="H175" i="32"/>
  <c r="H275" i="32"/>
  <c r="HE166" i="34"/>
  <c r="JD166" i="34"/>
  <c r="BV222" i="33"/>
  <c r="BV226" i="33" s="1"/>
  <c r="JC166" i="34"/>
  <c r="HC222" i="34"/>
  <c r="G183" i="32" l="1"/>
  <c r="JC222" i="34"/>
  <c r="HD222" i="34"/>
  <c r="JD222" i="34" s="1"/>
  <c r="F467" i="6"/>
  <c r="F198" i="6"/>
  <c r="JE166" i="34"/>
  <c r="I200" i="32" l="1"/>
  <c r="I275" i="32"/>
  <c r="BY166" i="33"/>
  <c r="I225" i="32"/>
  <c r="I175" i="32"/>
  <c r="I250" i="32"/>
  <c r="HF166" i="34"/>
  <c r="F200" i="6"/>
  <c r="F701" i="6"/>
  <c r="G701" i="6"/>
  <c r="H226" i="32"/>
  <c r="H233" i="32" s="1"/>
  <c r="HE167" i="34"/>
  <c r="H251" i="32"/>
  <c r="H258" i="32" s="1"/>
  <c r="H201" i="32"/>
  <c r="H208" i="32" s="1"/>
  <c r="BX167" i="33"/>
  <c r="H276" i="32"/>
  <c r="H283" i="32" s="1"/>
  <c r="H176" i="32"/>
  <c r="BX222" i="33" l="1"/>
  <c r="JF166" i="34"/>
  <c r="I226" i="32"/>
  <c r="I233" i="32" s="1"/>
  <c r="BY167" i="33"/>
  <c r="BY222" i="33" s="1"/>
  <c r="I251" i="32"/>
  <c r="I258" i="32" s="1"/>
  <c r="I176" i="32"/>
  <c r="I183" i="32" s="1"/>
  <c r="I276" i="32"/>
  <c r="I283" i="32" s="1"/>
  <c r="HF167" i="34"/>
  <c r="JF167" i="34" s="1"/>
  <c r="I201" i="32"/>
  <c r="I208" i="32" s="1"/>
  <c r="K200" i="32"/>
  <c r="K225" i="32"/>
  <c r="CA166" i="33"/>
  <c r="K250" i="32"/>
  <c r="K175" i="32"/>
  <c r="K275" i="32"/>
  <c r="HH166" i="34"/>
  <c r="F27" i="27"/>
  <c r="H183" i="32"/>
  <c r="G746" i="6"/>
  <c r="JE167" i="34"/>
  <c r="HE222" i="34"/>
  <c r="JE222" i="34" s="1"/>
  <c r="F746" i="6"/>
  <c r="L275" i="32" l="1"/>
  <c r="HI166" i="34"/>
  <c r="L250" i="32"/>
  <c r="L225" i="32"/>
  <c r="CB166" i="33"/>
  <c r="L200" i="32"/>
  <c r="L175" i="32"/>
  <c r="J201" i="32"/>
  <c r="J176" i="32"/>
  <c r="J276" i="32"/>
  <c r="J251" i="32"/>
  <c r="BZ167" i="33"/>
  <c r="HG167" i="34"/>
  <c r="JG167" i="34" s="1"/>
  <c r="J226" i="32"/>
  <c r="N506" i="6"/>
  <c r="H701" i="6"/>
  <c r="JH166" i="34"/>
  <c r="HF222" i="34"/>
  <c r="JF222" i="34" s="1"/>
  <c r="J175" i="32"/>
  <c r="J275" i="32"/>
  <c r="HG166" i="34"/>
  <c r="J200" i="32"/>
  <c r="J225" i="32"/>
  <c r="BZ166" i="33"/>
  <c r="J250" i="32"/>
  <c r="N464" i="6"/>
  <c r="J208" i="32" l="1"/>
  <c r="J258" i="32"/>
  <c r="I701" i="6"/>
  <c r="J283" i="32"/>
  <c r="J233" i="32"/>
  <c r="JG166" i="34"/>
  <c r="HG222" i="34"/>
  <c r="JG222" i="34" s="1"/>
  <c r="N422" i="6"/>
  <c r="BZ222" i="33"/>
  <c r="HH167" i="34"/>
  <c r="K201" i="32"/>
  <c r="K208" i="32" s="1"/>
  <c r="K226" i="32"/>
  <c r="K233" i="32" s="1"/>
  <c r="CA167" i="33"/>
  <c r="K276" i="32"/>
  <c r="K283" i="32" s="1"/>
  <c r="K251" i="32"/>
  <c r="K258" i="32" s="1"/>
  <c r="K176" i="32"/>
  <c r="J183" i="32"/>
  <c r="M225" i="32"/>
  <c r="CC166" i="33"/>
  <c r="M250" i="32"/>
  <c r="M175" i="32"/>
  <c r="M200" i="32"/>
  <c r="M275" i="32"/>
  <c r="HJ166" i="34"/>
  <c r="JI166" i="34"/>
  <c r="K183" i="32" l="1"/>
  <c r="JJ166" i="34"/>
  <c r="I746" i="6"/>
  <c r="JH167" i="34"/>
  <c r="HH222" i="34"/>
  <c r="JH222" i="34" s="1"/>
  <c r="L276" i="32"/>
  <c r="L283" i="32" s="1"/>
  <c r="HI167" i="34"/>
  <c r="L201" i="32"/>
  <c r="L208" i="32" s="1"/>
  <c r="L226" i="32"/>
  <c r="L233" i="32" s="1"/>
  <c r="L251" i="32"/>
  <c r="L258" i="32" s="1"/>
  <c r="L176" i="32"/>
  <c r="CB167" i="33"/>
  <c r="H746" i="6"/>
  <c r="J701" i="6"/>
  <c r="CA222" i="33"/>
  <c r="CB222" i="33" l="1"/>
  <c r="L183" i="32"/>
  <c r="JI167" i="34"/>
  <c r="HI222" i="34"/>
  <c r="JI222" i="34" s="1"/>
  <c r="CC167" i="33"/>
  <c r="M201" i="32"/>
  <c r="M208" i="32" s="1"/>
  <c r="M176" i="32"/>
  <c r="M276" i="32"/>
  <c r="M283" i="32" s="1"/>
  <c r="M251" i="32"/>
  <c r="M258" i="32" s="1"/>
  <c r="M226" i="32"/>
  <c r="M233" i="32" s="1"/>
  <c r="HJ167" i="34"/>
  <c r="JJ167" i="34" l="1"/>
  <c r="HJ222" i="34"/>
  <c r="JJ222" i="34" s="1"/>
  <c r="M183" i="32"/>
  <c r="J746" i="6"/>
  <c r="K701" i="6"/>
  <c r="CC222" i="33"/>
  <c r="L701" i="6"/>
  <c r="N351" i="6" l="1"/>
  <c r="K746" i="6"/>
  <c r="N309" i="6"/>
  <c r="M701" i="6"/>
  <c r="M746" i="6" l="1"/>
  <c r="N701" i="6"/>
  <c r="N267" i="6"/>
  <c r="L746" i="6"/>
  <c r="N195" i="6"/>
  <c r="N746" i="6" l="1"/>
  <c r="G246" i="1" l="1"/>
  <c r="G91" i="1"/>
  <c r="G184" i="1"/>
  <c r="G153" i="1"/>
  <c r="G215" i="1"/>
  <c r="G122" i="1"/>
  <c r="G60" i="1"/>
  <c r="G213" i="1"/>
  <c r="G244" i="1"/>
  <c r="G151" i="1"/>
  <c r="G89" i="1"/>
  <c r="G120" i="1"/>
  <c r="G182" i="1"/>
  <c r="G58" i="1"/>
  <c r="G236" i="1"/>
  <c r="G50" i="1"/>
  <c r="G112" i="1"/>
  <c r="G205" i="1"/>
  <c r="G174" i="1"/>
  <c r="G81" i="1"/>
  <c r="G143" i="1"/>
  <c r="AT18" i="34" l="1"/>
  <c r="G362" i="1"/>
  <c r="BT18" i="34"/>
  <c r="G424" i="1"/>
  <c r="BG26" i="34"/>
  <c r="G401" i="1"/>
  <c r="G463" i="1"/>
  <c r="CG26" i="34"/>
  <c r="G434" i="1"/>
  <c r="BT28" i="34"/>
  <c r="G28" i="33"/>
  <c r="AJ28" i="33" s="1"/>
  <c r="G28" i="34"/>
  <c r="G310" i="1"/>
  <c r="T18" i="34"/>
  <c r="G331" i="1"/>
  <c r="T18" i="33"/>
  <c r="T26" i="34"/>
  <c r="G339" i="1"/>
  <c r="T26" i="33"/>
  <c r="BT26" i="34"/>
  <c r="G432" i="1"/>
  <c r="G372" i="1"/>
  <c r="AT28" i="34"/>
  <c r="G465" i="1"/>
  <c r="CG28" i="34"/>
  <c r="G464" i="1"/>
  <c r="G433" i="1"/>
  <c r="G371" i="1"/>
  <c r="G340" i="1"/>
  <c r="G278" i="1"/>
  <c r="G402" i="1"/>
  <c r="HD27" i="34"/>
  <c r="JD27" i="34" s="1"/>
  <c r="G154" i="1"/>
  <c r="G18" i="34"/>
  <c r="G300" i="1"/>
  <c r="G18" i="33"/>
  <c r="AJ18" i="33" s="1"/>
  <c r="AG18" i="34"/>
  <c r="G269" i="1"/>
  <c r="G26" i="33"/>
  <c r="AJ26" i="33" s="1"/>
  <c r="G26" i="34"/>
  <c r="G308" i="1"/>
  <c r="AG28" i="34"/>
  <c r="G279" i="1"/>
  <c r="BG28" i="34"/>
  <c r="G403" i="1"/>
  <c r="BG18" i="34"/>
  <c r="G393" i="1"/>
  <c r="CG18" i="34"/>
  <c r="G455" i="1"/>
  <c r="AG26" i="34"/>
  <c r="G277" i="1"/>
  <c r="AT26" i="34"/>
  <c r="G370" i="1"/>
  <c r="T28" i="34"/>
  <c r="T28" i="33"/>
  <c r="G341" i="1"/>
  <c r="BJ28" i="33" l="1"/>
  <c r="BJ18" i="33"/>
  <c r="G75" i="1"/>
  <c r="G230" i="1"/>
  <c r="G137" i="1"/>
  <c r="G44" i="1"/>
  <c r="G199" i="1"/>
  <c r="G106" i="1"/>
  <c r="G168" i="1"/>
  <c r="G141" i="1"/>
  <c r="G110" i="1"/>
  <c r="G234" i="1"/>
  <c r="G48" i="1"/>
  <c r="G172" i="1"/>
  <c r="G203" i="1"/>
  <c r="G79" i="1"/>
  <c r="EQ28" i="34"/>
  <c r="FD28" i="34"/>
  <c r="HD28" i="34" s="1"/>
  <c r="JD28" i="34" s="1"/>
  <c r="FQ28" i="34"/>
  <c r="GQ28" i="34"/>
  <c r="DQ28" i="34"/>
  <c r="GD26" i="34"/>
  <c r="ED26" i="34"/>
  <c r="ID26" i="34" s="1"/>
  <c r="G204" i="1"/>
  <c r="G142" i="1"/>
  <c r="G173" i="1"/>
  <c r="G49" i="1"/>
  <c r="G80" i="1"/>
  <c r="G235" i="1"/>
  <c r="G111" i="1"/>
  <c r="DQ18" i="34"/>
  <c r="FD18" i="34"/>
  <c r="HD18" i="34" s="1"/>
  <c r="JD18" i="34" s="1"/>
  <c r="FQ18" i="34"/>
  <c r="GQ18" i="34"/>
  <c r="GD28" i="34"/>
  <c r="ED28" i="34"/>
  <c r="ID28" i="34" s="1"/>
  <c r="G108" i="1"/>
  <c r="G201" i="1"/>
  <c r="G46" i="1"/>
  <c r="G232" i="1"/>
  <c r="G170" i="1"/>
  <c r="G139" i="1"/>
  <c r="G77" i="1"/>
  <c r="FD26" i="34"/>
  <c r="GQ26" i="34"/>
  <c r="FQ26" i="34"/>
  <c r="EQ26" i="34"/>
  <c r="EQ18" i="34"/>
  <c r="G237" i="1"/>
  <c r="G113" i="1"/>
  <c r="G144" i="1"/>
  <c r="G206" i="1"/>
  <c r="G51" i="1"/>
  <c r="G82" i="1"/>
  <c r="G175" i="1"/>
  <c r="DQ26" i="34"/>
  <c r="GD18" i="34"/>
  <c r="ED18" i="34"/>
  <c r="ID18" i="34" s="1"/>
  <c r="BJ26" i="33"/>
  <c r="G216" i="1"/>
  <c r="G185" i="1"/>
  <c r="G61" i="1"/>
  <c r="G247" i="1"/>
  <c r="G92" i="1"/>
  <c r="G123" i="1"/>
  <c r="G212" i="1"/>
  <c r="G88" i="1"/>
  <c r="G150" i="1"/>
  <c r="G119" i="1"/>
  <c r="G243" i="1"/>
  <c r="G181" i="1"/>
  <c r="G57" i="1"/>
  <c r="G109" i="1"/>
  <c r="G171" i="1"/>
  <c r="G202" i="1"/>
  <c r="G47" i="1"/>
  <c r="G78" i="1"/>
  <c r="G233" i="1"/>
  <c r="G140" i="1"/>
  <c r="HQ28" i="34" l="1"/>
  <c r="IQ28" i="34"/>
  <c r="HQ26" i="34"/>
  <c r="G25" i="34"/>
  <c r="G25" i="33"/>
  <c r="AJ25" i="33" s="1"/>
  <c r="BJ25" i="33" s="1"/>
  <c r="G307" i="1"/>
  <c r="AG15" i="34"/>
  <c r="G266" i="1"/>
  <c r="T15" i="34"/>
  <c r="T15" i="33"/>
  <c r="AW15" i="33" s="1"/>
  <c r="CG25" i="34"/>
  <c r="BT25" i="34"/>
  <c r="G466" i="1"/>
  <c r="CG29" i="34"/>
  <c r="G435" i="1"/>
  <c r="BT29" i="34"/>
  <c r="AG19" i="34"/>
  <c r="CG19" i="34"/>
  <c r="G358" i="1"/>
  <c r="AT14" i="34"/>
  <c r="IQ18" i="34"/>
  <c r="BG17" i="34"/>
  <c r="BT16" i="34"/>
  <c r="T16" i="34"/>
  <c r="T16" i="33"/>
  <c r="AW16" i="33" s="1"/>
  <c r="AG12" i="34"/>
  <c r="G263" i="1"/>
  <c r="BT15" i="34"/>
  <c r="AG25" i="34"/>
  <c r="T25" i="34"/>
  <c r="T25" i="33"/>
  <c r="T29" i="34"/>
  <c r="T29" i="33"/>
  <c r="G342" i="1"/>
  <c r="AG29" i="34"/>
  <c r="G280" i="1"/>
  <c r="BG19" i="34"/>
  <c r="BT19" i="34"/>
  <c r="HD26" i="34"/>
  <c r="JD26" i="34" s="1"/>
  <c r="BG14" i="34"/>
  <c r="G389" i="1"/>
  <c r="G420" i="1"/>
  <c r="BT14" i="34"/>
  <c r="CG17" i="34"/>
  <c r="AT17" i="34"/>
  <c r="BG16" i="34"/>
  <c r="AT16" i="34"/>
  <c r="BG12" i="34"/>
  <c r="AT12" i="34"/>
  <c r="AT15" i="34"/>
  <c r="CG15" i="34"/>
  <c r="BG15" i="34"/>
  <c r="BG25" i="34"/>
  <c r="AT25" i="34"/>
  <c r="G29" i="34"/>
  <c r="G29" i="33"/>
  <c r="AJ29" i="33" s="1"/>
  <c r="G311" i="1"/>
  <c r="BG29" i="34"/>
  <c r="G404" i="1"/>
  <c r="AT19" i="34"/>
  <c r="G117" i="1"/>
  <c r="G129" i="1" s="1"/>
  <c r="G148" i="1"/>
  <c r="G160" i="1" s="1"/>
  <c r="G86" i="1"/>
  <c r="G98" i="1" s="1"/>
  <c r="G241" i="1"/>
  <c r="G253" i="1" s="1"/>
  <c r="G55" i="1"/>
  <c r="G210" i="1"/>
  <c r="G222" i="1" s="1"/>
  <c r="G179" i="1"/>
  <c r="G191" i="1" s="1"/>
  <c r="IQ26" i="34"/>
  <c r="G451" i="1"/>
  <c r="CG14" i="34"/>
  <c r="T14" i="34"/>
  <c r="T14" i="33"/>
  <c r="AW14" i="33" s="1"/>
  <c r="G327" i="1"/>
  <c r="G17" i="34"/>
  <c r="G299" i="1"/>
  <c r="G17" i="33"/>
  <c r="AJ17" i="33" s="1"/>
  <c r="BT17" i="34"/>
  <c r="AG16" i="34"/>
  <c r="G267" i="1"/>
  <c r="T12" i="34"/>
  <c r="T12" i="33"/>
  <c r="CG12" i="34"/>
  <c r="G15" i="34"/>
  <c r="G297" i="1"/>
  <c r="G15" i="33"/>
  <c r="AJ15" i="33" s="1"/>
  <c r="AT29" i="34"/>
  <c r="G373" i="1"/>
  <c r="G19" i="34"/>
  <c r="G301" i="1"/>
  <c r="G19" i="33"/>
  <c r="AJ19" i="33" s="1"/>
  <c r="BJ19" i="33" s="1"/>
  <c r="T19" i="34"/>
  <c r="G332" i="1"/>
  <c r="T19" i="33"/>
  <c r="G14" i="34"/>
  <c r="G296" i="1"/>
  <c r="G14" i="33"/>
  <c r="AJ14" i="33" s="1"/>
  <c r="G265" i="1"/>
  <c r="AG14" i="34"/>
  <c r="HQ18" i="34"/>
  <c r="T17" i="34"/>
  <c r="T17" i="33"/>
  <c r="AW17" i="33" s="1"/>
  <c r="AG17" i="34"/>
  <c r="G268" i="1"/>
  <c r="G298" i="1"/>
  <c r="G16" i="34"/>
  <c r="G16" i="33"/>
  <c r="AJ16" i="33" s="1"/>
  <c r="CG16" i="34"/>
  <c r="BT12" i="34"/>
  <c r="G12" i="34"/>
  <c r="G12" i="33"/>
  <c r="BJ29" i="33" l="1"/>
  <c r="BW14" i="33"/>
  <c r="G67" i="1"/>
  <c r="DQ12" i="34"/>
  <c r="GQ12" i="34"/>
  <c r="EQ12" i="34"/>
  <c r="FQ12" i="34"/>
  <c r="FD12" i="34"/>
  <c r="BJ14" i="33"/>
  <c r="CG23" i="34"/>
  <c r="G460" i="1"/>
  <c r="AJ12" i="33"/>
  <c r="BJ16" i="33"/>
  <c r="FQ19" i="34"/>
  <c r="FD19" i="34"/>
  <c r="DQ19" i="34"/>
  <c r="HQ19" i="34" s="1"/>
  <c r="GQ19" i="34"/>
  <c r="EQ19" i="34"/>
  <c r="DQ15" i="34"/>
  <c r="EQ15" i="34"/>
  <c r="GQ15" i="34"/>
  <c r="FD15" i="34"/>
  <c r="FQ15" i="34"/>
  <c r="BJ17" i="33"/>
  <c r="G398" i="1"/>
  <c r="BG23" i="34"/>
  <c r="BG218" i="34" s="1"/>
  <c r="G305" i="1"/>
  <c r="G23" i="34"/>
  <c r="G23" i="33"/>
  <c r="AJ23" i="33" s="1"/>
  <c r="GD16" i="34"/>
  <c r="ED16" i="34"/>
  <c r="ID16" i="34" s="1"/>
  <c r="DQ16" i="34"/>
  <c r="EQ16" i="34"/>
  <c r="GQ16" i="34"/>
  <c r="FD16" i="34"/>
  <c r="FQ16" i="34"/>
  <c r="AW12" i="33"/>
  <c r="G429" i="1"/>
  <c r="BT23" i="34"/>
  <c r="G367" i="1"/>
  <c r="AT23" i="34"/>
  <c r="AT218" i="34" s="1"/>
  <c r="AT226" i="34" s="1"/>
  <c r="GD19" i="34"/>
  <c r="ED19" i="34"/>
  <c r="ID19" i="34" s="1"/>
  <c r="BJ15" i="33"/>
  <c r="EQ17" i="34"/>
  <c r="FQ17" i="34"/>
  <c r="DQ17" i="34"/>
  <c r="GQ17" i="34"/>
  <c r="FD17" i="34"/>
  <c r="G274" i="1"/>
  <c r="AG23" i="34"/>
  <c r="T23" i="33"/>
  <c r="G336" i="1"/>
  <c r="T23" i="34"/>
  <c r="ED25" i="34"/>
  <c r="ID25" i="34" s="1"/>
  <c r="GD25" i="34"/>
  <c r="ED15" i="34"/>
  <c r="ID15" i="34" s="1"/>
  <c r="GD15" i="34"/>
  <c r="GD17" i="34"/>
  <c r="ED17" i="34"/>
  <c r="ID17" i="34" s="1"/>
  <c r="EQ25" i="34"/>
  <c r="FD25" i="34"/>
  <c r="DQ25" i="34"/>
  <c r="FQ25" i="34"/>
  <c r="GQ25" i="34"/>
  <c r="GD29" i="34"/>
  <c r="ED29" i="34"/>
  <c r="ID29" i="34" s="1"/>
  <c r="DQ14" i="34"/>
  <c r="HQ14" i="34" s="1"/>
  <c r="FQ14" i="34"/>
  <c r="FD14" i="34"/>
  <c r="EQ14" i="34"/>
  <c r="IQ14" i="34" s="1"/>
  <c r="GQ14" i="34"/>
  <c r="GQ29" i="34"/>
  <c r="EQ29" i="34"/>
  <c r="DQ29" i="34"/>
  <c r="FD29" i="34"/>
  <c r="HD29" i="34" s="1"/>
  <c r="JD29" i="34" s="1"/>
  <c r="FQ29" i="34"/>
  <c r="GD12" i="34"/>
  <c r="ED12" i="34"/>
  <c r="ED14" i="34"/>
  <c r="ID14" i="34" s="1"/>
  <c r="GD14" i="34"/>
  <c r="CG218" i="34" l="1"/>
  <c r="CG226" i="34" s="1"/>
  <c r="AG218" i="34"/>
  <c r="AG226" i="34" s="1"/>
  <c r="BJ23" i="33"/>
  <c r="BT218" i="34"/>
  <c r="BT226" i="34" s="1"/>
  <c r="T218" i="34"/>
  <c r="T226" i="34" s="1"/>
  <c r="HQ17" i="34"/>
  <c r="IQ19" i="34"/>
  <c r="IQ29" i="34"/>
  <c r="ID12" i="34"/>
  <c r="JD14" i="34"/>
  <c r="HD14" i="34"/>
  <c r="IQ17" i="34"/>
  <c r="T218" i="33"/>
  <c r="T226" i="33" s="1"/>
  <c r="IQ16" i="34"/>
  <c r="EQ23" i="34"/>
  <c r="FD23" i="34"/>
  <c r="HD23" i="34" s="1"/>
  <c r="JD23" i="34" s="1"/>
  <c r="DQ23" i="34"/>
  <c r="DQ218" i="34" s="1"/>
  <c r="GQ23" i="34"/>
  <c r="GQ218" i="34" s="1"/>
  <c r="FQ23" i="34"/>
  <c r="FQ218" i="34" s="1"/>
  <c r="IQ15" i="34"/>
  <c r="G218" i="33"/>
  <c r="G218" i="34"/>
  <c r="AJ218" i="33"/>
  <c r="HQ29" i="34"/>
  <c r="HQ25" i="34"/>
  <c r="AW218" i="33"/>
  <c r="AW226" i="33" s="1"/>
  <c r="HQ16" i="34"/>
  <c r="HQ15" i="34"/>
  <c r="IQ12" i="34"/>
  <c r="IQ25" i="34"/>
  <c r="GD23" i="34"/>
  <c r="GD218" i="34" s="1"/>
  <c r="ED23" i="34"/>
  <c r="ID23" i="34" s="1"/>
  <c r="HQ12" i="34"/>
  <c r="G687" i="6" l="1"/>
  <c r="EQ218" i="34"/>
  <c r="FD218" i="34"/>
  <c r="IQ23" i="34"/>
  <c r="G188" i="6"/>
  <c r="HQ218" i="34"/>
  <c r="HQ23" i="34"/>
  <c r="ED218" i="34"/>
  <c r="IQ218" i="34" l="1"/>
  <c r="G732" i="6"/>
  <c r="ID218" i="34"/>
  <c r="B248" i="1" l="1"/>
  <c r="P248" i="1" s="1"/>
  <c r="B217" i="1"/>
  <c r="P217" i="1" s="1"/>
  <c r="B186" i="1"/>
  <c r="B281" i="1" s="1"/>
  <c r="B155" i="1"/>
  <c r="P155" i="1" s="1"/>
  <c r="B124" i="1"/>
  <c r="P124" i="1" s="1"/>
  <c r="B93" i="1"/>
  <c r="P93" i="1" s="1"/>
  <c r="B62" i="1"/>
  <c r="H248" i="1"/>
  <c r="H217" i="1"/>
  <c r="H155" i="1"/>
  <c r="H186" i="1"/>
  <c r="H62" i="1"/>
  <c r="H93" i="1"/>
  <c r="H124" i="1"/>
  <c r="H214" i="1"/>
  <c r="BU27" i="34" s="1"/>
  <c r="H245" i="1"/>
  <c r="CH27" i="34" s="1"/>
  <c r="H90" i="1"/>
  <c r="H121" i="1"/>
  <c r="H152" i="1"/>
  <c r="AU27" i="34" s="1"/>
  <c r="H59" i="1"/>
  <c r="H183" i="1"/>
  <c r="BH27" i="34" s="1"/>
  <c r="B203" i="1"/>
  <c r="P203" i="1" s="1"/>
  <c r="B48" i="1"/>
  <c r="B141" i="1"/>
  <c r="P141" i="1" s="1"/>
  <c r="B234" i="1"/>
  <c r="P234" i="1" s="1"/>
  <c r="B79" i="1"/>
  <c r="B172" i="1"/>
  <c r="B110" i="1"/>
  <c r="P110" i="1" s="1"/>
  <c r="B51" i="1"/>
  <c r="B175" i="1"/>
  <c r="B237" i="1"/>
  <c r="P237" i="1" s="1"/>
  <c r="B144" i="1"/>
  <c r="P144" i="1" s="1"/>
  <c r="B206" i="1"/>
  <c r="P206" i="1" s="1"/>
  <c r="B82" i="1"/>
  <c r="B113" i="1"/>
  <c r="P113" i="1" s="1"/>
  <c r="B210" i="1"/>
  <c r="P210" i="1" s="1"/>
  <c r="B86" i="1"/>
  <c r="B148" i="1"/>
  <c r="P148" i="1" s="1"/>
  <c r="B179" i="1"/>
  <c r="B117" i="1"/>
  <c r="P117" i="1" s="1"/>
  <c r="B241" i="1"/>
  <c r="P241" i="1" s="1"/>
  <c r="B55" i="1"/>
  <c r="B168" i="1"/>
  <c r="B75" i="1"/>
  <c r="B106" i="1"/>
  <c r="P106" i="1" s="1"/>
  <c r="B199" i="1"/>
  <c r="P199" i="1" s="1"/>
  <c r="B137" i="1"/>
  <c r="P137" i="1" s="1"/>
  <c r="B230" i="1"/>
  <c r="P230" i="1" s="1"/>
  <c r="B44" i="1"/>
  <c r="B195" i="1"/>
  <c r="P195" i="1" s="1"/>
  <c r="B40" i="1"/>
  <c r="B226" i="1"/>
  <c r="P226" i="1" s="1"/>
  <c r="B164" i="1"/>
  <c r="B71" i="1"/>
  <c r="B133" i="1"/>
  <c r="P133" i="1" s="1"/>
  <c r="B102" i="1"/>
  <c r="P102" i="1" s="1"/>
  <c r="B232" i="1"/>
  <c r="P232" i="1" s="1"/>
  <c r="B108" i="1"/>
  <c r="P108" i="1" s="1"/>
  <c r="B201" i="1"/>
  <c r="P201" i="1" s="1"/>
  <c r="B46" i="1"/>
  <c r="B77" i="1"/>
  <c r="B139" i="1"/>
  <c r="P139" i="1" s="1"/>
  <c r="B170" i="1"/>
  <c r="B233" i="1"/>
  <c r="P233" i="1" s="1"/>
  <c r="B78" i="1"/>
  <c r="B140" i="1"/>
  <c r="P140" i="1" s="1"/>
  <c r="B202" i="1"/>
  <c r="P202" i="1" s="1"/>
  <c r="B109" i="1"/>
  <c r="P109" i="1" s="1"/>
  <c r="B47" i="1"/>
  <c r="B171" i="1"/>
  <c r="B174" i="1"/>
  <c r="B50" i="1"/>
  <c r="B143" i="1"/>
  <c r="P143" i="1" s="1"/>
  <c r="B81" i="1"/>
  <c r="B236" i="1"/>
  <c r="P236" i="1" s="1"/>
  <c r="B112" i="1"/>
  <c r="P112" i="1" s="1"/>
  <c r="B205" i="1"/>
  <c r="P205" i="1" s="1"/>
  <c r="B243" i="1"/>
  <c r="P243" i="1" s="1"/>
  <c r="B150" i="1"/>
  <c r="P150" i="1" s="1"/>
  <c r="B119" i="1"/>
  <c r="P119" i="1" s="1"/>
  <c r="B181" i="1"/>
  <c r="B212" i="1"/>
  <c r="P212" i="1" s="1"/>
  <c r="B88" i="1"/>
  <c r="B57" i="1"/>
  <c r="B53" i="1"/>
  <c r="B115" i="1"/>
  <c r="P115" i="1" s="1"/>
  <c r="B177" i="1"/>
  <c r="B239" i="1"/>
  <c r="P239" i="1" s="1"/>
  <c r="B84" i="1"/>
  <c r="B208" i="1"/>
  <c r="P208" i="1" s="1"/>
  <c r="B146" i="1"/>
  <c r="P146" i="1" s="1"/>
  <c r="B216" i="1"/>
  <c r="P216" i="1" s="1"/>
  <c r="B123" i="1"/>
  <c r="P123" i="1" s="1"/>
  <c r="B92" i="1"/>
  <c r="B185" i="1"/>
  <c r="B247" i="1"/>
  <c r="P247" i="1" s="1"/>
  <c r="B154" i="1"/>
  <c r="P154" i="1" s="1"/>
  <c r="B61" i="1"/>
  <c r="B58" i="1"/>
  <c r="B120" i="1"/>
  <c r="P120" i="1" s="1"/>
  <c r="B89" i="1"/>
  <c r="B244" i="1"/>
  <c r="P244" i="1" s="1"/>
  <c r="B151" i="1"/>
  <c r="P151" i="1" s="1"/>
  <c r="B182" i="1"/>
  <c r="B213" i="1"/>
  <c r="P213" i="1" s="1"/>
  <c r="B229" i="1"/>
  <c r="P229" i="1" s="1"/>
  <c r="B167" i="1"/>
  <c r="B198" i="1"/>
  <c r="P198" i="1" s="1"/>
  <c r="B74" i="1"/>
  <c r="B105" i="1"/>
  <c r="P105" i="1" s="1"/>
  <c r="B136" i="1"/>
  <c r="P136" i="1" s="1"/>
  <c r="B43" i="1"/>
  <c r="B54" i="1"/>
  <c r="B147" i="1"/>
  <c r="P147" i="1" s="1"/>
  <c r="B85" i="1"/>
  <c r="B116" i="1"/>
  <c r="P116" i="1" s="1"/>
  <c r="B240" i="1"/>
  <c r="P240" i="1" s="1"/>
  <c r="B209" i="1"/>
  <c r="P209" i="1" s="1"/>
  <c r="B178" i="1"/>
  <c r="B245" i="1"/>
  <c r="P245" i="1" s="1"/>
  <c r="B214" i="1"/>
  <c r="P214" i="1" s="1"/>
  <c r="B90" i="1"/>
  <c r="B152" i="1"/>
  <c r="P152" i="1" s="1"/>
  <c r="B183" i="1"/>
  <c r="B59" i="1"/>
  <c r="B121" i="1"/>
  <c r="P121" i="1" s="1"/>
  <c r="B211" i="1"/>
  <c r="P211" i="1" s="1"/>
  <c r="B180" i="1"/>
  <c r="B242" i="1"/>
  <c r="P242" i="1" s="1"/>
  <c r="B149" i="1"/>
  <c r="P149" i="1" s="1"/>
  <c r="B118" i="1"/>
  <c r="P118" i="1" s="1"/>
  <c r="B87" i="1"/>
  <c r="B56" i="1"/>
  <c r="B228" i="1"/>
  <c r="P228" i="1" s="1"/>
  <c r="B104" i="1"/>
  <c r="P104" i="1" s="1"/>
  <c r="B135" i="1"/>
  <c r="P135" i="1" s="1"/>
  <c r="B197" i="1"/>
  <c r="P197" i="1" s="1"/>
  <c r="B42" i="1"/>
  <c r="B166" i="1"/>
  <c r="B73" i="1"/>
  <c r="H154" i="1"/>
  <c r="B80" i="1"/>
  <c r="B173" i="1"/>
  <c r="B235" i="1"/>
  <c r="P235" i="1" s="1"/>
  <c r="B111" i="1"/>
  <c r="P111" i="1" s="1"/>
  <c r="B204" i="1"/>
  <c r="P204" i="1" s="1"/>
  <c r="B49" i="1"/>
  <c r="B142" i="1"/>
  <c r="P142" i="1" s="1"/>
  <c r="B207" i="1"/>
  <c r="P207" i="1" s="1"/>
  <c r="B145" i="1"/>
  <c r="P145" i="1" s="1"/>
  <c r="B238" i="1"/>
  <c r="P238" i="1" s="1"/>
  <c r="B83" i="1"/>
  <c r="B114" i="1"/>
  <c r="P114" i="1" s="1"/>
  <c r="B52" i="1"/>
  <c r="B176" i="1"/>
  <c r="B153" i="1"/>
  <c r="P153" i="1" s="1"/>
  <c r="B184" i="1"/>
  <c r="B91" i="1"/>
  <c r="B215" i="1"/>
  <c r="P215" i="1" s="1"/>
  <c r="B122" i="1"/>
  <c r="P122" i="1" s="1"/>
  <c r="B246" i="1"/>
  <c r="P246" i="1" s="1"/>
  <c r="B60" i="1"/>
  <c r="B76" i="1"/>
  <c r="B138" i="1"/>
  <c r="P138" i="1" s="1"/>
  <c r="B169" i="1"/>
  <c r="B200" i="1"/>
  <c r="P200" i="1" s="1"/>
  <c r="B107" i="1"/>
  <c r="P107" i="1" s="1"/>
  <c r="B231" i="1"/>
  <c r="P231" i="1" s="1"/>
  <c r="B45" i="1"/>
  <c r="B196" i="1"/>
  <c r="P196" i="1" s="1"/>
  <c r="B72" i="1"/>
  <c r="B227" i="1"/>
  <c r="P227" i="1" s="1"/>
  <c r="B103" i="1"/>
  <c r="P103" i="1" s="1"/>
  <c r="B134" i="1"/>
  <c r="P134" i="1" s="1"/>
  <c r="B41" i="1"/>
  <c r="B165" i="1"/>
  <c r="AH27" i="34" l="1"/>
  <c r="H281" i="1"/>
  <c r="AH30" i="34"/>
  <c r="H467" i="1"/>
  <c r="CH30" i="34"/>
  <c r="I248" i="1"/>
  <c r="I217" i="1"/>
  <c r="I186" i="1"/>
  <c r="I155" i="1"/>
  <c r="I62" i="1"/>
  <c r="I124" i="1"/>
  <c r="I93" i="1"/>
  <c r="H405" i="1"/>
  <c r="BH30" i="34"/>
  <c r="P62" i="1"/>
  <c r="B405" i="1"/>
  <c r="B374" i="1"/>
  <c r="P281" i="1"/>
  <c r="B312" i="1"/>
  <c r="B343" i="1"/>
  <c r="H343" i="1"/>
  <c r="U30" i="34"/>
  <c r="H374" i="1"/>
  <c r="AU30" i="34"/>
  <c r="H312" i="1"/>
  <c r="H30" i="34"/>
  <c r="H436" i="1"/>
  <c r="BU30" i="34"/>
  <c r="H30" i="33"/>
  <c r="AK30" i="33" s="1"/>
  <c r="H31" i="34"/>
  <c r="BU31" i="34"/>
  <c r="H427" i="1"/>
  <c r="H458" i="1"/>
  <c r="H365" i="1"/>
  <c r="H272" i="1"/>
  <c r="H396" i="1"/>
  <c r="HE21" i="34"/>
  <c r="JE21" i="34" s="1"/>
  <c r="AH31" i="34"/>
  <c r="CH31" i="34"/>
  <c r="D339" i="1"/>
  <c r="D432" i="1"/>
  <c r="D277" i="1"/>
  <c r="D463" i="1"/>
  <c r="D401" i="1"/>
  <c r="D370" i="1"/>
  <c r="HA26" i="34"/>
  <c r="JA26" i="34" s="1"/>
  <c r="D367" i="1"/>
  <c r="D336" i="1"/>
  <c r="D348" i="1" s="1"/>
  <c r="D398" i="1"/>
  <c r="D429" i="1"/>
  <c r="D460" i="1"/>
  <c r="HA23" i="34"/>
  <c r="GE27" i="34"/>
  <c r="EE27" i="34"/>
  <c r="IE27" i="34" s="1"/>
  <c r="U31" i="34"/>
  <c r="U30" i="33"/>
  <c r="AU31" i="34"/>
  <c r="U27" i="33"/>
  <c r="U27" i="34"/>
  <c r="BH31" i="34"/>
  <c r="H27" i="34"/>
  <c r="H309" i="1"/>
  <c r="H27" i="33"/>
  <c r="AK27" i="33" s="1"/>
  <c r="BK27" i="33" s="1"/>
  <c r="C370" i="1"/>
  <c r="C463" i="1"/>
  <c r="C401" i="1"/>
  <c r="C336" i="1"/>
  <c r="C367" i="1"/>
  <c r="C460" i="1"/>
  <c r="C398" i="1"/>
  <c r="C429" i="1"/>
  <c r="GZ23" i="34"/>
  <c r="G368" i="1"/>
  <c r="G430" i="1"/>
  <c r="G461" i="1"/>
  <c r="G337" i="1"/>
  <c r="G399" i="1"/>
  <c r="G275" i="1"/>
  <c r="HD24" i="34"/>
  <c r="JD24" i="34" s="1"/>
  <c r="P169" i="1"/>
  <c r="B264" i="1"/>
  <c r="H229" i="1"/>
  <c r="H43" i="1"/>
  <c r="H136" i="1"/>
  <c r="H167" i="1"/>
  <c r="H198" i="1"/>
  <c r="H105" i="1"/>
  <c r="H74" i="1"/>
  <c r="H58" i="1"/>
  <c r="H244" i="1"/>
  <c r="H151" i="1"/>
  <c r="H182" i="1"/>
  <c r="H120" i="1"/>
  <c r="H89" i="1"/>
  <c r="H213" i="1"/>
  <c r="B30" i="34"/>
  <c r="B24" i="34"/>
  <c r="P87" i="1"/>
  <c r="B24" i="33"/>
  <c r="B275" i="1"/>
  <c r="P180" i="1"/>
  <c r="P183" i="1"/>
  <c r="B278" i="1"/>
  <c r="B27" i="34"/>
  <c r="P90" i="1"/>
  <c r="B27" i="33"/>
  <c r="P182" i="1"/>
  <c r="B277" i="1"/>
  <c r="P61" i="1"/>
  <c r="P57" i="1"/>
  <c r="P181" i="1"/>
  <c r="B276" i="1"/>
  <c r="P174" i="1"/>
  <c r="B269" i="1"/>
  <c r="B15" i="34"/>
  <c r="B15" i="33"/>
  <c r="P78" i="1"/>
  <c r="B14" i="34"/>
  <c r="P77" i="1"/>
  <c r="B14" i="33"/>
  <c r="G335" i="1"/>
  <c r="G273" i="1"/>
  <c r="G366" i="1"/>
  <c r="HD22" i="34"/>
  <c r="JD22" i="34" s="1"/>
  <c r="G459" i="1"/>
  <c r="G397" i="1"/>
  <c r="G428" i="1"/>
  <c r="P164" i="1"/>
  <c r="B259" i="1"/>
  <c r="P40" i="1"/>
  <c r="B12" i="34"/>
  <c r="B12" i="33"/>
  <c r="P75" i="1"/>
  <c r="P175" i="1"/>
  <c r="B270" i="1"/>
  <c r="HD25" i="34"/>
  <c r="JD25" i="34" s="1"/>
  <c r="G431" i="1"/>
  <c r="G400" i="1"/>
  <c r="G276" i="1"/>
  <c r="G462" i="1"/>
  <c r="G369" i="1"/>
  <c r="G338" i="1"/>
  <c r="H206" i="1"/>
  <c r="H51" i="1"/>
  <c r="H82" i="1"/>
  <c r="H175" i="1"/>
  <c r="H144" i="1"/>
  <c r="H237" i="1"/>
  <c r="H113" i="1"/>
  <c r="H179" i="1"/>
  <c r="H210" i="1"/>
  <c r="H55" i="1"/>
  <c r="H148" i="1"/>
  <c r="H241" i="1"/>
  <c r="H86" i="1"/>
  <c r="H117" i="1"/>
  <c r="G416" i="1"/>
  <c r="G447" i="1"/>
  <c r="G292" i="1"/>
  <c r="G354" i="1"/>
  <c r="G385" i="1"/>
  <c r="HD10" i="34"/>
  <c r="JD10" i="34" s="1"/>
  <c r="BJ10" i="33"/>
  <c r="P165" i="1"/>
  <c r="B260" i="1"/>
  <c r="B28" i="34"/>
  <c r="B28" i="33"/>
  <c r="P91" i="1"/>
  <c r="P173" i="1"/>
  <c r="B268" i="1"/>
  <c r="HD12" i="34"/>
  <c r="JD12" i="34" s="1"/>
  <c r="G449" i="1"/>
  <c r="G294" i="1"/>
  <c r="G356" i="1"/>
  <c r="G325" i="1"/>
  <c r="G387" i="1"/>
  <c r="G418" i="1"/>
  <c r="BJ12" i="33"/>
  <c r="BW12" i="33"/>
  <c r="H92" i="1"/>
  <c r="H123" i="1"/>
  <c r="H247" i="1"/>
  <c r="H185" i="1"/>
  <c r="H61" i="1"/>
  <c r="H216" i="1"/>
  <c r="G355" i="1"/>
  <c r="G293" i="1"/>
  <c r="G448" i="1"/>
  <c r="G386" i="1"/>
  <c r="G417" i="1"/>
  <c r="BJ11" i="33"/>
  <c r="HD11" i="34"/>
  <c r="JD11" i="34" s="1"/>
  <c r="B10" i="34"/>
  <c r="P73" i="1"/>
  <c r="B10" i="33"/>
  <c r="P42" i="1"/>
  <c r="P186" i="1"/>
  <c r="B22" i="34"/>
  <c r="B22" i="33"/>
  <c r="P85" i="1"/>
  <c r="H197" i="1"/>
  <c r="H42" i="1"/>
  <c r="H73" i="1"/>
  <c r="H166" i="1"/>
  <c r="H104" i="1"/>
  <c r="H228" i="1"/>
  <c r="H135" i="1"/>
  <c r="H52" i="1"/>
  <c r="H176" i="1"/>
  <c r="H83" i="1"/>
  <c r="H114" i="1"/>
  <c r="H238" i="1"/>
  <c r="H207" i="1"/>
  <c r="H145" i="1"/>
  <c r="H168" i="1"/>
  <c r="H75" i="1"/>
  <c r="H199" i="1"/>
  <c r="H106" i="1"/>
  <c r="H230" i="1"/>
  <c r="H44" i="1"/>
  <c r="H137" i="1"/>
  <c r="P167" i="1"/>
  <c r="B262" i="1"/>
  <c r="B29" i="34"/>
  <c r="P92" i="1"/>
  <c r="B29" i="33"/>
  <c r="P177" i="1"/>
  <c r="B272" i="1"/>
  <c r="B18" i="34"/>
  <c r="P81" i="1"/>
  <c r="B18" i="33"/>
  <c r="P171" i="1"/>
  <c r="B266" i="1"/>
  <c r="I135" i="1"/>
  <c r="I228" i="1"/>
  <c r="I166" i="1"/>
  <c r="I104" i="1"/>
  <c r="I197" i="1"/>
  <c r="I73" i="1"/>
  <c r="I42" i="1"/>
  <c r="HD19" i="34"/>
  <c r="JD19" i="34" s="1"/>
  <c r="G456" i="1"/>
  <c r="G425" i="1"/>
  <c r="G270" i="1"/>
  <c r="G394" i="1"/>
  <c r="G363" i="1"/>
  <c r="B8" i="34"/>
  <c r="B8" i="33"/>
  <c r="P71" i="1"/>
  <c r="B23" i="34"/>
  <c r="B23" i="33"/>
  <c r="P86" i="1"/>
  <c r="P51" i="1"/>
  <c r="I231" i="1"/>
  <c r="I107" i="1"/>
  <c r="I45" i="1"/>
  <c r="I138" i="1"/>
  <c r="I76" i="1"/>
  <c r="I200" i="1"/>
  <c r="I169" i="1"/>
  <c r="HD15" i="34"/>
  <c r="JD15" i="34" s="1"/>
  <c r="G328" i="1"/>
  <c r="G452" i="1"/>
  <c r="G421" i="1"/>
  <c r="G359" i="1"/>
  <c r="G390" i="1"/>
  <c r="BW15" i="33"/>
  <c r="I201" i="1"/>
  <c r="I108" i="1"/>
  <c r="I77" i="1"/>
  <c r="I170" i="1"/>
  <c r="I46" i="1"/>
  <c r="I232" i="1"/>
  <c r="I139" i="1"/>
  <c r="P60" i="1"/>
  <c r="H236" i="1"/>
  <c r="H81" i="1"/>
  <c r="H50" i="1"/>
  <c r="H205" i="1"/>
  <c r="H143" i="1"/>
  <c r="H112" i="1"/>
  <c r="H174" i="1"/>
  <c r="B13" i="34"/>
  <c r="P76" i="1"/>
  <c r="B13" i="33"/>
  <c r="P184" i="1"/>
  <c r="B279" i="1"/>
  <c r="P176" i="1"/>
  <c r="B271" i="1"/>
  <c r="B20" i="34"/>
  <c r="P83" i="1"/>
  <c r="B20" i="33"/>
  <c r="B17" i="34"/>
  <c r="B17" i="33"/>
  <c r="P80" i="1"/>
  <c r="H211" i="1"/>
  <c r="H242" i="1"/>
  <c r="H149" i="1"/>
  <c r="H118" i="1"/>
  <c r="H180" i="1"/>
  <c r="H87" i="1"/>
  <c r="H56" i="1"/>
  <c r="H111" i="1"/>
  <c r="H49" i="1"/>
  <c r="H142" i="1"/>
  <c r="H173" i="1"/>
  <c r="H204" i="1"/>
  <c r="H235" i="1"/>
  <c r="H80" i="1"/>
  <c r="P56" i="1"/>
  <c r="G357" i="1"/>
  <c r="G326" i="1"/>
  <c r="G295" i="1"/>
  <c r="G419" i="1"/>
  <c r="G450" i="1"/>
  <c r="G388" i="1"/>
  <c r="BJ13" i="33"/>
  <c r="BW13" i="33"/>
  <c r="HD13" i="34"/>
  <c r="JD13" i="34" s="1"/>
  <c r="G352" i="1"/>
  <c r="G290" i="1"/>
  <c r="G445" i="1"/>
  <c r="G383" i="1"/>
  <c r="G414" i="1"/>
  <c r="BJ8" i="33"/>
  <c r="HD8" i="34"/>
  <c r="B11" i="34"/>
  <c r="P74" i="1"/>
  <c r="B11" i="33"/>
  <c r="P58" i="1"/>
  <c r="B21" i="34"/>
  <c r="P84" i="1"/>
  <c r="B21" i="33"/>
  <c r="B25" i="34"/>
  <c r="P88" i="1"/>
  <c r="B25" i="33"/>
  <c r="P47" i="1"/>
  <c r="P170" i="1"/>
  <c r="B265" i="1"/>
  <c r="P46" i="1"/>
  <c r="H71" i="1"/>
  <c r="H102" i="1"/>
  <c r="H40" i="1"/>
  <c r="H164" i="1"/>
  <c r="H226" i="1"/>
  <c r="H195" i="1"/>
  <c r="H133" i="1"/>
  <c r="H200" i="1"/>
  <c r="H138" i="1"/>
  <c r="H45" i="1"/>
  <c r="H107" i="1"/>
  <c r="H169" i="1"/>
  <c r="H76" i="1"/>
  <c r="H231" i="1"/>
  <c r="H464" i="1"/>
  <c r="H433" i="1"/>
  <c r="H340" i="1"/>
  <c r="H371" i="1"/>
  <c r="H278" i="1"/>
  <c r="H402" i="1"/>
  <c r="HD16" i="34"/>
  <c r="JD16" i="34" s="1"/>
  <c r="G360" i="1"/>
  <c r="G453" i="1"/>
  <c r="G329" i="1"/>
  <c r="G391" i="1"/>
  <c r="G422" i="1"/>
  <c r="BW16" i="33"/>
  <c r="I86" i="1"/>
  <c r="I55" i="1"/>
  <c r="I241" i="1"/>
  <c r="I117" i="1"/>
  <c r="I148" i="1"/>
  <c r="I210" i="1"/>
  <c r="I179" i="1"/>
  <c r="G446" i="1"/>
  <c r="G353" i="1"/>
  <c r="G415" i="1"/>
  <c r="G384" i="1"/>
  <c r="G291" i="1"/>
  <c r="HD9" i="34"/>
  <c r="JD9" i="34" s="1"/>
  <c r="BJ9" i="33"/>
  <c r="P168" i="1"/>
  <c r="B263" i="1"/>
  <c r="B31" i="34"/>
  <c r="B30" i="33"/>
  <c r="P172" i="1"/>
  <c r="B267" i="1"/>
  <c r="P48" i="1"/>
  <c r="H103" i="1"/>
  <c r="H72" i="1"/>
  <c r="H165" i="1"/>
  <c r="H227" i="1"/>
  <c r="H134" i="1"/>
  <c r="H196" i="1"/>
  <c r="H41" i="1"/>
  <c r="H77" i="1"/>
  <c r="H46" i="1"/>
  <c r="H108" i="1"/>
  <c r="H139" i="1"/>
  <c r="H170" i="1"/>
  <c r="H232" i="1"/>
  <c r="H201" i="1"/>
  <c r="H215" i="1"/>
  <c r="H122" i="1"/>
  <c r="H60" i="1"/>
  <c r="H184" i="1"/>
  <c r="H246" i="1"/>
  <c r="H153" i="1"/>
  <c r="H91" i="1"/>
  <c r="P41" i="1"/>
  <c r="B9" i="34"/>
  <c r="B9" i="33"/>
  <c r="P72" i="1"/>
  <c r="P45" i="1"/>
  <c r="P52" i="1"/>
  <c r="P49" i="1"/>
  <c r="H150" i="1"/>
  <c r="H181" i="1"/>
  <c r="H57" i="1"/>
  <c r="H243" i="1"/>
  <c r="H119" i="1"/>
  <c r="H212" i="1"/>
  <c r="H88" i="1"/>
  <c r="P166" i="1"/>
  <c r="B261" i="1"/>
  <c r="P59" i="1"/>
  <c r="P178" i="1"/>
  <c r="B273" i="1"/>
  <c r="P54" i="1"/>
  <c r="H209" i="1"/>
  <c r="H54" i="1"/>
  <c r="H85" i="1"/>
  <c r="H116" i="1"/>
  <c r="H147" i="1"/>
  <c r="H240" i="1"/>
  <c r="H178" i="1"/>
  <c r="I195" i="1"/>
  <c r="I102" i="1"/>
  <c r="I164" i="1"/>
  <c r="I40" i="1"/>
  <c r="I226" i="1"/>
  <c r="I133" i="1"/>
  <c r="I71" i="1"/>
  <c r="I214" i="1"/>
  <c r="I245" i="1"/>
  <c r="I90" i="1"/>
  <c r="I183" i="1"/>
  <c r="I59" i="1"/>
  <c r="I152" i="1"/>
  <c r="I121" i="1"/>
  <c r="H48" i="1"/>
  <c r="H203" i="1"/>
  <c r="H234" i="1"/>
  <c r="H141" i="1"/>
  <c r="H172" i="1"/>
  <c r="H79" i="1"/>
  <c r="H110" i="1"/>
  <c r="P43" i="1"/>
  <c r="B26" i="34"/>
  <c r="B26" i="33"/>
  <c r="P89" i="1"/>
  <c r="P185" i="1"/>
  <c r="B280" i="1"/>
  <c r="P53" i="1"/>
  <c r="P50" i="1"/>
  <c r="H171" i="1"/>
  <c r="H47" i="1"/>
  <c r="H202" i="1"/>
  <c r="H233" i="1"/>
  <c r="H109" i="1"/>
  <c r="H140" i="1"/>
  <c r="H78" i="1"/>
  <c r="P44" i="1"/>
  <c r="P55" i="1"/>
  <c r="P179" i="1"/>
  <c r="B274" i="1"/>
  <c r="B19" i="34"/>
  <c r="P82" i="1"/>
  <c r="B19" i="33"/>
  <c r="B16" i="34"/>
  <c r="P79" i="1"/>
  <c r="B16" i="33"/>
  <c r="HD17" i="34"/>
  <c r="JD17" i="34" s="1"/>
  <c r="G454" i="1"/>
  <c r="G392" i="1"/>
  <c r="G423" i="1"/>
  <c r="G330" i="1"/>
  <c r="G361" i="1"/>
  <c r="BW17" i="33"/>
  <c r="C379" i="1" l="1"/>
  <c r="C47" i="6" s="1"/>
  <c r="D410" i="1"/>
  <c r="D379" i="1"/>
  <c r="D472" i="1"/>
  <c r="BK30" i="33"/>
  <c r="G286" i="1"/>
  <c r="C410" i="1"/>
  <c r="D441" i="1"/>
  <c r="D286" i="1"/>
  <c r="D191" i="6" s="1"/>
  <c r="H222" i="1"/>
  <c r="H129" i="1"/>
  <c r="G472" i="1"/>
  <c r="G348" i="1"/>
  <c r="C472" i="1"/>
  <c r="I374" i="1"/>
  <c r="AV30" i="34"/>
  <c r="H253" i="1"/>
  <c r="G317" i="1"/>
  <c r="I312" i="1"/>
  <c r="I30" i="34"/>
  <c r="I405" i="1"/>
  <c r="BI30" i="34"/>
  <c r="H191" i="1"/>
  <c r="H98" i="1"/>
  <c r="G441" i="1"/>
  <c r="G189" i="27" s="1"/>
  <c r="G379" i="1"/>
  <c r="J248" i="1"/>
  <c r="J467" i="1" s="1"/>
  <c r="J217" i="1"/>
  <c r="J436" i="1" s="1"/>
  <c r="J186" i="1"/>
  <c r="J405" i="1" s="1"/>
  <c r="J155" i="1"/>
  <c r="J374" i="1" s="1"/>
  <c r="J62" i="1"/>
  <c r="J281" i="1" s="1"/>
  <c r="J124" i="1"/>
  <c r="J343" i="1" s="1"/>
  <c r="J93" i="1"/>
  <c r="J312" i="1" s="1"/>
  <c r="GE30" i="34"/>
  <c r="EE30" i="34"/>
  <c r="IE30" i="34" s="1"/>
  <c r="I343" i="1"/>
  <c r="V30" i="34"/>
  <c r="I436" i="1"/>
  <c r="BV30" i="34"/>
  <c r="H160" i="1"/>
  <c r="H67" i="1"/>
  <c r="G410" i="1"/>
  <c r="FR30" i="34"/>
  <c r="ER30" i="34"/>
  <c r="GR30" i="34"/>
  <c r="DR30" i="34"/>
  <c r="FE30" i="34"/>
  <c r="HE30" i="34" s="1"/>
  <c r="JE30" i="34" s="1"/>
  <c r="B436" i="1"/>
  <c r="B467" i="1"/>
  <c r="I281" i="1"/>
  <c r="AI30" i="34"/>
  <c r="I467" i="1"/>
  <c r="CI30" i="34"/>
  <c r="D47" i="6"/>
  <c r="BI31" i="34"/>
  <c r="AI31" i="34"/>
  <c r="EE31" i="34"/>
  <c r="IE31" i="34" s="1"/>
  <c r="GE31" i="34"/>
  <c r="IZ23" i="34"/>
  <c r="I30" i="33"/>
  <c r="AL30" i="33" s="1"/>
  <c r="BL30" i="33" s="1"/>
  <c r="I31" i="34"/>
  <c r="JA23" i="34"/>
  <c r="HA218" i="34"/>
  <c r="D188" i="27"/>
  <c r="DR27" i="34"/>
  <c r="ER27" i="34"/>
  <c r="GR27" i="34"/>
  <c r="FE27" i="34"/>
  <c r="HE27" i="34" s="1"/>
  <c r="JE27" i="34" s="1"/>
  <c r="FR27" i="34"/>
  <c r="V31" i="34"/>
  <c r="V30" i="33"/>
  <c r="BV31" i="34"/>
  <c r="D655" i="6"/>
  <c r="DR31" i="34"/>
  <c r="ER31" i="34"/>
  <c r="FE31" i="34"/>
  <c r="HE31" i="34" s="1"/>
  <c r="JE31" i="34" s="1"/>
  <c r="FR31" i="34"/>
  <c r="GR31" i="34"/>
  <c r="AV31" i="34"/>
  <c r="CI31" i="34"/>
  <c r="D187" i="27"/>
  <c r="HL16" i="34"/>
  <c r="IL16" i="34" s="1"/>
  <c r="IY16" i="34" s="1"/>
  <c r="EY16" i="34"/>
  <c r="O16" i="34"/>
  <c r="DL16" i="34"/>
  <c r="H421" i="1"/>
  <c r="BU15" i="34"/>
  <c r="H391" i="1"/>
  <c r="BH16" i="34"/>
  <c r="H422" i="1"/>
  <c r="BU16" i="34"/>
  <c r="I371" i="1"/>
  <c r="AV27" i="34"/>
  <c r="I27" i="34"/>
  <c r="I309" i="1"/>
  <c r="I27" i="33"/>
  <c r="AL27" i="33" s="1"/>
  <c r="BL27" i="33" s="1"/>
  <c r="I8" i="33"/>
  <c r="I8" i="34"/>
  <c r="I290" i="1"/>
  <c r="BH22" i="34"/>
  <c r="H397" i="1"/>
  <c r="U22" i="33"/>
  <c r="U22" i="34"/>
  <c r="H335" i="1"/>
  <c r="H25" i="33"/>
  <c r="AK25" i="33" s="1"/>
  <c r="BK25" i="33" s="1"/>
  <c r="H25" i="34"/>
  <c r="H307" i="1"/>
  <c r="AH25" i="34"/>
  <c r="I167" i="1"/>
  <c r="I136" i="1"/>
  <c r="I43" i="1"/>
  <c r="I74" i="1"/>
  <c r="I229" i="1"/>
  <c r="I198" i="1"/>
  <c r="I105" i="1"/>
  <c r="H372" i="1"/>
  <c r="AU28" i="34"/>
  <c r="U28" i="33"/>
  <c r="U28" i="34"/>
  <c r="H341" i="1"/>
  <c r="H451" i="1"/>
  <c r="CH14" i="34"/>
  <c r="H265" i="1"/>
  <c r="AH14" i="34"/>
  <c r="H415" i="1"/>
  <c r="BU9" i="34"/>
  <c r="H9" i="34"/>
  <c r="H291" i="1"/>
  <c r="H9" i="33"/>
  <c r="I398" i="1"/>
  <c r="BI23" i="34"/>
  <c r="I460" i="1"/>
  <c r="CI23" i="34"/>
  <c r="H450" i="1"/>
  <c r="CH13" i="34"/>
  <c r="U13" i="34"/>
  <c r="U13" i="33"/>
  <c r="AX13" i="33" s="1"/>
  <c r="BX13" i="33" s="1"/>
  <c r="H326" i="1"/>
  <c r="CH8" i="34"/>
  <c r="H445" i="1"/>
  <c r="BR21" i="33"/>
  <c r="O21" i="33"/>
  <c r="BE21" i="33"/>
  <c r="AR21" i="33"/>
  <c r="AE21" i="33"/>
  <c r="AE11" i="33"/>
  <c r="AR11" i="33"/>
  <c r="O11" i="33"/>
  <c r="BR11" i="33"/>
  <c r="BE11" i="33"/>
  <c r="H299" i="1"/>
  <c r="H17" i="34"/>
  <c r="H17" i="33"/>
  <c r="AK17" i="33" s="1"/>
  <c r="AU17" i="34"/>
  <c r="H24" i="34"/>
  <c r="H306" i="1"/>
  <c r="H24" i="33"/>
  <c r="AK24" i="33" s="1"/>
  <c r="BK24" i="33" s="1"/>
  <c r="CH24" i="34"/>
  <c r="H461" i="1"/>
  <c r="BE17" i="33"/>
  <c r="O17" i="33"/>
  <c r="AR17" i="33"/>
  <c r="AE17" i="33"/>
  <c r="BR17" i="33"/>
  <c r="HL20" i="34"/>
  <c r="IL20" i="34" s="1"/>
  <c r="IY20" i="34" s="1"/>
  <c r="O20" i="34"/>
  <c r="EY20" i="34"/>
  <c r="DL20" i="34"/>
  <c r="AH18" i="34"/>
  <c r="H269" i="1"/>
  <c r="I451" i="1"/>
  <c r="CI14" i="34"/>
  <c r="V14" i="34"/>
  <c r="I327" i="1"/>
  <c r="V14" i="33"/>
  <c r="AY14" i="33" s="1"/>
  <c r="BY14" i="33" s="1"/>
  <c r="BI13" i="34"/>
  <c r="I388" i="1"/>
  <c r="I357" i="1"/>
  <c r="AV13" i="34"/>
  <c r="I227" i="1"/>
  <c r="I41" i="1"/>
  <c r="I165" i="1"/>
  <c r="I103" i="1"/>
  <c r="I72" i="1"/>
  <c r="I134" i="1"/>
  <c r="I196" i="1"/>
  <c r="I416" i="1"/>
  <c r="BV10" i="34"/>
  <c r="I354" i="1"/>
  <c r="AV10" i="34"/>
  <c r="BE18" i="33"/>
  <c r="AE18" i="33"/>
  <c r="BR18" i="33"/>
  <c r="O18" i="33"/>
  <c r="AR18" i="33"/>
  <c r="H263" i="1"/>
  <c r="AH12" i="34"/>
  <c r="H12" i="34"/>
  <c r="H12" i="33"/>
  <c r="AK12" i="33" s="1"/>
  <c r="BU20" i="34"/>
  <c r="H426" i="1"/>
  <c r="H20" i="34"/>
  <c r="H302" i="1"/>
  <c r="H20" i="33"/>
  <c r="AK20" i="33" s="1"/>
  <c r="BK20" i="33" s="1"/>
  <c r="U10" i="34"/>
  <c r="U10" i="33"/>
  <c r="H323" i="1"/>
  <c r="BE22" i="33"/>
  <c r="O22" i="33"/>
  <c r="AE22" i="33"/>
  <c r="BR22" i="33"/>
  <c r="AR22" i="33"/>
  <c r="HL10" i="34"/>
  <c r="IL10" i="34" s="1"/>
  <c r="IY10" i="34" s="1"/>
  <c r="EY10" i="34"/>
  <c r="DL10" i="34"/>
  <c r="O10" i="34"/>
  <c r="AH29" i="34"/>
  <c r="H280" i="1"/>
  <c r="H466" i="1"/>
  <c r="CH29" i="34"/>
  <c r="H23" i="34"/>
  <c r="H305" i="1"/>
  <c r="H23" i="33"/>
  <c r="AK23" i="33" s="1"/>
  <c r="H429" i="1"/>
  <c r="BU23" i="34"/>
  <c r="I174" i="1"/>
  <c r="I81" i="1"/>
  <c r="I205" i="1"/>
  <c r="I236" i="1"/>
  <c r="I143" i="1"/>
  <c r="I112" i="1"/>
  <c r="I50" i="1"/>
  <c r="I52" i="1"/>
  <c r="I207" i="1"/>
  <c r="I145" i="1"/>
  <c r="I83" i="1"/>
  <c r="I238" i="1"/>
  <c r="I114" i="1"/>
  <c r="I176" i="1"/>
  <c r="U19" i="34"/>
  <c r="H332" i="1"/>
  <c r="U19" i="33"/>
  <c r="BH19" i="34"/>
  <c r="P259" i="1"/>
  <c r="B321" i="1"/>
  <c r="B383" i="1"/>
  <c r="B290" i="1"/>
  <c r="B352" i="1"/>
  <c r="G482" i="1"/>
  <c r="G188" i="27"/>
  <c r="HL14" i="34"/>
  <c r="IL14" i="34" s="1"/>
  <c r="IY14" i="34" s="1"/>
  <c r="DL14" i="34"/>
  <c r="EY14" i="34"/>
  <c r="O14" i="34"/>
  <c r="B362" i="1"/>
  <c r="P269" i="1"/>
  <c r="B393" i="1"/>
  <c r="B300" i="1"/>
  <c r="B331" i="1"/>
  <c r="B401" i="1"/>
  <c r="B308" i="1"/>
  <c r="B370" i="1"/>
  <c r="B339" i="1"/>
  <c r="P277" i="1"/>
  <c r="J245" i="1"/>
  <c r="J214" i="1"/>
  <c r="J90" i="1"/>
  <c r="J183" i="1"/>
  <c r="J152" i="1"/>
  <c r="J59" i="1"/>
  <c r="J121" i="1"/>
  <c r="B402" i="1"/>
  <c r="B309" i="1"/>
  <c r="B340" i="1"/>
  <c r="B371" i="1"/>
  <c r="P278" i="1"/>
  <c r="AE24" i="33"/>
  <c r="O24" i="33"/>
  <c r="AR24" i="33"/>
  <c r="BE24" i="33"/>
  <c r="BR24" i="33"/>
  <c r="H432" i="1"/>
  <c r="BU26" i="34"/>
  <c r="H370" i="1"/>
  <c r="AU26" i="34"/>
  <c r="U11" i="34"/>
  <c r="H324" i="1"/>
  <c r="U11" i="33"/>
  <c r="AH11" i="34"/>
  <c r="H262" i="1"/>
  <c r="BE19" i="33"/>
  <c r="AR19" i="33"/>
  <c r="BR19" i="33"/>
  <c r="AE19" i="33"/>
  <c r="O19" i="33"/>
  <c r="H359" i="1"/>
  <c r="AU15" i="34"/>
  <c r="BR26" i="33"/>
  <c r="AE26" i="33"/>
  <c r="AR26" i="33"/>
  <c r="O26" i="33"/>
  <c r="BE26" i="33"/>
  <c r="H267" i="1"/>
  <c r="AH16" i="34"/>
  <c r="I464" i="1"/>
  <c r="CI27" i="34"/>
  <c r="AV8" i="34"/>
  <c r="I352" i="1"/>
  <c r="BI8" i="34"/>
  <c r="I383" i="1"/>
  <c r="H22" i="34"/>
  <c r="H22" i="33"/>
  <c r="AK22" i="33" s="1"/>
  <c r="BK22" i="33" s="1"/>
  <c r="H304" i="1"/>
  <c r="BU25" i="34"/>
  <c r="BH25" i="34"/>
  <c r="H465" i="1"/>
  <c r="CH28" i="34"/>
  <c r="BU28" i="34"/>
  <c r="H434" i="1"/>
  <c r="BH14" i="34"/>
  <c r="H389" i="1"/>
  <c r="H353" i="1"/>
  <c r="AU9" i="34"/>
  <c r="U9" i="34"/>
  <c r="H322" i="1"/>
  <c r="U9" i="33"/>
  <c r="B298" i="1"/>
  <c r="P267" i="1"/>
  <c r="B329" i="1"/>
  <c r="B391" i="1"/>
  <c r="B360" i="1"/>
  <c r="HL31" i="34"/>
  <c r="IL31" i="34" s="1"/>
  <c r="IY31" i="34" s="1"/>
  <c r="DL31" i="34"/>
  <c r="EY31" i="34"/>
  <c r="O31" i="34"/>
  <c r="I429" i="1"/>
  <c r="BV23" i="34"/>
  <c r="AI23" i="34"/>
  <c r="I274" i="1"/>
  <c r="H13" i="34"/>
  <c r="H13" i="33"/>
  <c r="AK13" i="33" s="1"/>
  <c r="H295" i="1"/>
  <c r="H264" i="1"/>
  <c r="AH13" i="34"/>
  <c r="BH8" i="34"/>
  <c r="H383" i="1"/>
  <c r="H8" i="33"/>
  <c r="H8" i="34"/>
  <c r="H290" i="1"/>
  <c r="B327" i="1"/>
  <c r="B389" i="1"/>
  <c r="P265" i="1"/>
  <c r="B296" i="1"/>
  <c r="B358" i="1"/>
  <c r="AR25" i="33"/>
  <c r="BE25" i="33"/>
  <c r="O25" i="33"/>
  <c r="AE25" i="33"/>
  <c r="BR25" i="33"/>
  <c r="CH17" i="34"/>
  <c r="AH17" i="34"/>
  <c r="H268" i="1"/>
  <c r="BH24" i="34"/>
  <c r="H399" i="1"/>
  <c r="BU24" i="34"/>
  <c r="H430" i="1"/>
  <c r="HL17" i="34"/>
  <c r="IL17" i="34" s="1"/>
  <c r="IY17" i="34" s="1"/>
  <c r="EY17" i="34"/>
  <c r="DL17" i="34"/>
  <c r="O17" i="34"/>
  <c r="B395" i="1"/>
  <c r="B302" i="1"/>
  <c r="P271" i="1"/>
  <c r="B333" i="1"/>
  <c r="B364" i="1"/>
  <c r="BR13" i="33"/>
  <c r="AE13" i="33"/>
  <c r="BE13" i="33"/>
  <c r="O13" i="33"/>
  <c r="AR13" i="33"/>
  <c r="U18" i="34"/>
  <c r="H331" i="1"/>
  <c r="U18" i="33"/>
  <c r="H18" i="34"/>
  <c r="H300" i="1"/>
  <c r="H18" i="33"/>
  <c r="AK18" i="33" s="1"/>
  <c r="BK18" i="33" s="1"/>
  <c r="I265" i="1"/>
  <c r="AI14" i="34"/>
  <c r="BV13" i="34"/>
  <c r="I419" i="1"/>
  <c r="I264" i="1"/>
  <c r="AI13" i="34"/>
  <c r="O23" i="33"/>
  <c r="BE23" i="33"/>
  <c r="BR23" i="33"/>
  <c r="AE23" i="33"/>
  <c r="AR23" i="33"/>
  <c r="O8" i="33"/>
  <c r="AR8" i="33"/>
  <c r="BR8" i="33"/>
  <c r="AE8" i="33"/>
  <c r="BE8" i="33"/>
  <c r="V10" i="34"/>
  <c r="I323" i="1"/>
  <c r="V10" i="33"/>
  <c r="BE29" i="33"/>
  <c r="AR29" i="33"/>
  <c r="BR29" i="33"/>
  <c r="O29" i="33"/>
  <c r="AE29" i="33"/>
  <c r="B324" i="1"/>
  <c r="B386" i="1"/>
  <c r="B355" i="1"/>
  <c r="B293" i="1"/>
  <c r="P262" i="1"/>
  <c r="CH12" i="34"/>
  <c r="BH12" i="34"/>
  <c r="BH20" i="34"/>
  <c r="H395" i="1"/>
  <c r="H385" i="1"/>
  <c r="BH10" i="34"/>
  <c r="BU10" i="34"/>
  <c r="H416" i="1"/>
  <c r="HL22" i="34"/>
  <c r="IL22" i="34" s="1"/>
  <c r="IY22" i="34" s="1"/>
  <c r="EY22" i="34"/>
  <c r="O22" i="34"/>
  <c r="DL22" i="34"/>
  <c r="AU29" i="34"/>
  <c r="H373" i="1"/>
  <c r="U29" i="34"/>
  <c r="H342" i="1"/>
  <c r="U29" i="33"/>
  <c r="BW218" i="33"/>
  <c r="BW226" i="33" s="1"/>
  <c r="BE28" i="33"/>
  <c r="O28" i="33"/>
  <c r="AE28" i="33"/>
  <c r="BR28" i="33"/>
  <c r="AR28" i="33"/>
  <c r="CH23" i="34"/>
  <c r="H460" i="1"/>
  <c r="BH23" i="34"/>
  <c r="H398" i="1"/>
  <c r="J43" i="1"/>
  <c r="J136" i="1"/>
  <c r="J105" i="1"/>
  <c r="J229" i="1"/>
  <c r="J167" i="1"/>
  <c r="J198" i="1"/>
  <c r="J74" i="1"/>
  <c r="H19" i="34"/>
  <c r="H301" i="1"/>
  <c r="H19" i="33"/>
  <c r="AK19" i="33" s="1"/>
  <c r="BK19" i="33" s="1"/>
  <c r="BR12" i="33"/>
  <c r="AR12" i="33"/>
  <c r="AE12" i="33"/>
  <c r="BE12" i="33"/>
  <c r="O12" i="33"/>
  <c r="AR27" i="33"/>
  <c r="BR27" i="33"/>
  <c r="AE27" i="33"/>
  <c r="O27" i="33"/>
  <c r="BE27" i="33"/>
  <c r="H26" i="34"/>
  <c r="H308" i="1"/>
  <c r="H26" i="33"/>
  <c r="AK26" i="33" s="1"/>
  <c r="BK26" i="33" s="1"/>
  <c r="CH26" i="34"/>
  <c r="H463" i="1"/>
  <c r="BU11" i="34"/>
  <c r="H417" i="1"/>
  <c r="H448" i="1"/>
  <c r="CH11" i="34"/>
  <c r="AR16" i="33"/>
  <c r="O16" i="33"/>
  <c r="BE16" i="33"/>
  <c r="BR16" i="33"/>
  <c r="AE16" i="33"/>
  <c r="B336" i="1"/>
  <c r="P274" i="1"/>
  <c r="B367" i="1"/>
  <c r="B305" i="1"/>
  <c r="B398" i="1"/>
  <c r="U15" i="34"/>
  <c r="U15" i="33"/>
  <c r="AX15" i="33" s="1"/>
  <c r="BX15" i="33" s="1"/>
  <c r="H328" i="1"/>
  <c r="BH15" i="34"/>
  <c r="H390" i="1"/>
  <c r="B404" i="1"/>
  <c r="B342" i="1"/>
  <c r="B373" i="1"/>
  <c r="P280" i="1"/>
  <c r="B311" i="1"/>
  <c r="HL26" i="34"/>
  <c r="IL26" i="34" s="1"/>
  <c r="IY26" i="34" s="1"/>
  <c r="O26" i="34"/>
  <c r="DL26" i="34"/>
  <c r="EY26" i="34"/>
  <c r="U16" i="34"/>
  <c r="H329" i="1"/>
  <c r="U16" i="33"/>
  <c r="AX16" i="33" s="1"/>
  <c r="BX16" i="33" s="1"/>
  <c r="H360" i="1"/>
  <c r="AU16" i="34"/>
  <c r="I278" i="1"/>
  <c r="AI27" i="34"/>
  <c r="I433" i="1"/>
  <c r="BV27" i="34"/>
  <c r="CI8" i="34"/>
  <c r="I445" i="1"/>
  <c r="V8" i="34"/>
  <c r="I321" i="1"/>
  <c r="V8" i="33"/>
  <c r="CH22" i="34"/>
  <c r="H459" i="1"/>
  <c r="AH22" i="34"/>
  <c r="H273" i="1"/>
  <c r="U25" i="33"/>
  <c r="U25" i="34"/>
  <c r="BR9" i="33"/>
  <c r="AR9" i="33"/>
  <c r="BE9" i="33"/>
  <c r="O9" i="33"/>
  <c r="AE9" i="33"/>
  <c r="H403" i="1"/>
  <c r="BH28" i="34"/>
  <c r="H358" i="1"/>
  <c r="AU14" i="34"/>
  <c r="H14" i="34"/>
  <c r="H296" i="1"/>
  <c r="H14" i="33"/>
  <c r="AK14" i="33" s="1"/>
  <c r="H260" i="1"/>
  <c r="AH9" i="34"/>
  <c r="H446" i="1"/>
  <c r="CH9" i="34"/>
  <c r="P263" i="1"/>
  <c r="B356" i="1"/>
  <c r="B387" i="1"/>
  <c r="B325" i="1"/>
  <c r="B294" i="1"/>
  <c r="I367" i="1"/>
  <c r="AV23" i="34"/>
  <c r="I23" i="33"/>
  <c r="AL23" i="33" s="1"/>
  <c r="BL23" i="33" s="1"/>
  <c r="I23" i="34"/>
  <c r="I305" i="1"/>
  <c r="H388" i="1"/>
  <c r="BH13" i="34"/>
  <c r="H357" i="1"/>
  <c r="AU13" i="34"/>
  <c r="AU8" i="34"/>
  <c r="H352" i="1"/>
  <c r="AH8" i="34"/>
  <c r="H259" i="1"/>
  <c r="HL21" i="34"/>
  <c r="IL21" i="34" s="1"/>
  <c r="IY21" i="34" s="1"/>
  <c r="O21" i="34"/>
  <c r="EY21" i="34"/>
  <c r="DL21" i="34"/>
  <c r="HL11" i="34"/>
  <c r="IL11" i="34" s="1"/>
  <c r="IY11" i="34" s="1"/>
  <c r="DL11" i="34"/>
  <c r="O11" i="34"/>
  <c r="EY11" i="34"/>
  <c r="JD8" i="34"/>
  <c r="HD218" i="34"/>
  <c r="BU17" i="34"/>
  <c r="U17" i="34"/>
  <c r="U17" i="33"/>
  <c r="AX17" i="33" s="1"/>
  <c r="H275" i="1"/>
  <c r="AH24" i="34"/>
  <c r="H337" i="1"/>
  <c r="U24" i="34"/>
  <c r="U24" i="33"/>
  <c r="O20" i="33"/>
  <c r="AR20" i="33"/>
  <c r="BE20" i="33"/>
  <c r="BR20" i="33"/>
  <c r="AE20" i="33"/>
  <c r="AU18" i="34"/>
  <c r="H362" i="1"/>
  <c r="CH18" i="34"/>
  <c r="H455" i="1"/>
  <c r="I389" i="1"/>
  <c r="BI14" i="34"/>
  <c r="I420" i="1"/>
  <c r="BV14" i="34"/>
  <c r="I13" i="34"/>
  <c r="I13" i="33"/>
  <c r="AL13" i="33" s="1"/>
  <c r="BL13" i="33" s="1"/>
  <c r="I295" i="1"/>
  <c r="V13" i="33"/>
  <c r="AY13" i="33" s="1"/>
  <c r="BY13" i="33" s="1"/>
  <c r="V13" i="34"/>
  <c r="I326" i="1"/>
  <c r="HL23" i="34"/>
  <c r="IL23" i="34" s="1"/>
  <c r="IY23" i="34" s="1"/>
  <c r="O23" i="34"/>
  <c r="EY23" i="34"/>
  <c r="DL23" i="34"/>
  <c r="HL8" i="34"/>
  <c r="IL8" i="34" s="1"/>
  <c r="IY8" i="34" s="1"/>
  <c r="O8" i="34"/>
  <c r="DL8" i="34"/>
  <c r="EY8" i="34"/>
  <c r="I261" i="1"/>
  <c r="AI10" i="34"/>
  <c r="BI10" i="34"/>
  <c r="I385" i="1"/>
  <c r="B359" i="1"/>
  <c r="B328" i="1"/>
  <c r="B297" i="1"/>
  <c r="B390" i="1"/>
  <c r="P266" i="1"/>
  <c r="HL18" i="34"/>
  <c r="IL18" i="34" s="1"/>
  <c r="IY18" i="34" s="1"/>
  <c r="DL18" i="34"/>
  <c r="EY18" i="34"/>
  <c r="O18" i="34"/>
  <c r="U12" i="34"/>
  <c r="U12" i="33"/>
  <c r="AX12" i="33" s="1"/>
  <c r="CH20" i="34"/>
  <c r="H457" i="1"/>
  <c r="AH20" i="34"/>
  <c r="H271" i="1"/>
  <c r="H354" i="1"/>
  <c r="AU10" i="34"/>
  <c r="H10" i="33"/>
  <c r="H10" i="34"/>
  <c r="H292" i="1"/>
  <c r="O10" i="33"/>
  <c r="AR10" i="33"/>
  <c r="BR10" i="33"/>
  <c r="BE10" i="33"/>
  <c r="AE10" i="33"/>
  <c r="BH29" i="34"/>
  <c r="H404" i="1"/>
  <c r="H29" i="34"/>
  <c r="H311" i="1"/>
  <c r="H29" i="33"/>
  <c r="AK29" i="33" s="1"/>
  <c r="BK29" i="33" s="1"/>
  <c r="B361" i="1"/>
  <c r="B299" i="1"/>
  <c r="P268" i="1"/>
  <c r="B330" i="1"/>
  <c r="B392" i="1"/>
  <c r="HL28" i="34"/>
  <c r="IL28" i="34" s="1"/>
  <c r="IY28" i="34" s="1"/>
  <c r="DL28" i="34"/>
  <c r="EY28" i="34"/>
  <c r="O28" i="34"/>
  <c r="H367" i="1"/>
  <c r="AU23" i="34"/>
  <c r="K245" i="1"/>
  <c r="K214" i="1"/>
  <c r="K90" i="1"/>
  <c r="K152" i="1"/>
  <c r="K183" i="1"/>
  <c r="K59" i="1"/>
  <c r="K121" i="1"/>
  <c r="CH19" i="34"/>
  <c r="AH19" i="34"/>
  <c r="B363" i="1"/>
  <c r="P270" i="1"/>
  <c r="B332" i="1"/>
  <c r="B301" i="1"/>
  <c r="B394" i="1"/>
  <c r="HL12" i="34"/>
  <c r="IL12" i="34" s="1"/>
  <c r="IY12" i="34" s="1"/>
  <c r="EY12" i="34"/>
  <c r="DL12" i="34"/>
  <c r="O12" i="34"/>
  <c r="BR14" i="33"/>
  <c r="BE14" i="33"/>
  <c r="O14" i="33"/>
  <c r="AE14" i="33"/>
  <c r="AR14" i="33"/>
  <c r="BE15" i="33"/>
  <c r="AR15" i="33"/>
  <c r="BR15" i="33"/>
  <c r="AE15" i="33"/>
  <c r="O15" i="33"/>
  <c r="B400" i="1"/>
  <c r="B369" i="1"/>
  <c r="B338" i="1"/>
  <c r="P276" i="1"/>
  <c r="B307" i="1"/>
  <c r="HL24" i="34"/>
  <c r="IL24" i="34" s="1"/>
  <c r="IY24" i="34" s="1"/>
  <c r="O24" i="34"/>
  <c r="EY24" i="34"/>
  <c r="DL24" i="34"/>
  <c r="U26" i="34"/>
  <c r="H339" i="1"/>
  <c r="U26" i="33"/>
  <c r="H277" i="1"/>
  <c r="AH26" i="34"/>
  <c r="H11" i="33"/>
  <c r="H11" i="34"/>
  <c r="H293" i="1"/>
  <c r="BH11" i="34"/>
  <c r="H386" i="1"/>
  <c r="H266" i="1"/>
  <c r="AH15" i="34"/>
  <c r="HL19" i="34"/>
  <c r="IL19" i="34" s="1"/>
  <c r="IY19" i="34" s="1"/>
  <c r="O19" i="34"/>
  <c r="EY19" i="34"/>
  <c r="DL19" i="34"/>
  <c r="H15" i="34"/>
  <c r="H297" i="1"/>
  <c r="H15" i="33"/>
  <c r="AK15" i="33" s="1"/>
  <c r="CH15" i="34"/>
  <c r="H452" i="1"/>
  <c r="H16" i="34"/>
  <c r="H16" i="33"/>
  <c r="AK16" i="33" s="1"/>
  <c r="H298" i="1"/>
  <c r="CH16" i="34"/>
  <c r="H453" i="1"/>
  <c r="I340" i="1"/>
  <c r="V27" i="33"/>
  <c r="V27" i="34"/>
  <c r="I402" i="1"/>
  <c r="BI27" i="34"/>
  <c r="AI8" i="34"/>
  <c r="I259" i="1"/>
  <c r="I414" i="1"/>
  <c r="BV8" i="34"/>
  <c r="AU22" i="34"/>
  <c r="H366" i="1"/>
  <c r="BU22" i="34"/>
  <c r="H428" i="1"/>
  <c r="P273" i="1"/>
  <c r="B304" i="1"/>
  <c r="B335" i="1"/>
  <c r="B397" i="1"/>
  <c r="B366" i="1"/>
  <c r="B385" i="1"/>
  <c r="B354" i="1"/>
  <c r="B292" i="1"/>
  <c r="B323" i="1"/>
  <c r="P261" i="1"/>
  <c r="CH25" i="34"/>
  <c r="AU25" i="34"/>
  <c r="HL9" i="34"/>
  <c r="IL9" i="34" s="1"/>
  <c r="IY9" i="34" s="1"/>
  <c r="DL9" i="34"/>
  <c r="O9" i="34"/>
  <c r="EY9" i="34"/>
  <c r="H28" i="34"/>
  <c r="H28" i="33"/>
  <c r="AK28" i="33" s="1"/>
  <c r="H310" i="1"/>
  <c r="H279" i="1"/>
  <c r="AH28" i="34"/>
  <c r="J226" i="1"/>
  <c r="J71" i="1"/>
  <c r="J164" i="1"/>
  <c r="J195" i="1"/>
  <c r="J133" i="1"/>
  <c r="J102" i="1"/>
  <c r="J40" i="1"/>
  <c r="BU14" i="34"/>
  <c r="H420" i="1"/>
  <c r="U14" i="34"/>
  <c r="H327" i="1"/>
  <c r="U14" i="33"/>
  <c r="AX14" i="33" s="1"/>
  <c r="BX14" i="33" s="1"/>
  <c r="J231" i="1"/>
  <c r="J138" i="1"/>
  <c r="J200" i="1"/>
  <c r="J76" i="1"/>
  <c r="J107" i="1"/>
  <c r="J169" i="1"/>
  <c r="J45" i="1"/>
  <c r="H384" i="1"/>
  <c r="BH9" i="34"/>
  <c r="AR30" i="33"/>
  <c r="AE30" i="33"/>
  <c r="BE30" i="33"/>
  <c r="BR30" i="33"/>
  <c r="O30" i="33"/>
  <c r="V23" i="34"/>
  <c r="I336" i="1"/>
  <c r="V23" i="33"/>
  <c r="H419" i="1"/>
  <c r="BU13" i="34"/>
  <c r="BU8" i="34"/>
  <c r="H414" i="1"/>
  <c r="U8" i="34"/>
  <c r="U8" i="33"/>
  <c r="H321" i="1"/>
  <c r="HL25" i="34"/>
  <c r="IL25" i="34" s="1"/>
  <c r="IY25" i="34" s="1"/>
  <c r="DL25" i="34"/>
  <c r="O25" i="34"/>
  <c r="EY25" i="34"/>
  <c r="BJ218" i="33"/>
  <c r="BH17" i="34"/>
  <c r="H368" i="1"/>
  <c r="AU24" i="34"/>
  <c r="B372" i="1"/>
  <c r="B310" i="1"/>
  <c r="B341" i="1"/>
  <c r="B403" i="1"/>
  <c r="P279" i="1"/>
  <c r="HL13" i="34"/>
  <c r="IL13" i="34" s="1"/>
  <c r="IY13" i="34" s="1"/>
  <c r="O13" i="34"/>
  <c r="EY13" i="34"/>
  <c r="DL13" i="34"/>
  <c r="BH18" i="34"/>
  <c r="H393" i="1"/>
  <c r="BU18" i="34"/>
  <c r="H424" i="1"/>
  <c r="I358" i="1"/>
  <c r="AV14" i="34"/>
  <c r="I14" i="34"/>
  <c r="I14" i="33"/>
  <c r="AL14" i="33" s="1"/>
  <c r="BL14" i="33" s="1"/>
  <c r="I296" i="1"/>
  <c r="I450" i="1"/>
  <c r="CI13" i="34"/>
  <c r="G481" i="1"/>
  <c r="G187" i="27"/>
  <c r="I10" i="33"/>
  <c r="I10" i="34"/>
  <c r="I292" i="1"/>
  <c r="I447" i="1"/>
  <c r="CI10" i="34"/>
  <c r="P272" i="1"/>
  <c r="B303" i="1"/>
  <c r="B365" i="1"/>
  <c r="B396" i="1"/>
  <c r="B334" i="1"/>
  <c r="HL29" i="34"/>
  <c r="IL29" i="34" s="1"/>
  <c r="IY29" i="34" s="1"/>
  <c r="O29" i="34"/>
  <c r="EY29" i="34"/>
  <c r="DL29" i="34"/>
  <c r="AU12" i="34"/>
  <c r="BU12" i="34"/>
  <c r="AU20" i="34"/>
  <c r="H364" i="1"/>
  <c r="U20" i="34"/>
  <c r="U20" i="33"/>
  <c r="H333" i="1"/>
  <c r="H447" i="1"/>
  <c r="CH10" i="34"/>
  <c r="H261" i="1"/>
  <c r="AH10" i="34"/>
  <c r="H435" i="1"/>
  <c r="BU29" i="34"/>
  <c r="B353" i="1"/>
  <c r="B384" i="1"/>
  <c r="B291" i="1"/>
  <c r="P260" i="1"/>
  <c r="B322" i="1"/>
  <c r="U23" i="33"/>
  <c r="H336" i="1"/>
  <c r="U23" i="34"/>
  <c r="H274" i="1"/>
  <c r="AH23" i="34"/>
  <c r="I211" i="1"/>
  <c r="I242" i="1"/>
  <c r="I149" i="1"/>
  <c r="I180" i="1"/>
  <c r="I118" i="1"/>
  <c r="I87" i="1"/>
  <c r="I56" i="1"/>
  <c r="I85" i="1"/>
  <c r="I54" i="1"/>
  <c r="I116" i="1"/>
  <c r="I147" i="1"/>
  <c r="I240" i="1"/>
  <c r="I209" i="1"/>
  <c r="I178" i="1"/>
  <c r="AU19" i="34"/>
  <c r="BU19" i="34"/>
  <c r="HL15" i="34"/>
  <c r="IL15" i="34" s="1"/>
  <c r="IY15" i="34" s="1"/>
  <c r="O15" i="34"/>
  <c r="DL15" i="34"/>
  <c r="EY15" i="34"/>
  <c r="HL27" i="34"/>
  <c r="IL27" i="34" s="1"/>
  <c r="IY27" i="34" s="1"/>
  <c r="EY27" i="34"/>
  <c r="O27" i="34"/>
  <c r="DL27" i="34"/>
  <c r="P275" i="1"/>
  <c r="B306" i="1"/>
  <c r="B399" i="1"/>
  <c r="B368" i="1"/>
  <c r="B337" i="1"/>
  <c r="HL30" i="34"/>
  <c r="IL30" i="34" s="1"/>
  <c r="IY30" i="34" s="1"/>
  <c r="DL30" i="34"/>
  <c r="O30" i="34"/>
  <c r="EY30" i="34"/>
  <c r="H401" i="1"/>
  <c r="BH26" i="34"/>
  <c r="AU11" i="34"/>
  <c r="H355" i="1"/>
  <c r="B357" i="1"/>
  <c r="P264" i="1"/>
  <c r="B295" i="1"/>
  <c r="B388" i="1"/>
  <c r="B326" i="1"/>
  <c r="G190" i="27" l="1"/>
  <c r="D49" i="6"/>
  <c r="D100" i="6" s="1"/>
  <c r="D189" i="27"/>
  <c r="C50" i="6"/>
  <c r="C101" i="6" s="1"/>
  <c r="C190" i="27"/>
  <c r="D50" i="6"/>
  <c r="D101" i="6" s="1"/>
  <c r="D190" i="27"/>
  <c r="D662" i="6"/>
  <c r="D542" i="6" s="1"/>
  <c r="CJ30" i="34"/>
  <c r="BW30" i="34"/>
  <c r="AW30" i="34"/>
  <c r="BJ30" i="34"/>
  <c r="J30" i="34"/>
  <c r="AJ30" i="34"/>
  <c r="W30" i="34"/>
  <c r="BK28" i="33"/>
  <c r="BK23" i="33"/>
  <c r="HR30" i="34"/>
  <c r="IR30" i="34"/>
  <c r="FS30" i="34"/>
  <c r="ES30" i="34"/>
  <c r="GS30" i="34"/>
  <c r="FF30" i="34"/>
  <c r="HF30" i="34" s="1"/>
  <c r="JF30" i="34" s="1"/>
  <c r="DS30" i="34"/>
  <c r="K248" i="1"/>
  <c r="K467" i="1" s="1"/>
  <c r="K217" i="1"/>
  <c r="K436" i="1" s="1"/>
  <c r="K186" i="1"/>
  <c r="K405" i="1" s="1"/>
  <c r="K155" i="1"/>
  <c r="K374" i="1" s="1"/>
  <c r="K62" i="1"/>
  <c r="K281" i="1" s="1"/>
  <c r="K124" i="1"/>
  <c r="K343" i="1" s="1"/>
  <c r="K93" i="1"/>
  <c r="K312" i="1" s="1"/>
  <c r="EF30" i="34"/>
  <c r="IF30" i="34" s="1"/>
  <c r="GF30" i="34"/>
  <c r="AK10" i="33"/>
  <c r="BK10" i="33" s="1"/>
  <c r="D613" i="6"/>
  <c r="D620" i="6" s="1"/>
  <c r="D541" i="6" s="1"/>
  <c r="GF31" i="34"/>
  <c r="D460" i="6"/>
  <c r="D467" i="6" s="1"/>
  <c r="D385" i="6" s="1"/>
  <c r="AK11" i="33"/>
  <c r="BK11" i="33" s="1"/>
  <c r="C460" i="6"/>
  <c r="C467" i="6" s="1"/>
  <c r="C385" i="6" s="1"/>
  <c r="AL10" i="33"/>
  <c r="BL10" i="33" s="1"/>
  <c r="HR31" i="34"/>
  <c r="C655" i="6"/>
  <c r="IR31" i="34"/>
  <c r="BJ31" i="34"/>
  <c r="BW31" i="34"/>
  <c r="HR27" i="34"/>
  <c r="DS31" i="34"/>
  <c r="ES31" i="34"/>
  <c r="GS31" i="34"/>
  <c r="FF31" i="34"/>
  <c r="AW31" i="34"/>
  <c r="CJ31" i="34"/>
  <c r="C502" i="6"/>
  <c r="AJ31" i="34"/>
  <c r="W31" i="34"/>
  <c r="W30" i="33"/>
  <c r="JA218" i="34"/>
  <c r="D81" i="6"/>
  <c r="D198" i="6"/>
  <c r="D44" i="6" s="1"/>
  <c r="FS31" i="34"/>
  <c r="J31" i="34"/>
  <c r="J30" i="33"/>
  <c r="AM30" i="33" s="1"/>
  <c r="BM30" i="33" s="1"/>
  <c r="IR27" i="34"/>
  <c r="D474" i="1"/>
  <c r="D347" i="6"/>
  <c r="D46" i="6"/>
  <c r="D502" i="6"/>
  <c r="EF31" i="34"/>
  <c r="IF31" i="34" s="1"/>
  <c r="B430" i="1"/>
  <c r="B461" i="1"/>
  <c r="U218" i="34"/>
  <c r="U226" i="34" s="1"/>
  <c r="HY30" i="34"/>
  <c r="AB30" i="34"/>
  <c r="DY30" i="34"/>
  <c r="HY15" i="34"/>
  <c r="AB15" i="34"/>
  <c r="DY15" i="34"/>
  <c r="GE19" i="34"/>
  <c r="EE19" i="34"/>
  <c r="IE19" i="34" s="1"/>
  <c r="BV22" i="34"/>
  <c r="I428" i="1"/>
  <c r="AI22" i="34"/>
  <c r="I273" i="1"/>
  <c r="I399" i="1"/>
  <c r="BI24" i="34"/>
  <c r="EE12" i="34"/>
  <c r="IE12" i="34" s="1"/>
  <c r="GE12" i="34"/>
  <c r="HY29" i="34"/>
  <c r="DY29" i="34"/>
  <c r="AB29" i="34"/>
  <c r="GF14" i="34"/>
  <c r="EF14" i="34"/>
  <c r="IF14" i="34" s="1"/>
  <c r="HY13" i="34"/>
  <c r="AB13" i="34"/>
  <c r="DY13" i="34"/>
  <c r="B465" i="1"/>
  <c r="B434" i="1"/>
  <c r="J13" i="33"/>
  <c r="AM13" i="33" s="1"/>
  <c r="BM13" i="33" s="1"/>
  <c r="J13" i="34"/>
  <c r="J295" i="1"/>
  <c r="J450" i="1"/>
  <c r="CJ13" i="34"/>
  <c r="AW8" i="34"/>
  <c r="J352" i="1"/>
  <c r="B428" i="1"/>
  <c r="B459" i="1"/>
  <c r="EE22" i="34"/>
  <c r="IE22" i="34" s="1"/>
  <c r="GE22" i="34"/>
  <c r="BK15" i="33"/>
  <c r="J236" i="1"/>
  <c r="J174" i="1"/>
  <c r="J205" i="1"/>
  <c r="J143" i="1"/>
  <c r="J50" i="1"/>
  <c r="J81" i="1"/>
  <c r="J112" i="1"/>
  <c r="DR11" i="34"/>
  <c r="FE11" i="34"/>
  <c r="HE11" i="34" s="1"/>
  <c r="JE11" i="34" s="1"/>
  <c r="FR11" i="34"/>
  <c r="ER11" i="34"/>
  <c r="GR11" i="34"/>
  <c r="B462" i="1"/>
  <c r="B431" i="1"/>
  <c r="HY12" i="34"/>
  <c r="AB12" i="34"/>
  <c r="DY12" i="34"/>
  <c r="K340" i="1"/>
  <c r="X27" i="33"/>
  <c r="X27" i="34"/>
  <c r="K309" i="1"/>
  <c r="K27" i="34"/>
  <c r="K27" i="33"/>
  <c r="AN27" i="33" s="1"/>
  <c r="BN27" i="33" s="1"/>
  <c r="ER10" i="34"/>
  <c r="DR10" i="34"/>
  <c r="GR10" i="34"/>
  <c r="FE10" i="34"/>
  <c r="HE10" i="34" s="1"/>
  <c r="JE10" i="34" s="1"/>
  <c r="FR10" i="34"/>
  <c r="JD218" i="34"/>
  <c r="HY11" i="34"/>
  <c r="DY11" i="34"/>
  <c r="AB11" i="34"/>
  <c r="AH218" i="34"/>
  <c r="AH226" i="34" s="1"/>
  <c r="GE13" i="34"/>
  <c r="EE13" i="34"/>
  <c r="IE13" i="34" s="1"/>
  <c r="GF23" i="34"/>
  <c r="EF23" i="34"/>
  <c r="IF23" i="34" s="1"/>
  <c r="B449" i="1"/>
  <c r="B418" i="1"/>
  <c r="K198" i="1"/>
  <c r="K74" i="1"/>
  <c r="K136" i="1"/>
  <c r="K43" i="1"/>
  <c r="K105" i="1"/>
  <c r="K167" i="1"/>
  <c r="K229" i="1"/>
  <c r="J240" i="1"/>
  <c r="J85" i="1"/>
  <c r="J178" i="1"/>
  <c r="J209" i="1"/>
  <c r="J54" i="1"/>
  <c r="J147" i="1"/>
  <c r="J116" i="1"/>
  <c r="GR26" i="34"/>
  <c r="FR26" i="34"/>
  <c r="ER26" i="34"/>
  <c r="DR26" i="34"/>
  <c r="FE26" i="34"/>
  <c r="HE26" i="34" s="1"/>
  <c r="JE26" i="34" s="1"/>
  <c r="BJ11" i="34"/>
  <c r="J386" i="1"/>
  <c r="AW11" i="34"/>
  <c r="J355" i="1"/>
  <c r="FR8" i="34"/>
  <c r="FE8" i="34"/>
  <c r="DR8" i="34"/>
  <c r="ER8" i="34"/>
  <c r="GR8" i="34"/>
  <c r="H218" i="34"/>
  <c r="BH218" i="34"/>
  <c r="EE15" i="34"/>
  <c r="IE15" i="34" s="1"/>
  <c r="GE15" i="34"/>
  <c r="B464" i="1"/>
  <c r="B433" i="1"/>
  <c r="J27" i="34"/>
  <c r="J309" i="1"/>
  <c r="J27" i="33"/>
  <c r="AM27" i="33" s="1"/>
  <c r="BM27" i="33" s="1"/>
  <c r="B414" i="1"/>
  <c r="B445" i="1"/>
  <c r="CI20" i="34"/>
  <c r="I457" i="1"/>
  <c r="AI20" i="34"/>
  <c r="I271" i="1"/>
  <c r="BV18" i="34"/>
  <c r="HY10" i="34"/>
  <c r="AB10" i="34"/>
  <c r="DY10" i="34"/>
  <c r="I9" i="34"/>
  <c r="I9" i="33"/>
  <c r="I291" i="1"/>
  <c r="DR17" i="34"/>
  <c r="GR17" i="34"/>
  <c r="ER17" i="34"/>
  <c r="FR17" i="34"/>
  <c r="FE17" i="34"/>
  <c r="GE28" i="34"/>
  <c r="EE28" i="34"/>
  <c r="IE28" i="34" s="1"/>
  <c r="I417" i="1"/>
  <c r="BV11" i="34"/>
  <c r="AV11" i="34"/>
  <c r="I355" i="1"/>
  <c r="AL8" i="33"/>
  <c r="EF27" i="34"/>
  <c r="IF27" i="34" s="1"/>
  <c r="GF27" i="34"/>
  <c r="EE11" i="34"/>
  <c r="IE11" i="34" s="1"/>
  <c r="GE11" i="34"/>
  <c r="V22" i="33"/>
  <c r="V22" i="34"/>
  <c r="I335" i="1"/>
  <c r="I337" i="1"/>
  <c r="V24" i="34"/>
  <c r="V24" i="33"/>
  <c r="I430" i="1"/>
  <c r="BV24" i="34"/>
  <c r="GS14" i="34"/>
  <c r="DS14" i="34"/>
  <c r="HS14" i="34" s="1"/>
  <c r="ES14" i="34"/>
  <c r="IS14" i="34" s="1"/>
  <c r="FF14" i="34"/>
  <c r="FS14" i="34"/>
  <c r="B450" i="1"/>
  <c r="B419" i="1"/>
  <c r="HY27" i="34"/>
  <c r="DY27" i="34"/>
  <c r="AB27" i="34"/>
  <c r="CI22" i="34"/>
  <c r="I459" i="1"/>
  <c r="I22" i="34"/>
  <c r="I22" i="33"/>
  <c r="AL22" i="33" s="1"/>
  <c r="BL22" i="33" s="1"/>
  <c r="I304" i="1"/>
  <c r="I275" i="1"/>
  <c r="AI24" i="34"/>
  <c r="I368" i="1"/>
  <c r="AV24" i="34"/>
  <c r="G198" i="6"/>
  <c r="G199" i="6" s="1"/>
  <c r="HY25" i="34"/>
  <c r="AB25" i="34"/>
  <c r="DY25" i="34"/>
  <c r="J264" i="1"/>
  <c r="AJ13" i="34"/>
  <c r="J419" i="1"/>
  <c r="BW13" i="34"/>
  <c r="BW8" i="34"/>
  <c r="J414" i="1"/>
  <c r="J445" i="1"/>
  <c r="CJ8" i="34"/>
  <c r="EE25" i="34"/>
  <c r="IE25" i="34" s="1"/>
  <c r="GE25" i="34"/>
  <c r="HY19" i="34"/>
  <c r="AB19" i="34"/>
  <c r="DY19" i="34"/>
  <c r="AK27" i="34"/>
  <c r="BX27" i="34"/>
  <c r="GE23" i="34"/>
  <c r="EE23" i="34"/>
  <c r="IE23" i="34" s="1"/>
  <c r="HY28" i="34"/>
  <c r="AB28" i="34"/>
  <c r="DY28" i="34"/>
  <c r="B421" i="1"/>
  <c r="B452" i="1"/>
  <c r="ES13" i="34"/>
  <c r="DS13" i="34"/>
  <c r="GS13" i="34"/>
  <c r="FF13" i="34"/>
  <c r="HF13" i="34" s="1"/>
  <c r="JF13" i="34" s="1"/>
  <c r="FS13" i="34"/>
  <c r="GE18" i="34"/>
  <c r="EE18" i="34"/>
  <c r="IE18" i="34" s="1"/>
  <c r="HY21" i="34"/>
  <c r="AB21" i="34"/>
  <c r="DY21" i="34"/>
  <c r="ER14" i="34"/>
  <c r="IR14" i="34" s="1"/>
  <c r="GR14" i="34"/>
  <c r="FE14" i="34"/>
  <c r="FR14" i="34"/>
  <c r="DR14" i="34"/>
  <c r="HR14" i="34" s="1"/>
  <c r="GE16" i="34"/>
  <c r="EE16" i="34"/>
  <c r="IE16" i="34" s="1"/>
  <c r="HY26" i="34"/>
  <c r="AB26" i="34"/>
  <c r="DY26" i="34"/>
  <c r="GR19" i="34"/>
  <c r="FR19" i="34"/>
  <c r="DR19" i="34"/>
  <c r="HR19" i="34" s="1"/>
  <c r="FE19" i="34"/>
  <c r="ER19" i="34"/>
  <c r="AJ11" i="34"/>
  <c r="J262" i="1"/>
  <c r="HY22" i="34"/>
  <c r="AB22" i="34"/>
  <c r="DY22" i="34"/>
  <c r="B448" i="1"/>
  <c r="B417" i="1"/>
  <c r="H482" i="1"/>
  <c r="B457" i="1"/>
  <c r="B426" i="1"/>
  <c r="HY17" i="34"/>
  <c r="AB17" i="34"/>
  <c r="DY17" i="34"/>
  <c r="B451" i="1"/>
  <c r="B420" i="1"/>
  <c r="AK8" i="33"/>
  <c r="H218" i="33"/>
  <c r="BK13" i="33"/>
  <c r="DS23" i="34"/>
  <c r="B453" i="1"/>
  <c r="B422" i="1"/>
  <c r="DR22" i="34"/>
  <c r="GR22" i="34"/>
  <c r="FR22" i="34"/>
  <c r="ER22" i="34"/>
  <c r="FE22" i="34"/>
  <c r="HE22" i="34" s="1"/>
  <c r="JE22" i="34" s="1"/>
  <c r="GE26" i="34"/>
  <c r="EE26" i="34"/>
  <c r="IE26" i="34" s="1"/>
  <c r="AJ27" i="34"/>
  <c r="BW27" i="34"/>
  <c r="B463" i="1"/>
  <c r="B432" i="1"/>
  <c r="B455" i="1"/>
  <c r="B424" i="1"/>
  <c r="I20" i="33"/>
  <c r="AL20" i="33" s="1"/>
  <c r="BL20" i="33" s="1"/>
  <c r="I20" i="34"/>
  <c r="I302" i="1"/>
  <c r="V18" i="33"/>
  <c r="V18" i="34"/>
  <c r="I18" i="33"/>
  <c r="AL18" i="33" s="1"/>
  <c r="I18" i="34"/>
  <c r="EF10" i="34"/>
  <c r="IF10" i="34" s="1"/>
  <c r="GF10" i="34"/>
  <c r="V9" i="33"/>
  <c r="V9" i="34"/>
  <c r="I322" i="1"/>
  <c r="I446" i="1"/>
  <c r="CI9" i="34"/>
  <c r="FR18" i="34"/>
  <c r="DR24" i="34"/>
  <c r="GR24" i="34"/>
  <c r="FE24" i="34"/>
  <c r="HE24" i="34" s="1"/>
  <c r="JE24" i="34" s="1"/>
  <c r="ER24" i="34"/>
  <c r="FR24" i="34"/>
  <c r="AK9" i="33"/>
  <c r="I448" i="1"/>
  <c r="CI11" i="34"/>
  <c r="BI22" i="34"/>
  <c r="I397" i="1"/>
  <c r="AV22" i="34"/>
  <c r="I366" i="1"/>
  <c r="I24" i="34"/>
  <c r="I306" i="1"/>
  <c r="I24" i="33"/>
  <c r="AL24" i="33" s="1"/>
  <c r="BL24" i="33" s="1"/>
  <c r="I461" i="1"/>
  <c r="CI24" i="34"/>
  <c r="B415" i="1"/>
  <c r="B446" i="1"/>
  <c r="GE20" i="34"/>
  <c r="EE20" i="34"/>
  <c r="IE20" i="34" s="1"/>
  <c r="B458" i="1"/>
  <c r="B427" i="1"/>
  <c r="FS10" i="34"/>
  <c r="ES10" i="34"/>
  <c r="GS10" i="34"/>
  <c r="FF10" i="34"/>
  <c r="HF10" i="34" s="1"/>
  <c r="JF10" i="34" s="1"/>
  <c r="U218" i="33"/>
  <c r="U226" i="33" s="1"/>
  <c r="BU218" i="34"/>
  <c r="BU226" i="34" s="1"/>
  <c r="BJ13" i="34"/>
  <c r="J388" i="1"/>
  <c r="J357" i="1"/>
  <c r="AW13" i="34"/>
  <c r="AJ8" i="34"/>
  <c r="J259" i="1"/>
  <c r="BJ8" i="34"/>
  <c r="J383" i="1"/>
  <c r="ER28" i="34"/>
  <c r="FR28" i="34"/>
  <c r="DR28" i="34"/>
  <c r="GR28" i="34"/>
  <c r="FE28" i="34"/>
  <c r="HE28" i="34" s="1"/>
  <c r="JE28" i="34" s="1"/>
  <c r="B416" i="1"/>
  <c r="B447" i="1"/>
  <c r="BK16" i="33"/>
  <c r="ER15" i="34"/>
  <c r="DR15" i="34"/>
  <c r="FR15" i="34"/>
  <c r="GR15" i="34"/>
  <c r="FE15" i="34"/>
  <c r="HE15" i="34" s="1"/>
  <c r="JE15" i="34" s="1"/>
  <c r="J211" i="1"/>
  <c r="J242" i="1"/>
  <c r="J149" i="1"/>
  <c r="J118" i="1"/>
  <c r="J180" i="1"/>
  <c r="J87" i="1"/>
  <c r="J56" i="1"/>
  <c r="HY24" i="34"/>
  <c r="DY24" i="34"/>
  <c r="AB24" i="34"/>
  <c r="B456" i="1"/>
  <c r="B425" i="1"/>
  <c r="BK27" i="34"/>
  <c r="CK27" i="34"/>
  <c r="B423" i="1"/>
  <c r="B454" i="1"/>
  <c r="DR29" i="34"/>
  <c r="ER29" i="34"/>
  <c r="FR29" i="34"/>
  <c r="GR29" i="34"/>
  <c r="FE29" i="34"/>
  <c r="HE29" i="34" s="1"/>
  <c r="JE29" i="34" s="1"/>
  <c r="GE10" i="34"/>
  <c r="EE10" i="34"/>
  <c r="IE10" i="34" s="1"/>
  <c r="HY18" i="34"/>
  <c r="AB18" i="34"/>
  <c r="DY18" i="34"/>
  <c r="HY8" i="34"/>
  <c r="AB8" i="34"/>
  <c r="DY8" i="34"/>
  <c r="HY23" i="34"/>
  <c r="AB23" i="34"/>
  <c r="DY23" i="34"/>
  <c r="ES23" i="34"/>
  <c r="FF23" i="34"/>
  <c r="HF23" i="34" s="1"/>
  <c r="JF23" i="34" s="1"/>
  <c r="FS23" i="34"/>
  <c r="GS23" i="34"/>
  <c r="EE14" i="34"/>
  <c r="IE14" i="34" s="1"/>
  <c r="GE14" i="34"/>
  <c r="B466" i="1"/>
  <c r="B435" i="1"/>
  <c r="J11" i="34"/>
  <c r="J293" i="1"/>
  <c r="J11" i="33"/>
  <c r="J448" i="1"/>
  <c r="CJ11" i="34"/>
  <c r="G474" i="1"/>
  <c r="FE18" i="34"/>
  <c r="HE18" i="34" s="1"/>
  <c r="JE18" i="34" s="1"/>
  <c r="GR18" i="34"/>
  <c r="ER18" i="34"/>
  <c r="DR18" i="34"/>
  <c r="FR13" i="34"/>
  <c r="FE13" i="34"/>
  <c r="HE13" i="34" s="1"/>
  <c r="JE13" i="34" s="1"/>
  <c r="ER13" i="34"/>
  <c r="GR13" i="34"/>
  <c r="DR13" i="34"/>
  <c r="AW27" i="34"/>
  <c r="CJ27" i="34"/>
  <c r="HY14" i="34"/>
  <c r="AB14" i="34"/>
  <c r="DY14" i="34"/>
  <c r="BI20" i="34"/>
  <c r="I395" i="1"/>
  <c r="AV20" i="34"/>
  <c r="I364" i="1"/>
  <c r="AV18" i="34"/>
  <c r="BI18" i="34"/>
  <c r="ER20" i="34"/>
  <c r="FE20" i="34"/>
  <c r="HE20" i="34" s="1"/>
  <c r="JE20" i="34" s="1"/>
  <c r="FR20" i="34"/>
  <c r="GR20" i="34"/>
  <c r="DR20" i="34"/>
  <c r="GR12" i="34"/>
  <c r="DR12" i="34"/>
  <c r="ER12" i="34"/>
  <c r="FE12" i="34"/>
  <c r="I415" i="1"/>
  <c r="BV9" i="34"/>
  <c r="BI9" i="34"/>
  <c r="I384" i="1"/>
  <c r="HY20" i="34"/>
  <c r="AB20" i="34"/>
  <c r="DY20" i="34"/>
  <c r="GE17" i="34"/>
  <c r="EE17" i="34"/>
  <c r="IE17" i="34" s="1"/>
  <c r="CH218" i="34"/>
  <c r="CH226" i="34" s="1"/>
  <c r="I11" i="33"/>
  <c r="I11" i="34"/>
  <c r="I293" i="1"/>
  <c r="BI11" i="34"/>
  <c r="I386" i="1"/>
  <c r="FR25" i="34"/>
  <c r="DR25" i="34"/>
  <c r="FE25" i="34"/>
  <c r="ER25" i="34"/>
  <c r="GR25" i="34"/>
  <c r="EE24" i="34"/>
  <c r="IE24" i="34" s="1"/>
  <c r="GE24" i="34"/>
  <c r="W13" i="34"/>
  <c r="J326" i="1"/>
  <c r="W13" i="33"/>
  <c r="AZ13" i="33" s="1"/>
  <c r="BZ13" i="33" s="1"/>
  <c r="W8" i="33"/>
  <c r="W8" i="34"/>
  <c r="J321" i="1"/>
  <c r="J8" i="34"/>
  <c r="J290" i="1"/>
  <c r="J8" i="33"/>
  <c r="HY9" i="34"/>
  <c r="AB9" i="34"/>
  <c r="DY9" i="34"/>
  <c r="ER16" i="34"/>
  <c r="FR16" i="34"/>
  <c r="DR16" i="34"/>
  <c r="GR16" i="34"/>
  <c r="FE16" i="34"/>
  <c r="HE16" i="34" s="1"/>
  <c r="JE16" i="34" s="1"/>
  <c r="AX27" i="34"/>
  <c r="AX218" i="33"/>
  <c r="AX226" i="33" s="1"/>
  <c r="GE8" i="34"/>
  <c r="EE8" i="34"/>
  <c r="AU218" i="34"/>
  <c r="AU226" i="34" s="1"/>
  <c r="BK14" i="33"/>
  <c r="B460" i="1"/>
  <c r="B429" i="1"/>
  <c r="J417" i="1"/>
  <c r="BW11" i="34"/>
  <c r="W11" i="34"/>
  <c r="J324" i="1"/>
  <c r="W11" i="33"/>
  <c r="EE29" i="34"/>
  <c r="IE29" i="34" s="1"/>
  <c r="GE29" i="34"/>
  <c r="HY31" i="34"/>
  <c r="DY31" i="34"/>
  <c r="AB31" i="34"/>
  <c r="GE9" i="34"/>
  <c r="EE9" i="34"/>
  <c r="IE9" i="34" s="1"/>
  <c r="EF8" i="34"/>
  <c r="GF8" i="34"/>
  <c r="J340" i="1"/>
  <c r="W27" i="33"/>
  <c r="W27" i="34"/>
  <c r="BJ27" i="34"/>
  <c r="V20" i="34"/>
  <c r="V20" i="33"/>
  <c r="I333" i="1"/>
  <c r="BV20" i="34"/>
  <c r="I426" i="1"/>
  <c r="AI18" i="34"/>
  <c r="CI18" i="34"/>
  <c r="FE23" i="34"/>
  <c r="HE23" i="34" s="1"/>
  <c r="JE23" i="34" s="1"/>
  <c r="ER23" i="34"/>
  <c r="FR23" i="34"/>
  <c r="GR23" i="34"/>
  <c r="DR23" i="34"/>
  <c r="FR12" i="34"/>
  <c r="DS10" i="34"/>
  <c r="I353" i="1"/>
  <c r="AV9" i="34"/>
  <c r="I260" i="1"/>
  <c r="AI9" i="34"/>
  <c r="GF13" i="34"/>
  <c r="EF13" i="34"/>
  <c r="IF13" i="34" s="1"/>
  <c r="BK17" i="33"/>
  <c r="FR9" i="34"/>
  <c r="DR9" i="34"/>
  <c r="ER9" i="34"/>
  <c r="FE9" i="34"/>
  <c r="HE9" i="34" s="1"/>
  <c r="JE9" i="34" s="1"/>
  <c r="GR9" i="34"/>
  <c r="V11" i="34"/>
  <c r="I324" i="1"/>
  <c r="V11" i="33"/>
  <c r="AI11" i="34"/>
  <c r="I262" i="1"/>
  <c r="DS8" i="34"/>
  <c r="FS8" i="34"/>
  <c r="FF8" i="34"/>
  <c r="ES8" i="34"/>
  <c r="GS8" i="34"/>
  <c r="FS27" i="34"/>
  <c r="GS27" i="34"/>
  <c r="FF27" i="34"/>
  <c r="HF27" i="34" s="1"/>
  <c r="JF27" i="34" s="1"/>
  <c r="DS27" i="34"/>
  <c r="ES27" i="34"/>
  <c r="HY16" i="34"/>
  <c r="AB16" i="34"/>
  <c r="DY16" i="34"/>
  <c r="AK30" i="34" l="1"/>
  <c r="D84" i="6"/>
  <c r="D697" i="6"/>
  <c r="EG30" i="34"/>
  <c r="IG30" i="34" s="1"/>
  <c r="G200" i="6"/>
  <c r="C662" i="6"/>
  <c r="C542" i="6" s="1"/>
  <c r="H687" i="6"/>
  <c r="G697" i="6"/>
  <c r="FG30" i="34"/>
  <c r="HG30" i="34" s="1"/>
  <c r="JG30" i="34" s="1"/>
  <c r="GG30" i="34"/>
  <c r="GT30" i="34"/>
  <c r="ET30" i="34"/>
  <c r="CK30" i="34"/>
  <c r="FT30" i="34"/>
  <c r="DT30" i="34"/>
  <c r="HS30" i="34"/>
  <c r="BK30" i="34"/>
  <c r="AX30" i="34"/>
  <c r="X30" i="34"/>
  <c r="K30" i="34"/>
  <c r="BX30" i="34"/>
  <c r="IS30" i="34"/>
  <c r="HR13" i="34"/>
  <c r="IR19" i="34"/>
  <c r="D572" i="6"/>
  <c r="D578" i="6" s="1"/>
  <c r="HR28" i="34"/>
  <c r="HR20" i="34"/>
  <c r="IR26" i="34"/>
  <c r="HS27" i="34"/>
  <c r="IR20" i="34"/>
  <c r="IR23" i="34"/>
  <c r="IS13" i="34"/>
  <c r="C418" i="6"/>
  <c r="HR23" i="34"/>
  <c r="IR13" i="34"/>
  <c r="HS23" i="34"/>
  <c r="IR24" i="34"/>
  <c r="HR17" i="34"/>
  <c r="HR25" i="34"/>
  <c r="IR18" i="34"/>
  <c r="HR29" i="34"/>
  <c r="IR22" i="34"/>
  <c r="K31" i="34"/>
  <c r="K30" i="33"/>
  <c r="AN30" i="33" s="1"/>
  <c r="BN30" i="33" s="1"/>
  <c r="IS31" i="34"/>
  <c r="HR26" i="34"/>
  <c r="BK31" i="34"/>
  <c r="BX31" i="34"/>
  <c r="HS31" i="34"/>
  <c r="D418" i="6"/>
  <c r="FT31" i="34"/>
  <c r="DT31" i="34"/>
  <c r="GT31" i="34"/>
  <c r="FG31" i="34"/>
  <c r="ET31" i="34"/>
  <c r="D27" i="27"/>
  <c r="D97" i="6"/>
  <c r="D78" i="6"/>
  <c r="EG31" i="34"/>
  <c r="IG31" i="34" s="1"/>
  <c r="GG31" i="34"/>
  <c r="AX31" i="34"/>
  <c r="CK31" i="34"/>
  <c r="HR18" i="34"/>
  <c r="IR11" i="34"/>
  <c r="D263" i="6"/>
  <c r="D354" i="6"/>
  <c r="D231" i="6" s="1"/>
  <c r="AK31" i="34"/>
  <c r="X31" i="34"/>
  <c r="X30" i="33"/>
  <c r="HS8" i="34"/>
  <c r="AO31" i="34"/>
  <c r="EL31" i="34"/>
  <c r="ET8" i="34"/>
  <c r="FG8" i="34"/>
  <c r="FT8" i="34"/>
  <c r="GT8" i="34"/>
  <c r="DT8" i="34"/>
  <c r="K116" i="1"/>
  <c r="K178" i="1"/>
  <c r="K240" i="1"/>
  <c r="K147" i="1"/>
  <c r="K209" i="1"/>
  <c r="K54" i="1"/>
  <c r="K85" i="1"/>
  <c r="AO20" i="34"/>
  <c r="EL20" i="34"/>
  <c r="AO8" i="34"/>
  <c r="EL8" i="34"/>
  <c r="AO18" i="34"/>
  <c r="EL18" i="34"/>
  <c r="J24" i="34"/>
  <c r="J306" i="1"/>
  <c r="J24" i="33"/>
  <c r="AM24" i="33" s="1"/>
  <c r="BM24" i="33" s="1"/>
  <c r="J461" i="1"/>
  <c r="CJ24" i="34"/>
  <c r="IR15" i="34"/>
  <c r="IR28" i="34"/>
  <c r="HS10" i="34"/>
  <c r="GS24" i="34"/>
  <c r="FF24" i="34"/>
  <c r="HF24" i="34" s="1"/>
  <c r="JF24" i="34" s="1"/>
  <c r="FS24" i="34"/>
  <c r="DS24" i="34"/>
  <c r="ES24" i="34"/>
  <c r="DS20" i="34"/>
  <c r="FF20" i="34"/>
  <c r="HF20" i="34" s="1"/>
  <c r="JF20" i="34" s="1"/>
  <c r="FS20" i="34"/>
  <c r="GS20" i="34"/>
  <c r="ES20" i="34"/>
  <c r="AO17" i="34"/>
  <c r="EL17" i="34"/>
  <c r="AO22" i="34"/>
  <c r="EL22" i="34"/>
  <c r="EL26" i="34"/>
  <c r="AO26" i="34"/>
  <c r="AO28" i="34"/>
  <c r="EL28" i="34"/>
  <c r="AO19" i="34"/>
  <c r="EL19" i="34"/>
  <c r="DS22" i="34"/>
  <c r="FF22" i="34"/>
  <c r="HF22" i="34" s="1"/>
  <c r="JF22" i="34" s="1"/>
  <c r="ES22" i="34"/>
  <c r="GS22" i="34"/>
  <c r="FS22" i="34"/>
  <c r="AO27" i="34"/>
  <c r="EL27" i="34"/>
  <c r="AL9" i="33"/>
  <c r="BL9" i="33" s="1"/>
  <c r="FE218" i="34"/>
  <c r="HE8" i="34"/>
  <c r="GG11" i="34"/>
  <c r="EG11" i="34"/>
  <c r="IG11" i="34" s="1"/>
  <c r="W22" i="34"/>
  <c r="W22" i="33"/>
  <c r="X11" i="33"/>
  <c r="X11" i="34"/>
  <c r="K324" i="1"/>
  <c r="K417" i="1"/>
  <c r="BX11" i="34"/>
  <c r="IR10" i="34"/>
  <c r="HR11" i="34"/>
  <c r="AJ18" i="34"/>
  <c r="AO29" i="34"/>
  <c r="EL29" i="34"/>
  <c r="IE8" i="34"/>
  <c r="EE218" i="34"/>
  <c r="IR16" i="34"/>
  <c r="GS11" i="34"/>
  <c r="ES11" i="34"/>
  <c r="FF11" i="34"/>
  <c r="HF11" i="34" s="1"/>
  <c r="JF11" i="34" s="1"/>
  <c r="DS11" i="34"/>
  <c r="FS11" i="34"/>
  <c r="EF18" i="34"/>
  <c r="IF18" i="34" s="1"/>
  <c r="GF18" i="34"/>
  <c r="AO14" i="34"/>
  <c r="EL14" i="34"/>
  <c r="EG27" i="34"/>
  <c r="IG27" i="34" s="1"/>
  <c r="GG27" i="34"/>
  <c r="AM11" i="33"/>
  <c r="BM11" i="33" s="1"/>
  <c r="EL23" i="34"/>
  <c r="AO23" i="34"/>
  <c r="AO24" i="34"/>
  <c r="EL24" i="34"/>
  <c r="BJ24" i="34"/>
  <c r="J399" i="1"/>
  <c r="J430" i="1"/>
  <c r="BW24" i="34"/>
  <c r="BK8" i="33"/>
  <c r="AK218" i="33"/>
  <c r="JE14" i="34"/>
  <c r="HE14" i="34"/>
  <c r="N450" i="6"/>
  <c r="H188" i="6"/>
  <c r="JF14" i="34"/>
  <c r="HF14" i="34"/>
  <c r="BL8" i="33"/>
  <c r="FF9" i="34"/>
  <c r="HF9" i="34" s="1"/>
  <c r="JF9" i="34" s="1"/>
  <c r="DS9" i="34"/>
  <c r="GS9" i="34"/>
  <c r="FS9" i="34"/>
  <c r="ES9" i="34"/>
  <c r="GR218" i="34"/>
  <c r="FR218" i="34"/>
  <c r="AW22" i="34"/>
  <c r="BJ22" i="34"/>
  <c r="K448" i="1"/>
  <c r="CK11" i="34"/>
  <c r="AK11" i="34"/>
  <c r="K262" i="1"/>
  <c r="HR10" i="34"/>
  <c r="FU27" i="34"/>
  <c r="GU27" i="34"/>
  <c r="DU27" i="34"/>
  <c r="HU27" i="34" s="1"/>
  <c r="FH27" i="34"/>
  <c r="EU27" i="34"/>
  <c r="AW18" i="34"/>
  <c r="CJ18" i="34"/>
  <c r="EG8" i="34"/>
  <c r="GG8" i="34"/>
  <c r="AO15" i="34"/>
  <c r="EL15" i="34"/>
  <c r="AO30" i="34"/>
  <c r="EL30" i="34"/>
  <c r="AO16" i="34"/>
  <c r="EL16" i="34"/>
  <c r="IS27" i="34"/>
  <c r="IS8" i="34"/>
  <c r="IR9" i="34"/>
  <c r="GF9" i="34"/>
  <c r="EF9" i="34"/>
  <c r="IF9" i="34" s="1"/>
  <c r="GE218" i="34"/>
  <c r="HR16" i="34"/>
  <c r="AM8" i="33"/>
  <c r="IR25" i="34"/>
  <c r="AL11" i="33"/>
  <c r="BL11" i="33" s="1"/>
  <c r="IR12" i="34"/>
  <c r="N492" i="6"/>
  <c r="IS23" i="34"/>
  <c r="IR29" i="34"/>
  <c r="J337" i="1"/>
  <c r="W24" i="34"/>
  <c r="W24" i="33"/>
  <c r="HR15" i="34"/>
  <c r="IS10" i="34"/>
  <c r="GF22" i="34"/>
  <c r="EF22" i="34"/>
  <c r="IF22" i="34" s="1"/>
  <c r="HR24" i="34"/>
  <c r="HR22" i="34"/>
  <c r="HS13" i="34"/>
  <c r="EF24" i="34"/>
  <c r="IF24" i="34" s="1"/>
  <c r="GF24" i="34"/>
  <c r="G467" i="6"/>
  <c r="IR17" i="34"/>
  <c r="ET27" i="34"/>
  <c r="GT27" i="34"/>
  <c r="FT27" i="34"/>
  <c r="DT27" i="34"/>
  <c r="HT27" i="34" s="1"/>
  <c r="FG27" i="34"/>
  <c r="IR8" i="34"/>
  <c r="ER218" i="34"/>
  <c r="AJ22" i="34"/>
  <c r="J22" i="34"/>
  <c r="J304" i="1"/>
  <c r="J22" i="33"/>
  <c r="AM22" i="33" s="1"/>
  <c r="BM22" i="33" s="1"/>
  <c r="BK11" i="34"/>
  <c r="K386" i="1"/>
  <c r="AX11" i="34"/>
  <c r="K355" i="1"/>
  <c r="W18" i="33"/>
  <c r="W18" i="34"/>
  <c r="BW18" i="34"/>
  <c r="FT13" i="34"/>
  <c r="ET13" i="34"/>
  <c r="DT13" i="34"/>
  <c r="GT13" i="34"/>
  <c r="FG13" i="34"/>
  <c r="HG13" i="34" s="1"/>
  <c r="JG13" i="34" s="1"/>
  <c r="HF8" i="34"/>
  <c r="HR9" i="34"/>
  <c r="IF8" i="34"/>
  <c r="EH27" i="34"/>
  <c r="IH27" i="34" s="1"/>
  <c r="GH27" i="34"/>
  <c r="AO9" i="34"/>
  <c r="EL9" i="34"/>
  <c r="HR12" i="34"/>
  <c r="GF20" i="34"/>
  <c r="EF20" i="34"/>
  <c r="IF20" i="34" s="1"/>
  <c r="GT11" i="34"/>
  <c r="DT11" i="34"/>
  <c r="FG11" i="34"/>
  <c r="HG11" i="34" s="1"/>
  <c r="JG11" i="34" s="1"/>
  <c r="FT11" i="34"/>
  <c r="ET11" i="34"/>
  <c r="J275" i="1"/>
  <c r="AJ24" i="34"/>
  <c r="J368" i="1"/>
  <c r="AW24" i="34"/>
  <c r="GG13" i="34"/>
  <c r="EG13" i="34"/>
  <c r="IG13" i="34" s="1"/>
  <c r="BK9" i="33"/>
  <c r="FS18" i="34"/>
  <c r="GS18" i="34"/>
  <c r="DS18" i="34"/>
  <c r="FF18" i="34"/>
  <c r="ES18" i="34"/>
  <c r="AO21" i="34"/>
  <c r="EL21" i="34"/>
  <c r="AO25" i="34"/>
  <c r="EL25" i="34"/>
  <c r="GF11" i="34"/>
  <c r="EF11" i="34"/>
  <c r="IF11" i="34" s="1"/>
  <c r="AO10" i="34"/>
  <c r="EL10" i="34"/>
  <c r="HR8" i="34"/>
  <c r="DR218" i="34"/>
  <c r="BW22" i="34"/>
  <c r="CJ22" i="34"/>
  <c r="K11" i="34"/>
  <c r="K11" i="33"/>
  <c r="K293" i="1"/>
  <c r="AO11" i="34"/>
  <c r="EL11" i="34"/>
  <c r="AO12" i="34"/>
  <c r="EL12" i="34"/>
  <c r="J18" i="33"/>
  <c r="AM18" i="33" s="1"/>
  <c r="J18" i="34"/>
  <c r="BJ18" i="34"/>
  <c r="AO13" i="34"/>
  <c r="EL13" i="34"/>
  <c r="IT30" i="34" l="1"/>
  <c r="HT30" i="34"/>
  <c r="EH30" i="34"/>
  <c r="IH30" i="34" s="1"/>
  <c r="EU30" i="34"/>
  <c r="GH30" i="34"/>
  <c r="FU30" i="34"/>
  <c r="DU30" i="34"/>
  <c r="GU30" i="34"/>
  <c r="IU30" i="34" s="1"/>
  <c r="FH30" i="34"/>
  <c r="HH30" i="34" s="1"/>
  <c r="JH30" i="34" s="1"/>
  <c r="IT11" i="34"/>
  <c r="AN11" i="33"/>
  <c r="BN11" i="33" s="1"/>
  <c r="IS24" i="34"/>
  <c r="HS18" i="34"/>
  <c r="HS11" i="34"/>
  <c r="IT31" i="34"/>
  <c r="IS18" i="34"/>
  <c r="HT13" i="34"/>
  <c r="HS9" i="34"/>
  <c r="IT13" i="34"/>
  <c r="HS24" i="34"/>
  <c r="DU31" i="34"/>
  <c r="FU31" i="34"/>
  <c r="FH31" i="34"/>
  <c r="GU31" i="34"/>
  <c r="EU31" i="34"/>
  <c r="IS11" i="34"/>
  <c r="GH31" i="34"/>
  <c r="EH31" i="34"/>
  <c r="IH31" i="34" s="1"/>
  <c r="D742" i="6"/>
  <c r="HT31" i="34"/>
  <c r="HT11" i="34"/>
  <c r="BB13" i="34"/>
  <c r="GY13" i="34"/>
  <c r="GL13" i="34"/>
  <c r="FL13" i="34"/>
  <c r="FL11" i="34"/>
  <c r="GY11" i="34"/>
  <c r="GL11" i="34"/>
  <c r="BB11" i="34"/>
  <c r="EU11" i="34"/>
  <c r="GU11" i="34"/>
  <c r="FU11" i="34"/>
  <c r="FH11" i="34"/>
  <c r="HH11" i="34" s="1"/>
  <c r="JH11" i="34" s="1"/>
  <c r="DU11" i="34"/>
  <c r="BB10" i="34"/>
  <c r="FL10" i="34"/>
  <c r="GY10" i="34"/>
  <c r="GL10" i="34"/>
  <c r="GH11" i="34"/>
  <c r="EH11" i="34"/>
  <c r="IH11" i="34" s="1"/>
  <c r="FL30" i="34"/>
  <c r="GL30" i="34"/>
  <c r="GY30" i="34"/>
  <c r="BB30" i="34"/>
  <c r="IS9" i="34"/>
  <c r="JE8" i="34"/>
  <c r="GY27" i="34"/>
  <c r="GL27" i="34"/>
  <c r="BB27" i="34"/>
  <c r="FL27" i="34"/>
  <c r="BB19" i="34"/>
  <c r="GY19" i="34"/>
  <c r="GL19" i="34"/>
  <c r="FL19" i="34"/>
  <c r="GY17" i="34"/>
  <c r="GL17" i="34"/>
  <c r="BB17" i="34"/>
  <c r="FL17" i="34"/>
  <c r="IS20" i="34"/>
  <c r="HS20" i="34"/>
  <c r="GL8" i="34"/>
  <c r="FL8" i="34"/>
  <c r="GY8" i="34"/>
  <c r="BB8" i="34"/>
  <c r="AK22" i="34"/>
  <c r="CK22" i="34"/>
  <c r="GL31" i="34"/>
  <c r="FL31" i="34"/>
  <c r="BB31" i="34"/>
  <c r="GY31" i="34"/>
  <c r="HR218" i="34"/>
  <c r="DT22" i="34"/>
  <c r="FG22" i="34"/>
  <c r="FT22" i="34"/>
  <c r="GT22" i="34"/>
  <c r="ET22" i="34"/>
  <c r="IG8" i="34"/>
  <c r="EG18" i="34"/>
  <c r="IG18" i="34" s="1"/>
  <c r="GG18" i="34"/>
  <c r="EG22" i="34"/>
  <c r="IG22" i="34" s="1"/>
  <c r="GG22" i="34"/>
  <c r="GY24" i="34"/>
  <c r="GL24" i="34"/>
  <c r="FL24" i="34"/>
  <c r="BB24" i="34"/>
  <c r="HS22" i="34"/>
  <c r="ET24" i="34"/>
  <c r="GT24" i="34"/>
  <c r="FG24" i="34"/>
  <c r="HG24" i="34" s="1"/>
  <c r="JG24" i="34" s="1"/>
  <c r="FT24" i="34"/>
  <c r="DT24" i="34"/>
  <c r="BX22" i="34"/>
  <c r="BK22" i="34"/>
  <c r="HG8" i="34"/>
  <c r="JG8" i="34" s="1"/>
  <c r="FT18" i="34"/>
  <c r="ET18" i="34"/>
  <c r="GT18" i="34"/>
  <c r="FG18" i="34"/>
  <c r="DT18" i="34"/>
  <c r="BB12" i="34"/>
  <c r="FL12" i="34"/>
  <c r="GY12" i="34"/>
  <c r="GL12" i="34"/>
  <c r="GL25" i="34"/>
  <c r="GY25" i="34"/>
  <c r="FL25" i="34"/>
  <c r="BB25" i="34"/>
  <c r="GY21" i="34"/>
  <c r="GL21" i="34"/>
  <c r="FL21" i="34"/>
  <c r="BB21" i="34"/>
  <c r="EG24" i="34"/>
  <c r="IG24" i="34" s="1"/>
  <c r="GG24" i="34"/>
  <c r="IT27" i="34"/>
  <c r="FL15" i="34"/>
  <c r="GY15" i="34"/>
  <c r="GL15" i="34"/>
  <c r="BB15" i="34"/>
  <c r="IU27" i="34"/>
  <c r="IR218" i="34"/>
  <c r="GL23" i="34"/>
  <c r="GY23" i="34"/>
  <c r="BB23" i="34"/>
  <c r="FL23" i="34"/>
  <c r="IE218" i="34"/>
  <c r="GL29" i="34"/>
  <c r="FL29" i="34"/>
  <c r="BB29" i="34"/>
  <c r="GY29" i="34"/>
  <c r="BB28" i="34"/>
  <c r="GY28" i="34"/>
  <c r="GL28" i="34"/>
  <c r="FL28" i="34"/>
  <c r="GL22" i="34"/>
  <c r="FL22" i="34"/>
  <c r="BB22" i="34"/>
  <c r="GY22" i="34"/>
  <c r="BB18" i="34"/>
  <c r="FL18" i="34"/>
  <c r="GY18" i="34"/>
  <c r="GL18" i="34"/>
  <c r="BB20" i="34"/>
  <c r="GY20" i="34"/>
  <c r="FL20" i="34"/>
  <c r="GL20" i="34"/>
  <c r="X22" i="34"/>
  <c r="X22" i="33"/>
  <c r="HT8" i="34"/>
  <c r="IT8" i="34"/>
  <c r="G27" i="27"/>
  <c r="BB9" i="34"/>
  <c r="GL9" i="34"/>
  <c r="GY9" i="34"/>
  <c r="FL9" i="34"/>
  <c r="JF8" i="34"/>
  <c r="BM8" i="33"/>
  <c r="GY16" i="34"/>
  <c r="BB16" i="34"/>
  <c r="GL16" i="34"/>
  <c r="FL16" i="34"/>
  <c r="N408" i="6"/>
  <c r="FL14" i="34"/>
  <c r="GY14" i="34"/>
  <c r="BB14" i="34"/>
  <c r="GL14" i="34"/>
  <c r="IS22" i="34"/>
  <c r="GL26" i="34"/>
  <c r="FL26" i="34"/>
  <c r="BB26" i="34"/>
  <c r="GY26" i="34"/>
  <c r="K22" i="34"/>
  <c r="K304" i="1"/>
  <c r="K22" i="33"/>
  <c r="AN22" i="33" s="1"/>
  <c r="BN22" i="33" s="1"/>
  <c r="AX22" i="34"/>
  <c r="HU30" i="34" l="1"/>
  <c r="HF18" i="34"/>
  <c r="JF18" i="34" s="1"/>
  <c r="HT18" i="34"/>
  <c r="IU11" i="34"/>
  <c r="IT18" i="34"/>
  <c r="IT24" i="34"/>
  <c r="IU31" i="34"/>
  <c r="HT22" i="34"/>
  <c r="HU31" i="34"/>
  <c r="HF31" i="34"/>
  <c r="JF31" i="34" s="1"/>
  <c r="HT24" i="34"/>
  <c r="HU11" i="34"/>
  <c r="I424" i="1"/>
  <c r="I455" i="1"/>
  <c r="I331" i="1"/>
  <c r="I362" i="1"/>
  <c r="I269" i="1"/>
  <c r="I300" i="1"/>
  <c r="I393" i="1"/>
  <c r="BL18" i="33"/>
  <c r="FY14" i="34"/>
  <c r="BO14" i="34"/>
  <c r="CB14" i="34" s="1"/>
  <c r="BO9" i="34"/>
  <c r="CB9" i="34" s="1"/>
  <c r="FY9" i="34"/>
  <c r="J239" i="1"/>
  <c r="J208" i="1"/>
  <c r="J146" i="1"/>
  <c r="J53" i="1"/>
  <c r="J177" i="1"/>
  <c r="J84" i="1"/>
  <c r="J115" i="1"/>
  <c r="I91" i="1"/>
  <c r="I153" i="1"/>
  <c r="I246" i="1"/>
  <c r="I60" i="1"/>
  <c r="I184" i="1"/>
  <c r="I122" i="1"/>
  <c r="I215" i="1"/>
  <c r="BO18" i="34"/>
  <c r="CB18" i="34" s="1"/>
  <c r="FY18" i="34"/>
  <c r="K169" i="1"/>
  <c r="K76" i="1"/>
  <c r="K231" i="1"/>
  <c r="K138" i="1"/>
  <c r="K200" i="1"/>
  <c r="K107" i="1"/>
  <c r="K45" i="1"/>
  <c r="IT22" i="34"/>
  <c r="BO10" i="34"/>
  <c r="CB10" i="34" s="1"/>
  <c r="FY10" i="34"/>
  <c r="BO13" i="34"/>
  <c r="CB13" i="34" s="1"/>
  <c r="FY13" i="34"/>
  <c r="K226" i="1"/>
  <c r="K133" i="1"/>
  <c r="K102" i="1"/>
  <c r="K71" i="1"/>
  <c r="K164" i="1"/>
  <c r="K40" i="1"/>
  <c r="K195" i="1"/>
  <c r="EU22" i="34"/>
  <c r="FH22" i="34"/>
  <c r="GU22" i="34"/>
  <c r="DU22" i="34"/>
  <c r="FY26" i="34"/>
  <c r="BO26" i="34"/>
  <c r="CB26" i="34" s="1"/>
  <c r="FY16" i="34"/>
  <c r="BO16" i="34"/>
  <c r="CB16" i="34" s="1"/>
  <c r="FU22" i="34"/>
  <c r="FY28" i="34"/>
  <c r="BO28" i="34"/>
  <c r="CB28" i="34" s="1"/>
  <c r="BO24" i="34"/>
  <c r="CB24" i="34" s="1"/>
  <c r="FY24" i="34"/>
  <c r="G742" i="6"/>
  <c r="L229" i="1"/>
  <c r="L74" i="1"/>
  <c r="L198" i="1"/>
  <c r="L43" i="1"/>
  <c r="L167" i="1"/>
  <c r="L105" i="1"/>
  <c r="L136" i="1"/>
  <c r="FY31" i="34"/>
  <c r="BO31" i="34"/>
  <c r="CB31" i="34" s="1"/>
  <c r="BO8" i="34"/>
  <c r="CB8" i="34" s="1"/>
  <c r="FY8" i="34"/>
  <c r="FY17" i="34"/>
  <c r="BO17" i="34"/>
  <c r="CB17" i="34" s="1"/>
  <c r="GH22" i="34"/>
  <c r="EH22" i="34"/>
  <c r="IH22" i="34" s="1"/>
  <c r="FY20" i="34"/>
  <c r="BO20" i="34"/>
  <c r="CB20" i="34" s="1"/>
  <c r="H732" i="6"/>
  <c r="FY29" i="34"/>
  <c r="BO29" i="34"/>
  <c r="CB29" i="34" s="1"/>
  <c r="FY23" i="34"/>
  <c r="BO23" i="34"/>
  <c r="CB23" i="34" s="1"/>
  <c r="FY12" i="34"/>
  <c r="BO12" i="34"/>
  <c r="CB12" i="34" s="1"/>
  <c r="J148" i="1"/>
  <c r="J86" i="1"/>
  <c r="J241" i="1"/>
  <c r="J117" i="1"/>
  <c r="J179" i="1"/>
  <c r="J210" i="1"/>
  <c r="J55" i="1"/>
  <c r="BO27" i="34"/>
  <c r="CB27" i="34" s="1"/>
  <c r="FY27" i="34"/>
  <c r="BO30" i="34"/>
  <c r="CB30" i="34" s="1"/>
  <c r="FY30" i="34"/>
  <c r="BO11" i="34"/>
  <c r="CB11" i="34" s="1"/>
  <c r="FY11" i="34"/>
  <c r="L240" i="1"/>
  <c r="L116" i="1"/>
  <c r="L85" i="1"/>
  <c r="L147" i="1"/>
  <c r="L209" i="1"/>
  <c r="L54" i="1"/>
  <c r="L178" i="1"/>
  <c r="HG27" i="34"/>
  <c r="JG27" i="34" s="1"/>
  <c r="J433" i="1"/>
  <c r="J464" i="1"/>
  <c r="J371" i="1"/>
  <c r="J278" i="1"/>
  <c r="J402" i="1"/>
  <c r="J227" i="1"/>
  <c r="J134" i="1"/>
  <c r="J41" i="1"/>
  <c r="J103" i="1"/>
  <c r="J196" i="1"/>
  <c r="J165" i="1"/>
  <c r="J72" i="1"/>
  <c r="BO22" i="34"/>
  <c r="CB22" i="34" s="1"/>
  <c r="FY22" i="34"/>
  <c r="FY15" i="34"/>
  <c r="BO15" i="34"/>
  <c r="CB15" i="34" s="1"/>
  <c r="FY21" i="34"/>
  <c r="BO21" i="34"/>
  <c r="CB21" i="34" s="1"/>
  <c r="FY25" i="34"/>
  <c r="BO25" i="34"/>
  <c r="CB25" i="34" s="1"/>
  <c r="K211" i="1"/>
  <c r="K149" i="1"/>
  <c r="K242" i="1"/>
  <c r="K118" i="1"/>
  <c r="K180" i="1"/>
  <c r="K87" i="1"/>
  <c r="K56" i="1"/>
  <c r="J52" i="1"/>
  <c r="J176" i="1"/>
  <c r="J114" i="1"/>
  <c r="J83" i="1"/>
  <c r="J145" i="1"/>
  <c r="J238" i="1"/>
  <c r="J207" i="1"/>
  <c r="BO19" i="34"/>
  <c r="CB19" i="34" s="1"/>
  <c r="FY19" i="34"/>
  <c r="J197" i="1"/>
  <c r="J166" i="1"/>
  <c r="J42" i="1"/>
  <c r="J73" i="1"/>
  <c r="J135" i="1"/>
  <c r="J228" i="1"/>
  <c r="J104" i="1"/>
  <c r="HU22" i="34" l="1"/>
  <c r="IU22" i="34"/>
  <c r="W10" i="34"/>
  <c r="J323" i="1"/>
  <c r="W10" i="33"/>
  <c r="J261" i="1"/>
  <c r="AJ10" i="34"/>
  <c r="AW20" i="34"/>
  <c r="J364" i="1"/>
  <c r="AJ20" i="34"/>
  <c r="J271" i="1"/>
  <c r="K306" i="1"/>
  <c r="K24" i="34"/>
  <c r="K24" i="33"/>
  <c r="AN24" i="33" s="1"/>
  <c r="BN24" i="33" s="1"/>
  <c r="K368" i="1"/>
  <c r="AX24" i="34"/>
  <c r="BW9" i="34"/>
  <c r="J415" i="1"/>
  <c r="BL22" i="34"/>
  <c r="L304" i="1"/>
  <c r="L22" i="33"/>
  <c r="AO22" i="33" s="1"/>
  <c r="BO22" i="33" s="1"/>
  <c r="L22" i="34"/>
  <c r="J274" i="1"/>
  <c r="AJ23" i="34"/>
  <c r="J460" i="1"/>
  <c r="CJ23" i="34"/>
  <c r="Y11" i="33"/>
  <c r="Y11" i="34"/>
  <c r="L324" i="1"/>
  <c r="L293" i="1"/>
  <c r="L11" i="33"/>
  <c r="L11" i="34"/>
  <c r="K8" i="34"/>
  <c r="K290" i="1"/>
  <c r="K8" i="33"/>
  <c r="X13" i="33"/>
  <c r="BA13" i="33" s="1"/>
  <c r="CA13" i="33" s="1"/>
  <c r="X13" i="34"/>
  <c r="K326" i="1"/>
  <c r="K13" i="34"/>
  <c r="K13" i="33"/>
  <c r="AN13" i="33" s="1"/>
  <c r="K295" i="1"/>
  <c r="CI28" i="34"/>
  <c r="I465" i="1"/>
  <c r="BJ21" i="34"/>
  <c r="BW21" i="34"/>
  <c r="J447" i="1"/>
  <c r="CJ10" i="34"/>
  <c r="BJ10" i="34"/>
  <c r="J385" i="1"/>
  <c r="J20" i="33"/>
  <c r="AM20" i="33" s="1"/>
  <c r="BM20" i="33" s="1"/>
  <c r="J20" i="34"/>
  <c r="J302" i="1"/>
  <c r="K399" i="1"/>
  <c r="BK24" i="34"/>
  <c r="K430" i="1"/>
  <c r="BX24" i="34"/>
  <c r="W9" i="33"/>
  <c r="W9" i="34"/>
  <c r="J322" i="1"/>
  <c r="J446" i="1"/>
  <c r="CJ9" i="34"/>
  <c r="AL22" i="34"/>
  <c r="Y22" i="33"/>
  <c r="Y22" i="34"/>
  <c r="J429" i="1"/>
  <c r="BW23" i="34"/>
  <c r="J23" i="33"/>
  <c r="AM23" i="33" s="1"/>
  <c r="BM23" i="33" s="1"/>
  <c r="J23" i="34"/>
  <c r="J305" i="1"/>
  <c r="BL11" i="34"/>
  <c r="L386" i="1"/>
  <c r="CL11" i="34"/>
  <c r="L448" i="1"/>
  <c r="K414" i="1"/>
  <c r="BX8" i="34"/>
  <c r="X8" i="34"/>
  <c r="K321" i="1"/>
  <c r="X8" i="33"/>
  <c r="K419" i="1"/>
  <c r="BX13" i="34"/>
  <c r="BK13" i="34"/>
  <c r="K388" i="1"/>
  <c r="V28" i="34"/>
  <c r="V28" i="33"/>
  <c r="I341" i="1"/>
  <c r="I372" i="1"/>
  <c r="AV28" i="34"/>
  <c r="AJ21" i="34"/>
  <c r="CJ21" i="34"/>
  <c r="J354" i="1"/>
  <c r="AW10" i="34"/>
  <c r="BW20" i="34"/>
  <c r="J426" i="1"/>
  <c r="W20" i="34"/>
  <c r="W20" i="33"/>
  <c r="J333" i="1"/>
  <c r="K337" i="1"/>
  <c r="X24" i="34"/>
  <c r="X24" i="33"/>
  <c r="J9" i="33"/>
  <c r="J9" i="34"/>
  <c r="J291" i="1"/>
  <c r="J260" i="1"/>
  <c r="AJ9" i="34"/>
  <c r="BY22" i="34"/>
  <c r="CL22" i="34"/>
  <c r="BJ23" i="34"/>
  <c r="J398" i="1"/>
  <c r="J367" i="1"/>
  <c r="AW23" i="34"/>
  <c r="AL11" i="34"/>
  <c r="L262" i="1"/>
  <c r="AK8" i="34"/>
  <c r="K259" i="1"/>
  <c r="AX8" i="34"/>
  <c r="K352" i="1"/>
  <c r="K357" i="1"/>
  <c r="AX13" i="34"/>
  <c r="BI28" i="34"/>
  <c r="I403" i="1"/>
  <c r="I28" i="34"/>
  <c r="I310" i="1"/>
  <c r="I28" i="33"/>
  <c r="AL28" i="33" s="1"/>
  <c r="BL28" i="33" s="1"/>
  <c r="J334" i="1"/>
  <c r="W21" i="33"/>
  <c r="W21" i="34"/>
  <c r="J10" i="34"/>
  <c r="J292" i="1"/>
  <c r="J10" i="33"/>
  <c r="J416" i="1"/>
  <c r="BW10" i="34"/>
  <c r="CJ20" i="34"/>
  <c r="J457" i="1"/>
  <c r="BJ20" i="34"/>
  <c r="J395" i="1"/>
  <c r="K275" i="1"/>
  <c r="AK24" i="34"/>
  <c r="K461" i="1"/>
  <c r="CK24" i="34"/>
  <c r="BJ9" i="34"/>
  <c r="J384" i="1"/>
  <c r="J353" i="1"/>
  <c r="AW9" i="34"/>
  <c r="AY22" i="34"/>
  <c r="W23" i="34"/>
  <c r="J336" i="1"/>
  <c r="W23" i="33"/>
  <c r="AY11" i="34"/>
  <c r="L355" i="1"/>
  <c r="BY11" i="34"/>
  <c r="L417" i="1"/>
  <c r="BK8" i="34"/>
  <c r="K383" i="1"/>
  <c r="K445" i="1"/>
  <c r="CK8" i="34"/>
  <c r="K264" i="1"/>
  <c r="AK13" i="34"/>
  <c r="K450" i="1"/>
  <c r="CK13" i="34"/>
  <c r="I434" i="1"/>
  <c r="BV28" i="34"/>
  <c r="AI28" i="34"/>
  <c r="I279" i="1"/>
  <c r="J21" i="34"/>
  <c r="J303" i="1"/>
  <c r="J21" i="33"/>
  <c r="AM21" i="33" s="1"/>
  <c r="BM21" i="33" s="1"/>
  <c r="AW21" i="34"/>
  <c r="AO11" i="33" l="1"/>
  <c r="BO11" i="33" s="1"/>
  <c r="AM10" i="33"/>
  <c r="BM10" i="33" s="1"/>
  <c r="HG31" i="34"/>
  <c r="JG31" i="34" s="1"/>
  <c r="J455" i="1"/>
  <c r="J331" i="1"/>
  <c r="J300" i="1"/>
  <c r="J269" i="1"/>
  <c r="J362" i="1"/>
  <c r="J393" i="1"/>
  <c r="J424" i="1"/>
  <c r="BM18" i="33"/>
  <c r="HG18" i="34"/>
  <c r="JG18" i="34" s="1"/>
  <c r="FT21" i="34"/>
  <c r="GT21" i="34"/>
  <c r="DT21" i="34"/>
  <c r="HT21" i="34" s="1"/>
  <c r="FG21" i="34"/>
  <c r="ET21" i="34"/>
  <c r="EI11" i="34"/>
  <c r="II11" i="34" s="1"/>
  <c r="GI11" i="34"/>
  <c r="L231" i="1"/>
  <c r="L45" i="1"/>
  <c r="L107" i="1"/>
  <c r="L200" i="1"/>
  <c r="L169" i="1"/>
  <c r="L76" i="1"/>
  <c r="L138" i="1"/>
  <c r="DT9" i="34"/>
  <c r="GT9" i="34"/>
  <c r="FG9" i="34"/>
  <c r="FT9" i="34"/>
  <c r="ET9" i="34"/>
  <c r="K207" i="1"/>
  <c r="K145" i="1"/>
  <c r="K83" i="1"/>
  <c r="K114" i="1"/>
  <c r="K176" i="1"/>
  <c r="K238" i="1"/>
  <c r="K52" i="1"/>
  <c r="EF28" i="34"/>
  <c r="IF28" i="34" s="1"/>
  <c r="GF28" i="34"/>
  <c r="GT20" i="34"/>
  <c r="DT20" i="34"/>
  <c r="FT20" i="34"/>
  <c r="ET20" i="34"/>
  <c r="FG20" i="34"/>
  <c r="HG20" i="34" s="1"/>
  <c r="JG20" i="34" s="1"/>
  <c r="FH13" i="34"/>
  <c r="HH13" i="34" s="1"/>
  <c r="JH13" i="34" s="1"/>
  <c r="EU13" i="34"/>
  <c r="GU13" i="34"/>
  <c r="FU13" i="34"/>
  <c r="DU13" i="34"/>
  <c r="EU24" i="34"/>
  <c r="FH24" i="34"/>
  <c r="HH24" i="34" s="1"/>
  <c r="JH24" i="34" s="1"/>
  <c r="GU24" i="34"/>
  <c r="FU24" i="34"/>
  <c r="DU24" i="34"/>
  <c r="EG21" i="34"/>
  <c r="IG21" i="34" s="1"/>
  <c r="GG21" i="34"/>
  <c r="EG9" i="34"/>
  <c r="GG9" i="34"/>
  <c r="ET10" i="34"/>
  <c r="DT10" i="34"/>
  <c r="GT10" i="34"/>
  <c r="FT10" i="34"/>
  <c r="FG10" i="34"/>
  <c r="HG10" i="34" s="1"/>
  <c r="JG10" i="34" s="1"/>
  <c r="HH27" i="34"/>
  <c r="JH27" i="34" s="1"/>
  <c r="K433" i="1"/>
  <c r="K464" i="1"/>
  <c r="K278" i="1"/>
  <c r="K402" i="1"/>
  <c r="K371" i="1"/>
  <c r="AM9" i="33"/>
  <c r="K239" i="1"/>
  <c r="K208" i="1"/>
  <c r="K146" i="1"/>
  <c r="K53" i="1"/>
  <c r="K177" i="1"/>
  <c r="K84" i="1"/>
  <c r="K115" i="1"/>
  <c r="K42" i="1"/>
  <c r="K73" i="1"/>
  <c r="K166" i="1"/>
  <c r="K104" i="1"/>
  <c r="K197" i="1"/>
  <c r="K228" i="1"/>
  <c r="K135" i="1"/>
  <c r="EU8" i="34"/>
  <c r="FH8" i="34"/>
  <c r="GU8" i="34"/>
  <c r="DU8" i="34"/>
  <c r="FU8" i="34"/>
  <c r="EH24" i="34"/>
  <c r="IH24" i="34" s="1"/>
  <c r="GH24" i="34"/>
  <c r="EG20" i="34"/>
  <c r="IG20" i="34" s="1"/>
  <c r="GG20" i="34"/>
  <c r="L242" i="1"/>
  <c r="L211" i="1"/>
  <c r="L149" i="1"/>
  <c r="L118" i="1"/>
  <c r="L180" i="1"/>
  <c r="L87" i="1"/>
  <c r="L56" i="1"/>
  <c r="EH13" i="34"/>
  <c r="IH13" i="34" s="1"/>
  <c r="GH13" i="34"/>
  <c r="GG23" i="34"/>
  <c r="EG23" i="34"/>
  <c r="IG23" i="34" s="1"/>
  <c r="EG10" i="34"/>
  <c r="IG10" i="34" s="1"/>
  <c r="GG10" i="34"/>
  <c r="L102" i="1"/>
  <c r="L133" i="1"/>
  <c r="L226" i="1"/>
  <c r="L164" i="1"/>
  <c r="L71" i="1"/>
  <c r="L40" i="1"/>
  <c r="L195" i="1"/>
  <c r="M167" i="1"/>
  <c r="M43" i="1"/>
  <c r="M74" i="1"/>
  <c r="M198" i="1"/>
  <c r="M136" i="1"/>
  <c r="M105" i="1"/>
  <c r="M229" i="1"/>
  <c r="DV22" i="34"/>
  <c r="FI22" i="34"/>
  <c r="FV22" i="34"/>
  <c r="EV22" i="34"/>
  <c r="GV22" i="34"/>
  <c r="K41" i="1"/>
  <c r="K165" i="1"/>
  <c r="K227" i="1"/>
  <c r="K134" i="1"/>
  <c r="K196" i="1"/>
  <c r="K103" i="1"/>
  <c r="K72" i="1"/>
  <c r="GI22" i="34"/>
  <c r="EI22" i="34"/>
  <c r="II22" i="34" s="1"/>
  <c r="FF28" i="34"/>
  <c r="HF28" i="34" s="1"/>
  <c r="JF28" i="34" s="1"/>
  <c r="DS28" i="34"/>
  <c r="FS28" i="34"/>
  <c r="ES28" i="34"/>
  <c r="GS28" i="34"/>
  <c r="GH8" i="34"/>
  <c r="EH8" i="34"/>
  <c r="K210" i="1"/>
  <c r="K117" i="1"/>
  <c r="K241" i="1"/>
  <c r="K148" i="1"/>
  <c r="K86" i="1"/>
  <c r="K55" i="1"/>
  <c r="K179" i="1"/>
  <c r="DT23" i="34"/>
  <c r="FG23" i="34"/>
  <c r="HG23" i="34" s="1"/>
  <c r="JG23" i="34" s="1"/>
  <c r="FT23" i="34"/>
  <c r="GT23" i="34"/>
  <c r="ET23" i="34"/>
  <c r="BN13" i="33"/>
  <c r="AN8" i="33"/>
  <c r="EV11" i="34"/>
  <c r="GV11" i="34"/>
  <c r="FI11" i="34"/>
  <c r="HI11" i="34" s="1"/>
  <c r="JI11" i="34" s="1"/>
  <c r="DV11" i="34"/>
  <c r="FV11" i="34"/>
  <c r="M178" i="1"/>
  <c r="M85" i="1"/>
  <c r="M147" i="1"/>
  <c r="M209" i="1"/>
  <c r="M116" i="1"/>
  <c r="M240" i="1"/>
  <c r="M54" i="1"/>
  <c r="HU13" i="34" l="1"/>
  <c r="HT20" i="34"/>
  <c r="IT20" i="34"/>
  <c r="HU24" i="34"/>
  <c r="IU24" i="34"/>
  <c r="IU13" i="34"/>
  <c r="IT23" i="34"/>
  <c r="HT23" i="34"/>
  <c r="HH31" i="34"/>
  <c r="JH31" i="34" s="1"/>
  <c r="HV11" i="34"/>
  <c r="IV11" i="34"/>
  <c r="IS28" i="34"/>
  <c r="HT10" i="34"/>
  <c r="BZ22" i="34"/>
  <c r="AM22" i="34"/>
  <c r="AZ22" i="34"/>
  <c r="BN8" i="33"/>
  <c r="K274" i="1"/>
  <c r="AK23" i="34"/>
  <c r="X23" i="34"/>
  <c r="K336" i="1"/>
  <c r="X23" i="33"/>
  <c r="HS28" i="34"/>
  <c r="K415" i="1"/>
  <c r="BX9" i="34"/>
  <c r="K260" i="1"/>
  <c r="AK9" i="34"/>
  <c r="AZ11" i="34"/>
  <c r="M355" i="1"/>
  <c r="BM11" i="34"/>
  <c r="M386" i="1"/>
  <c r="L414" i="1"/>
  <c r="BY8" i="34"/>
  <c r="L445" i="1"/>
  <c r="CL8" i="34"/>
  <c r="L275" i="1"/>
  <c r="AL24" i="34"/>
  <c r="L368" i="1"/>
  <c r="AY24" i="34"/>
  <c r="HH8" i="34"/>
  <c r="JH8" i="34" s="1"/>
  <c r="K354" i="1"/>
  <c r="AX10" i="34"/>
  <c r="K385" i="1"/>
  <c r="BK10" i="34"/>
  <c r="BK21" i="34"/>
  <c r="BX21" i="34"/>
  <c r="BM9" i="33"/>
  <c r="IG9" i="34"/>
  <c r="L72" i="1"/>
  <c r="L41" i="1"/>
  <c r="L134" i="1"/>
  <c r="L103" i="1"/>
  <c r="L227" i="1"/>
  <c r="L196" i="1"/>
  <c r="L165" i="1"/>
  <c r="BK20" i="34"/>
  <c r="K395" i="1"/>
  <c r="BX20" i="34"/>
  <c r="K426" i="1"/>
  <c r="BY13" i="34"/>
  <c r="L419" i="1"/>
  <c r="L146" i="1"/>
  <c r="L239" i="1"/>
  <c r="L53" i="1"/>
  <c r="L208" i="1"/>
  <c r="L115" i="1"/>
  <c r="L84" i="1"/>
  <c r="L177" i="1"/>
  <c r="M231" i="1"/>
  <c r="M107" i="1"/>
  <c r="M200" i="1"/>
  <c r="M169" i="1"/>
  <c r="M76" i="1"/>
  <c r="M138" i="1"/>
  <c r="M45" i="1"/>
  <c r="CM22" i="34"/>
  <c r="K23" i="34"/>
  <c r="K305" i="1"/>
  <c r="K23" i="33"/>
  <c r="AN23" i="33" s="1"/>
  <c r="BN23" i="33" s="1"/>
  <c r="BX23" i="34"/>
  <c r="K429" i="1"/>
  <c r="L238" i="1"/>
  <c r="L114" i="1"/>
  <c r="L52" i="1"/>
  <c r="L145" i="1"/>
  <c r="L207" i="1"/>
  <c r="L83" i="1"/>
  <c r="L176" i="1"/>
  <c r="K9" i="34"/>
  <c r="K291" i="1"/>
  <c r="K9" i="33"/>
  <c r="K353" i="1"/>
  <c r="AX9" i="34"/>
  <c r="HV22" i="34"/>
  <c r="M417" i="1"/>
  <c r="BZ11" i="34"/>
  <c r="AL8" i="34"/>
  <c r="L259" i="1"/>
  <c r="L352" i="1"/>
  <c r="AY8" i="34"/>
  <c r="L24" i="34"/>
  <c r="L306" i="1"/>
  <c r="L24" i="33"/>
  <c r="AO24" i="33" s="1"/>
  <c r="BO24" i="33" s="1"/>
  <c r="L430" i="1"/>
  <c r="BY24" i="34"/>
  <c r="CK10" i="34"/>
  <c r="K447" i="1"/>
  <c r="K10" i="34"/>
  <c r="K292" i="1"/>
  <c r="K10" i="33"/>
  <c r="AK21" i="34"/>
  <c r="CK21" i="34"/>
  <c r="AK20" i="34"/>
  <c r="K271" i="1"/>
  <c r="X20" i="33"/>
  <c r="X20" i="34"/>
  <c r="K333" i="1"/>
  <c r="HG9" i="34"/>
  <c r="L357" i="1"/>
  <c r="AY13" i="34"/>
  <c r="Y13" i="34"/>
  <c r="Y13" i="33"/>
  <c r="BB13" i="33" s="1"/>
  <c r="CB13" i="33" s="1"/>
  <c r="L326" i="1"/>
  <c r="M22" i="33"/>
  <c r="AP22" i="33" s="1"/>
  <c r="BP22" i="33" s="1"/>
  <c r="M22" i="34"/>
  <c r="M304" i="1"/>
  <c r="Z22" i="33"/>
  <c r="Z22" i="34"/>
  <c r="BM22" i="34"/>
  <c r="K367" i="1"/>
  <c r="AX23" i="34"/>
  <c r="IH8" i="34"/>
  <c r="K446" i="1"/>
  <c r="CK9" i="34"/>
  <c r="IV22" i="34"/>
  <c r="M448" i="1"/>
  <c r="CM11" i="34"/>
  <c r="M11" i="34"/>
  <c r="M293" i="1"/>
  <c r="M11" i="33"/>
  <c r="L8" i="34"/>
  <c r="L8" i="33"/>
  <c r="L290" i="1"/>
  <c r="L321" i="1"/>
  <c r="Y8" i="33"/>
  <c r="Y8" i="34"/>
  <c r="L399" i="1"/>
  <c r="BL24" i="34"/>
  <c r="CL24" i="34"/>
  <c r="L461" i="1"/>
  <c r="HU8" i="34"/>
  <c r="K416" i="1"/>
  <c r="BX10" i="34"/>
  <c r="K261" i="1"/>
  <c r="AK10" i="34"/>
  <c r="K334" i="1"/>
  <c r="X21" i="33"/>
  <c r="X21" i="34"/>
  <c r="AX21" i="34"/>
  <c r="IT10" i="34"/>
  <c r="K20" i="34"/>
  <c r="K302" i="1"/>
  <c r="K20" i="33"/>
  <c r="AN20" i="33" s="1"/>
  <c r="BN20" i="33" s="1"/>
  <c r="L13" i="34"/>
  <c r="L295" i="1"/>
  <c r="L13" i="33"/>
  <c r="AO13" i="33" s="1"/>
  <c r="L264" i="1"/>
  <c r="AL13" i="34"/>
  <c r="BK23" i="34"/>
  <c r="K398" i="1"/>
  <c r="CK23" i="34"/>
  <c r="K460" i="1"/>
  <c r="L42" i="1"/>
  <c r="L135" i="1"/>
  <c r="L228" i="1"/>
  <c r="L197" i="1"/>
  <c r="L104" i="1"/>
  <c r="L73" i="1"/>
  <c r="L166" i="1"/>
  <c r="M242" i="1"/>
  <c r="M211" i="1"/>
  <c r="M149" i="1"/>
  <c r="M118" i="1"/>
  <c r="M180" i="1"/>
  <c r="M87" i="1"/>
  <c r="M56" i="1"/>
  <c r="X9" i="34"/>
  <c r="X9" i="33"/>
  <c r="K322" i="1"/>
  <c r="K384" i="1"/>
  <c r="BK9" i="34"/>
  <c r="Z11" i="34"/>
  <c r="Z11" i="33"/>
  <c r="M324" i="1"/>
  <c r="AM11" i="34"/>
  <c r="M262" i="1"/>
  <c r="L383" i="1"/>
  <c r="BL8" i="34"/>
  <c r="M226" i="1"/>
  <c r="M164" i="1"/>
  <c r="M195" i="1"/>
  <c r="M133" i="1"/>
  <c r="M102" i="1"/>
  <c r="M40" i="1"/>
  <c r="M71" i="1"/>
  <c r="L337" i="1"/>
  <c r="Y24" i="34"/>
  <c r="Y24" i="33"/>
  <c r="IU8" i="34"/>
  <c r="X10" i="34"/>
  <c r="K323" i="1"/>
  <c r="X10" i="33"/>
  <c r="K21" i="33"/>
  <c r="AN21" i="33" s="1"/>
  <c r="BN21" i="33" s="1"/>
  <c r="K21" i="34"/>
  <c r="K303" i="1"/>
  <c r="CK20" i="34"/>
  <c r="K457" i="1"/>
  <c r="AX20" i="34"/>
  <c r="K364" i="1"/>
  <c r="IT9" i="34"/>
  <c r="HT9" i="34"/>
  <c r="BL13" i="34"/>
  <c r="L388" i="1"/>
  <c r="L450" i="1"/>
  <c r="CL13" i="34"/>
  <c r="IT21" i="34"/>
  <c r="GH23" i="34" l="1"/>
  <c r="FW22" i="34"/>
  <c r="M259" i="1"/>
  <c r="AM8" i="34"/>
  <c r="BM8" i="34"/>
  <c r="M383" i="1"/>
  <c r="M275" i="1"/>
  <c r="AM24" i="34"/>
  <c r="M368" i="1"/>
  <c r="AZ24" i="34"/>
  <c r="BY10" i="34"/>
  <c r="L416" i="1"/>
  <c r="FV13" i="34"/>
  <c r="EV13" i="34"/>
  <c r="DV13" i="34"/>
  <c r="GV13" i="34"/>
  <c r="FI13" i="34"/>
  <c r="HI13" i="34" s="1"/>
  <c r="JI13" i="34" s="1"/>
  <c r="FW11" i="34"/>
  <c r="EW11" i="34"/>
  <c r="FJ11" i="34"/>
  <c r="HJ11" i="34" s="1"/>
  <c r="JJ11" i="34" s="1"/>
  <c r="DW11" i="34"/>
  <c r="GW11" i="34"/>
  <c r="M145" i="1"/>
  <c r="M176" i="1"/>
  <c r="M114" i="1"/>
  <c r="M238" i="1"/>
  <c r="M83" i="1"/>
  <c r="M207" i="1"/>
  <c r="M52" i="1"/>
  <c r="JG9" i="34"/>
  <c r="GI8" i="34"/>
  <c r="EI8" i="34"/>
  <c r="EU9" i="34"/>
  <c r="GU9" i="34"/>
  <c r="DU9" i="34"/>
  <c r="FH9" i="34"/>
  <c r="FU9" i="34"/>
  <c r="BY20" i="34"/>
  <c r="L426" i="1"/>
  <c r="CL20" i="34"/>
  <c r="L457" i="1"/>
  <c r="M13" i="34"/>
  <c r="M13" i="33"/>
  <c r="AP13" i="33" s="1"/>
  <c r="BP13" i="33" s="1"/>
  <c r="M295" i="1"/>
  <c r="CM13" i="34"/>
  <c r="M450" i="1"/>
  <c r="L334" i="1"/>
  <c r="Y21" i="33"/>
  <c r="Y21" i="34"/>
  <c r="AY21" i="34"/>
  <c r="L415" i="1"/>
  <c r="BY9" i="34"/>
  <c r="L260" i="1"/>
  <c r="AL9" i="34"/>
  <c r="GH20" i="34"/>
  <c r="EH20" i="34"/>
  <c r="IH20" i="34" s="1"/>
  <c r="FH21" i="34"/>
  <c r="FU21" i="34"/>
  <c r="DU21" i="34"/>
  <c r="HU21" i="34" s="1"/>
  <c r="EU21" i="34"/>
  <c r="GU21" i="34"/>
  <c r="Z8" i="34"/>
  <c r="Z8" i="33"/>
  <c r="M321" i="1"/>
  <c r="CM8" i="34"/>
  <c r="M445" i="1"/>
  <c r="M24" i="34"/>
  <c r="M306" i="1"/>
  <c r="M24" i="33"/>
  <c r="AP24" i="33" s="1"/>
  <c r="BP24" i="33" s="1"/>
  <c r="M430" i="1"/>
  <c r="BZ24" i="34"/>
  <c r="L385" i="1"/>
  <c r="BL10" i="34"/>
  <c r="L447" i="1"/>
  <c r="CL10" i="34"/>
  <c r="GH21" i="34"/>
  <c r="EH21" i="34"/>
  <c r="IH21" i="34" s="1"/>
  <c r="EH23" i="34"/>
  <c r="IH23" i="34" s="1"/>
  <c r="GW22" i="34"/>
  <c r="FJ22" i="34"/>
  <c r="DW22" i="34"/>
  <c r="EW22" i="34"/>
  <c r="GI13" i="34"/>
  <c r="EI13" i="34"/>
  <c r="II13" i="34" s="1"/>
  <c r="FH10" i="34"/>
  <c r="HH10" i="34" s="1"/>
  <c r="JH10" i="34" s="1"/>
  <c r="DU10" i="34"/>
  <c r="GU10" i="34"/>
  <c r="EU10" i="34"/>
  <c r="FU10" i="34"/>
  <c r="FV24" i="34"/>
  <c r="FI24" i="34"/>
  <c r="HI24" i="34" s="1"/>
  <c r="JI24" i="34" s="1"/>
  <c r="DV24" i="34"/>
  <c r="EV24" i="34"/>
  <c r="GV24" i="34"/>
  <c r="AY20" i="34"/>
  <c r="L364" i="1"/>
  <c r="EU23" i="34"/>
  <c r="FU23" i="34"/>
  <c r="DU23" i="34"/>
  <c r="GU23" i="34"/>
  <c r="FH23" i="34"/>
  <c r="HH23" i="34" s="1"/>
  <c r="JH23" i="34" s="1"/>
  <c r="M388" i="1"/>
  <c r="BM13" i="34"/>
  <c r="BY21" i="34"/>
  <c r="L446" i="1"/>
  <c r="CL9" i="34"/>
  <c r="L9" i="33"/>
  <c r="L9" i="34"/>
  <c r="L291" i="1"/>
  <c r="GJ11" i="34"/>
  <c r="EJ11" i="34"/>
  <c r="IJ11" i="34" s="1"/>
  <c r="M135" i="1"/>
  <c r="M73" i="1"/>
  <c r="M166" i="1"/>
  <c r="M42" i="1"/>
  <c r="M104" i="1"/>
  <c r="M228" i="1"/>
  <c r="M197" i="1"/>
  <c r="AZ8" i="34"/>
  <c r="M352" i="1"/>
  <c r="M399" i="1"/>
  <c r="BM24" i="34"/>
  <c r="M461" i="1"/>
  <c r="CM24" i="34"/>
  <c r="L10" i="34"/>
  <c r="L10" i="33"/>
  <c r="L292" i="1"/>
  <c r="L354" i="1"/>
  <c r="AY10" i="34"/>
  <c r="BO13" i="33"/>
  <c r="AO8" i="33"/>
  <c r="AP11" i="33"/>
  <c r="BP11" i="33" s="1"/>
  <c r="M227" i="1"/>
  <c r="M134" i="1"/>
  <c r="M72" i="1"/>
  <c r="M196" i="1"/>
  <c r="M165" i="1"/>
  <c r="M103" i="1"/>
  <c r="M41" i="1"/>
  <c r="AN9" i="33"/>
  <c r="BL20" i="34"/>
  <c r="L395" i="1"/>
  <c r="AL20" i="34"/>
  <c r="L271" i="1"/>
  <c r="M264" i="1"/>
  <c r="AM13" i="34"/>
  <c r="M419" i="1"/>
  <c r="BZ13" i="34"/>
  <c r="BL21" i="34"/>
  <c r="AL21" i="34"/>
  <c r="Y9" i="33"/>
  <c r="Y9" i="34"/>
  <c r="L322" i="1"/>
  <c r="EH10" i="34"/>
  <c r="IH10" i="34" s="1"/>
  <c r="GH10" i="34"/>
  <c r="EJ22" i="34"/>
  <c r="IJ22" i="34" s="1"/>
  <c r="GJ22" i="34"/>
  <c r="M8" i="34"/>
  <c r="M290" i="1"/>
  <c r="M8" i="33"/>
  <c r="M414" i="1"/>
  <c r="BZ8" i="34"/>
  <c r="M337" i="1"/>
  <c r="Z24" i="34"/>
  <c r="Z24" i="33"/>
  <c r="Y10" i="34"/>
  <c r="L323" i="1"/>
  <c r="Y10" i="33"/>
  <c r="L261" i="1"/>
  <c r="AL10" i="34"/>
  <c r="FU20" i="34"/>
  <c r="FH20" i="34"/>
  <c r="HH20" i="34" s="1"/>
  <c r="JH20" i="34" s="1"/>
  <c r="EU20" i="34"/>
  <c r="GU20" i="34"/>
  <c r="DU20" i="34"/>
  <c r="FV8" i="34"/>
  <c r="GV8" i="34"/>
  <c r="FI8" i="34"/>
  <c r="EV8" i="34"/>
  <c r="DV8" i="34"/>
  <c r="M146" i="1"/>
  <c r="M53" i="1"/>
  <c r="M208" i="1"/>
  <c r="M84" i="1"/>
  <c r="M115" i="1"/>
  <c r="M239" i="1"/>
  <c r="M177" i="1"/>
  <c r="AN10" i="33"/>
  <c r="BN10" i="33" s="1"/>
  <c r="GH9" i="34"/>
  <c r="EH9" i="34"/>
  <c r="L20" i="33"/>
  <c r="AO20" i="33" s="1"/>
  <c r="BO20" i="33" s="1"/>
  <c r="L20" i="34"/>
  <c r="L302" i="1"/>
  <c r="Y20" i="34"/>
  <c r="L333" i="1"/>
  <c r="Y20" i="33"/>
  <c r="M357" i="1"/>
  <c r="AZ13" i="34"/>
  <c r="Z13" i="34"/>
  <c r="M326" i="1"/>
  <c r="Z13" i="33"/>
  <c r="BC13" i="33" s="1"/>
  <c r="CC13" i="33" s="1"/>
  <c r="L21" i="34"/>
  <c r="L21" i="33"/>
  <c r="AO21" i="33" s="1"/>
  <c r="BO21" i="33" s="1"/>
  <c r="L303" i="1"/>
  <c r="CL21" i="34"/>
  <c r="L384" i="1"/>
  <c r="BL9" i="34"/>
  <c r="L353" i="1"/>
  <c r="AY9" i="34"/>
  <c r="GI24" i="34"/>
  <c r="EI24" i="34"/>
  <c r="II24" i="34" s="1"/>
  <c r="HW22" i="34" l="1"/>
  <c r="HU20" i="34"/>
  <c r="HW11" i="34"/>
  <c r="IU20" i="34"/>
  <c r="IW11" i="34"/>
  <c r="HU23" i="34"/>
  <c r="HU10" i="34"/>
  <c r="IU10" i="34"/>
  <c r="IU21" i="34"/>
  <c r="EV20" i="34"/>
  <c r="FV20" i="34"/>
  <c r="FI20" i="34"/>
  <c r="HI20" i="34" s="1"/>
  <c r="JI20" i="34" s="1"/>
  <c r="GV20" i="34"/>
  <c r="M21" i="33"/>
  <c r="AP21" i="33" s="1"/>
  <c r="BP21" i="33" s="1"/>
  <c r="M21" i="34"/>
  <c r="M303" i="1"/>
  <c r="Z9" i="33"/>
  <c r="Z9" i="34"/>
  <c r="M322" i="1"/>
  <c r="M353" i="1"/>
  <c r="AZ9" i="34"/>
  <c r="GI10" i="34"/>
  <c r="EI10" i="34"/>
  <c r="II10" i="34" s="1"/>
  <c r="DV10" i="34"/>
  <c r="EV10" i="34"/>
  <c r="GV10" i="34"/>
  <c r="FI10" i="34"/>
  <c r="HI10" i="34" s="1"/>
  <c r="JI10" i="34" s="1"/>
  <c r="FV10" i="34"/>
  <c r="GJ8" i="34"/>
  <c r="EJ8" i="34"/>
  <c r="M447" i="1"/>
  <c r="CM10" i="34"/>
  <c r="M10" i="34"/>
  <c r="M292" i="1"/>
  <c r="M10" i="33"/>
  <c r="AO9" i="33"/>
  <c r="IU23" i="34"/>
  <c r="FW24" i="34"/>
  <c r="DW24" i="34"/>
  <c r="EW24" i="34"/>
  <c r="GW24" i="34"/>
  <c r="FJ24" i="34"/>
  <c r="HJ24" i="34" s="1"/>
  <c r="JJ24" i="34" s="1"/>
  <c r="HH9" i="34"/>
  <c r="AM20" i="34"/>
  <c r="M271" i="1"/>
  <c r="Z20" i="33"/>
  <c r="Z20" i="34"/>
  <c r="M333" i="1"/>
  <c r="BM21" i="34"/>
  <c r="BZ21" i="34"/>
  <c r="HV8" i="34"/>
  <c r="DW8" i="34"/>
  <c r="EW8" i="34"/>
  <c r="FJ8" i="34"/>
  <c r="FW8" i="34"/>
  <c r="GW8" i="34"/>
  <c r="BM9" i="34"/>
  <c r="M384" i="1"/>
  <c r="M446" i="1"/>
  <c r="CM9" i="34"/>
  <c r="Z10" i="33"/>
  <c r="Z10" i="34"/>
  <c r="M323" i="1"/>
  <c r="M354" i="1"/>
  <c r="AZ10" i="34"/>
  <c r="EI20" i="34"/>
  <c r="II20" i="34" s="1"/>
  <c r="GI20" i="34"/>
  <c r="HU9" i="34"/>
  <c r="BZ20" i="34"/>
  <c r="M426" i="1"/>
  <c r="BM20" i="34"/>
  <c r="M395" i="1"/>
  <c r="EI9" i="34"/>
  <c r="II9" i="34" s="1"/>
  <c r="GI9" i="34"/>
  <c r="FV21" i="34"/>
  <c r="FI21" i="34"/>
  <c r="EV21" i="34"/>
  <c r="GV21" i="34"/>
  <c r="DV21" i="34"/>
  <c r="HV21" i="34" s="1"/>
  <c r="EJ13" i="34"/>
  <c r="IJ13" i="34" s="1"/>
  <c r="GJ13" i="34"/>
  <c r="DV20" i="34"/>
  <c r="CM21" i="34"/>
  <c r="AM21" i="34"/>
  <c r="IV8" i="34"/>
  <c r="BZ9" i="34"/>
  <c r="M415" i="1"/>
  <c r="M261" i="1"/>
  <c r="AM10" i="34"/>
  <c r="IV24" i="34"/>
  <c r="M302" i="1"/>
  <c r="M20" i="34"/>
  <c r="M20" i="33"/>
  <c r="AP20" i="33" s="1"/>
  <c r="BP20" i="33" s="1"/>
  <c r="AZ20" i="34"/>
  <c r="M364" i="1"/>
  <c r="HV13" i="34"/>
  <c r="IH9" i="34"/>
  <c r="M334" i="1"/>
  <c r="Z21" i="34"/>
  <c r="Z21" i="33"/>
  <c r="AZ21" i="34"/>
  <c r="HI8" i="34"/>
  <c r="AP8" i="33"/>
  <c r="BN9" i="33"/>
  <c r="M260" i="1"/>
  <c r="AM9" i="34"/>
  <c r="M9" i="34"/>
  <c r="M291" i="1"/>
  <c r="M9" i="33"/>
  <c r="BO8" i="33"/>
  <c r="AO10" i="33"/>
  <c r="M416" i="1"/>
  <c r="BZ10" i="34"/>
  <c r="M385" i="1"/>
  <c r="BM10" i="34"/>
  <c r="DV9" i="34"/>
  <c r="EV9" i="34"/>
  <c r="GV9" i="34"/>
  <c r="FI9" i="34"/>
  <c r="HI9" i="34" s="1"/>
  <c r="JI9" i="34" s="1"/>
  <c r="FV9" i="34"/>
  <c r="HV24" i="34"/>
  <c r="IW22" i="34"/>
  <c r="GI21" i="34"/>
  <c r="EI21" i="34"/>
  <c r="II21" i="34" s="1"/>
  <c r="EW13" i="34"/>
  <c r="DW13" i="34"/>
  <c r="GW13" i="34"/>
  <c r="FJ13" i="34"/>
  <c r="HJ13" i="34" s="1"/>
  <c r="JJ13" i="34" s="1"/>
  <c r="FW13" i="34"/>
  <c r="IU9" i="34"/>
  <c r="II8" i="34"/>
  <c r="CM20" i="34"/>
  <c r="M457" i="1"/>
  <c r="IV13" i="34"/>
  <c r="GJ24" i="34"/>
  <c r="EJ24" i="34"/>
  <c r="IJ24" i="34" s="1"/>
  <c r="BO10" i="33" l="1"/>
  <c r="BO9" i="33"/>
  <c r="AP9" i="33"/>
  <c r="BP9" i="33" s="1"/>
  <c r="HV20" i="34"/>
  <c r="HW13" i="34"/>
  <c r="IV20" i="34"/>
  <c r="IV10" i="34"/>
  <c r="FJ9" i="34"/>
  <c r="HJ9" i="34" s="1"/>
  <c r="JJ9" i="34" s="1"/>
  <c r="FW9" i="34"/>
  <c r="GW9" i="34"/>
  <c r="EW9" i="34"/>
  <c r="DW9" i="34"/>
  <c r="BP8" i="33"/>
  <c r="GJ21" i="34"/>
  <c r="EJ21" i="34"/>
  <c r="IJ21" i="34" s="1"/>
  <c r="IV21" i="34"/>
  <c r="AP10" i="33"/>
  <c r="BP10" i="33" s="1"/>
  <c r="IW13" i="34"/>
  <c r="IV9" i="34"/>
  <c r="GJ20" i="34"/>
  <c r="EJ20" i="34"/>
  <c r="IJ20" i="34" s="1"/>
  <c r="HJ8" i="34"/>
  <c r="JJ8" i="34" s="1"/>
  <c r="IW24" i="34"/>
  <c r="IJ8" i="34"/>
  <c r="HV9" i="34"/>
  <c r="DW21" i="34"/>
  <c r="HW21" i="34" s="1"/>
  <c r="GJ10" i="34"/>
  <c r="EJ10" i="34"/>
  <c r="IJ10" i="34" s="1"/>
  <c r="IW8" i="34"/>
  <c r="HW24" i="34"/>
  <c r="EW10" i="34"/>
  <c r="DW10" i="34"/>
  <c r="GW10" i="34"/>
  <c r="FJ10" i="34"/>
  <c r="HJ10" i="34" s="1"/>
  <c r="JJ10" i="34" s="1"/>
  <c r="FW10" i="34"/>
  <c r="EJ9" i="34"/>
  <c r="IJ9" i="34" s="1"/>
  <c r="GJ9" i="34"/>
  <c r="FW21" i="34"/>
  <c r="EW21" i="34"/>
  <c r="GW21" i="34"/>
  <c r="FJ21" i="34"/>
  <c r="JI8" i="34"/>
  <c r="FW20" i="34"/>
  <c r="FJ20" i="34"/>
  <c r="HJ20" i="34" s="1"/>
  <c r="JJ20" i="34" s="1"/>
  <c r="GW20" i="34"/>
  <c r="EW20" i="34"/>
  <c r="DW20" i="34"/>
  <c r="HW8" i="34"/>
  <c r="JH9" i="34"/>
  <c r="HV10" i="34"/>
  <c r="HW9" i="34" l="1"/>
  <c r="HW20" i="34"/>
  <c r="IW9" i="34"/>
  <c r="IW20" i="34"/>
  <c r="IW10" i="34"/>
  <c r="IW21" i="34"/>
  <c r="HW10" i="34"/>
  <c r="I154" i="1" l="1"/>
  <c r="I458" i="1" l="1"/>
  <c r="I427" i="1"/>
  <c r="I365" i="1"/>
  <c r="I272" i="1"/>
  <c r="I396" i="1"/>
  <c r="HF21" i="34"/>
  <c r="JF21" i="34" s="1"/>
  <c r="J78" i="1"/>
  <c r="J202" i="1"/>
  <c r="J171" i="1"/>
  <c r="J109" i="1"/>
  <c r="J233" i="1"/>
  <c r="J47" i="1"/>
  <c r="J140" i="1"/>
  <c r="I199" i="1"/>
  <c r="I75" i="1"/>
  <c r="I168" i="1"/>
  <c r="I137" i="1"/>
  <c r="I106" i="1"/>
  <c r="I230" i="1"/>
  <c r="I44" i="1"/>
  <c r="J120" i="1"/>
  <c r="J244" i="1"/>
  <c r="J182" i="1"/>
  <c r="J213" i="1"/>
  <c r="J58" i="1"/>
  <c r="J151" i="1"/>
  <c r="J89" i="1"/>
  <c r="J46" i="1"/>
  <c r="J77" i="1"/>
  <c r="J201" i="1"/>
  <c r="J139" i="1"/>
  <c r="J232" i="1"/>
  <c r="J108" i="1"/>
  <c r="J170" i="1"/>
  <c r="I78" i="1"/>
  <c r="I202" i="1"/>
  <c r="I109" i="1"/>
  <c r="I140" i="1"/>
  <c r="I47" i="1"/>
  <c r="I233" i="1"/>
  <c r="I171" i="1"/>
  <c r="I58" i="1"/>
  <c r="I182" i="1"/>
  <c r="I244" i="1"/>
  <c r="I89" i="1"/>
  <c r="I151" i="1"/>
  <c r="I213" i="1"/>
  <c r="I120" i="1"/>
  <c r="I82" i="1"/>
  <c r="I113" i="1"/>
  <c r="I237" i="1"/>
  <c r="I144" i="1"/>
  <c r="I175" i="1"/>
  <c r="I206" i="1"/>
  <c r="I51" i="1"/>
  <c r="HE17" i="34"/>
  <c r="JE17" i="34" s="1"/>
  <c r="H454" i="1"/>
  <c r="H392" i="1"/>
  <c r="H330" i="1"/>
  <c r="H361" i="1"/>
  <c r="H423" i="1"/>
  <c r="BX17" i="33"/>
  <c r="I123" i="1"/>
  <c r="I247" i="1"/>
  <c r="I61" i="1"/>
  <c r="I92" i="1"/>
  <c r="I216" i="1"/>
  <c r="I185" i="1"/>
  <c r="K112" i="1"/>
  <c r="K50" i="1"/>
  <c r="K236" i="1"/>
  <c r="K81" i="1"/>
  <c r="K174" i="1"/>
  <c r="K205" i="1"/>
  <c r="K143" i="1"/>
  <c r="HG22" i="34"/>
  <c r="JG22" i="34" s="1"/>
  <c r="J273" i="1"/>
  <c r="J428" i="1"/>
  <c r="J397" i="1"/>
  <c r="J335" i="1"/>
  <c r="J459" i="1"/>
  <c r="J366" i="1"/>
  <c r="HE19" i="34"/>
  <c r="JE19" i="34" s="1"/>
  <c r="H456" i="1"/>
  <c r="H425" i="1"/>
  <c r="H363" i="1"/>
  <c r="H394" i="1"/>
  <c r="H270" i="1"/>
  <c r="J91" i="1"/>
  <c r="J60" i="1"/>
  <c r="J246" i="1"/>
  <c r="J153" i="1"/>
  <c r="J215" i="1"/>
  <c r="J184" i="1"/>
  <c r="J122" i="1"/>
  <c r="I111" i="1"/>
  <c r="I80" i="1"/>
  <c r="I235" i="1"/>
  <c r="I142" i="1"/>
  <c r="I173" i="1"/>
  <c r="I204" i="1"/>
  <c r="I49" i="1"/>
  <c r="I79" i="1"/>
  <c r="I141" i="1"/>
  <c r="I48" i="1"/>
  <c r="I234" i="1"/>
  <c r="I203" i="1"/>
  <c r="I172" i="1"/>
  <c r="I110" i="1"/>
  <c r="J203" i="1"/>
  <c r="J79" i="1"/>
  <c r="J234" i="1"/>
  <c r="J110" i="1"/>
  <c r="J141" i="1"/>
  <c r="J172" i="1"/>
  <c r="J48" i="1"/>
  <c r="HE25" i="34"/>
  <c r="JE25" i="34" s="1"/>
  <c r="H276" i="1"/>
  <c r="H431" i="1"/>
  <c r="H462" i="1"/>
  <c r="H400" i="1"/>
  <c r="H338" i="1"/>
  <c r="H188" i="27" s="1"/>
  <c r="H369" i="1"/>
  <c r="I88" i="1"/>
  <c r="I57" i="1"/>
  <c r="I212" i="1"/>
  <c r="I119" i="1"/>
  <c r="I150" i="1"/>
  <c r="I243" i="1"/>
  <c r="I181" i="1"/>
  <c r="L245" i="1"/>
  <c r="L214" i="1"/>
  <c r="L90" i="1"/>
  <c r="L121" i="1"/>
  <c r="L183" i="1"/>
  <c r="L152" i="1"/>
  <c r="L59" i="1"/>
  <c r="L241" i="1"/>
  <c r="L117" i="1"/>
  <c r="L210" i="1"/>
  <c r="L148" i="1"/>
  <c r="L86" i="1"/>
  <c r="L179" i="1"/>
  <c r="L55" i="1"/>
  <c r="HE12" i="34"/>
  <c r="H449" i="1"/>
  <c r="H325" i="1"/>
  <c r="H294" i="1"/>
  <c r="H317" i="1" s="1"/>
  <c r="H387" i="1"/>
  <c r="H418" i="1"/>
  <c r="H356" i="1"/>
  <c r="BK12" i="33"/>
  <c r="BX12" i="33"/>
  <c r="H441" i="1" l="1"/>
  <c r="H189" i="27" s="1"/>
  <c r="H472" i="1"/>
  <c r="H348" i="1"/>
  <c r="H410" i="1"/>
  <c r="H379" i="1"/>
  <c r="I67" i="1"/>
  <c r="H286" i="1"/>
  <c r="I253" i="1"/>
  <c r="I191" i="1"/>
  <c r="I129" i="1"/>
  <c r="I98" i="1"/>
  <c r="I160" i="1"/>
  <c r="I222" i="1"/>
  <c r="BX218" i="33"/>
  <c r="BX226" i="33" s="1"/>
  <c r="L367" i="1"/>
  <c r="AY23" i="34"/>
  <c r="BL27" i="34"/>
  <c r="L402" i="1"/>
  <c r="L464" i="1"/>
  <c r="CL27" i="34"/>
  <c r="V25" i="34"/>
  <c r="V25" i="33"/>
  <c r="AJ16" i="34"/>
  <c r="J267" i="1"/>
  <c r="CJ16" i="34"/>
  <c r="J453" i="1"/>
  <c r="BI16" i="34"/>
  <c r="I391" i="1"/>
  <c r="AV16" i="34"/>
  <c r="I360" i="1"/>
  <c r="I268" i="1"/>
  <c r="AI17" i="34"/>
  <c r="CI17" i="34"/>
  <c r="AJ28" i="34"/>
  <c r="J279" i="1"/>
  <c r="K18" i="33"/>
  <c r="AN18" i="33" s="1"/>
  <c r="BN18" i="33" s="1"/>
  <c r="K18" i="34"/>
  <c r="K300" i="1"/>
  <c r="I280" i="1"/>
  <c r="AI29" i="34"/>
  <c r="AV29" i="34"/>
  <c r="I373" i="1"/>
  <c r="BV19" i="34"/>
  <c r="I425" i="1"/>
  <c r="I456" i="1"/>
  <c r="CI19" i="34"/>
  <c r="I432" i="1"/>
  <c r="BV26" i="34"/>
  <c r="I401" i="1"/>
  <c r="BI26" i="34"/>
  <c r="BI15" i="34"/>
  <c r="I390" i="1"/>
  <c r="BJ14" i="34"/>
  <c r="J389" i="1"/>
  <c r="J370" i="1"/>
  <c r="AW26" i="34"/>
  <c r="J463" i="1"/>
  <c r="CJ26" i="34"/>
  <c r="V12" i="34"/>
  <c r="I325" i="1"/>
  <c r="V12" i="33"/>
  <c r="I12" i="34"/>
  <c r="I294" i="1"/>
  <c r="I12" i="33"/>
  <c r="W15" i="34"/>
  <c r="W15" i="33"/>
  <c r="AZ15" i="33" s="1"/>
  <c r="J15" i="34"/>
  <c r="J297" i="1"/>
  <c r="J15" i="33"/>
  <c r="AM15" i="33" s="1"/>
  <c r="BM15" i="33" s="1"/>
  <c r="J75" i="1"/>
  <c r="J168" i="1"/>
  <c r="J44" i="1"/>
  <c r="J230" i="1"/>
  <c r="J106" i="1"/>
  <c r="J199" i="1"/>
  <c r="J137" i="1"/>
  <c r="J206" i="1"/>
  <c r="J175" i="1"/>
  <c r="J237" i="1"/>
  <c r="J144" i="1"/>
  <c r="J113" i="1"/>
  <c r="J82" i="1"/>
  <c r="J51" i="1"/>
  <c r="BK218" i="33"/>
  <c r="L274" i="1"/>
  <c r="AL23" i="34"/>
  <c r="L429" i="1"/>
  <c r="BY23" i="34"/>
  <c r="L340" i="1"/>
  <c r="Y27" i="34"/>
  <c r="Y27" i="33"/>
  <c r="BI25" i="34"/>
  <c r="BV25" i="34"/>
  <c r="BJ16" i="34"/>
  <c r="J391" i="1"/>
  <c r="J16" i="34"/>
  <c r="J298" i="1"/>
  <c r="J16" i="33"/>
  <c r="AM16" i="33" s="1"/>
  <c r="BM16" i="33" s="1"/>
  <c r="I422" i="1"/>
  <c r="BV16" i="34"/>
  <c r="I16" i="34"/>
  <c r="I298" i="1"/>
  <c r="I16" i="33"/>
  <c r="AL16" i="33" s="1"/>
  <c r="BV17" i="34"/>
  <c r="I299" i="1"/>
  <c r="I17" i="34"/>
  <c r="I17" i="33"/>
  <c r="AL17" i="33" s="1"/>
  <c r="J434" i="1"/>
  <c r="BW28" i="34"/>
  <c r="J28" i="34"/>
  <c r="J310" i="1"/>
  <c r="J28" i="33"/>
  <c r="AM28" i="33" s="1"/>
  <c r="BM28" i="33" s="1"/>
  <c r="AX18" i="34"/>
  <c r="K362" i="1"/>
  <c r="CK18" i="34"/>
  <c r="K455" i="1"/>
  <c r="BI29" i="34"/>
  <c r="I404" i="1"/>
  <c r="I466" i="1"/>
  <c r="CI29" i="34"/>
  <c r="M245" i="1"/>
  <c r="M214" i="1"/>
  <c r="M90" i="1"/>
  <c r="M152" i="1"/>
  <c r="M59" i="1"/>
  <c r="M121" i="1"/>
  <c r="M183" i="1"/>
  <c r="V19" i="34"/>
  <c r="I332" i="1"/>
  <c r="V19" i="33"/>
  <c r="I370" i="1"/>
  <c r="AV26" i="34"/>
  <c r="I277" i="1"/>
  <c r="AI26" i="34"/>
  <c r="CI15" i="34"/>
  <c r="I452" i="1"/>
  <c r="V15" i="34"/>
  <c r="I328" i="1"/>
  <c r="V15" i="33"/>
  <c r="AY15" i="33" s="1"/>
  <c r="BY15" i="33" s="1"/>
  <c r="W14" i="34"/>
  <c r="W14" i="33"/>
  <c r="AZ14" i="33" s="1"/>
  <c r="BZ14" i="33" s="1"/>
  <c r="J327" i="1"/>
  <c r="BW14" i="34"/>
  <c r="J420" i="1"/>
  <c r="AJ26" i="34"/>
  <c r="J277" i="1"/>
  <c r="W26" i="34"/>
  <c r="J339" i="1"/>
  <c r="W26" i="33"/>
  <c r="AV12" i="34"/>
  <c r="I356" i="1"/>
  <c r="BV12" i="34"/>
  <c r="I418" i="1"/>
  <c r="AW15" i="34"/>
  <c r="BJ15" i="34"/>
  <c r="JE12" i="34"/>
  <c r="HE218" i="34"/>
  <c r="L398" i="1"/>
  <c r="BL23" i="34"/>
  <c r="Y23" i="34"/>
  <c r="L336" i="1"/>
  <c r="Y23" i="33"/>
  <c r="AL27" i="34"/>
  <c r="L278" i="1"/>
  <c r="L27" i="34"/>
  <c r="L309" i="1"/>
  <c r="L27" i="33"/>
  <c r="AO27" i="33" s="1"/>
  <c r="BO27" i="33" s="1"/>
  <c r="CI25" i="34"/>
  <c r="AI25" i="34"/>
  <c r="AW16" i="34"/>
  <c r="J360" i="1"/>
  <c r="BW16" i="34"/>
  <c r="J422" i="1"/>
  <c r="CI16" i="34"/>
  <c r="I453" i="1"/>
  <c r="BI17" i="34"/>
  <c r="V17" i="34"/>
  <c r="V17" i="33"/>
  <c r="AY17" i="33" s="1"/>
  <c r="W28" i="34"/>
  <c r="J341" i="1"/>
  <c r="W28" i="33"/>
  <c r="J372" i="1"/>
  <c r="AW28" i="34"/>
  <c r="BX18" i="34"/>
  <c r="K424" i="1"/>
  <c r="AK18" i="34"/>
  <c r="K269" i="1"/>
  <c r="BV29" i="34"/>
  <c r="I435" i="1"/>
  <c r="I394" i="1"/>
  <c r="BI19" i="34"/>
  <c r="I19" i="34"/>
  <c r="I301" i="1"/>
  <c r="I19" i="33"/>
  <c r="AL19" i="33" s="1"/>
  <c r="BL19" i="33" s="1"/>
  <c r="I26" i="34"/>
  <c r="I308" i="1"/>
  <c r="I26" i="33"/>
  <c r="AL26" i="33" s="1"/>
  <c r="BL26" i="33" s="1"/>
  <c r="AI15" i="34"/>
  <c r="I266" i="1"/>
  <c r="I421" i="1"/>
  <c r="BV15" i="34"/>
  <c r="J451" i="1"/>
  <c r="CJ14" i="34"/>
  <c r="J14" i="34"/>
  <c r="J296" i="1"/>
  <c r="J14" i="33"/>
  <c r="AM14" i="33" s="1"/>
  <c r="BW26" i="34"/>
  <c r="J432" i="1"/>
  <c r="AI12" i="34"/>
  <c r="I263" i="1"/>
  <c r="AJ15" i="34"/>
  <c r="J266" i="1"/>
  <c r="L305" i="1"/>
  <c r="L23" i="33"/>
  <c r="AO23" i="33" s="1"/>
  <c r="BO23" i="33" s="1"/>
  <c r="L23" i="34"/>
  <c r="L460" i="1"/>
  <c r="CL23" i="34"/>
  <c r="L371" i="1"/>
  <c r="AY27" i="34"/>
  <c r="BY27" i="34"/>
  <c r="L433" i="1"/>
  <c r="AV25" i="34"/>
  <c r="I25" i="34"/>
  <c r="I307" i="1"/>
  <c r="I25" i="33"/>
  <c r="AL25" i="33" s="1"/>
  <c r="BL25" i="33" s="1"/>
  <c r="W16" i="34"/>
  <c r="J329" i="1"/>
  <c r="W16" i="33"/>
  <c r="AZ16" i="33" s="1"/>
  <c r="BZ16" i="33" s="1"/>
  <c r="I329" i="1"/>
  <c r="V16" i="33"/>
  <c r="AY16" i="33" s="1"/>
  <c r="BY16" i="33" s="1"/>
  <c r="V16" i="34"/>
  <c r="I267" i="1"/>
  <c r="AI16" i="34"/>
  <c r="AV17" i="34"/>
  <c r="BJ28" i="34"/>
  <c r="J403" i="1"/>
  <c r="J465" i="1"/>
  <c r="CJ28" i="34"/>
  <c r="H481" i="1"/>
  <c r="H187" i="27"/>
  <c r="BK18" i="34"/>
  <c r="K393" i="1"/>
  <c r="K331" i="1"/>
  <c r="X18" i="33"/>
  <c r="X18" i="34"/>
  <c r="I29" i="33"/>
  <c r="AL29" i="33" s="1"/>
  <c r="BL29" i="33" s="1"/>
  <c r="I29" i="34"/>
  <c r="I311" i="1"/>
  <c r="I342" i="1"/>
  <c r="V29" i="34"/>
  <c r="V29" i="33"/>
  <c r="I270" i="1"/>
  <c r="AI19" i="34"/>
  <c r="I363" i="1"/>
  <c r="AV19" i="34"/>
  <c r="V26" i="34"/>
  <c r="V26" i="33"/>
  <c r="I339" i="1"/>
  <c r="CI26" i="34"/>
  <c r="I463" i="1"/>
  <c r="AV15" i="34"/>
  <c r="I359" i="1"/>
  <c r="I15" i="34"/>
  <c r="I15" i="33"/>
  <c r="AL15" i="33" s="1"/>
  <c r="I297" i="1"/>
  <c r="J358" i="1"/>
  <c r="AW14" i="34"/>
  <c r="J265" i="1"/>
  <c r="AJ14" i="34"/>
  <c r="J26" i="34"/>
  <c r="J308" i="1"/>
  <c r="J26" i="33"/>
  <c r="AM26" i="33" s="1"/>
  <c r="BM26" i="33" s="1"/>
  <c r="BJ26" i="34"/>
  <c r="J401" i="1"/>
  <c r="CI12" i="34"/>
  <c r="I449" i="1"/>
  <c r="BI12" i="34"/>
  <c r="I387" i="1"/>
  <c r="CJ15" i="34"/>
  <c r="BW15" i="34"/>
  <c r="H190" i="27" l="1"/>
  <c r="I317" i="1"/>
  <c r="EU18" i="34"/>
  <c r="I482" i="1"/>
  <c r="EF16" i="34"/>
  <c r="IF16" i="34" s="1"/>
  <c r="BY17" i="33"/>
  <c r="EI27" i="34"/>
  <c r="II27" i="34" s="1"/>
  <c r="GI27" i="34"/>
  <c r="FV23" i="34"/>
  <c r="FI23" i="34"/>
  <c r="HI23" i="34" s="1"/>
  <c r="JI23" i="34" s="1"/>
  <c r="DV23" i="34"/>
  <c r="EV23" i="34"/>
  <c r="GV23" i="34"/>
  <c r="ES26" i="34"/>
  <c r="FF26" i="34"/>
  <c r="HF26" i="34" s="1"/>
  <c r="JF26" i="34" s="1"/>
  <c r="DS26" i="34"/>
  <c r="FS26" i="34"/>
  <c r="GS26" i="34"/>
  <c r="M340" i="1"/>
  <c r="Z27" i="34"/>
  <c r="Z27" i="33"/>
  <c r="M433" i="1"/>
  <c r="BZ27" i="34"/>
  <c r="EH18" i="34"/>
  <c r="IH18" i="34" s="1"/>
  <c r="GH18" i="34"/>
  <c r="BL16" i="33"/>
  <c r="AW19" i="34"/>
  <c r="CJ12" i="34"/>
  <c r="EI23" i="34"/>
  <c r="II23" i="34" s="1"/>
  <c r="GI23" i="34"/>
  <c r="BZ15" i="33"/>
  <c r="GG14" i="34"/>
  <c r="EG14" i="34"/>
  <c r="IG14" i="34" s="1"/>
  <c r="EF15" i="34"/>
  <c r="IF15" i="34" s="1"/>
  <c r="GF15" i="34"/>
  <c r="GF19" i="34"/>
  <c r="EF19" i="34"/>
  <c r="IF19" i="34" s="1"/>
  <c r="GF25" i="34"/>
  <c r="EF25" i="34"/>
  <c r="IF25" i="34" s="1"/>
  <c r="BM14" i="33"/>
  <c r="ES15" i="34"/>
  <c r="DS19" i="34"/>
  <c r="HS19" i="34" s="1"/>
  <c r="FS19" i="34"/>
  <c r="ES19" i="34"/>
  <c r="IS19" i="34" s="1"/>
  <c r="FF19" i="34"/>
  <c r="GS19" i="34"/>
  <c r="EG28" i="34"/>
  <c r="IG28" i="34" s="1"/>
  <c r="GG28" i="34"/>
  <c r="EG16" i="34"/>
  <c r="IG16" i="34" s="1"/>
  <c r="GG16" i="34"/>
  <c r="JE218" i="34"/>
  <c r="H474" i="1"/>
  <c r="GF12" i="34"/>
  <c r="EF12" i="34"/>
  <c r="AV218" i="34"/>
  <c r="AV226" i="34" s="1"/>
  <c r="AM27" i="34"/>
  <c r="M278" i="1"/>
  <c r="M464" i="1"/>
  <c r="CM27" i="34"/>
  <c r="AJ19" i="34"/>
  <c r="J270" i="1"/>
  <c r="CJ19" i="34"/>
  <c r="AW12" i="34"/>
  <c r="AJ12" i="34"/>
  <c r="J263" i="1"/>
  <c r="ET15" i="34"/>
  <c r="FG15" i="34"/>
  <c r="FT15" i="34"/>
  <c r="GT15" i="34"/>
  <c r="DT15" i="34"/>
  <c r="AL12" i="33"/>
  <c r="I218" i="33"/>
  <c r="AY12" i="33"/>
  <c r="V218" i="33"/>
  <c r="V226" i="33" s="1"/>
  <c r="GG26" i="34"/>
  <c r="EG26" i="34"/>
  <c r="IG26" i="34" s="1"/>
  <c r="GF16" i="34"/>
  <c r="J363" i="1"/>
  <c r="CI218" i="34"/>
  <c r="CI226" i="34" s="1"/>
  <c r="FG26" i="34"/>
  <c r="HG26" i="34" s="1"/>
  <c r="JG26" i="34" s="1"/>
  <c r="DT26" i="34"/>
  <c r="FT26" i="34"/>
  <c r="GT26" i="34"/>
  <c r="ET26" i="34"/>
  <c r="BL15" i="33"/>
  <c r="I481" i="1"/>
  <c r="ES29" i="34"/>
  <c r="FF29" i="34"/>
  <c r="GS29" i="34"/>
  <c r="FS29" i="34"/>
  <c r="DS29" i="34"/>
  <c r="H198" i="6"/>
  <c r="K137" i="1"/>
  <c r="K230" i="1"/>
  <c r="K44" i="1"/>
  <c r="K168" i="1"/>
  <c r="K199" i="1"/>
  <c r="K75" i="1"/>
  <c r="K106" i="1"/>
  <c r="BV218" i="34"/>
  <c r="BV226" i="34" s="1"/>
  <c r="GF26" i="34"/>
  <c r="EF26" i="34"/>
  <c r="IF26" i="34" s="1"/>
  <c r="M371" i="1"/>
  <c r="AZ27" i="34"/>
  <c r="BL17" i="33"/>
  <c r="DS16" i="34"/>
  <c r="ES16" i="34"/>
  <c r="GS16" i="34"/>
  <c r="FS16" i="34"/>
  <c r="FF16" i="34"/>
  <c r="HF16" i="34" s="1"/>
  <c r="JF16" i="34" s="1"/>
  <c r="J19" i="34"/>
  <c r="J301" i="1"/>
  <c r="J19" i="33"/>
  <c r="AM19" i="33" s="1"/>
  <c r="BM19" i="33" s="1"/>
  <c r="BJ19" i="34"/>
  <c r="BW12" i="34"/>
  <c r="BJ12" i="34"/>
  <c r="GF29" i="34"/>
  <c r="EF29" i="34"/>
  <c r="IF29" i="34" s="1"/>
  <c r="DU18" i="34"/>
  <c r="GU18" i="34"/>
  <c r="FH18" i="34"/>
  <c r="HH18" i="34" s="1"/>
  <c r="JH18" i="34" s="1"/>
  <c r="FU18" i="34"/>
  <c r="J356" i="1"/>
  <c r="BI218" i="34"/>
  <c r="DS15" i="34"/>
  <c r="GS15" i="34"/>
  <c r="FS15" i="34"/>
  <c r="FF15" i="34"/>
  <c r="EF17" i="34"/>
  <c r="IF17" i="34" s="1"/>
  <c r="GF17" i="34"/>
  <c r="DS25" i="34"/>
  <c r="ES25" i="34"/>
  <c r="GS25" i="34"/>
  <c r="FS25" i="34"/>
  <c r="FF25" i="34"/>
  <c r="AI218" i="34"/>
  <c r="AI226" i="34" s="1"/>
  <c r="DT14" i="34"/>
  <c r="HT14" i="34" s="1"/>
  <c r="GT14" i="34"/>
  <c r="FG14" i="34"/>
  <c r="FT14" i="34"/>
  <c r="ET14" i="34"/>
  <c r="IT14" i="34" s="1"/>
  <c r="DV27" i="34"/>
  <c r="HV27" i="34" s="1"/>
  <c r="GV27" i="34"/>
  <c r="FI27" i="34"/>
  <c r="HI27" i="34" s="1"/>
  <c r="JI27" i="34" s="1"/>
  <c r="EV27" i="34"/>
  <c r="FV27" i="34"/>
  <c r="GG15" i="34"/>
  <c r="EG15" i="34"/>
  <c r="IG15" i="34" s="1"/>
  <c r="M402" i="1"/>
  <c r="BM27" i="34"/>
  <c r="M309" i="1"/>
  <c r="M27" i="34"/>
  <c r="M27" i="33"/>
  <c r="AP27" i="33" s="1"/>
  <c r="BP27" i="33" s="1"/>
  <c r="FG28" i="34"/>
  <c r="HG28" i="34" s="1"/>
  <c r="JG28" i="34" s="1"/>
  <c r="DT28" i="34"/>
  <c r="FT28" i="34"/>
  <c r="GT28" i="34"/>
  <c r="ET28" i="34"/>
  <c r="FF17" i="34"/>
  <c r="ES17" i="34"/>
  <c r="DS17" i="34"/>
  <c r="GS17" i="34"/>
  <c r="FS17" i="34"/>
  <c r="FT16" i="34"/>
  <c r="DT16" i="34"/>
  <c r="FG16" i="34"/>
  <c r="HG16" i="34" s="1"/>
  <c r="JG16" i="34" s="1"/>
  <c r="ET16" i="34"/>
  <c r="GT16" i="34"/>
  <c r="W19" i="34"/>
  <c r="J332" i="1"/>
  <c r="W19" i="33"/>
  <c r="BW19" i="34"/>
  <c r="W12" i="34"/>
  <c r="W12" i="33"/>
  <c r="J12" i="34"/>
  <c r="J12" i="33"/>
  <c r="FS12" i="34"/>
  <c r="GS12" i="34"/>
  <c r="FF12" i="34"/>
  <c r="DS12" i="34"/>
  <c r="ES12" i="34"/>
  <c r="I218" i="34"/>
  <c r="V218" i="34"/>
  <c r="V226" i="34" s="1"/>
  <c r="IU18" i="34" l="1"/>
  <c r="H200" i="6"/>
  <c r="H199" i="6"/>
  <c r="H697" i="6"/>
  <c r="I687" i="6"/>
  <c r="J325" i="1"/>
  <c r="J425" i="1"/>
  <c r="AY218" i="33"/>
  <c r="AY226" i="33" s="1"/>
  <c r="J154" i="1"/>
  <c r="J294" i="1"/>
  <c r="IS15" i="34"/>
  <c r="IT15" i="34"/>
  <c r="IS16" i="34"/>
  <c r="HS15" i="34"/>
  <c r="J394" i="1"/>
  <c r="HS17" i="34"/>
  <c r="IS25" i="34"/>
  <c r="HU18" i="34"/>
  <c r="J387" i="1"/>
  <c r="IS29" i="34"/>
  <c r="HT16" i="34"/>
  <c r="HV23" i="34"/>
  <c r="IT16" i="34"/>
  <c r="HS29" i="34"/>
  <c r="J456" i="1"/>
  <c r="J427" i="1"/>
  <c r="J458" i="1"/>
  <c r="J365" i="1"/>
  <c r="J396" i="1"/>
  <c r="J272" i="1"/>
  <c r="J481" i="1" s="1"/>
  <c r="HG21" i="34"/>
  <c r="JG21" i="34" s="1"/>
  <c r="GS218" i="34"/>
  <c r="IS17" i="34"/>
  <c r="IV27" i="34"/>
  <c r="HH22" i="34"/>
  <c r="JH22" i="34" s="1"/>
  <c r="K459" i="1"/>
  <c r="K428" i="1"/>
  <c r="K273" i="1"/>
  <c r="K366" i="1"/>
  <c r="K397" i="1"/>
  <c r="K335" i="1"/>
  <c r="K175" i="1"/>
  <c r="K206" i="1"/>
  <c r="K144" i="1"/>
  <c r="K237" i="1"/>
  <c r="K113" i="1"/>
  <c r="K82" i="1"/>
  <c r="K51" i="1"/>
  <c r="K79" i="1"/>
  <c r="K203" i="1"/>
  <c r="K141" i="1"/>
  <c r="K234" i="1"/>
  <c r="K48" i="1"/>
  <c r="K110" i="1"/>
  <c r="K172" i="1"/>
  <c r="BX12" i="34"/>
  <c r="AX12" i="34"/>
  <c r="K58" i="1"/>
  <c r="K182" i="1"/>
  <c r="K120" i="1"/>
  <c r="K89" i="1"/>
  <c r="K244" i="1"/>
  <c r="K151" i="1"/>
  <c r="K213" i="1"/>
  <c r="J185" i="1"/>
  <c r="J123" i="1"/>
  <c r="J92" i="1"/>
  <c r="J216" i="1"/>
  <c r="J61" i="1"/>
  <c r="J247" i="1"/>
  <c r="N502" i="6"/>
  <c r="K109" i="1"/>
  <c r="K171" i="1"/>
  <c r="K202" i="1"/>
  <c r="K140" i="1"/>
  <c r="K47" i="1"/>
  <c r="K233" i="1"/>
  <c r="K78" i="1"/>
  <c r="IS12" i="34"/>
  <c r="ES218" i="34"/>
  <c r="FS218" i="34"/>
  <c r="AM12" i="33"/>
  <c r="AZ12" i="33"/>
  <c r="IT28" i="34"/>
  <c r="N460" i="6"/>
  <c r="H467" i="6"/>
  <c r="I188" i="6"/>
  <c r="HS25" i="34"/>
  <c r="J418" i="1"/>
  <c r="BK12" i="34"/>
  <c r="HF29" i="34"/>
  <c r="JF29" i="34" s="1"/>
  <c r="IT26" i="34"/>
  <c r="K108" i="1"/>
  <c r="K232" i="1"/>
  <c r="K46" i="1"/>
  <c r="K139" i="1"/>
  <c r="K77" i="1"/>
  <c r="K170" i="1"/>
  <c r="K201" i="1"/>
  <c r="K246" i="1"/>
  <c r="K91" i="1"/>
  <c r="K60" i="1"/>
  <c r="K153" i="1"/>
  <c r="K215" i="1"/>
  <c r="K184" i="1"/>
  <c r="K122" i="1"/>
  <c r="EG12" i="34"/>
  <c r="GG12" i="34"/>
  <c r="JF19" i="34"/>
  <c r="HF19" i="34"/>
  <c r="HG15" i="34"/>
  <c r="JG15" i="34" s="1"/>
  <c r="J328" i="1"/>
  <c r="J421" i="1"/>
  <c r="J359" i="1"/>
  <c r="J452" i="1"/>
  <c r="J390" i="1"/>
  <c r="HF25" i="34"/>
  <c r="JF25" i="34" s="1"/>
  <c r="I431" i="1"/>
  <c r="I276" i="1"/>
  <c r="I338" i="1"/>
  <c r="I400" i="1"/>
  <c r="I462" i="1"/>
  <c r="I369" i="1"/>
  <c r="J142" i="1"/>
  <c r="J80" i="1"/>
  <c r="J111" i="1"/>
  <c r="J49" i="1"/>
  <c r="J204" i="1"/>
  <c r="J235" i="1"/>
  <c r="J173" i="1"/>
  <c r="J449" i="1"/>
  <c r="IS26" i="34"/>
  <c r="IV23" i="34"/>
  <c r="HS12" i="34"/>
  <c r="DS218" i="34"/>
  <c r="DT12" i="34"/>
  <c r="ET12" i="34"/>
  <c r="FT12" i="34"/>
  <c r="GT12" i="34"/>
  <c r="FG12" i="34"/>
  <c r="JG14" i="34"/>
  <c r="HG14" i="34"/>
  <c r="HF15" i="34"/>
  <c r="JF15" i="34" s="1"/>
  <c r="J482" i="1"/>
  <c r="EJ27" i="34"/>
  <c r="IJ27" i="34" s="1"/>
  <c r="GJ27" i="34"/>
  <c r="X12" i="34"/>
  <c r="X12" i="33"/>
  <c r="AK12" i="34"/>
  <c r="K263" i="1"/>
  <c r="J212" i="1"/>
  <c r="J88" i="1"/>
  <c r="J150" i="1"/>
  <c r="J57" i="1"/>
  <c r="J181" i="1"/>
  <c r="J119" i="1"/>
  <c r="J243" i="1"/>
  <c r="BL12" i="33"/>
  <c r="AL218" i="33"/>
  <c r="IF12" i="34"/>
  <c r="EF218" i="34"/>
  <c r="EG19" i="34"/>
  <c r="IG19" i="34" s="1"/>
  <c r="GG19" i="34"/>
  <c r="M210" i="1"/>
  <c r="M117" i="1"/>
  <c r="M179" i="1"/>
  <c r="M241" i="1"/>
  <c r="M86" i="1"/>
  <c r="M148" i="1"/>
  <c r="M55" i="1"/>
  <c r="FF218" i="34"/>
  <c r="HF12" i="34"/>
  <c r="HT28" i="34"/>
  <c r="EW27" i="34"/>
  <c r="FW27" i="34"/>
  <c r="FJ27" i="34"/>
  <c r="HJ27" i="34" s="1"/>
  <c r="JJ27" i="34" s="1"/>
  <c r="GW27" i="34"/>
  <c r="DW27" i="34"/>
  <c r="FT19" i="34"/>
  <c r="DT19" i="34"/>
  <c r="HT19" i="34" s="1"/>
  <c r="GT19" i="34"/>
  <c r="ET19" i="34"/>
  <c r="IT19" i="34" s="1"/>
  <c r="FG19" i="34"/>
  <c r="JG19" i="34" s="1"/>
  <c r="HS16" i="34"/>
  <c r="K12" i="34"/>
  <c r="K12" i="33"/>
  <c r="CK12" i="34"/>
  <c r="HT26" i="34"/>
  <c r="L168" i="1"/>
  <c r="L44" i="1"/>
  <c r="L199" i="1"/>
  <c r="L106" i="1"/>
  <c r="L230" i="1"/>
  <c r="L75" i="1"/>
  <c r="L137" i="1"/>
  <c r="BY12" i="33"/>
  <c r="HT15" i="34"/>
  <c r="GF218" i="34"/>
  <c r="HS26" i="34"/>
  <c r="HF17" i="34"/>
  <c r="JF17" i="34" s="1"/>
  <c r="I454" i="1"/>
  <c r="I423" i="1"/>
  <c r="I330" i="1"/>
  <c r="I392" i="1"/>
  <c r="I361" i="1"/>
  <c r="L112" i="1"/>
  <c r="L81" i="1"/>
  <c r="L174" i="1"/>
  <c r="L143" i="1"/>
  <c r="L50" i="1"/>
  <c r="L205" i="1"/>
  <c r="L236" i="1"/>
  <c r="I379" i="1" l="1"/>
  <c r="I410" i="1"/>
  <c r="I441" i="1"/>
  <c r="I189" i="27" s="1"/>
  <c r="HW27" i="34"/>
  <c r="I348" i="1"/>
  <c r="I286" i="1"/>
  <c r="J222" i="1"/>
  <c r="J253" i="1"/>
  <c r="J98" i="1"/>
  <c r="J160" i="1"/>
  <c r="J67" i="1"/>
  <c r="J129" i="1"/>
  <c r="I472" i="1"/>
  <c r="I190" i="27" s="1"/>
  <c r="J191" i="1"/>
  <c r="IW27" i="34"/>
  <c r="L362" i="1"/>
  <c r="AY18" i="34"/>
  <c r="HG19" i="34"/>
  <c r="Y12" i="33"/>
  <c r="Y12" i="34"/>
  <c r="M305" i="1"/>
  <c r="M23" i="33"/>
  <c r="AP23" i="33" s="1"/>
  <c r="BP23" i="33" s="1"/>
  <c r="M23" i="34"/>
  <c r="BZ23" i="34"/>
  <c r="M429" i="1"/>
  <c r="J307" i="1"/>
  <c r="J25" i="34"/>
  <c r="J25" i="33"/>
  <c r="AM25" i="33" s="1"/>
  <c r="BM25" i="33" s="1"/>
  <c r="IT12" i="34"/>
  <c r="HS218" i="34"/>
  <c r="BJ17" i="34"/>
  <c r="J268" i="1"/>
  <c r="AJ17" i="34"/>
  <c r="I187" i="27"/>
  <c r="BX28" i="34"/>
  <c r="K434" i="1"/>
  <c r="K465" i="1"/>
  <c r="CK28" i="34"/>
  <c r="BK14" i="34"/>
  <c r="K389" i="1"/>
  <c r="CK14" i="34"/>
  <c r="K451" i="1"/>
  <c r="BM12" i="33"/>
  <c r="CK15" i="34"/>
  <c r="BX15" i="34"/>
  <c r="BJ29" i="34"/>
  <c r="J404" i="1"/>
  <c r="K370" i="1"/>
  <c r="AX26" i="34"/>
  <c r="K401" i="1"/>
  <c r="BK26" i="34"/>
  <c r="X16" i="34"/>
  <c r="K329" i="1"/>
  <c r="X16" i="33"/>
  <c r="BA16" i="33" s="1"/>
  <c r="CA16" i="33" s="1"/>
  <c r="AX16" i="34"/>
  <c r="K360" i="1"/>
  <c r="X19" i="34"/>
  <c r="K332" i="1"/>
  <c r="X19" i="33"/>
  <c r="BX19" i="34"/>
  <c r="K425" i="1"/>
  <c r="J431" i="1"/>
  <c r="CL18" i="34"/>
  <c r="L455" i="1"/>
  <c r="BL18" i="34"/>
  <c r="L393" i="1"/>
  <c r="AY12" i="34"/>
  <c r="BY12" i="34"/>
  <c r="EU12" i="34"/>
  <c r="GU12" i="34"/>
  <c r="FU12" i="34"/>
  <c r="FH12" i="34"/>
  <c r="DU12" i="34"/>
  <c r="CM23" i="34"/>
  <c r="M460" i="1"/>
  <c r="IF218" i="34"/>
  <c r="BJ25" i="34"/>
  <c r="BW25" i="34"/>
  <c r="H27" i="27"/>
  <c r="HT12" i="34"/>
  <c r="CJ17" i="34"/>
  <c r="W17" i="34"/>
  <c r="W17" i="33"/>
  <c r="IG12" i="34"/>
  <c r="K341" i="1"/>
  <c r="X28" i="34"/>
  <c r="X28" i="33"/>
  <c r="K372" i="1"/>
  <c r="AX28" i="34"/>
  <c r="K296" i="1"/>
  <c r="K14" i="34"/>
  <c r="K14" i="33"/>
  <c r="AN14" i="33" s="1"/>
  <c r="K327" i="1"/>
  <c r="X14" i="34"/>
  <c r="X14" i="33"/>
  <c r="BA14" i="33" s="1"/>
  <c r="CA14" i="33" s="1"/>
  <c r="BZ12" i="33"/>
  <c r="K266" i="1"/>
  <c r="AK15" i="34"/>
  <c r="BK15" i="34"/>
  <c r="J466" i="1"/>
  <c r="CJ29" i="34"/>
  <c r="J435" i="1"/>
  <c r="BW29" i="34"/>
  <c r="K463" i="1"/>
  <c r="CK26" i="34"/>
  <c r="AK26" i="34"/>
  <c r="K277" i="1"/>
  <c r="GH12" i="34"/>
  <c r="EH12" i="34"/>
  <c r="K267" i="1"/>
  <c r="AK16" i="34"/>
  <c r="BX16" i="34"/>
  <c r="K422" i="1"/>
  <c r="CK19" i="34"/>
  <c r="BK19" i="34"/>
  <c r="J361" i="1"/>
  <c r="BY18" i="34"/>
  <c r="L424" i="1"/>
  <c r="L18" i="34"/>
  <c r="L18" i="33"/>
  <c r="AO18" i="33" s="1"/>
  <c r="BO18" i="33" s="1"/>
  <c r="L300" i="1"/>
  <c r="BY218" i="33"/>
  <c r="BY226" i="33" s="1"/>
  <c r="L12" i="34"/>
  <c r="L12" i="33"/>
  <c r="L263" i="1"/>
  <c r="AL12" i="34"/>
  <c r="AM23" i="34"/>
  <c r="M274" i="1"/>
  <c r="M398" i="1"/>
  <c r="BM23" i="34"/>
  <c r="CJ25" i="34"/>
  <c r="AJ25" i="34"/>
  <c r="BA12" i="33"/>
  <c r="J17" i="34"/>
  <c r="J299" i="1"/>
  <c r="J17" i="33"/>
  <c r="BK28" i="34"/>
  <c r="K403" i="1"/>
  <c r="K279" i="1"/>
  <c r="AK28" i="34"/>
  <c r="BX14" i="34"/>
  <c r="K420" i="1"/>
  <c r="K358" i="1"/>
  <c r="AX14" i="34"/>
  <c r="HG12" i="34"/>
  <c r="JG12" i="34" s="1"/>
  <c r="AX15" i="34"/>
  <c r="X15" i="34"/>
  <c r="X15" i="33"/>
  <c r="BA15" i="33" s="1"/>
  <c r="AW29" i="34"/>
  <c r="J373" i="1"/>
  <c r="J29" i="34"/>
  <c r="J311" i="1"/>
  <c r="J29" i="33"/>
  <c r="AM29" i="33" s="1"/>
  <c r="BM29" i="33" s="1"/>
  <c r="K26" i="34"/>
  <c r="K308" i="1"/>
  <c r="K26" i="33"/>
  <c r="AN26" i="33" s="1"/>
  <c r="BN26" i="33" s="1"/>
  <c r="CK16" i="34"/>
  <c r="K453" i="1"/>
  <c r="K298" i="1"/>
  <c r="K16" i="34"/>
  <c r="K16" i="33"/>
  <c r="AN16" i="33" s="1"/>
  <c r="AK19" i="34"/>
  <c r="K270" i="1"/>
  <c r="K328" i="1"/>
  <c r="AL18" i="34"/>
  <c r="L269" i="1"/>
  <c r="L331" i="1"/>
  <c r="Y18" i="34"/>
  <c r="Y18" i="33"/>
  <c r="CL12" i="34"/>
  <c r="BL12" i="34"/>
  <c r="AN12" i="33"/>
  <c r="JF12" i="34"/>
  <c r="HF218" i="34"/>
  <c r="M367" i="1"/>
  <c r="AZ23" i="34"/>
  <c r="Z23" i="33"/>
  <c r="Z23" i="34"/>
  <c r="M336" i="1"/>
  <c r="BL218" i="33"/>
  <c r="W25" i="34"/>
  <c r="W25" i="33"/>
  <c r="AW25" i="34"/>
  <c r="BW17" i="34"/>
  <c r="AW17" i="34"/>
  <c r="I188" i="27"/>
  <c r="K310" i="1"/>
  <c r="K28" i="34"/>
  <c r="K28" i="33"/>
  <c r="AN28" i="33" s="1"/>
  <c r="BN28" i="33" s="1"/>
  <c r="K265" i="1"/>
  <c r="AK14" i="34"/>
  <c r="N418" i="6"/>
  <c r="I732" i="6"/>
  <c r="K15" i="34"/>
  <c r="K297" i="1"/>
  <c r="K15" i="33"/>
  <c r="AN15" i="33" s="1"/>
  <c r="J280" i="1"/>
  <c r="AJ29" i="34"/>
  <c r="W29" i="34"/>
  <c r="W29" i="33"/>
  <c r="J342" i="1"/>
  <c r="BX26" i="34"/>
  <c r="K432" i="1"/>
  <c r="X26" i="34"/>
  <c r="K339" i="1"/>
  <c r="X26" i="33"/>
  <c r="BK16" i="34"/>
  <c r="K391" i="1"/>
  <c r="K19" i="34"/>
  <c r="K19" i="33"/>
  <c r="AN19" i="33" s="1"/>
  <c r="BN19" i="33" s="1"/>
  <c r="K301" i="1"/>
  <c r="AX19" i="34"/>
  <c r="IS218" i="34"/>
  <c r="J400" i="1" l="1"/>
  <c r="K482" i="1"/>
  <c r="J338" i="1"/>
  <c r="J188" i="27" s="1"/>
  <c r="J276" i="1"/>
  <c r="J286" i="1" s="1"/>
  <c r="J369" i="1"/>
  <c r="J379" i="1" s="1"/>
  <c r="J317" i="1"/>
  <c r="L248" i="1"/>
  <c r="L217" i="1"/>
  <c r="L155" i="1"/>
  <c r="L186" i="1"/>
  <c r="L62" i="1"/>
  <c r="L124" i="1"/>
  <c r="L93" i="1"/>
  <c r="K154" i="1"/>
  <c r="J423" i="1"/>
  <c r="J441" i="1" s="1"/>
  <c r="J189" i="27" s="1"/>
  <c r="J462" i="1"/>
  <c r="K363" i="1"/>
  <c r="K456" i="1"/>
  <c r="K394" i="1"/>
  <c r="CA15" i="33"/>
  <c r="K359" i="1"/>
  <c r="K458" i="1"/>
  <c r="K427" i="1"/>
  <c r="K272" i="1"/>
  <c r="K396" i="1"/>
  <c r="K365" i="1"/>
  <c r="HH21" i="34"/>
  <c r="JH21" i="34" s="1"/>
  <c r="FU15" i="34"/>
  <c r="DU15" i="34"/>
  <c r="GU15" i="34"/>
  <c r="EU15" i="34"/>
  <c r="FH15" i="34"/>
  <c r="HH15" i="34" s="1"/>
  <c r="JH15" i="34" s="1"/>
  <c r="GG17" i="34"/>
  <c r="EG17" i="34"/>
  <c r="AW218" i="34"/>
  <c r="AW226" i="34" s="1"/>
  <c r="GJ23" i="34"/>
  <c r="EJ23" i="34"/>
  <c r="IJ23" i="34" s="1"/>
  <c r="L113" i="1"/>
  <c r="L206" i="1"/>
  <c r="L175" i="1"/>
  <c r="L82" i="1"/>
  <c r="L51" i="1"/>
  <c r="L237" i="1"/>
  <c r="L144" i="1"/>
  <c r="L246" i="1"/>
  <c r="L184" i="1"/>
  <c r="L122" i="1"/>
  <c r="L60" i="1"/>
  <c r="L215" i="1"/>
  <c r="L153" i="1"/>
  <c r="L91" i="1"/>
  <c r="L110" i="1"/>
  <c r="L203" i="1"/>
  <c r="L79" i="1"/>
  <c r="L234" i="1"/>
  <c r="L141" i="1"/>
  <c r="L48" i="1"/>
  <c r="L172" i="1"/>
  <c r="GG29" i="34"/>
  <c r="EG29" i="34"/>
  <c r="IG29" i="34" s="1"/>
  <c r="H742" i="6"/>
  <c r="EH14" i="34"/>
  <c r="IH14" i="34" s="1"/>
  <c r="GH14" i="34"/>
  <c r="FV12" i="34"/>
  <c r="CJ218" i="34"/>
  <c r="CJ226" i="34" s="1"/>
  <c r="FU14" i="34"/>
  <c r="DU14" i="34"/>
  <c r="HU14" i="34" s="1"/>
  <c r="GU14" i="34"/>
  <c r="FH14" i="34"/>
  <c r="EU14" i="34"/>
  <c r="IU14" i="34" s="1"/>
  <c r="W218" i="34"/>
  <c r="W226" i="34" s="1"/>
  <c r="FT17" i="34"/>
  <c r="AJ218" i="34"/>
  <c r="AJ226" i="34" s="1"/>
  <c r="BJ218" i="34"/>
  <c r="EI18" i="34"/>
  <c r="II18" i="34" s="1"/>
  <c r="GI18" i="34"/>
  <c r="HI22" i="34"/>
  <c r="JI22" i="34" s="1"/>
  <c r="L273" i="1"/>
  <c r="L335" i="1"/>
  <c r="L428" i="1"/>
  <c r="L397" i="1"/>
  <c r="L459" i="1"/>
  <c r="L366" i="1"/>
  <c r="GG25" i="34"/>
  <c r="EG25" i="34"/>
  <c r="IG25" i="34" s="1"/>
  <c r="BN12" i="33"/>
  <c r="BN16" i="33"/>
  <c r="EU26" i="34"/>
  <c r="DU26" i="34"/>
  <c r="FH26" i="34"/>
  <c r="HH26" i="34" s="1"/>
  <c r="JH26" i="34" s="1"/>
  <c r="FU26" i="34"/>
  <c r="GU26" i="34"/>
  <c r="FT29" i="34"/>
  <c r="DT29" i="34"/>
  <c r="FG29" i="34"/>
  <c r="HG29" i="34" s="1"/>
  <c r="JG29" i="34" s="1"/>
  <c r="ET29" i="34"/>
  <c r="GT29" i="34"/>
  <c r="AM17" i="33"/>
  <c r="J218" i="33"/>
  <c r="CA12" i="33"/>
  <c r="AO12" i="33"/>
  <c r="FV18" i="34"/>
  <c r="DV18" i="34"/>
  <c r="GV18" i="34"/>
  <c r="FI18" i="34"/>
  <c r="HI18" i="34" s="1"/>
  <c r="JI18" i="34" s="1"/>
  <c r="EV18" i="34"/>
  <c r="K150" i="1"/>
  <c r="K181" i="1"/>
  <c r="K88" i="1"/>
  <c r="K212" i="1"/>
  <c r="K57" i="1"/>
  <c r="K119" i="1"/>
  <c r="K243" i="1"/>
  <c r="BW218" i="34"/>
  <c r="BW226" i="34" s="1"/>
  <c r="GI12" i="34"/>
  <c r="EI12" i="34"/>
  <c r="M81" i="1"/>
  <c r="M50" i="1"/>
  <c r="M143" i="1"/>
  <c r="M205" i="1"/>
  <c r="M236" i="1"/>
  <c r="M112" i="1"/>
  <c r="M174" i="1"/>
  <c r="K421" i="1"/>
  <c r="I198" i="6"/>
  <c r="GU19" i="34"/>
  <c r="FU19" i="34"/>
  <c r="DU19" i="34"/>
  <c r="HU19" i="34" s="1"/>
  <c r="FH19" i="34"/>
  <c r="JH19" i="34" s="1"/>
  <c r="EU19" i="34"/>
  <c r="IU19" i="34" s="1"/>
  <c r="BN15" i="33"/>
  <c r="FU28" i="34"/>
  <c r="DU28" i="34"/>
  <c r="EU28" i="34"/>
  <c r="GU28" i="34"/>
  <c r="FH28" i="34"/>
  <c r="HH28" i="34" s="1"/>
  <c r="JH28" i="34" s="1"/>
  <c r="I474" i="1"/>
  <c r="K204" i="1"/>
  <c r="K142" i="1"/>
  <c r="K49" i="1"/>
  <c r="K173" i="1"/>
  <c r="K111" i="1"/>
  <c r="K235" i="1"/>
  <c r="K80" i="1"/>
  <c r="GU16" i="34"/>
  <c r="FU16" i="34"/>
  <c r="DU16" i="34"/>
  <c r="EU16" i="34"/>
  <c r="FH16" i="34"/>
  <c r="HH16" i="34" s="1"/>
  <c r="JH16" i="34" s="1"/>
  <c r="GV12" i="34"/>
  <c r="EV12" i="34"/>
  <c r="DV12" i="34"/>
  <c r="FI12" i="34"/>
  <c r="L140" i="1"/>
  <c r="L233" i="1"/>
  <c r="L47" i="1"/>
  <c r="L202" i="1"/>
  <c r="L78" i="1"/>
  <c r="L171" i="1"/>
  <c r="L109" i="1"/>
  <c r="M44" i="1"/>
  <c r="M168" i="1"/>
  <c r="M137" i="1"/>
  <c r="M106" i="1"/>
  <c r="M199" i="1"/>
  <c r="M75" i="1"/>
  <c r="M230" i="1"/>
  <c r="IH12" i="34"/>
  <c r="AZ17" i="33"/>
  <c r="W218" i="33"/>
  <c r="W226" i="33" s="1"/>
  <c r="J454" i="1"/>
  <c r="HU12" i="34"/>
  <c r="IU12" i="34"/>
  <c r="GH26" i="34"/>
  <c r="EH26" i="34"/>
  <c r="IH26" i="34" s="1"/>
  <c r="K92" i="1"/>
  <c r="K123" i="1"/>
  <c r="K247" i="1"/>
  <c r="K61" i="1"/>
  <c r="K216" i="1"/>
  <c r="K185" i="1"/>
  <c r="GH19" i="34"/>
  <c r="EH19" i="34"/>
  <c r="IH19" i="34" s="1"/>
  <c r="GH15" i="34"/>
  <c r="EH15" i="34"/>
  <c r="IH15" i="34" s="1"/>
  <c r="DT17" i="34"/>
  <c r="FG17" i="34"/>
  <c r="ET17" i="34"/>
  <c r="GT17" i="34"/>
  <c r="J218" i="34"/>
  <c r="K390" i="1"/>
  <c r="BN14" i="33"/>
  <c r="GH28" i="34"/>
  <c r="EH28" i="34"/>
  <c r="IH28" i="34" s="1"/>
  <c r="J330" i="1"/>
  <c r="JF218" i="34"/>
  <c r="HH12" i="34"/>
  <c r="K418" i="1"/>
  <c r="K387" i="1"/>
  <c r="K325" i="1"/>
  <c r="K356" i="1"/>
  <c r="K294" i="1"/>
  <c r="K449" i="1"/>
  <c r="GH16" i="34"/>
  <c r="EH16" i="34"/>
  <c r="IH16" i="34" s="1"/>
  <c r="K452" i="1"/>
  <c r="J392" i="1"/>
  <c r="J410" i="1" s="1"/>
  <c r="ET25" i="34"/>
  <c r="FT25" i="34"/>
  <c r="GT25" i="34"/>
  <c r="DT25" i="34"/>
  <c r="FG25" i="34"/>
  <c r="HG25" i="34" s="1"/>
  <c r="JG25" i="34" s="1"/>
  <c r="DW23" i="34"/>
  <c r="EW23" i="34"/>
  <c r="FJ23" i="34"/>
  <c r="HJ23" i="34" s="1"/>
  <c r="JJ23" i="34" s="1"/>
  <c r="FW23" i="34"/>
  <c r="GW23" i="34"/>
  <c r="BB12" i="33"/>
  <c r="L151" i="1"/>
  <c r="L244" i="1"/>
  <c r="L58" i="1"/>
  <c r="L213" i="1"/>
  <c r="L89" i="1"/>
  <c r="L182" i="1"/>
  <c r="L120" i="1"/>
  <c r="L201" i="1"/>
  <c r="L170" i="1"/>
  <c r="L46" i="1"/>
  <c r="L232" i="1"/>
  <c r="L139" i="1"/>
  <c r="L108" i="1"/>
  <c r="L77" i="1"/>
  <c r="J472" i="1" l="1"/>
  <c r="I200" i="6"/>
  <c r="I199" i="6"/>
  <c r="J190" i="27"/>
  <c r="J687" i="6"/>
  <c r="I697" i="6"/>
  <c r="J187" i="27"/>
  <c r="J348" i="1"/>
  <c r="K129" i="1"/>
  <c r="K98" i="1"/>
  <c r="K253" i="1"/>
  <c r="AZ218" i="33"/>
  <c r="AZ226" i="33" s="1"/>
  <c r="K67" i="1"/>
  <c r="L281" i="1"/>
  <c r="AL30" i="34"/>
  <c r="L467" i="1"/>
  <c r="CL30" i="34"/>
  <c r="K191" i="1"/>
  <c r="L405" i="1"/>
  <c r="BL30" i="34"/>
  <c r="K222" i="1"/>
  <c r="L312" i="1"/>
  <c r="L30" i="34"/>
  <c r="L374" i="1"/>
  <c r="AY30" i="34"/>
  <c r="K160" i="1"/>
  <c r="L343" i="1"/>
  <c r="Y30" i="34"/>
  <c r="L436" i="1"/>
  <c r="BY30" i="34"/>
  <c r="K481" i="1"/>
  <c r="HU26" i="34"/>
  <c r="IU15" i="34"/>
  <c r="J467" i="6"/>
  <c r="HT25" i="34"/>
  <c r="IU28" i="34"/>
  <c r="AY31" i="34"/>
  <c r="BY31" i="34"/>
  <c r="HU16" i="34"/>
  <c r="Y31" i="34"/>
  <c r="Y30" i="33"/>
  <c r="CL31" i="34"/>
  <c r="BL31" i="34"/>
  <c r="AL31" i="34"/>
  <c r="L31" i="34"/>
  <c r="L30" i="33"/>
  <c r="AO30" i="33" s="1"/>
  <c r="BO30" i="33" s="1"/>
  <c r="L358" i="1"/>
  <c r="AY14" i="34"/>
  <c r="BY14" i="34"/>
  <c r="L420" i="1"/>
  <c r="Y26" i="34"/>
  <c r="L339" i="1"/>
  <c r="Y26" i="33"/>
  <c r="L277" i="1"/>
  <c r="AL26" i="34"/>
  <c r="HT17" i="34"/>
  <c r="DT218" i="34"/>
  <c r="AK29" i="34"/>
  <c r="K280" i="1"/>
  <c r="Z12" i="34"/>
  <c r="Z12" i="33"/>
  <c r="BY15" i="34"/>
  <c r="K17" i="34"/>
  <c r="K299" i="1"/>
  <c r="K17" i="33"/>
  <c r="K268" i="1"/>
  <c r="AK17" i="34"/>
  <c r="BZ18" i="34"/>
  <c r="M424" i="1"/>
  <c r="K307" i="1"/>
  <c r="K25" i="33"/>
  <c r="AN25" i="33" s="1"/>
  <c r="BN25" i="33" s="1"/>
  <c r="K25" i="34"/>
  <c r="IV18" i="34"/>
  <c r="FT218" i="34"/>
  <c r="J188" i="6"/>
  <c r="L360" i="1"/>
  <c r="AY16" i="34"/>
  <c r="L329" i="1"/>
  <c r="Y16" i="33"/>
  <c r="BB16" i="33" s="1"/>
  <c r="CB16" i="33" s="1"/>
  <c r="Y16" i="34"/>
  <c r="L434" i="1"/>
  <c r="BY28" i="34"/>
  <c r="L465" i="1"/>
  <c r="CL28" i="34"/>
  <c r="AY19" i="34"/>
  <c r="BL19" i="34"/>
  <c r="IG17" i="34"/>
  <c r="EG218" i="34"/>
  <c r="L154" i="1"/>
  <c r="L451" i="1"/>
  <c r="CL14" i="34"/>
  <c r="BL26" i="34"/>
  <c r="L401" i="1"/>
  <c r="L463" i="1"/>
  <c r="CL26" i="34"/>
  <c r="IW23" i="34"/>
  <c r="GT218" i="34"/>
  <c r="K466" i="1"/>
  <c r="CK29" i="34"/>
  <c r="K311" i="1"/>
  <c r="K29" i="33"/>
  <c r="AN29" i="33" s="1"/>
  <c r="BN29" i="33" s="1"/>
  <c r="K29" i="34"/>
  <c r="BZ17" i="33"/>
  <c r="CM12" i="34"/>
  <c r="AZ12" i="34"/>
  <c r="Y15" i="33"/>
  <c r="BB15" i="33" s="1"/>
  <c r="Y15" i="34"/>
  <c r="AL15" i="34"/>
  <c r="L266" i="1"/>
  <c r="CK17" i="34"/>
  <c r="AX17" i="34"/>
  <c r="HU28" i="34"/>
  <c r="HH19" i="34"/>
  <c r="BM18" i="34"/>
  <c r="M393" i="1"/>
  <c r="AZ18" i="34"/>
  <c r="M362" i="1"/>
  <c r="II12" i="34"/>
  <c r="X25" i="34"/>
  <c r="X25" i="33"/>
  <c r="BK25" i="34"/>
  <c r="HT29" i="34"/>
  <c r="HH14" i="34"/>
  <c r="JH14" i="34"/>
  <c r="CL16" i="34"/>
  <c r="L453" i="1"/>
  <c r="L279" i="1"/>
  <c r="AL28" i="34"/>
  <c r="CL19" i="34"/>
  <c r="BY19" i="34"/>
  <c r="GG218" i="34"/>
  <c r="L425" i="1"/>
  <c r="K338" i="1"/>
  <c r="K454" i="1"/>
  <c r="L421" i="1"/>
  <c r="L14" i="34"/>
  <c r="L296" i="1"/>
  <c r="L14" i="33"/>
  <c r="L265" i="1"/>
  <c r="AL14" i="34"/>
  <c r="L26" i="33"/>
  <c r="AO26" i="33" s="1"/>
  <c r="BO26" i="33" s="1"/>
  <c r="L26" i="34"/>
  <c r="L308" i="1"/>
  <c r="L370" i="1"/>
  <c r="AY26" i="34"/>
  <c r="HW23" i="34"/>
  <c r="IT25" i="34"/>
  <c r="I467" i="6"/>
  <c r="IT17" i="34"/>
  <c r="ET218" i="34"/>
  <c r="BK29" i="34"/>
  <c r="K404" i="1"/>
  <c r="AX29" i="34"/>
  <c r="K373" i="1"/>
  <c r="M12" i="34"/>
  <c r="M12" i="33"/>
  <c r="BM12" i="34"/>
  <c r="BL15" i="34"/>
  <c r="CL15" i="34"/>
  <c r="HV12" i="34"/>
  <c r="X17" i="33"/>
  <c r="X17" i="34"/>
  <c r="Z18" i="34"/>
  <c r="Z18" i="33"/>
  <c r="M331" i="1"/>
  <c r="AM18" i="34"/>
  <c r="M269" i="1"/>
  <c r="AK25" i="34"/>
  <c r="AX25" i="34"/>
  <c r="BM17" i="33"/>
  <c r="AM218" i="33"/>
  <c r="BL16" i="34"/>
  <c r="L391" i="1"/>
  <c r="L16" i="33"/>
  <c r="AO16" i="33" s="1"/>
  <c r="L16" i="34"/>
  <c r="L298" i="1"/>
  <c r="L28" i="33"/>
  <c r="AO28" i="33" s="1"/>
  <c r="BO28" i="33" s="1"/>
  <c r="L28" i="34"/>
  <c r="L310" i="1"/>
  <c r="Y28" i="33"/>
  <c r="Y28" i="34"/>
  <c r="L341" i="1"/>
  <c r="L270" i="1"/>
  <c r="AL19" i="34"/>
  <c r="Y19" i="33"/>
  <c r="Y19" i="34"/>
  <c r="L332" i="1"/>
  <c r="HU15" i="34"/>
  <c r="Y14" i="33"/>
  <c r="Y14" i="34"/>
  <c r="L327" i="1"/>
  <c r="L389" i="1"/>
  <c r="BL14" i="34"/>
  <c r="L432" i="1"/>
  <c r="BY26" i="34"/>
  <c r="JH12" i="34"/>
  <c r="FG218" i="34"/>
  <c r="K435" i="1"/>
  <c r="BX29" i="34"/>
  <c r="X29" i="34"/>
  <c r="X29" i="33"/>
  <c r="K342" i="1"/>
  <c r="BZ12" i="34"/>
  <c r="AM12" i="34"/>
  <c r="M263" i="1"/>
  <c r="L15" i="34"/>
  <c r="L15" i="33"/>
  <c r="AO15" i="33" s="1"/>
  <c r="L297" i="1"/>
  <c r="AY15" i="34"/>
  <c r="IV12" i="34"/>
  <c r="IU16" i="34"/>
  <c r="BK17" i="34"/>
  <c r="BX17" i="34"/>
  <c r="J198" i="6"/>
  <c r="CM18" i="34"/>
  <c r="M455" i="1"/>
  <c r="M18" i="34"/>
  <c r="M300" i="1"/>
  <c r="M18" i="33"/>
  <c r="AP18" i="33" s="1"/>
  <c r="BP18" i="33" s="1"/>
  <c r="CK25" i="34"/>
  <c r="BX25" i="34"/>
  <c r="HG17" i="34"/>
  <c r="HV18" i="34"/>
  <c r="IT29" i="34"/>
  <c r="IU26" i="34"/>
  <c r="L267" i="1"/>
  <c r="AL16" i="34"/>
  <c r="L422" i="1"/>
  <c r="BY16" i="34"/>
  <c r="L372" i="1"/>
  <c r="AY28" i="34"/>
  <c r="L403" i="1"/>
  <c r="BL28" i="34"/>
  <c r="L301" i="1"/>
  <c r="L19" i="33"/>
  <c r="AO19" i="33" s="1"/>
  <c r="BO19" i="33" s="1"/>
  <c r="L19" i="34"/>
  <c r="J200" i="6" l="1"/>
  <c r="J199" i="6"/>
  <c r="CB12" i="33"/>
  <c r="K317" i="1"/>
  <c r="M248" i="1"/>
  <c r="M217" i="1"/>
  <c r="M186" i="1"/>
  <c r="M155" i="1"/>
  <c r="M62" i="1"/>
  <c r="M124" i="1"/>
  <c r="M93" i="1"/>
  <c r="EV30" i="34"/>
  <c r="GV30" i="34"/>
  <c r="FI30" i="34"/>
  <c r="HI30" i="34" s="1"/>
  <c r="JI30" i="34" s="1"/>
  <c r="FV30" i="34"/>
  <c r="DV30" i="34"/>
  <c r="GI30" i="34"/>
  <c r="EI30" i="34"/>
  <c r="II30" i="34" s="1"/>
  <c r="K392" i="1"/>
  <c r="L452" i="1"/>
  <c r="J732" i="6"/>
  <c r="BO12" i="33"/>
  <c r="K431" i="1"/>
  <c r="K462" i="1"/>
  <c r="K472" i="1" s="1"/>
  <c r="K369" i="1"/>
  <c r="K276" i="1"/>
  <c r="K187" i="27" s="1"/>
  <c r="L482" i="1"/>
  <c r="K423" i="1"/>
  <c r="BK218" i="34"/>
  <c r="L359" i="1"/>
  <c r="L390" i="1"/>
  <c r="K188" i="27"/>
  <c r="DV31" i="34"/>
  <c r="FV31" i="34"/>
  <c r="EV31" i="34"/>
  <c r="FI31" i="34"/>
  <c r="HI31" i="34" s="1"/>
  <c r="JI31" i="34" s="1"/>
  <c r="GV31" i="34"/>
  <c r="L427" i="1"/>
  <c r="L272" i="1"/>
  <c r="L365" i="1"/>
  <c r="L396" i="1"/>
  <c r="L458" i="1"/>
  <c r="HI21" i="34"/>
  <c r="JI21" i="34" s="1"/>
  <c r="K330" i="1"/>
  <c r="K348" i="1" s="1"/>
  <c r="GI31" i="34"/>
  <c r="EI31" i="34"/>
  <c r="II31" i="34" s="1"/>
  <c r="I742" i="6"/>
  <c r="M232" i="1"/>
  <c r="M77" i="1"/>
  <c r="M170" i="1"/>
  <c r="M108" i="1"/>
  <c r="M46" i="1"/>
  <c r="M139" i="1"/>
  <c r="M201" i="1"/>
  <c r="M202" i="1"/>
  <c r="M78" i="1"/>
  <c r="M109" i="1"/>
  <c r="M47" i="1"/>
  <c r="M171" i="1"/>
  <c r="M140" i="1"/>
  <c r="M233" i="1"/>
  <c r="J474" i="1"/>
  <c r="HJ22" i="34"/>
  <c r="JJ22" i="34" s="1"/>
  <c r="M428" i="1"/>
  <c r="M397" i="1"/>
  <c r="M459" i="1"/>
  <c r="M366" i="1"/>
  <c r="M335" i="1"/>
  <c r="M273" i="1"/>
  <c r="M91" i="1"/>
  <c r="M215" i="1"/>
  <c r="M184" i="1"/>
  <c r="M246" i="1"/>
  <c r="M60" i="1"/>
  <c r="M122" i="1"/>
  <c r="M153" i="1"/>
  <c r="K400" i="1"/>
  <c r="EU25" i="34"/>
  <c r="EJ18" i="34"/>
  <c r="IJ18" i="34" s="1"/>
  <c r="GJ18" i="34"/>
  <c r="L328" i="1"/>
  <c r="EJ12" i="34"/>
  <c r="GJ12" i="34"/>
  <c r="L394" i="1"/>
  <c r="FU17" i="34"/>
  <c r="AK218" i="34"/>
  <c r="AK226" i="34" s="1"/>
  <c r="BC12" i="33"/>
  <c r="DV19" i="34"/>
  <c r="HV19" i="34" s="1"/>
  <c r="GV19" i="34"/>
  <c r="EV19" i="34"/>
  <c r="IV19" i="34" s="1"/>
  <c r="FI19" i="34"/>
  <c r="JI19" i="34" s="1"/>
  <c r="FV19" i="34"/>
  <c r="JG17" i="34"/>
  <c r="HG218" i="34"/>
  <c r="BO15" i="33"/>
  <c r="BX218" i="34"/>
  <c r="BX226" i="34" s="1"/>
  <c r="M151" i="1"/>
  <c r="M120" i="1"/>
  <c r="M244" i="1"/>
  <c r="M182" i="1"/>
  <c r="M58" i="1"/>
  <c r="M89" i="1"/>
  <c r="M213" i="1"/>
  <c r="FV16" i="34"/>
  <c r="DV16" i="34"/>
  <c r="FI16" i="34"/>
  <c r="HI16" i="34" s="1"/>
  <c r="JI16" i="34" s="1"/>
  <c r="GV16" i="34"/>
  <c r="EV16" i="34"/>
  <c r="X218" i="34"/>
  <c r="X226" i="34" s="1"/>
  <c r="AP12" i="33"/>
  <c r="AO14" i="33"/>
  <c r="L150" i="1"/>
  <c r="L88" i="1"/>
  <c r="L119" i="1"/>
  <c r="L243" i="1"/>
  <c r="L57" i="1"/>
  <c r="L212" i="1"/>
  <c r="L181" i="1"/>
  <c r="L456" i="1"/>
  <c r="CK218" i="34"/>
  <c r="CK226" i="34" s="1"/>
  <c r="GI16" i="34"/>
  <c r="EI16" i="34"/>
  <c r="II16" i="34" s="1"/>
  <c r="DU17" i="34"/>
  <c r="FH17" i="34"/>
  <c r="GU17" i="34"/>
  <c r="EU17" i="34"/>
  <c r="K218" i="34"/>
  <c r="EI14" i="34"/>
  <c r="GI14" i="34"/>
  <c r="M144" i="1"/>
  <c r="M206" i="1"/>
  <c r="M237" i="1"/>
  <c r="M51" i="1"/>
  <c r="M113" i="1"/>
  <c r="M82" i="1"/>
  <c r="M175" i="1"/>
  <c r="DW18" i="34"/>
  <c r="GW18" i="34"/>
  <c r="FJ18" i="34"/>
  <c r="HJ18" i="34" s="1"/>
  <c r="JJ18" i="34" s="1"/>
  <c r="EW18" i="34"/>
  <c r="FW18" i="34"/>
  <c r="EI15" i="34"/>
  <c r="II15" i="34" s="1"/>
  <c r="GI15" i="34"/>
  <c r="FV15" i="34"/>
  <c r="DV15" i="34"/>
  <c r="EV15" i="34"/>
  <c r="GV15" i="34"/>
  <c r="FI15" i="34"/>
  <c r="HI15" i="34" s="1"/>
  <c r="JI15" i="34" s="1"/>
  <c r="BB14" i="33"/>
  <c r="DV28" i="34"/>
  <c r="FV28" i="34"/>
  <c r="EV28" i="34"/>
  <c r="GV28" i="34"/>
  <c r="FI28" i="34"/>
  <c r="HI28" i="34" s="1"/>
  <c r="JI28" i="34" s="1"/>
  <c r="BO16" i="33"/>
  <c r="EH25" i="34"/>
  <c r="IH25" i="34" s="1"/>
  <c r="GH25" i="34"/>
  <c r="BA17" i="33"/>
  <c r="X218" i="33"/>
  <c r="X226" i="33" s="1"/>
  <c r="EW12" i="34"/>
  <c r="FJ12" i="34"/>
  <c r="GW12" i="34"/>
  <c r="FW12" i="34"/>
  <c r="DW12" i="34"/>
  <c r="EH29" i="34"/>
  <c r="IH29" i="34" s="1"/>
  <c r="GH29" i="34"/>
  <c r="IT218" i="34"/>
  <c r="GV26" i="34"/>
  <c r="FI26" i="34"/>
  <c r="HI26" i="34" s="1"/>
  <c r="JI26" i="34" s="1"/>
  <c r="FV26" i="34"/>
  <c r="DV26" i="34"/>
  <c r="EV26" i="34"/>
  <c r="I27" i="27"/>
  <c r="EH17" i="34"/>
  <c r="GH17" i="34"/>
  <c r="AX218" i="34"/>
  <c r="AX226" i="34" s="1"/>
  <c r="BZ218" i="33"/>
  <c r="BZ226" i="33" s="1"/>
  <c r="FU29" i="34"/>
  <c r="DU29" i="34"/>
  <c r="FH29" i="34"/>
  <c r="HH29" i="34" s="1"/>
  <c r="JH29" i="34" s="1"/>
  <c r="EU29" i="34"/>
  <c r="GU29" i="34"/>
  <c r="L216" i="1"/>
  <c r="L61" i="1"/>
  <c r="L92" i="1"/>
  <c r="L185" i="1"/>
  <c r="L247" i="1"/>
  <c r="L123" i="1"/>
  <c r="L142" i="1"/>
  <c r="L235" i="1"/>
  <c r="L173" i="1"/>
  <c r="L111" i="1"/>
  <c r="L49" i="1"/>
  <c r="L80" i="1"/>
  <c r="L204" i="1"/>
  <c r="EI19" i="34"/>
  <c r="II19" i="34" s="1"/>
  <c r="GI19" i="34"/>
  <c r="HT218" i="34"/>
  <c r="EI28" i="34"/>
  <c r="II28" i="34" s="1"/>
  <c r="GI28" i="34"/>
  <c r="BM218" i="33"/>
  <c r="EI26" i="34"/>
  <c r="II26" i="34" s="1"/>
  <c r="GI26" i="34"/>
  <c r="FV14" i="34"/>
  <c r="DV14" i="34"/>
  <c r="GV14" i="34"/>
  <c r="FI14" i="34"/>
  <c r="EV14" i="34"/>
  <c r="K361" i="1"/>
  <c r="CB15" i="33"/>
  <c r="HI12" i="34"/>
  <c r="L449" i="1"/>
  <c r="L356" i="1"/>
  <c r="L325" i="1"/>
  <c r="L418" i="1"/>
  <c r="L294" i="1"/>
  <c r="L387" i="1"/>
  <c r="M110" i="1"/>
  <c r="M172" i="1"/>
  <c r="M234" i="1"/>
  <c r="M141" i="1"/>
  <c r="M203" i="1"/>
  <c r="M79" i="1"/>
  <c r="M48" i="1"/>
  <c r="IG218" i="34"/>
  <c r="L363" i="1"/>
  <c r="FU25" i="34"/>
  <c r="FH25" i="34"/>
  <c r="DU25" i="34"/>
  <c r="GU25" i="34"/>
  <c r="AN17" i="33"/>
  <c r="K218" i="33"/>
  <c r="K190" i="27" l="1"/>
  <c r="J697" i="6"/>
  <c r="K687" i="6"/>
  <c r="L222" i="1"/>
  <c r="K379" i="1"/>
  <c r="HW18" i="34"/>
  <c r="L129" i="1"/>
  <c r="L191" i="1"/>
  <c r="L160" i="1"/>
  <c r="BA218" i="33"/>
  <c r="BA226" i="33" s="1"/>
  <c r="L98" i="1"/>
  <c r="L253" i="1"/>
  <c r="L67" i="1"/>
  <c r="K441" i="1"/>
  <c r="K410" i="1"/>
  <c r="K286" i="1"/>
  <c r="M281" i="1"/>
  <c r="AM30" i="34"/>
  <c r="M467" i="1"/>
  <c r="CM30" i="34"/>
  <c r="M374" i="1"/>
  <c r="AZ30" i="34"/>
  <c r="M312" i="1"/>
  <c r="M30" i="34"/>
  <c r="M405" i="1"/>
  <c r="BM30" i="34"/>
  <c r="HV30" i="34"/>
  <c r="IV30" i="34"/>
  <c r="M343" i="1"/>
  <c r="Z30" i="34"/>
  <c r="M436" i="1"/>
  <c r="BZ30" i="34"/>
  <c r="JG218" i="34"/>
  <c r="L481" i="1"/>
  <c r="Z31" i="34"/>
  <c r="Z30" i="33"/>
  <c r="M31" i="34"/>
  <c r="M30" i="33"/>
  <c r="AP30" i="33" s="1"/>
  <c r="BP30" i="33" s="1"/>
  <c r="IU25" i="34"/>
  <c r="AM31" i="34"/>
  <c r="CM31" i="34"/>
  <c r="IV31" i="34"/>
  <c r="BM31" i="34"/>
  <c r="IU29" i="34"/>
  <c r="HU25" i="34"/>
  <c r="HU29" i="34"/>
  <c r="GH218" i="34"/>
  <c r="HV15" i="34"/>
  <c r="AZ31" i="34"/>
  <c r="BZ31" i="34"/>
  <c r="HV31" i="34"/>
  <c r="M154" i="1"/>
  <c r="L431" i="1"/>
  <c r="M360" i="1"/>
  <c r="AZ16" i="34"/>
  <c r="M267" i="1"/>
  <c r="AM16" i="34"/>
  <c r="M453" i="1"/>
  <c r="CM16" i="34"/>
  <c r="IV14" i="34"/>
  <c r="Y17" i="34"/>
  <c r="Y17" i="33"/>
  <c r="BL29" i="34"/>
  <c r="L404" i="1"/>
  <c r="IH17" i="34"/>
  <c r="EH218" i="34"/>
  <c r="HV26" i="34"/>
  <c r="IV15" i="34"/>
  <c r="M301" i="1"/>
  <c r="M19" i="34"/>
  <c r="M19" i="33"/>
  <c r="AP19" i="33" s="1"/>
  <c r="BP19" i="33" s="1"/>
  <c r="BZ19" i="34"/>
  <c r="II14" i="34"/>
  <c r="HH17" i="34"/>
  <c r="FH218" i="34"/>
  <c r="BL25" i="34"/>
  <c r="Y25" i="34"/>
  <c r="Y25" i="33"/>
  <c r="HV16" i="34"/>
  <c r="BZ26" i="34"/>
  <c r="M432" i="1"/>
  <c r="M463" i="1"/>
  <c r="CM26" i="34"/>
  <c r="K188" i="6"/>
  <c r="M465" i="1"/>
  <c r="CM28" i="34"/>
  <c r="BM15" i="34"/>
  <c r="BZ15" i="34"/>
  <c r="M420" i="1"/>
  <c r="BZ14" i="34"/>
  <c r="BM14" i="34"/>
  <c r="M389" i="1"/>
  <c r="M456" i="1"/>
  <c r="BP12" i="33"/>
  <c r="BN17" i="33"/>
  <c r="AN218" i="33"/>
  <c r="M16" i="34"/>
  <c r="M298" i="1"/>
  <c r="M16" i="33"/>
  <c r="AP16" i="33" s="1"/>
  <c r="BP16" i="33" s="1"/>
  <c r="M391" i="1"/>
  <c r="BM16" i="34"/>
  <c r="JI12" i="34"/>
  <c r="JI14" i="34"/>
  <c r="HI14" i="34"/>
  <c r="BY17" i="34"/>
  <c r="BL17" i="34"/>
  <c r="AY29" i="34"/>
  <c r="L373" i="1"/>
  <c r="L29" i="33"/>
  <c r="AO29" i="33" s="1"/>
  <c r="BO29" i="33" s="1"/>
  <c r="L29" i="34"/>
  <c r="L311" i="1"/>
  <c r="CA17" i="33"/>
  <c r="IV28" i="34"/>
  <c r="J27" i="27"/>
  <c r="IW18" i="34"/>
  <c r="Z19" i="33"/>
  <c r="Z19" i="34"/>
  <c r="M332" i="1"/>
  <c r="AZ19" i="34"/>
  <c r="HU17" i="34"/>
  <c r="DU218" i="34"/>
  <c r="BY25" i="34"/>
  <c r="L25" i="34"/>
  <c r="L25" i="33"/>
  <c r="AO25" i="33" s="1"/>
  <c r="BO25" i="33" s="1"/>
  <c r="L307" i="1"/>
  <c r="IV16" i="34"/>
  <c r="M26" i="34"/>
  <c r="M308" i="1"/>
  <c r="M26" i="33"/>
  <c r="AP26" i="33" s="1"/>
  <c r="BP26" i="33" s="1"/>
  <c r="Z26" i="34"/>
  <c r="Z26" i="33"/>
  <c r="M339" i="1"/>
  <c r="HI19" i="34"/>
  <c r="M372" i="1"/>
  <c r="AZ28" i="34"/>
  <c r="BM28" i="34"/>
  <c r="M403" i="1"/>
  <c r="M266" i="1"/>
  <c r="AM15" i="34"/>
  <c r="M358" i="1"/>
  <c r="AZ14" i="34"/>
  <c r="M14" i="34"/>
  <c r="M296" i="1"/>
  <c r="M14" i="33"/>
  <c r="L423" i="1"/>
  <c r="M390" i="1"/>
  <c r="M422" i="1"/>
  <c r="BZ16" i="34"/>
  <c r="Z16" i="34"/>
  <c r="M329" i="1"/>
  <c r="Z16" i="33"/>
  <c r="BC16" i="33" s="1"/>
  <c r="CC16" i="33" s="1"/>
  <c r="L17" i="34"/>
  <c r="L17" i="33"/>
  <c r="L299" i="1"/>
  <c r="CL17" i="34"/>
  <c r="Y29" i="34"/>
  <c r="L342" i="1"/>
  <c r="Y29" i="33"/>
  <c r="AL29" i="34"/>
  <c r="L280" i="1"/>
  <c r="GU218" i="34"/>
  <c r="FU218" i="34"/>
  <c r="HW12" i="34"/>
  <c r="IW12" i="34"/>
  <c r="HV28" i="34"/>
  <c r="AM19" i="34"/>
  <c r="M270" i="1"/>
  <c r="IU17" i="34"/>
  <c r="EU218" i="34"/>
  <c r="AL25" i="34"/>
  <c r="AY25" i="34"/>
  <c r="M277" i="1"/>
  <c r="AM26" i="34"/>
  <c r="M370" i="1"/>
  <c r="AZ26" i="34"/>
  <c r="Z28" i="34"/>
  <c r="M341" i="1"/>
  <c r="Z28" i="33"/>
  <c r="M434" i="1"/>
  <c r="BZ28" i="34"/>
  <c r="CM15" i="34"/>
  <c r="Z15" i="33"/>
  <c r="BC15" i="33" s="1"/>
  <c r="Z15" i="34"/>
  <c r="M265" i="1"/>
  <c r="AM14" i="34"/>
  <c r="M451" i="1"/>
  <c r="CM14" i="34"/>
  <c r="HH25" i="34"/>
  <c r="JH25" i="34" s="1"/>
  <c r="HV14" i="34"/>
  <c r="AL17" i="34"/>
  <c r="L268" i="1"/>
  <c r="AY17" i="34"/>
  <c r="L466" i="1"/>
  <c r="CL29" i="34"/>
  <c r="L435" i="1"/>
  <c r="BY29" i="34"/>
  <c r="IV26" i="34"/>
  <c r="CB14" i="33"/>
  <c r="BM19" i="34"/>
  <c r="CM19" i="34"/>
  <c r="CL25" i="34"/>
  <c r="BO14" i="33"/>
  <c r="BM26" i="34"/>
  <c r="M401" i="1"/>
  <c r="IJ12" i="34"/>
  <c r="M279" i="1"/>
  <c r="AM28" i="34"/>
  <c r="M28" i="34"/>
  <c r="M310" i="1"/>
  <c r="M28" i="33"/>
  <c r="AP28" i="33" s="1"/>
  <c r="BP28" i="33" s="1"/>
  <c r="AZ15" i="34"/>
  <c r="M15" i="34"/>
  <c r="M15" i="33"/>
  <c r="AP15" i="33" s="1"/>
  <c r="BP15" i="33" s="1"/>
  <c r="M297" i="1"/>
  <c r="Z14" i="33"/>
  <c r="Z14" i="34"/>
  <c r="M327" i="1"/>
  <c r="K189" i="27" l="1"/>
  <c r="K697" i="6"/>
  <c r="K198" i="6"/>
  <c r="K474" i="1"/>
  <c r="CC12" i="33"/>
  <c r="L441" i="1"/>
  <c r="EW30" i="34"/>
  <c r="DW30" i="34"/>
  <c r="FJ30" i="34"/>
  <c r="HJ30" i="34" s="1"/>
  <c r="JJ30" i="34" s="1"/>
  <c r="GW30" i="34"/>
  <c r="FW30" i="34"/>
  <c r="L317" i="1"/>
  <c r="EJ30" i="34"/>
  <c r="IJ30" i="34" s="1"/>
  <c r="GJ30" i="34"/>
  <c r="CC15" i="33"/>
  <c r="L361" i="1"/>
  <c r="L462" i="1"/>
  <c r="M328" i="1"/>
  <c r="L369" i="1"/>
  <c r="Y218" i="33"/>
  <c r="Y226" i="33" s="1"/>
  <c r="L400" i="1"/>
  <c r="L276" i="1"/>
  <c r="L338" i="1"/>
  <c r="L188" i="27" s="1"/>
  <c r="M394" i="1"/>
  <c r="M359" i="1"/>
  <c r="M452" i="1"/>
  <c r="L454" i="1"/>
  <c r="EJ31" i="34"/>
  <c r="IJ31" i="34" s="1"/>
  <c r="GJ31" i="34"/>
  <c r="DW31" i="34"/>
  <c r="FJ31" i="34"/>
  <c r="HJ31" i="34" s="1"/>
  <c r="JJ31" i="34" s="1"/>
  <c r="EW31" i="34"/>
  <c r="GW31" i="34"/>
  <c r="M427" i="1"/>
  <c r="M396" i="1"/>
  <c r="M458" i="1"/>
  <c r="M272" i="1"/>
  <c r="M481" i="1" s="1"/>
  <c r="M365" i="1"/>
  <c r="HJ21" i="34"/>
  <c r="JJ21" i="34" s="1"/>
  <c r="FW31" i="34"/>
  <c r="EJ26" i="34"/>
  <c r="IJ26" i="34" s="1"/>
  <c r="GJ26" i="34"/>
  <c r="IU218" i="34"/>
  <c r="M204" i="1"/>
  <c r="M235" i="1"/>
  <c r="M49" i="1"/>
  <c r="M111" i="1"/>
  <c r="M80" i="1"/>
  <c r="M173" i="1"/>
  <c r="M142" i="1"/>
  <c r="K732" i="6"/>
  <c r="FW14" i="34"/>
  <c r="EW14" i="34"/>
  <c r="DW14" i="34"/>
  <c r="GW14" i="34"/>
  <c r="FJ14" i="34"/>
  <c r="EV25" i="34"/>
  <c r="FV25" i="34"/>
  <c r="DV25" i="34"/>
  <c r="GV25" i="34"/>
  <c r="FI25" i="34"/>
  <c r="HI25" i="34" s="1"/>
  <c r="JI25" i="34" s="1"/>
  <c r="DW16" i="34"/>
  <c r="FJ16" i="34"/>
  <c r="HJ16" i="34" s="1"/>
  <c r="JJ16" i="34" s="1"/>
  <c r="GW16" i="34"/>
  <c r="FW16" i="34"/>
  <c r="EW16" i="34"/>
  <c r="HJ12" i="34"/>
  <c r="M356" i="1"/>
  <c r="M294" i="1"/>
  <c r="M449" i="1"/>
  <c r="M387" i="1"/>
  <c r="M418" i="1"/>
  <c r="M325" i="1"/>
  <c r="L330" i="1"/>
  <c r="AL218" i="34"/>
  <c r="AL226" i="34" s="1"/>
  <c r="AO17" i="33"/>
  <c r="L218" i="33"/>
  <c r="GJ28" i="34"/>
  <c r="EJ28" i="34"/>
  <c r="IJ28" i="34" s="1"/>
  <c r="FW26" i="34"/>
  <c r="DW26" i="34"/>
  <c r="FJ26" i="34"/>
  <c r="HJ26" i="34" s="1"/>
  <c r="JJ26" i="34" s="1"/>
  <c r="GW26" i="34"/>
  <c r="EW26" i="34"/>
  <c r="EV29" i="34"/>
  <c r="DV29" i="34"/>
  <c r="GV29" i="34"/>
  <c r="FV29" i="34"/>
  <c r="FI29" i="34"/>
  <c r="HI29" i="34" s="1"/>
  <c r="JI29" i="34" s="1"/>
  <c r="BN218" i="33"/>
  <c r="M421" i="1"/>
  <c r="EW19" i="34"/>
  <c r="IW19" i="34" s="1"/>
  <c r="GW19" i="34"/>
  <c r="FW19" i="34"/>
  <c r="DW19" i="34"/>
  <c r="HW19" i="34" s="1"/>
  <c r="FJ19" i="34"/>
  <c r="JJ19" i="34" s="1"/>
  <c r="IH218" i="34"/>
  <c r="Y218" i="34"/>
  <c r="Y226" i="34" s="1"/>
  <c r="EJ16" i="34"/>
  <c r="IJ16" i="34" s="1"/>
  <c r="GJ16" i="34"/>
  <c r="EJ15" i="34"/>
  <c r="IJ15" i="34" s="1"/>
  <c r="GJ15" i="34"/>
  <c r="J742" i="6"/>
  <c r="EI25" i="34"/>
  <c r="II25" i="34" s="1"/>
  <c r="GI25" i="34"/>
  <c r="FV17" i="34"/>
  <c r="GV17" i="34"/>
  <c r="FI17" i="34"/>
  <c r="HI17" i="34" s="1"/>
  <c r="DV17" i="34"/>
  <c r="EV17" i="34"/>
  <c r="L218" i="34"/>
  <c r="AP14" i="33"/>
  <c r="GJ14" i="34"/>
  <c r="EJ14" i="34"/>
  <c r="EW15" i="34"/>
  <c r="M363" i="1"/>
  <c r="CA218" i="33"/>
  <c r="CA226" i="33" s="1"/>
  <c r="GI29" i="34"/>
  <c r="EI29" i="34"/>
  <c r="II29" i="34" s="1"/>
  <c r="L392" i="1"/>
  <c r="JH17" i="34"/>
  <c r="HH218" i="34"/>
  <c r="M425" i="1"/>
  <c r="M482" i="1"/>
  <c r="K467" i="6"/>
  <c r="EI17" i="34"/>
  <c r="GI17" i="34"/>
  <c r="AY218" i="34"/>
  <c r="AY226" i="34" s="1"/>
  <c r="BC14" i="33"/>
  <c r="DW15" i="34"/>
  <c r="FJ15" i="34"/>
  <c r="HJ15" i="34" s="1"/>
  <c r="JJ15" i="34" s="1"/>
  <c r="GW15" i="34"/>
  <c r="FW15" i="34"/>
  <c r="FW28" i="34"/>
  <c r="EW28" i="34"/>
  <c r="GW28" i="34"/>
  <c r="FJ28" i="34"/>
  <c r="HJ28" i="34" s="1"/>
  <c r="JJ28" i="34" s="1"/>
  <c r="DW28" i="34"/>
  <c r="BY218" i="34"/>
  <c r="BY226" i="34" s="1"/>
  <c r="CL218" i="34"/>
  <c r="CL226" i="34" s="1"/>
  <c r="HU218" i="34"/>
  <c r="GJ19" i="34"/>
  <c r="EJ19" i="34"/>
  <c r="IJ19" i="34" s="1"/>
  <c r="BL218" i="34"/>
  <c r="M150" i="1"/>
  <c r="M88" i="1"/>
  <c r="M243" i="1"/>
  <c r="M57" i="1"/>
  <c r="M119" i="1"/>
  <c r="M212" i="1"/>
  <c r="M181" i="1"/>
  <c r="BB17" i="33"/>
  <c r="BB218" i="33" s="1"/>
  <c r="M247" i="1"/>
  <c r="M92" i="1"/>
  <c r="M216" i="1"/>
  <c r="M61" i="1"/>
  <c r="M123" i="1"/>
  <c r="M185" i="1"/>
  <c r="L410" i="1" l="1"/>
  <c r="L189" i="27"/>
  <c r="K200" i="6"/>
  <c r="K199" i="6"/>
  <c r="L687" i="6"/>
  <c r="L348" i="1"/>
  <c r="L472" i="1"/>
  <c r="L379" i="1"/>
  <c r="L467" i="6" s="1"/>
  <c r="M98" i="1"/>
  <c r="M222" i="1"/>
  <c r="IW30" i="34"/>
  <c r="M129" i="1"/>
  <c r="M160" i="1"/>
  <c r="M67" i="1"/>
  <c r="L286" i="1"/>
  <c r="L198" i="6" s="1"/>
  <c r="M191" i="1"/>
  <c r="M253" i="1"/>
  <c r="HW30" i="34"/>
  <c r="HW28" i="34"/>
  <c r="L187" i="27"/>
  <c r="GV218" i="34"/>
  <c r="IW26" i="34"/>
  <c r="IW16" i="34"/>
  <c r="HW16" i="34"/>
  <c r="IV17" i="34"/>
  <c r="IW31" i="34"/>
  <c r="HW31" i="34"/>
  <c r="IW15" i="34"/>
  <c r="HV17" i="34"/>
  <c r="EV218" i="34"/>
  <c r="IV29" i="34"/>
  <c r="HW14" i="34"/>
  <c r="M17" i="34"/>
  <c r="M17" i="33"/>
  <c r="M299" i="1"/>
  <c r="BZ17" i="34"/>
  <c r="M29" i="33"/>
  <c r="AP29" i="33" s="1"/>
  <c r="BP29" i="33" s="1"/>
  <c r="M29" i="34"/>
  <c r="M311" i="1"/>
  <c r="Z25" i="33"/>
  <c r="Z25" i="34"/>
  <c r="AM25" i="34"/>
  <c r="IW28" i="34"/>
  <c r="II17" i="34"/>
  <c r="EI218" i="34"/>
  <c r="IJ14" i="34"/>
  <c r="BP14" i="33"/>
  <c r="JI17" i="34"/>
  <c r="FI218" i="34"/>
  <c r="FV218" i="34"/>
  <c r="HW26" i="34"/>
  <c r="JH218" i="34"/>
  <c r="HV25" i="34"/>
  <c r="IW14" i="34"/>
  <c r="Z17" i="34"/>
  <c r="Z17" i="33"/>
  <c r="CB17" i="33"/>
  <c r="BB226" i="33"/>
  <c r="AZ25" i="34"/>
  <c r="M342" i="1"/>
  <c r="Z29" i="33"/>
  <c r="Z29" i="34"/>
  <c r="M466" i="1"/>
  <c r="CM29" i="34"/>
  <c r="M280" i="1"/>
  <c r="AM29" i="34"/>
  <c r="K742" i="6"/>
  <c r="BM25" i="34"/>
  <c r="CM25" i="34"/>
  <c r="CC14" i="33"/>
  <c r="HI218" i="34"/>
  <c r="GI218" i="34"/>
  <c r="JJ12" i="34"/>
  <c r="JJ14" i="34"/>
  <c r="HJ14" i="34"/>
  <c r="AZ17" i="34"/>
  <c r="M268" i="1"/>
  <c r="AM17" i="34"/>
  <c r="AZ29" i="34"/>
  <c r="M373" i="1"/>
  <c r="BM29" i="34"/>
  <c r="M404" i="1"/>
  <c r="M435" i="1"/>
  <c r="BZ29" i="34"/>
  <c r="BZ25" i="34"/>
  <c r="M25" i="34"/>
  <c r="M307" i="1"/>
  <c r="M25" i="33"/>
  <c r="AP25" i="33" s="1"/>
  <c r="BP25" i="33" s="1"/>
  <c r="HW15" i="34"/>
  <c r="L188" i="6"/>
  <c r="HV29" i="34"/>
  <c r="DV218" i="34"/>
  <c r="BO17" i="33"/>
  <c r="AO218" i="33"/>
  <c r="HJ19" i="34"/>
  <c r="IV25" i="34"/>
  <c r="BM17" i="34"/>
  <c r="CM17" i="34"/>
  <c r="L200" i="6" l="1"/>
  <c r="L199" i="6"/>
  <c r="L190" i="27"/>
  <c r="K27" i="27"/>
  <c r="M317" i="1"/>
  <c r="L474" i="1"/>
  <c r="IV218" i="34"/>
  <c r="BZ218" i="34"/>
  <c r="BZ226" i="34" s="1"/>
  <c r="EW25" i="34"/>
  <c r="FJ25" i="34"/>
  <c r="FW25" i="34"/>
  <c r="DW25" i="34"/>
  <c r="GW25" i="34"/>
  <c r="BM218" i="34"/>
  <c r="BC17" i="33"/>
  <c r="Z218" i="33"/>
  <c r="Z226" i="33" s="1"/>
  <c r="AM218" i="34"/>
  <c r="AM226" i="34" s="1"/>
  <c r="GJ17" i="34"/>
  <c r="EJ17" i="34"/>
  <c r="CB218" i="33"/>
  <c r="CB226" i="33" s="1"/>
  <c r="JI218" i="34"/>
  <c r="AP17" i="33"/>
  <c r="M218" i="33"/>
  <c r="BO218" i="33"/>
  <c r="HV218" i="34"/>
  <c r="L732" i="6"/>
  <c r="EJ25" i="34"/>
  <c r="IJ25" i="34" s="1"/>
  <c r="GJ25" i="34"/>
  <c r="Z218" i="34"/>
  <c r="Z226" i="34" s="1"/>
  <c r="II218" i="34"/>
  <c r="FW17" i="34"/>
  <c r="EW17" i="34"/>
  <c r="DW17" i="34"/>
  <c r="GW17" i="34"/>
  <c r="FJ17" i="34"/>
  <c r="M218" i="34"/>
  <c r="GJ29" i="34"/>
  <c r="EJ29" i="34"/>
  <c r="IJ29" i="34" s="1"/>
  <c r="AZ218" i="34"/>
  <c r="AZ226" i="34" s="1"/>
  <c r="CM218" i="34"/>
  <c r="CM226" i="34" s="1"/>
  <c r="FW29" i="34"/>
  <c r="EW29" i="34"/>
  <c r="GW29" i="34"/>
  <c r="DW29" i="34"/>
  <c r="FJ29" i="34"/>
  <c r="HJ29" i="34" s="1"/>
  <c r="JJ29" i="34" s="1"/>
  <c r="M687" i="6" l="1"/>
  <c r="L697" i="6"/>
  <c r="L742" i="6" s="1"/>
  <c r="IW29" i="34"/>
  <c r="N295" i="6"/>
  <c r="HW29" i="34"/>
  <c r="GW218" i="34"/>
  <c r="IW25" i="34"/>
  <c r="N645" i="6"/>
  <c r="HW17" i="34"/>
  <c r="DW218" i="34"/>
  <c r="BP17" i="33"/>
  <c r="AP218" i="33"/>
  <c r="N181" i="6"/>
  <c r="M188" i="6"/>
  <c r="IJ17" i="34"/>
  <c r="EJ218" i="34"/>
  <c r="L27" i="27"/>
  <c r="HW25" i="34"/>
  <c r="N337" i="6"/>
  <c r="IW17" i="34"/>
  <c r="EW218" i="34"/>
  <c r="GJ218" i="34"/>
  <c r="HJ25" i="34"/>
  <c r="JJ25" i="34" s="1"/>
  <c r="M276" i="1"/>
  <c r="M400" i="1"/>
  <c r="M338" i="1"/>
  <c r="M188" i="27" s="1"/>
  <c r="M369" i="1"/>
  <c r="M462" i="1"/>
  <c r="M431" i="1"/>
  <c r="CC17" i="33"/>
  <c r="BC218" i="33"/>
  <c r="BC226" i="33" s="1"/>
  <c r="HJ17" i="34"/>
  <c r="M392" i="1"/>
  <c r="M423" i="1"/>
  <c r="M330" i="1"/>
  <c r="M361" i="1"/>
  <c r="M454" i="1"/>
  <c r="FJ218" i="34"/>
  <c r="FW218" i="34"/>
  <c r="M472" i="1" l="1"/>
  <c r="M441" i="1"/>
  <c r="N305" i="6"/>
  <c r="M410" i="1"/>
  <c r="M286" i="1"/>
  <c r="M379" i="1"/>
  <c r="M348" i="1"/>
  <c r="JJ17" i="34"/>
  <c r="HJ218" i="34"/>
  <c r="IJ218" i="34"/>
  <c r="N457" i="6"/>
  <c r="N253" i="6"/>
  <c r="CC218" i="33"/>
  <c r="CC226" i="33" s="1"/>
  <c r="M187" i="27"/>
  <c r="N228" i="6"/>
  <c r="N344" i="6"/>
  <c r="N563" i="6"/>
  <c r="HW218" i="34"/>
  <c r="N652" i="6"/>
  <c r="N539" i="6"/>
  <c r="IW218" i="34"/>
  <c r="N188" i="6"/>
  <c r="BP218" i="33"/>
  <c r="N613" i="6" l="1"/>
  <c r="M189" i="27"/>
  <c r="M190" i="27"/>
  <c r="N100" i="6"/>
  <c r="JJ218" i="34"/>
  <c r="M198" i="6"/>
  <c r="M199" i="6" s="1"/>
  <c r="N191" i="6"/>
  <c r="N382" i="6"/>
  <c r="N538" i="6"/>
  <c r="N687" i="6"/>
  <c r="M732" i="6"/>
  <c r="M474" i="1"/>
  <c r="N655" i="6"/>
  <c r="N569" i="6"/>
  <c r="N578" i="6" l="1"/>
  <c r="M200" i="6"/>
  <c r="M697" i="6"/>
  <c r="N541" i="6"/>
  <c r="N620" i="6"/>
  <c r="N662" i="6"/>
  <c r="N732" i="6"/>
  <c r="M467" i="6"/>
  <c r="N198" i="6"/>
  <c r="N347" i="6"/>
  <c r="N572" i="6" l="1"/>
  <c r="M27" i="27"/>
  <c r="N542" i="6"/>
  <c r="N263" i="6"/>
  <c r="N697" i="6"/>
  <c r="M742" i="6"/>
  <c r="N467" i="6"/>
  <c r="N354" i="6"/>
  <c r="N231" i="6" l="1"/>
  <c r="N97" i="6"/>
  <c r="N385" i="6"/>
  <c r="N742" i="6"/>
  <c r="C120" i="1" l="1"/>
  <c r="C213" i="1"/>
  <c r="C432" i="1" s="1"/>
  <c r="BP26" i="34" l="1"/>
  <c r="C441" i="1"/>
  <c r="C189" i="27" s="1"/>
  <c r="C339" i="1"/>
  <c r="P26" i="34"/>
  <c r="C129" i="1"/>
  <c r="P26" i="33"/>
  <c r="C222" i="1"/>
  <c r="BP218" i="34" l="1"/>
  <c r="BP226" i="34" s="1"/>
  <c r="FM26" i="34"/>
  <c r="EM26" i="34"/>
  <c r="DM26" i="34"/>
  <c r="GM26" i="34"/>
  <c r="EZ26" i="34"/>
  <c r="P218" i="34"/>
  <c r="P226" i="34" s="1"/>
  <c r="C188" i="27"/>
  <c r="C348" i="1"/>
  <c r="C603" i="6"/>
  <c r="C563" i="6" s="1"/>
  <c r="C36" i="6"/>
  <c r="P218" i="33"/>
  <c r="P226" i="33" s="1"/>
  <c r="C337" i="6"/>
  <c r="C687" i="6" s="1"/>
  <c r="C33" i="6"/>
  <c r="C613" i="6"/>
  <c r="C49" i="6"/>
  <c r="C100" i="6" s="1"/>
  <c r="GM218" i="34" l="1"/>
  <c r="D62" i="6"/>
  <c r="C474" i="1"/>
  <c r="C46" i="6"/>
  <c r="C347" i="6"/>
  <c r="C697" i="6" s="1"/>
  <c r="HM26" i="34"/>
  <c r="DM218" i="34"/>
  <c r="D83" i="6"/>
  <c r="C610" i="6"/>
  <c r="C538" i="6" s="1"/>
  <c r="EZ218" i="34"/>
  <c r="GZ26" i="34"/>
  <c r="IZ26" i="34" s="1"/>
  <c r="C620" i="6"/>
  <c r="C541" i="6" s="1"/>
  <c r="C572" i="6"/>
  <c r="IM26" i="34"/>
  <c r="EM218" i="34"/>
  <c r="FM218" i="34"/>
  <c r="D59" i="6"/>
  <c r="C253" i="6"/>
  <c r="C344" i="6"/>
  <c r="D80" i="6" l="1"/>
  <c r="C578" i="6"/>
  <c r="C569" i="6"/>
  <c r="GZ218" i="34"/>
  <c r="C228" i="6"/>
  <c r="HM218" i="34"/>
  <c r="IM218" i="34"/>
  <c r="C732" i="6"/>
  <c r="C263" i="6"/>
  <c r="C354" i="6"/>
  <c r="IZ218" i="34" l="1"/>
  <c r="C231" i="6"/>
  <c r="C742" i="6"/>
  <c r="K106" i="33" l="1"/>
  <c r="K774" i="17"/>
  <c r="K782" i="17" s="1"/>
  <c r="M262" i="17"/>
  <c r="M106" i="33"/>
  <c r="M106" i="34"/>
  <c r="K106" i="34"/>
  <c r="EU106" i="34" s="1"/>
  <c r="M774" i="17"/>
  <c r="M782" i="17" s="1"/>
  <c r="K262" i="17"/>
  <c r="M1032" i="17"/>
  <c r="K1032" i="17"/>
  <c r="L774" i="17"/>
  <c r="L782" i="17" s="1"/>
  <c r="L106" i="34"/>
  <c r="L106" i="33"/>
  <c r="BM106" i="34"/>
  <c r="EJ106" i="34" s="1"/>
  <c r="L262" i="17"/>
  <c r="G106" i="34"/>
  <c r="FQ106" i="34" s="1"/>
  <c r="G106" i="33"/>
  <c r="G219" i="33" s="1"/>
  <c r="G226" i="33" s="1"/>
  <c r="J106" i="33"/>
  <c r="I106" i="33"/>
  <c r="I774" i="17"/>
  <c r="I782" i="17" s="1"/>
  <c r="J262" i="17"/>
  <c r="I106" i="34"/>
  <c r="DS106" i="34" s="1"/>
  <c r="DS219" i="34" s="1"/>
  <c r="F774" i="17"/>
  <c r="F782" i="17" s="1"/>
  <c r="H262" i="17"/>
  <c r="H774" i="17"/>
  <c r="H782" i="17" s="1"/>
  <c r="H106" i="33"/>
  <c r="G774" i="17"/>
  <c r="G782" i="17" s="1"/>
  <c r="J106" i="34"/>
  <c r="H106" i="34"/>
  <c r="DR106" i="34" s="1"/>
  <c r="F262" i="17"/>
  <c r="G262" i="17"/>
  <c r="I262" i="17"/>
  <c r="C262" i="17"/>
  <c r="G1032" i="17"/>
  <c r="E106" i="33"/>
  <c r="E219" i="33" s="1"/>
  <c r="E226" i="33" s="1"/>
  <c r="C774" i="17"/>
  <c r="C782" i="17" s="1"/>
  <c r="E106" i="34"/>
  <c r="FO106" i="34" s="1"/>
  <c r="E774" i="17"/>
  <c r="E782" i="17" s="1"/>
  <c r="I1032" i="17"/>
  <c r="D774" i="17"/>
  <c r="D782" i="17" s="1"/>
  <c r="F106" i="34"/>
  <c r="DP106" i="34" s="1"/>
  <c r="C106" i="33"/>
  <c r="AF106" i="33" s="1"/>
  <c r="D106" i="33"/>
  <c r="AG106" i="33" s="1"/>
  <c r="J774" i="17"/>
  <c r="J782" i="17" s="1"/>
  <c r="F106" i="33"/>
  <c r="F219" i="33" s="1"/>
  <c r="F226" i="33" s="1"/>
  <c r="C106" i="34"/>
  <c r="C219" i="34" s="1"/>
  <c r="C226" i="34" s="1"/>
  <c r="E262" i="17"/>
  <c r="D262" i="17"/>
  <c r="E520" i="17"/>
  <c r="E1032" i="17"/>
  <c r="D106" i="34"/>
  <c r="BF106" i="34"/>
  <c r="F219" i="34" l="1"/>
  <c r="F226" i="34" s="1"/>
  <c r="IU106" i="34"/>
  <c r="EO106" i="34"/>
  <c r="EO219" i="34" s="1"/>
  <c r="EO226" i="34" s="1"/>
  <c r="EJ219" i="34"/>
  <c r="EJ226" i="34" s="1"/>
  <c r="EU219" i="34"/>
  <c r="K164" i="27"/>
  <c r="K166" i="27" s="1"/>
  <c r="AH106" i="33"/>
  <c r="I164" i="27"/>
  <c r="I166" i="27" s="1"/>
  <c r="FJ106" i="34"/>
  <c r="FJ219" i="34" s="1"/>
  <c r="E688" i="6"/>
  <c r="D32" i="6"/>
  <c r="AF219" i="33"/>
  <c r="AF226" i="33" s="1"/>
  <c r="BF106" i="33"/>
  <c r="F1032" i="17"/>
  <c r="F520" i="17"/>
  <c r="BC106" i="34"/>
  <c r="GM106" i="34" s="1"/>
  <c r="C1032" i="17"/>
  <c r="C520" i="17"/>
  <c r="BD106" i="34"/>
  <c r="FA106" i="34" s="1"/>
  <c r="D520" i="17"/>
  <c r="E164" i="27"/>
  <c r="E166" i="27" s="1"/>
  <c r="FM106" i="34"/>
  <c r="EM106" i="34"/>
  <c r="DM106" i="34"/>
  <c r="AI106" i="33"/>
  <c r="AG219" i="33"/>
  <c r="AG226" i="33" s="1"/>
  <c r="BG106" i="33"/>
  <c r="I1040" i="17"/>
  <c r="FO219" i="34"/>
  <c r="FO226" i="34" s="1"/>
  <c r="C306" i="6"/>
  <c r="C45" i="6"/>
  <c r="DS226" i="34"/>
  <c r="EC106" i="34"/>
  <c r="GC106" i="34"/>
  <c r="BE106" i="34"/>
  <c r="FB106" i="34" s="1"/>
  <c r="D219" i="33"/>
  <c r="D226" i="33" s="1"/>
  <c r="HP106" i="34"/>
  <c r="DP219" i="34"/>
  <c r="D306" i="6"/>
  <c r="D45" i="6"/>
  <c r="H520" i="17"/>
  <c r="BH106" i="34"/>
  <c r="GR106" i="34" s="1"/>
  <c r="H1032" i="17"/>
  <c r="EN106" i="34"/>
  <c r="FN106" i="34"/>
  <c r="D219" i="34"/>
  <c r="D226" i="34" s="1"/>
  <c r="BF219" i="34"/>
  <c r="BF226" i="34" s="1"/>
  <c r="D1032" i="17"/>
  <c r="DN106" i="34"/>
  <c r="D296" i="6"/>
  <c r="E1040" i="17"/>
  <c r="C219" i="33"/>
  <c r="C226" i="33" s="1"/>
  <c r="HR106" i="34"/>
  <c r="DR219" i="34"/>
  <c r="G1040" i="17"/>
  <c r="C296" i="6"/>
  <c r="C32" i="6"/>
  <c r="J1032" i="17"/>
  <c r="H219" i="33"/>
  <c r="H226" i="33" s="1"/>
  <c r="AK106" i="33"/>
  <c r="FS106" i="34"/>
  <c r="ES106" i="34"/>
  <c r="I219" i="34"/>
  <c r="I226" i="34" s="1"/>
  <c r="I219" i="33"/>
  <c r="I226" i="33" s="1"/>
  <c r="AL106" i="33"/>
  <c r="G520" i="17"/>
  <c r="BG106" i="34"/>
  <c r="FD106" i="34" s="1"/>
  <c r="E219" i="34"/>
  <c r="E226" i="34" s="1"/>
  <c r="FQ219" i="34"/>
  <c r="FQ226" i="34" s="1"/>
  <c r="GP106" i="34"/>
  <c r="FC106" i="34"/>
  <c r="EP106" i="34"/>
  <c r="IO106" i="34"/>
  <c r="DO106" i="34"/>
  <c r="ER106" i="34"/>
  <c r="FR106" i="34"/>
  <c r="H219" i="34"/>
  <c r="H226" i="34" s="1"/>
  <c r="ET106" i="34"/>
  <c r="AM106" i="33"/>
  <c r="J219" i="33"/>
  <c r="J226" i="33" s="1"/>
  <c r="I520" i="17"/>
  <c r="G164" i="27"/>
  <c r="G166" i="27" s="1"/>
  <c r="J219" i="34"/>
  <c r="J226" i="34" s="1"/>
  <c r="FT106" i="34"/>
  <c r="DT106" i="34"/>
  <c r="J520" i="17"/>
  <c r="BJ106" i="34"/>
  <c r="BI106" i="34"/>
  <c r="GS106" i="34" s="1"/>
  <c r="HS106" i="34"/>
  <c r="FP106" i="34"/>
  <c r="GJ106" i="34"/>
  <c r="BM219" i="34"/>
  <c r="BM226" i="34" s="1"/>
  <c r="L219" i="33"/>
  <c r="L226" i="33" s="1"/>
  <c r="AO106" i="33"/>
  <c r="K520" i="17"/>
  <c r="M1040" i="17"/>
  <c r="FU106" i="34"/>
  <c r="K219" i="34"/>
  <c r="K226" i="34" s="1"/>
  <c r="DU106" i="34"/>
  <c r="EW106" i="34"/>
  <c r="AN106" i="33"/>
  <c r="K219" i="33"/>
  <c r="K226" i="33" s="1"/>
  <c r="M520" i="17"/>
  <c r="L219" i="34"/>
  <c r="L226" i="34" s="1"/>
  <c r="DV106" i="34"/>
  <c r="FV106" i="34"/>
  <c r="EV106" i="34"/>
  <c r="M219" i="33"/>
  <c r="M226" i="33" s="1"/>
  <c r="AP106" i="33"/>
  <c r="BL106" i="34"/>
  <c r="L520" i="17"/>
  <c r="AJ106" i="33"/>
  <c r="L1032" i="17"/>
  <c r="EU226" i="34"/>
  <c r="IJ106" i="34"/>
  <c r="M164" i="27"/>
  <c r="M166" i="27" s="1"/>
  <c r="DQ106" i="34"/>
  <c r="K1040" i="17"/>
  <c r="EQ106" i="34"/>
  <c r="BK106" i="34"/>
  <c r="DW106" i="34"/>
  <c r="M219" i="34"/>
  <c r="M226" i="34" s="1"/>
  <c r="GW106" i="34"/>
  <c r="FW106" i="34"/>
  <c r="G219" i="34"/>
  <c r="G226" i="34" s="1"/>
  <c r="FE106" i="34" l="1"/>
  <c r="FE219" i="34" s="1"/>
  <c r="JJ106" i="34"/>
  <c r="HJ106" i="34"/>
  <c r="GN106" i="34"/>
  <c r="FI106" i="34"/>
  <c r="JI106" i="34" s="1"/>
  <c r="GO106" i="34"/>
  <c r="GV106" i="34"/>
  <c r="GV219" i="34" s="1"/>
  <c r="GV226" i="34" s="1"/>
  <c r="AH219" i="33"/>
  <c r="AH226" i="33" s="1"/>
  <c r="BH106" i="33"/>
  <c r="EZ106" i="34"/>
  <c r="GZ106" i="34" s="1"/>
  <c r="GQ106" i="34"/>
  <c r="GQ219" i="34" s="1"/>
  <c r="GQ226" i="34" s="1"/>
  <c r="FF106" i="34"/>
  <c r="JF106" i="34" s="1"/>
  <c r="GS219" i="34"/>
  <c r="GS226" i="34" s="1"/>
  <c r="L688" i="6"/>
  <c r="AP219" i="33"/>
  <c r="AP226" i="33" s="1"/>
  <c r="BP106" i="33"/>
  <c r="FU219" i="34"/>
  <c r="FU226" i="34" s="1"/>
  <c r="BO106" i="33"/>
  <c r="AO219" i="33"/>
  <c r="AO226" i="33" s="1"/>
  <c r="BJ219" i="34"/>
  <c r="BJ226" i="34" s="1"/>
  <c r="GG106" i="34"/>
  <c r="EG106" i="34"/>
  <c r="J688" i="6"/>
  <c r="FT219" i="34"/>
  <c r="FT226" i="34" s="1"/>
  <c r="EP219" i="34"/>
  <c r="IP106" i="34"/>
  <c r="GP219" i="34"/>
  <c r="GP226" i="34" s="1"/>
  <c r="FJ226" i="34"/>
  <c r="FF219" i="34"/>
  <c r="HN106" i="34"/>
  <c r="DN219" i="34"/>
  <c r="JA106" i="34"/>
  <c r="HA106" i="34"/>
  <c r="FA219" i="34"/>
  <c r="H688" i="6"/>
  <c r="BG219" i="33"/>
  <c r="BG226" i="33" s="1"/>
  <c r="BI106" i="33"/>
  <c r="AI219" i="33"/>
  <c r="AI226" i="33" s="1"/>
  <c r="D493" i="6"/>
  <c r="D688" i="6" s="1"/>
  <c r="D35" i="6"/>
  <c r="D38" i="6" s="1"/>
  <c r="D68" i="6" s="1"/>
  <c r="C164" i="27"/>
  <c r="C166" i="27" s="1"/>
  <c r="C1040" i="17"/>
  <c r="BK219" i="34"/>
  <c r="BK226" i="34" s="1"/>
  <c r="GH106" i="34"/>
  <c r="EH106" i="34"/>
  <c r="EV219" i="34"/>
  <c r="IV106" i="34"/>
  <c r="M688" i="6"/>
  <c r="AN219" i="33"/>
  <c r="AN226" i="33" s="1"/>
  <c r="BN106" i="33"/>
  <c r="FW219" i="34"/>
  <c r="FW226" i="34" s="1"/>
  <c r="HW106" i="34"/>
  <c r="DW219" i="34"/>
  <c r="K698" i="6"/>
  <c r="BL219" i="34"/>
  <c r="BL226" i="34" s="1"/>
  <c r="GI106" i="34"/>
  <c r="EI106" i="34"/>
  <c r="FV219" i="34"/>
  <c r="FV226" i="34" s="1"/>
  <c r="HU106" i="34"/>
  <c r="DU219" i="34"/>
  <c r="K688" i="6"/>
  <c r="GT106" i="34"/>
  <c r="FR219" i="34"/>
  <c r="FR226" i="34" s="1"/>
  <c r="IR106" i="34"/>
  <c r="ER219" i="34"/>
  <c r="DO219" i="34"/>
  <c r="HO106" i="34"/>
  <c r="ED106" i="34"/>
  <c r="BG219" i="34"/>
  <c r="BG226" i="34" s="1"/>
  <c r="GD106" i="34"/>
  <c r="GO219" i="34"/>
  <c r="D58" i="6"/>
  <c r="C142" i="6"/>
  <c r="D1040" i="17"/>
  <c r="D164" i="27"/>
  <c r="D166" i="27" s="1"/>
  <c r="GN219" i="34"/>
  <c r="GN226" i="34" s="1"/>
  <c r="BE219" i="34"/>
  <c r="BE226" i="34" s="1"/>
  <c r="GB106" i="34"/>
  <c r="EB106" i="34"/>
  <c r="C312" i="6"/>
  <c r="C264" i="6"/>
  <c r="HM106" i="34"/>
  <c r="DM219" i="34"/>
  <c r="EM219" i="34"/>
  <c r="IM106" i="34"/>
  <c r="BC219" i="34"/>
  <c r="BC226" i="34" s="1"/>
  <c r="FZ106" i="34"/>
  <c r="DZ106" i="34"/>
  <c r="F1040" i="17"/>
  <c r="F164" i="27"/>
  <c r="F166" i="27" s="1"/>
  <c r="FG106" i="34"/>
  <c r="BF219" i="33"/>
  <c r="BF226" i="33" s="1"/>
  <c r="DQ219" i="34"/>
  <c r="HQ106" i="34"/>
  <c r="IW106" i="34"/>
  <c r="EW219" i="34"/>
  <c r="FH106" i="34"/>
  <c r="GJ219" i="34"/>
  <c r="N296" i="6"/>
  <c r="DT219" i="34"/>
  <c r="HT106" i="34"/>
  <c r="I688" i="6"/>
  <c r="IT106" i="34"/>
  <c r="ET219" i="34"/>
  <c r="HJ219" i="34"/>
  <c r="HJ226" i="34" s="1"/>
  <c r="J164" i="27"/>
  <c r="J166" i="27" s="1"/>
  <c r="J1040" i="17"/>
  <c r="G698" i="6"/>
  <c r="D254" i="6"/>
  <c r="D302" i="6"/>
  <c r="D227" i="6" s="1"/>
  <c r="FN219" i="34"/>
  <c r="FN226" i="34" s="1"/>
  <c r="H1040" i="17"/>
  <c r="H164" i="27"/>
  <c r="H166" i="27" s="1"/>
  <c r="N139" i="6"/>
  <c r="D264" i="6"/>
  <c r="D312" i="6"/>
  <c r="D230" i="6" s="1"/>
  <c r="GC219" i="34"/>
  <c r="GC226" i="34" s="1"/>
  <c r="GM219" i="34"/>
  <c r="GM226" i="34" s="1"/>
  <c r="GA106" i="34"/>
  <c r="EA106" i="34"/>
  <c r="BD219" i="34"/>
  <c r="BD226" i="34" s="1"/>
  <c r="D142" i="6"/>
  <c r="GW219" i="34"/>
  <c r="GW226" i="34" s="1"/>
  <c r="HD106" i="34"/>
  <c r="FD219" i="34"/>
  <c r="JD106" i="34"/>
  <c r="IQ106" i="34"/>
  <c r="EQ219" i="34"/>
  <c r="L1040" i="17"/>
  <c r="L164" i="27"/>
  <c r="L166" i="27" s="1"/>
  <c r="AJ219" i="33"/>
  <c r="AJ226" i="33" s="1"/>
  <c r="BJ106" i="33"/>
  <c r="HV106" i="34"/>
  <c r="DV219" i="34"/>
  <c r="GU106" i="34"/>
  <c r="M698" i="6"/>
  <c r="FP219" i="34"/>
  <c r="FP226" i="34" s="1"/>
  <c r="GF106" i="34"/>
  <c r="BI219" i="34"/>
  <c r="BI226" i="34" s="1"/>
  <c r="EF106" i="34"/>
  <c r="AM219" i="33"/>
  <c r="AM226" i="33" s="1"/>
  <c r="BM106" i="33"/>
  <c r="GR219" i="34"/>
  <c r="GR226" i="34" s="1"/>
  <c r="FC219" i="34"/>
  <c r="JC106" i="34"/>
  <c r="HC106" i="34"/>
  <c r="G688" i="6"/>
  <c r="AL219" i="33"/>
  <c r="AL226" i="33" s="1"/>
  <c r="BL106" i="33"/>
  <c r="ES219" i="34"/>
  <c r="IS106" i="34"/>
  <c r="FS219" i="34"/>
  <c r="BK106" i="33"/>
  <c r="AK219" i="33"/>
  <c r="AK226" i="33" s="1"/>
  <c r="C254" i="6"/>
  <c r="C302" i="6"/>
  <c r="FB219" i="34"/>
  <c r="JB106" i="34"/>
  <c r="HB106" i="34"/>
  <c r="DR226" i="34"/>
  <c r="E698" i="6"/>
  <c r="IN106" i="34"/>
  <c r="EN219" i="34"/>
  <c r="N306" i="6"/>
  <c r="GE106" i="34"/>
  <c r="BH219" i="34"/>
  <c r="BH226" i="34" s="1"/>
  <c r="EE106" i="34"/>
  <c r="BH219" i="33"/>
  <c r="BH226" i="33" s="1"/>
  <c r="D99" i="6"/>
  <c r="D152" i="6"/>
  <c r="DP226" i="34"/>
  <c r="IC106" i="34"/>
  <c r="EC219" i="34"/>
  <c r="C99" i="6"/>
  <c r="C152" i="6"/>
  <c r="D79" i="6"/>
  <c r="I698" i="6"/>
  <c r="I704" i="6" s="1"/>
  <c r="FM219" i="34"/>
  <c r="FM226" i="34" s="1"/>
  <c r="C35" i="6"/>
  <c r="C38" i="6" s="1"/>
  <c r="C493" i="6"/>
  <c r="C688" i="6" s="1"/>
  <c r="C694" i="6" s="1"/>
  <c r="F688" i="6"/>
  <c r="F694" i="6" s="1"/>
  <c r="HI106" i="34" l="1"/>
  <c r="HE106" i="34"/>
  <c r="FI219" i="34"/>
  <c r="JE106" i="34"/>
  <c r="IZ106" i="34"/>
  <c r="EZ219" i="34"/>
  <c r="HF106" i="34"/>
  <c r="HF219" i="34" s="1"/>
  <c r="HF226" i="34" s="1"/>
  <c r="G28" i="27"/>
  <c r="E28" i="27"/>
  <c r="E102" i="6"/>
  <c r="I102" i="6"/>
  <c r="M102" i="6"/>
  <c r="HR219" i="34"/>
  <c r="HR226" i="34"/>
  <c r="K28" i="27"/>
  <c r="HP226" i="34"/>
  <c r="HP219" i="34"/>
  <c r="C73" i="6"/>
  <c r="C67" i="6"/>
  <c r="C69" i="6"/>
  <c r="C72" i="6"/>
  <c r="D64" i="6"/>
  <c r="C70" i="6"/>
  <c r="C68" i="6"/>
  <c r="C409" i="6"/>
  <c r="C499" i="6"/>
  <c r="C383" i="6" s="1"/>
  <c r="EE219" i="34"/>
  <c r="IE106" i="34"/>
  <c r="IN219" i="34"/>
  <c r="EN226" i="34"/>
  <c r="IN226" i="34" s="1"/>
  <c r="IS219" i="34"/>
  <c r="ES226" i="34"/>
  <c r="IS226" i="34" s="1"/>
  <c r="BJ219" i="33"/>
  <c r="BJ226" i="33" s="1"/>
  <c r="JD6" i="34"/>
  <c r="JD5" i="34"/>
  <c r="H698" i="6"/>
  <c r="HE219" i="34"/>
  <c r="HE226" i="34" s="1"/>
  <c r="IW219" i="34"/>
  <c r="EW226" i="34"/>
  <c r="IW226" i="34" s="1"/>
  <c r="HZ106" i="34"/>
  <c r="DZ219" i="34"/>
  <c r="D503" i="6"/>
  <c r="D698" i="6" s="1"/>
  <c r="D48" i="6"/>
  <c r="D98" i="6" s="1"/>
  <c r="ER226" i="34"/>
  <c r="IR226" i="34" s="1"/>
  <c r="IR219" i="34"/>
  <c r="N142" i="6"/>
  <c r="DU226" i="34"/>
  <c r="HU226" i="34" s="1"/>
  <c r="HU219" i="34"/>
  <c r="BN219" i="33"/>
  <c r="BN226" i="33" s="1"/>
  <c r="E733" i="6"/>
  <c r="E739" i="6" s="1"/>
  <c r="E694" i="6"/>
  <c r="D409" i="6"/>
  <c r="D499" i="6"/>
  <c r="D383" i="6" s="1"/>
  <c r="N152" i="6"/>
  <c r="HA219" i="34"/>
  <c r="HA226" i="34" s="1"/>
  <c r="JJ226" i="34"/>
  <c r="BO219" i="33"/>
  <c r="BO226" i="33" s="1"/>
  <c r="FB226" i="34"/>
  <c r="FS226" i="34"/>
  <c r="HS226" i="34" s="1"/>
  <c r="HS219" i="34"/>
  <c r="BL219" i="33"/>
  <c r="BL226" i="33" s="1"/>
  <c r="I28" i="27"/>
  <c r="HC219" i="34"/>
  <c r="HC226" i="34" s="1"/>
  <c r="IF106" i="34"/>
  <c r="EF219" i="34"/>
  <c r="GF219" i="34"/>
  <c r="GF226" i="34" s="1"/>
  <c r="HV219" i="34"/>
  <c r="DV226" i="34"/>
  <c r="HV226" i="34" s="1"/>
  <c r="IQ219" i="34"/>
  <c r="EQ226" i="34"/>
  <c r="IQ226" i="34" s="1"/>
  <c r="FD226" i="34"/>
  <c r="D270" i="6"/>
  <c r="J698" i="6"/>
  <c r="DT226" i="34"/>
  <c r="HT226" i="34" s="1"/>
  <c r="HT219" i="34"/>
  <c r="N302" i="6"/>
  <c r="GJ226" i="34"/>
  <c r="IJ226" i="34" s="1"/>
  <c r="IJ219" i="34"/>
  <c r="HP5" i="34"/>
  <c r="HP6" i="34"/>
  <c r="FG219" i="34"/>
  <c r="JG106" i="34"/>
  <c r="HG106" i="34"/>
  <c r="FZ219" i="34"/>
  <c r="FZ226" i="34" s="1"/>
  <c r="IB106" i="34"/>
  <c r="EB219" i="34"/>
  <c r="HO219" i="34"/>
  <c r="DO226" i="34"/>
  <c r="HO226" i="34" s="1"/>
  <c r="II106" i="34"/>
  <c r="EI219" i="34"/>
  <c r="K102" i="6"/>
  <c r="EH219" i="34"/>
  <c r="IH106" i="34"/>
  <c r="BP219" i="33"/>
  <c r="BP226" i="33" s="1"/>
  <c r="D61" i="6"/>
  <c r="C71" i="6"/>
  <c r="GE219" i="34"/>
  <c r="GE226" i="34" s="1"/>
  <c r="N264" i="6"/>
  <c r="HB219" i="34"/>
  <c r="HB226" i="34" s="1"/>
  <c r="C227" i="6"/>
  <c r="GU219" i="34"/>
  <c r="HD219" i="34"/>
  <c r="HD226" i="34" s="1"/>
  <c r="IA106" i="34"/>
  <c r="EA219" i="34"/>
  <c r="EZ226" i="34"/>
  <c r="N149" i="6"/>
  <c r="D260" i="6"/>
  <c r="N254" i="6"/>
  <c r="FE226" i="34"/>
  <c r="JH106" i="34"/>
  <c r="FH219" i="34"/>
  <c r="HH106" i="34"/>
  <c r="HQ219" i="34"/>
  <c r="DQ226" i="34"/>
  <c r="HQ226" i="34" s="1"/>
  <c r="D141" i="6"/>
  <c r="IM219" i="34"/>
  <c r="EM226" i="34"/>
  <c r="IM226" i="34" s="1"/>
  <c r="C270" i="6"/>
  <c r="GB219" i="34"/>
  <c r="GB226" i="34" s="1"/>
  <c r="ID106" i="34"/>
  <c r="ED219" i="34"/>
  <c r="GI219" i="34"/>
  <c r="GI226" i="34" s="1"/>
  <c r="HI219" i="34"/>
  <c r="HI226" i="34" s="1"/>
  <c r="IV219" i="34"/>
  <c r="EV226" i="34"/>
  <c r="IV226" i="34" s="1"/>
  <c r="GH219" i="34"/>
  <c r="GH226" i="34" s="1"/>
  <c r="C141" i="6"/>
  <c r="C503" i="6"/>
  <c r="C698" i="6" s="1"/>
  <c r="C48" i="6"/>
  <c r="C98" i="6" s="1"/>
  <c r="D71" i="6"/>
  <c r="BI219" i="33"/>
  <c r="BI226" i="33" s="1"/>
  <c r="N99" i="6"/>
  <c r="FF226" i="34"/>
  <c r="IP219" i="34"/>
  <c r="EP226" i="34"/>
  <c r="IP226" i="34" s="1"/>
  <c r="IG106" i="34"/>
  <c r="EG219" i="34"/>
  <c r="EC226" i="34"/>
  <c r="IC226" i="34" s="1"/>
  <c r="IC219" i="34"/>
  <c r="N312" i="6"/>
  <c r="N138" i="6"/>
  <c r="C260" i="6"/>
  <c r="BK219" i="33"/>
  <c r="BK226" i="33" s="1"/>
  <c r="FC226" i="34"/>
  <c r="BM219" i="33"/>
  <c r="BM226" i="33" s="1"/>
  <c r="L698" i="6"/>
  <c r="IQ6" i="34"/>
  <c r="IQ5" i="34"/>
  <c r="D39" i="6"/>
  <c r="D69" i="6"/>
  <c r="D73" i="6"/>
  <c r="D72" i="6"/>
  <c r="D70" i="6"/>
  <c r="D67" i="6"/>
  <c r="GA219" i="34"/>
  <c r="GA226" i="34" s="1"/>
  <c r="GZ219" i="34"/>
  <c r="GZ226" i="34" s="1"/>
  <c r="ET226" i="34"/>
  <c r="M28" i="27"/>
  <c r="F698" i="6"/>
  <c r="HM219" i="34"/>
  <c r="DM226" i="34"/>
  <c r="HM226" i="34" s="1"/>
  <c r="C230" i="6"/>
  <c r="N140" i="6"/>
  <c r="GO226" i="34"/>
  <c r="IO226" i="34" s="1"/>
  <c r="IO219" i="34"/>
  <c r="GD219" i="34"/>
  <c r="GD226" i="34" s="1"/>
  <c r="GT219" i="34"/>
  <c r="GT226" i="34" s="1"/>
  <c r="HW219" i="34"/>
  <c r="DW226" i="34"/>
  <c r="HW226" i="34" s="1"/>
  <c r="FI226" i="34"/>
  <c r="N493" i="6"/>
  <c r="FA226" i="34"/>
  <c r="HN219" i="34"/>
  <c r="DN226" i="34"/>
  <c r="HN226" i="34" s="1"/>
  <c r="JJ219" i="34"/>
  <c r="GG219" i="34"/>
  <c r="GG226" i="34" s="1"/>
  <c r="J102" i="6" l="1"/>
  <c r="G102" i="6"/>
  <c r="JA219" i="34"/>
  <c r="N99" i="27"/>
  <c r="JC219" i="34"/>
  <c r="JC226" i="34"/>
  <c r="JF219" i="34"/>
  <c r="JA226" i="34"/>
  <c r="JF226" i="34"/>
  <c r="JI226" i="34"/>
  <c r="JE219" i="34"/>
  <c r="C143" i="6"/>
  <c r="JI219" i="34"/>
  <c r="N270" i="6"/>
  <c r="JE226" i="34"/>
  <c r="N260" i="6"/>
  <c r="HH219" i="34"/>
  <c r="HH226" i="34" s="1"/>
  <c r="IZ226" i="34"/>
  <c r="EA226" i="34"/>
  <c r="IA226" i="34" s="1"/>
  <c r="IA219" i="34"/>
  <c r="I743" i="6"/>
  <c r="I749" i="6" s="1"/>
  <c r="M733" i="6"/>
  <c r="M739" i="6" s="1"/>
  <c r="M694" i="6"/>
  <c r="N227" i="6"/>
  <c r="JD219" i="34"/>
  <c r="L733" i="6"/>
  <c r="L739" i="6" s="1"/>
  <c r="L694" i="6"/>
  <c r="D415" i="6"/>
  <c r="DZ226" i="34"/>
  <c r="HZ226" i="34" s="1"/>
  <c r="HZ219" i="34"/>
  <c r="N503" i="6"/>
  <c r="F102" i="6"/>
  <c r="F28" i="27"/>
  <c r="IT226" i="34"/>
  <c r="G743" i="6"/>
  <c r="G749" i="6" s="1"/>
  <c r="G704" i="6"/>
  <c r="M704" i="6"/>
  <c r="M743" i="6"/>
  <c r="M749" i="6" s="1"/>
  <c r="IG219" i="34"/>
  <c r="EG226" i="34"/>
  <c r="IG226" i="34" s="1"/>
  <c r="ID219" i="34"/>
  <c r="ED226" i="34"/>
  <c r="ID226" i="34" s="1"/>
  <c r="FH226" i="34"/>
  <c r="IZ219" i="34"/>
  <c r="GU226" i="34"/>
  <c r="IU226" i="34" s="1"/>
  <c r="IU219" i="34"/>
  <c r="E743" i="6"/>
  <c r="E749" i="6" s="1"/>
  <c r="E704" i="6"/>
  <c r="K694" i="6"/>
  <c r="K733" i="6"/>
  <c r="K739" i="6" s="1"/>
  <c r="FG226" i="34"/>
  <c r="I694" i="6"/>
  <c r="I733" i="6"/>
  <c r="I739" i="6" s="1"/>
  <c r="N150" i="6"/>
  <c r="JB226" i="34"/>
  <c r="C151" i="6"/>
  <c r="H28" i="27"/>
  <c r="I146" i="6"/>
  <c r="C733" i="6"/>
  <c r="N499" i="6"/>
  <c r="J733" i="6"/>
  <c r="J739" i="6" s="1"/>
  <c r="J694" i="6"/>
  <c r="H733" i="6"/>
  <c r="N688" i="6"/>
  <c r="H694" i="6"/>
  <c r="IT219" i="34"/>
  <c r="N148" i="6"/>
  <c r="D74" i="6"/>
  <c r="L102" i="6"/>
  <c r="L28" i="27"/>
  <c r="N230" i="6"/>
  <c r="D82" i="6"/>
  <c r="C28" i="27"/>
  <c r="C51" i="6"/>
  <c r="IB219" i="34"/>
  <c r="EB226" i="34"/>
  <c r="IB226" i="34" s="1"/>
  <c r="IF219" i="34"/>
  <c r="EF226" i="34"/>
  <c r="IF226" i="34" s="1"/>
  <c r="JB219" i="34"/>
  <c r="K704" i="6"/>
  <c r="K743" i="6"/>
  <c r="K749" i="6" s="1"/>
  <c r="D102" i="6"/>
  <c r="D28" i="27"/>
  <c r="D51" i="6"/>
  <c r="D143" i="6"/>
  <c r="G733" i="6"/>
  <c r="G739" i="6" s="1"/>
  <c r="G694" i="6"/>
  <c r="EE226" i="34"/>
  <c r="IE226" i="34" s="1"/>
  <c r="IE219" i="34"/>
  <c r="C415" i="6"/>
  <c r="C74" i="6"/>
  <c r="N409" i="6"/>
  <c r="D151" i="6"/>
  <c r="N141" i="6"/>
  <c r="C419" i="6"/>
  <c r="C509" i="6"/>
  <c r="IC5" i="34"/>
  <c r="IC6" i="34"/>
  <c r="F146" i="6"/>
  <c r="G146" i="6"/>
  <c r="IH219" i="34"/>
  <c r="EH226" i="34"/>
  <c r="IH226" i="34" s="1"/>
  <c r="II219" i="34"/>
  <c r="EI226" i="34"/>
  <c r="II226" i="34" s="1"/>
  <c r="HG219" i="34"/>
  <c r="HG226" i="34" s="1"/>
  <c r="J28" i="27"/>
  <c r="JD226" i="34"/>
  <c r="D694" i="6"/>
  <c r="D733" i="6"/>
  <c r="D739" i="6" s="1"/>
  <c r="H146" i="6"/>
  <c r="D419" i="6"/>
  <c r="D509" i="6"/>
  <c r="D386" i="6" s="1"/>
  <c r="K146" i="6"/>
  <c r="F733" i="6"/>
  <c r="F739" i="6" s="1"/>
  <c r="E99" i="27" l="1"/>
  <c r="D89" i="6"/>
  <c r="D90" i="6" s="1"/>
  <c r="D87" i="6"/>
  <c r="D88" i="6" s="1"/>
  <c r="J99" i="27"/>
  <c r="E146" i="6"/>
  <c r="D91" i="6"/>
  <c r="D92" i="6" s="1"/>
  <c r="JH219" i="34"/>
  <c r="JH226" i="34"/>
  <c r="C146" i="6"/>
  <c r="N415" i="6"/>
  <c r="E156" i="6"/>
  <c r="I156" i="6"/>
  <c r="G156" i="6"/>
  <c r="M156" i="6"/>
  <c r="N151" i="6"/>
  <c r="H156" i="6"/>
  <c r="C153" i="6"/>
  <c r="N419" i="6"/>
  <c r="N425" i="6"/>
  <c r="L146" i="6"/>
  <c r="C704" i="6"/>
  <c r="C743" i="6"/>
  <c r="N509" i="6"/>
  <c r="K156" i="6"/>
  <c r="F704" i="6"/>
  <c r="F743" i="6"/>
  <c r="F749" i="6" s="1"/>
  <c r="C386" i="6"/>
  <c r="N733" i="6"/>
  <c r="H739" i="6"/>
  <c r="C739" i="6"/>
  <c r="H102" i="6"/>
  <c r="N98" i="6"/>
  <c r="JG219" i="34"/>
  <c r="L704" i="6"/>
  <c r="L743" i="6"/>
  <c r="L749" i="6" s="1"/>
  <c r="H743" i="6"/>
  <c r="N698" i="6"/>
  <c r="H704" i="6"/>
  <c r="D146" i="6"/>
  <c r="D425" i="6"/>
  <c r="N143" i="6"/>
  <c r="D704" i="6"/>
  <c r="D743" i="6"/>
  <c r="D749" i="6" s="1"/>
  <c r="C425" i="6"/>
  <c r="D153" i="6"/>
  <c r="D52" i="6"/>
  <c r="J704" i="6"/>
  <c r="J743" i="6"/>
  <c r="J749" i="6" s="1"/>
  <c r="D85" i="6"/>
  <c r="C102" i="6"/>
  <c r="C87" i="6" s="1"/>
  <c r="C88" i="6" s="1"/>
  <c r="J146" i="6"/>
  <c r="N694" i="6"/>
  <c r="N383" i="6"/>
  <c r="JG226" i="34"/>
  <c r="M146" i="6"/>
  <c r="C89" i="6" l="1"/>
  <c r="C90" i="6" s="1"/>
  <c r="C91" i="6"/>
  <c r="C92" i="6" s="1"/>
  <c r="N102" i="6"/>
  <c r="F156" i="6"/>
  <c r="J156" i="6"/>
  <c r="N743" i="6"/>
  <c r="H749" i="6"/>
  <c r="N739" i="6"/>
  <c r="C156" i="6"/>
  <c r="D93" i="6"/>
  <c r="D94" i="6"/>
  <c r="D156" i="6"/>
  <c r="L156" i="6"/>
  <c r="N386" i="6"/>
  <c r="N704" i="6"/>
  <c r="N153" i="6"/>
  <c r="C749" i="6"/>
  <c r="D95" i="6" l="1"/>
  <c r="N749" i="6"/>
</calcChain>
</file>

<file path=xl/sharedStrings.xml><?xml version="1.0" encoding="utf-8"?>
<sst xmlns="http://schemas.openxmlformats.org/spreadsheetml/2006/main" count="2026" uniqueCount="409">
  <si>
    <t>LightCounting Integrated Optics Forecast</t>
  </si>
  <si>
    <t>Abstract</t>
  </si>
  <si>
    <t>Model developed by: John Lively</t>
  </si>
  <si>
    <t>Forecast Methodology</t>
  </si>
  <si>
    <t xml:space="preserve">The LightCounting integrated optics forecast is derived from the LightCounting Forecast Database, published twice a year. </t>
  </si>
  <si>
    <t xml:space="preserve">Each product in that forecast is assigned percent splits into five different technology categories (two discrete and three integrated technologies). </t>
  </si>
  <si>
    <t xml:space="preserve">The historical technology mix assumptions are based actual shipments of various products and our knowledge of underlying technologies. </t>
  </si>
  <si>
    <t xml:space="preserve">The forecast splits are based on our own understanding of the various technologies, development projects under way, challenges and proposed solutions, </t>
  </si>
  <si>
    <t xml:space="preserve">and discussions with industry participants and researchers. </t>
  </si>
  <si>
    <t xml:space="preserve">LightCounting has no vested interest in the transceiver market. </t>
  </si>
  <si>
    <t>Total forecast split by modulator technology</t>
  </si>
  <si>
    <t>Units</t>
  </si>
  <si>
    <t>Revenues</t>
  </si>
  <si>
    <t>Silicon Photonics</t>
  </si>
  <si>
    <t>InP discrete</t>
  </si>
  <si>
    <t>InP integrated</t>
  </si>
  <si>
    <t>GaAs discrete</t>
  </si>
  <si>
    <t>GaAs integrated</t>
  </si>
  <si>
    <t>Total</t>
  </si>
  <si>
    <t>Silicon Photonics %</t>
  </si>
  <si>
    <t>Transceiver Revenues</t>
  </si>
  <si>
    <t>Shipments</t>
  </si>
  <si>
    <t>Growth rates</t>
  </si>
  <si>
    <t>Percentage mix</t>
  </si>
  <si>
    <t>GaAs</t>
  </si>
  <si>
    <t>InP</t>
  </si>
  <si>
    <t>2X integration</t>
  </si>
  <si>
    <t>4X integration</t>
  </si>
  <si>
    <t>Large Scale</t>
  </si>
  <si>
    <t>Integrated total</t>
  </si>
  <si>
    <t>Discrete</t>
  </si>
  <si>
    <t>% of integrated</t>
  </si>
  <si>
    <t>Splits by segment</t>
  </si>
  <si>
    <t>WDM</t>
  </si>
  <si>
    <t>Ethernet</t>
  </si>
  <si>
    <t>Fibre Channel</t>
  </si>
  <si>
    <t>FTTX</t>
  </si>
  <si>
    <t>Revenues ($ million)</t>
  </si>
  <si>
    <t>InP opportunity</t>
  </si>
  <si>
    <t>InP total market</t>
  </si>
  <si>
    <t>Sales</t>
  </si>
  <si>
    <t>InP total market by segment</t>
  </si>
  <si>
    <t>GaAs opportunity (integrated and discrete combined)</t>
  </si>
  <si>
    <t>GaAs total market</t>
  </si>
  <si>
    <t>GaAs total market by segment</t>
  </si>
  <si>
    <t>Total integrated optics - opportunity by segment</t>
  </si>
  <si>
    <t>Total optics - opportunity by segment</t>
  </si>
  <si>
    <t>(integrated and discretes combined)</t>
  </si>
  <si>
    <t>8 Gbps 100 m SFP+</t>
  </si>
  <si>
    <t>8 Gbps 10 km SFP+</t>
  </si>
  <si>
    <t>16 Gbps 100 m SFP+</t>
  </si>
  <si>
    <t>16 Gbps 10 km SFP+</t>
  </si>
  <si>
    <t xml:space="preserve"> WDM Segment</t>
  </si>
  <si>
    <t xml:space="preserve">Total Shipments (devices) </t>
  </si>
  <si>
    <t>Units are devices or modules</t>
  </si>
  <si>
    <t>Product category</t>
  </si>
  <si>
    <t xml:space="preserve">     &lt;== then click arrow button for scolling product list</t>
  </si>
  <si>
    <t>SiP</t>
  </si>
  <si>
    <t>Revenue forecast</t>
  </si>
  <si>
    <t>Price assumptions for revenue forecast</t>
  </si>
  <si>
    <t xml:space="preserve">$ millions </t>
  </si>
  <si>
    <t>Average Selling Price</t>
  </si>
  <si>
    <t>Grand average</t>
  </si>
  <si>
    <t>100/200/400G DWDM by technology</t>
  </si>
  <si>
    <t>DWDM</t>
  </si>
  <si>
    <t>Ethernet Segment</t>
  </si>
  <si>
    <t>100/400 GbE by technology</t>
  </si>
  <si>
    <t>100/400 GbE</t>
  </si>
  <si>
    <t>Average Selling Prices</t>
  </si>
  <si>
    <t>AOCs</t>
  </si>
  <si>
    <t>EOMs</t>
  </si>
  <si>
    <t>Fibre Channel Segment</t>
  </si>
  <si>
    <t>32 Gbps 100 m SFP28</t>
  </si>
  <si>
    <t>32 Gbps 10 km SFP28</t>
  </si>
  <si>
    <t>64 Gbps 100 m SFP56</t>
  </si>
  <si>
    <t>64 Gbps 10 km SFP56</t>
  </si>
  <si>
    <t>Silicon photonics</t>
  </si>
  <si>
    <t>Total revenues</t>
  </si>
  <si>
    <t>Additional charts used in the written report</t>
  </si>
  <si>
    <t>Total market split by technology (integrated + discrete)</t>
  </si>
  <si>
    <t>Silicon Photonics Revenue</t>
  </si>
  <si>
    <t>Fig 4-1</t>
  </si>
  <si>
    <t>100/200/400 GbE</t>
  </si>
  <si>
    <t>100/200/400G DWDM by technology (integrated only)</t>
  </si>
  <si>
    <t>FH</t>
  </si>
  <si>
    <t>Fronthaul</t>
  </si>
  <si>
    <t>Total market</t>
  </si>
  <si>
    <t>Backhaul</t>
  </si>
  <si>
    <t>Total transceiver market - opportunity by segment</t>
  </si>
  <si>
    <t>Fig 1-1</t>
  </si>
  <si>
    <t>All Other</t>
  </si>
  <si>
    <t>Lead analyst: Vlad Kozlov</t>
  </si>
  <si>
    <t>100G</t>
  </si>
  <si>
    <t>CPO only units</t>
  </si>
  <si>
    <t>CPO only revenues</t>
  </si>
  <si>
    <t>CPO units less adjustment</t>
  </si>
  <si>
    <t>CPO revenue less adjustment</t>
  </si>
  <si>
    <t xml:space="preserve">400/800G AOCs </t>
  </si>
  <si>
    <t>800G CPO (up to 30m reach)</t>
  </si>
  <si>
    <t>10G</t>
  </si>
  <si>
    <t>25G</t>
  </si>
  <si>
    <t>40G</t>
  </si>
  <si>
    <t xml:space="preserve">200G </t>
  </si>
  <si>
    <t>EML</t>
  </si>
  <si>
    <t>DML</t>
  </si>
  <si>
    <t>n/a</t>
  </si>
  <si>
    <t>VCSEL</t>
  </si>
  <si>
    <t>mix</t>
  </si>
  <si>
    <t>Total Silicon Photonics revenue</t>
  </si>
  <si>
    <t>CPRI - grey_12-16 Gbps_10-20 km</t>
  </si>
  <si>
    <t>CPRI - grey_6 Gbps_≤ 0.5 km</t>
  </si>
  <si>
    <t>GPON ONU transceiver</t>
  </si>
  <si>
    <t>InP integrated = mix of DML, EML, VCSELs</t>
  </si>
  <si>
    <t>InP discetes = 100% DMLs</t>
  </si>
  <si>
    <t>Light source</t>
  </si>
  <si>
    <t>FibreChannel</t>
  </si>
  <si>
    <t>Midhaul/backhaul</t>
  </si>
  <si>
    <t>FTTX-PON</t>
  </si>
  <si>
    <t>CPO</t>
  </si>
  <si>
    <t>Sum of above</t>
  </si>
  <si>
    <t>Segment</t>
  </si>
  <si>
    <t>laser % of transceiver revenue</t>
  </si>
  <si>
    <t>EML % of transceiver revenue</t>
  </si>
  <si>
    <t>EML revenues (millions)</t>
  </si>
  <si>
    <t>DML revenues (millions)</t>
  </si>
  <si>
    <t>EML units shipped</t>
  </si>
  <si>
    <t>DML units shipped</t>
  </si>
  <si>
    <t>AOC breakout: 4x10G from 40G</t>
  </si>
  <si>
    <r>
      <t>LiNbO</t>
    </r>
    <r>
      <rPr>
        <vertAlign val="subscript"/>
        <sz val="10"/>
        <color theme="1"/>
        <rFont val="Arial"/>
        <family val="2"/>
      </rPr>
      <t>3</t>
    </r>
    <r>
      <rPr>
        <sz val="10"/>
        <color theme="1"/>
        <rFont val="Arial"/>
        <family val="2"/>
      </rPr>
      <t xml:space="preserve"> discrete</t>
    </r>
  </si>
  <si>
    <r>
      <t>LiNbO</t>
    </r>
    <r>
      <rPr>
        <vertAlign val="subscript"/>
        <sz val="10"/>
        <color theme="1"/>
        <rFont val="Arial"/>
        <family val="2"/>
      </rPr>
      <t>3</t>
    </r>
    <r>
      <rPr>
        <sz val="10"/>
        <color theme="1"/>
        <rFont val="Arial"/>
        <family val="2"/>
      </rPr>
      <t xml:space="preserve"> integrated</t>
    </r>
  </si>
  <si>
    <r>
      <t>LiNb0</t>
    </r>
    <r>
      <rPr>
        <b/>
        <vertAlign val="subscript"/>
        <sz val="16"/>
        <color rgb="FF1F487C"/>
        <rFont val="Calibri"/>
        <family val="2"/>
        <scheme val="minor"/>
      </rPr>
      <t>3</t>
    </r>
    <r>
      <rPr>
        <b/>
        <sz val="16"/>
        <color rgb="FF1F487C"/>
        <rFont val="Calibri"/>
        <family val="2"/>
        <scheme val="minor"/>
      </rPr>
      <t xml:space="preserve"> opportunity (integrated and discrete combined)</t>
    </r>
  </si>
  <si>
    <r>
      <t>LiNbO</t>
    </r>
    <r>
      <rPr>
        <b/>
        <vertAlign val="subscript"/>
        <sz val="10"/>
        <color theme="1"/>
        <rFont val="Calibri"/>
        <family val="2"/>
        <scheme val="minor"/>
      </rPr>
      <t>3</t>
    </r>
    <r>
      <rPr>
        <b/>
        <sz val="10"/>
        <color theme="1"/>
        <rFont val="Calibri"/>
        <family val="2"/>
        <scheme val="minor"/>
      </rPr>
      <t xml:space="preserve"> total market</t>
    </r>
  </si>
  <si>
    <t>Fig 1-3: Share of optical connectivity, Infiniband products  (AOCs vs AOCs+ACC/AEC/DAC)</t>
  </si>
  <si>
    <t>Device Shipments</t>
  </si>
  <si>
    <t>Device Revenues</t>
  </si>
  <si>
    <t>Note: 'Devices' below include pluggable transceivers, AOCs, and CPO</t>
  </si>
  <si>
    <t>100GbE and higher speed Ethernet transceivers by technology (integrated devices only)</t>
  </si>
  <si>
    <t>800G and 1.6T only</t>
  </si>
  <si>
    <t>800G and 1.6T Transceivers and AOCs</t>
  </si>
  <si>
    <t>CPO by application</t>
  </si>
  <si>
    <t>AI market share</t>
  </si>
  <si>
    <t>Compute nodes</t>
  </si>
  <si>
    <t>AI Clusters and HPCs</t>
  </si>
  <si>
    <t>AOC-EOM-CPO Segment</t>
  </si>
  <si>
    <t>DWDM TR 400 Gbps &gt;120 km 400ZR+ CFP2</t>
  </si>
  <si>
    <t>2022 =</t>
  </si>
  <si>
    <t>2028 =</t>
  </si>
  <si>
    <t>InP discetes - transceiver numbers</t>
  </si>
  <si>
    <t>InP integrated  - transceiver numbers</t>
  </si>
  <si>
    <t>Spherical lenses</t>
  </si>
  <si>
    <t>Aspherical lenses</t>
  </si>
  <si>
    <t>Detectors</t>
  </si>
  <si>
    <t>SiP integrated - transceiver numbers</t>
  </si>
  <si>
    <t>GaAs discetes - transceiver numbers</t>
  </si>
  <si>
    <t>GaAs integrated  - transceiver numbers</t>
  </si>
  <si>
    <t>Chips/xcvr</t>
  </si>
  <si>
    <t>LiNbO3 discetes - transceiver numbers</t>
  </si>
  <si>
    <t>LiNbO3 integrated  - transceiver numbers</t>
  </si>
  <si>
    <t xml:space="preserve">GaAs discretes </t>
  </si>
  <si>
    <t xml:space="preserve">InP discretes </t>
  </si>
  <si>
    <t>SiP integrated</t>
  </si>
  <si>
    <t>Aspherical lenses - Revenues ($ mn)</t>
  </si>
  <si>
    <t>Detectors - Revenues ($ mn)</t>
  </si>
  <si>
    <t>Detectors - Annual unit shipments</t>
  </si>
  <si>
    <t>detector % of transceiver revenue</t>
  </si>
  <si>
    <t>Aspherical lenses - ASPs</t>
  </si>
  <si>
    <t>Detectors - ASPs</t>
  </si>
  <si>
    <t xml:space="preserve">2022 Maximum = </t>
  </si>
  <si>
    <t xml:space="preserve">2022 Minimum = </t>
  </si>
  <si>
    <t>plastic lenses</t>
  </si>
  <si>
    <t>glass</t>
  </si>
  <si>
    <t>ASPs</t>
  </si>
  <si>
    <t>material</t>
  </si>
  <si>
    <t>Spherical glass lenses - Annual unit shipments</t>
  </si>
  <si>
    <t>Spherical glass lenses - Revenues ($ mn)</t>
  </si>
  <si>
    <t xml:space="preserve">Spherical glass lenses - ASPs </t>
  </si>
  <si>
    <t>Spherical plastic lenses - Annual unit shipments</t>
  </si>
  <si>
    <t>used in InP, SiP, and LiNbO3 devices</t>
  </si>
  <si>
    <t>used in GaAs devices</t>
  </si>
  <si>
    <t>Spherical plastic lenses - Revenues ($ mn)</t>
  </si>
  <si>
    <t>Aspherical glass lenses - Annual unit shipments</t>
  </si>
  <si>
    <t xml:space="preserve">Spherical plastic lenses - ASPs </t>
  </si>
  <si>
    <r>
      <t xml:space="preserve">Companion Report: </t>
    </r>
    <r>
      <rPr>
        <b/>
        <sz val="12"/>
        <rFont val="Arial"/>
        <family val="2"/>
      </rPr>
      <t>SILICON PHOTONICS AND CO-PACKAGED OPTICS</t>
    </r>
    <r>
      <rPr>
        <sz val="12"/>
        <rFont val="Arial"/>
        <family val="2"/>
      </rPr>
      <t>, May 2023, by Vladimir Kozlov</t>
    </r>
  </si>
  <si>
    <t xml:space="preserve">This forecast presents historical data from 2016 to 2022 and a market forecast through 2028 for integrated optics, segmented by market segment and by technology. </t>
  </si>
  <si>
    <t>CAGR 23-28</t>
  </si>
  <si>
    <t>100G ER4 40 km QSFP28</t>
  </si>
  <si>
    <t>CPO unit adjustment from Ethernet</t>
  </si>
  <si>
    <t>CPO $$$ adjustment from Ethernet</t>
  </si>
  <si>
    <t>CWDM TR 2.5 Gbps 80 km All</t>
  </si>
  <si>
    <t>1G 500 m SFP</t>
  </si>
  <si>
    <t>10 Gbps_40 km_SFP+</t>
  </si>
  <si>
    <r>
      <t>LiNbO</t>
    </r>
    <r>
      <rPr>
        <vertAlign val="subscript"/>
        <sz val="10"/>
        <color theme="1"/>
        <rFont val="Calibri"/>
        <family val="2"/>
        <scheme val="minor"/>
      </rPr>
      <t>3</t>
    </r>
    <r>
      <rPr>
        <sz val="10"/>
        <color theme="1"/>
        <rFont val="Calibri"/>
        <family val="2"/>
        <scheme val="minor"/>
      </rPr>
      <t xml:space="preserve"> bulk</t>
    </r>
  </si>
  <si>
    <t>TFLN and other</t>
  </si>
  <si>
    <t>InP all</t>
  </si>
  <si>
    <t>GaAs all</t>
  </si>
  <si>
    <t>TFLN &amp; Other</t>
  </si>
  <si>
    <t>TFLN-other</t>
  </si>
  <si>
    <r>
      <t xml:space="preserve"> LiNbO</t>
    </r>
    <r>
      <rPr>
        <vertAlign val="subscript"/>
        <sz val="10"/>
        <color theme="1"/>
        <rFont val="Calibri"/>
        <family val="2"/>
        <scheme val="minor"/>
      </rPr>
      <t>3</t>
    </r>
    <r>
      <rPr>
        <sz val="10"/>
        <color theme="1"/>
        <rFont val="Calibri"/>
        <family val="2"/>
        <scheme val="minor"/>
      </rPr>
      <t xml:space="preserve"> bulk</t>
    </r>
  </si>
  <si>
    <t>TFLN &amp; other</t>
  </si>
  <si>
    <t>(InP, GaAs, SiP, and TFLN integrated devices)</t>
  </si>
  <si>
    <t>TFLN and other market by segment</t>
  </si>
  <si>
    <t>CPO and Linear Drive Pluggable optics (LPO)</t>
  </si>
  <si>
    <t>LPO</t>
  </si>
  <si>
    <t>All other</t>
  </si>
  <si>
    <t>New figure 2-1</t>
  </si>
  <si>
    <t xml:space="preserve">GaAs  </t>
  </si>
  <si>
    <t>New figure 3-1</t>
  </si>
  <si>
    <t>Fig 4-22</t>
  </si>
  <si>
    <t>Fig 4-26</t>
  </si>
  <si>
    <t>Bulk LN</t>
  </si>
  <si>
    <t>TFLN and Other</t>
  </si>
  <si>
    <t>800G LPO and 1.6T CPO ports</t>
  </si>
  <si>
    <t>LPO/CPO market share</t>
  </si>
  <si>
    <t xml:space="preserve">2018 = </t>
  </si>
  <si>
    <t>CWDM TR 1 Gbps  40 km All</t>
  </si>
  <si>
    <t>CWDM TR 1 Gbps  80 km All</t>
  </si>
  <si>
    <t>CWDM TR 2.5 Gbps 40 km All</t>
  </si>
  <si>
    <t>CWDM TR 10 Gbps All All</t>
  </si>
  <si>
    <t>DWDM TR 2.5 Gbps All All</t>
  </si>
  <si>
    <t>DWDM TR 10 Gbps fixed λ All XFP</t>
  </si>
  <si>
    <t>DWDM TR 10 Gbps fixed λ All SFP+</t>
  </si>
  <si>
    <t xml:space="preserve">DWDM TR 10 Gbps Tunable All XFP </t>
  </si>
  <si>
    <t>DWDM TR 10 Gbps Tunable All SFP+</t>
  </si>
  <si>
    <t>DWDM TR 100 Gbps All On board</t>
  </si>
  <si>
    <t>DWDM TR 100 Gbps All Direct detect</t>
  </si>
  <si>
    <t>DWDM TR 100 Gbps All CFP-DCO</t>
  </si>
  <si>
    <t>DWDM TR 100 Gbps 80km QSFP28</t>
  </si>
  <si>
    <t>DWDM TR 100 Gbps All CFP2-ACO</t>
  </si>
  <si>
    <t>DWDM TR 200 Gbps All On board</t>
  </si>
  <si>
    <t>DWDM TR 200 Gbps All CFP2-DCO</t>
  </si>
  <si>
    <t>DWDM TR 200 Gbps All CFP2-ACO</t>
  </si>
  <si>
    <t>DWDM TR 400 Gbps On board</t>
  </si>
  <si>
    <t>DWDM TR 400 Gbps 120 km 400ZR</t>
  </si>
  <si>
    <t>DWDM TR 400 Gbps &gt;120 km 400ZR+   OSPF/QSFP-DD</t>
  </si>
  <si>
    <t>DWDM TR 600G On board</t>
  </si>
  <si>
    <t>DWDM TR 800G On board</t>
  </si>
  <si>
    <t>DWDM TR 800 Gbps 120 km 800ZR/ZR+</t>
  </si>
  <si>
    <t>DWDM TR 1.2T On-board</t>
  </si>
  <si>
    <t>DWDM TR 1.6T On-board</t>
  </si>
  <si>
    <t>GPON ONU BOSA</t>
  </si>
  <si>
    <t>GPON OLT</t>
  </si>
  <si>
    <t>GPON Triplexer</t>
  </si>
  <si>
    <t>EPON ONU transceiver</t>
  </si>
  <si>
    <t>EPON ONU BOSA</t>
  </si>
  <si>
    <t>EPON OLTs</t>
  </si>
  <si>
    <t>XG-PON ONU transceiver (10G/1G or 2.5G)</t>
  </si>
  <si>
    <t>XG-PON ONU BOSA (10G/1G or 2.5G)</t>
  </si>
  <si>
    <t>XGS-PON ONU transceiver (10G/10G)</t>
  </si>
  <si>
    <t>XGS-PON ONU BOSA (10G/10G)</t>
  </si>
  <si>
    <t>XG/XGS-PON OLTs (incl CombiPON)</t>
  </si>
  <si>
    <t>NG-PON2 ONUs</t>
  </si>
  <si>
    <t>NG-PON2 OLTs</t>
  </si>
  <si>
    <t>25G PON ONUs</t>
  </si>
  <si>
    <t>25G PON OLTs</t>
  </si>
  <si>
    <t>50G PON ONUs</t>
  </si>
  <si>
    <t>50G PON OLTs</t>
  </si>
  <si>
    <t>placeholder</t>
  </si>
  <si>
    <t>AOC 1x≤10G SFP+</t>
  </si>
  <si>
    <t>AOC 4x≤10G QSFP+</t>
  </si>
  <si>
    <t>AOC 12x≤12.5G CXP</t>
  </si>
  <si>
    <t>EOM 12x≤12.5G XCVR - CXP</t>
  </si>
  <si>
    <t>AOC 4x12-14G QSFP+</t>
  </si>
  <si>
    <t>AOC 4x12G Mini-SAS HD</t>
  </si>
  <si>
    <t>AOC 1x25-28G SFP28</t>
  </si>
  <si>
    <t>AOC 100G</t>
  </si>
  <si>
    <t>AOC 100G breakout</t>
  </si>
  <si>
    <t>AOC 4x24G Mini-SAS HD</t>
  </si>
  <si>
    <t>AOC 12x25-28G CXP28</t>
  </si>
  <si>
    <t>EOM 4,8,12,16,24x25-28G XCVR</t>
  </si>
  <si>
    <t>EOM 12x25-28G XCVR - CXP28</t>
  </si>
  <si>
    <t>AOC 1x50-56G SFP56</t>
  </si>
  <si>
    <t>AOC 4x50-56G QSFP56</t>
  </si>
  <si>
    <t>EOM Next Gen</t>
  </si>
  <si>
    <t>AOC 400G</t>
  </si>
  <si>
    <t>AOC 400G breakout</t>
  </si>
  <si>
    <t>AOC 800G</t>
  </si>
  <si>
    <t>AOC 1.6T</t>
  </si>
  <si>
    <t>CPO 1.6 Tbps 30m</t>
  </si>
  <si>
    <t>CPO 1.6 Tbps 100 m</t>
  </si>
  <si>
    <t>CPO 1.6 Tbps 500 m</t>
  </si>
  <si>
    <t>CPO 1.6 Tbps 2 km</t>
  </si>
  <si>
    <t>CPO 1.6 Tbps 10 km</t>
  </si>
  <si>
    <t/>
  </si>
  <si>
    <t>1G 10 km SFP</t>
  </si>
  <si>
    <t>1G 40 km SFP</t>
  </si>
  <si>
    <t>1G 80 km SFP</t>
  </si>
  <si>
    <t>G &amp; Fast Ethernet Various Legacy/discontinued</t>
  </si>
  <si>
    <t>10G 300 m XFP</t>
  </si>
  <si>
    <t>10G 300 m SFP+</t>
  </si>
  <si>
    <t>10G LRM 220 m SFP+</t>
  </si>
  <si>
    <t>10G 10 km XFP</t>
  </si>
  <si>
    <t>10G 10 km SFP+</t>
  </si>
  <si>
    <t>10G 40 km XFP</t>
  </si>
  <si>
    <t>10G 40 km SFP+</t>
  </si>
  <si>
    <t>10G 80 km XFP</t>
  </si>
  <si>
    <t>10G 80 km SFP+</t>
  </si>
  <si>
    <t>10G Various Legacy/discontinued</t>
  </si>
  <si>
    <t>25G SR, eSR 100 - 300 m SFP28</t>
  </si>
  <si>
    <t>25G LR 10 km SFP28</t>
  </si>
  <si>
    <t>25G ER 40 km SFP28</t>
  </si>
  <si>
    <t>40G SR4 100 m QSFP+</t>
  </si>
  <si>
    <t>40G MM duplex 100 m QSFP+</t>
  </si>
  <si>
    <t>40G eSR4 300 m QSFP+</t>
  </si>
  <si>
    <t>40G PSM4  500 m QSFP+</t>
  </si>
  <si>
    <t>40G (FR) 2 km CFP</t>
  </si>
  <si>
    <t>40G (LR4 subspec) 2 km QSFP+</t>
  </si>
  <si>
    <t>40G 10 km CFP</t>
  </si>
  <si>
    <t>40G 10 km QSFP+</t>
  </si>
  <si>
    <t>40G 40 km QSFP+</t>
  </si>
  <si>
    <t>50G  100 m all</t>
  </si>
  <si>
    <t>50G  2 km all</t>
  </si>
  <si>
    <t>50G  10 km all</t>
  </si>
  <si>
    <t>50G  40 km all</t>
  </si>
  <si>
    <t>50G  80 km all</t>
  </si>
  <si>
    <t>100G SR4 100 m CFP</t>
  </si>
  <si>
    <t>100G SR4 100 m CFP2/4</t>
  </si>
  <si>
    <t>100G SR4 100 m QSFP28</t>
  </si>
  <si>
    <t>100G SR2 100 m All</t>
  </si>
  <si>
    <t>100G MM Duplex 100 - 300 m QSFP28</t>
  </si>
  <si>
    <t>100G eSR4 300 m QSFP28</t>
  </si>
  <si>
    <t>100G PSM4 500 m QSFP28</t>
  </si>
  <si>
    <t>100G DR 500m QSFP28</t>
  </si>
  <si>
    <t>100G CWDM4-subspec 500 m QSFP28</t>
  </si>
  <si>
    <t>100G CWDM4 2 km QSFP28</t>
  </si>
  <si>
    <t>100G FR, DR+ 2 km QSFP28</t>
  </si>
  <si>
    <t>100G LR4 10 km CFP</t>
  </si>
  <si>
    <t>100G LR4 10 km CFP2/4</t>
  </si>
  <si>
    <t>100G LR4 and LR1 10 km QSFP28</t>
  </si>
  <si>
    <t>100G 4WDM10 10 km QSFP28</t>
  </si>
  <si>
    <t>100G 4WDM20 20 km QSFP28</t>
  </si>
  <si>
    <t>100G ER4-Lite 30 km QSFP28</t>
  </si>
  <si>
    <t>100G ZR4 80 km QSFP28</t>
  </si>
  <si>
    <t>200G SR4 100 m QSFP56</t>
  </si>
  <si>
    <t>200G DR 500 m TBD</t>
  </si>
  <si>
    <t>200G FR4 3 km QSFP56</t>
  </si>
  <si>
    <t>200G LR 10 km TBD</t>
  </si>
  <si>
    <t>200G ER4 40 km TBD</t>
  </si>
  <si>
    <t>2x200 (400G-SR8) 100 m OSFP, QSFP-DD</t>
  </si>
  <si>
    <t>400G SR4.2 100 m OSFP, QSFP-DD</t>
  </si>
  <si>
    <t>400G DR4 500 m OSFP, QSFP-DD, QSFP112</t>
  </si>
  <si>
    <t>2x(200G FR4) 2 km OSFP</t>
  </si>
  <si>
    <t>400G FR4 2 km OSFP, QSFP-DD, QSFP112</t>
  </si>
  <si>
    <t>400G LR8, LR4 10 km OSFP, QSFP-DD, QSFP112</t>
  </si>
  <si>
    <t>400G ER4 40 km TBD</t>
  </si>
  <si>
    <t>800G SR8 50 m OSFP, QSFP-DD800</t>
  </si>
  <si>
    <t>800G DR8, DR4 500 m OSFP, QSFP-DD800</t>
  </si>
  <si>
    <t>2x(400G FR4), 800G FR4 2 km OSFP, QSFP-DD800</t>
  </si>
  <si>
    <t>800G LR8, LR4 6, 10 km TBD</t>
  </si>
  <si>
    <t>800G LR (ZRlite) 10 km, 20 km TBD</t>
  </si>
  <si>
    <t>800G ER4 40 km TBD</t>
  </si>
  <si>
    <t>1.6T SR16 100 m OSFP-XD and TBD</t>
  </si>
  <si>
    <t>1.6T DR8 500 m OSFP-XD and TBD</t>
  </si>
  <si>
    <t>1.6T FR8 2 km OSFP-XD and TBD</t>
  </si>
  <si>
    <t>1.6T LR8 10 km OSFP-XD and TBD</t>
  </si>
  <si>
    <t>1.6T ER8 &gt;10 km OSFP-XD and TBD</t>
  </si>
  <si>
    <t>3.2T SR 100 m OSFP-XD and TBD</t>
  </si>
  <si>
    <t>3.2T DR 500 m OSFP-XD and TBD</t>
  </si>
  <si>
    <t>3.2T FR 2 km OSFP-XD and TBD</t>
  </si>
  <si>
    <t>3.2T LR 10 km OSFP-XD and TBD</t>
  </si>
  <si>
    <t>3.2T ER &gt;10 km OSFP-XD and TBD</t>
  </si>
  <si>
    <t>CPRI - grey_3 Gbps_≤ 0.5 km</t>
  </si>
  <si>
    <t>CPRI - grey_3 Gbps_&gt;0.5-10 km</t>
  </si>
  <si>
    <t>CPRI - grey_3 Gbps_10-20 km</t>
  </si>
  <si>
    <t>CPRI - grey_6 Gbps_&gt;0.5-10 km</t>
  </si>
  <si>
    <t>CPRI - grey_6 Gbps_10-20 km</t>
  </si>
  <si>
    <t>CPRI - grey_12-16 Gbps_≤ 0.5 km</t>
  </si>
  <si>
    <t>CPRI - grey_12-16 Gbps_&gt;0.5-10 km</t>
  </si>
  <si>
    <t>CPRI-Legacy_1,3,6,12 Gbps_all</t>
  </si>
  <si>
    <t>Grey - All_10 Gbps_100 m MMF</t>
  </si>
  <si>
    <t>Grey - All_10 Gbps_1-10 km</t>
  </si>
  <si>
    <t>Grey - All_10 Gbps_20 km</t>
  </si>
  <si>
    <t>Grey - All_25 Gbps_100 m MMF</t>
  </si>
  <si>
    <t>Grey - All_25 Gbps_300 m SMF</t>
  </si>
  <si>
    <t>Grey - Duplex_25 Gbps_1-10 km</t>
  </si>
  <si>
    <t>Grey - BiDi_25 Gbps_10 km</t>
  </si>
  <si>
    <t xml:space="preserve">Grey - Duplex_25 Gbps_20 km </t>
  </si>
  <si>
    <t>Grey - BiDi_25 Gbps_20 km</t>
  </si>
  <si>
    <t>Grey - All_50 Gbps_10 km</t>
  </si>
  <si>
    <t>Grey - All_50 Gbps_ 40 km</t>
  </si>
  <si>
    <t>Grey - All_100 Gbps_2 km</t>
  </si>
  <si>
    <t>Grey - All_100 Gbps_ 15 km</t>
  </si>
  <si>
    <t>CWDM_10 Gbps_10 km</t>
  </si>
  <si>
    <t>DWDM_10 Gbps_10 km</t>
  </si>
  <si>
    <t>CWDM_25 Gbps_10 km</t>
  </si>
  <si>
    <t>DWDM_25 Gbps_10 km</t>
  </si>
  <si>
    <t>DWDM_50 Gbps_10 km</t>
  </si>
  <si>
    <t>1 Gbps_10 km_SFP</t>
  </si>
  <si>
    <t>1 Gbps_40 km_SFP</t>
  </si>
  <si>
    <t>1 Gbps_80 km_SFP</t>
  </si>
  <si>
    <t>10 Gbps_10 km_SFP+</t>
  </si>
  <si>
    <t>10 Gbps_80 km_SFP+</t>
  </si>
  <si>
    <t>25 Gbps_10 km_SFP28</t>
  </si>
  <si>
    <t>25 Gbps_40 km_SFP28</t>
  </si>
  <si>
    <t>50 Gbps_10 km_QSFP28</t>
  </si>
  <si>
    <t>50 Gbps_40 km_QSFP28</t>
  </si>
  <si>
    <t>50 Gbps_80 km_QSFP28</t>
  </si>
  <si>
    <t>100 Gbps LR4_10 km_QSFP28</t>
  </si>
  <si>
    <t>100 Gbps_40 km_QSFP28</t>
  </si>
  <si>
    <t>200 Gbps_10 km_QSFP28</t>
  </si>
  <si>
    <t>200 Gbps_40 km_QSFP28</t>
  </si>
  <si>
    <t>TFLN and other integrated</t>
  </si>
  <si>
    <t>LiNbO3 bulk</t>
  </si>
  <si>
    <t>LPO 800 Gbps 30m</t>
  </si>
  <si>
    <t>LPO 800 Gbps 100 m</t>
  </si>
  <si>
    <t>LPO 800 Gbps 500 m</t>
  </si>
  <si>
    <t>LPO 800 Gbps 2 km</t>
  </si>
  <si>
    <t>LPO 800 Gbps 10 km</t>
  </si>
  <si>
    <t>AOC-LPO-CPO</t>
  </si>
  <si>
    <t>Sample template for report Published 30 May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</si>
</sst>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6" formatCode="&quot;$&quot;#,##0_);[Red]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* #,##0.000_);_(* \(#,##0.000\);_(* &quot;-&quot;??_);_(@_)"/>
    <numFmt numFmtId="166" formatCode="General_)"/>
    <numFmt numFmtId="167" formatCode="0.00_)"/>
    <numFmt numFmtId="168" formatCode="[&gt;9.9]0;[&gt;0]0.0;\-;"/>
    <numFmt numFmtId="169" formatCode="_(&quot;$&quot;* #,##0_);_(&quot;$&quot;* \(#,##0\);_(&quot;$&quot;* &quot;-&quot;??_);_(@_)"/>
    <numFmt numFmtId="170" formatCode="_(&quot;$&quot;* #,##0.0_);_(&quot;$&quot;* \(#,##0.0\);_(&quot;$&quot;* &quot;-&quot;??_);_(@_)"/>
    <numFmt numFmtId="171" formatCode="_(&quot;$&quot;* #,##0.000_);_(&quot;$&quot;* \(#,##0.000\);_(&quot;$&quot;* &quot;-&quot;??_);_(@_)"/>
    <numFmt numFmtId="172" formatCode="_(* #,##0.00000_);_(* \(#,##0.00000\);_(* &quot;-&quot;??_);_(@_)"/>
    <numFmt numFmtId="173" formatCode="0.0%"/>
    <numFmt numFmtId="174" formatCode="_(&quot;$&quot;* #,##0.00_);_(&quot;$&quot;* \(#,##0.00\);_(&quot;$&quot;* &quot;-&quot;?_);_(@_)"/>
    <numFmt numFmtId="175" formatCode="_(&quot;$&quot;* #,##0_);_(&quot;$&quot;* \(#,##0\);_(&quot;$&quot;* &quot;-&quot;?_);_(@_)"/>
  </numFmts>
  <fonts count="59">
    <font>
      <sz val="10"/>
      <color theme="1"/>
      <name val="Arial"/>
      <family val="2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6"/>
      <color rgb="FF1F487C"/>
      <name val="Calibri"/>
      <family val="2"/>
      <scheme val="minor"/>
    </font>
    <font>
      <sz val="10"/>
      <color theme="3"/>
      <name val="Calibri"/>
      <family val="2"/>
      <scheme val="minor"/>
    </font>
    <font>
      <sz val="1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3"/>
      <name val="Calibri"/>
      <family val="2"/>
      <scheme val="minor"/>
    </font>
    <font>
      <sz val="9"/>
      <name val="Calibri"/>
      <family val="2"/>
      <scheme val="minor"/>
    </font>
    <font>
      <sz val="10"/>
      <color rgb="FFFF0000"/>
      <name val="Arial"/>
      <family val="2"/>
    </font>
    <font>
      <sz val="10"/>
      <color rgb="FFFF0000"/>
      <name val="Calibri"/>
      <family val="2"/>
      <scheme val="minor"/>
    </font>
    <font>
      <sz val="10"/>
      <name val="Helvetica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name val="Helvetica"/>
      <family val="2"/>
    </font>
    <font>
      <sz val="10"/>
      <color indexed="8"/>
      <name val="Helvetica"/>
      <family val="2"/>
    </font>
    <font>
      <b/>
      <sz val="12"/>
      <color indexed="8"/>
      <name val="Helvetica"/>
      <family val="2"/>
    </font>
    <font>
      <b/>
      <sz val="10"/>
      <color indexed="8"/>
      <name val="Helvetica"/>
      <family val="2"/>
    </font>
    <font>
      <b/>
      <i/>
      <sz val="16"/>
      <name val="Helv"/>
    </font>
    <font>
      <sz val="10"/>
      <name val="Geneva"/>
      <family val="2"/>
    </font>
    <font>
      <b/>
      <sz val="14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b/>
      <sz val="12"/>
      <color theme="1"/>
      <name val="Arial"/>
      <family val="2"/>
    </font>
    <font>
      <b/>
      <sz val="12"/>
      <name val="Arial"/>
      <family val="2"/>
    </font>
    <font>
      <b/>
      <sz val="16"/>
      <color theme="1"/>
      <name val="Arial"/>
      <family val="2"/>
    </font>
    <font>
      <b/>
      <sz val="16"/>
      <name val="Calibri"/>
      <family val="2"/>
      <scheme val="minor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b/>
      <sz val="16"/>
      <color theme="4"/>
      <name val="Arial"/>
      <family val="2"/>
    </font>
    <font>
      <b/>
      <sz val="14"/>
      <color theme="1"/>
      <name val="Calibri"/>
      <family val="2"/>
      <scheme val="minor"/>
    </font>
    <font>
      <b/>
      <sz val="12"/>
      <color theme="3"/>
      <name val="Arial"/>
      <family val="2"/>
    </font>
    <font>
      <sz val="11"/>
      <color theme="1"/>
      <name val="Arial"/>
      <family val="2"/>
    </font>
    <font>
      <sz val="12"/>
      <color theme="3"/>
      <name val="Arial"/>
      <family val="2"/>
    </font>
    <font>
      <sz val="12"/>
      <color rgb="FFFF0000"/>
      <name val="Arial"/>
      <family val="2"/>
    </font>
    <font>
      <sz val="12"/>
      <color rgb="FFFF0000"/>
      <name val="Calibri"/>
      <family val="2"/>
      <scheme val="minor"/>
    </font>
    <font>
      <sz val="12"/>
      <color theme="3"/>
      <name val="Calibri"/>
      <family val="2"/>
      <scheme val="minor"/>
    </font>
    <font>
      <sz val="12"/>
      <name val="Arial"/>
      <family val="2"/>
    </font>
    <font>
      <sz val="8"/>
      <color theme="1"/>
      <name val="Calibri"/>
      <family val="2"/>
      <scheme val="minor"/>
    </font>
    <font>
      <b/>
      <sz val="11"/>
      <color theme="1"/>
      <name val="Arial"/>
      <family val="2"/>
    </font>
    <font>
      <vertAlign val="subscript"/>
      <sz val="10"/>
      <color theme="1"/>
      <name val="Calibri"/>
      <family val="2"/>
      <scheme val="minor"/>
    </font>
    <font>
      <vertAlign val="subscript"/>
      <sz val="10"/>
      <color theme="1"/>
      <name val="Arial"/>
      <family val="2"/>
    </font>
    <font>
      <b/>
      <vertAlign val="subscript"/>
      <sz val="16"/>
      <color rgb="FF1F487C"/>
      <name val="Calibri"/>
      <family val="2"/>
      <scheme val="minor"/>
    </font>
    <font>
      <b/>
      <vertAlign val="subscript"/>
      <sz val="10"/>
      <color theme="1"/>
      <name val="Calibri"/>
      <family val="2"/>
      <scheme val="minor"/>
    </font>
    <font>
      <b/>
      <sz val="14"/>
      <name val="Arial"/>
      <family val="2"/>
    </font>
    <font>
      <sz val="11"/>
      <color rgb="FFFF0000"/>
      <name val="Arial"/>
      <family val="2"/>
    </font>
    <font>
      <b/>
      <sz val="12"/>
      <color theme="4"/>
      <name val="Arial"/>
      <family val="2"/>
    </font>
    <font>
      <sz val="10"/>
      <color theme="4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7030A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249977111117893"/>
        <bgColor indexed="64"/>
      </patternFill>
    </fill>
  </fills>
  <borders count="23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double">
        <color auto="1"/>
      </left>
      <right style="thin">
        <color auto="1"/>
      </right>
      <top/>
      <bottom/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 style="thin">
        <color auto="1"/>
      </left>
      <right style="double">
        <color auto="1"/>
      </right>
      <top/>
      <bottom/>
      <diagonal/>
    </border>
    <border>
      <left style="thin">
        <color auto="1"/>
      </left>
      <right style="double">
        <color auto="1"/>
      </right>
      <top/>
      <bottom style="thin">
        <color auto="1"/>
      </bottom>
      <diagonal/>
    </border>
  </borders>
  <cellStyleXfs count="340">
    <xf numFmtId="0" fontId="0" fillId="0" borderId="0"/>
    <xf numFmtId="43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/>
    <xf numFmtId="0" fontId="7" fillId="0" borderId="0"/>
    <xf numFmtId="0" fontId="17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5" fillId="0" borderId="0" applyFont="0" applyFill="0" applyBorder="0" applyAlignment="0" applyProtection="0"/>
    <xf numFmtId="15" fontId="21" fillId="0" borderId="0" applyFont="0" applyFill="0" applyBorder="0" applyAlignment="0" applyProtection="0">
      <protection locked="0"/>
    </xf>
    <xf numFmtId="166" fontId="22" fillId="0" borderId="0" applyNumberFormat="0" applyFill="0" applyBorder="0" applyAlignment="0" applyProtection="0">
      <protection locked="0"/>
    </xf>
    <xf numFmtId="166" fontId="23" fillId="0" borderId="0" applyNumberFormat="0" applyFill="0" applyBorder="0" applyAlignment="0" applyProtection="0">
      <protection locked="0"/>
    </xf>
    <xf numFmtId="167" fontId="24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9" fillId="0" borderId="0"/>
    <xf numFmtId="0" fontId="20" fillId="0" borderId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19" fillId="0" borderId="0"/>
    <xf numFmtId="168" fontId="25" fillId="0" borderId="7" applyBorder="0" applyAlignment="0">
      <alignment horizontal="center"/>
    </xf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4" fontId="3" fillId="0" borderId="0" applyFont="0" applyFill="0" applyBorder="0" applyAlignment="0" applyProtection="0"/>
  </cellStyleXfs>
  <cellXfs count="380">
    <xf numFmtId="0" fontId="0" fillId="0" borderId="0" xfId="0"/>
    <xf numFmtId="0" fontId="7" fillId="0" borderId="0" xfId="0" applyFont="1"/>
    <xf numFmtId="164" fontId="0" fillId="0" borderId="0" xfId="0" applyNumberFormat="1"/>
    <xf numFmtId="0" fontId="9" fillId="0" borderId="0" xfId="0" applyFont="1"/>
    <xf numFmtId="0" fontId="10" fillId="0" borderId="0" xfId="0" applyFont="1"/>
    <xf numFmtId="0" fontId="0" fillId="0" borderId="3" xfId="0" applyBorder="1"/>
    <xf numFmtId="0" fontId="7" fillId="0" borderId="2" xfId="0" applyFont="1" applyBorder="1"/>
    <xf numFmtId="164" fontId="11" fillId="0" borderId="0" xfId="1" applyNumberFormat="1" applyFont="1"/>
    <xf numFmtId="0" fontId="7" fillId="0" borderId="0" xfId="0" applyFont="1" applyAlignment="1">
      <alignment horizontal="center"/>
    </xf>
    <xf numFmtId="0" fontId="12" fillId="0" borderId="0" xfId="5" applyFont="1" applyAlignment="1">
      <alignment horizontal="right"/>
    </xf>
    <xf numFmtId="0" fontId="12" fillId="0" borderId="0" xfId="5" applyFont="1"/>
    <xf numFmtId="9" fontId="14" fillId="0" borderId="0" xfId="3" applyFont="1"/>
    <xf numFmtId="164" fontId="11" fillId="0" borderId="3" xfId="1" applyNumberFormat="1" applyFont="1" applyBorder="1"/>
    <xf numFmtId="0" fontId="15" fillId="0" borderId="0" xfId="0" applyFont="1"/>
    <xf numFmtId="9" fontId="16" fillId="0" borderId="0" xfId="3" applyFont="1"/>
    <xf numFmtId="164" fontId="15" fillId="0" borderId="0" xfId="0" applyNumberFormat="1" applyFont="1"/>
    <xf numFmtId="0" fontId="0" fillId="3" borderId="0" xfId="0" applyFill="1"/>
    <xf numFmtId="0" fontId="7" fillId="0" borderId="10" xfId="0" applyFont="1" applyBorder="1" applyAlignment="1">
      <alignment horizontal="center"/>
    </xf>
    <xf numFmtId="9" fontId="10" fillId="4" borderId="11" xfId="3" applyFont="1" applyFill="1" applyBorder="1"/>
    <xf numFmtId="9" fontId="10" fillId="4" borderId="0" xfId="3" applyFont="1" applyFill="1"/>
    <xf numFmtId="9" fontId="10" fillId="4" borderId="3" xfId="3" applyFont="1" applyFill="1" applyBorder="1"/>
    <xf numFmtId="0" fontId="0" fillId="0" borderId="0" xfId="0" applyAlignment="1">
      <alignment horizontal="center"/>
    </xf>
    <xf numFmtId="0" fontId="0" fillId="0" borderId="0" xfId="0" quotePrefix="1"/>
    <xf numFmtId="9" fontId="0" fillId="0" borderId="0" xfId="3" applyFont="1"/>
    <xf numFmtId="0" fontId="26" fillId="5" borderId="0" xfId="0" applyFont="1" applyFill="1"/>
    <xf numFmtId="0" fontId="9" fillId="0" borderId="0" xfId="0" applyFont="1" applyAlignment="1">
      <alignment horizontal="left" vertical="center"/>
    </xf>
    <xf numFmtId="165" fontId="7" fillId="0" borderId="0" xfId="0" applyNumberFormat="1" applyFont="1"/>
    <xf numFmtId="164" fontId="11" fillId="0" borderId="11" xfId="0" applyNumberFormat="1" applyFont="1" applyBorder="1"/>
    <xf numFmtId="164" fontId="11" fillId="0" borderId="0" xfId="0" applyNumberFormat="1" applyFont="1"/>
    <xf numFmtId="164" fontId="7" fillId="0" borderId="2" xfId="0" applyNumberFormat="1" applyFont="1" applyBorder="1"/>
    <xf numFmtId="0" fontId="28" fillId="0" borderId="0" xfId="0" applyFont="1" applyAlignment="1">
      <alignment horizontal="right" vertical="center"/>
    </xf>
    <xf numFmtId="0" fontId="7" fillId="0" borderId="11" xfId="0" applyFont="1" applyBorder="1"/>
    <xf numFmtId="9" fontId="11" fillId="0" borderId="11" xfId="3" applyFont="1" applyBorder="1"/>
    <xf numFmtId="9" fontId="11" fillId="0" borderId="0" xfId="3" applyFont="1"/>
    <xf numFmtId="9" fontId="11" fillId="0" borderId="2" xfId="3" applyFont="1" applyBorder="1"/>
    <xf numFmtId="9" fontId="7" fillId="0" borderId="2" xfId="0" applyNumberFormat="1" applyFont="1" applyBorder="1"/>
    <xf numFmtId="0" fontId="27" fillId="0" borderId="1" xfId="0" applyFont="1" applyBorder="1" applyAlignment="1">
      <alignment horizontal="left"/>
    </xf>
    <xf numFmtId="0" fontId="7" fillId="0" borderId="10" xfId="0" applyFont="1" applyBorder="1" applyAlignment="1">
      <alignment horizontal="left"/>
    </xf>
    <xf numFmtId="0" fontId="7" fillId="0" borderId="5" xfId="0" applyFont="1" applyBorder="1" applyAlignment="1">
      <alignment horizontal="left"/>
    </xf>
    <xf numFmtId="0" fontId="7" fillId="0" borderId="8" xfId="0" applyFont="1" applyBorder="1" applyAlignment="1">
      <alignment horizontal="left"/>
    </xf>
    <xf numFmtId="0" fontId="0" fillId="5" borderId="0" xfId="0" applyFill="1"/>
    <xf numFmtId="0" fontId="0" fillId="5" borderId="0" xfId="0" applyFill="1" applyProtection="1">
      <protection locked="0"/>
    </xf>
    <xf numFmtId="0" fontId="26" fillId="5" borderId="0" xfId="0" applyFont="1" applyFill="1" applyProtection="1">
      <protection locked="0"/>
    </xf>
    <xf numFmtId="0" fontId="15" fillId="5" borderId="0" xfId="0" applyFont="1" applyFill="1" applyProtection="1">
      <protection locked="0"/>
    </xf>
    <xf numFmtId="0" fontId="15" fillId="5" borderId="0" xfId="0" applyFont="1" applyFill="1" applyAlignment="1" applyProtection="1">
      <alignment wrapText="1"/>
      <protection locked="0"/>
    </xf>
    <xf numFmtId="0" fontId="19" fillId="5" borderId="0" xfId="0" applyFont="1" applyFill="1" applyProtection="1">
      <protection locked="0"/>
    </xf>
    <xf numFmtId="0" fontId="30" fillId="5" borderId="0" xfId="0" applyFont="1" applyFill="1" applyProtection="1">
      <protection locked="0"/>
    </xf>
    <xf numFmtId="0" fontId="15" fillId="0" borderId="0" xfId="0" applyFont="1" applyAlignment="1">
      <alignment horizontal="right"/>
    </xf>
    <xf numFmtId="0" fontId="7" fillId="0" borderId="14" xfId="0" applyFont="1" applyBorder="1" applyAlignment="1">
      <alignment horizontal="left"/>
    </xf>
    <xf numFmtId="0" fontId="7" fillId="0" borderId="15" xfId="0" applyFont="1" applyBorder="1" applyAlignment="1">
      <alignment horizontal="left"/>
    </xf>
    <xf numFmtId="0" fontId="7" fillId="0" borderId="13" xfId="0" applyFont="1" applyBorder="1" applyAlignment="1">
      <alignment horizontal="left"/>
    </xf>
    <xf numFmtId="169" fontId="7" fillId="0" borderId="2" xfId="2" applyNumberFormat="1" applyFont="1" applyBorder="1"/>
    <xf numFmtId="169" fontId="7" fillId="0" borderId="11" xfId="2" applyNumberFormat="1" applyFont="1" applyBorder="1"/>
    <xf numFmtId="169" fontId="7" fillId="0" borderId="0" xfId="2" applyNumberFormat="1" applyFont="1"/>
    <xf numFmtId="0" fontId="34" fillId="4" borderId="2" xfId="0" applyFont="1" applyFill="1" applyBorder="1"/>
    <xf numFmtId="0" fontId="0" fillId="4" borderId="2" xfId="0" applyFill="1" applyBorder="1"/>
    <xf numFmtId="0" fontId="7" fillId="0" borderId="12" xfId="0" applyFont="1" applyBorder="1" applyAlignment="1">
      <alignment horizontal="center"/>
    </xf>
    <xf numFmtId="0" fontId="0" fillId="0" borderId="12" xfId="0" applyBorder="1"/>
    <xf numFmtId="0" fontId="7" fillId="0" borderId="12" xfId="0" applyFont="1" applyBorder="1" applyAlignment="1">
      <alignment horizontal="left"/>
    </xf>
    <xf numFmtId="0" fontId="0" fillId="0" borderId="0" xfId="0" applyAlignment="1">
      <alignment horizontal="right"/>
    </xf>
    <xf numFmtId="170" fontId="0" fillId="0" borderId="0" xfId="2" applyNumberFormat="1" applyFont="1"/>
    <xf numFmtId="169" fontId="0" fillId="0" borderId="0" xfId="2" applyNumberFormat="1" applyFont="1"/>
    <xf numFmtId="0" fontId="7" fillId="0" borderId="0" xfId="0" applyFont="1" applyAlignment="1">
      <alignment horizontal="right"/>
    </xf>
    <xf numFmtId="9" fontId="7" fillId="4" borderId="0" xfId="3" applyFont="1" applyFill="1"/>
    <xf numFmtId="9" fontId="7" fillId="3" borderId="0" xfId="3" applyFont="1" applyFill="1"/>
    <xf numFmtId="9" fontId="7" fillId="4" borderId="3" xfId="3" applyFont="1" applyFill="1" applyBorder="1"/>
    <xf numFmtId="169" fontId="7" fillId="4" borderId="0" xfId="2" applyNumberFormat="1" applyFont="1" applyFill="1"/>
    <xf numFmtId="169" fontId="7" fillId="3" borderId="0" xfId="2" applyNumberFormat="1" applyFont="1" applyFill="1"/>
    <xf numFmtId="169" fontId="7" fillId="4" borderId="3" xfId="2" applyNumberFormat="1" applyFont="1" applyFill="1" applyBorder="1"/>
    <xf numFmtId="9" fontId="7" fillId="0" borderId="0" xfId="3" applyFont="1"/>
    <xf numFmtId="171" fontId="11" fillId="0" borderId="0" xfId="2" applyNumberFormat="1" applyFont="1"/>
    <xf numFmtId="0" fontId="10" fillId="0" borderId="13" xfId="0" applyFont="1" applyBorder="1" applyAlignment="1">
      <alignment horizontal="left"/>
    </xf>
    <xf numFmtId="0" fontId="10" fillId="0" borderId="14" xfId="0" applyFont="1" applyBorder="1" applyAlignment="1">
      <alignment horizontal="left"/>
    </xf>
    <xf numFmtId="0" fontId="10" fillId="0" borderId="15" xfId="0" applyFont="1" applyBorder="1" applyAlignment="1">
      <alignment horizontal="left"/>
    </xf>
    <xf numFmtId="170" fontId="11" fillId="0" borderId="0" xfId="2" applyNumberFormat="1" applyFont="1"/>
    <xf numFmtId="170" fontId="11" fillId="0" borderId="3" xfId="2" applyNumberFormat="1" applyFont="1" applyBorder="1"/>
    <xf numFmtId="170" fontId="7" fillId="0" borderId="2" xfId="2" applyNumberFormat="1" applyFont="1" applyBorder="1"/>
    <xf numFmtId="0" fontId="8" fillId="0" borderId="0" xfId="0" applyFont="1" applyAlignment="1">
      <alignment horizontal="left"/>
    </xf>
    <xf numFmtId="0" fontId="26" fillId="0" borderId="0" xfId="0" applyFont="1"/>
    <xf numFmtId="0" fontId="7" fillId="0" borderId="13" xfId="0" applyFont="1" applyBorder="1" applyAlignment="1">
      <alignment horizontal="center"/>
    </xf>
    <xf numFmtId="169" fontId="15" fillId="0" borderId="0" xfId="0" applyNumberFormat="1" applyFont="1"/>
    <xf numFmtId="169" fontId="11" fillId="0" borderId="0" xfId="2" applyNumberFormat="1" applyFont="1"/>
    <xf numFmtId="169" fontId="11" fillId="0" borderId="3" xfId="2" applyNumberFormat="1" applyFont="1" applyBorder="1"/>
    <xf numFmtId="169" fontId="7" fillId="0" borderId="3" xfId="2" applyNumberFormat="1" applyFont="1" applyBorder="1"/>
    <xf numFmtId="0" fontId="16" fillId="0" borderId="0" xfId="0" applyFont="1" applyAlignment="1">
      <alignment horizontal="right"/>
    </xf>
    <xf numFmtId="164" fontId="16" fillId="0" borderId="0" xfId="0" applyNumberFormat="1" applyFont="1"/>
    <xf numFmtId="169" fontId="16" fillId="0" borderId="0" xfId="2" applyNumberFormat="1" applyFont="1"/>
    <xf numFmtId="164" fontId="11" fillId="0" borderId="2" xfId="1" applyNumberFormat="1" applyFont="1" applyBorder="1"/>
    <xf numFmtId="0" fontId="10" fillId="0" borderId="12" xfId="0" applyFont="1" applyBorder="1" applyAlignment="1">
      <alignment horizontal="left"/>
    </xf>
    <xf numFmtId="164" fontId="0" fillId="0" borderId="0" xfId="1" applyNumberFormat="1" applyFont="1"/>
    <xf numFmtId="164" fontId="11" fillId="3" borderId="0" xfId="1" applyNumberFormat="1" applyFont="1" applyFill="1"/>
    <xf numFmtId="164" fontId="11" fillId="0" borderId="5" xfId="1" applyNumberFormat="1" applyFont="1" applyBorder="1"/>
    <xf numFmtId="0" fontId="19" fillId="6" borderId="2" xfId="0" applyFont="1" applyFill="1" applyBorder="1"/>
    <xf numFmtId="0" fontId="35" fillId="6" borderId="2" xfId="0" applyFont="1" applyFill="1" applyBorder="1" applyAlignment="1">
      <alignment horizontal="left" vertical="center"/>
    </xf>
    <xf numFmtId="0" fontId="11" fillId="0" borderId="2" xfId="0" applyFont="1" applyBorder="1"/>
    <xf numFmtId="0" fontId="11" fillId="0" borderId="13" xfId="0" applyFont="1" applyBorder="1" applyAlignment="1">
      <alignment horizontal="left"/>
    </xf>
    <xf numFmtId="0" fontId="11" fillId="0" borderId="14" xfId="0" applyFont="1" applyBorder="1" applyAlignment="1">
      <alignment horizontal="left"/>
    </xf>
    <xf numFmtId="0" fontId="11" fillId="0" borderId="15" xfId="0" applyFont="1" applyBorder="1" applyAlignment="1">
      <alignment horizontal="left"/>
    </xf>
    <xf numFmtId="0" fontId="16" fillId="0" borderId="0" xfId="0" applyFont="1"/>
    <xf numFmtId="9" fontId="11" fillId="0" borderId="0" xfId="3" applyFont="1" applyAlignment="1">
      <alignment horizontal="right"/>
    </xf>
    <xf numFmtId="0" fontId="11" fillId="0" borderId="0" xfId="0" applyFont="1" applyAlignment="1">
      <alignment horizontal="right"/>
    </xf>
    <xf numFmtId="164" fontId="7" fillId="0" borderId="11" xfId="1" applyNumberFormat="1" applyFont="1" applyBorder="1"/>
    <xf numFmtId="164" fontId="7" fillId="0" borderId="0" xfId="1" applyNumberFormat="1" applyFont="1"/>
    <xf numFmtId="164" fontId="11" fillId="0" borderId="8" xfId="1" applyNumberFormat="1" applyFont="1" applyBorder="1"/>
    <xf numFmtId="0" fontId="16" fillId="0" borderId="0" xfId="0" applyFont="1" applyAlignment="1">
      <alignment horizontal="right" indent="1"/>
    </xf>
    <xf numFmtId="0" fontId="7" fillId="0" borderId="15" xfId="0" applyFont="1" applyBorder="1" applyAlignment="1">
      <alignment horizontal="left" indent="1"/>
    </xf>
    <xf numFmtId="164" fontId="15" fillId="0" borderId="0" xfId="1" applyNumberFormat="1" applyFont="1"/>
    <xf numFmtId="0" fontId="33" fillId="0" borderId="0" xfId="0" applyFont="1"/>
    <xf numFmtId="170" fontId="0" fillId="0" borderId="0" xfId="0" applyNumberFormat="1"/>
    <xf numFmtId="0" fontId="38" fillId="0" borderId="0" xfId="0" applyFont="1"/>
    <xf numFmtId="0" fontId="0" fillId="0" borderId="0" xfId="0" applyAlignment="1">
      <alignment horizontal="left" indent="1"/>
    </xf>
    <xf numFmtId="0" fontId="0" fillId="0" borderId="0" xfId="0" applyAlignment="1">
      <alignment horizontal="left"/>
    </xf>
    <xf numFmtId="0" fontId="7" fillId="0" borderId="0" xfId="0" applyFont="1" applyAlignment="1">
      <alignment horizontal="left"/>
    </xf>
    <xf numFmtId="42" fontId="0" fillId="0" borderId="0" xfId="0" applyNumberFormat="1"/>
    <xf numFmtId="9" fontId="16" fillId="4" borderId="0" xfId="3" applyFont="1" applyFill="1"/>
    <xf numFmtId="169" fontId="11" fillId="4" borderId="11" xfId="2" applyNumberFormat="1" applyFont="1" applyFill="1" applyBorder="1"/>
    <xf numFmtId="169" fontId="11" fillId="4" borderId="0" xfId="2" applyNumberFormat="1" applyFont="1" applyFill="1"/>
    <xf numFmtId="44" fontId="15" fillId="0" borderId="0" xfId="0" applyNumberFormat="1" applyFont="1"/>
    <xf numFmtId="44" fontId="15" fillId="0" borderId="0" xfId="2" applyFont="1"/>
    <xf numFmtId="169" fontId="15" fillId="0" borderId="0" xfId="2" applyNumberFormat="1" applyFont="1"/>
    <xf numFmtId="169" fontId="0" fillId="0" borderId="0" xfId="0" applyNumberFormat="1"/>
    <xf numFmtId="9" fontId="11" fillId="4" borderId="0" xfId="3" applyFont="1" applyFill="1"/>
    <xf numFmtId="0" fontId="10" fillId="0" borderId="1" xfId="0" applyFont="1" applyBorder="1" applyAlignment="1">
      <alignment horizontal="left"/>
    </xf>
    <xf numFmtId="0" fontId="6" fillId="0" borderId="0" xfId="0" applyFont="1"/>
    <xf numFmtId="0" fontId="34" fillId="6" borderId="2" xfId="0" applyFont="1" applyFill="1" applyBorder="1"/>
    <xf numFmtId="0" fontId="0" fillId="6" borderId="2" xfId="0" applyFill="1" applyBorder="1"/>
    <xf numFmtId="164" fontId="7" fillId="0" borderId="0" xfId="0" applyNumberFormat="1" applyFont="1"/>
    <xf numFmtId="0" fontId="16" fillId="0" borderId="0" xfId="0" applyFont="1" applyAlignment="1">
      <alignment horizontal="center"/>
    </xf>
    <xf numFmtId="164" fontId="7" fillId="0" borderId="3" xfId="1" applyNumberFormat="1" applyFont="1" applyBorder="1"/>
    <xf numFmtId="0" fontId="19" fillId="8" borderId="0" xfId="0" applyFont="1" applyFill="1" applyAlignment="1">
      <alignment horizontal="right"/>
    </xf>
    <xf numFmtId="164" fontId="19" fillId="8" borderId="0" xfId="0" applyNumberFormat="1" applyFont="1" applyFill="1"/>
    <xf numFmtId="0" fontId="19" fillId="8" borderId="0" xfId="0" applyFont="1" applyFill="1"/>
    <xf numFmtId="0" fontId="39" fillId="0" borderId="0" xfId="0" applyFont="1"/>
    <xf numFmtId="172" fontId="16" fillId="0" borderId="0" xfId="0" applyNumberFormat="1" applyFont="1"/>
    <xf numFmtId="0" fontId="7" fillId="0" borderId="0" xfId="0" applyFont="1" applyAlignment="1">
      <alignment horizontal="left" indent="1"/>
    </xf>
    <xf numFmtId="42" fontId="7" fillId="0" borderId="0" xfId="0" applyNumberFormat="1" applyFont="1"/>
    <xf numFmtId="43" fontId="16" fillId="0" borderId="0" xfId="1" applyFont="1"/>
    <xf numFmtId="164" fontId="15" fillId="0" borderId="0" xfId="0" applyNumberFormat="1" applyFont="1" applyAlignment="1">
      <alignment horizontal="left"/>
    </xf>
    <xf numFmtId="0" fontId="0" fillId="0" borderId="13" xfId="0" applyBorder="1"/>
    <xf numFmtId="0" fontId="0" fillId="0" borderId="14" xfId="0" applyBorder="1"/>
    <xf numFmtId="164" fontId="11" fillId="0" borderId="11" xfId="1" applyNumberFormat="1" applyFont="1" applyBorder="1"/>
    <xf numFmtId="169" fontId="11" fillId="0" borderId="11" xfId="2" applyNumberFormat="1" applyFont="1" applyBorder="1"/>
    <xf numFmtId="169" fontId="16" fillId="0" borderId="0" xfId="0" applyNumberFormat="1" applyFont="1"/>
    <xf numFmtId="0" fontId="7" fillId="0" borderId="14" xfId="0" applyFont="1" applyBorder="1"/>
    <xf numFmtId="0" fontId="7" fillId="0" borderId="14" xfId="0" applyFont="1" applyBorder="1" applyAlignment="1">
      <alignment horizontal="left" indent="1"/>
    </xf>
    <xf numFmtId="0" fontId="7" fillId="0" borderId="12" xfId="0" applyFont="1" applyBorder="1"/>
    <xf numFmtId="164" fontId="7" fillId="0" borderId="14" xfId="0" applyNumberFormat="1" applyFont="1" applyBorder="1" applyAlignment="1">
      <alignment horizontal="left"/>
    </xf>
    <xf numFmtId="9" fontId="10" fillId="7" borderId="0" xfId="3" applyFont="1" applyFill="1"/>
    <xf numFmtId="0" fontId="41" fillId="0" borderId="0" xfId="0" applyFont="1"/>
    <xf numFmtId="164" fontId="7" fillId="3" borderId="14" xfId="0" applyNumberFormat="1" applyFont="1" applyFill="1" applyBorder="1" applyAlignment="1">
      <alignment horizontal="left"/>
    </xf>
    <xf numFmtId="0" fontId="0" fillId="3" borderId="0" xfId="0" applyFill="1" applyAlignment="1">
      <alignment horizontal="left" indent="1"/>
    </xf>
    <xf numFmtId="0" fontId="7" fillId="3" borderId="5" xfId="0" applyFont="1" applyFill="1" applyBorder="1" applyAlignment="1">
      <alignment horizontal="left"/>
    </xf>
    <xf numFmtId="9" fontId="10" fillId="3" borderId="0" xfId="3" applyFont="1" applyFill="1"/>
    <xf numFmtId="0" fontId="0" fillId="3" borderId="0" xfId="0" applyFill="1" applyAlignment="1">
      <alignment horizontal="left"/>
    </xf>
    <xf numFmtId="0" fontId="7" fillId="3" borderId="14" xfId="0" applyFont="1" applyFill="1" applyBorder="1" applyAlignment="1">
      <alignment horizontal="left"/>
    </xf>
    <xf numFmtId="170" fontId="11" fillId="3" borderId="0" xfId="2" applyNumberFormat="1" applyFont="1" applyFill="1"/>
    <xf numFmtId="169" fontId="7" fillId="0" borderId="2" xfId="2" applyNumberFormat="1" applyFont="1" applyFill="1" applyBorder="1"/>
    <xf numFmtId="0" fontId="42" fillId="0" borderId="0" xfId="0" applyFont="1"/>
    <xf numFmtId="164" fontId="15" fillId="0" borderId="11" xfId="0" applyNumberFormat="1" applyFont="1" applyBorder="1"/>
    <xf numFmtId="170" fontId="11" fillId="0" borderId="2" xfId="2" applyNumberFormat="1" applyFont="1" applyBorder="1"/>
    <xf numFmtId="169" fontId="0" fillId="0" borderId="0" xfId="2" applyNumberFormat="1" applyFont="1" applyFill="1"/>
    <xf numFmtId="9" fontId="0" fillId="0" borderId="0" xfId="0" applyNumberFormat="1" applyAlignment="1">
      <alignment horizontal="center"/>
    </xf>
    <xf numFmtId="0" fontId="43" fillId="5" borderId="0" xfId="0" applyFont="1" applyFill="1"/>
    <xf numFmtId="0" fontId="15" fillId="5" borderId="0" xfId="0" applyFont="1" applyFill="1"/>
    <xf numFmtId="164" fontId="11" fillId="0" borderId="0" xfId="1" applyNumberFormat="1" applyFont="1" applyFill="1"/>
    <xf numFmtId="0" fontId="15" fillId="0" borderId="0" xfId="0" applyFont="1" applyAlignment="1">
      <alignment horizontal="center"/>
    </xf>
    <xf numFmtId="0" fontId="11" fillId="0" borderId="5" xfId="0" applyFont="1" applyBorder="1" applyAlignment="1">
      <alignment horizontal="left"/>
    </xf>
    <xf numFmtId="0" fontId="44" fillId="0" borderId="0" xfId="0" applyFont="1" applyAlignment="1">
      <alignment horizontal="right"/>
    </xf>
    <xf numFmtId="164" fontId="44" fillId="0" borderId="0" xfId="1" applyNumberFormat="1" applyFont="1"/>
    <xf numFmtId="44" fontId="0" fillId="0" borderId="0" xfId="0" applyNumberFormat="1"/>
    <xf numFmtId="0" fontId="45" fillId="0" borderId="0" xfId="0" applyFont="1"/>
    <xf numFmtId="164" fontId="11" fillId="0" borderId="14" xfId="1" applyNumberFormat="1" applyFont="1" applyBorder="1"/>
    <xf numFmtId="164" fontId="11" fillId="0" borderId="15" xfId="1" applyNumberFormat="1" applyFont="1" applyBorder="1"/>
    <xf numFmtId="169" fontId="7" fillId="0" borderId="0" xfId="2" applyNumberFormat="1" applyFont="1" applyBorder="1"/>
    <xf numFmtId="0" fontId="15" fillId="0" borderId="11" xfId="0" applyFont="1" applyBorder="1" applyAlignment="1">
      <alignment horizontal="right"/>
    </xf>
    <xf numFmtId="169" fontId="10" fillId="4" borderId="11" xfId="2" applyNumberFormat="1" applyFont="1" applyFill="1" applyBorder="1"/>
    <xf numFmtId="169" fontId="10" fillId="4" borderId="0" xfId="2" applyNumberFormat="1" applyFont="1" applyFill="1"/>
    <xf numFmtId="169" fontId="11" fillId="4" borderId="0" xfId="2" applyNumberFormat="1" applyFont="1" applyFill="1" applyBorder="1"/>
    <xf numFmtId="0" fontId="27" fillId="0" borderId="12" xfId="0" applyFont="1" applyBorder="1" applyAlignment="1">
      <alignment horizontal="left"/>
    </xf>
    <xf numFmtId="169" fontId="7" fillId="0" borderId="11" xfId="2" applyNumberFormat="1" applyFont="1" applyFill="1" applyBorder="1"/>
    <xf numFmtId="169" fontId="7" fillId="0" borderId="0" xfId="2" applyNumberFormat="1" applyFont="1" applyFill="1"/>
    <xf numFmtId="169" fontId="7" fillId="0" borderId="3" xfId="2" applyNumberFormat="1" applyFont="1" applyFill="1" applyBorder="1"/>
    <xf numFmtId="0" fontId="27" fillId="0" borderId="13" xfId="0" applyFont="1" applyBorder="1" applyAlignment="1">
      <alignment horizontal="left"/>
    </xf>
    <xf numFmtId="0" fontId="27" fillId="0" borderId="14" xfId="0" applyFont="1" applyBorder="1" applyAlignment="1">
      <alignment horizontal="left"/>
    </xf>
    <xf numFmtId="169" fontId="7" fillId="0" borderId="0" xfId="0" applyNumberFormat="1" applyFont="1"/>
    <xf numFmtId="169" fontId="0" fillId="0" borderId="3" xfId="0" applyNumberFormat="1" applyBorder="1"/>
    <xf numFmtId="169" fontId="6" fillId="0" borderId="0" xfId="2" applyNumberFormat="1" applyFont="1"/>
    <xf numFmtId="164" fontId="0" fillId="0" borderId="0" xfId="0" applyNumberFormat="1" applyAlignment="1">
      <alignment horizontal="left"/>
    </xf>
    <xf numFmtId="169" fontId="7" fillId="0" borderId="12" xfId="2" applyNumberFormat="1" applyFont="1" applyBorder="1" applyAlignment="1">
      <alignment horizontal="left"/>
    </xf>
    <xf numFmtId="169" fontId="11" fillId="0" borderId="12" xfId="2" applyNumberFormat="1" applyFont="1" applyBorder="1"/>
    <xf numFmtId="0" fontId="46" fillId="0" borderId="0" xfId="0" applyFont="1"/>
    <xf numFmtId="0" fontId="46" fillId="5" borderId="0" xfId="0" applyFont="1" applyFill="1"/>
    <xf numFmtId="0" fontId="0" fillId="4" borderId="0" xfId="0" applyFill="1"/>
    <xf numFmtId="0" fontId="0" fillId="0" borderId="15" xfId="0" applyBorder="1"/>
    <xf numFmtId="9" fontId="7" fillId="7" borderId="0" xfId="3" applyFont="1" applyFill="1"/>
    <xf numFmtId="0" fontId="47" fillId="0" borderId="0" xfId="0" applyFont="1"/>
    <xf numFmtId="9" fontId="11" fillId="3" borderId="0" xfId="3" applyFont="1" applyFill="1"/>
    <xf numFmtId="164" fontId="11" fillId="0" borderId="0" xfId="1" applyNumberFormat="1" applyFont="1" applyFill="1" applyBorder="1"/>
    <xf numFmtId="173" fontId="11" fillId="0" borderId="0" xfId="3" applyNumberFormat="1" applyFont="1"/>
    <xf numFmtId="164" fontId="11" fillId="9" borderId="0" xfId="1" applyNumberFormat="1" applyFont="1" applyFill="1"/>
    <xf numFmtId="9" fontId="10" fillId="9" borderId="0" xfId="3" applyFont="1" applyFill="1"/>
    <xf numFmtId="9" fontId="11" fillId="9" borderId="0" xfId="3" applyFont="1" applyFill="1"/>
    <xf numFmtId="9" fontId="7" fillId="9" borderId="0" xfId="3" applyFont="1" applyFill="1"/>
    <xf numFmtId="164" fontId="11" fillId="10" borderId="0" xfId="1" applyNumberFormat="1" applyFont="1" applyFill="1"/>
    <xf numFmtId="0" fontId="2" fillId="0" borderId="0" xfId="0" applyFont="1"/>
    <xf numFmtId="0" fontId="7" fillId="0" borderId="3" xfId="0" applyFont="1" applyBorder="1" applyAlignment="1">
      <alignment horizontal="right"/>
    </xf>
    <xf numFmtId="164" fontId="16" fillId="0" borderId="0" xfId="1" applyNumberFormat="1" applyFont="1" applyBorder="1"/>
    <xf numFmtId="0" fontId="43" fillId="0" borderId="0" xfId="0" applyFont="1"/>
    <xf numFmtId="0" fontId="27" fillId="0" borderId="12" xfId="0" applyFont="1" applyBorder="1" applyAlignment="1">
      <alignment horizontal="center"/>
    </xf>
    <xf numFmtId="0" fontId="27" fillId="0" borderId="2" xfId="0" applyFont="1" applyBorder="1"/>
    <xf numFmtId="164" fontId="0" fillId="0" borderId="0" xfId="1" applyNumberFormat="1" applyFont="1" applyBorder="1"/>
    <xf numFmtId="0" fontId="41" fillId="0" borderId="0" xfId="0" applyFont="1" applyAlignment="1">
      <alignment horizontal="center"/>
    </xf>
    <xf numFmtId="0" fontId="34" fillId="4" borderId="0" xfId="0" applyFont="1" applyFill="1" applyAlignment="1">
      <alignment horizontal="center"/>
    </xf>
    <xf numFmtId="0" fontId="0" fillId="11" borderId="0" xfId="0" applyFill="1"/>
    <xf numFmtId="164" fontId="15" fillId="0" borderId="0" xfId="0" applyNumberFormat="1" applyFont="1" applyAlignment="1">
      <alignment horizontal="right"/>
    </xf>
    <xf numFmtId="164" fontId="0" fillId="0" borderId="3" xfId="1" applyNumberFormat="1" applyFont="1" applyBorder="1"/>
    <xf numFmtId="0" fontId="0" fillId="0" borderId="9" xfId="0" applyBorder="1" applyAlignment="1">
      <alignment horizontal="left" indent="1"/>
    </xf>
    <xf numFmtId="0" fontId="7" fillId="0" borderId="1" xfId="0" applyFont="1" applyBorder="1" applyAlignment="1">
      <alignment horizontal="center"/>
    </xf>
    <xf numFmtId="0" fontId="0" fillId="0" borderId="7" xfId="0" applyBorder="1" applyAlignment="1">
      <alignment horizontal="left" indent="1"/>
    </xf>
    <xf numFmtId="0" fontId="0" fillId="0" borderId="3" xfId="0" applyBorder="1" applyAlignment="1">
      <alignment horizontal="left" indent="1"/>
    </xf>
    <xf numFmtId="0" fontId="0" fillId="0" borderId="14" xfId="0" applyBorder="1" applyAlignment="1">
      <alignment horizontal="left" indent="1"/>
    </xf>
    <xf numFmtId="0" fontId="0" fillId="0" borderId="15" xfId="0" applyBorder="1" applyAlignment="1">
      <alignment horizontal="left" indent="1"/>
    </xf>
    <xf numFmtId="164" fontId="0" fillId="0" borderId="2" xfId="1" applyNumberFormat="1" applyFont="1" applyBorder="1"/>
    <xf numFmtId="0" fontId="0" fillId="0" borderId="4" xfId="0" applyBorder="1"/>
    <xf numFmtId="0" fontId="0" fillId="12" borderId="0" xfId="0" applyFill="1"/>
    <xf numFmtId="0" fontId="0" fillId="2" borderId="0" xfId="0" applyFill="1"/>
    <xf numFmtId="0" fontId="48" fillId="0" borderId="12" xfId="0" applyFont="1" applyBorder="1" applyAlignment="1">
      <alignment horizontal="center"/>
    </xf>
    <xf numFmtId="0" fontId="41" fillId="0" borderId="3" xfId="0" applyFont="1" applyBorder="1" applyAlignment="1">
      <alignment horizontal="center"/>
    </xf>
    <xf numFmtId="0" fontId="48" fillId="2" borderId="0" xfId="0" applyFont="1" applyFill="1"/>
    <xf numFmtId="0" fontId="48" fillId="12" borderId="0" xfId="0" applyFont="1" applyFill="1"/>
    <xf numFmtId="164" fontId="15" fillId="0" borderId="0" xfId="0" applyNumberFormat="1" applyFont="1" applyAlignment="1">
      <alignment horizontal="center"/>
    </xf>
    <xf numFmtId="0" fontId="32" fillId="4" borderId="0" xfId="0" applyFont="1" applyFill="1" applyAlignment="1">
      <alignment horizontal="right"/>
    </xf>
    <xf numFmtId="9" fontId="40" fillId="2" borderId="12" xfId="3" applyFont="1" applyFill="1" applyBorder="1" applyAlignment="1">
      <alignment horizontal="center"/>
    </xf>
    <xf numFmtId="44" fontId="0" fillId="0" borderId="0" xfId="2" applyFont="1" applyBorder="1"/>
    <xf numFmtId="44" fontId="0" fillId="0" borderId="3" xfId="2" applyFont="1" applyBorder="1"/>
    <xf numFmtId="44" fontId="0" fillId="0" borderId="11" xfId="2" applyFont="1" applyBorder="1"/>
    <xf numFmtId="169" fontId="0" fillId="0" borderId="2" xfId="2" applyNumberFormat="1" applyFont="1" applyBorder="1"/>
    <xf numFmtId="0" fontId="32" fillId="11" borderId="0" xfId="0" applyFont="1" applyFill="1" applyAlignment="1">
      <alignment horizontal="right"/>
    </xf>
    <xf numFmtId="0" fontId="34" fillId="11" borderId="0" xfId="0" applyFont="1" applyFill="1" applyAlignment="1">
      <alignment horizontal="left" indent="1"/>
    </xf>
    <xf numFmtId="0" fontId="34" fillId="4" borderId="0" xfId="0" applyFont="1" applyFill="1" applyAlignment="1">
      <alignment horizontal="left" indent="1"/>
    </xf>
    <xf numFmtId="0" fontId="15" fillId="0" borderId="0" xfId="0" applyFont="1" applyAlignment="1">
      <alignment horizontal="left"/>
    </xf>
    <xf numFmtId="44" fontId="11" fillId="0" borderId="0" xfId="2" applyFont="1"/>
    <xf numFmtId="174" fontId="0" fillId="0" borderId="0" xfId="0" applyNumberFormat="1"/>
    <xf numFmtId="175" fontId="0" fillId="0" borderId="0" xfId="0" applyNumberFormat="1"/>
    <xf numFmtId="43" fontId="16" fillId="0" borderId="0" xfId="0" applyNumberFormat="1" applyFont="1"/>
    <xf numFmtId="169" fontId="7" fillId="0" borderId="2" xfId="0" applyNumberFormat="1" applyFont="1" applyBorder="1"/>
    <xf numFmtId="170" fontId="11" fillId="0" borderId="0" xfId="2" applyNumberFormat="1" applyFont="1" applyFill="1"/>
    <xf numFmtId="9" fontId="11" fillId="13" borderId="0" xfId="3" applyFont="1" applyFill="1"/>
    <xf numFmtId="0" fontId="11" fillId="3" borderId="14" xfId="0" applyFont="1" applyFill="1" applyBorder="1" applyAlignment="1">
      <alignment horizontal="left"/>
    </xf>
    <xf numFmtId="164" fontId="11" fillId="3" borderId="0" xfId="0" applyNumberFormat="1" applyFont="1" applyFill="1"/>
    <xf numFmtId="0" fontId="11" fillId="3" borderId="15" xfId="0" applyFont="1" applyFill="1" applyBorder="1" applyAlignment="1">
      <alignment horizontal="left"/>
    </xf>
    <xf numFmtId="169" fontId="11" fillId="3" borderId="0" xfId="2" applyNumberFormat="1" applyFont="1" applyFill="1"/>
    <xf numFmtId="0" fontId="7" fillId="3" borderId="15" xfId="0" applyFont="1" applyFill="1" applyBorder="1" applyAlignment="1">
      <alignment horizontal="left"/>
    </xf>
    <xf numFmtId="169" fontId="11" fillId="0" borderId="0" xfId="2" applyNumberFormat="1" applyFont="1" applyFill="1"/>
    <xf numFmtId="0" fontId="7" fillId="0" borderId="12" xfId="0" applyFont="1" applyBorder="1" applyAlignment="1">
      <alignment horizontal="right"/>
    </xf>
    <xf numFmtId="9" fontId="7" fillId="0" borderId="13" xfId="3" applyFont="1" applyBorder="1" applyAlignment="1">
      <alignment horizontal="center"/>
    </xf>
    <xf numFmtId="9" fontId="7" fillId="0" borderId="14" xfId="3" applyFont="1" applyBorder="1" applyAlignment="1">
      <alignment horizontal="center"/>
    </xf>
    <xf numFmtId="9" fontId="7" fillId="0" borderId="15" xfId="3" applyFont="1" applyBorder="1" applyAlignment="1">
      <alignment horizontal="center"/>
    </xf>
    <xf numFmtId="9" fontId="7" fillId="0" borderId="12" xfId="3" applyFont="1" applyBorder="1" applyAlignment="1">
      <alignment horizontal="center"/>
    </xf>
    <xf numFmtId="0" fontId="53" fillId="6" borderId="2" xfId="0" applyFont="1" applyFill="1" applyBorder="1"/>
    <xf numFmtId="0" fontId="11" fillId="0" borderId="12" xfId="0" applyFont="1" applyBorder="1" applyAlignment="1">
      <alignment horizontal="left"/>
    </xf>
    <xf numFmtId="164" fontId="11" fillId="0" borderId="12" xfId="0" applyNumberFormat="1" applyFont="1" applyBorder="1"/>
    <xf numFmtId="0" fontId="0" fillId="0" borderId="0" xfId="0" applyAlignment="1">
      <alignment wrapText="1"/>
    </xf>
    <xf numFmtId="169" fontId="10" fillId="4" borderId="3" xfId="2" applyNumberFormat="1" applyFont="1" applyFill="1" applyBorder="1"/>
    <xf numFmtId="0" fontId="0" fillId="0" borderId="13" xfId="0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15" fillId="0" borderId="15" xfId="0" applyFont="1" applyBorder="1" applyAlignment="1">
      <alignment horizontal="center"/>
    </xf>
    <xf numFmtId="0" fontId="54" fillId="0" borderId="0" xfId="0" applyFont="1" applyAlignment="1">
      <alignment horizontal="center"/>
    </xf>
    <xf numFmtId="0" fontId="54" fillId="0" borderId="3" xfId="0" applyFont="1" applyBorder="1" applyAlignment="1">
      <alignment horizontal="center"/>
    </xf>
    <xf numFmtId="0" fontId="0" fillId="3" borderId="14" xfId="0" applyFill="1" applyBorder="1" applyAlignment="1">
      <alignment horizontal="center"/>
    </xf>
    <xf numFmtId="0" fontId="15" fillId="3" borderId="14" xfId="0" applyFont="1" applyFill="1" applyBorder="1" applyAlignment="1">
      <alignment horizontal="center"/>
    </xf>
    <xf numFmtId="0" fontId="15" fillId="3" borderId="15" xfId="0" applyFont="1" applyFill="1" applyBorder="1" applyAlignment="1">
      <alignment horizontal="center"/>
    </xf>
    <xf numFmtId="164" fontId="0" fillId="3" borderId="0" xfId="1" applyNumberFormat="1" applyFont="1" applyFill="1" applyBorder="1"/>
    <xf numFmtId="164" fontId="0" fillId="3" borderId="3" xfId="1" applyNumberFormat="1" applyFont="1" applyFill="1" applyBorder="1"/>
    <xf numFmtId="164" fontId="15" fillId="0" borderId="3" xfId="0" applyNumberFormat="1" applyFont="1" applyBorder="1" applyAlignment="1">
      <alignment horizontal="right"/>
    </xf>
    <xf numFmtId="0" fontId="0" fillId="0" borderId="13" xfId="0" applyBorder="1" applyAlignment="1">
      <alignment horizontal="center" wrapText="1"/>
    </xf>
    <xf numFmtId="0" fontId="0" fillId="0" borderId="10" xfId="0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15" fillId="3" borderId="5" xfId="0" applyFont="1" applyFill="1" applyBorder="1" applyAlignment="1">
      <alignment horizontal="center"/>
    </xf>
    <xf numFmtId="0" fontId="15" fillId="0" borderId="5" xfId="0" applyFont="1" applyBorder="1" applyAlignment="1">
      <alignment horizontal="center"/>
    </xf>
    <xf numFmtId="0" fontId="15" fillId="0" borderId="8" xfId="0" applyFont="1" applyBorder="1" applyAlignment="1">
      <alignment horizontal="center"/>
    </xf>
    <xf numFmtId="0" fontId="15" fillId="3" borderId="8" xfId="0" applyFont="1" applyFill="1" applyBorder="1" applyAlignment="1">
      <alignment horizontal="center"/>
    </xf>
    <xf numFmtId="0" fontId="0" fillId="0" borderId="16" xfId="0" applyBorder="1" applyAlignment="1">
      <alignment horizontal="center" wrapText="1"/>
    </xf>
    <xf numFmtId="0" fontId="0" fillId="3" borderId="17" xfId="0" applyFill="1" applyBorder="1" applyAlignment="1">
      <alignment horizontal="center"/>
    </xf>
    <xf numFmtId="0" fontId="15" fillId="3" borderId="17" xfId="0" applyFont="1" applyFill="1" applyBorder="1" applyAlignment="1">
      <alignment horizontal="center"/>
    </xf>
    <xf numFmtId="0" fontId="15" fillId="0" borderId="17" xfId="0" applyFont="1" applyBorder="1" applyAlignment="1">
      <alignment horizontal="center"/>
    </xf>
    <xf numFmtId="0" fontId="15" fillId="0" borderId="18" xfId="0" applyFont="1" applyBorder="1" applyAlignment="1">
      <alignment horizontal="center"/>
    </xf>
    <xf numFmtId="0" fontId="15" fillId="3" borderId="18" xfId="0" applyFont="1" applyFill="1" applyBorder="1" applyAlignment="1">
      <alignment horizontal="center"/>
    </xf>
    <xf numFmtId="0" fontId="29" fillId="0" borderId="1" xfId="0" applyFont="1" applyBorder="1"/>
    <xf numFmtId="0" fontId="32" fillId="0" borderId="2" xfId="0" applyFont="1" applyBorder="1" applyAlignment="1">
      <alignment horizontal="center"/>
    </xf>
    <xf numFmtId="0" fontId="29" fillId="0" borderId="4" xfId="0" applyFont="1" applyBorder="1"/>
    <xf numFmtId="0" fontId="29" fillId="0" borderId="2" xfId="0" applyFont="1" applyBorder="1"/>
    <xf numFmtId="0" fontId="0" fillId="0" borderId="6" xfId="0" applyBorder="1" applyAlignment="1">
      <alignment horizontal="center" wrapText="1"/>
    </xf>
    <xf numFmtId="0" fontId="15" fillId="0" borderId="7" xfId="0" applyFont="1" applyBorder="1" applyAlignment="1">
      <alignment horizontal="center"/>
    </xf>
    <xf numFmtId="0" fontId="15" fillId="0" borderId="9" xfId="0" applyFont="1" applyBorder="1" applyAlignment="1">
      <alignment horizontal="center"/>
    </xf>
    <xf numFmtId="0" fontId="15" fillId="3" borderId="7" xfId="0" applyFont="1" applyFill="1" applyBorder="1" applyAlignment="1">
      <alignment horizontal="center"/>
    </xf>
    <xf numFmtId="0" fontId="15" fillId="3" borderId="9" xfId="0" applyFont="1" applyFill="1" applyBorder="1" applyAlignment="1">
      <alignment horizontal="center"/>
    </xf>
    <xf numFmtId="0" fontId="29" fillId="0" borderId="19" xfId="0" applyFont="1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0" fontId="15" fillId="0" borderId="21" xfId="0" applyFont="1" applyBorder="1" applyAlignment="1">
      <alignment horizontal="center"/>
    </xf>
    <xf numFmtId="0" fontId="15" fillId="3" borderId="21" xfId="0" applyFont="1" applyFill="1" applyBorder="1" applyAlignment="1">
      <alignment horizontal="center"/>
    </xf>
    <xf numFmtId="0" fontId="15" fillId="3" borderId="22" xfId="0" applyFont="1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0" fontId="29" fillId="0" borderId="19" xfId="0" applyFont="1" applyBorder="1"/>
    <xf numFmtId="0" fontId="15" fillId="0" borderId="22" xfId="0" applyFont="1" applyBorder="1" applyAlignment="1">
      <alignment horizontal="center"/>
    </xf>
    <xf numFmtId="0" fontId="0" fillId="3" borderId="21" xfId="0" applyFill="1" applyBorder="1" applyAlignment="1">
      <alignment horizontal="center"/>
    </xf>
    <xf numFmtId="169" fontId="0" fillId="0" borderId="0" xfId="2" applyNumberFormat="1" applyFont="1" applyBorder="1"/>
    <xf numFmtId="169" fontId="0" fillId="0" borderId="3" xfId="2" applyNumberFormat="1" applyFont="1" applyBorder="1"/>
    <xf numFmtId="0" fontId="34" fillId="4" borderId="0" xfId="0" applyFont="1" applyFill="1" applyAlignment="1">
      <alignment horizontal="left"/>
    </xf>
    <xf numFmtId="170" fontId="0" fillId="0" borderId="0" xfId="2" applyNumberFormat="1" applyFont="1" applyBorder="1"/>
    <xf numFmtId="170" fontId="0" fillId="0" borderId="3" xfId="2" applyNumberFormat="1" applyFont="1" applyBorder="1"/>
    <xf numFmtId="170" fontId="0" fillId="0" borderId="0" xfId="1" applyNumberFormat="1" applyFont="1" applyBorder="1"/>
    <xf numFmtId="170" fontId="0" fillId="0" borderId="3" xfId="1" applyNumberFormat="1" applyFont="1" applyBorder="1"/>
    <xf numFmtId="44" fontId="0" fillId="0" borderId="0" xfId="2" applyFont="1"/>
    <xf numFmtId="44" fontId="0" fillId="0" borderId="2" xfId="2" applyFont="1" applyBorder="1"/>
    <xf numFmtId="44" fontId="0" fillId="0" borderId="3" xfId="1" applyNumberFormat="1" applyFont="1" applyBorder="1"/>
    <xf numFmtId="44" fontId="0" fillId="0" borderId="0" xfId="1" applyNumberFormat="1" applyFont="1" applyBorder="1"/>
    <xf numFmtId="0" fontId="31" fillId="4" borderId="0" xfId="0" applyFont="1" applyFill="1"/>
    <xf numFmtId="0" fontId="31" fillId="4" borderId="0" xfId="0" applyFont="1" applyFill="1" applyAlignment="1">
      <alignment horizontal="right"/>
    </xf>
    <xf numFmtId="44" fontId="31" fillId="4" borderId="0" xfId="0" applyNumberFormat="1" applyFont="1" applyFill="1"/>
    <xf numFmtId="0" fontId="31" fillId="11" borderId="0" xfId="0" applyFont="1" applyFill="1" applyAlignment="1">
      <alignment horizontal="right"/>
    </xf>
    <xf numFmtId="44" fontId="31" fillId="11" borderId="0" xfId="0" applyNumberFormat="1" applyFont="1" applyFill="1"/>
    <xf numFmtId="44" fontId="31" fillId="11" borderId="0" xfId="0" applyNumberFormat="1" applyFont="1" applyFill="1" applyAlignment="1">
      <alignment horizontal="right"/>
    </xf>
    <xf numFmtId="44" fontId="31" fillId="11" borderId="0" xfId="2" applyFont="1" applyFill="1" applyAlignment="1">
      <alignment horizontal="right"/>
    </xf>
    <xf numFmtId="6" fontId="0" fillId="0" borderId="0" xfId="0" applyNumberFormat="1" applyAlignment="1">
      <alignment horizontal="right"/>
    </xf>
    <xf numFmtId="0" fontId="29" fillId="4" borderId="0" xfId="0" applyFont="1" applyFill="1"/>
    <xf numFmtId="0" fontId="34" fillId="2" borderId="0" xfId="0" applyFont="1" applyFill="1" applyAlignment="1">
      <alignment horizontal="left"/>
    </xf>
    <xf numFmtId="0" fontId="29" fillId="2" borderId="0" xfId="0" applyFont="1" applyFill="1"/>
    <xf numFmtId="0" fontId="34" fillId="11" borderId="0" xfId="0" applyFont="1" applyFill="1" applyAlignment="1">
      <alignment horizontal="left"/>
    </xf>
    <xf numFmtId="0" fontId="29" fillId="11" borderId="0" xfId="0" applyFont="1" applyFill="1"/>
    <xf numFmtId="0" fontId="34" fillId="10" borderId="0" xfId="0" applyFont="1" applyFill="1" applyAlignment="1">
      <alignment horizontal="left" indent="1"/>
    </xf>
    <xf numFmtId="0" fontId="0" fillId="10" borderId="0" xfId="0" applyFill="1"/>
    <xf numFmtId="0" fontId="32" fillId="10" borderId="0" xfId="0" applyFont="1" applyFill="1" applyAlignment="1">
      <alignment horizontal="right"/>
    </xf>
    <xf numFmtId="173" fontId="55" fillId="10" borderId="12" xfId="3" applyNumberFormat="1" applyFont="1" applyFill="1" applyBorder="1" applyAlignment="1">
      <alignment horizontal="center"/>
    </xf>
    <xf numFmtId="0" fontId="31" fillId="10" borderId="0" xfId="0" applyFont="1" applyFill="1" applyAlignment="1">
      <alignment horizontal="right"/>
    </xf>
    <xf numFmtId="44" fontId="0" fillId="10" borderId="0" xfId="0" applyNumberFormat="1" applyFill="1"/>
    <xf numFmtId="0" fontId="31" fillId="2" borderId="0" xfId="0" applyFont="1" applyFill="1"/>
    <xf numFmtId="0" fontId="31" fillId="2" borderId="0" xfId="0" applyFont="1" applyFill="1" applyAlignment="1">
      <alignment horizontal="right"/>
    </xf>
    <xf numFmtId="169" fontId="31" fillId="10" borderId="0" xfId="0" applyNumberFormat="1" applyFont="1" applyFill="1"/>
    <xf numFmtId="44" fontId="31" fillId="2" borderId="0" xfId="2" applyFont="1" applyFill="1"/>
    <xf numFmtId="44" fontId="31" fillId="4" borderId="0" xfId="2" applyFont="1" applyFill="1"/>
    <xf numFmtId="44" fontId="0" fillId="0" borderId="0" xfId="2" applyFont="1" applyFill="1"/>
    <xf numFmtId="169" fontId="56" fillId="2" borderId="11" xfId="2" applyNumberFormat="1" applyFont="1" applyFill="1" applyBorder="1"/>
    <xf numFmtId="169" fontId="56" fillId="2" borderId="0" xfId="2" applyNumberFormat="1" applyFont="1" applyFill="1" applyBorder="1"/>
    <xf numFmtId="169" fontId="56" fillId="2" borderId="3" xfId="2" applyNumberFormat="1" applyFont="1" applyFill="1" applyBorder="1"/>
    <xf numFmtId="9" fontId="10" fillId="9" borderId="3" xfId="3" applyFont="1" applyFill="1" applyBorder="1"/>
    <xf numFmtId="0" fontId="7" fillId="10" borderId="14" xfId="0" applyFont="1" applyFill="1" applyBorder="1" applyAlignment="1">
      <alignment horizontal="left"/>
    </xf>
    <xf numFmtId="0" fontId="57" fillId="0" borderId="0" xfId="0" applyFont="1"/>
    <xf numFmtId="171" fontId="0" fillId="0" borderId="0" xfId="0" applyNumberFormat="1"/>
    <xf numFmtId="164" fontId="11" fillId="0" borderId="5" xfId="1" applyNumberFormat="1" applyFont="1" applyFill="1" applyBorder="1"/>
    <xf numFmtId="164" fontId="11" fillId="0" borderId="12" xfId="1" applyNumberFormat="1" applyFont="1" applyBorder="1"/>
    <xf numFmtId="0" fontId="0" fillId="3" borderId="14" xfId="0" applyFill="1" applyBorder="1"/>
    <xf numFmtId="0" fontId="41" fillId="3" borderId="0" xfId="0" applyFont="1" applyFill="1" applyAlignment="1">
      <alignment horizontal="center"/>
    </xf>
    <xf numFmtId="0" fontId="54" fillId="3" borderId="0" xfId="0" applyFont="1" applyFill="1" applyAlignment="1">
      <alignment horizontal="center"/>
    </xf>
    <xf numFmtId="0" fontId="41" fillId="7" borderId="0" xfId="0" applyFont="1" applyFill="1" applyAlignment="1">
      <alignment horizontal="center"/>
    </xf>
    <xf numFmtId="169" fontId="11" fillId="4" borderId="3" xfId="2" applyNumberFormat="1" applyFont="1" applyFill="1" applyBorder="1"/>
    <xf numFmtId="170" fontId="16" fillId="0" borderId="0" xfId="0" applyNumberFormat="1" applyFont="1"/>
    <xf numFmtId="9" fontId="58" fillId="4" borderId="0" xfId="3" applyFont="1" applyFill="1"/>
    <xf numFmtId="9" fontId="56" fillId="3" borderId="0" xfId="3" applyFont="1" applyFill="1"/>
    <xf numFmtId="9" fontId="56" fillId="4" borderId="0" xfId="3" applyFont="1" applyFill="1"/>
    <xf numFmtId="164" fontId="11" fillId="7" borderId="0" xfId="1" applyNumberFormat="1" applyFont="1" applyFill="1"/>
    <xf numFmtId="9" fontId="7" fillId="0" borderId="14" xfId="3" applyFont="1" applyFill="1" applyBorder="1" applyAlignment="1">
      <alignment horizontal="center"/>
    </xf>
    <xf numFmtId="9" fontId="10" fillId="10" borderId="0" xfId="3" applyFont="1" applyFill="1"/>
    <xf numFmtId="9" fontId="56" fillId="10" borderId="0" xfId="3" applyFont="1" applyFill="1"/>
    <xf numFmtId="164" fontId="11" fillId="0" borderId="10" xfId="1" applyNumberFormat="1" applyFont="1" applyBorder="1"/>
    <xf numFmtId="164" fontId="11" fillId="0" borderId="0" xfId="1" applyNumberFormat="1" applyFont="1" applyBorder="1"/>
    <xf numFmtId="164" fontId="11" fillId="0" borderId="1" xfId="1" applyNumberFormat="1" applyFont="1" applyBorder="1"/>
    <xf numFmtId="9" fontId="16" fillId="0" borderId="0" xfId="3" applyFont="1" applyAlignment="1">
      <alignment horizontal="right"/>
    </xf>
    <xf numFmtId="0" fontId="1" fillId="0" borderId="0" xfId="0" applyFont="1"/>
    <xf numFmtId="9" fontId="7" fillId="0" borderId="11" xfId="3" applyFont="1" applyFill="1" applyBorder="1"/>
    <xf numFmtId="9" fontId="7" fillId="0" borderId="0" xfId="3" applyFont="1" applyFill="1"/>
    <xf numFmtId="164" fontId="56" fillId="0" borderId="0" xfId="1" applyNumberFormat="1" applyFont="1" applyFill="1"/>
    <xf numFmtId="164" fontId="56" fillId="0" borderId="3" xfId="1" applyNumberFormat="1" applyFont="1" applyFill="1" applyBorder="1"/>
    <xf numFmtId="0" fontId="19" fillId="5" borderId="0" xfId="0" applyFont="1" applyFill="1" applyAlignment="1">
      <alignment horizontal="left" vertical="center" wrapText="1"/>
    </xf>
    <xf numFmtId="0" fontId="13" fillId="2" borderId="1" xfId="5" applyFont="1" applyFill="1" applyBorder="1" applyAlignment="1">
      <alignment horizontal="center"/>
    </xf>
    <xf numFmtId="0" fontId="13" fillId="2" borderId="2" xfId="5" applyFont="1" applyFill="1" applyBorder="1" applyAlignment="1">
      <alignment horizontal="center"/>
    </xf>
    <xf numFmtId="0" fontId="13" fillId="2" borderId="4" xfId="5" applyFont="1" applyFill="1" applyBorder="1" applyAlignment="1">
      <alignment horizontal="center"/>
    </xf>
    <xf numFmtId="0" fontId="2" fillId="0" borderId="0" xfId="0" applyFont="1" applyFill="1"/>
    <xf numFmtId="0" fontId="7" fillId="0" borderId="0" xfId="0" applyFont="1" applyFill="1"/>
  </cellXfs>
  <cellStyles count="340">
    <cellStyle name="%" xfId="6" xr:uid="{00000000-0005-0000-0000-000000000000}"/>
    <cellStyle name="Comma" xfId="1" builtinId="3"/>
    <cellStyle name="Comma 2" xfId="7" xr:uid="{00000000-0005-0000-0000-000002000000}"/>
    <cellStyle name="Comma 2 2" xfId="8" xr:uid="{00000000-0005-0000-0000-000003000000}"/>
    <cellStyle name="Comma 3" xfId="9" xr:uid="{00000000-0005-0000-0000-000004000000}"/>
    <cellStyle name="Comma 3 2" xfId="10" xr:uid="{00000000-0005-0000-0000-000005000000}"/>
    <cellStyle name="Comma 4" xfId="11" xr:uid="{00000000-0005-0000-0000-000006000000}"/>
    <cellStyle name="Comma 5" xfId="12" xr:uid="{00000000-0005-0000-0000-000007000000}"/>
    <cellStyle name="Comma 5 2" xfId="13" xr:uid="{00000000-0005-0000-0000-000008000000}"/>
    <cellStyle name="Comma 5 2 2" xfId="14" xr:uid="{00000000-0005-0000-0000-000009000000}"/>
    <cellStyle name="Comma 5 3" xfId="15" xr:uid="{00000000-0005-0000-0000-00000A000000}"/>
    <cellStyle name="Comma 6" xfId="16" xr:uid="{00000000-0005-0000-0000-00000B000000}"/>
    <cellStyle name="Comma 7" xfId="17" xr:uid="{00000000-0005-0000-0000-00000C000000}"/>
    <cellStyle name="Comma 8" xfId="18" xr:uid="{00000000-0005-0000-0000-00000D000000}"/>
    <cellStyle name="Currency" xfId="2" builtinId="4"/>
    <cellStyle name="Currency 2" xfId="19" xr:uid="{00000000-0005-0000-0000-00000F000000}"/>
    <cellStyle name="Currency 2 10" xfId="20" xr:uid="{00000000-0005-0000-0000-000010000000}"/>
    <cellStyle name="Currency 2 100" xfId="21" xr:uid="{00000000-0005-0000-0000-000011000000}"/>
    <cellStyle name="Currency 2 101" xfId="22" xr:uid="{00000000-0005-0000-0000-000012000000}"/>
    <cellStyle name="Currency 2 102" xfId="23" xr:uid="{00000000-0005-0000-0000-000013000000}"/>
    <cellStyle name="Currency 2 103" xfId="24" xr:uid="{00000000-0005-0000-0000-000014000000}"/>
    <cellStyle name="Currency 2 104" xfId="25" xr:uid="{00000000-0005-0000-0000-000015000000}"/>
    <cellStyle name="Currency 2 105" xfId="26" xr:uid="{00000000-0005-0000-0000-000016000000}"/>
    <cellStyle name="Currency 2 106" xfId="27" xr:uid="{00000000-0005-0000-0000-000017000000}"/>
    <cellStyle name="Currency 2 107" xfId="28" xr:uid="{00000000-0005-0000-0000-000018000000}"/>
    <cellStyle name="Currency 2 108" xfId="29" xr:uid="{00000000-0005-0000-0000-000019000000}"/>
    <cellStyle name="Currency 2 109" xfId="30" xr:uid="{00000000-0005-0000-0000-00001A000000}"/>
    <cellStyle name="Currency 2 11" xfId="31" xr:uid="{00000000-0005-0000-0000-00001B000000}"/>
    <cellStyle name="Currency 2 110" xfId="32" xr:uid="{00000000-0005-0000-0000-00001C000000}"/>
    <cellStyle name="Currency 2 111" xfId="33" xr:uid="{00000000-0005-0000-0000-00001D000000}"/>
    <cellStyle name="Currency 2 112" xfId="34" xr:uid="{00000000-0005-0000-0000-00001E000000}"/>
    <cellStyle name="Currency 2 113" xfId="35" xr:uid="{00000000-0005-0000-0000-00001F000000}"/>
    <cellStyle name="Currency 2 114" xfId="36" xr:uid="{00000000-0005-0000-0000-000020000000}"/>
    <cellStyle name="Currency 2 115" xfId="37" xr:uid="{00000000-0005-0000-0000-000021000000}"/>
    <cellStyle name="Currency 2 116" xfId="38" xr:uid="{00000000-0005-0000-0000-000022000000}"/>
    <cellStyle name="Currency 2 117" xfId="39" xr:uid="{00000000-0005-0000-0000-000023000000}"/>
    <cellStyle name="Currency 2 118" xfId="40" xr:uid="{00000000-0005-0000-0000-000024000000}"/>
    <cellStyle name="Currency 2 119" xfId="41" xr:uid="{00000000-0005-0000-0000-000025000000}"/>
    <cellStyle name="Currency 2 12" xfId="42" xr:uid="{00000000-0005-0000-0000-000026000000}"/>
    <cellStyle name="Currency 2 120" xfId="43" xr:uid="{00000000-0005-0000-0000-000027000000}"/>
    <cellStyle name="Currency 2 121" xfId="44" xr:uid="{00000000-0005-0000-0000-000028000000}"/>
    <cellStyle name="Currency 2 122" xfId="45" xr:uid="{00000000-0005-0000-0000-000029000000}"/>
    <cellStyle name="Currency 2 123" xfId="46" xr:uid="{00000000-0005-0000-0000-00002A000000}"/>
    <cellStyle name="Currency 2 124" xfId="47" xr:uid="{00000000-0005-0000-0000-00002B000000}"/>
    <cellStyle name="Currency 2 125" xfId="48" xr:uid="{00000000-0005-0000-0000-00002C000000}"/>
    <cellStyle name="Currency 2 126" xfId="49" xr:uid="{00000000-0005-0000-0000-00002D000000}"/>
    <cellStyle name="Currency 2 127" xfId="50" xr:uid="{00000000-0005-0000-0000-00002E000000}"/>
    <cellStyle name="Currency 2 128" xfId="51" xr:uid="{00000000-0005-0000-0000-00002F000000}"/>
    <cellStyle name="Currency 2 129" xfId="52" xr:uid="{00000000-0005-0000-0000-000030000000}"/>
    <cellStyle name="Currency 2 13" xfId="53" xr:uid="{00000000-0005-0000-0000-000031000000}"/>
    <cellStyle name="Currency 2 130" xfId="54" xr:uid="{00000000-0005-0000-0000-000032000000}"/>
    <cellStyle name="Currency 2 131" xfId="55" xr:uid="{00000000-0005-0000-0000-000033000000}"/>
    <cellStyle name="Currency 2 132" xfId="56" xr:uid="{00000000-0005-0000-0000-000034000000}"/>
    <cellStyle name="Currency 2 133" xfId="57" xr:uid="{00000000-0005-0000-0000-000035000000}"/>
    <cellStyle name="Currency 2 134" xfId="58" xr:uid="{00000000-0005-0000-0000-000036000000}"/>
    <cellStyle name="Currency 2 135" xfId="59" xr:uid="{00000000-0005-0000-0000-000037000000}"/>
    <cellStyle name="Currency 2 136" xfId="60" xr:uid="{00000000-0005-0000-0000-000038000000}"/>
    <cellStyle name="Currency 2 137" xfId="61" xr:uid="{00000000-0005-0000-0000-000039000000}"/>
    <cellStyle name="Currency 2 138" xfId="62" xr:uid="{00000000-0005-0000-0000-00003A000000}"/>
    <cellStyle name="Currency 2 139" xfId="63" xr:uid="{00000000-0005-0000-0000-00003B000000}"/>
    <cellStyle name="Currency 2 14" xfId="64" xr:uid="{00000000-0005-0000-0000-00003C000000}"/>
    <cellStyle name="Currency 2 140" xfId="65" xr:uid="{00000000-0005-0000-0000-00003D000000}"/>
    <cellStyle name="Currency 2 141" xfId="66" xr:uid="{00000000-0005-0000-0000-00003E000000}"/>
    <cellStyle name="Currency 2 142" xfId="67" xr:uid="{00000000-0005-0000-0000-00003F000000}"/>
    <cellStyle name="Currency 2 143" xfId="68" xr:uid="{00000000-0005-0000-0000-000040000000}"/>
    <cellStyle name="Currency 2 144" xfId="69" xr:uid="{00000000-0005-0000-0000-000041000000}"/>
    <cellStyle name="Currency 2 145" xfId="70" xr:uid="{00000000-0005-0000-0000-000042000000}"/>
    <cellStyle name="Currency 2 146" xfId="71" xr:uid="{00000000-0005-0000-0000-000043000000}"/>
    <cellStyle name="Currency 2 147" xfId="72" xr:uid="{00000000-0005-0000-0000-000044000000}"/>
    <cellStyle name="Currency 2 148" xfId="73" xr:uid="{00000000-0005-0000-0000-000045000000}"/>
    <cellStyle name="Currency 2 149" xfId="74" xr:uid="{00000000-0005-0000-0000-000046000000}"/>
    <cellStyle name="Currency 2 15" xfId="75" xr:uid="{00000000-0005-0000-0000-000047000000}"/>
    <cellStyle name="Currency 2 150" xfId="76" xr:uid="{00000000-0005-0000-0000-000048000000}"/>
    <cellStyle name="Currency 2 151" xfId="77" xr:uid="{00000000-0005-0000-0000-000049000000}"/>
    <cellStyle name="Currency 2 152" xfId="78" xr:uid="{00000000-0005-0000-0000-00004A000000}"/>
    <cellStyle name="Currency 2 153" xfId="79" xr:uid="{00000000-0005-0000-0000-00004B000000}"/>
    <cellStyle name="Currency 2 154" xfId="80" xr:uid="{00000000-0005-0000-0000-00004C000000}"/>
    <cellStyle name="Currency 2 155" xfId="81" xr:uid="{00000000-0005-0000-0000-00004D000000}"/>
    <cellStyle name="Currency 2 156" xfId="82" xr:uid="{00000000-0005-0000-0000-00004E000000}"/>
    <cellStyle name="Currency 2 157" xfId="83" xr:uid="{00000000-0005-0000-0000-00004F000000}"/>
    <cellStyle name="Currency 2 158" xfId="84" xr:uid="{00000000-0005-0000-0000-000050000000}"/>
    <cellStyle name="Currency 2 159" xfId="85" xr:uid="{00000000-0005-0000-0000-000051000000}"/>
    <cellStyle name="Currency 2 16" xfId="86" xr:uid="{00000000-0005-0000-0000-000052000000}"/>
    <cellStyle name="Currency 2 160" xfId="87" xr:uid="{00000000-0005-0000-0000-000053000000}"/>
    <cellStyle name="Currency 2 161" xfId="88" xr:uid="{00000000-0005-0000-0000-000054000000}"/>
    <cellStyle name="Currency 2 162" xfId="89" xr:uid="{00000000-0005-0000-0000-000055000000}"/>
    <cellStyle name="Currency 2 163" xfId="90" xr:uid="{00000000-0005-0000-0000-000056000000}"/>
    <cellStyle name="Currency 2 164" xfId="91" xr:uid="{00000000-0005-0000-0000-000057000000}"/>
    <cellStyle name="Currency 2 165" xfId="92" xr:uid="{00000000-0005-0000-0000-000058000000}"/>
    <cellStyle name="Currency 2 166" xfId="93" xr:uid="{00000000-0005-0000-0000-000059000000}"/>
    <cellStyle name="Currency 2 167" xfId="94" xr:uid="{00000000-0005-0000-0000-00005A000000}"/>
    <cellStyle name="Currency 2 168" xfId="95" xr:uid="{00000000-0005-0000-0000-00005B000000}"/>
    <cellStyle name="Currency 2 169" xfId="96" xr:uid="{00000000-0005-0000-0000-00005C000000}"/>
    <cellStyle name="Currency 2 17" xfId="97" xr:uid="{00000000-0005-0000-0000-00005D000000}"/>
    <cellStyle name="Currency 2 170" xfId="98" xr:uid="{00000000-0005-0000-0000-00005E000000}"/>
    <cellStyle name="Currency 2 171" xfId="99" xr:uid="{00000000-0005-0000-0000-00005F000000}"/>
    <cellStyle name="Currency 2 172" xfId="100" xr:uid="{00000000-0005-0000-0000-000060000000}"/>
    <cellStyle name="Currency 2 173" xfId="101" xr:uid="{00000000-0005-0000-0000-000061000000}"/>
    <cellStyle name="Currency 2 174" xfId="102" xr:uid="{00000000-0005-0000-0000-000062000000}"/>
    <cellStyle name="Currency 2 175" xfId="103" xr:uid="{00000000-0005-0000-0000-000063000000}"/>
    <cellStyle name="Currency 2 176" xfId="104" xr:uid="{00000000-0005-0000-0000-000064000000}"/>
    <cellStyle name="Currency 2 177" xfId="105" xr:uid="{00000000-0005-0000-0000-000065000000}"/>
    <cellStyle name="Currency 2 178" xfId="106" xr:uid="{00000000-0005-0000-0000-000066000000}"/>
    <cellStyle name="Currency 2 179" xfId="107" xr:uid="{00000000-0005-0000-0000-000067000000}"/>
    <cellStyle name="Currency 2 18" xfId="108" xr:uid="{00000000-0005-0000-0000-000068000000}"/>
    <cellStyle name="Currency 2 180" xfId="109" xr:uid="{00000000-0005-0000-0000-000069000000}"/>
    <cellStyle name="Currency 2 181" xfId="110" xr:uid="{00000000-0005-0000-0000-00006A000000}"/>
    <cellStyle name="Currency 2 182" xfId="111" xr:uid="{00000000-0005-0000-0000-00006B000000}"/>
    <cellStyle name="Currency 2 183" xfId="112" xr:uid="{00000000-0005-0000-0000-00006C000000}"/>
    <cellStyle name="Currency 2 184" xfId="113" xr:uid="{00000000-0005-0000-0000-00006D000000}"/>
    <cellStyle name="Currency 2 185" xfId="114" xr:uid="{00000000-0005-0000-0000-00006E000000}"/>
    <cellStyle name="Currency 2 186" xfId="115" xr:uid="{00000000-0005-0000-0000-00006F000000}"/>
    <cellStyle name="Currency 2 187" xfId="116" xr:uid="{00000000-0005-0000-0000-000070000000}"/>
    <cellStyle name="Currency 2 188" xfId="117" xr:uid="{00000000-0005-0000-0000-000071000000}"/>
    <cellStyle name="Currency 2 189" xfId="118" xr:uid="{00000000-0005-0000-0000-000072000000}"/>
    <cellStyle name="Currency 2 19" xfId="119" xr:uid="{00000000-0005-0000-0000-000073000000}"/>
    <cellStyle name="Currency 2 190" xfId="120" xr:uid="{00000000-0005-0000-0000-000074000000}"/>
    <cellStyle name="Currency 2 191" xfId="121" xr:uid="{00000000-0005-0000-0000-000075000000}"/>
    <cellStyle name="Currency 2 192" xfId="122" xr:uid="{00000000-0005-0000-0000-000076000000}"/>
    <cellStyle name="Currency 2 193" xfId="123" xr:uid="{00000000-0005-0000-0000-000077000000}"/>
    <cellStyle name="Currency 2 194" xfId="124" xr:uid="{00000000-0005-0000-0000-000078000000}"/>
    <cellStyle name="Currency 2 195" xfId="125" xr:uid="{00000000-0005-0000-0000-000079000000}"/>
    <cellStyle name="Currency 2 196" xfId="126" xr:uid="{00000000-0005-0000-0000-00007A000000}"/>
    <cellStyle name="Currency 2 197" xfId="127" xr:uid="{00000000-0005-0000-0000-00007B000000}"/>
    <cellStyle name="Currency 2 198" xfId="128" xr:uid="{00000000-0005-0000-0000-00007C000000}"/>
    <cellStyle name="Currency 2 199" xfId="129" xr:uid="{00000000-0005-0000-0000-00007D000000}"/>
    <cellStyle name="Currency 2 2" xfId="130" xr:uid="{00000000-0005-0000-0000-00007E000000}"/>
    <cellStyle name="Currency 2 20" xfId="131" xr:uid="{00000000-0005-0000-0000-00007F000000}"/>
    <cellStyle name="Currency 2 200" xfId="132" xr:uid="{00000000-0005-0000-0000-000080000000}"/>
    <cellStyle name="Currency 2 201" xfId="133" xr:uid="{00000000-0005-0000-0000-000081000000}"/>
    <cellStyle name="Currency 2 202" xfId="134" xr:uid="{00000000-0005-0000-0000-000082000000}"/>
    <cellStyle name="Currency 2 203" xfId="135" xr:uid="{00000000-0005-0000-0000-000083000000}"/>
    <cellStyle name="Currency 2 204" xfId="136" xr:uid="{00000000-0005-0000-0000-000084000000}"/>
    <cellStyle name="Currency 2 205" xfId="137" xr:uid="{00000000-0005-0000-0000-000085000000}"/>
    <cellStyle name="Currency 2 206" xfId="138" xr:uid="{00000000-0005-0000-0000-000086000000}"/>
    <cellStyle name="Currency 2 207" xfId="139" xr:uid="{00000000-0005-0000-0000-000087000000}"/>
    <cellStyle name="Currency 2 208" xfId="140" xr:uid="{00000000-0005-0000-0000-000088000000}"/>
    <cellStyle name="Currency 2 209" xfId="141" xr:uid="{00000000-0005-0000-0000-000089000000}"/>
    <cellStyle name="Currency 2 21" xfId="142" xr:uid="{00000000-0005-0000-0000-00008A000000}"/>
    <cellStyle name="Currency 2 210" xfId="143" xr:uid="{00000000-0005-0000-0000-00008B000000}"/>
    <cellStyle name="Currency 2 211" xfId="144" xr:uid="{00000000-0005-0000-0000-00008C000000}"/>
    <cellStyle name="Currency 2 212" xfId="145" xr:uid="{00000000-0005-0000-0000-00008D000000}"/>
    <cellStyle name="Currency 2 213" xfId="146" xr:uid="{00000000-0005-0000-0000-00008E000000}"/>
    <cellStyle name="Currency 2 214" xfId="147" xr:uid="{00000000-0005-0000-0000-00008F000000}"/>
    <cellStyle name="Currency 2 215" xfId="148" xr:uid="{00000000-0005-0000-0000-000090000000}"/>
    <cellStyle name="Currency 2 216" xfId="149" xr:uid="{00000000-0005-0000-0000-000091000000}"/>
    <cellStyle name="Currency 2 217" xfId="150" xr:uid="{00000000-0005-0000-0000-000092000000}"/>
    <cellStyle name="Currency 2 218" xfId="151" xr:uid="{00000000-0005-0000-0000-000093000000}"/>
    <cellStyle name="Currency 2 219" xfId="152" xr:uid="{00000000-0005-0000-0000-000094000000}"/>
    <cellStyle name="Currency 2 22" xfId="153" xr:uid="{00000000-0005-0000-0000-000095000000}"/>
    <cellStyle name="Currency 2 220" xfId="154" xr:uid="{00000000-0005-0000-0000-000096000000}"/>
    <cellStyle name="Currency 2 221" xfId="155" xr:uid="{00000000-0005-0000-0000-000097000000}"/>
    <cellStyle name="Currency 2 222" xfId="156" xr:uid="{00000000-0005-0000-0000-000098000000}"/>
    <cellStyle name="Currency 2 223" xfId="157" xr:uid="{00000000-0005-0000-0000-000099000000}"/>
    <cellStyle name="Currency 2 224" xfId="158" xr:uid="{00000000-0005-0000-0000-00009A000000}"/>
    <cellStyle name="Currency 2 225" xfId="159" xr:uid="{00000000-0005-0000-0000-00009B000000}"/>
    <cellStyle name="Currency 2 226" xfId="160" xr:uid="{00000000-0005-0000-0000-00009C000000}"/>
    <cellStyle name="Currency 2 227" xfId="161" xr:uid="{00000000-0005-0000-0000-00009D000000}"/>
    <cellStyle name="Currency 2 228" xfId="162" xr:uid="{00000000-0005-0000-0000-00009E000000}"/>
    <cellStyle name="Currency 2 229" xfId="163" xr:uid="{00000000-0005-0000-0000-00009F000000}"/>
    <cellStyle name="Currency 2 23" xfId="164" xr:uid="{00000000-0005-0000-0000-0000A0000000}"/>
    <cellStyle name="Currency 2 230" xfId="165" xr:uid="{00000000-0005-0000-0000-0000A1000000}"/>
    <cellStyle name="Currency 2 231" xfId="166" xr:uid="{00000000-0005-0000-0000-0000A2000000}"/>
    <cellStyle name="Currency 2 232" xfId="167" xr:uid="{00000000-0005-0000-0000-0000A3000000}"/>
    <cellStyle name="Currency 2 233" xfId="168" xr:uid="{00000000-0005-0000-0000-0000A4000000}"/>
    <cellStyle name="Currency 2 234" xfId="169" xr:uid="{00000000-0005-0000-0000-0000A5000000}"/>
    <cellStyle name="Currency 2 235" xfId="170" xr:uid="{00000000-0005-0000-0000-0000A6000000}"/>
    <cellStyle name="Currency 2 236" xfId="171" xr:uid="{00000000-0005-0000-0000-0000A7000000}"/>
    <cellStyle name="Currency 2 237" xfId="172" xr:uid="{00000000-0005-0000-0000-0000A8000000}"/>
    <cellStyle name="Currency 2 238" xfId="173" xr:uid="{00000000-0005-0000-0000-0000A9000000}"/>
    <cellStyle name="Currency 2 239" xfId="174" xr:uid="{00000000-0005-0000-0000-0000AA000000}"/>
    <cellStyle name="Currency 2 24" xfId="175" xr:uid="{00000000-0005-0000-0000-0000AB000000}"/>
    <cellStyle name="Currency 2 240" xfId="176" xr:uid="{00000000-0005-0000-0000-0000AC000000}"/>
    <cellStyle name="Currency 2 241" xfId="177" xr:uid="{00000000-0005-0000-0000-0000AD000000}"/>
    <cellStyle name="Currency 2 242" xfId="178" xr:uid="{00000000-0005-0000-0000-0000AE000000}"/>
    <cellStyle name="Currency 2 243" xfId="179" xr:uid="{00000000-0005-0000-0000-0000AF000000}"/>
    <cellStyle name="Currency 2 244" xfId="180" xr:uid="{00000000-0005-0000-0000-0000B0000000}"/>
    <cellStyle name="Currency 2 245" xfId="181" xr:uid="{00000000-0005-0000-0000-0000B1000000}"/>
    <cellStyle name="Currency 2 246" xfId="182" xr:uid="{00000000-0005-0000-0000-0000B2000000}"/>
    <cellStyle name="Currency 2 247" xfId="183" xr:uid="{00000000-0005-0000-0000-0000B3000000}"/>
    <cellStyle name="Currency 2 248" xfId="184" xr:uid="{00000000-0005-0000-0000-0000B4000000}"/>
    <cellStyle name="Currency 2 249" xfId="185" xr:uid="{00000000-0005-0000-0000-0000B5000000}"/>
    <cellStyle name="Currency 2 25" xfId="186" xr:uid="{00000000-0005-0000-0000-0000B6000000}"/>
    <cellStyle name="Currency 2 250" xfId="187" xr:uid="{00000000-0005-0000-0000-0000B7000000}"/>
    <cellStyle name="Currency 2 251" xfId="188" xr:uid="{00000000-0005-0000-0000-0000B8000000}"/>
    <cellStyle name="Currency 2 252" xfId="189" xr:uid="{00000000-0005-0000-0000-0000B9000000}"/>
    <cellStyle name="Currency 2 253" xfId="190" xr:uid="{00000000-0005-0000-0000-0000BA000000}"/>
    <cellStyle name="Currency 2 254" xfId="191" xr:uid="{00000000-0005-0000-0000-0000BB000000}"/>
    <cellStyle name="Currency 2 26" xfId="192" xr:uid="{00000000-0005-0000-0000-0000BC000000}"/>
    <cellStyle name="Currency 2 27" xfId="193" xr:uid="{00000000-0005-0000-0000-0000BD000000}"/>
    <cellStyle name="Currency 2 28" xfId="194" xr:uid="{00000000-0005-0000-0000-0000BE000000}"/>
    <cellStyle name="Currency 2 29" xfId="195" xr:uid="{00000000-0005-0000-0000-0000BF000000}"/>
    <cellStyle name="Currency 2 3" xfId="196" xr:uid="{00000000-0005-0000-0000-0000C0000000}"/>
    <cellStyle name="Currency 2 30" xfId="197" xr:uid="{00000000-0005-0000-0000-0000C1000000}"/>
    <cellStyle name="Currency 2 31" xfId="198" xr:uid="{00000000-0005-0000-0000-0000C2000000}"/>
    <cellStyle name="Currency 2 32" xfId="199" xr:uid="{00000000-0005-0000-0000-0000C3000000}"/>
    <cellStyle name="Currency 2 33" xfId="200" xr:uid="{00000000-0005-0000-0000-0000C4000000}"/>
    <cellStyle name="Currency 2 34" xfId="201" xr:uid="{00000000-0005-0000-0000-0000C5000000}"/>
    <cellStyle name="Currency 2 35" xfId="202" xr:uid="{00000000-0005-0000-0000-0000C6000000}"/>
    <cellStyle name="Currency 2 36" xfId="203" xr:uid="{00000000-0005-0000-0000-0000C7000000}"/>
    <cellStyle name="Currency 2 37" xfId="204" xr:uid="{00000000-0005-0000-0000-0000C8000000}"/>
    <cellStyle name="Currency 2 38" xfId="205" xr:uid="{00000000-0005-0000-0000-0000C9000000}"/>
    <cellStyle name="Currency 2 39" xfId="206" xr:uid="{00000000-0005-0000-0000-0000CA000000}"/>
    <cellStyle name="Currency 2 4" xfId="207" xr:uid="{00000000-0005-0000-0000-0000CB000000}"/>
    <cellStyle name="Currency 2 40" xfId="208" xr:uid="{00000000-0005-0000-0000-0000CC000000}"/>
    <cellStyle name="Currency 2 41" xfId="209" xr:uid="{00000000-0005-0000-0000-0000CD000000}"/>
    <cellStyle name="Currency 2 42" xfId="210" xr:uid="{00000000-0005-0000-0000-0000CE000000}"/>
    <cellStyle name="Currency 2 43" xfId="211" xr:uid="{00000000-0005-0000-0000-0000CF000000}"/>
    <cellStyle name="Currency 2 44" xfId="212" xr:uid="{00000000-0005-0000-0000-0000D0000000}"/>
    <cellStyle name="Currency 2 45" xfId="213" xr:uid="{00000000-0005-0000-0000-0000D1000000}"/>
    <cellStyle name="Currency 2 46" xfId="214" xr:uid="{00000000-0005-0000-0000-0000D2000000}"/>
    <cellStyle name="Currency 2 47" xfId="215" xr:uid="{00000000-0005-0000-0000-0000D3000000}"/>
    <cellStyle name="Currency 2 48" xfId="216" xr:uid="{00000000-0005-0000-0000-0000D4000000}"/>
    <cellStyle name="Currency 2 49" xfId="217" xr:uid="{00000000-0005-0000-0000-0000D5000000}"/>
    <cellStyle name="Currency 2 5" xfId="218" xr:uid="{00000000-0005-0000-0000-0000D6000000}"/>
    <cellStyle name="Currency 2 50" xfId="219" xr:uid="{00000000-0005-0000-0000-0000D7000000}"/>
    <cellStyle name="Currency 2 51" xfId="220" xr:uid="{00000000-0005-0000-0000-0000D8000000}"/>
    <cellStyle name="Currency 2 52" xfId="221" xr:uid="{00000000-0005-0000-0000-0000D9000000}"/>
    <cellStyle name="Currency 2 53" xfId="222" xr:uid="{00000000-0005-0000-0000-0000DA000000}"/>
    <cellStyle name="Currency 2 54" xfId="223" xr:uid="{00000000-0005-0000-0000-0000DB000000}"/>
    <cellStyle name="Currency 2 55" xfId="224" xr:uid="{00000000-0005-0000-0000-0000DC000000}"/>
    <cellStyle name="Currency 2 56" xfId="225" xr:uid="{00000000-0005-0000-0000-0000DD000000}"/>
    <cellStyle name="Currency 2 57" xfId="226" xr:uid="{00000000-0005-0000-0000-0000DE000000}"/>
    <cellStyle name="Currency 2 58" xfId="227" xr:uid="{00000000-0005-0000-0000-0000DF000000}"/>
    <cellStyle name="Currency 2 59" xfId="228" xr:uid="{00000000-0005-0000-0000-0000E0000000}"/>
    <cellStyle name="Currency 2 6" xfId="229" xr:uid="{00000000-0005-0000-0000-0000E1000000}"/>
    <cellStyle name="Currency 2 60" xfId="230" xr:uid="{00000000-0005-0000-0000-0000E2000000}"/>
    <cellStyle name="Currency 2 61" xfId="231" xr:uid="{00000000-0005-0000-0000-0000E3000000}"/>
    <cellStyle name="Currency 2 62" xfId="232" xr:uid="{00000000-0005-0000-0000-0000E4000000}"/>
    <cellStyle name="Currency 2 63" xfId="233" xr:uid="{00000000-0005-0000-0000-0000E5000000}"/>
    <cellStyle name="Currency 2 64" xfId="234" xr:uid="{00000000-0005-0000-0000-0000E6000000}"/>
    <cellStyle name="Currency 2 65" xfId="235" xr:uid="{00000000-0005-0000-0000-0000E7000000}"/>
    <cellStyle name="Currency 2 66" xfId="236" xr:uid="{00000000-0005-0000-0000-0000E8000000}"/>
    <cellStyle name="Currency 2 67" xfId="237" xr:uid="{00000000-0005-0000-0000-0000E9000000}"/>
    <cellStyle name="Currency 2 68" xfId="238" xr:uid="{00000000-0005-0000-0000-0000EA000000}"/>
    <cellStyle name="Currency 2 69" xfId="239" xr:uid="{00000000-0005-0000-0000-0000EB000000}"/>
    <cellStyle name="Currency 2 7" xfId="240" xr:uid="{00000000-0005-0000-0000-0000EC000000}"/>
    <cellStyle name="Currency 2 70" xfId="241" xr:uid="{00000000-0005-0000-0000-0000ED000000}"/>
    <cellStyle name="Currency 2 71" xfId="242" xr:uid="{00000000-0005-0000-0000-0000EE000000}"/>
    <cellStyle name="Currency 2 72" xfId="243" xr:uid="{00000000-0005-0000-0000-0000EF000000}"/>
    <cellStyle name="Currency 2 73" xfId="244" xr:uid="{00000000-0005-0000-0000-0000F0000000}"/>
    <cellStyle name="Currency 2 74" xfId="245" xr:uid="{00000000-0005-0000-0000-0000F1000000}"/>
    <cellStyle name="Currency 2 75" xfId="246" xr:uid="{00000000-0005-0000-0000-0000F2000000}"/>
    <cellStyle name="Currency 2 76" xfId="247" xr:uid="{00000000-0005-0000-0000-0000F3000000}"/>
    <cellStyle name="Currency 2 77" xfId="248" xr:uid="{00000000-0005-0000-0000-0000F4000000}"/>
    <cellStyle name="Currency 2 78" xfId="249" xr:uid="{00000000-0005-0000-0000-0000F5000000}"/>
    <cellStyle name="Currency 2 79" xfId="250" xr:uid="{00000000-0005-0000-0000-0000F6000000}"/>
    <cellStyle name="Currency 2 8" xfId="251" xr:uid="{00000000-0005-0000-0000-0000F7000000}"/>
    <cellStyle name="Currency 2 80" xfId="252" xr:uid="{00000000-0005-0000-0000-0000F8000000}"/>
    <cellStyle name="Currency 2 81" xfId="253" xr:uid="{00000000-0005-0000-0000-0000F9000000}"/>
    <cellStyle name="Currency 2 82" xfId="254" xr:uid="{00000000-0005-0000-0000-0000FA000000}"/>
    <cellStyle name="Currency 2 83" xfId="255" xr:uid="{00000000-0005-0000-0000-0000FB000000}"/>
    <cellStyle name="Currency 2 84" xfId="256" xr:uid="{00000000-0005-0000-0000-0000FC000000}"/>
    <cellStyle name="Currency 2 85" xfId="257" xr:uid="{00000000-0005-0000-0000-0000FD000000}"/>
    <cellStyle name="Currency 2 86" xfId="258" xr:uid="{00000000-0005-0000-0000-0000FE000000}"/>
    <cellStyle name="Currency 2 87" xfId="259" xr:uid="{00000000-0005-0000-0000-0000FF000000}"/>
    <cellStyle name="Currency 2 88" xfId="260" xr:uid="{00000000-0005-0000-0000-000000010000}"/>
    <cellStyle name="Currency 2 89" xfId="261" xr:uid="{00000000-0005-0000-0000-000001010000}"/>
    <cellStyle name="Currency 2 9" xfId="262" xr:uid="{00000000-0005-0000-0000-000002010000}"/>
    <cellStyle name="Currency 2 90" xfId="263" xr:uid="{00000000-0005-0000-0000-000003010000}"/>
    <cellStyle name="Currency 2 91" xfId="264" xr:uid="{00000000-0005-0000-0000-000004010000}"/>
    <cellStyle name="Currency 2 92" xfId="265" xr:uid="{00000000-0005-0000-0000-000005010000}"/>
    <cellStyle name="Currency 2 93" xfId="266" xr:uid="{00000000-0005-0000-0000-000006010000}"/>
    <cellStyle name="Currency 2 94" xfId="267" xr:uid="{00000000-0005-0000-0000-000007010000}"/>
    <cellStyle name="Currency 2 95" xfId="268" xr:uid="{00000000-0005-0000-0000-000008010000}"/>
    <cellStyle name="Currency 2 96" xfId="269" xr:uid="{00000000-0005-0000-0000-000009010000}"/>
    <cellStyle name="Currency 2 97" xfId="270" xr:uid="{00000000-0005-0000-0000-00000A010000}"/>
    <cellStyle name="Currency 2 98" xfId="271" xr:uid="{00000000-0005-0000-0000-00000B010000}"/>
    <cellStyle name="Currency 2 99" xfId="272" xr:uid="{00000000-0005-0000-0000-00000C010000}"/>
    <cellStyle name="Currency 3" xfId="273" xr:uid="{00000000-0005-0000-0000-00000D010000}"/>
    <cellStyle name="Currency 3 2" xfId="274" xr:uid="{00000000-0005-0000-0000-00000E010000}"/>
    <cellStyle name="Currency 3 2 2" xfId="275" xr:uid="{00000000-0005-0000-0000-00000F010000}"/>
    <cellStyle name="Currency 3 3" xfId="276" xr:uid="{00000000-0005-0000-0000-000010010000}"/>
    <cellStyle name="Currency 4" xfId="277" xr:uid="{00000000-0005-0000-0000-000011010000}"/>
    <cellStyle name="Currency 5" xfId="339" xr:uid="{00000000-0005-0000-0000-000012010000}"/>
    <cellStyle name="Date" xfId="278" xr:uid="{00000000-0005-0000-0000-000013010000}"/>
    <cellStyle name="Followed Hyperlink" xfId="338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4" builtinId="9" hidden="1"/>
    <cellStyle name="Followed Hyperlink" xfId="326" builtinId="9" hidden="1"/>
    <cellStyle name="Followed Hyperlink" xfId="328" builtinId="9" hidden="1"/>
    <cellStyle name="Followed Hyperlink" xfId="330" builtinId="9" hidden="1"/>
    <cellStyle name="Followed Hyperlink" xfId="332" builtinId="9" hidden="1"/>
    <cellStyle name="Followed Hyperlink" xfId="334" builtinId="9" hidden="1"/>
    <cellStyle name="Followed Hyperlink" xfId="336" builtinId="9" hidden="1"/>
    <cellStyle name="Followed Hyperlink" xfId="322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02" builtinId="9" hidden="1"/>
    <cellStyle name="Followed Hyperlink" xfId="304" builtinId="9" hidden="1"/>
    <cellStyle name="Followed Hyperlink" xfId="300" builtinId="9" hidden="1"/>
    <cellStyle name="Followed Hyperlink" xfId="298" builtinId="9" hidden="1"/>
    <cellStyle name="Heading 2 2" xfId="279" xr:uid="{00000000-0005-0000-0000-000029010000}"/>
    <cellStyle name="Heading 3 2" xfId="280" xr:uid="{00000000-0005-0000-0000-00002A010000}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27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01" builtinId="8" hidden="1"/>
    <cellStyle name="Hyperlink" xfId="303" builtinId="8" hidden="1"/>
    <cellStyle name="Hyperlink" xfId="305" builtinId="8" hidden="1"/>
    <cellStyle name="Hyperlink" xfId="299" builtinId="8" hidden="1"/>
    <cellStyle name="Hyperlink" xfId="297" builtinId="8" hidden="1"/>
    <cellStyle name="Normal" xfId="0" builtinId="0"/>
    <cellStyle name="Normal - Style1" xfId="281" xr:uid="{00000000-0005-0000-0000-000041010000}"/>
    <cellStyle name="Normal 2" xfId="282" xr:uid="{00000000-0005-0000-0000-000042010000}"/>
    <cellStyle name="Normal 3" xfId="283" xr:uid="{00000000-0005-0000-0000-000043010000}"/>
    <cellStyle name="Normal 3 2" xfId="284" xr:uid="{00000000-0005-0000-0000-000044010000}"/>
    <cellStyle name="Normal 3 2 2" xfId="5" xr:uid="{00000000-0005-0000-0000-000045010000}"/>
    <cellStyle name="Normal 3 2 2 2" xfId="285" xr:uid="{00000000-0005-0000-0000-000046010000}"/>
    <cellStyle name="Normal 3 2 3" xfId="286" xr:uid="{00000000-0005-0000-0000-000047010000}"/>
    <cellStyle name="Normal 3 3" xfId="287" xr:uid="{00000000-0005-0000-0000-000048010000}"/>
    <cellStyle name="Normal 3 3 2" xfId="288" xr:uid="{00000000-0005-0000-0000-000049010000}"/>
    <cellStyle name="Normal 3 4" xfId="289" xr:uid="{00000000-0005-0000-0000-00004A010000}"/>
    <cellStyle name="Normal 4" xfId="4" xr:uid="{00000000-0005-0000-0000-00004B010000}"/>
    <cellStyle name="Normal 5" xfId="290" xr:uid="{00000000-0005-0000-0000-00004C010000}"/>
    <cellStyle name="Normal 6" xfId="291" xr:uid="{00000000-0005-0000-0000-00004D010000}"/>
    <cellStyle name="Percent" xfId="3" builtinId="5"/>
    <cellStyle name="Percent 2" xfId="292" xr:uid="{00000000-0005-0000-0000-00004F010000}"/>
    <cellStyle name="Percent 3" xfId="293" xr:uid="{00000000-0005-0000-0000-000050010000}"/>
    <cellStyle name="Percent 4" xfId="294" xr:uid="{00000000-0005-0000-0000-000051010000}"/>
    <cellStyle name="Style 1" xfId="295" xr:uid="{00000000-0005-0000-0000-000052010000}"/>
    <cellStyle name="Volume" xfId="296" xr:uid="{00000000-0005-0000-0000-000053010000}"/>
  </cellStyles>
  <dxfs count="112"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FFFFCC"/>
      <color rgb="FFCCFFCC"/>
      <color rgb="FFCCFFFF"/>
      <color rgb="FFCC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334302436261702"/>
          <c:y val="5.2632892428187715E-2"/>
          <c:w val="0.79836144862148228"/>
          <c:h val="0.8073483708814780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Summary!$B$181</c:f>
              <c:strCache>
                <c:ptCount val="1"/>
                <c:pt idx="0">
                  <c:v>WDM</c:v>
                </c:pt>
              </c:strCache>
            </c:strRef>
          </c:tx>
          <c:invertIfNegative val="0"/>
          <c:cat>
            <c:numRef>
              <c:f>Summary!$C$180:$M$180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Summary!$C$181:$M$181</c:f>
              <c:numCache>
                <c:formatCode>_(* #,##0_);_(* \(#,##0\);_(* "-"??_);_(@_)</c:formatCode>
                <c:ptCount val="11"/>
                <c:pt idx="0">
                  <c:v>97522.55</c:v>
                </c:pt>
                <c:pt idx="1">
                  <c:v>187899.644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8B-8C48-B7F5-2363F7A8055B}"/>
            </c:ext>
          </c:extLst>
        </c:ser>
        <c:ser>
          <c:idx val="3"/>
          <c:order val="1"/>
          <c:tx>
            <c:strRef>
              <c:f>Summary!$B$182</c:f>
              <c:strCache>
                <c:ptCount val="1"/>
                <c:pt idx="0">
                  <c:v>Ethernet</c:v>
                </c:pt>
              </c:strCache>
            </c:strRef>
          </c:tx>
          <c:invertIfNegative val="0"/>
          <c:cat>
            <c:numRef>
              <c:f>Summary!$C$180:$M$180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Summary!$C$182:$M$182</c:f>
              <c:numCache>
                <c:formatCode>_(* #,##0_);_(* \(#,##0\);_(* "-"??_);_(@_)</c:formatCode>
                <c:ptCount val="11"/>
                <c:pt idx="0">
                  <c:v>1143931.4685714284</c:v>
                </c:pt>
                <c:pt idx="1">
                  <c:v>2057316.6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8B-8C48-B7F5-2363F7A8055B}"/>
            </c:ext>
          </c:extLst>
        </c:ser>
        <c:ser>
          <c:idx val="0"/>
          <c:order val="2"/>
          <c:tx>
            <c:strRef>
              <c:f>Summary!$B$184</c:f>
              <c:strCache>
                <c:ptCount val="1"/>
                <c:pt idx="0">
                  <c:v>Fronthaul</c:v>
                </c:pt>
              </c:strCache>
            </c:strRef>
          </c:tx>
          <c:invertIfNegative val="0"/>
          <c:cat>
            <c:numRef>
              <c:f>Summary!$C$180:$M$180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Summary!$C$184:$M$184</c:f>
              <c:numCache>
                <c:formatCode>_(* #,##0_);_(* \(#,##0\);_(* "-"??_);_(@_)</c:formatCode>
                <c:ptCount val="11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B9-4FB8-B9E4-35496C5A3158}"/>
            </c:ext>
          </c:extLst>
        </c:ser>
        <c:ser>
          <c:idx val="2"/>
          <c:order val="3"/>
          <c:tx>
            <c:strRef>
              <c:f>Summary!$B$185</c:f>
              <c:strCache>
                <c:ptCount val="1"/>
                <c:pt idx="0">
                  <c:v>Backhaul</c:v>
                </c:pt>
              </c:strCache>
            </c:strRef>
          </c:tx>
          <c:invertIfNegative val="0"/>
          <c:cat>
            <c:numRef>
              <c:f>Summary!$C$180:$M$180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Summary!$C$185:$M$185</c:f>
              <c:numCache>
                <c:formatCode>_(* #,##0_);_(* \(#,##0\);_(* "-"??_);_(@_)</c:formatCode>
                <c:ptCount val="11"/>
                <c:pt idx="0">
                  <c:v>0</c:v>
                </c:pt>
                <c:pt idx="1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2B-7B4E-8187-3B96623B1B79}"/>
            </c:ext>
          </c:extLst>
        </c:ser>
        <c:ser>
          <c:idx val="4"/>
          <c:order val="4"/>
          <c:tx>
            <c:strRef>
              <c:f>Summary!$B$186</c:f>
              <c:strCache>
                <c:ptCount val="1"/>
                <c:pt idx="0">
                  <c:v>FTTX</c:v>
                </c:pt>
              </c:strCache>
            </c:strRef>
          </c:tx>
          <c:invertIfNegative val="0"/>
          <c:cat>
            <c:numRef>
              <c:f>Summary!$C$180:$M$180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Summary!$C$186:$M$186</c:f>
              <c:numCache>
                <c:formatCode>_(* #,##0_);_(* \(#,##0\);_(* "-"??_);_(@_)</c:formatCode>
                <c:ptCount val="11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5C-8B4C-B8E7-49C8E4A5695C}"/>
            </c:ext>
          </c:extLst>
        </c:ser>
        <c:ser>
          <c:idx val="7"/>
          <c:order val="5"/>
          <c:tx>
            <c:strRef>
              <c:f>Summary!$B$187</c:f>
              <c:strCache>
                <c:ptCount val="1"/>
                <c:pt idx="0">
                  <c:v>AOC-LPO-CPO</c:v>
                </c:pt>
              </c:strCache>
            </c:strRef>
          </c:tx>
          <c:invertIfNegative val="0"/>
          <c:cat>
            <c:numRef>
              <c:f>Summary!$C$180:$M$180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Summary!$C$187:$M$187</c:f>
              <c:numCache>
                <c:formatCode>_(* #,##0_);_(* \(#,##0\);_(* "-"??_);_(@_)</c:formatCode>
                <c:ptCount val="11"/>
                <c:pt idx="0">
                  <c:v>143730.40000000002</c:v>
                </c:pt>
                <c:pt idx="1">
                  <c:v>129022.07999999999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98B-8C48-B7F5-2363F7A80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5413248"/>
        <c:axId val="125414784"/>
      </c:barChart>
      <c:catAx>
        <c:axId val="125413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125414784"/>
        <c:crosses val="autoZero"/>
        <c:auto val="1"/>
        <c:lblAlgn val="ctr"/>
        <c:lblOffset val="100"/>
        <c:noMultiLvlLbl val="0"/>
      </c:catAx>
      <c:valAx>
        <c:axId val="12541478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Shipments (units)</a:t>
                </a:r>
              </a:p>
            </c:rich>
          </c:tx>
          <c:layout>
            <c:manualLayout>
              <c:xMode val="edge"/>
              <c:yMode val="edge"/>
              <c:x val="7.3527396073094897E-3"/>
              <c:y val="0.16552734300577199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1254132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0185171584764514"/>
          <c:y val="6.8088823022547554E-2"/>
          <c:w val="0.19270685889345468"/>
          <c:h val="0.42693638228875824"/>
        </c:manualLayout>
      </c:layout>
      <c:overlay val="0"/>
      <c:spPr>
        <a:solidFill>
          <a:schemeClr val="bg1"/>
        </a:solidFill>
        <a:ln w="9525">
          <a:solidFill>
            <a:schemeClr val="tx1"/>
          </a:solidFill>
        </a:ln>
      </c:spPr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415037250054863"/>
          <c:y val="5.37542927615976E-2"/>
          <c:w val="0.80014497535542417"/>
          <c:h val="0.83050260886063898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Summary!$B$503</c:f>
              <c:strCache>
                <c:ptCount val="1"/>
                <c:pt idx="0">
                  <c:v>Ethernet</c:v>
                </c:pt>
              </c:strCache>
            </c:strRef>
          </c:tx>
          <c:invertIfNegative val="0"/>
          <c:cat>
            <c:numRef>
              <c:f>Summary!$C$501:$M$501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</c:numCache>
            </c:numRef>
          </c:cat>
          <c:val>
            <c:numRef>
              <c:f>Summary!$C$503:$M$503</c:f>
              <c:numCache>
                <c:formatCode>_("$"* #,##0_);_("$"* \(#,##0\);_("$"* "-"??_);_(@_)</c:formatCode>
                <c:ptCount val="11"/>
                <c:pt idx="0">
                  <c:v>509.72074053989422</c:v>
                </c:pt>
                <c:pt idx="1">
                  <c:v>423.79825835926471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DC-5E4E-A884-4FC4DBAC0ED8}"/>
            </c:ext>
          </c:extLst>
        </c:ser>
        <c:ser>
          <c:idx val="7"/>
          <c:order val="1"/>
          <c:tx>
            <c:strRef>
              <c:f>Summary!$B$508</c:f>
              <c:strCache>
                <c:ptCount val="1"/>
                <c:pt idx="0">
                  <c:v>AOC-LPO-CPO</c:v>
                </c:pt>
              </c:strCache>
            </c:strRef>
          </c:tx>
          <c:invertIfNegative val="0"/>
          <c:cat>
            <c:numRef>
              <c:f>Summary!$C$501:$M$501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</c:numCache>
            </c:numRef>
          </c:cat>
          <c:val>
            <c:numRef>
              <c:f>Summary!$C$508:$M$508</c:f>
              <c:numCache>
                <c:formatCode>_("$"* #,##0_);_("$"* \(#,##0\);_("$"* "-"??_);_(@_)</c:formatCode>
                <c:ptCount val="11"/>
                <c:pt idx="0">
                  <c:v>154.34548435732049</c:v>
                </c:pt>
                <c:pt idx="1">
                  <c:v>312.67094717595705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DC-5E4E-A884-4FC4DBAC0E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3079808"/>
        <c:axId val="73097984"/>
      </c:barChart>
      <c:catAx>
        <c:axId val="73079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73097984"/>
        <c:crosses val="autoZero"/>
        <c:auto val="1"/>
        <c:lblAlgn val="ctr"/>
        <c:lblOffset val="100"/>
        <c:noMultiLvlLbl val="0"/>
      </c:catAx>
      <c:valAx>
        <c:axId val="7309798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Sales ($ million)</a:t>
                </a:r>
              </a:p>
            </c:rich>
          </c:tx>
          <c:layout>
            <c:manualLayout>
              <c:xMode val="edge"/>
              <c:yMode val="edge"/>
              <c:x val="1.6722693093381601E-2"/>
              <c:y val="0.229188122569016"/>
            </c:manualLayout>
          </c:layout>
          <c:overlay val="0"/>
        </c:title>
        <c:numFmt formatCode="_(&quot;$&quot;* #,##0_);_(&quot;$&quot;* \(#,##0\);_(&quot;$&quot;* &quot;-&quot;??_);_(@_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73079808"/>
        <c:crosses val="autoZero"/>
        <c:crossBetween val="between"/>
        <c:majorUnit val="500"/>
      </c:valAx>
    </c:plotArea>
    <c:legend>
      <c:legendPos val="r"/>
      <c:layout>
        <c:manualLayout>
          <c:xMode val="edge"/>
          <c:yMode val="edge"/>
          <c:x val="0.17760453303397894"/>
          <c:y val="6.639986356095276E-2"/>
          <c:w val="0.2253820383462696"/>
          <c:h val="0.29506556744769069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992502389315901"/>
          <c:y val="0.11158573928259"/>
          <c:w val="0.75050667987514297"/>
          <c:h val="0.7721287079739900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Summary!$B$687</c:f>
              <c:strCache>
                <c:ptCount val="1"/>
                <c:pt idx="0">
                  <c:v>WDM</c:v>
                </c:pt>
              </c:strCache>
            </c:strRef>
          </c:tx>
          <c:invertIfNegative val="0"/>
          <c:cat>
            <c:numRef>
              <c:f>Summary!$C$686:$M$686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Summary!$C$687:$M$687</c:f>
              <c:numCache>
                <c:formatCode>_(* #,##0_);_(* \(#,##0\);_(* "-"??_);_(@_)</c:formatCode>
                <c:ptCount val="11"/>
                <c:pt idx="0">
                  <c:v>734078.8</c:v>
                </c:pt>
                <c:pt idx="1">
                  <c:v>1016002.7000000002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B4-144B-8235-22A6CFC2F2A3}"/>
            </c:ext>
          </c:extLst>
        </c:ser>
        <c:ser>
          <c:idx val="3"/>
          <c:order val="1"/>
          <c:tx>
            <c:strRef>
              <c:f>Summary!$B$688</c:f>
              <c:strCache>
                <c:ptCount val="1"/>
                <c:pt idx="0">
                  <c:v>Ethernet</c:v>
                </c:pt>
              </c:strCache>
            </c:strRef>
          </c:tx>
          <c:invertIfNegative val="0"/>
          <c:cat>
            <c:numRef>
              <c:f>Summary!$C$686:$M$686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Summary!$C$688:$M$688</c:f>
              <c:numCache>
                <c:formatCode>_(* #,##0_);_(* \(#,##0\);_(* "-"??_);_(@_)</c:formatCode>
                <c:ptCount val="11"/>
                <c:pt idx="0">
                  <c:v>10196657.936694678</c:v>
                </c:pt>
                <c:pt idx="1">
                  <c:v>11288874.8675151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B4-144B-8235-22A6CFC2F2A3}"/>
            </c:ext>
          </c:extLst>
        </c:ser>
        <c:ser>
          <c:idx val="4"/>
          <c:order val="2"/>
          <c:tx>
            <c:strRef>
              <c:f>Summary!$B$689</c:f>
              <c:strCache>
                <c:ptCount val="1"/>
                <c:pt idx="0">
                  <c:v>Fibre Channel</c:v>
                </c:pt>
              </c:strCache>
            </c:strRef>
          </c:tx>
          <c:invertIfNegative val="0"/>
          <c:cat>
            <c:numRef>
              <c:f>Summary!$C$686:$M$686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Summary!$C$689:$M$689</c:f>
              <c:numCache>
                <c:formatCode>_(* #,##0_);_(* \(#,##0\);_(* "-"??_);_(@_)</c:formatCode>
                <c:ptCount val="11"/>
                <c:pt idx="0">
                  <c:v>31799</c:v>
                </c:pt>
                <c:pt idx="1">
                  <c:v>96679.502625868743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B4-144B-8235-22A6CFC2F2A3}"/>
            </c:ext>
          </c:extLst>
        </c:ser>
        <c:ser>
          <c:idx val="5"/>
          <c:order val="3"/>
          <c:tx>
            <c:strRef>
              <c:f>Summary!$B$690</c:f>
              <c:strCache>
                <c:ptCount val="1"/>
                <c:pt idx="0">
                  <c:v>Fronthaul</c:v>
                </c:pt>
              </c:strCache>
            </c:strRef>
          </c:tx>
          <c:invertIfNegative val="0"/>
          <c:cat>
            <c:numRef>
              <c:f>Summary!$C$686:$M$686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Summary!$C$690:$M$690</c:f>
              <c:numCache>
                <c:formatCode>_(* #,##0_);_(* \(#,##0\);_(* "-"??_);_(@_)</c:formatCode>
                <c:ptCount val="11"/>
                <c:pt idx="0">
                  <c:v>80055</c:v>
                </c:pt>
                <c:pt idx="1">
                  <c:v>1063613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0B4-144B-8235-22A6CFC2F2A3}"/>
            </c:ext>
          </c:extLst>
        </c:ser>
        <c:ser>
          <c:idx val="2"/>
          <c:order val="4"/>
          <c:tx>
            <c:strRef>
              <c:f>Summary!$B$691</c:f>
              <c:strCache>
                <c:ptCount val="1"/>
                <c:pt idx="0">
                  <c:v>Backhaul</c:v>
                </c:pt>
              </c:strCache>
            </c:strRef>
          </c:tx>
          <c:invertIfNegative val="0"/>
          <c:cat>
            <c:numRef>
              <c:f>Summary!$C$686:$M$686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Summary!$C$691:$M$691</c:f>
              <c:numCache>
                <c:formatCode>_(* #,##0_);_(* \(#,##0\);_(* "-"??_);_(@_)</c:formatCode>
                <c:ptCount val="11"/>
                <c:pt idx="0">
                  <c:v>593180</c:v>
                </c:pt>
                <c:pt idx="1">
                  <c:v>848145.65639312007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50-CB43-B1F6-F6E37B0A5FC4}"/>
            </c:ext>
          </c:extLst>
        </c:ser>
        <c:ser>
          <c:idx val="6"/>
          <c:order val="5"/>
          <c:tx>
            <c:strRef>
              <c:f>Summary!$B$692</c:f>
              <c:strCache>
                <c:ptCount val="1"/>
                <c:pt idx="0">
                  <c:v>FTTX</c:v>
                </c:pt>
              </c:strCache>
            </c:strRef>
          </c:tx>
          <c:invertIfNegative val="0"/>
          <c:cat>
            <c:numRef>
              <c:f>Summary!$C$686:$M$686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Summary!$C$692:$M$692</c:f>
              <c:numCache>
                <c:formatCode>_(* #,##0_);_(* \(#,##0\);_(* "-"??_);_(@_)</c:formatCode>
                <c:ptCount val="11"/>
                <c:pt idx="0">
                  <c:v>1614650</c:v>
                </c:pt>
                <c:pt idx="1">
                  <c:v>1893124.5744680851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0B4-144B-8235-22A6CFC2F2A3}"/>
            </c:ext>
          </c:extLst>
        </c:ser>
        <c:ser>
          <c:idx val="0"/>
          <c:order val="6"/>
          <c:tx>
            <c:strRef>
              <c:f>Summary!$B$693</c:f>
              <c:strCache>
                <c:ptCount val="1"/>
                <c:pt idx="0">
                  <c:v>AOC-LPO-CPO</c:v>
                </c:pt>
              </c:strCache>
            </c:strRef>
          </c:tx>
          <c:invertIfNegative val="0"/>
          <c:cat>
            <c:numRef>
              <c:f>Summary!$C$686:$M$686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Summary!$C$693:$M$693</c:f>
              <c:numCache>
                <c:formatCode>_(* #,##0_);_(* \(#,##0\);_(* "-"??_);_(@_)</c:formatCode>
                <c:ptCount val="11"/>
                <c:pt idx="0">
                  <c:v>978591</c:v>
                </c:pt>
                <c:pt idx="1">
                  <c:v>1245333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50-CB43-B1F6-F6E37B0A5F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3150848"/>
        <c:axId val="73152384"/>
      </c:barChart>
      <c:catAx>
        <c:axId val="73150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73152384"/>
        <c:crosses val="autoZero"/>
        <c:auto val="1"/>
        <c:lblAlgn val="ctr"/>
        <c:lblOffset val="100"/>
        <c:noMultiLvlLbl val="0"/>
      </c:catAx>
      <c:valAx>
        <c:axId val="7315238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Shipments (units)</a:t>
                </a:r>
              </a:p>
            </c:rich>
          </c:tx>
          <c:layout>
            <c:manualLayout>
              <c:xMode val="edge"/>
              <c:yMode val="edge"/>
              <c:x val="3.1010224493600101E-2"/>
              <c:y val="0.26117192206380402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731508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4372447827584287"/>
          <c:y val="0.11831016977938927"/>
          <c:w val="0.38330885286769428"/>
          <c:h val="0.25453434679274278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9052125771180919"/>
          <c:y val="4.6861235666859277E-2"/>
          <c:w val="0.78365476896119513"/>
          <c:h val="0.82703792158620226"/>
        </c:manualLayout>
      </c:layout>
      <c:lineChart>
        <c:grouping val="standard"/>
        <c:varyColors val="0"/>
        <c:ser>
          <c:idx val="0"/>
          <c:order val="0"/>
          <c:tx>
            <c:strRef>
              <c:f>Summary!$B$142</c:f>
              <c:strCache>
                <c:ptCount val="1"/>
                <c:pt idx="0">
                  <c:v>Discrete</c:v>
                </c:pt>
              </c:strCache>
            </c:strRef>
          </c:tx>
          <c:spPr>
            <a:ln w="47625"/>
          </c:spPr>
          <c:marker>
            <c:symbol val="none"/>
          </c:marker>
          <c:cat>
            <c:numRef>
              <c:f>Summary!$C$137:$M$137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Summary!$C$142:$M$142</c:f>
              <c:numCache>
                <c:formatCode>_(* #,##0_);_(* \(#,##0\);_(* "-"??_);_(@_)</c:formatCode>
                <c:ptCount val="11"/>
                <c:pt idx="0">
                  <c:v>156933100.29636991</c:v>
                </c:pt>
                <c:pt idx="1">
                  <c:v>145676609.09986445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3A-594F-B9E0-527BE1E3CEC7}"/>
            </c:ext>
          </c:extLst>
        </c:ser>
        <c:ser>
          <c:idx val="1"/>
          <c:order val="1"/>
          <c:tx>
            <c:strRef>
              <c:f>Summary!$B$141</c:f>
              <c:strCache>
                <c:ptCount val="1"/>
                <c:pt idx="0">
                  <c:v>Integrated total</c:v>
                </c:pt>
              </c:strCache>
            </c:strRef>
          </c:tx>
          <c:spPr>
            <a:ln w="47625"/>
          </c:spPr>
          <c:marker>
            <c:symbol val="none"/>
          </c:marker>
          <c:cat>
            <c:numRef>
              <c:f>Summary!$C$137:$M$137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Summary!$C$141:$M$141</c:f>
              <c:numCache>
                <c:formatCode>_(* #,##0_);_(* \(#,##0\);_(* "-"??_);_(@_)</c:formatCode>
                <c:ptCount val="11"/>
                <c:pt idx="0">
                  <c:v>14229011.736694679</c:v>
                </c:pt>
                <c:pt idx="1">
                  <c:v>17451773.301002171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3A-594F-B9E0-527BE1E3C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174400"/>
        <c:axId val="73401472"/>
      </c:lineChart>
      <c:catAx>
        <c:axId val="73174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en-US"/>
          </a:p>
        </c:txPr>
        <c:crossAx val="73401472"/>
        <c:crosses val="autoZero"/>
        <c:auto val="1"/>
        <c:lblAlgn val="ctr"/>
        <c:lblOffset val="100"/>
        <c:noMultiLvlLbl val="0"/>
      </c:catAx>
      <c:valAx>
        <c:axId val="734014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/>
                  <a:t>Shipments (units)</a:t>
                </a:r>
              </a:p>
            </c:rich>
          </c:tx>
          <c:layout>
            <c:manualLayout>
              <c:xMode val="edge"/>
              <c:yMode val="edge"/>
              <c:x val="1.45553597554125E-2"/>
              <c:y val="0.28319302104392602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en-US"/>
          </a:p>
        </c:txPr>
        <c:crossAx val="73174400"/>
        <c:crosses val="autoZero"/>
        <c:crossBetween val="between"/>
        <c:majorUnit val="50000000"/>
      </c:valAx>
    </c:plotArea>
    <c:legend>
      <c:legendPos val="r"/>
      <c:layout>
        <c:manualLayout>
          <c:xMode val="edge"/>
          <c:yMode val="edge"/>
          <c:x val="0.21756953896821837"/>
          <c:y val="0.49233425561076521"/>
          <c:w val="0.39288759075882113"/>
          <c:h val="9.2710666414177009E-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7712443878320044"/>
          <c:y val="5.4690889833494162E-2"/>
          <c:w val="0.79008375936802722"/>
          <c:h val="0.82446839601604283"/>
        </c:manualLayout>
      </c:layout>
      <c:lineChart>
        <c:grouping val="standard"/>
        <c:varyColors val="0"/>
        <c:ser>
          <c:idx val="0"/>
          <c:order val="0"/>
          <c:tx>
            <c:strRef>
              <c:f>Summary!$B$152</c:f>
              <c:strCache>
                <c:ptCount val="1"/>
                <c:pt idx="0">
                  <c:v>Discrete</c:v>
                </c:pt>
              </c:strCache>
            </c:strRef>
          </c:tx>
          <c:spPr>
            <a:ln w="47625"/>
          </c:spPr>
          <c:marker>
            <c:symbol val="none"/>
          </c:marker>
          <c:cat>
            <c:numRef>
              <c:f>Summary!$C$147:$M$147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Summary!$C$152:$M$152</c:f>
              <c:numCache>
                <c:formatCode>_("$"* #,##0_);_("$"* \(#,##0\);_("$"* "-"??_);_(@_)</c:formatCode>
                <c:ptCount val="11"/>
                <c:pt idx="0">
                  <c:v>4039.9936883378473</c:v>
                </c:pt>
                <c:pt idx="1">
                  <c:v>3772.5996106042217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C4-9D4D-8FF0-14F38E835FA2}"/>
            </c:ext>
          </c:extLst>
        </c:ser>
        <c:ser>
          <c:idx val="1"/>
          <c:order val="1"/>
          <c:tx>
            <c:strRef>
              <c:f>Summary!$B$151</c:f>
              <c:strCache>
                <c:ptCount val="1"/>
                <c:pt idx="0">
                  <c:v>Integrated total</c:v>
                </c:pt>
              </c:strCache>
            </c:strRef>
          </c:tx>
          <c:spPr>
            <a:ln w="47625"/>
          </c:spPr>
          <c:marker>
            <c:symbol val="none"/>
          </c:marker>
          <c:cat>
            <c:numRef>
              <c:f>Summary!$C$147:$M$147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Summary!$C$151:$M$151</c:f>
              <c:numCache>
                <c:formatCode>_("$"* #,##0_);_("$"* \(#,##0\);_("$"* "-"??_);_(@_)</c:formatCode>
                <c:ptCount val="11"/>
                <c:pt idx="0">
                  <c:v>4775.786541509955</c:v>
                </c:pt>
                <c:pt idx="1">
                  <c:v>5104.7546387649509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C4-9D4D-8FF0-14F38E835F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443968"/>
        <c:axId val="73445760"/>
      </c:lineChart>
      <c:catAx>
        <c:axId val="73443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en-US"/>
          </a:p>
        </c:txPr>
        <c:crossAx val="73445760"/>
        <c:crosses val="autoZero"/>
        <c:auto val="1"/>
        <c:lblAlgn val="ctr"/>
        <c:lblOffset val="100"/>
        <c:noMultiLvlLbl val="0"/>
      </c:catAx>
      <c:valAx>
        <c:axId val="734457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/>
                  <a:t>Sales ($ million)</a:t>
                </a:r>
              </a:p>
            </c:rich>
          </c:tx>
          <c:layout>
            <c:manualLayout>
              <c:xMode val="edge"/>
              <c:yMode val="edge"/>
              <c:x val="2.25683430541938E-2"/>
              <c:y val="0.25589116602261103"/>
            </c:manualLayout>
          </c:layout>
          <c:overlay val="0"/>
        </c:title>
        <c:numFmt formatCode="_(&quot;$&quot;* #,##0_);_(&quot;$&quot;* \(#,##0\);_(&quot;$&quot;* &quot;-&quot;??_);_(@_)" sourceLinked="1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en-US"/>
          </a:p>
        </c:txPr>
        <c:crossAx val="734439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2572147011305321"/>
          <c:y val="8.9458582900986877E-2"/>
          <c:w val="0.46168463680727662"/>
          <c:h val="0.10199408304869646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151113548925686"/>
          <c:y val="2.5487840113309627E-2"/>
          <c:w val="0.80200933331662427"/>
          <c:h val="0.8733551047161581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Summary!$B$97</c:f>
              <c:strCache>
                <c:ptCount val="1"/>
                <c:pt idx="0">
                  <c:v>Silicon Photonics</c:v>
                </c:pt>
              </c:strCache>
            </c:strRef>
          </c:tx>
          <c:invertIfNegative val="0"/>
          <c:cat>
            <c:numRef>
              <c:f>Summary!$C$43:$M$43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Summary!$C$97:$M$97</c:f>
              <c:numCache>
                <c:formatCode>_("$"* #,##0_);_("$"* \(#,##0\);_("$"* "-"??_);_(@_)</c:formatCode>
                <c:ptCount val="11"/>
                <c:pt idx="0">
                  <c:v>869.82159299099351</c:v>
                </c:pt>
                <c:pt idx="1">
                  <c:v>1234.4359621328581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1D-904B-BBB8-0891053D4D69}"/>
            </c:ext>
          </c:extLst>
        </c:ser>
        <c:ser>
          <c:idx val="1"/>
          <c:order val="1"/>
          <c:tx>
            <c:strRef>
              <c:f>Summary!$B$98</c:f>
              <c:strCache>
                <c:ptCount val="1"/>
                <c:pt idx="0">
                  <c:v>GaAs all</c:v>
                </c:pt>
              </c:strCache>
            </c:strRef>
          </c:tx>
          <c:invertIfNegative val="0"/>
          <c:cat>
            <c:numRef>
              <c:f>Summary!$C$43:$M$43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Summary!$C$98:$M$98</c:f>
              <c:numCache>
                <c:formatCode>_("$"* #,##0_);_("$"* \(#,##0\);_("$"* "-"??_);_(@_)</c:formatCode>
                <c:ptCount val="11"/>
                <c:pt idx="0">
                  <c:v>1263.8583756144944</c:v>
                </c:pt>
                <c:pt idx="1">
                  <c:v>1338.8724564057725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1D-904B-BBB8-0891053D4D69}"/>
            </c:ext>
          </c:extLst>
        </c:ser>
        <c:ser>
          <c:idx val="2"/>
          <c:order val="2"/>
          <c:tx>
            <c:strRef>
              <c:f>Summary!$B$99</c:f>
              <c:strCache>
                <c:ptCount val="1"/>
                <c:pt idx="0">
                  <c:v>InP all</c:v>
                </c:pt>
              </c:strCache>
            </c:strRef>
          </c:tx>
          <c:invertIfNegative val="0"/>
          <c:cat>
            <c:numRef>
              <c:f>Summary!$C$43:$M$43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Summary!$C$99:$M$99</c:f>
              <c:numCache>
                <c:formatCode>_("$"* #,##0_);_("$"* \(#,##0\);_("$"* "-"??_);_(@_)</c:formatCode>
                <c:ptCount val="11"/>
                <c:pt idx="0">
                  <c:v>4432.2756794241322</c:v>
                </c:pt>
                <c:pt idx="1">
                  <c:v>4526.2285508305413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1D-904B-BBB8-0891053D4D69}"/>
            </c:ext>
          </c:extLst>
        </c:ser>
        <c:ser>
          <c:idx val="3"/>
          <c:order val="3"/>
          <c:tx>
            <c:strRef>
              <c:f>Summary!$B$100</c:f>
              <c:strCache>
                <c:ptCount val="1"/>
                <c:pt idx="0">
                  <c:v>LiNbO3 bulk</c:v>
                </c:pt>
              </c:strCache>
            </c:strRef>
          </c:tx>
          <c:invertIfNegative val="0"/>
          <c:cat>
            <c:numRef>
              <c:f>Summary!$C$43:$M$43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Summary!$C$100:$M$100</c:f>
              <c:numCache>
                <c:formatCode>_("$"* #,##0_);_("$"* \(#,##0\);_("$"* "-"??_);_(@_)</c:formatCode>
                <c:ptCount val="11"/>
                <c:pt idx="0">
                  <c:v>2249.8245818181822</c:v>
                </c:pt>
                <c:pt idx="1">
                  <c:v>1777.8172800000002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91D-904B-BBB8-0891053D4D69}"/>
            </c:ext>
          </c:extLst>
        </c:ser>
        <c:ser>
          <c:idx val="4"/>
          <c:order val="4"/>
          <c:tx>
            <c:strRef>
              <c:f>Summary!$B$50</c:f>
              <c:strCache>
                <c:ptCount val="1"/>
                <c:pt idx="0">
                  <c:v>TFLN and other</c:v>
                </c:pt>
              </c:strCache>
            </c:strRef>
          </c:tx>
          <c:invertIfNegative val="0"/>
          <c:val>
            <c:numRef>
              <c:f>Summary!$C$101:$M$101</c:f>
              <c:numCache>
                <c:formatCode>_("$"* #,##0_);_("$"* \(#,##0\);_("$"* "-"??_);_(@_)</c:formatCode>
                <c:ptCount val="11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4D-E242-86F9-5C639AD8C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3553408"/>
        <c:axId val="73554944"/>
      </c:barChart>
      <c:catAx>
        <c:axId val="73553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en-US"/>
          </a:p>
        </c:txPr>
        <c:crossAx val="73554944"/>
        <c:crosses val="autoZero"/>
        <c:auto val="1"/>
        <c:lblAlgn val="ctr"/>
        <c:lblOffset val="100"/>
        <c:noMultiLvlLbl val="0"/>
      </c:catAx>
      <c:valAx>
        <c:axId val="735549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Sales</a:t>
                </a:r>
                <a:r>
                  <a:rPr lang="en-US" sz="1400" baseline="0"/>
                  <a:t> ($ m</a:t>
                </a:r>
                <a:r>
                  <a:rPr lang="en-US" sz="1400"/>
                  <a:t>illions)</a:t>
                </a:r>
              </a:p>
            </c:rich>
          </c:tx>
          <c:layout>
            <c:manualLayout>
              <c:xMode val="edge"/>
              <c:yMode val="edge"/>
              <c:x val="1.7423905626650926E-2"/>
              <c:y val="0.27530994307468987"/>
            </c:manualLayout>
          </c:layout>
          <c:overlay val="0"/>
        </c:title>
        <c:numFmt formatCode="_(&quot;$&quot;* #,##0_);_(&quot;$&quot;* \(#,##0\);_(&quot;$&quot;* &quot;-&quot;??_);_(@_)" sourceLinked="1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en-US"/>
          </a:p>
        </c:txPr>
        <c:crossAx val="735534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2176508672082337"/>
          <c:y val="4.6916539747483395E-2"/>
          <c:w val="0.61705436820397452"/>
          <c:h val="0.1805450140555071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  <c:txPr>
        <a:bodyPr/>
        <a:lstStyle/>
        <a:p>
          <a:pPr>
            <a:defRPr sz="105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399043942479304"/>
          <c:y val="0.10625002554797656"/>
          <c:w val="0.73089889848964928"/>
          <c:h val="0.787808096806235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Summary!$B$31</c:f>
              <c:strCache>
                <c:ptCount val="1"/>
                <c:pt idx="0">
                  <c:v>Silicon Photonics</c:v>
                </c:pt>
              </c:strCache>
            </c:strRef>
          </c:tx>
          <c:invertIfNegative val="0"/>
          <c:cat>
            <c:numRef>
              <c:f>Summary!$C$30:$M$30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Summary!$C$31:$M$31</c:f>
              <c:numCache>
                <c:formatCode>_(* #,##0_);_(* \(#,##0\);_(* "-"??_);_(@_)</c:formatCode>
                <c:ptCount val="11"/>
                <c:pt idx="0">
                  <c:v>1385184.4185714284</c:v>
                </c:pt>
                <c:pt idx="1">
                  <c:v>2375238.324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09-0B47-9497-789D9026009E}"/>
            </c:ext>
          </c:extLst>
        </c:ser>
        <c:ser>
          <c:idx val="1"/>
          <c:order val="1"/>
          <c:tx>
            <c:strRef>
              <c:f>Summary!$B$32</c:f>
              <c:strCache>
                <c:ptCount val="1"/>
                <c:pt idx="0">
                  <c:v>InP discrete</c:v>
                </c:pt>
              </c:strCache>
            </c:strRef>
          </c:tx>
          <c:invertIfNegative val="0"/>
          <c:cat>
            <c:numRef>
              <c:f>Summary!$C$30:$M$30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Summary!$C$32:$M$32</c:f>
              <c:numCache>
                <c:formatCode>_(* #,##0_);_(* \(#,##0\);_(* "-"??_);_(@_)</c:formatCode>
                <c:ptCount val="11"/>
                <c:pt idx="0">
                  <c:v>120961967.65474388</c:v>
                </c:pt>
                <c:pt idx="1">
                  <c:v>113488661.62378302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09-0B47-9497-789D9026009E}"/>
            </c:ext>
          </c:extLst>
        </c:ser>
        <c:ser>
          <c:idx val="2"/>
          <c:order val="2"/>
          <c:tx>
            <c:strRef>
              <c:f>Summary!$B$33</c:f>
              <c:strCache>
                <c:ptCount val="1"/>
                <c:pt idx="0">
                  <c:v>InP integrated</c:v>
                </c:pt>
              </c:strCache>
            </c:strRef>
          </c:tx>
          <c:invertIfNegative val="0"/>
          <c:cat>
            <c:numRef>
              <c:f>Summary!$C$30:$M$30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Summary!$C$33:$M$33</c:f>
              <c:numCache>
                <c:formatCode>_(* #,##0_);_(* \(#,##0\);_(* "-"??_);_(@_)</c:formatCode>
                <c:ptCount val="11"/>
                <c:pt idx="0">
                  <c:v>7852472.2181232497</c:v>
                </c:pt>
                <c:pt idx="1">
                  <c:v>10268717.165860701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09-0B47-9497-789D9026009E}"/>
            </c:ext>
          </c:extLst>
        </c:ser>
        <c:ser>
          <c:idx val="3"/>
          <c:order val="3"/>
          <c:tx>
            <c:strRef>
              <c:f>Summary!$B$34</c:f>
              <c:strCache>
                <c:ptCount val="1"/>
                <c:pt idx="0">
                  <c:v>GaAs discrete</c:v>
                </c:pt>
              </c:strCache>
            </c:strRef>
          </c:tx>
          <c:invertIfNegative val="0"/>
          <c:cat>
            <c:numRef>
              <c:f>Summary!$C$30:$M$30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Summary!$C$34:$M$34</c:f>
              <c:numCache>
                <c:formatCode>_(* #,##0_);_(* \(#,##0\);_(* "-"??_);_(@_)</c:formatCode>
                <c:ptCount val="11"/>
                <c:pt idx="0">
                  <c:v>35682967.441626042</c:v>
                </c:pt>
                <c:pt idx="1">
                  <c:v>31925799.67608143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309-0B47-9497-789D9026009E}"/>
            </c:ext>
          </c:extLst>
        </c:ser>
        <c:ser>
          <c:idx val="4"/>
          <c:order val="4"/>
          <c:tx>
            <c:strRef>
              <c:f>Summary!$B$35</c:f>
              <c:strCache>
                <c:ptCount val="1"/>
                <c:pt idx="0">
                  <c:v>GaAs integrated</c:v>
                </c:pt>
              </c:strCache>
            </c:strRef>
          </c:tx>
          <c:invertIfNegative val="0"/>
          <c:cat>
            <c:numRef>
              <c:f>Summary!$C$30:$M$30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Summary!$C$35:$M$35</c:f>
              <c:numCache>
                <c:formatCode>_(* #,##0_);_(* \(#,##0\);_(* "-"??_);_(@_)</c:formatCode>
                <c:ptCount val="11"/>
                <c:pt idx="0">
                  <c:v>4991355.0999999996</c:v>
                </c:pt>
                <c:pt idx="1">
                  <c:v>4807817.8111414723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309-0B47-9497-789D9026009E}"/>
            </c:ext>
          </c:extLst>
        </c:ser>
        <c:ser>
          <c:idx val="5"/>
          <c:order val="5"/>
          <c:tx>
            <c:strRef>
              <c:f>Summary!$B$36</c:f>
              <c:strCache>
                <c:ptCount val="1"/>
                <c:pt idx="0">
                  <c:v>LiNbO3 bulk</c:v>
                </c:pt>
              </c:strCache>
            </c:strRef>
          </c:tx>
          <c:invertIfNegative val="0"/>
          <c:cat>
            <c:numRef>
              <c:f>Summary!$C$30:$M$30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Summary!$C$36:$M$36</c:f>
              <c:numCache>
                <c:formatCode>_(* #,##0_);_(* \(#,##0\);_(* "-"??_);_(@_)</c:formatCode>
                <c:ptCount val="11"/>
                <c:pt idx="0">
                  <c:v>288165.2</c:v>
                </c:pt>
                <c:pt idx="1">
                  <c:v>262147.80000000005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74-DC4B-8C1A-8CACA1177BB7}"/>
            </c:ext>
          </c:extLst>
        </c:ser>
        <c:ser>
          <c:idx val="6"/>
          <c:order val="6"/>
          <c:tx>
            <c:strRef>
              <c:f>Summary!$B$37</c:f>
              <c:strCache>
                <c:ptCount val="1"/>
                <c:pt idx="0">
                  <c:v>TFLN and other</c:v>
                </c:pt>
              </c:strCache>
            </c:strRef>
          </c:tx>
          <c:invertIfNegative val="0"/>
          <c:cat>
            <c:numRef>
              <c:f>Summary!$C$30:$M$30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Summary!$C$37:$M$37</c:f>
              <c:numCache>
                <c:formatCode>_(* #,##0_);_(* \(#,##0\);_(* "-"??_);_(@_)</c:formatCode>
                <c:ptCount val="11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74-DC4B-8C1A-8CACA1177B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3874048"/>
        <c:axId val="73879936"/>
      </c:barChart>
      <c:catAx>
        <c:axId val="7387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50"/>
            </a:pPr>
            <a:endParaRPr lang="en-US"/>
          </a:p>
        </c:txPr>
        <c:crossAx val="73879936"/>
        <c:crosses val="autoZero"/>
        <c:auto val="1"/>
        <c:lblAlgn val="ctr"/>
        <c:lblOffset val="100"/>
        <c:noMultiLvlLbl val="0"/>
      </c:catAx>
      <c:valAx>
        <c:axId val="738799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Shipments (Units)</a:t>
                </a:r>
              </a:p>
            </c:rich>
          </c:tx>
          <c:layout>
            <c:manualLayout>
              <c:xMode val="edge"/>
              <c:yMode val="edge"/>
              <c:x val="1.1262766434204244E-4"/>
              <c:y val="0.26699190679214707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txPr>
          <a:bodyPr/>
          <a:lstStyle/>
          <a:p>
            <a:pPr>
              <a:defRPr sz="1050"/>
            </a:pPr>
            <a:endParaRPr lang="en-US"/>
          </a:p>
        </c:txPr>
        <c:crossAx val="738740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478791404917092"/>
          <c:y val="2.1399614060474342E-2"/>
          <c:w val="0.50524240851760294"/>
          <c:h val="0.22269130754262759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  <c:txPr>
        <a:bodyPr/>
        <a:lstStyle/>
        <a:p>
          <a:pPr>
            <a:defRPr sz="105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230195240316122"/>
          <c:y val="7.7980827081272408E-2"/>
          <c:w val="0.78176218449764534"/>
          <c:h val="0.80694302278585661"/>
        </c:manualLayout>
      </c:layout>
      <c:lineChart>
        <c:grouping val="standard"/>
        <c:varyColors val="0"/>
        <c:ser>
          <c:idx val="0"/>
          <c:order val="0"/>
          <c:tx>
            <c:strRef>
              <c:f>Summary!$B$227</c:f>
              <c:strCache>
                <c:ptCount val="1"/>
                <c:pt idx="0">
                  <c:v>InP discrete</c:v>
                </c:pt>
              </c:strCache>
            </c:strRef>
          </c:tx>
          <c:marker>
            <c:symbol val="none"/>
          </c:marker>
          <c:cat>
            <c:numRef>
              <c:f>Summary!$C$225:$M$225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cat>
          <c:val>
            <c:numRef>
              <c:f>Summary!$C$227:$M$227</c:f>
              <c:numCache>
                <c:formatCode>_(* #,##0_);_(* \(#,##0\);_(* "-"??_);_(@_)</c:formatCode>
                <c:ptCount val="11"/>
                <c:pt idx="0">
                  <c:v>120961967.65474388</c:v>
                </c:pt>
                <c:pt idx="1">
                  <c:v>113488661.62378302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21-D64B-821B-31BA06F473A7}"/>
            </c:ext>
          </c:extLst>
        </c:ser>
        <c:ser>
          <c:idx val="1"/>
          <c:order val="1"/>
          <c:tx>
            <c:strRef>
              <c:f>Summary!$B$228</c:f>
              <c:strCache>
                <c:ptCount val="1"/>
                <c:pt idx="0">
                  <c:v>InP integrated</c:v>
                </c:pt>
              </c:strCache>
            </c:strRef>
          </c:tx>
          <c:marker>
            <c:symbol val="none"/>
          </c:marker>
          <c:cat>
            <c:numRef>
              <c:f>Summary!$C$225:$M$225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cat>
          <c:val>
            <c:numRef>
              <c:f>Summary!$C$228:$M$228</c:f>
              <c:numCache>
                <c:formatCode>_(* #,##0_);_(* \(#,##0\);_(* "-"??_);_(@_)</c:formatCode>
                <c:ptCount val="11"/>
                <c:pt idx="0">
                  <c:v>7852472.2181232497</c:v>
                </c:pt>
                <c:pt idx="1">
                  <c:v>10268717.165860701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21-D64B-821B-31BA06F473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918336"/>
        <c:axId val="73919872"/>
      </c:lineChart>
      <c:catAx>
        <c:axId val="73918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73919872"/>
        <c:crosses val="autoZero"/>
        <c:auto val="1"/>
        <c:lblAlgn val="ctr"/>
        <c:lblOffset val="100"/>
        <c:noMultiLvlLbl val="0"/>
      </c:catAx>
      <c:valAx>
        <c:axId val="73919872"/>
        <c:scaling>
          <c:orientation val="minMax"/>
          <c:max val="1600000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Shipments (Units)</a:t>
                </a:r>
              </a:p>
            </c:rich>
          </c:tx>
          <c:layout>
            <c:manualLayout>
              <c:xMode val="edge"/>
              <c:yMode val="edge"/>
              <c:x val="5.8394005097188954E-3"/>
              <c:y val="0.2669484673790776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n-US"/>
          </a:p>
        </c:txPr>
        <c:crossAx val="739183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1135140278079737"/>
          <c:y val="0.41637805889990304"/>
          <c:w val="0.6166686895982636"/>
          <c:h val="0.1151485192842323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761308700775156"/>
          <c:y val="9.0006363255220781E-2"/>
          <c:w val="0.783457415975926"/>
          <c:h val="0.79765490266786987"/>
        </c:manualLayout>
      </c:layout>
      <c:lineChart>
        <c:grouping val="standard"/>
        <c:varyColors val="0"/>
        <c:ser>
          <c:idx val="0"/>
          <c:order val="0"/>
          <c:tx>
            <c:strRef>
              <c:f>Summary!$B$230</c:f>
              <c:strCache>
                <c:ptCount val="1"/>
                <c:pt idx="0">
                  <c:v>InP discrete</c:v>
                </c:pt>
              </c:strCache>
            </c:strRef>
          </c:tx>
          <c:marker>
            <c:symbol val="none"/>
          </c:marker>
          <c:cat>
            <c:numRef>
              <c:f>Summary!$C$225:$M$225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cat>
          <c:val>
            <c:numRef>
              <c:f>Summary!$C$230:$M$230</c:f>
              <c:numCache>
                <c:formatCode>_("$"* #,##0_);_("$"* \(#,##0\);_("$"* "-"??_);_(@_)</c:formatCode>
                <c:ptCount val="11"/>
                <c:pt idx="0">
                  <c:v>1190.3769558023855</c:v>
                </c:pt>
                <c:pt idx="1">
                  <c:v>1392.3790797336706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12-444E-AA6F-485780114968}"/>
            </c:ext>
          </c:extLst>
        </c:ser>
        <c:ser>
          <c:idx val="1"/>
          <c:order val="1"/>
          <c:tx>
            <c:strRef>
              <c:f>Summary!$B$231</c:f>
              <c:strCache>
                <c:ptCount val="1"/>
                <c:pt idx="0">
                  <c:v>InP integrated</c:v>
                </c:pt>
              </c:strCache>
            </c:strRef>
          </c:tx>
          <c:marker>
            <c:symbol val="none"/>
          </c:marker>
          <c:cat>
            <c:numRef>
              <c:f>Summary!$C$225:$M$225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cat>
          <c:val>
            <c:numRef>
              <c:f>Summary!$C$231:$M$231</c:f>
              <c:numCache>
                <c:formatCode>_("$"* #,##0_);_("$"* \(#,##0\);_("$"* "-"??_);_(@_)</c:formatCode>
                <c:ptCount val="11"/>
                <c:pt idx="0">
                  <c:v>3241.8987236217467</c:v>
                </c:pt>
                <c:pt idx="1">
                  <c:v>3133.8494710968712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50-ED4C-99BC-C30FCCD56A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696384"/>
        <c:axId val="73697920"/>
      </c:lineChart>
      <c:catAx>
        <c:axId val="73696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73697920"/>
        <c:crosses val="autoZero"/>
        <c:auto val="1"/>
        <c:lblAlgn val="ctr"/>
        <c:lblOffset val="100"/>
        <c:noMultiLvlLbl val="0"/>
      </c:catAx>
      <c:valAx>
        <c:axId val="7369792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Sales ($ million)</a:t>
                </a:r>
              </a:p>
            </c:rich>
          </c:tx>
          <c:layout>
            <c:manualLayout>
              <c:xMode val="edge"/>
              <c:yMode val="edge"/>
              <c:x val="1.3340017426529552E-2"/>
              <c:y val="0.28237445319335081"/>
            </c:manualLayout>
          </c:layout>
          <c:overlay val="0"/>
        </c:title>
        <c:numFmt formatCode="_(&quot;$&quot;* #,##0_);_(&quot;$&quot;* \(#,##0\);_(&quot;$&quot;* &quot;-&quot;??_);_(@_)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n-US"/>
          </a:p>
        </c:txPr>
        <c:crossAx val="736963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5230348051701825"/>
          <c:y val="0.3883475088960302"/>
          <c:w val="0.26507132595510002"/>
          <c:h val="0.2425280427378899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247505662567154"/>
          <c:y val="0.18282924284551785"/>
          <c:w val="0.77710780603498064"/>
          <c:h val="0.7210831271894144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Summary!$B$253</c:f>
              <c:strCache>
                <c:ptCount val="1"/>
                <c:pt idx="0">
                  <c:v>WDM</c:v>
                </c:pt>
              </c:strCache>
            </c:strRef>
          </c:tx>
          <c:invertIfNegative val="0"/>
          <c:cat>
            <c:numRef>
              <c:f>Summary!$C$252:$M$252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Summary!$C$253:$M$253</c:f>
              <c:numCache>
                <c:formatCode>_(* #,##0_);_(* \(#,##0\);_(* "-"??_);_(@_)</c:formatCode>
                <c:ptCount val="11"/>
                <c:pt idx="0">
                  <c:v>895509.25</c:v>
                </c:pt>
                <c:pt idx="1">
                  <c:v>1090809.5560000003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FB-D441-B227-59324358046F}"/>
            </c:ext>
          </c:extLst>
        </c:ser>
        <c:ser>
          <c:idx val="3"/>
          <c:order val="1"/>
          <c:tx>
            <c:strRef>
              <c:f>Summary!$B$254</c:f>
              <c:strCache>
                <c:ptCount val="1"/>
                <c:pt idx="0">
                  <c:v>Ethernet</c:v>
                </c:pt>
              </c:strCache>
            </c:strRef>
          </c:tx>
          <c:invertIfNegative val="0"/>
          <c:cat>
            <c:numRef>
              <c:f>Summary!$C$252:$M$252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Summary!$C$254:$M$254</c:f>
              <c:numCache>
                <c:formatCode>_(* #,##0_);_(* \(#,##0\);_(* "-"??_);_(@_)</c:formatCode>
                <c:ptCount val="11"/>
                <c:pt idx="0">
                  <c:v>21491516.368123248</c:v>
                </c:pt>
                <c:pt idx="1">
                  <c:v>19626552.026373629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FB-D441-B227-59324358046F}"/>
            </c:ext>
          </c:extLst>
        </c:ser>
        <c:ser>
          <c:idx val="4"/>
          <c:order val="2"/>
          <c:tx>
            <c:strRef>
              <c:f>Summary!$B$255</c:f>
              <c:strCache>
                <c:ptCount val="1"/>
                <c:pt idx="0">
                  <c:v>Fibre Channel</c:v>
                </c:pt>
              </c:strCache>
            </c:strRef>
          </c:tx>
          <c:invertIfNegative val="0"/>
          <c:cat>
            <c:numRef>
              <c:f>Summary!$C$252:$M$252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Summary!$C$255:$M$255</c:f>
              <c:numCache>
                <c:formatCode>_(* #,##0_);_(* \(#,##0\);_(* "-"??_);_(@_)</c:formatCode>
                <c:ptCount val="11"/>
                <c:pt idx="0">
                  <c:v>305160</c:v>
                </c:pt>
                <c:pt idx="1">
                  <c:v>306452.10262586875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FB-D441-B227-59324358046F}"/>
            </c:ext>
          </c:extLst>
        </c:ser>
        <c:ser>
          <c:idx val="5"/>
          <c:order val="3"/>
          <c:tx>
            <c:strRef>
              <c:f>Summary!$B$256</c:f>
              <c:strCache>
                <c:ptCount val="1"/>
                <c:pt idx="0">
                  <c:v>Fronthaul</c:v>
                </c:pt>
              </c:strCache>
            </c:strRef>
          </c:tx>
          <c:invertIfNegative val="0"/>
          <c:cat>
            <c:numRef>
              <c:f>Summary!$C$252:$M$252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Summary!$C$256:$M$256</c:f>
              <c:numCache>
                <c:formatCode>_(* #,##0_);_(* \(#,##0\);_(* "-"??_);_(@_)</c:formatCode>
                <c:ptCount val="11"/>
                <c:pt idx="0">
                  <c:v>12868531.620036192</c:v>
                </c:pt>
                <c:pt idx="1">
                  <c:v>28517232.745716959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FB-D441-B227-59324358046F}"/>
            </c:ext>
          </c:extLst>
        </c:ser>
        <c:ser>
          <c:idx val="0"/>
          <c:order val="4"/>
          <c:tx>
            <c:strRef>
              <c:f>Summary!$B$257</c:f>
              <c:strCache>
                <c:ptCount val="1"/>
                <c:pt idx="0">
                  <c:v>Backhaul</c:v>
                </c:pt>
              </c:strCache>
            </c:strRef>
          </c:tx>
          <c:invertIfNegative val="0"/>
          <c:cat>
            <c:numRef>
              <c:f>Summary!$C$252:$M$252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Summary!$C$257:$M$257</c:f>
              <c:numCache>
                <c:formatCode>_(* #,##0_);_(* \(#,##0\);_(* "-"??_);_(@_)</c:formatCode>
                <c:ptCount val="11"/>
                <c:pt idx="0">
                  <c:v>1389737.6923076923</c:v>
                </c:pt>
                <c:pt idx="1">
                  <c:v>2285250.3877272741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CC-2746-94E2-F24F5DB68598}"/>
            </c:ext>
          </c:extLst>
        </c:ser>
        <c:ser>
          <c:idx val="6"/>
          <c:order val="5"/>
          <c:tx>
            <c:strRef>
              <c:f>Summary!$B$258</c:f>
              <c:strCache>
                <c:ptCount val="1"/>
                <c:pt idx="0">
                  <c:v>FTTX</c:v>
                </c:pt>
              </c:strCache>
            </c:strRef>
          </c:tx>
          <c:invertIfNegative val="0"/>
          <c:cat>
            <c:numRef>
              <c:f>Summary!$C$252:$M$252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Summary!$C$258:$M$258</c:f>
              <c:numCache>
                <c:formatCode>_(* #,##0_);_(* \(#,##0\);_(* "-"??_);_(@_)</c:formatCode>
                <c:ptCount val="11"/>
                <c:pt idx="0">
                  <c:v>91863984.942399994</c:v>
                </c:pt>
                <c:pt idx="1">
                  <c:v>71931081.971200004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6FB-D441-B227-5932435804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3749632"/>
        <c:axId val="73751168"/>
      </c:barChart>
      <c:catAx>
        <c:axId val="73749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en-US"/>
          </a:p>
        </c:txPr>
        <c:crossAx val="73751168"/>
        <c:crosses val="autoZero"/>
        <c:auto val="1"/>
        <c:lblAlgn val="ctr"/>
        <c:lblOffset val="100"/>
        <c:noMultiLvlLbl val="0"/>
      </c:catAx>
      <c:valAx>
        <c:axId val="737511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Shipments (units)</a:t>
                </a:r>
              </a:p>
            </c:rich>
          </c:tx>
          <c:layout>
            <c:manualLayout>
              <c:xMode val="edge"/>
              <c:yMode val="edge"/>
              <c:x val="5.7738961516480471E-3"/>
              <c:y val="0.27242951995523446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en-US"/>
          </a:p>
        </c:txPr>
        <c:crossAx val="73749632"/>
        <c:crosses val="autoZero"/>
        <c:crossBetween val="between"/>
        <c:majorUnit val="50000000"/>
      </c:valAx>
    </c:plotArea>
    <c:legend>
      <c:legendPos val="l"/>
      <c:layout>
        <c:manualLayout>
          <c:xMode val="edge"/>
          <c:yMode val="edge"/>
          <c:x val="7.3435119258393758E-2"/>
          <c:y val="3.9494122258673228E-2"/>
          <c:w val="0.8935017764760117"/>
          <c:h val="8.0430816569719815E-2"/>
        </c:manualLayout>
      </c:layout>
      <c:overlay val="1"/>
      <c:spPr>
        <a:solidFill>
          <a:schemeClr val="bg1"/>
        </a:solidFill>
        <a:ln>
          <a:solidFill>
            <a:schemeClr val="tx1"/>
          </a:solidFill>
        </a:ln>
      </c:spPr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004311654023276"/>
          <c:y val="0.15197722174907602"/>
          <c:w val="0.81672716728544126"/>
          <c:h val="0.747914661411951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Summary!$B$263</c:f>
              <c:strCache>
                <c:ptCount val="1"/>
                <c:pt idx="0">
                  <c:v>WDM</c:v>
                </c:pt>
              </c:strCache>
            </c:strRef>
          </c:tx>
          <c:invertIfNegative val="0"/>
          <c:cat>
            <c:numRef>
              <c:f>Summary!$C$262:$M$262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</c:numCache>
            </c:numRef>
          </c:cat>
          <c:val>
            <c:numRef>
              <c:f>Summary!$C$263:$M$263</c:f>
              <c:numCache>
                <c:formatCode>_("$"* #,##0_);_("$"* \(#,##0\);_("$"* "-"??_);_(@_)</c:formatCode>
                <c:ptCount val="11"/>
                <c:pt idx="0">
                  <c:v>1033.5236874545453</c:v>
                </c:pt>
                <c:pt idx="1">
                  <c:v>1170.5174752693449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A8-CF4A-B57F-99320FA0E044}"/>
            </c:ext>
          </c:extLst>
        </c:ser>
        <c:ser>
          <c:idx val="3"/>
          <c:order val="1"/>
          <c:tx>
            <c:strRef>
              <c:f>Summary!$B$264</c:f>
              <c:strCache>
                <c:ptCount val="1"/>
                <c:pt idx="0">
                  <c:v>Ethernet</c:v>
                </c:pt>
              </c:strCache>
            </c:strRef>
          </c:tx>
          <c:invertIfNegative val="0"/>
          <c:cat>
            <c:numRef>
              <c:f>Summary!$C$262:$M$262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</c:numCache>
            </c:numRef>
          </c:cat>
          <c:val>
            <c:numRef>
              <c:f>Summary!$C$264:$M$264</c:f>
              <c:numCache>
                <c:formatCode>_("$"* #,##0_);_("$"* \(#,##0\);_("$"* "-"??_);_(@_)</c:formatCode>
                <c:ptCount val="11"/>
                <c:pt idx="0">
                  <c:v>2252.8051692918198</c:v>
                </c:pt>
                <c:pt idx="1">
                  <c:v>1722.9959802451981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0A8-CF4A-B57F-99320FA0E044}"/>
            </c:ext>
          </c:extLst>
        </c:ser>
        <c:ser>
          <c:idx val="4"/>
          <c:order val="2"/>
          <c:tx>
            <c:strRef>
              <c:f>Summary!$B$265</c:f>
              <c:strCache>
                <c:ptCount val="1"/>
                <c:pt idx="0">
                  <c:v>Fibre Channel</c:v>
                </c:pt>
              </c:strCache>
            </c:strRef>
          </c:tx>
          <c:invertIfNegative val="0"/>
          <c:cat>
            <c:numRef>
              <c:f>Summary!$C$262:$M$262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</c:numCache>
            </c:numRef>
          </c:cat>
          <c:val>
            <c:numRef>
              <c:f>Summary!$C$265:$M$265</c:f>
              <c:numCache>
                <c:formatCode>_("$"* #,##0_);_("$"* \(#,##0\);_("$"* "-"??_);_(@_)</c:formatCode>
                <c:ptCount val="11"/>
                <c:pt idx="0">
                  <c:v>32.122142269999998</c:v>
                </c:pt>
                <c:pt idx="1">
                  <c:v>34.679413366168745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0A8-CF4A-B57F-99320FA0E044}"/>
            </c:ext>
          </c:extLst>
        </c:ser>
        <c:ser>
          <c:idx val="5"/>
          <c:order val="3"/>
          <c:tx>
            <c:strRef>
              <c:f>Summary!$B$266</c:f>
              <c:strCache>
                <c:ptCount val="1"/>
                <c:pt idx="0">
                  <c:v>Fronthaul</c:v>
                </c:pt>
              </c:strCache>
            </c:strRef>
          </c:tx>
          <c:invertIfNegative val="0"/>
          <c:cat>
            <c:numRef>
              <c:f>Summary!$C$262:$M$262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</c:numCache>
            </c:numRef>
          </c:cat>
          <c:val>
            <c:numRef>
              <c:f>Summary!$C$266:$M$266</c:f>
              <c:numCache>
                <c:formatCode>_("$"* #,##0_);_("$"* \(#,##0\);_("$"* "-"??_);_(@_)</c:formatCode>
                <c:ptCount val="11"/>
                <c:pt idx="0">
                  <c:v>322.86706943827056</c:v>
                </c:pt>
                <c:pt idx="1">
                  <c:v>883.30579171082286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0A8-CF4A-B57F-99320FA0E044}"/>
            </c:ext>
          </c:extLst>
        </c:ser>
        <c:ser>
          <c:idx val="0"/>
          <c:order val="4"/>
          <c:tx>
            <c:strRef>
              <c:f>Summary!$B$267</c:f>
              <c:strCache>
                <c:ptCount val="1"/>
                <c:pt idx="0">
                  <c:v>Backhaul</c:v>
                </c:pt>
              </c:strCache>
            </c:strRef>
          </c:tx>
          <c:invertIfNegative val="0"/>
          <c:cat>
            <c:numRef>
              <c:f>Summary!$C$262:$M$262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</c:numCache>
            </c:numRef>
          </c:cat>
          <c:val>
            <c:numRef>
              <c:f>Summary!$C$267:$M$267</c:f>
              <c:numCache>
                <c:formatCode>_("$"* #,##0_);_("$"* \(#,##0\);_("$"* "-"??_);_(@_)</c:formatCode>
                <c:ptCount val="11"/>
                <c:pt idx="0">
                  <c:v>82.303681142702601</c:v>
                </c:pt>
                <c:pt idx="1">
                  <c:v>144.15534403799424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18-204D-9140-897D59525E7C}"/>
            </c:ext>
          </c:extLst>
        </c:ser>
        <c:ser>
          <c:idx val="6"/>
          <c:order val="5"/>
          <c:tx>
            <c:strRef>
              <c:f>Summary!$B$268</c:f>
              <c:strCache>
                <c:ptCount val="1"/>
                <c:pt idx="0">
                  <c:v>FTTX</c:v>
                </c:pt>
              </c:strCache>
            </c:strRef>
          </c:tx>
          <c:invertIfNegative val="0"/>
          <c:cat>
            <c:numRef>
              <c:f>Summary!$C$262:$M$262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</c:numCache>
            </c:numRef>
          </c:cat>
          <c:val>
            <c:numRef>
              <c:f>Summary!$C$268:$M$268</c:f>
              <c:numCache>
                <c:formatCode>_("$"* #,##0_);_("$"* \(#,##0\);_("$"* "-"??_);_(@_)</c:formatCode>
                <c:ptCount val="11"/>
                <c:pt idx="0">
                  <c:v>708.65392982679441</c:v>
                </c:pt>
                <c:pt idx="1">
                  <c:v>570.57454620101282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0A8-CF4A-B57F-99320FA0E0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3782016"/>
        <c:axId val="73783552"/>
      </c:barChart>
      <c:catAx>
        <c:axId val="73782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en-US"/>
          </a:p>
        </c:txPr>
        <c:crossAx val="73783552"/>
        <c:crosses val="autoZero"/>
        <c:auto val="1"/>
        <c:lblAlgn val="ctr"/>
        <c:lblOffset val="100"/>
        <c:noMultiLvlLbl val="0"/>
      </c:catAx>
      <c:valAx>
        <c:axId val="73783552"/>
        <c:scaling>
          <c:orientation val="minMax"/>
          <c:max val="70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Sales ($ million)</a:t>
                </a:r>
              </a:p>
            </c:rich>
          </c:tx>
          <c:layout>
            <c:manualLayout>
              <c:xMode val="edge"/>
              <c:yMode val="edge"/>
              <c:x val="1.7589746358967574E-2"/>
              <c:y val="0.25113636994915234"/>
            </c:manualLayout>
          </c:layout>
          <c:overlay val="0"/>
        </c:title>
        <c:numFmt formatCode="_(&quot;$&quot;* #,##0_);_(&quot;$&quot;* \(#,##0\);_(&quot;$&quot;* &quot;-&quot;??_);_(@_)" sourceLinked="1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en-US"/>
          </a:p>
        </c:txPr>
        <c:crossAx val="73782016"/>
        <c:crosses val="autoZero"/>
        <c:crossBetween val="between"/>
        <c:majorUnit val="1000"/>
      </c:valAx>
    </c:plotArea>
    <c:legend>
      <c:legendPos val="r"/>
      <c:layout>
        <c:manualLayout>
          <c:xMode val="edge"/>
          <c:yMode val="edge"/>
          <c:x val="0.21590911286194031"/>
          <c:y val="3.1376245210727967E-2"/>
          <c:w val="0.71987152317240422"/>
          <c:h val="0.10292588541139409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089253411332646"/>
          <c:y val="7.8383181601332702E-2"/>
          <c:w val="0.81265517602158022"/>
          <c:h val="0.7828159508360880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Summary!$B$191</c:f>
              <c:strCache>
                <c:ptCount val="1"/>
                <c:pt idx="0">
                  <c:v>WDM</c:v>
                </c:pt>
              </c:strCache>
            </c:strRef>
          </c:tx>
          <c:invertIfNegative val="0"/>
          <c:cat>
            <c:numRef>
              <c:f>Summary!$C$190:$M$190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Summary!$C$191:$M$191</c:f>
              <c:numCache>
                <c:formatCode>_("$"* #,##0_);_("$"* \(#,##0\);_("$"* "-"??_);_(@_)</c:formatCode>
                <c:ptCount val="11"/>
                <c:pt idx="0">
                  <c:v>473.979826</c:v>
                </c:pt>
                <c:pt idx="1">
                  <c:v>792.56000099393941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31-AD4E-B8F0-D208FB709F81}"/>
            </c:ext>
          </c:extLst>
        </c:ser>
        <c:ser>
          <c:idx val="3"/>
          <c:order val="1"/>
          <c:tx>
            <c:strRef>
              <c:f>Summary!$B$192</c:f>
              <c:strCache>
                <c:ptCount val="1"/>
                <c:pt idx="0">
                  <c:v>Ethernet</c:v>
                </c:pt>
              </c:strCache>
            </c:strRef>
          </c:tx>
          <c:invertIfNegative val="0"/>
          <c:cat>
            <c:numRef>
              <c:f>Summary!$C$190:$M$190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Summary!$C$192:$M$192</c:f>
              <c:numCache>
                <c:formatCode>_("$"* #,##0_);_("$"* \(#,##0\);_("$"* "-"??_);_(@_)</c:formatCode>
                <c:ptCount val="11"/>
                <c:pt idx="0">
                  <c:v>374.62479151999997</c:v>
                </c:pt>
                <c:pt idx="1">
                  <c:v>418.93298076693316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31-AD4E-B8F0-D208FB709F81}"/>
            </c:ext>
          </c:extLst>
        </c:ser>
        <c:ser>
          <c:idx val="0"/>
          <c:order val="2"/>
          <c:tx>
            <c:strRef>
              <c:f>Summary!$B$194</c:f>
              <c:strCache>
                <c:ptCount val="1"/>
                <c:pt idx="0">
                  <c:v>Fronthaul</c:v>
                </c:pt>
              </c:strCache>
            </c:strRef>
          </c:tx>
          <c:invertIfNegative val="0"/>
          <c:cat>
            <c:numRef>
              <c:f>Summary!$C$190:$M$190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Summary!$C$194:$M$194</c:f>
              <c:numCache>
                <c:formatCode>_("$"* #,##0_);_("$"* \(#,##0\);_("$"* "-"??_);_(@_)</c:formatCode>
                <c:ptCount val="11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52-4BB7-B592-DD72529562A3}"/>
            </c:ext>
          </c:extLst>
        </c:ser>
        <c:ser>
          <c:idx val="2"/>
          <c:order val="3"/>
          <c:tx>
            <c:strRef>
              <c:f>Summary!$B$195</c:f>
              <c:strCache>
                <c:ptCount val="1"/>
                <c:pt idx="0">
                  <c:v>Backhaul</c:v>
                </c:pt>
              </c:strCache>
            </c:strRef>
          </c:tx>
          <c:invertIfNegative val="0"/>
          <c:cat>
            <c:numRef>
              <c:f>Summary!$C$190:$M$190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Summary!$C$195:$M$195</c:f>
              <c:numCache>
                <c:formatCode>_("$"* #,##0_);_("$"* \(#,##0\);_("$"* "-"??_);_(@_)</c:formatCode>
                <c:ptCount val="11"/>
                <c:pt idx="0">
                  <c:v>0</c:v>
                </c:pt>
                <c:pt idx="1">
                  <c:v>0.52708718409117772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F9-CB46-A534-ACF2FF1F53E8}"/>
            </c:ext>
          </c:extLst>
        </c:ser>
        <c:ser>
          <c:idx val="4"/>
          <c:order val="4"/>
          <c:tx>
            <c:strRef>
              <c:f>Summary!$B$196</c:f>
              <c:strCache>
                <c:ptCount val="1"/>
                <c:pt idx="0">
                  <c:v>FTTX</c:v>
                </c:pt>
              </c:strCache>
            </c:strRef>
          </c:tx>
          <c:invertIfNegative val="0"/>
          <c:cat>
            <c:numRef>
              <c:f>Summary!$C$190:$M$190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Summary!$C$196:$M$196</c:f>
              <c:numCache>
                <c:formatCode>_("$"* #,##0_);_("$"* \(#,##0\);_("$"* "-"??_);_(@_)</c:formatCode>
                <c:ptCount val="11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B7-C84A-A87E-1F4E78D8C2EC}"/>
            </c:ext>
          </c:extLst>
        </c:ser>
        <c:ser>
          <c:idx val="7"/>
          <c:order val="5"/>
          <c:tx>
            <c:strRef>
              <c:f>Summary!$B$197</c:f>
              <c:strCache>
                <c:ptCount val="1"/>
                <c:pt idx="0">
                  <c:v>AOC-LPO-CPO</c:v>
                </c:pt>
              </c:strCache>
            </c:strRef>
          </c:tx>
          <c:invertIfNegative val="0"/>
          <c:cat>
            <c:numRef>
              <c:f>Summary!$C$190:$M$190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Summary!$C$197:$M$197</c:f>
              <c:numCache>
                <c:formatCode>_("$"* #,##0_);_("$"* \(#,##0\);_("$"* "-"??_);_(@_)</c:formatCode>
                <c:ptCount val="11"/>
                <c:pt idx="0">
                  <c:v>21.216975470993589</c:v>
                </c:pt>
                <c:pt idx="1">
                  <c:v>22.415893187894255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31-AD4E-B8F0-D208FB709F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5495168"/>
        <c:axId val="125496704"/>
      </c:barChart>
      <c:catAx>
        <c:axId val="125495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125496704"/>
        <c:crosses val="autoZero"/>
        <c:auto val="1"/>
        <c:lblAlgn val="ctr"/>
        <c:lblOffset val="100"/>
        <c:noMultiLvlLbl val="0"/>
      </c:catAx>
      <c:valAx>
        <c:axId val="1254967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Sales ($ million)</a:t>
                </a:r>
              </a:p>
            </c:rich>
          </c:tx>
          <c:layout>
            <c:manualLayout>
              <c:xMode val="edge"/>
              <c:yMode val="edge"/>
              <c:x val="1.4919107926060099E-2"/>
              <c:y val="0.25034370232178199"/>
            </c:manualLayout>
          </c:layout>
          <c:overlay val="0"/>
        </c:title>
        <c:numFmt formatCode="_(&quot;$&quot;* #,##0_);_(&quot;$&quot;* \(#,##0\);_(&quot;$&quot;* &quot;-&quot;??_);_(@_)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n-US"/>
          </a:p>
        </c:txPr>
        <c:crossAx val="1254951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810103519926708"/>
          <c:y val="8.5098155830091463E-2"/>
          <c:w val="0.19607732178293297"/>
          <c:h val="0.51679295105224488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41261364068622"/>
          <c:y val="0.16063167885264346"/>
          <c:w val="0.76689368176803985"/>
          <c:h val="0.72039803618297715"/>
        </c:manualLayout>
      </c:layout>
      <c:lineChart>
        <c:grouping val="standard"/>
        <c:varyColors val="0"/>
        <c:ser>
          <c:idx val="0"/>
          <c:order val="0"/>
          <c:tx>
            <c:strRef>
              <c:f>Summary!$B$382</c:f>
              <c:strCache>
                <c:ptCount val="1"/>
                <c:pt idx="0">
                  <c:v>GaAs discrete</c:v>
                </c:pt>
              </c:strCache>
            </c:strRef>
          </c:tx>
          <c:marker>
            <c:symbol val="none"/>
          </c:marker>
          <c:cat>
            <c:numRef>
              <c:f>Summary!$C$380:$M$380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Summary!$C$382:$M$382</c:f>
              <c:numCache>
                <c:formatCode>_(* #,##0_);_(* \(#,##0\);_(* "-"??_);_(@_)</c:formatCode>
                <c:ptCount val="11"/>
                <c:pt idx="0">
                  <c:v>35682967.441626042</c:v>
                </c:pt>
                <c:pt idx="1">
                  <c:v>31925799.67608143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E5-2C47-BC76-72FFC4516E10}"/>
            </c:ext>
          </c:extLst>
        </c:ser>
        <c:ser>
          <c:idx val="1"/>
          <c:order val="1"/>
          <c:tx>
            <c:strRef>
              <c:f>Summary!$B$383</c:f>
              <c:strCache>
                <c:ptCount val="1"/>
                <c:pt idx="0">
                  <c:v>GaAs integrated</c:v>
                </c:pt>
              </c:strCache>
            </c:strRef>
          </c:tx>
          <c:marker>
            <c:symbol val="none"/>
          </c:marker>
          <c:cat>
            <c:numRef>
              <c:f>Summary!$C$380:$M$380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Summary!$C$383:$M$383</c:f>
              <c:numCache>
                <c:formatCode>_(* #,##0_);_(* \(#,##0\);_(* "-"??_);_(@_)</c:formatCode>
                <c:ptCount val="11"/>
                <c:pt idx="0">
                  <c:v>4991355.0999999996</c:v>
                </c:pt>
                <c:pt idx="1">
                  <c:v>4807817.8111414723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3A-401B-BC34-25DB5FB3DC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961472"/>
        <c:axId val="73963008"/>
      </c:lineChart>
      <c:catAx>
        <c:axId val="73961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73963008"/>
        <c:crosses val="autoZero"/>
        <c:auto val="1"/>
        <c:lblAlgn val="ctr"/>
        <c:lblOffset val="100"/>
        <c:noMultiLvlLbl val="0"/>
      </c:catAx>
      <c:valAx>
        <c:axId val="739630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Shipments (Units)</a:t>
                </a:r>
              </a:p>
            </c:rich>
          </c:tx>
          <c:layout>
            <c:manualLayout>
              <c:xMode val="edge"/>
              <c:yMode val="edge"/>
              <c:x val="1.95184970238742E-2"/>
              <c:y val="0.2709358399578040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739614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4614837537391036"/>
          <c:y val="4.2718878890138708E-2"/>
          <c:w val="0.44138883407762325"/>
          <c:h val="8.997058961379828E-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465413597493862"/>
          <c:y val="0.16256914326927493"/>
          <c:w val="0.78204470408940818"/>
          <c:h val="0.72831141466774962"/>
        </c:manualLayout>
      </c:layout>
      <c:lineChart>
        <c:grouping val="standard"/>
        <c:varyColors val="0"/>
        <c:ser>
          <c:idx val="0"/>
          <c:order val="0"/>
          <c:tx>
            <c:strRef>
              <c:f>Summary!$B$385</c:f>
              <c:strCache>
                <c:ptCount val="1"/>
                <c:pt idx="0">
                  <c:v>GaAs discrete</c:v>
                </c:pt>
              </c:strCache>
            </c:strRef>
          </c:tx>
          <c:marker>
            <c:symbol val="none"/>
          </c:marker>
          <c:cat>
            <c:numRef>
              <c:f>Summary!$C$380:$M$380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Summary!$C$385:$M$385</c:f>
              <c:numCache>
                <c:formatCode>_("$"* #,##0_);_("$"* \(#,##0\);_("$"* "-"??_);_(@_)</c:formatCode>
                <c:ptCount val="11"/>
                <c:pt idx="0">
                  <c:v>599.7921507172797</c:v>
                </c:pt>
                <c:pt idx="1">
                  <c:v>602.40325087055089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DD-B04C-8362-E24AE131DA3E}"/>
            </c:ext>
          </c:extLst>
        </c:ser>
        <c:ser>
          <c:idx val="1"/>
          <c:order val="1"/>
          <c:tx>
            <c:strRef>
              <c:f>Summary!$B$386</c:f>
              <c:strCache>
                <c:ptCount val="1"/>
                <c:pt idx="0">
                  <c:v>GaAs integrated</c:v>
                </c:pt>
              </c:strCache>
            </c:strRef>
          </c:tx>
          <c:marker>
            <c:symbol val="none"/>
          </c:marker>
          <c:cat>
            <c:numRef>
              <c:f>Summary!$C$380:$M$380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Summary!$C$386:$M$386</c:f>
              <c:numCache>
                <c:formatCode>_("$"* #,##0_);_("$"* \(#,##0\);_("$"* "-"??_);_(@_)</c:formatCode>
                <c:ptCount val="11"/>
                <c:pt idx="0">
                  <c:v>664.06622489721474</c:v>
                </c:pt>
                <c:pt idx="1">
                  <c:v>736.46920553522182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DD-B04C-8362-E24AE131D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997696"/>
        <c:axId val="74007680"/>
      </c:lineChart>
      <c:catAx>
        <c:axId val="73997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74007680"/>
        <c:crosses val="autoZero"/>
        <c:auto val="1"/>
        <c:lblAlgn val="ctr"/>
        <c:lblOffset val="100"/>
        <c:noMultiLvlLbl val="0"/>
      </c:catAx>
      <c:valAx>
        <c:axId val="74007680"/>
        <c:scaling>
          <c:orientation val="minMax"/>
          <c:max val="25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Sales ($ MIllion)</a:t>
                </a:r>
              </a:p>
            </c:rich>
          </c:tx>
          <c:layout>
            <c:manualLayout>
              <c:xMode val="edge"/>
              <c:yMode val="edge"/>
              <c:x val="2.4694522509635101E-2"/>
              <c:y val="0.26650137482814601"/>
            </c:manualLayout>
          </c:layout>
          <c:overlay val="0"/>
        </c:title>
        <c:numFmt formatCode="_(&quot;$&quot;* #,##0_);_(&quot;$&quot;* \(#,##0\);_(&quot;$&quot;* &quot;-&quot;??_);_(@_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739976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9299331131995604"/>
          <c:y val="3.4288130650335376E-2"/>
          <c:w val="0.48004944543222422"/>
          <c:h val="8.8262467191601066E-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706058363734476"/>
          <c:y val="0.12874871554162914"/>
          <c:w val="0.78915414268773043"/>
          <c:h val="0.77542877354585749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Summary!$B$254</c:f>
              <c:strCache>
                <c:ptCount val="1"/>
                <c:pt idx="0">
                  <c:v>Ethernet</c:v>
                </c:pt>
              </c:strCache>
            </c:strRef>
          </c:tx>
          <c:invertIfNegative val="0"/>
          <c:cat>
            <c:numRef>
              <c:f>Summary!$C$407:$M$407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Summary!$C$409:$M$409</c:f>
              <c:numCache>
                <c:formatCode>_(* #,##0_);_(* \(#,##0\);_(* "-"??_);_(@_)</c:formatCode>
                <c:ptCount val="11"/>
                <c:pt idx="0">
                  <c:v>23424862.5</c:v>
                </c:pt>
                <c:pt idx="1">
                  <c:v>20524437.891141474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3C-464F-975F-204BE4672277}"/>
            </c:ext>
          </c:extLst>
        </c:ser>
        <c:ser>
          <c:idx val="4"/>
          <c:order val="1"/>
          <c:tx>
            <c:strRef>
              <c:f>Summary!$B$255</c:f>
              <c:strCache>
                <c:ptCount val="1"/>
                <c:pt idx="0">
                  <c:v>Fibre Channel</c:v>
                </c:pt>
              </c:strCache>
            </c:strRef>
          </c:tx>
          <c:invertIfNegative val="0"/>
          <c:cat>
            <c:numRef>
              <c:f>Summary!$C$407:$M$407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Summary!$C$410:$M$410</c:f>
              <c:numCache>
                <c:formatCode>_(* #,##0_);_(* \(#,##0\);_(* "-"??_);_(@_)</c:formatCode>
                <c:ptCount val="11"/>
                <c:pt idx="0">
                  <c:v>7534010</c:v>
                </c:pt>
                <c:pt idx="1">
                  <c:v>7381282.45526841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3C-464F-975F-204BE4672277}"/>
            </c:ext>
          </c:extLst>
        </c:ser>
        <c:ser>
          <c:idx val="5"/>
          <c:order val="2"/>
          <c:tx>
            <c:strRef>
              <c:f>Summary!$B$256</c:f>
              <c:strCache>
                <c:ptCount val="1"/>
                <c:pt idx="0">
                  <c:v>Fronthaul</c:v>
                </c:pt>
              </c:strCache>
            </c:strRef>
          </c:tx>
          <c:invertIfNegative val="0"/>
          <c:cat>
            <c:numRef>
              <c:f>Summary!$C$407:$M$407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Summary!$C$411:$M$411</c:f>
              <c:numCache>
                <c:formatCode>_(* #,##0_);_(* \(#,##0\);_(* "-"??_);_(@_)</c:formatCode>
                <c:ptCount val="11"/>
                <c:pt idx="0">
                  <c:v>3596137.4416260389</c:v>
                </c:pt>
                <c:pt idx="1">
                  <c:v>3819668.2208130197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3C-464F-975F-204BE4672277}"/>
            </c:ext>
          </c:extLst>
        </c:ser>
        <c:ser>
          <c:idx val="7"/>
          <c:order val="3"/>
          <c:tx>
            <c:strRef>
              <c:f>Summary!$B$259</c:f>
              <c:strCache>
                <c:ptCount val="1"/>
                <c:pt idx="0">
                  <c:v>AOC-LPO-CPO</c:v>
                </c:pt>
              </c:strCache>
            </c:strRef>
          </c:tx>
          <c:invertIfNegative val="0"/>
          <c:cat>
            <c:numRef>
              <c:f>Summary!$C$407:$M$407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Summary!$C$414:$M$414</c:f>
              <c:numCache>
                <c:formatCode>_(* #,##0_);_(* \(#,##0\);_(* "-"??_);_(@_)</c:formatCode>
                <c:ptCount val="11"/>
                <c:pt idx="0">
                  <c:v>6119312.5999999996</c:v>
                </c:pt>
                <c:pt idx="1">
                  <c:v>5008228.92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63C-464F-975F-204BE4672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4052736"/>
        <c:axId val="74054272"/>
      </c:barChart>
      <c:catAx>
        <c:axId val="7405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en-US"/>
          </a:p>
        </c:txPr>
        <c:crossAx val="74054272"/>
        <c:crosses val="autoZero"/>
        <c:auto val="1"/>
        <c:lblAlgn val="ctr"/>
        <c:lblOffset val="100"/>
        <c:noMultiLvlLbl val="0"/>
      </c:catAx>
      <c:valAx>
        <c:axId val="74054272"/>
        <c:scaling>
          <c:orientation val="minMax"/>
          <c:max val="60000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Shipments (units)</a:t>
                </a:r>
              </a:p>
            </c:rich>
          </c:tx>
          <c:layout>
            <c:manualLayout>
              <c:xMode val="edge"/>
              <c:yMode val="edge"/>
              <c:x val="1.60851796775076E-2"/>
              <c:y val="0.24899648041626099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en-US"/>
          </a:p>
        </c:txPr>
        <c:crossAx val="74052736"/>
        <c:crosses val="autoZero"/>
        <c:crossBetween val="between"/>
        <c:majorUnit val="10000000"/>
      </c:valAx>
    </c:plotArea>
    <c:legend>
      <c:legendPos val="l"/>
      <c:layout>
        <c:manualLayout>
          <c:xMode val="edge"/>
          <c:yMode val="edge"/>
          <c:x val="0.22836954884130498"/>
          <c:y val="2.2510529387138926E-2"/>
          <c:w val="0.73536578801095653"/>
          <c:h val="8.3890390456753658E-2"/>
        </c:manualLayout>
      </c:layout>
      <c:overlay val="1"/>
      <c:spPr>
        <a:solidFill>
          <a:schemeClr val="bg1"/>
        </a:solidFill>
        <a:ln>
          <a:solidFill>
            <a:schemeClr val="tx1"/>
          </a:solidFill>
        </a:ln>
      </c:spPr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174238174745904"/>
          <c:y val="0.1441340095814504"/>
          <c:w val="0.80482862626456353"/>
          <c:h val="0.76105982188130339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Summary!$B$264</c:f>
              <c:strCache>
                <c:ptCount val="1"/>
                <c:pt idx="0">
                  <c:v>Ethernet</c:v>
                </c:pt>
              </c:strCache>
            </c:strRef>
          </c:tx>
          <c:invertIfNegative val="0"/>
          <c:cat>
            <c:numRef>
              <c:f>Summary!$C$417:$M$417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</c:numCache>
            </c:numRef>
          </c:cat>
          <c:val>
            <c:numRef>
              <c:f>Summary!$C$419:$M$419</c:f>
              <c:numCache>
                <c:formatCode>_("$"* #,##0_);_("$"* \(#,##0\);_("$"* "-"??_);_(@_)</c:formatCode>
                <c:ptCount val="11"/>
                <c:pt idx="0">
                  <c:v>760.58756700171034</c:v>
                </c:pt>
                <c:pt idx="1">
                  <c:v>640.54143785926465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96-FA40-A39C-46F4B0D4C3B6}"/>
            </c:ext>
          </c:extLst>
        </c:ser>
        <c:ser>
          <c:idx val="4"/>
          <c:order val="1"/>
          <c:tx>
            <c:strRef>
              <c:f>Summary!$B$265</c:f>
              <c:strCache>
                <c:ptCount val="1"/>
                <c:pt idx="0">
                  <c:v>Fibre Channel</c:v>
                </c:pt>
              </c:strCache>
            </c:strRef>
          </c:tx>
          <c:invertIfNegative val="0"/>
          <c:cat>
            <c:numRef>
              <c:f>Summary!$C$417:$M$417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</c:numCache>
            </c:numRef>
          </c:cat>
          <c:val>
            <c:numRef>
              <c:f>Summary!$C$420:$M$420</c:f>
              <c:numCache>
                <c:formatCode>_("$"* #,##0_);_("$"* \(#,##0\);_("$"* "-"??_);_(@_)</c:formatCode>
                <c:ptCount val="11"/>
                <c:pt idx="0">
                  <c:v>186.30008439671249</c:v>
                </c:pt>
                <c:pt idx="1">
                  <c:v>236.3665371699577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96-FA40-A39C-46F4B0D4C3B6}"/>
            </c:ext>
          </c:extLst>
        </c:ser>
        <c:ser>
          <c:idx val="5"/>
          <c:order val="2"/>
          <c:tx>
            <c:strRef>
              <c:f>Summary!$B$266</c:f>
              <c:strCache>
                <c:ptCount val="1"/>
                <c:pt idx="0">
                  <c:v>Fronthaul</c:v>
                </c:pt>
              </c:strCache>
            </c:strRef>
          </c:tx>
          <c:invertIfNegative val="0"/>
          <c:cat>
            <c:numRef>
              <c:f>Summary!$C$417:$M$417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</c:numCache>
            </c:numRef>
          </c:cat>
          <c:val>
            <c:numRef>
              <c:f>Summary!$C$421:$M$421</c:f>
              <c:numCache>
                <c:formatCode>_("$"* #,##0_);_("$"* \(#,##0\);_("$"* "-"??_);_(@_)</c:formatCode>
                <c:ptCount val="11"/>
                <c:pt idx="0">
                  <c:v>42.923640158751091</c:v>
                </c:pt>
                <c:pt idx="1">
                  <c:v>34.779637390593152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96-FA40-A39C-46F4B0D4C3B6}"/>
            </c:ext>
          </c:extLst>
        </c:ser>
        <c:ser>
          <c:idx val="7"/>
          <c:order val="3"/>
          <c:tx>
            <c:strRef>
              <c:f>Summary!$B$269</c:f>
              <c:strCache>
                <c:ptCount val="1"/>
                <c:pt idx="0">
                  <c:v>AOC-LPO-CPO</c:v>
                </c:pt>
              </c:strCache>
            </c:strRef>
          </c:tx>
          <c:invertIfNegative val="0"/>
          <c:cat>
            <c:numRef>
              <c:f>Summary!$C$417:$M$417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</c:numCache>
            </c:numRef>
          </c:cat>
          <c:val>
            <c:numRef>
              <c:f>Summary!$C$424:$M$424</c:f>
              <c:numCache>
                <c:formatCode>_("$"* #,##0_);_("$"* \(#,##0\);_("$"* "-"??_);_(@_)</c:formatCode>
                <c:ptCount val="11"/>
                <c:pt idx="0">
                  <c:v>274.04708405732049</c:v>
                </c:pt>
                <c:pt idx="1">
                  <c:v>427.18484398595706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F96-FA40-A39C-46F4B0D4C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4152576"/>
        <c:axId val="74162560"/>
      </c:barChart>
      <c:catAx>
        <c:axId val="74152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en-US"/>
          </a:p>
        </c:txPr>
        <c:crossAx val="74162560"/>
        <c:crosses val="autoZero"/>
        <c:auto val="1"/>
        <c:lblAlgn val="ctr"/>
        <c:lblOffset val="100"/>
        <c:noMultiLvlLbl val="0"/>
      </c:catAx>
      <c:valAx>
        <c:axId val="74162560"/>
        <c:scaling>
          <c:orientation val="minMax"/>
          <c:max val="3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Sales ($ million)</a:t>
                </a:r>
              </a:p>
            </c:rich>
          </c:tx>
          <c:layout>
            <c:manualLayout>
              <c:xMode val="edge"/>
              <c:yMode val="edge"/>
              <c:x val="2.53242362572597E-2"/>
              <c:y val="0.28369854771129499"/>
            </c:manualLayout>
          </c:layout>
          <c:overlay val="0"/>
        </c:title>
        <c:numFmt formatCode="_(&quot;$&quot;* #,##0_);_(&quot;$&quot;* \(#,##0\);_(&quot;$&quot;* &quot;-&quot;??_);_(@_)" sourceLinked="1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en-US"/>
          </a:p>
        </c:txPr>
        <c:crossAx val="74152576"/>
        <c:crosses val="autoZero"/>
        <c:crossBetween val="between"/>
        <c:majorUnit val="500"/>
      </c:valAx>
    </c:plotArea>
    <c:legend>
      <c:legendPos val="r"/>
      <c:layout>
        <c:manualLayout>
          <c:xMode val="edge"/>
          <c:yMode val="edge"/>
          <c:x val="0.18307045985789769"/>
          <c:y val="3.1568307897904435E-2"/>
          <c:w val="0.73666656934865682"/>
          <c:h val="7.7990471463818906E-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590376494205564"/>
          <c:y val="5.2588747635595831E-2"/>
          <c:w val="0.76933161486846313"/>
          <c:h val="0.8199375725444679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Summary!$B$732</c:f>
              <c:strCache>
                <c:ptCount val="1"/>
                <c:pt idx="0">
                  <c:v>WDM</c:v>
                </c:pt>
              </c:strCache>
            </c:strRef>
          </c:tx>
          <c:invertIfNegative val="0"/>
          <c:cat>
            <c:numRef>
              <c:f>Summary!$C$731:$M$731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Summary!$C$732:$M$732</c:f>
              <c:numCache>
                <c:formatCode>_(* #,##0_);_(* \(#,##0\);_(* "-"??_);_(@_)</c:formatCode>
                <c:ptCount val="11"/>
                <c:pt idx="0">
                  <c:v>1281197</c:v>
                </c:pt>
                <c:pt idx="1">
                  <c:v>1540857.0000000002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78-B74C-883C-AD4C1C0A8AD0}"/>
            </c:ext>
          </c:extLst>
        </c:ser>
        <c:ser>
          <c:idx val="3"/>
          <c:order val="1"/>
          <c:tx>
            <c:strRef>
              <c:f>Summary!$B$733</c:f>
              <c:strCache>
                <c:ptCount val="1"/>
                <c:pt idx="0">
                  <c:v>Ethernet</c:v>
                </c:pt>
              </c:strCache>
            </c:strRef>
          </c:tx>
          <c:invertIfNegative val="0"/>
          <c:cat>
            <c:numRef>
              <c:f>Summary!$C$731:$M$731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Summary!$C$733:$M$733</c:f>
              <c:numCache>
                <c:formatCode>_(* #,##0_);_(* \(#,##0\);_(* "-"??_);_(@_)</c:formatCode>
                <c:ptCount val="11"/>
                <c:pt idx="0">
                  <c:v>46060310.33669468</c:v>
                </c:pt>
                <c:pt idx="1">
                  <c:v>42208306.517515101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78-B74C-883C-AD4C1C0A8AD0}"/>
            </c:ext>
          </c:extLst>
        </c:ser>
        <c:ser>
          <c:idx val="4"/>
          <c:order val="2"/>
          <c:tx>
            <c:strRef>
              <c:f>Summary!$B$734</c:f>
              <c:strCache>
                <c:ptCount val="1"/>
                <c:pt idx="0">
                  <c:v>Fibre Channel</c:v>
                </c:pt>
              </c:strCache>
            </c:strRef>
          </c:tx>
          <c:invertIfNegative val="0"/>
          <c:cat>
            <c:numRef>
              <c:f>Summary!$C$731:$M$731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Summary!$C$734:$M$734</c:f>
              <c:numCache>
                <c:formatCode>_(* #,##0_);_(* \(#,##0\);_(* "-"??_);_(@_)</c:formatCode>
                <c:ptCount val="11"/>
                <c:pt idx="0">
                  <c:v>7839170</c:v>
                </c:pt>
                <c:pt idx="1">
                  <c:v>7687734.5578942783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B78-B74C-883C-AD4C1C0A8AD0}"/>
            </c:ext>
          </c:extLst>
        </c:ser>
        <c:ser>
          <c:idx val="5"/>
          <c:order val="3"/>
          <c:tx>
            <c:strRef>
              <c:f>Summary!$B$735</c:f>
              <c:strCache>
                <c:ptCount val="1"/>
                <c:pt idx="0">
                  <c:v>Fronthaul</c:v>
                </c:pt>
              </c:strCache>
            </c:strRef>
          </c:tx>
          <c:invertIfNegative val="0"/>
          <c:cat>
            <c:numRef>
              <c:f>Summary!$C$731:$M$731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Summary!$C$735:$M$735</c:f>
              <c:numCache>
                <c:formatCode>_(* #,##0_);_(* \(#,##0\);_(* "-"??_);_(@_)</c:formatCode>
                <c:ptCount val="11"/>
                <c:pt idx="0">
                  <c:v>16464669.061662231</c:v>
                </c:pt>
                <c:pt idx="1">
                  <c:v>32336900.96652998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B78-B74C-883C-AD4C1C0A8AD0}"/>
            </c:ext>
          </c:extLst>
        </c:ser>
        <c:ser>
          <c:idx val="0"/>
          <c:order val="4"/>
          <c:tx>
            <c:strRef>
              <c:f>Summary!$B$736</c:f>
              <c:strCache>
                <c:ptCount val="1"/>
                <c:pt idx="0">
                  <c:v>Backhaul</c:v>
                </c:pt>
              </c:strCache>
            </c:strRef>
          </c:tx>
          <c:invertIfNegative val="0"/>
          <c:cat>
            <c:numRef>
              <c:f>Summary!$C$731:$M$731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Summary!$C$736:$M$736</c:f>
              <c:numCache>
                <c:formatCode>_(* #,##0_);_(* \(#,##0\);_(* "-"??_);_(@_)</c:formatCode>
                <c:ptCount val="11"/>
                <c:pt idx="0">
                  <c:v>1389737.6923076923</c:v>
                </c:pt>
                <c:pt idx="1">
                  <c:v>2286250.3877272741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79-5C41-92A1-CF8A682B311B}"/>
            </c:ext>
          </c:extLst>
        </c:ser>
        <c:ser>
          <c:idx val="6"/>
          <c:order val="5"/>
          <c:tx>
            <c:strRef>
              <c:f>Summary!$B$737</c:f>
              <c:strCache>
                <c:ptCount val="1"/>
                <c:pt idx="0">
                  <c:v>FTTX</c:v>
                </c:pt>
              </c:strCache>
            </c:strRef>
          </c:tx>
          <c:invertIfNegative val="0"/>
          <c:cat>
            <c:numRef>
              <c:f>Summary!$C$731:$M$731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Summary!$C$737:$M$737</c:f>
              <c:numCache>
                <c:formatCode>_(* #,##0_);_(* \(#,##0\);_(* "-"??_);_(@_)</c:formatCode>
                <c:ptCount val="11"/>
                <c:pt idx="0">
                  <c:v>91863984.942399994</c:v>
                </c:pt>
                <c:pt idx="1">
                  <c:v>71931081.971200004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B78-B74C-883C-AD4C1C0A8AD0}"/>
            </c:ext>
          </c:extLst>
        </c:ser>
        <c:ser>
          <c:idx val="7"/>
          <c:order val="6"/>
          <c:tx>
            <c:strRef>
              <c:f>Summary!$B$738</c:f>
              <c:strCache>
                <c:ptCount val="1"/>
                <c:pt idx="0">
                  <c:v>AOC-LPO-CPO</c:v>
                </c:pt>
              </c:strCache>
            </c:strRef>
          </c:tx>
          <c:invertIfNegative val="0"/>
          <c:cat>
            <c:numRef>
              <c:f>Summary!$C$731:$M$731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Summary!$C$738:$M$738</c:f>
              <c:numCache>
                <c:formatCode>_(* #,##0_);_(* \(#,##0\);_(* "-"??_);_(@_)</c:formatCode>
                <c:ptCount val="11"/>
                <c:pt idx="0">
                  <c:v>6263043</c:v>
                </c:pt>
                <c:pt idx="1">
                  <c:v>5137251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B78-B74C-883C-AD4C1C0A8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4223616"/>
        <c:axId val="74225152"/>
      </c:barChart>
      <c:catAx>
        <c:axId val="74223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74225152"/>
        <c:crosses val="autoZero"/>
        <c:auto val="1"/>
        <c:lblAlgn val="ctr"/>
        <c:lblOffset val="100"/>
        <c:noMultiLvlLbl val="0"/>
      </c:catAx>
      <c:valAx>
        <c:axId val="7422515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Shipments (units)</a:t>
                </a:r>
              </a:p>
            </c:rich>
          </c:tx>
          <c:layout>
            <c:manualLayout>
              <c:xMode val="edge"/>
              <c:yMode val="edge"/>
              <c:x val="2.9310888102993468E-3"/>
              <c:y val="0.24393730113344775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74223616"/>
        <c:crosses val="autoZero"/>
        <c:crossBetween val="between"/>
        <c:majorUnit val="50000000"/>
      </c:valAx>
    </c:plotArea>
    <c:legend>
      <c:legendPos val="r"/>
      <c:layout>
        <c:manualLayout>
          <c:xMode val="edge"/>
          <c:yMode val="edge"/>
          <c:x val="0.208445695405401"/>
          <c:y val="4.6948269912476102E-2"/>
          <c:w val="0.49493864320729397"/>
          <c:h val="0.18444991862050764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1365070085724266"/>
          <c:y val="7.7738116552816802E-2"/>
          <c:w val="0.74168753672842302"/>
          <c:h val="0.8163199372026620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Summary!$B$138</c:f>
              <c:strCache>
                <c:ptCount val="1"/>
                <c:pt idx="0">
                  <c:v>2X integration</c:v>
                </c:pt>
              </c:strCache>
            </c:strRef>
          </c:tx>
          <c:spPr>
            <a:ln w="47625"/>
          </c:spPr>
          <c:invertIfNegative val="0"/>
          <c:cat>
            <c:numRef>
              <c:f>Summary!$C$137:$M$137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Summary!$C$138:$M$138</c:f>
              <c:numCache>
                <c:formatCode>_(* #,##0_);_(* \(#,##0\);_(* "-"??_);_(@_)</c:formatCode>
                <c:ptCount val="11"/>
                <c:pt idx="0">
                  <c:v>4233404.7</c:v>
                </c:pt>
                <c:pt idx="1">
                  <c:v>5956761.1834870735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F0-3041-A86A-8F097B1AFD9A}"/>
            </c:ext>
          </c:extLst>
        </c:ser>
        <c:ser>
          <c:idx val="0"/>
          <c:order val="1"/>
          <c:tx>
            <c:strRef>
              <c:f>Summary!$B$139</c:f>
              <c:strCache>
                <c:ptCount val="1"/>
                <c:pt idx="0">
                  <c:v>4X integration</c:v>
                </c:pt>
              </c:strCache>
            </c:strRef>
          </c:tx>
          <c:spPr>
            <a:ln w="47625"/>
          </c:spPr>
          <c:invertIfNegative val="0"/>
          <c:cat>
            <c:numRef>
              <c:f>Summary!$C$137:$M$137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Summary!$C$139:$M$139</c:f>
              <c:numCache>
                <c:formatCode>_(* #,##0_);_(* \(#,##0\);_(* "-"??_);_(@_)</c:formatCode>
                <c:ptCount val="11"/>
                <c:pt idx="0">
                  <c:v>9701280.2366946787</c:v>
                </c:pt>
                <c:pt idx="1">
                  <c:v>11002783.791141473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F0-3041-A86A-8F097B1AFD9A}"/>
            </c:ext>
          </c:extLst>
        </c:ser>
        <c:ser>
          <c:idx val="2"/>
          <c:order val="2"/>
          <c:tx>
            <c:strRef>
              <c:f>Summary!$B$140</c:f>
              <c:strCache>
                <c:ptCount val="1"/>
                <c:pt idx="0">
                  <c:v>Large Scale</c:v>
                </c:pt>
              </c:strCache>
            </c:strRef>
          </c:tx>
          <c:invertIfNegative val="0"/>
          <c:cat>
            <c:numRef>
              <c:f>Summary!$C$137:$M$137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Summary!$C$140:$M$140</c:f>
              <c:numCache>
                <c:formatCode>_(* #,##0_);_(* \(#,##0\);_(* "-"??_);_(@_)</c:formatCode>
                <c:ptCount val="11"/>
                <c:pt idx="0">
                  <c:v>294326.8</c:v>
                </c:pt>
                <c:pt idx="1">
                  <c:v>492228.32637362636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F0-3041-A86A-8F097B1AFD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4599808"/>
        <c:axId val="74601600"/>
      </c:barChart>
      <c:catAx>
        <c:axId val="74599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74601600"/>
        <c:crosses val="autoZero"/>
        <c:auto val="1"/>
        <c:lblAlgn val="ctr"/>
        <c:lblOffset val="100"/>
        <c:noMultiLvlLbl val="0"/>
      </c:catAx>
      <c:valAx>
        <c:axId val="74601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/>
                  <a:t>Shipments (units)</a:t>
                </a:r>
              </a:p>
            </c:rich>
          </c:tx>
          <c:layout>
            <c:manualLayout>
              <c:xMode val="edge"/>
              <c:yMode val="edge"/>
              <c:x val="1.45553597554125E-2"/>
              <c:y val="0.28319302104392602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745998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0847791304135277"/>
          <c:y val="8.5193295533317934E-2"/>
          <c:w val="0.20426842413125715"/>
          <c:h val="0.22636391105739323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9233558114622124"/>
          <c:y val="7.7738116552816802E-2"/>
          <c:w val="0.76870036730647362"/>
          <c:h val="0.8163199372026620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Summary!$B$148</c:f>
              <c:strCache>
                <c:ptCount val="1"/>
                <c:pt idx="0">
                  <c:v>2X integration</c:v>
                </c:pt>
              </c:strCache>
            </c:strRef>
          </c:tx>
          <c:spPr>
            <a:ln w="47625"/>
          </c:spPr>
          <c:invertIfNegative val="0"/>
          <c:cat>
            <c:numRef>
              <c:f>Summary!$C$137:$M$137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Summary!$C$148:$M$148</c:f>
              <c:numCache>
                <c:formatCode>_("$"* #,##0_);_("$"* \(#,##0\);_("$"* "-"??_);_(@_)</c:formatCode>
                <c:ptCount val="11"/>
                <c:pt idx="0">
                  <c:v>718.31483819221819</c:v>
                </c:pt>
                <c:pt idx="1">
                  <c:v>917.12075716072388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C4-874E-BAEA-E9E718D24E71}"/>
            </c:ext>
          </c:extLst>
        </c:ser>
        <c:ser>
          <c:idx val="0"/>
          <c:order val="1"/>
          <c:tx>
            <c:strRef>
              <c:f>Summary!$B$149</c:f>
              <c:strCache>
                <c:ptCount val="1"/>
                <c:pt idx="0">
                  <c:v>4X integration</c:v>
                </c:pt>
              </c:strCache>
            </c:strRef>
          </c:tx>
          <c:spPr>
            <a:ln w="47625"/>
          </c:spPr>
          <c:invertIfNegative val="0"/>
          <c:cat>
            <c:numRef>
              <c:f>Summary!$C$137:$M$137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Summary!$C$149:$M$149</c:f>
              <c:numCache>
                <c:formatCode>_("$"* #,##0_);_("$"* \(#,##0\);_("$"* "-"??_);_(@_)</c:formatCode>
                <c:ptCount val="11"/>
                <c:pt idx="0">
                  <c:v>2761.7197146957838</c:v>
                </c:pt>
                <c:pt idx="1">
                  <c:v>2370.8954502519955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C4-874E-BAEA-E9E718D24E71}"/>
            </c:ext>
          </c:extLst>
        </c:ser>
        <c:ser>
          <c:idx val="2"/>
          <c:order val="2"/>
          <c:tx>
            <c:strRef>
              <c:f>Summary!$B$150</c:f>
              <c:strCache>
                <c:ptCount val="1"/>
                <c:pt idx="0">
                  <c:v>Large Scale</c:v>
                </c:pt>
              </c:strCache>
            </c:strRef>
          </c:tx>
          <c:spPr>
            <a:ln w="44450"/>
          </c:spPr>
          <c:invertIfNegative val="0"/>
          <c:cat>
            <c:numRef>
              <c:f>Summary!$C$137:$M$137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Summary!$C$150:$M$150</c:f>
              <c:numCache>
                <c:formatCode>_("$"* #,##0_);_("$"* \(#,##0\);_("$"* "-"??_);_(@_)</c:formatCode>
                <c:ptCount val="11"/>
                <c:pt idx="0">
                  <c:v>1295.7519886219529</c:v>
                </c:pt>
                <c:pt idx="1">
                  <c:v>1816.7384313522316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C4-874E-BAEA-E9E718D24E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4641408"/>
        <c:axId val="74642944"/>
      </c:barChart>
      <c:catAx>
        <c:axId val="74641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en-US"/>
          </a:p>
        </c:txPr>
        <c:crossAx val="74642944"/>
        <c:crosses val="autoZero"/>
        <c:auto val="1"/>
        <c:lblAlgn val="ctr"/>
        <c:lblOffset val="100"/>
        <c:noMultiLvlLbl val="0"/>
      </c:catAx>
      <c:valAx>
        <c:axId val="74642944"/>
        <c:scaling>
          <c:orientation val="minMax"/>
          <c:max val="20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 b="1" i="0" baseline="0">
                    <a:effectLst/>
                  </a:rPr>
                  <a:t>Sales ($ million)</a:t>
                </a:r>
                <a:endParaRPr lang="en-US" sz="1400">
                  <a:effectLst/>
                </a:endParaRPr>
              </a:p>
            </c:rich>
          </c:tx>
          <c:layout>
            <c:manualLayout>
              <c:xMode val="edge"/>
              <c:yMode val="edge"/>
              <c:x val="1.2350026657366188E-2"/>
              <c:y val="0.20334957840483434"/>
            </c:manualLayout>
          </c:layout>
          <c:overlay val="0"/>
        </c:title>
        <c:numFmt formatCode="_(&quot;$&quot;* #,##0_);_(&quot;$&quot;* \(#,##0\);_(&quot;$&quot;* &quot;-&quot;??_);_(@_)" sourceLinked="1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en-US"/>
          </a:p>
        </c:txPr>
        <c:crossAx val="74641408"/>
        <c:crosses val="autoZero"/>
        <c:crossBetween val="between"/>
        <c:majorUnit val="5000"/>
      </c:valAx>
    </c:plotArea>
    <c:legend>
      <c:legendPos val="r"/>
      <c:layout>
        <c:manualLayout>
          <c:xMode val="edge"/>
          <c:yMode val="edge"/>
          <c:x val="0.2160271276639289"/>
          <c:y val="9.729461379303965E-2"/>
          <c:w val="0.258401077577051"/>
          <c:h val="0.30478075047436576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315076956711687"/>
          <c:y val="6.3777017912601597E-2"/>
          <c:w val="0.81113245668749889"/>
          <c:h val="0.8199375725444679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Summary!$B$742</c:f>
              <c:strCache>
                <c:ptCount val="1"/>
                <c:pt idx="0">
                  <c:v>WDM</c:v>
                </c:pt>
              </c:strCache>
            </c:strRef>
          </c:tx>
          <c:invertIfNegative val="0"/>
          <c:cat>
            <c:numRef>
              <c:f>Summary!$C$741:$M$741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Summary!$C$742:$M$742</c:f>
              <c:numCache>
                <c:formatCode>_("$"* #,##0_);_("$"* \(#,##0\);_("$"* "-"??_);_(@_)</c:formatCode>
                <c:ptCount val="11"/>
                <c:pt idx="0">
                  <c:v>3757.3280952727273</c:v>
                </c:pt>
                <c:pt idx="1">
                  <c:v>3740.8947562632843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C3-BD4E-9F68-15FC36AD5ADB}"/>
            </c:ext>
          </c:extLst>
        </c:ser>
        <c:ser>
          <c:idx val="3"/>
          <c:order val="1"/>
          <c:tx>
            <c:strRef>
              <c:f>Summary!$B$743</c:f>
              <c:strCache>
                <c:ptCount val="1"/>
                <c:pt idx="0">
                  <c:v>Ethernet</c:v>
                </c:pt>
              </c:strCache>
            </c:strRef>
          </c:tx>
          <c:invertIfNegative val="0"/>
          <c:cat>
            <c:numRef>
              <c:f>Summary!$C$741:$M$741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Summary!$C$743:$M$743</c:f>
              <c:numCache>
                <c:formatCode>_("$"* #,##0_);_("$"* \(#,##0\);_("$"* "-"??_);_(@_)</c:formatCode>
                <c:ptCount val="11"/>
                <c:pt idx="0">
                  <c:v>3388.0175278135303</c:v>
                </c:pt>
                <c:pt idx="1">
                  <c:v>2782.4703988713954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C3-BD4E-9F68-15FC36AD5ADB}"/>
            </c:ext>
          </c:extLst>
        </c:ser>
        <c:ser>
          <c:idx val="4"/>
          <c:order val="2"/>
          <c:tx>
            <c:strRef>
              <c:f>Summary!$B$744</c:f>
              <c:strCache>
                <c:ptCount val="1"/>
                <c:pt idx="0">
                  <c:v>Fibre Channel</c:v>
                </c:pt>
              </c:strCache>
            </c:strRef>
          </c:tx>
          <c:invertIfNegative val="0"/>
          <c:cat>
            <c:numRef>
              <c:f>Summary!$C$741:$M$741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Summary!$C$744:$M$744</c:f>
              <c:numCache>
                <c:formatCode>_("$"* #,##0_);_("$"* \(#,##0\);_("$"* "-"??_);_(@_)</c:formatCode>
                <c:ptCount val="11"/>
                <c:pt idx="0">
                  <c:v>218.42222666671248</c:v>
                </c:pt>
                <c:pt idx="1">
                  <c:v>271.04595053612644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FC3-BD4E-9F68-15FC36AD5ADB}"/>
            </c:ext>
          </c:extLst>
        </c:ser>
        <c:ser>
          <c:idx val="5"/>
          <c:order val="3"/>
          <c:tx>
            <c:strRef>
              <c:f>Summary!$B$745</c:f>
              <c:strCache>
                <c:ptCount val="1"/>
                <c:pt idx="0">
                  <c:v>Fronthaul</c:v>
                </c:pt>
              </c:strCache>
            </c:strRef>
          </c:tx>
          <c:invertIfNegative val="0"/>
          <c:cat>
            <c:numRef>
              <c:f>Summary!$C$741:$M$741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Summary!$C$745:$M$745</c:f>
              <c:numCache>
                <c:formatCode>_("$"* #,##0_);_("$"* \(#,##0\);_("$"* "-"??_);_(@_)</c:formatCode>
                <c:ptCount val="11"/>
                <c:pt idx="0">
                  <c:v>365.79070959702165</c:v>
                </c:pt>
                <c:pt idx="1">
                  <c:v>918.08542910141614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FC3-BD4E-9F68-15FC36AD5ADB}"/>
            </c:ext>
          </c:extLst>
        </c:ser>
        <c:ser>
          <c:idx val="0"/>
          <c:order val="4"/>
          <c:tx>
            <c:strRef>
              <c:f>Summary!$B$746</c:f>
              <c:strCache>
                <c:ptCount val="1"/>
                <c:pt idx="0">
                  <c:v>Backhaul</c:v>
                </c:pt>
              </c:strCache>
            </c:strRef>
          </c:tx>
          <c:invertIfNegative val="0"/>
          <c:cat>
            <c:numRef>
              <c:f>Summary!$C$741:$M$741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Summary!$C$746:$M$746</c:f>
              <c:numCache>
                <c:formatCode>_("$"* #,##0_);_("$"* \(#,##0\);_("$"* "-"??_);_(@_)</c:formatCode>
                <c:ptCount val="11"/>
                <c:pt idx="0">
                  <c:v>82.303681142702601</c:v>
                </c:pt>
                <c:pt idx="1">
                  <c:v>144.68243122208543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47-6348-A0AB-179221FF7B67}"/>
            </c:ext>
          </c:extLst>
        </c:ser>
        <c:ser>
          <c:idx val="6"/>
          <c:order val="5"/>
          <c:tx>
            <c:strRef>
              <c:f>Summary!$B$747</c:f>
              <c:strCache>
                <c:ptCount val="1"/>
                <c:pt idx="0">
                  <c:v>FTTX</c:v>
                </c:pt>
              </c:strCache>
            </c:strRef>
          </c:tx>
          <c:invertIfNegative val="0"/>
          <c:cat>
            <c:numRef>
              <c:f>Summary!$C$741:$M$741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Summary!$C$747:$M$747</c:f>
              <c:numCache>
                <c:formatCode>_("$"* #,##0_);_("$"* \(#,##0\);_("$"* "-"??_);_(@_)</c:formatCode>
                <c:ptCount val="11"/>
                <c:pt idx="0">
                  <c:v>708.65392982679441</c:v>
                </c:pt>
                <c:pt idx="1">
                  <c:v>570.57454620101282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FC3-BD4E-9F68-15FC36AD5ADB}"/>
            </c:ext>
          </c:extLst>
        </c:ser>
        <c:ser>
          <c:idx val="7"/>
          <c:order val="6"/>
          <c:tx>
            <c:strRef>
              <c:f>Summary!$B$748</c:f>
              <c:strCache>
                <c:ptCount val="1"/>
                <c:pt idx="0">
                  <c:v>AOC-LPO-CPO</c:v>
                </c:pt>
              </c:strCache>
            </c:strRef>
          </c:tx>
          <c:invertIfNegative val="0"/>
          <c:cat>
            <c:numRef>
              <c:f>Summary!$C$741:$M$741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Summary!$C$748:$M$748</c:f>
              <c:numCache>
                <c:formatCode>_("$"* #,##0_);_("$"* \(#,##0\);_("$"* "-"??_);_(@_)</c:formatCode>
                <c:ptCount val="11"/>
                <c:pt idx="0">
                  <c:v>295.26405952831408</c:v>
                </c:pt>
                <c:pt idx="1">
                  <c:v>449.60073717385131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FC3-BD4E-9F68-15FC36AD5A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4302592"/>
        <c:axId val="74304128"/>
      </c:barChart>
      <c:catAx>
        <c:axId val="7430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74304128"/>
        <c:crosses val="autoZero"/>
        <c:auto val="1"/>
        <c:lblAlgn val="ctr"/>
        <c:lblOffset val="100"/>
        <c:noMultiLvlLbl val="0"/>
      </c:catAx>
      <c:valAx>
        <c:axId val="743041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 b="1" i="0" baseline="0">
                    <a:effectLst/>
                  </a:rPr>
                  <a:t>Sales ($ million)</a:t>
                </a:r>
                <a:endParaRPr lang="en-US" sz="1100">
                  <a:effectLst/>
                </a:endParaRPr>
              </a:p>
            </c:rich>
          </c:tx>
          <c:layout>
            <c:manualLayout>
              <c:xMode val="edge"/>
              <c:yMode val="edge"/>
              <c:x val="1.2094595617657149E-3"/>
              <c:y val="0.2797938386193346"/>
            </c:manualLayout>
          </c:layout>
          <c:overlay val="0"/>
        </c:title>
        <c:numFmt formatCode="_(&quot;$&quot;* #,##0_);_(&quot;$&quot;* \(#,##0\);_(&quot;$&quot;* &quot;-&quot;??_);_(@_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743025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9613817428900401"/>
          <c:y val="7.0852652382595596E-2"/>
          <c:w val="0.21640370651866744"/>
          <c:h val="0.52863647568915761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038150983902502"/>
          <c:y val="0.11158573928259"/>
          <c:w val="0.8000501208471047"/>
          <c:h val="0.7721287079739900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Summary!$B$697</c:f>
              <c:strCache>
                <c:ptCount val="1"/>
                <c:pt idx="0">
                  <c:v>WDM</c:v>
                </c:pt>
              </c:strCache>
            </c:strRef>
          </c:tx>
          <c:invertIfNegative val="0"/>
          <c:cat>
            <c:numRef>
              <c:f>Summary!$C$696:$M$696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Summary!$C$697:$M$697</c:f>
              <c:numCache>
                <c:formatCode>_("$"* #,##0_);_("$"* \(#,##0\);_("$"* "-"??_);_(@_)</c:formatCode>
                <c:ptCount val="11"/>
                <c:pt idx="0">
                  <c:v>1464.5629554545453</c:v>
                </c:pt>
                <c:pt idx="1">
                  <c:v>1918.3467543304271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B4-144B-8235-22A6CFC2F2A3}"/>
            </c:ext>
          </c:extLst>
        </c:ser>
        <c:ser>
          <c:idx val="3"/>
          <c:order val="1"/>
          <c:tx>
            <c:strRef>
              <c:f>Summary!$B$698</c:f>
              <c:strCache>
                <c:ptCount val="1"/>
                <c:pt idx="0">
                  <c:v>Ethernet</c:v>
                </c:pt>
              </c:strCache>
            </c:strRef>
          </c:tx>
          <c:invertIfNegative val="0"/>
          <c:cat>
            <c:numRef>
              <c:f>Summary!$C$696:$M$696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Summary!$C$698:$M$698</c:f>
              <c:numCache>
                <c:formatCode>_("$"* #,##0_);_("$"* \(#,##0\);_("$"* "-"??_);_(@_)</c:formatCode>
                <c:ptCount val="11"/>
                <c:pt idx="0">
                  <c:v>2857.7173475780064</c:v>
                </c:pt>
                <c:pt idx="1">
                  <c:v>2365.1971699808687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B4-144B-8235-22A6CFC2F2A3}"/>
            </c:ext>
          </c:extLst>
        </c:ser>
        <c:ser>
          <c:idx val="4"/>
          <c:order val="2"/>
          <c:tx>
            <c:strRef>
              <c:f>Summary!$B$699</c:f>
              <c:strCache>
                <c:ptCount val="1"/>
                <c:pt idx="0">
                  <c:v>Fibre Channel</c:v>
                </c:pt>
              </c:strCache>
            </c:strRef>
          </c:tx>
          <c:invertIfNegative val="0"/>
          <c:cat>
            <c:numRef>
              <c:f>Summary!$C$696:$M$696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Summary!$C$699:$M$699</c:f>
              <c:numCache>
                <c:formatCode>_("$"* #,##0_);_("$"* \(#,##0\);_("$"* "-"??_);_(@_)</c:formatCode>
                <c:ptCount val="11"/>
                <c:pt idx="0">
                  <c:v>7.5791967799999993</c:v>
                </c:pt>
                <c:pt idx="1">
                  <c:v>17.248707766168746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B4-144B-8235-22A6CFC2F2A3}"/>
            </c:ext>
          </c:extLst>
        </c:ser>
        <c:ser>
          <c:idx val="5"/>
          <c:order val="3"/>
          <c:tx>
            <c:strRef>
              <c:f>Summary!$B$700</c:f>
              <c:strCache>
                <c:ptCount val="1"/>
                <c:pt idx="0">
                  <c:v>Fronthaul</c:v>
                </c:pt>
              </c:strCache>
            </c:strRef>
          </c:tx>
          <c:invertIfNegative val="0"/>
          <c:cat>
            <c:numRef>
              <c:f>Summary!$C$696:$M$696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Summary!$C$700:$M$700</c:f>
              <c:numCache>
                <c:formatCode>_("$"* #,##0_);_("$"* \(#,##0\);_("$"* "-"??_);_(@_)</c:formatCode>
                <c:ptCount val="11"/>
                <c:pt idx="0">
                  <c:v>51.595599999999997</c:v>
                </c:pt>
                <c:pt idx="1">
                  <c:v>182.38843637376607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0B4-144B-8235-22A6CFC2F2A3}"/>
            </c:ext>
          </c:extLst>
        </c:ser>
        <c:ser>
          <c:idx val="2"/>
          <c:order val="4"/>
          <c:tx>
            <c:strRef>
              <c:f>Summary!$B$701</c:f>
              <c:strCache>
                <c:ptCount val="1"/>
                <c:pt idx="0">
                  <c:v>Backhaul</c:v>
                </c:pt>
              </c:strCache>
            </c:strRef>
          </c:tx>
          <c:invertIfNegative val="0"/>
          <c:cat>
            <c:numRef>
              <c:f>Summary!$C$696:$M$696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Summary!$C$701:$M$701</c:f>
              <c:numCache>
                <c:formatCode>_("$"* #,##0_);_("$"* \(#,##0\);_("$"* "-"??_);_(@_)</c:formatCode>
                <c:ptCount val="11"/>
                <c:pt idx="0">
                  <c:v>70.930299092826729</c:v>
                </c:pt>
                <c:pt idx="1">
                  <c:v>120.68866466123005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52-714A-A3FD-84B51CAAFB8F}"/>
            </c:ext>
          </c:extLst>
        </c:ser>
        <c:ser>
          <c:idx val="6"/>
          <c:order val="5"/>
          <c:tx>
            <c:strRef>
              <c:f>Summary!$B$702</c:f>
              <c:strCache>
                <c:ptCount val="1"/>
                <c:pt idx="0">
                  <c:v>FTTX</c:v>
                </c:pt>
              </c:strCache>
            </c:strRef>
          </c:tx>
          <c:invertIfNegative val="0"/>
          <c:cat>
            <c:numRef>
              <c:f>Summary!$C$696:$M$696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Summary!$C$702:$M$702</c:f>
              <c:numCache>
                <c:formatCode>_("$"* #,##0_);_("$"* \(#,##0\);_("$"* "-"??_);_(@_)</c:formatCode>
                <c:ptCount val="11"/>
                <c:pt idx="0">
                  <c:v>147.83868277626249</c:v>
                </c:pt>
                <c:pt idx="1">
                  <c:v>165.79806528863887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0B4-144B-8235-22A6CFC2F2A3}"/>
            </c:ext>
          </c:extLst>
        </c:ser>
        <c:ser>
          <c:idx val="0"/>
          <c:order val="6"/>
          <c:tx>
            <c:strRef>
              <c:f>Summary!$B$703</c:f>
              <c:strCache>
                <c:ptCount val="1"/>
                <c:pt idx="0">
                  <c:v>AOC-LPO-CPO</c:v>
                </c:pt>
              </c:strCache>
            </c:strRef>
          </c:tx>
          <c:invertIfNegative val="0"/>
          <c:cat>
            <c:numRef>
              <c:f>Summary!$C$696:$M$696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Summary!$C$703:$M$703</c:f>
              <c:numCache>
                <c:formatCode>_("$"* #,##0_);_("$"* \(#,##0\);_("$"* "-"??_);_(@_)</c:formatCode>
                <c:ptCount val="11"/>
                <c:pt idx="0">
                  <c:v>175.56245982831408</c:v>
                </c:pt>
                <c:pt idx="1">
                  <c:v>335.08684036385131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52-714A-A3FD-84B51CAAF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4426624"/>
        <c:axId val="74444800"/>
      </c:barChart>
      <c:catAx>
        <c:axId val="74426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74444800"/>
        <c:crosses val="autoZero"/>
        <c:auto val="1"/>
        <c:lblAlgn val="ctr"/>
        <c:lblOffset val="100"/>
        <c:noMultiLvlLbl val="0"/>
      </c:catAx>
      <c:valAx>
        <c:axId val="7444480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Annual sales ($ millions)</a:t>
                </a:r>
              </a:p>
            </c:rich>
          </c:tx>
          <c:layout>
            <c:manualLayout>
              <c:xMode val="edge"/>
              <c:yMode val="edge"/>
              <c:x val="3.1010167572467301E-2"/>
              <c:y val="0.14859552523891903"/>
            </c:manualLayout>
          </c:layout>
          <c:overlay val="0"/>
        </c:title>
        <c:numFmt formatCode="_(&quot;$&quot;* #,##0_);_(&quot;$&quot;* \(#,##0\);_(&quot;$&quot;* &quot;-&quot;??_);_(@_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744266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4372447827584287"/>
          <c:y val="0.11831016977938927"/>
          <c:w val="0.38330885286769428"/>
          <c:h val="0.25453434679274278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Actual</a:t>
            </a:r>
            <a:r>
              <a:rPr lang="en-US" sz="1600" baseline="0"/>
              <a:t> Market Data and Estimates for 2023</a:t>
            </a:r>
            <a:endParaRPr lang="en-US" sz="16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4556764776866976E-2"/>
          <c:y val="0.12318207607137313"/>
          <c:w val="0.70228032203069557"/>
          <c:h val="0.782656429077676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Summary!$B$97</c:f>
              <c:strCache>
                <c:ptCount val="1"/>
                <c:pt idx="0">
                  <c:v>Silicon Photonics</c:v>
                </c:pt>
              </c:strCache>
            </c:strRef>
          </c:tx>
          <c:invertIfNegative val="0"/>
          <c:cat>
            <c:numRef>
              <c:f>Summary!$C$43:$H$43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Summary!$C$97:$H$97</c:f>
              <c:numCache>
                <c:formatCode>_("$"* #,##0_);_("$"* \(#,##0\);_("$"* "-"??_);_(@_)</c:formatCode>
                <c:ptCount val="6"/>
                <c:pt idx="0">
                  <c:v>869.82159299099351</c:v>
                </c:pt>
                <c:pt idx="1">
                  <c:v>1234.4359621328581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76-3C46-A658-73F67BCA7018}"/>
            </c:ext>
          </c:extLst>
        </c:ser>
        <c:ser>
          <c:idx val="1"/>
          <c:order val="1"/>
          <c:tx>
            <c:strRef>
              <c:f>Summary!$B$98</c:f>
              <c:strCache>
                <c:ptCount val="1"/>
                <c:pt idx="0">
                  <c:v>GaAs all</c:v>
                </c:pt>
              </c:strCache>
            </c:strRef>
          </c:tx>
          <c:invertIfNegative val="0"/>
          <c:cat>
            <c:numRef>
              <c:f>Summary!$C$43:$H$43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Summary!$C$98:$H$98</c:f>
              <c:numCache>
                <c:formatCode>_("$"* #,##0_);_("$"* \(#,##0\);_("$"* "-"??_);_(@_)</c:formatCode>
                <c:ptCount val="6"/>
                <c:pt idx="0">
                  <c:v>1263.8583756144944</c:v>
                </c:pt>
                <c:pt idx="1">
                  <c:v>1338.8724564057725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76-3C46-A658-73F67BCA7018}"/>
            </c:ext>
          </c:extLst>
        </c:ser>
        <c:ser>
          <c:idx val="2"/>
          <c:order val="2"/>
          <c:tx>
            <c:strRef>
              <c:f>Summary!$B$99</c:f>
              <c:strCache>
                <c:ptCount val="1"/>
                <c:pt idx="0">
                  <c:v>InP all</c:v>
                </c:pt>
              </c:strCache>
            </c:strRef>
          </c:tx>
          <c:invertIfNegative val="0"/>
          <c:cat>
            <c:numRef>
              <c:f>Summary!$C$43:$H$43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Summary!$C$99:$H$99</c:f>
              <c:numCache>
                <c:formatCode>_("$"* #,##0_);_("$"* \(#,##0\);_("$"* "-"??_);_(@_)</c:formatCode>
                <c:ptCount val="6"/>
                <c:pt idx="0">
                  <c:v>4432.2756794241322</c:v>
                </c:pt>
                <c:pt idx="1">
                  <c:v>4526.2285508305413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76-3C46-A658-73F67BCA7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4492544"/>
        <c:axId val="74494336"/>
      </c:barChart>
      <c:catAx>
        <c:axId val="74492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74494336"/>
        <c:crosses val="autoZero"/>
        <c:auto val="1"/>
        <c:lblAlgn val="ctr"/>
        <c:lblOffset val="100"/>
        <c:noMultiLvlLbl val="0"/>
      </c:catAx>
      <c:valAx>
        <c:axId val="74494336"/>
        <c:scaling>
          <c:orientation val="minMax"/>
          <c:max val="12000"/>
        </c:scaling>
        <c:delete val="1"/>
        <c:axPos val="l"/>
        <c:maj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Sales</a:t>
                </a:r>
                <a:r>
                  <a:rPr lang="en-US" sz="1400" baseline="0"/>
                  <a:t> ($ m</a:t>
                </a:r>
                <a:r>
                  <a:rPr lang="en-US" sz="1400"/>
                  <a:t>illions)</a:t>
                </a:r>
              </a:p>
            </c:rich>
          </c:tx>
          <c:layout>
            <c:manualLayout>
              <c:xMode val="edge"/>
              <c:yMode val="edge"/>
              <c:x val="4.1125313969850536E-4"/>
              <c:y val="0.23503180779851141"/>
            </c:manualLayout>
          </c:layout>
          <c:overlay val="0"/>
        </c:title>
        <c:numFmt formatCode="_(&quot;$&quot;* #,##0_);_(&quot;$&quot;* \(#,##0\);_(&quot;$&quot;* &quot;-&quot;??_);_(@_)" sourceLinked="1"/>
        <c:majorTickMark val="out"/>
        <c:minorTickMark val="none"/>
        <c:tickLblPos val="nextTo"/>
        <c:crossAx val="74492544"/>
        <c:crosses val="autoZero"/>
        <c:crossBetween val="between"/>
        <c:majorUnit val="2000"/>
      </c:valAx>
    </c:plotArea>
    <c:legend>
      <c:legendPos val="r"/>
      <c:layout>
        <c:manualLayout>
          <c:xMode val="edge"/>
          <c:yMode val="edge"/>
          <c:x val="0.76941624643996087"/>
          <c:y val="0.15856400560047881"/>
          <c:w val="0.18590283604489999"/>
          <c:h val="0.57389664229734583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974481331136136"/>
          <c:y val="0.15816707263043678"/>
          <c:w val="0.70983787810394361"/>
          <c:h val="0.7255475205006334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Summary!$B$295</c:f>
              <c:strCache>
                <c:ptCount val="1"/>
                <c:pt idx="0">
                  <c:v>WDM</c:v>
                </c:pt>
              </c:strCache>
            </c:strRef>
          </c:tx>
          <c:invertIfNegative val="0"/>
          <c:cat>
            <c:numRef>
              <c:f>Summary!$C$294:$M$294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Summary!$C$295:$M$295</c:f>
              <c:numCache>
                <c:formatCode>_(* #,##0_);_(* \(#,##0\);_(* "-"??_);_(@_)</c:formatCode>
                <c:ptCount val="11"/>
                <c:pt idx="0">
                  <c:v>258953</c:v>
                </c:pt>
                <c:pt idx="1">
                  <c:v>262706.5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12-8742-A607-ED10A5B3979C}"/>
            </c:ext>
          </c:extLst>
        </c:ser>
        <c:ser>
          <c:idx val="3"/>
          <c:order val="1"/>
          <c:tx>
            <c:strRef>
              <c:f>Summary!$B$296</c:f>
              <c:strCache>
                <c:ptCount val="1"/>
                <c:pt idx="0">
                  <c:v>Ethernet</c:v>
                </c:pt>
              </c:strCache>
            </c:strRef>
          </c:tx>
          <c:invertIfNegative val="0"/>
          <c:cat>
            <c:numRef>
              <c:f>Summary!$C$294:$M$294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Summary!$C$296:$M$296</c:f>
              <c:numCache>
                <c:formatCode>_(* #,##0_);_(* \(#,##0\);_(* "-"??_);_(@_)</c:formatCode>
                <c:ptCount val="11"/>
                <c:pt idx="0">
                  <c:v>16595284.4</c:v>
                </c:pt>
                <c:pt idx="1">
                  <c:v>14086500.65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12-8742-A607-ED10A5B3979C}"/>
            </c:ext>
          </c:extLst>
        </c:ser>
        <c:ser>
          <c:idx val="4"/>
          <c:order val="2"/>
          <c:tx>
            <c:strRef>
              <c:f>Summary!$B$297</c:f>
              <c:strCache>
                <c:ptCount val="1"/>
                <c:pt idx="0">
                  <c:v>Fibre Channel</c:v>
                </c:pt>
              </c:strCache>
            </c:strRef>
          </c:tx>
          <c:invertIfNegative val="0"/>
          <c:cat>
            <c:numRef>
              <c:f>Summary!$C$294:$M$294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Summary!$C$297:$M$297</c:f>
              <c:numCache>
                <c:formatCode>_(* #,##0_);_(* \(#,##0\);_(* "-"??_);_(@_)</c:formatCode>
                <c:ptCount val="11"/>
                <c:pt idx="0">
                  <c:v>273361</c:v>
                </c:pt>
                <c:pt idx="1">
                  <c:v>209772.6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12-8742-A607-ED10A5B3979C}"/>
            </c:ext>
          </c:extLst>
        </c:ser>
        <c:ser>
          <c:idx val="5"/>
          <c:order val="3"/>
          <c:tx>
            <c:strRef>
              <c:f>Summary!$B$298</c:f>
              <c:strCache>
                <c:ptCount val="1"/>
                <c:pt idx="0">
                  <c:v>Fronthaul</c:v>
                </c:pt>
              </c:strCache>
            </c:strRef>
          </c:tx>
          <c:invertIfNegative val="0"/>
          <c:cat>
            <c:numRef>
              <c:f>Summary!$C$294:$M$294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Summary!$C$298:$M$298</c:f>
              <c:numCache>
                <c:formatCode>_(* #,##0_);_(* \(#,##0\);_(* "-"??_);_(@_)</c:formatCode>
                <c:ptCount val="11"/>
                <c:pt idx="0">
                  <c:v>12788476.620036192</c:v>
                </c:pt>
                <c:pt idx="1">
                  <c:v>27453619.745716959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B12-8742-A607-ED10A5B3979C}"/>
            </c:ext>
          </c:extLst>
        </c:ser>
        <c:ser>
          <c:idx val="0"/>
          <c:order val="4"/>
          <c:tx>
            <c:strRef>
              <c:f>Summary!$B$299</c:f>
              <c:strCache>
                <c:ptCount val="1"/>
                <c:pt idx="0">
                  <c:v>Backhaul</c:v>
                </c:pt>
              </c:strCache>
            </c:strRef>
          </c:tx>
          <c:invertIfNegative val="0"/>
          <c:cat>
            <c:numRef>
              <c:f>Summary!$C$294:$M$294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Summary!$C$299:$M$299</c:f>
              <c:numCache>
                <c:formatCode>_(* #,##0_);_(* \(#,##0\);_(* "-"??_);_(@_)</c:formatCode>
                <c:ptCount val="11"/>
                <c:pt idx="0">
                  <c:v>796557.69230769225</c:v>
                </c:pt>
                <c:pt idx="1">
                  <c:v>1438104.731334154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23-A04A-9640-60039CFE8958}"/>
            </c:ext>
          </c:extLst>
        </c:ser>
        <c:ser>
          <c:idx val="6"/>
          <c:order val="5"/>
          <c:tx>
            <c:strRef>
              <c:f>Summary!$B$300</c:f>
              <c:strCache>
                <c:ptCount val="1"/>
                <c:pt idx="0">
                  <c:v>FTTX</c:v>
                </c:pt>
              </c:strCache>
            </c:strRef>
          </c:tx>
          <c:invertIfNegative val="0"/>
          <c:cat>
            <c:numRef>
              <c:f>Summary!$C$294:$M$294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Summary!$C$300:$M$300</c:f>
              <c:numCache>
                <c:formatCode>_(* #,##0_);_(* \(#,##0\);_(* "-"??_);_(@_)</c:formatCode>
                <c:ptCount val="11"/>
                <c:pt idx="0">
                  <c:v>90249334.942399994</c:v>
                </c:pt>
                <c:pt idx="1">
                  <c:v>70037957.396731913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B12-8742-A607-ED10A5B39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1075712"/>
        <c:axId val="71077248"/>
      </c:barChart>
      <c:catAx>
        <c:axId val="71075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71077248"/>
        <c:crosses val="autoZero"/>
        <c:auto val="1"/>
        <c:lblAlgn val="ctr"/>
        <c:lblOffset val="100"/>
        <c:noMultiLvlLbl val="0"/>
      </c:catAx>
      <c:valAx>
        <c:axId val="710772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Shipments (units)</a:t>
                </a:r>
              </a:p>
            </c:rich>
          </c:tx>
          <c:layout>
            <c:manualLayout>
              <c:xMode val="edge"/>
              <c:yMode val="edge"/>
              <c:x val="1.9754884300247199E-2"/>
              <c:y val="0.2724295617462920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71075712"/>
        <c:crosses val="autoZero"/>
        <c:crossBetween val="between"/>
      </c:valAx>
    </c:plotArea>
    <c:legend>
      <c:legendPos val="l"/>
      <c:layout>
        <c:manualLayout>
          <c:xMode val="edge"/>
          <c:yMode val="edge"/>
          <c:x val="0.10054654047379559"/>
          <c:y val="2.0586096217771927E-2"/>
          <c:w val="0.85673744337890112"/>
          <c:h val="9.3999530807704304E-2"/>
        </c:manualLayout>
      </c:layout>
      <c:overlay val="1"/>
      <c:spPr>
        <a:solidFill>
          <a:schemeClr val="bg1"/>
        </a:solidFill>
        <a:ln>
          <a:solidFill>
            <a:schemeClr val="tx1"/>
          </a:solidFill>
        </a:ln>
      </c:spPr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738630474612651"/>
          <c:y val="4.9567554254918433E-2"/>
          <c:w val="0.74645988990586098"/>
          <c:h val="0.81613471207665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Summary!$B$645</c:f>
              <c:strCache>
                <c:ptCount val="1"/>
                <c:pt idx="0">
                  <c:v>WDM</c:v>
                </c:pt>
              </c:strCache>
            </c:strRef>
          </c:tx>
          <c:spPr>
            <a:solidFill>
              <a:srgbClr val="0070C0"/>
            </a:solidFill>
            <a:ln>
              <a:solidFill>
                <a:srgbClr val="0070C0"/>
              </a:solidFill>
            </a:ln>
          </c:spPr>
          <c:invertIfNegative val="0"/>
          <c:cat>
            <c:numRef>
              <c:f>Summary!$H$644:$M$644</c:f>
              <c:numCache>
                <c:formatCode>General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Summary!$H$645:$M$645</c:f>
              <c:numCache>
                <c:formatCode>_(* #,##0_);_(* \(#,##0\);_(* "-"??_);_(@_)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0-572A-D74D-A6CF-6C9C5809B59A}"/>
            </c:ext>
          </c:extLst>
        </c:ser>
        <c:ser>
          <c:idx val="1"/>
          <c:order val="1"/>
          <c:tx>
            <c:strRef>
              <c:f>Summary!$B$646</c:f>
              <c:strCache>
                <c:ptCount val="1"/>
                <c:pt idx="0">
                  <c:v>Ethernet</c:v>
                </c:pt>
              </c:strCache>
            </c:strRef>
          </c:tx>
          <c:spPr>
            <a:solidFill>
              <a:srgbClr val="C00000"/>
            </a:solidFill>
            <a:ln>
              <a:solidFill>
                <a:srgbClr val="C00000"/>
              </a:solidFill>
            </a:ln>
          </c:spPr>
          <c:invertIfNegative val="0"/>
          <c:cat>
            <c:numRef>
              <c:f>Summary!$H$644:$M$644</c:f>
              <c:numCache>
                <c:formatCode>General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Summary!$H$646:$M$646</c:f>
              <c:numCache>
                <c:formatCode>_(* #,##0_);_(* \(#,##0\);_(* "-"??_);_(@_)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0-605A-5242-ADD3-15CA5C2528D2}"/>
            </c:ext>
          </c:extLst>
        </c:ser>
        <c:ser>
          <c:idx val="2"/>
          <c:order val="2"/>
          <c:tx>
            <c:strRef>
              <c:f>Summary!$B$647</c:f>
              <c:strCache>
                <c:ptCount val="1"/>
                <c:pt idx="0">
                  <c:v>Fibre Channel</c:v>
                </c:pt>
              </c:strCache>
            </c:strRef>
          </c:tx>
          <c:invertIfNegative val="0"/>
          <c:cat>
            <c:numRef>
              <c:f>Summary!$H$644:$M$644</c:f>
              <c:numCache>
                <c:formatCode>General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Summary!$H$647:$M$647</c:f>
            </c:numRef>
          </c:val>
          <c:extLst>
            <c:ext xmlns:c16="http://schemas.microsoft.com/office/drawing/2014/chart" uri="{C3380CC4-5D6E-409C-BE32-E72D297353CC}">
              <c16:uniqueId val="{00000000-702B-FD42-BFB6-393FE1F5F47F}"/>
            </c:ext>
          </c:extLst>
        </c:ser>
        <c:ser>
          <c:idx val="3"/>
          <c:order val="3"/>
          <c:tx>
            <c:strRef>
              <c:f>Summary!$B$648</c:f>
              <c:strCache>
                <c:ptCount val="1"/>
                <c:pt idx="0">
                  <c:v>Fronthaul</c:v>
                </c:pt>
              </c:strCache>
            </c:strRef>
          </c:tx>
          <c:invertIfNegative val="0"/>
          <c:cat>
            <c:numRef>
              <c:f>Summary!$H$644:$M$644</c:f>
              <c:numCache>
                <c:formatCode>General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Summary!$H$648:$M$648</c:f>
            </c:numRef>
          </c:val>
          <c:extLst>
            <c:ext xmlns:c16="http://schemas.microsoft.com/office/drawing/2014/chart" uri="{C3380CC4-5D6E-409C-BE32-E72D297353CC}">
              <c16:uniqueId val="{00000001-702B-FD42-BFB6-393FE1F5F47F}"/>
            </c:ext>
          </c:extLst>
        </c:ser>
        <c:ser>
          <c:idx val="4"/>
          <c:order val="4"/>
          <c:tx>
            <c:strRef>
              <c:f>Summary!$B$649</c:f>
              <c:strCache>
                <c:ptCount val="1"/>
                <c:pt idx="0">
                  <c:v>Backhaul</c:v>
                </c:pt>
              </c:strCache>
            </c:strRef>
          </c:tx>
          <c:invertIfNegative val="0"/>
          <c:cat>
            <c:numRef>
              <c:f>Summary!$H$644:$M$644</c:f>
              <c:numCache>
                <c:formatCode>General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Summary!$H$649:$M$649</c:f>
            </c:numRef>
          </c:val>
          <c:extLst>
            <c:ext xmlns:c16="http://schemas.microsoft.com/office/drawing/2014/chart" uri="{C3380CC4-5D6E-409C-BE32-E72D297353CC}">
              <c16:uniqueId val="{00000002-702B-FD42-BFB6-393FE1F5F47F}"/>
            </c:ext>
          </c:extLst>
        </c:ser>
        <c:ser>
          <c:idx val="5"/>
          <c:order val="5"/>
          <c:tx>
            <c:strRef>
              <c:f>Summary!$B$650</c:f>
              <c:strCache>
                <c:ptCount val="1"/>
                <c:pt idx="0">
                  <c:v>FTTX</c:v>
                </c:pt>
              </c:strCache>
            </c:strRef>
          </c:tx>
          <c:invertIfNegative val="0"/>
          <c:cat>
            <c:numRef>
              <c:f>Summary!$H$644:$M$644</c:f>
              <c:numCache>
                <c:formatCode>General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Summary!$H$650:$M$650</c:f>
            </c:numRef>
          </c:val>
          <c:extLst>
            <c:ext xmlns:c16="http://schemas.microsoft.com/office/drawing/2014/chart" uri="{C3380CC4-5D6E-409C-BE32-E72D297353CC}">
              <c16:uniqueId val="{00000003-702B-FD42-BFB6-393FE1F5F47F}"/>
            </c:ext>
          </c:extLst>
        </c:ser>
        <c:ser>
          <c:idx val="6"/>
          <c:order val="6"/>
          <c:tx>
            <c:strRef>
              <c:f>Summary!$B$651</c:f>
              <c:strCache>
                <c:ptCount val="1"/>
                <c:pt idx="0">
                  <c:v>AOC-LPO-CPO</c:v>
                </c:pt>
              </c:strCache>
            </c:strRef>
          </c:tx>
          <c:invertIfNegative val="0"/>
          <c:cat>
            <c:numRef>
              <c:f>Summary!$H$644:$M$644</c:f>
              <c:numCache>
                <c:formatCode>General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Summary!$H$651:$M$651</c:f>
            </c:numRef>
          </c:val>
          <c:extLst>
            <c:ext xmlns:c16="http://schemas.microsoft.com/office/drawing/2014/chart" uri="{C3380CC4-5D6E-409C-BE32-E72D297353CC}">
              <c16:uniqueId val="{00000004-702B-FD42-BFB6-393FE1F5F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4535296"/>
        <c:axId val="74536832"/>
      </c:barChart>
      <c:catAx>
        <c:axId val="7453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74536832"/>
        <c:crosses val="autoZero"/>
        <c:auto val="1"/>
        <c:lblAlgn val="ctr"/>
        <c:lblOffset val="100"/>
        <c:noMultiLvlLbl val="0"/>
      </c:catAx>
      <c:valAx>
        <c:axId val="7453683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Shipments (units)</a:t>
                </a:r>
              </a:p>
            </c:rich>
          </c:tx>
          <c:layout>
            <c:manualLayout>
              <c:xMode val="edge"/>
              <c:yMode val="edge"/>
              <c:x val="1.2367690520970422E-2"/>
              <c:y val="0.2039732261930055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en-US"/>
          </a:p>
        </c:txPr>
        <c:crossAx val="745352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1805193680502747"/>
          <c:y val="0.1123378587415851"/>
          <c:w val="0.22851897453683631"/>
          <c:h val="0.23636056625360108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017641119730734"/>
          <c:y val="6.2672610747333671E-2"/>
          <c:w val="0.75496557399173825"/>
          <c:h val="0.830502608860638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Summary!$B$655</c:f>
              <c:strCache>
                <c:ptCount val="1"/>
                <c:pt idx="0">
                  <c:v>WDM</c:v>
                </c:pt>
              </c:strCache>
            </c:strRef>
          </c:tx>
          <c:spPr>
            <a:solidFill>
              <a:srgbClr val="0070C0"/>
            </a:solidFill>
            <a:ln>
              <a:solidFill>
                <a:srgbClr val="0070C0"/>
              </a:solidFill>
            </a:ln>
          </c:spPr>
          <c:invertIfNegative val="0"/>
          <c:cat>
            <c:numRef>
              <c:f>Summary!$H$654:$M$654</c:f>
              <c:numCache>
                <c:formatCode>General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Summary!$H$655:$M$655</c:f>
              <c:numCache>
                <c:formatCode>_("$"* #,##0_);_("$"* \(#,##0\);_("$"* "-"??_);_(@_)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0-9F68-2E4C-8C5B-881FE3730207}"/>
            </c:ext>
          </c:extLst>
        </c:ser>
        <c:ser>
          <c:idx val="1"/>
          <c:order val="1"/>
          <c:tx>
            <c:strRef>
              <c:f>Summary!$B$656</c:f>
              <c:strCache>
                <c:ptCount val="1"/>
                <c:pt idx="0">
                  <c:v>Ethernet</c:v>
                </c:pt>
              </c:strCache>
            </c:strRef>
          </c:tx>
          <c:spPr>
            <a:solidFill>
              <a:srgbClr val="C00000"/>
            </a:solidFill>
            <a:ln>
              <a:solidFill>
                <a:schemeClr val="accent2"/>
              </a:solidFill>
            </a:ln>
          </c:spPr>
          <c:invertIfNegative val="0"/>
          <c:cat>
            <c:numRef>
              <c:f>Summary!$H$654:$M$654</c:f>
              <c:numCache>
                <c:formatCode>General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Summary!$H$656:$M$656</c:f>
              <c:numCache>
                <c:formatCode>_(* #,##0_);_(* \(#,##0\);_(* "-"??_);_(@_)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0-D901-AF45-A558-2B04001837CF}"/>
            </c:ext>
          </c:extLst>
        </c:ser>
        <c:ser>
          <c:idx val="2"/>
          <c:order val="2"/>
          <c:tx>
            <c:strRef>
              <c:f>Summary!$B$657</c:f>
              <c:strCache>
                <c:ptCount val="1"/>
                <c:pt idx="0">
                  <c:v>Fibre Channel</c:v>
                </c:pt>
              </c:strCache>
            </c:strRef>
          </c:tx>
          <c:invertIfNegative val="0"/>
          <c:cat>
            <c:numRef>
              <c:f>Summary!$H$654:$M$654</c:f>
              <c:numCache>
                <c:formatCode>General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Summary!$H$657:$M$657</c:f>
            </c:numRef>
          </c:val>
          <c:extLst>
            <c:ext xmlns:c16="http://schemas.microsoft.com/office/drawing/2014/chart" uri="{C3380CC4-5D6E-409C-BE32-E72D297353CC}">
              <c16:uniqueId val="{00000000-818B-1345-AECF-AB5B8D1B1810}"/>
            </c:ext>
          </c:extLst>
        </c:ser>
        <c:ser>
          <c:idx val="3"/>
          <c:order val="3"/>
          <c:tx>
            <c:strRef>
              <c:f>Summary!$B$658</c:f>
              <c:strCache>
                <c:ptCount val="1"/>
                <c:pt idx="0">
                  <c:v>Fronthaul</c:v>
                </c:pt>
              </c:strCache>
            </c:strRef>
          </c:tx>
          <c:invertIfNegative val="0"/>
          <c:cat>
            <c:numRef>
              <c:f>Summary!$H$654:$M$654</c:f>
              <c:numCache>
                <c:formatCode>General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Summary!$H$658:$M$658</c:f>
            </c:numRef>
          </c:val>
          <c:extLst>
            <c:ext xmlns:c16="http://schemas.microsoft.com/office/drawing/2014/chart" uri="{C3380CC4-5D6E-409C-BE32-E72D297353CC}">
              <c16:uniqueId val="{00000001-818B-1345-AECF-AB5B8D1B1810}"/>
            </c:ext>
          </c:extLst>
        </c:ser>
        <c:ser>
          <c:idx val="4"/>
          <c:order val="4"/>
          <c:tx>
            <c:strRef>
              <c:f>Summary!$B$659</c:f>
              <c:strCache>
                <c:ptCount val="1"/>
                <c:pt idx="0">
                  <c:v>Backhaul</c:v>
                </c:pt>
              </c:strCache>
            </c:strRef>
          </c:tx>
          <c:invertIfNegative val="0"/>
          <c:cat>
            <c:numRef>
              <c:f>Summary!$H$654:$M$654</c:f>
              <c:numCache>
                <c:formatCode>General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Summary!$H$659:$M$659</c:f>
            </c:numRef>
          </c:val>
          <c:extLst>
            <c:ext xmlns:c16="http://schemas.microsoft.com/office/drawing/2014/chart" uri="{C3380CC4-5D6E-409C-BE32-E72D297353CC}">
              <c16:uniqueId val="{00000002-818B-1345-AECF-AB5B8D1B1810}"/>
            </c:ext>
          </c:extLst>
        </c:ser>
        <c:ser>
          <c:idx val="5"/>
          <c:order val="5"/>
          <c:tx>
            <c:strRef>
              <c:f>Summary!$B$660</c:f>
              <c:strCache>
                <c:ptCount val="1"/>
                <c:pt idx="0">
                  <c:v>FTTX</c:v>
                </c:pt>
              </c:strCache>
            </c:strRef>
          </c:tx>
          <c:invertIfNegative val="0"/>
          <c:cat>
            <c:numRef>
              <c:f>Summary!$H$654:$M$654</c:f>
              <c:numCache>
                <c:formatCode>General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Summary!$H$660:$M$660</c:f>
            </c:numRef>
          </c:val>
          <c:extLst>
            <c:ext xmlns:c16="http://schemas.microsoft.com/office/drawing/2014/chart" uri="{C3380CC4-5D6E-409C-BE32-E72D297353CC}">
              <c16:uniqueId val="{00000003-818B-1345-AECF-AB5B8D1B1810}"/>
            </c:ext>
          </c:extLst>
        </c:ser>
        <c:ser>
          <c:idx val="6"/>
          <c:order val="6"/>
          <c:tx>
            <c:strRef>
              <c:f>Summary!$B$661</c:f>
              <c:strCache>
                <c:ptCount val="1"/>
                <c:pt idx="0">
                  <c:v>AOC-LPO-CPO</c:v>
                </c:pt>
              </c:strCache>
            </c:strRef>
          </c:tx>
          <c:invertIfNegative val="0"/>
          <c:cat>
            <c:numRef>
              <c:f>Summary!$H$654:$M$654</c:f>
              <c:numCache>
                <c:formatCode>General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Summary!$H$661:$M$661</c:f>
            </c:numRef>
          </c:val>
          <c:extLst>
            <c:ext xmlns:c16="http://schemas.microsoft.com/office/drawing/2014/chart" uri="{C3380CC4-5D6E-409C-BE32-E72D297353CC}">
              <c16:uniqueId val="{00000004-818B-1345-AECF-AB5B8D1B1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4716672"/>
        <c:axId val="74718208"/>
      </c:barChart>
      <c:catAx>
        <c:axId val="74716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74718208"/>
        <c:crosses val="autoZero"/>
        <c:auto val="1"/>
        <c:lblAlgn val="ctr"/>
        <c:lblOffset val="100"/>
        <c:noMultiLvlLbl val="0"/>
      </c:catAx>
      <c:valAx>
        <c:axId val="7471820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Sales ($ million)</a:t>
                </a:r>
              </a:p>
            </c:rich>
          </c:tx>
          <c:layout>
            <c:manualLayout>
              <c:xMode val="edge"/>
              <c:yMode val="edge"/>
              <c:x val="1.6722693093381601E-2"/>
              <c:y val="0.229188122569016"/>
            </c:manualLayout>
          </c:layout>
          <c:overlay val="0"/>
        </c:title>
        <c:numFmt formatCode="_(&quot;$&quot;* #,##0_);_(&quot;$&quot;* \(#,##0\);_(&quot;$&quot;* &quot;-&quot;??_);_(@_)" sourceLinked="1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en-US"/>
          </a:p>
        </c:txPr>
        <c:crossAx val="747166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8140067910525485"/>
          <c:y val="0.11466691845945544"/>
          <c:w val="0.25483907200864836"/>
          <c:h val="0.24511553984760098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489094483399058"/>
          <c:y val="4.9567593207475599E-2"/>
          <c:w val="0.81123909461583432"/>
          <c:h val="0.81613471207665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Summary!$B$603</c:f>
              <c:strCache>
                <c:ptCount val="1"/>
                <c:pt idx="0">
                  <c:v>WDM</c:v>
                </c:pt>
              </c:strCache>
            </c:strRef>
          </c:tx>
          <c:invertIfNegative val="0"/>
          <c:cat>
            <c:numRef>
              <c:f>Summary!$C$602:$M$602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Summary!$C$603:$M$603</c:f>
              <c:numCache>
                <c:formatCode>_(* #,##0_);_(* \(#,##0\);_(* "-"??_);_(@_)</c:formatCode>
                <c:ptCount val="11"/>
                <c:pt idx="0">
                  <c:v>288165.2</c:v>
                </c:pt>
                <c:pt idx="1">
                  <c:v>262147.80000000005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79-8244-A2AC-872B86E9C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4739072"/>
        <c:axId val="74753152"/>
      </c:barChart>
      <c:catAx>
        <c:axId val="74739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74753152"/>
        <c:crosses val="autoZero"/>
        <c:auto val="1"/>
        <c:lblAlgn val="ctr"/>
        <c:lblOffset val="100"/>
        <c:noMultiLvlLbl val="0"/>
      </c:catAx>
      <c:valAx>
        <c:axId val="7475315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Shipments (units)</a:t>
                </a:r>
              </a:p>
            </c:rich>
          </c:tx>
          <c:layout>
            <c:manualLayout>
              <c:xMode val="edge"/>
              <c:yMode val="edge"/>
              <c:x val="1.2367690520970422E-2"/>
              <c:y val="0.2039732261930055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747390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7024858810734599"/>
          <c:y val="5.0877562014934395E-2"/>
          <c:w val="0.10653359803911008"/>
          <c:h val="9.1748242779531849E-2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499699724373462"/>
          <c:y val="5.8256336957693118E-2"/>
          <c:w val="0.80014497535542417"/>
          <c:h val="0.830502608860638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Summary!$B$613</c:f>
              <c:strCache>
                <c:ptCount val="1"/>
                <c:pt idx="0">
                  <c:v>WDM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  <c:invertIfNegative val="0"/>
          <c:cat>
            <c:numRef>
              <c:f>Summary!$C$612:$M$612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</c:numCache>
            </c:numRef>
          </c:cat>
          <c:val>
            <c:numRef>
              <c:f>Summary!$C$613:$M$613</c:f>
              <c:numCache>
                <c:formatCode>_("$"* #,##0_);_("$"* \(#,##0\);_("$"* "-"??_);_(@_)</c:formatCode>
                <c:ptCount val="11"/>
                <c:pt idx="0">
                  <c:v>2249.8245818181822</c:v>
                </c:pt>
                <c:pt idx="1">
                  <c:v>1777.8172800000002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6F-D64A-AF5D-9425C1195CA1}"/>
            </c:ext>
          </c:extLst>
        </c:ser>
        <c:ser>
          <c:idx val="1"/>
          <c:order val="1"/>
          <c:tx>
            <c:strRef>
              <c:f>Summary!$B$614</c:f>
              <c:strCache>
                <c:ptCount val="1"/>
                <c:pt idx="0">
                  <c:v>Ethernet</c:v>
                </c:pt>
              </c:strCache>
            </c:strRef>
          </c:tx>
          <c:invertIfNegative val="0"/>
          <c:cat>
            <c:numRef>
              <c:f>Summary!$C$612:$M$612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</c:numCache>
            </c:numRef>
          </c:cat>
          <c:val>
            <c:numRef>
              <c:f>Summary!$C$614:$M$614</c:f>
            </c:numRef>
          </c:val>
          <c:extLst>
            <c:ext xmlns:c16="http://schemas.microsoft.com/office/drawing/2014/chart" uri="{C3380CC4-5D6E-409C-BE32-E72D297353CC}">
              <c16:uniqueId val="{00000000-F4D5-EB43-A239-CEA70DA18870}"/>
            </c:ext>
          </c:extLst>
        </c:ser>
        <c:ser>
          <c:idx val="2"/>
          <c:order val="2"/>
          <c:tx>
            <c:strRef>
              <c:f>Summary!$B$615</c:f>
              <c:strCache>
                <c:ptCount val="1"/>
                <c:pt idx="0">
                  <c:v>Fibre Channel</c:v>
                </c:pt>
              </c:strCache>
            </c:strRef>
          </c:tx>
          <c:invertIfNegative val="0"/>
          <c:cat>
            <c:numRef>
              <c:f>Summary!$C$612:$M$612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</c:numCache>
            </c:numRef>
          </c:cat>
          <c:val>
            <c:numRef>
              <c:f>Summary!$C$615:$M$615</c:f>
            </c:numRef>
          </c:val>
          <c:extLst>
            <c:ext xmlns:c16="http://schemas.microsoft.com/office/drawing/2014/chart" uri="{C3380CC4-5D6E-409C-BE32-E72D297353CC}">
              <c16:uniqueId val="{00000001-F4D5-EB43-A239-CEA70DA18870}"/>
            </c:ext>
          </c:extLst>
        </c:ser>
        <c:ser>
          <c:idx val="3"/>
          <c:order val="3"/>
          <c:tx>
            <c:strRef>
              <c:f>Summary!$B$616</c:f>
              <c:strCache>
                <c:ptCount val="1"/>
                <c:pt idx="0">
                  <c:v>Fronthaul</c:v>
                </c:pt>
              </c:strCache>
            </c:strRef>
          </c:tx>
          <c:invertIfNegative val="0"/>
          <c:cat>
            <c:numRef>
              <c:f>Summary!$C$612:$M$612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</c:numCache>
            </c:numRef>
          </c:cat>
          <c:val>
            <c:numRef>
              <c:f>Summary!$C$616:$M$616</c:f>
            </c:numRef>
          </c:val>
          <c:extLst>
            <c:ext xmlns:c16="http://schemas.microsoft.com/office/drawing/2014/chart" uri="{C3380CC4-5D6E-409C-BE32-E72D297353CC}">
              <c16:uniqueId val="{00000002-F4D5-EB43-A239-CEA70DA18870}"/>
            </c:ext>
          </c:extLst>
        </c:ser>
        <c:ser>
          <c:idx val="4"/>
          <c:order val="4"/>
          <c:tx>
            <c:strRef>
              <c:f>Summary!$B$617</c:f>
              <c:strCache>
                <c:ptCount val="1"/>
                <c:pt idx="0">
                  <c:v>Backhaul</c:v>
                </c:pt>
              </c:strCache>
            </c:strRef>
          </c:tx>
          <c:invertIfNegative val="0"/>
          <c:cat>
            <c:numRef>
              <c:f>Summary!$C$612:$M$612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</c:numCache>
            </c:numRef>
          </c:cat>
          <c:val>
            <c:numRef>
              <c:f>Summary!$C$617:$M$617</c:f>
            </c:numRef>
          </c:val>
          <c:extLst>
            <c:ext xmlns:c16="http://schemas.microsoft.com/office/drawing/2014/chart" uri="{C3380CC4-5D6E-409C-BE32-E72D297353CC}">
              <c16:uniqueId val="{00000003-F4D5-EB43-A239-CEA70DA18870}"/>
            </c:ext>
          </c:extLst>
        </c:ser>
        <c:ser>
          <c:idx val="5"/>
          <c:order val="5"/>
          <c:tx>
            <c:strRef>
              <c:f>Summary!$B$618</c:f>
              <c:strCache>
                <c:ptCount val="1"/>
                <c:pt idx="0">
                  <c:v>FTTX</c:v>
                </c:pt>
              </c:strCache>
            </c:strRef>
          </c:tx>
          <c:invertIfNegative val="0"/>
          <c:cat>
            <c:numRef>
              <c:f>Summary!$C$612:$M$612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</c:numCache>
            </c:numRef>
          </c:cat>
          <c:val>
            <c:numRef>
              <c:f>Summary!$C$618:$M$618</c:f>
            </c:numRef>
          </c:val>
          <c:extLst>
            <c:ext xmlns:c16="http://schemas.microsoft.com/office/drawing/2014/chart" uri="{C3380CC4-5D6E-409C-BE32-E72D297353CC}">
              <c16:uniqueId val="{00000004-F4D5-EB43-A239-CEA70DA18870}"/>
            </c:ext>
          </c:extLst>
        </c:ser>
        <c:ser>
          <c:idx val="6"/>
          <c:order val="6"/>
          <c:tx>
            <c:strRef>
              <c:f>Summary!$B$619</c:f>
              <c:strCache>
                <c:ptCount val="1"/>
                <c:pt idx="0">
                  <c:v>AOC-LPO-CPO</c:v>
                </c:pt>
              </c:strCache>
            </c:strRef>
          </c:tx>
          <c:invertIfNegative val="0"/>
          <c:cat>
            <c:numRef>
              <c:f>Summary!$C$612:$M$612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</c:numCache>
            </c:numRef>
          </c:cat>
          <c:val>
            <c:numRef>
              <c:f>Summary!$C$619:$M$619</c:f>
            </c:numRef>
          </c:val>
          <c:extLst>
            <c:ext xmlns:c16="http://schemas.microsoft.com/office/drawing/2014/chart" uri="{C3380CC4-5D6E-409C-BE32-E72D297353CC}">
              <c16:uniqueId val="{00000005-F4D5-EB43-A239-CEA70DA18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141888"/>
        <c:axId val="75143424"/>
      </c:barChart>
      <c:catAx>
        <c:axId val="7514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75143424"/>
        <c:crosses val="autoZero"/>
        <c:auto val="1"/>
        <c:lblAlgn val="ctr"/>
        <c:lblOffset val="100"/>
        <c:noMultiLvlLbl val="0"/>
      </c:catAx>
      <c:valAx>
        <c:axId val="7514342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Sales ($ million)</a:t>
                </a:r>
              </a:p>
            </c:rich>
          </c:tx>
          <c:layout>
            <c:manualLayout>
              <c:xMode val="edge"/>
              <c:yMode val="edge"/>
              <c:x val="1.6722693093381601E-2"/>
              <c:y val="0.229188122569016"/>
            </c:manualLayout>
          </c:layout>
          <c:overlay val="0"/>
        </c:title>
        <c:numFmt formatCode="_(&quot;$&quot;* #,##0_);_(&quot;$&quot;* \(#,##0\);_(&quot;$&quot;* &quot;-&quot;??_);_(@_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751418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6822240612940663"/>
          <c:y val="7.0901892721219231E-2"/>
          <c:w val="0.10849453503613787"/>
          <c:h val="9.1310438659702522E-2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87304599587156"/>
          <c:y val="5.8256145405978614E-2"/>
          <c:w val="0.80014497535542417"/>
          <c:h val="0.8305026088606389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Summary!$B$572</c:f>
              <c:strCache>
                <c:ptCount val="1"/>
                <c:pt idx="0">
                  <c:v>WDM</c:v>
                </c:pt>
              </c:strCache>
            </c:strRef>
          </c:tx>
          <c:spPr>
            <a:solidFill>
              <a:srgbClr val="0070C0"/>
            </a:solidFill>
            <a:ln>
              <a:solidFill>
                <a:srgbClr val="0070C0"/>
              </a:solidFill>
            </a:ln>
          </c:spPr>
          <c:invertIfNegative val="0"/>
          <c:cat>
            <c:numRef>
              <c:f>Summary!$C$571:$M$571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</c:numCache>
            </c:numRef>
          </c:cat>
          <c:val>
            <c:numRef>
              <c:f>Summary!$C$572:$M$572</c:f>
              <c:numCache>
                <c:formatCode>_("$"* #,##0_);_("$"* \(#,##0\);_("$"* "-"??_);_(@_)</c:formatCode>
                <c:ptCount val="11"/>
                <c:pt idx="0">
                  <c:v>2249.8245818181822</c:v>
                </c:pt>
                <c:pt idx="1">
                  <c:v>1777.8172800000002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54-8B4C-8A5F-E9790634706E}"/>
            </c:ext>
          </c:extLst>
        </c:ser>
        <c:ser>
          <c:idx val="0"/>
          <c:order val="1"/>
          <c:tx>
            <c:strRef>
              <c:f>Summary!$B$573</c:f>
              <c:strCache>
                <c:ptCount val="1"/>
                <c:pt idx="0">
                  <c:v>Ethernet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chemeClr val="accent2"/>
              </a:solidFill>
            </a:ln>
          </c:spPr>
          <c:invertIfNegative val="0"/>
          <c:cat>
            <c:numRef>
              <c:f>Summary!$C$571:$M$571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</c:numCache>
            </c:numRef>
          </c:cat>
          <c:val>
            <c:numRef>
              <c:f>Summary!$C$573:$M$573</c:f>
              <c:numCache>
                <c:formatCode>_("$"* #,##0_);_("$"* \(#,##0\);_("$"* "-"??_);_(@_)</c:formatCode>
                <c:ptCount val="11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2A-2747-BC63-F3D9EE4EC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4842112"/>
        <c:axId val="74843648"/>
      </c:barChart>
      <c:catAx>
        <c:axId val="7484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74843648"/>
        <c:crosses val="autoZero"/>
        <c:auto val="1"/>
        <c:lblAlgn val="ctr"/>
        <c:lblOffset val="100"/>
        <c:noMultiLvlLbl val="0"/>
      </c:catAx>
      <c:valAx>
        <c:axId val="7484364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Sales ($ million)</a:t>
                </a:r>
              </a:p>
            </c:rich>
          </c:tx>
          <c:layout>
            <c:manualLayout>
              <c:xMode val="edge"/>
              <c:yMode val="edge"/>
              <c:x val="1.6722693093381601E-2"/>
              <c:y val="0.229188122569016"/>
            </c:manualLayout>
          </c:layout>
          <c:overlay val="0"/>
        </c:title>
        <c:numFmt formatCode="_(&quot;$&quot;* #,##0_);_(&quot;$&quot;* \(#,##0\);_(&quot;$&quot;* &quot;-&quot;??_);_(@_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748421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6822240545365601"/>
          <c:y val="9.4342924096117803E-2"/>
          <c:w val="0.20212814060539958"/>
          <c:h val="0.19467496917026425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047443504470677"/>
          <c:y val="4.9567593207475599E-2"/>
          <c:w val="0.77565564447664559"/>
          <c:h val="0.81613471207665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Summary!$B$563</c:f>
              <c:strCache>
                <c:ptCount val="1"/>
                <c:pt idx="0">
                  <c:v>WDM</c:v>
                </c:pt>
              </c:strCache>
            </c:strRef>
          </c:tx>
          <c:invertIfNegative val="0"/>
          <c:cat>
            <c:numRef>
              <c:f>Summary!$C$562:$M$562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Summary!$C$563:$M$563</c:f>
              <c:numCache>
                <c:formatCode>_(* #,##0_);_(* \(#,##0\);_(* "-"??_);_(@_)</c:formatCode>
                <c:ptCount val="11"/>
                <c:pt idx="0">
                  <c:v>288165.2</c:v>
                </c:pt>
                <c:pt idx="1">
                  <c:v>262147.80000000005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15-8A42-92AE-24BE88F65B31}"/>
            </c:ext>
          </c:extLst>
        </c:ser>
        <c:ser>
          <c:idx val="1"/>
          <c:order val="1"/>
          <c:tx>
            <c:strRef>
              <c:f>Summary!$B$564</c:f>
              <c:strCache>
                <c:ptCount val="1"/>
                <c:pt idx="0">
                  <c:v>Ethernet</c:v>
                </c:pt>
              </c:strCache>
            </c:strRef>
          </c:tx>
          <c:invertIfNegative val="0"/>
          <c:cat>
            <c:numRef>
              <c:f>Summary!$C$562:$M$562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Summary!$C$564:$M$564</c:f>
              <c:numCache>
                <c:formatCode>_(* #,##0_);_(* \(#,##0\);_(* "-"??_);_(@_)</c:formatCode>
                <c:ptCount val="11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38-453C-960F-CD60F80A4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4873472"/>
        <c:axId val="74875264"/>
      </c:barChart>
      <c:catAx>
        <c:axId val="74873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74875264"/>
        <c:crosses val="autoZero"/>
        <c:auto val="1"/>
        <c:lblAlgn val="ctr"/>
        <c:lblOffset val="100"/>
        <c:noMultiLvlLbl val="0"/>
      </c:catAx>
      <c:valAx>
        <c:axId val="7487526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Shipments (units)</a:t>
                </a:r>
              </a:p>
            </c:rich>
          </c:tx>
          <c:layout>
            <c:manualLayout>
              <c:xMode val="edge"/>
              <c:yMode val="edge"/>
              <c:x val="1.9019594302494283E-3"/>
              <c:y val="0.2039733270048514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748734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7024858810734599"/>
          <c:y val="5.0877562014934395E-2"/>
          <c:w val="0.12939850780240125"/>
          <c:h val="0.21453626445150697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356936475499407"/>
          <c:y val="8.5228021635486012E-2"/>
          <c:w val="0.79745037224796333"/>
          <c:h val="0.82219299755977371"/>
        </c:manualLayout>
      </c:layout>
      <c:lineChart>
        <c:grouping val="standard"/>
        <c:varyColors val="0"/>
        <c:ser>
          <c:idx val="0"/>
          <c:order val="0"/>
          <c:tx>
            <c:strRef>
              <c:f>Summary!$B$538</c:f>
              <c:strCache>
                <c:ptCount val="1"/>
                <c:pt idx="0">
                  <c:v> LiNbO3 bulk</c:v>
                </c:pt>
              </c:strCache>
            </c:strRef>
          </c:tx>
          <c:marker>
            <c:symbol val="none"/>
          </c:marker>
          <c:cat>
            <c:numRef>
              <c:f>Summary!$C$380:$M$380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Summary!$C$538:$M$538</c:f>
              <c:numCache>
                <c:formatCode>_(* #,##0_);_(* \(#,##0\);_(* "-"??_);_(@_)</c:formatCode>
                <c:ptCount val="11"/>
                <c:pt idx="0">
                  <c:v>288165.2</c:v>
                </c:pt>
                <c:pt idx="1">
                  <c:v>262147.80000000005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E5-2C47-BC76-72FFC4516E10}"/>
            </c:ext>
          </c:extLst>
        </c:ser>
        <c:ser>
          <c:idx val="1"/>
          <c:order val="1"/>
          <c:tx>
            <c:strRef>
              <c:f>Summary!$B$539</c:f>
              <c:strCache>
                <c:ptCount val="1"/>
                <c:pt idx="0">
                  <c:v>TFLN &amp; other</c:v>
                </c:pt>
              </c:strCache>
            </c:strRef>
          </c:tx>
          <c:marker>
            <c:symbol val="none"/>
          </c:marker>
          <c:cat>
            <c:numRef>
              <c:f>Summary!$C$380:$M$380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Summary!$C$539:$M$539</c:f>
              <c:numCache>
                <c:formatCode>_(* #,##0_);_(* \(#,##0\);_(* "-"??_);_(@_)</c:formatCode>
                <c:ptCount val="11"/>
                <c:pt idx="0">
                  <c:v>0</c:v>
                </c:pt>
                <c:pt idx="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65-B54C-8C71-4A4F1ED663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991872"/>
        <c:axId val="75001856"/>
      </c:lineChart>
      <c:catAx>
        <c:axId val="74991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en-US"/>
          </a:p>
        </c:txPr>
        <c:crossAx val="75001856"/>
        <c:crosses val="autoZero"/>
        <c:auto val="1"/>
        <c:lblAlgn val="ctr"/>
        <c:lblOffset val="100"/>
        <c:noMultiLvlLbl val="0"/>
      </c:catAx>
      <c:valAx>
        <c:axId val="750018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Shipments (Units)</a:t>
                </a:r>
              </a:p>
            </c:rich>
          </c:tx>
          <c:layout>
            <c:manualLayout>
              <c:xMode val="edge"/>
              <c:yMode val="edge"/>
              <c:x val="1.95184970238742E-2"/>
              <c:y val="0.2709358399578040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en-US"/>
          </a:p>
        </c:txPr>
        <c:crossAx val="749918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3321024100875545"/>
          <c:y val="0.19379909396949421"/>
          <c:w val="0.26901311132557559"/>
          <c:h val="0.30678483853538924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385278649281339"/>
          <c:y val="7.8990475506736546E-2"/>
          <c:w val="0.83284598765390949"/>
          <c:h val="0.83468423193816277"/>
        </c:manualLayout>
      </c:layout>
      <c:lineChart>
        <c:grouping val="standard"/>
        <c:varyColors val="0"/>
        <c:ser>
          <c:idx val="0"/>
          <c:order val="0"/>
          <c:tx>
            <c:strRef>
              <c:f>Summary!$B$541</c:f>
              <c:strCache>
                <c:ptCount val="1"/>
                <c:pt idx="0">
                  <c:v> LiNbO3 bulk</c:v>
                </c:pt>
              </c:strCache>
            </c:strRef>
          </c:tx>
          <c:marker>
            <c:symbol val="none"/>
          </c:marker>
          <c:cat>
            <c:numRef>
              <c:f>Summary!$C$380:$M$380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Summary!$C$541:$M$541</c:f>
              <c:numCache>
                <c:formatCode>_("$"* #,##0_);_("$"* \(#,##0\);_("$"* "-"??_);_(@_)</c:formatCode>
                <c:ptCount val="11"/>
                <c:pt idx="0">
                  <c:v>2249.8245818181822</c:v>
                </c:pt>
                <c:pt idx="1">
                  <c:v>1777.8172800000002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DD-B04C-8362-E24AE131DA3E}"/>
            </c:ext>
          </c:extLst>
        </c:ser>
        <c:ser>
          <c:idx val="1"/>
          <c:order val="1"/>
          <c:tx>
            <c:strRef>
              <c:f>Summary!$B$542</c:f>
              <c:strCache>
                <c:ptCount val="1"/>
                <c:pt idx="0">
                  <c:v>TFLN &amp; other</c:v>
                </c:pt>
              </c:strCache>
            </c:strRef>
          </c:tx>
          <c:marker>
            <c:symbol val="none"/>
          </c:marker>
          <c:cat>
            <c:numRef>
              <c:f>Summary!$C$380:$M$380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Summary!$C$542:$M$542</c:f>
              <c:numCache>
                <c:formatCode>_("$"* #,##0_);_("$"* \(#,##0\);_("$"* "-"??_);_(@_)</c:formatCode>
                <c:ptCount val="11"/>
                <c:pt idx="0">
                  <c:v>0</c:v>
                </c:pt>
                <c:pt idx="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DD-B04C-8362-E24AE131D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036160"/>
        <c:axId val="75037696"/>
      </c:lineChart>
      <c:catAx>
        <c:axId val="75036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en-US"/>
          </a:p>
        </c:txPr>
        <c:crossAx val="75037696"/>
        <c:crosses val="autoZero"/>
        <c:auto val="1"/>
        <c:lblAlgn val="ctr"/>
        <c:lblOffset val="100"/>
        <c:noMultiLvlLbl val="0"/>
      </c:catAx>
      <c:valAx>
        <c:axId val="750376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Sales ($ MIllion)</a:t>
                </a:r>
              </a:p>
            </c:rich>
          </c:tx>
          <c:layout>
            <c:manualLayout>
              <c:xMode val="edge"/>
              <c:yMode val="edge"/>
              <c:x val="2.4694522509635101E-2"/>
              <c:y val="0.26650137482814601"/>
            </c:manualLayout>
          </c:layout>
          <c:overlay val="0"/>
        </c:title>
        <c:numFmt formatCode="_(&quot;$&quot;* #,##0_);_(&quot;$&quot;* \(#,##0\);_(&quot;$&quot;* &quot;-&quot;??_);_(@_)" sourceLinked="1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en-US"/>
          </a:p>
        </c:txPr>
        <c:crossAx val="750361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3250546050870328"/>
          <c:y val="0.15585708473927298"/>
          <c:w val="0.48381255288096936"/>
          <c:h val="0.12625278196568313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807135751149849"/>
          <c:y val="5.2588747635595831E-2"/>
          <c:w val="0.83192864248850151"/>
          <c:h val="0.86124848595247783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Summary!$B$780</c:f>
              <c:strCache>
                <c:ptCount val="1"/>
                <c:pt idx="0">
                  <c:v>800G and 1.6T Transceivers and AOCs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40000"/>
                  <a:lumOff val="60000"/>
                </a:schemeClr>
              </a:solidFill>
            </a:ln>
          </c:spPr>
          <c:invertIfNegative val="0"/>
          <c:cat>
            <c:numRef>
              <c:f>Summary!$F$731:$M$731</c:f>
              <c:numCache>
                <c:formatCode>General</c:formatCode>
                <c:ptCount val="8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</c:numCache>
            </c:numRef>
          </c:cat>
          <c:val>
            <c:numRef>
              <c:f>Summary!$F$780:$M$780</c:f>
              <c:numCache>
                <c:formatCode>_(* #,##0_);_(* \(#,##0\);_(* "-"??_);_(@_)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1-BD55-6543-B188-2447C01A7596}"/>
            </c:ext>
          </c:extLst>
        </c:ser>
        <c:ser>
          <c:idx val="1"/>
          <c:order val="1"/>
          <c:tx>
            <c:strRef>
              <c:f>Summary!$B$779</c:f>
              <c:strCache>
                <c:ptCount val="1"/>
                <c:pt idx="0">
                  <c:v>800G LPO and 1.6T CPO ports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FFC000"/>
              </a:solidFill>
            </a:ln>
          </c:spPr>
          <c:invertIfNegative val="0"/>
          <c:cat>
            <c:numRef>
              <c:f>Summary!$F$731:$M$731</c:f>
              <c:numCache>
                <c:formatCode>General</c:formatCode>
                <c:ptCount val="8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</c:numCache>
            </c:numRef>
          </c:cat>
          <c:val>
            <c:numRef>
              <c:f>Summary!$F$779:$M$779</c:f>
              <c:numCache>
                <c:formatCode>_(* #,##0_);_(* \(#,##0\);_(* "-"??_);_(@_)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BD55-6543-B188-2447C01A7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4945280"/>
        <c:axId val="74946816"/>
      </c:barChart>
      <c:catAx>
        <c:axId val="74945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en-US"/>
          </a:p>
        </c:txPr>
        <c:crossAx val="74946816"/>
        <c:crosses val="autoZero"/>
        <c:auto val="1"/>
        <c:lblAlgn val="ctr"/>
        <c:lblOffset val="100"/>
        <c:noMultiLvlLbl val="0"/>
      </c:catAx>
      <c:valAx>
        <c:axId val="74946816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Shipments (ports)</a:t>
                </a:r>
              </a:p>
            </c:rich>
          </c:tx>
          <c:layout>
            <c:manualLayout>
              <c:xMode val="edge"/>
              <c:yMode val="edge"/>
              <c:x val="2.9310888102993468E-3"/>
              <c:y val="0.24393730113344775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749452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1025257915737519"/>
          <c:y val="0.12429634141036237"/>
          <c:w val="0.50738883737102791"/>
          <c:h val="0.2026043705862734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718562444932183"/>
          <c:y val="5.2588747635595831E-2"/>
          <c:w val="0.76804945487020593"/>
          <c:h val="0.84917563474915647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Summary!$B$785</c:f>
              <c:strCache>
                <c:ptCount val="1"/>
                <c:pt idx="0">
                  <c:v>Compute nodes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40000"/>
                  <a:lumOff val="60000"/>
                </a:schemeClr>
              </a:solidFill>
            </a:ln>
          </c:spPr>
          <c:invertIfNegative val="0"/>
          <c:cat>
            <c:numRef>
              <c:f>Summary!$H$731:$M$731</c:f>
              <c:numCache>
                <c:formatCode>General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Summary!$H$785:$M$785</c:f>
              <c:numCache>
                <c:formatCode>_(* #,##0_);_(* \(#,##0\);_(* "-"??_);_(@_)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68-184C-9D1A-A9C6ED7081AF}"/>
            </c:ext>
          </c:extLst>
        </c:ser>
        <c:ser>
          <c:idx val="1"/>
          <c:order val="1"/>
          <c:tx>
            <c:strRef>
              <c:f>Summary!$B$786</c:f>
              <c:strCache>
                <c:ptCount val="1"/>
                <c:pt idx="0">
                  <c:v>AI Clusters and HPCs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FFC000"/>
              </a:solidFill>
            </a:ln>
          </c:spPr>
          <c:invertIfNegative val="0"/>
          <c:cat>
            <c:numRef>
              <c:f>Summary!$H$731:$M$731</c:f>
              <c:numCache>
                <c:formatCode>General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Summary!$H$786:$M$786</c:f>
              <c:numCache>
                <c:formatCode>_(* #,##0_);_(* \(#,##0\);_(* "-"??_);_(@_)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68-184C-9D1A-A9C6ED7081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169792"/>
        <c:axId val="75171328"/>
      </c:barChart>
      <c:catAx>
        <c:axId val="75169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en-US"/>
          </a:p>
        </c:txPr>
        <c:crossAx val="75171328"/>
        <c:crosses val="autoZero"/>
        <c:auto val="1"/>
        <c:lblAlgn val="ctr"/>
        <c:lblOffset val="100"/>
        <c:noMultiLvlLbl val="0"/>
      </c:catAx>
      <c:valAx>
        <c:axId val="75171328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CPO and</a:t>
                </a:r>
                <a:r>
                  <a:rPr lang="en-US" sz="1400" baseline="0"/>
                  <a:t> LPO </a:t>
                </a:r>
                <a:r>
                  <a:rPr lang="en-US" sz="1400"/>
                  <a:t>Shipments (ports)</a:t>
                </a:r>
              </a:p>
            </c:rich>
          </c:tx>
          <c:layout>
            <c:manualLayout>
              <c:xMode val="edge"/>
              <c:yMode val="edge"/>
              <c:x val="4.9131879723665678E-3"/>
              <c:y val="0.1197228182382427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en-US"/>
          </a:p>
        </c:txPr>
        <c:crossAx val="751697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3982535003306207"/>
          <c:y val="0.10713087050778704"/>
          <c:w val="0.50738883737102791"/>
          <c:h val="0.2026043705862734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38545253378712"/>
          <c:y val="0.15276517318272806"/>
          <c:w val="0.77416052904641164"/>
          <c:h val="0.7314913958368439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Summary!$B$305</c:f>
              <c:strCache>
                <c:ptCount val="1"/>
                <c:pt idx="0">
                  <c:v>WDM</c:v>
                </c:pt>
              </c:strCache>
            </c:strRef>
          </c:tx>
          <c:invertIfNegative val="0"/>
          <c:cat>
            <c:numRef>
              <c:f>Summary!$C$304:$M$304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</c:numCache>
            </c:numRef>
          </c:cat>
          <c:val>
            <c:numRef>
              <c:f>Summary!$C$305:$M$305</c:f>
              <c:numCache>
                <c:formatCode>_("$"* #,##0_);_("$"* \(#,##0\);_("$"* "-"??_);_(@_)</c:formatCode>
                <c:ptCount val="11"/>
                <c:pt idx="0">
                  <c:v>42.940558000000003</c:v>
                </c:pt>
                <c:pt idx="1">
                  <c:v>44.730721932857143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70-4D42-A07E-84EAD9D41AFA}"/>
            </c:ext>
          </c:extLst>
        </c:ser>
        <c:ser>
          <c:idx val="3"/>
          <c:order val="1"/>
          <c:tx>
            <c:strRef>
              <c:f>Summary!$B$306</c:f>
              <c:strCache>
                <c:ptCount val="1"/>
                <c:pt idx="0">
                  <c:v>Ethernet</c:v>
                </c:pt>
              </c:strCache>
            </c:strRef>
          </c:tx>
          <c:invertIfNegative val="0"/>
          <c:cat>
            <c:numRef>
              <c:f>Summary!$C$304:$M$304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</c:numCache>
            </c:numRef>
          </c:cat>
          <c:val>
            <c:numRef>
              <c:f>Summary!$C$306:$M$306</c:f>
              <c:numCache>
                <c:formatCode>_("$"* #,##0_);_("$"* \(#,##0\);_("$"* "-"??_);_(@_)</c:formatCode>
                <c:ptCount val="11"/>
                <c:pt idx="0">
                  <c:v>279.43335377370727</c:v>
                </c:pt>
                <c:pt idx="1">
                  <c:v>200.53004939052713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70-4D42-A07E-84EAD9D41AFA}"/>
            </c:ext>
          </c:extLst>
        </c:ser>
        <c:ser>
          <c:idx val="4"/>
          <c:order val="2"/>
          <c:tx>
            <c:strRef>
              <c:f>Summary!$B$307</c:f>
              <c:strCache>
                <c:ptCount val="1"/>
                <c:pt idx="0">
                  <c:v>Fibre Channel</c:v>
                </c:pt>
              </c:strCache>
            </c:strRef>
          </c:tx>
          <c:invertIfNegative val="0"/>
          <c:cat>
            <c:numRef>
              <c:f>Summary!$C$304:$M$304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</c:numCache>
            </c:numRef>
          </c:cat>
          <c:val>
            <c:numRef>
              <c:f>Summary!$C$307:$M$307</c:f>
              <c:numCache>
                <c:formatCode>_("$"* #,##0_);_("$"* \(#,##0\);_("$"* "-"??_);_(@_)</c:formatCode>
                <c:ptCount val="11"/>
                <c:pt idx="0">
                  <c:v>24.542945490000001</c:v>
                </c:pt>
                <c:pt idx="1">
                  <c:v>17.4307056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70-4D42-A07E-84EAD9D41AFA}"/>
            </c:ext>
          </c:extLst>
        </c:ser>
        <c:ser>
          <c:idx val="5"/>
          <c:order val="3"/>
          <c:tx>
            <c:strRef>
              <c:f>Summary!$B$308</c:f>
              <c:strCache>
                <c:ptCount val="1"/>
                <c:pt idx="0">
                  <c:v>Fronthaul</c:v>
                </c:pt>
              </c:strCache>
            </c:strRef>
          </c:tx>
          <c:invertIfNegative val="0"/>
          <c:cat>
            <c:numRef>
              <c:f>Summary!$C$304:$M$304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</c:numCache>
            </c:numRef>
          </c:cat>
          <c:val>
            <c:numRef>
              <c:f>Summary!$C$308:$M$308</c:f>
              <c:numCache>
                <c:formatCode>_("$"* #,##0_);_("$"* \(#,##0\);_("$"* "-"??_);_(@_)</c:formatCode>
                <c:ptCount val="11"/>
                <c:pt idx="0">
                  <c:v>271.27146943827057</c:v>
                </c:pt>
                <c:pt idx="1">
                  <c:v>700.91735533705685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C70-4D42-A07E-84EAD9D41AFA}"/>
            </c:ext>
          </c:extLst>
        </c:ser>
        <c:ser>
          <c:idx val="0"/>
          <c:order val="4"/>
          <c:tx>
            <c:strRef>
              <c:f>Summary!$B$309</c:f>
              <c:strCache>
                <c:ptCount val="1"/>
                <c:pt idx="0">
                  <c:v>Backhaul</c:v>
                </c:pt>
              </c:strCache>
            </c:strRef>
          </c:tx>
          <c:invertIfNegative val="0"/>
          <c:cat>
            <c:numRef>
              <c:f>Summary!$C$304:$M$304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</c:numCache>
            </c:numRef>
          </c:cat>
          <c:val>
            <c:numRef>
              <c:f>Summary!$C$309:$M$309</c:f>
              <c:numCache>
                <c:formatCode>_("$"* #,##0_);_("$"* \(#,##0\);_("$"* "-"??_);_(@_)</c:formatCode>
                <c:ptCount val="11"/>
                <c:pt idx="0">
                  <c:v>11.373382049875875</c:v>
                </c:pt>
                <c:pt idx="1">
                  <c:v>23.99376656085537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3B-2A42-8ED1-5A8F87D86A30}"/>
            </c:ext>
          </c:extLst>
        </c:ser>
        <c:ser>
          <c:idx val="6"/>
          <c:order val="5"/>
          <c:tx>
            <c:strRef>
              <c:f>Summary!$B$310</c:f>
              <c:strCache>
                <c:ptCount val="1"/>
                <c:pt idx="0">
                  <c:v>FTTX</c:v>
                </c:pt>
              </c:strCache>
            </c:strRef>
          </c:tx>
          <c:invertIfNegative val="0"/>
          <c:cat>
            <c:numRef>
              <c:f>Summary!$C$304:$M$304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</c:numCache>
            </c:numRef>
          </c:cat>
          <c:val>
            <c:numRef>
              <c:f>Summary!$C$310:$M$310</c:f>
              <c:numCache>
                <c:formatCode>_("$"* #,##0_);_("$"* \(#,##0\);_("$"* "-"??_);_(@_)</c:formatCode>
                <c:ptCount val="11"/>
                <c:pt idx="0">
                  <c:v>560.81524705053187</c:v>
                </c:pt>
                <c:pt idx="1">
                  <c:v>404.77648091237393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C70-4D42-A07E-84EAD9D41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2908800"/>
        <c:axId val="72910336"/>
      </c:barChart>
      <c:catAx>
        <c:axId val="7290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72910336"/>
        <c:crosses val="autoZero"/>
        <c:auto val="1"/>
        <c:lblAlgn val="ctr"/>
        <c:lblOffset val="100"/>
        <c:noMultiLvlLbl val="0"/>
      </c:catAx>
      <c:valAx>
        <c:axId val="729103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Sales ($ million)</a:t>
                </a:r>
              </a:p>
            </c:rich>
          </c:tx>
          <c:layout>
            <c:manualLayout>
              <c:xMode val="edge"/>
              <c:yMode val="edge"/>
              <c:x val="5.286007507561208E-3"/>
              <c:y val="0.26930364550214775"/>
            </c:manualLayout>
          </c:layout>
          <c:overlay val="0"/>
        </c:title>
        <c:numFmt formatCode="_(&quot;$&quot;* #,##0_);_(&quot;$&quot;* \(#,##0\);_(&quot;$&quot;* &quot;-&quot;??_);_(@_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729088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322700188456296"/>
          <c:y val="2.0113785174376651E-2"/>
          <c:w val="0.77147675359790246"/>
          <c:h val="0.11157490983254129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399043942479304"/>
          <c:y val="0.10625002554797656"/>
          <c:w val="0.73089889848964928"/>
          <c:h val="0.787808096806235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Summary!$B$44</c:f>
              <c:strCache>
                <c:ptCount val="1"/>
                <c:pt idx="0">
                  <c:v>Silicon Photonics</c:v>
                </c:pt>
              </c:strCache>
            </c:strRef>
          </c:tx>
          <c:invertIfNegative val="0"/>
          <c:cat>
            <c:numRef>
              <c:f>Summary!$C$43:$M$43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Summary!$C$44:$M$44</c:f>
              <c:numCache>
                <c:formatCode>_("$"* #,##0_);_("$"* \(#,##0\);_("$"* "-"??_);_(@_)</c:formatCode>
                <c:ptCount val="11"/>
                <c:pt idx="0">
                  <c:v>869.82159299099351</c:v>
                </c:pt>
                <c:pt idx="1">
                  <c:v>1234.4359621328581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09-0B47-9497-789D9026009E}"/>
            </c:ext>
          </c:extLst>
        </c:ser>
        <c:ser>
          <c:idx val="1"/>
          <c:order val="1"/>
          <c:tx>
            <c:strRef>
              <c:f>Summary!$B$45</c:f>
              <c:strCache>
                <c:ptCount val="1"/>
                <c:pt idx="0">
                  <c:v>InP discrete</c:v>
                </c:pt>
              </c:strCache>
            </c:strRef>
          </c:tx>
          <c:invertIfNegative val="0"/>
          <c:cat>
            <c:numRef>
              <c:f>Summary!$C$43:$M$43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Summary!$C$45:$M$45</c:f>
              <c:numCache>
                <c:formatCode>_("$"* #,##0_);_("$"* \(#,##0\);_("$"* "-"??_);_(@_)</c:formatCode>
                <c:ptCount val="11"/>
                <c:pt idx="0">
                  <c:v>1190.3769558023855</c:v>
                </c:pt>
                <c:pt idx="1">
                  <c:v>1392.3790797336706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09-0B47-9497-789D9026009E}"/>
            </c:ext>
          </c:extLst>
        </c:ser>
        <c:ser>
          <c:idx val="2"/>
          <c:order val="2"/>
          <c:tx>
            <c:strRef>
              <c:f>Summary!$B$46</c:f>
              <c:strCache>
                <c:ptCount val="1"/>
                <c:pt idx="0">
                  <c:v>InP integrated</c:v>
                </c:pt>
              </c:strCache>
            </c:strRef>
          </c:tx>
          <c:invertIfNegative val="0"/>
          <c:cat>
            <c:numRef>
              <c:f>Summary!$C$43:$M$43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Summary!$C$46:$M$46</c:f>
              <c:numCache>
                <c:formatCode>_("$"* #,##0_);_("$"* \(#,##0\);_("$"* "-"??_);_(@_)</c:formatCode>
                <c:ptCount val="11"/>
                <c:pt idx="0">
                  <c:v>3241.8987236217467</c:v>
                </c:pt>
                <c:pt idx="1">
                  <c:v>3133.8494710968712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09-0B47-9497-789D9026009E}"/>
            </c:ext>
          </c:extLst>
        </c:ser>
        <c:ser>
          <c:idx val="3"/>
          <c:order val="3"/>
          <c:tx>
            <c:strRef>
              <c:f>Summary!$B$47</c:f>
              <c:strCache>
                <c:ptCount val="1"/>
                <c:pt idx="0">
                  <c:v>GaAs discrete</c:v>
                </c:pt>
              </c:strCache>
            </c:strRef>
          </c:tx>
          <c:invertIfNegative val="0"/>
          <c:cat>
            <c:numRef>
              <c:f>Summary!$C$43:$M$43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Summary!$C$47:$M$47</c:f>
              <c:numCache>
                <c:formatCode>_("$"* #,##0_);_("$"* \(#,##0\);_("$"* "-"??_);_(@_)</c:formatCode>
                <c:ptCount val="11"/>
                <c:pt idx="0">
                  <c:v>599.7921507172797</c:v>
                </c:pt>
                <c:pt idx="1">
                  <c:v>602.40325087055078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309-0B47-9497-789D9026009E}"/>
            </c:ext>
          </c:extLst>
        </c:ser>
        <c:ser>
          <c:idx val="4"/>
          <c:order val="4"/>
          <c:tx>
            <c:strRef>
              <c:f>Summary!$B$48</c:f>
              <c:strCache>
                <c:ptCount val="1"/>
                <c:pt idx="0">
                  <c:v>GaAs integrated</c:v>
                </c:pt>
              </c:strCache>
            </c:strRef>
          </c:tx>
          <c:invertIfNegative val="0"/>
          <c:cat>
            <c:numRef>
              <c:f>Summary!$C$43:$M$43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Summary!$C$48:$M$48</c:f>
              <c:numCache>
                <c:formatCode>_("$"* #,##0_);_("$"* \(#,##0\);_("$"* "-"??_);_(@_)</c:formatCode>
                <c:ptCount val="11"/>
                <c:pt idx="0">
                  <c:v>664.06622489721474</c:v>
                </c:pt>
                <c:pt idx="1">
                  <c:v>736.46920553522182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309-0B47-9497-789D9026009E}"/>
            </c:ext>
          </c:extLst>
        </c:ser>
        <c:ser>
          <c:idx val="5"/>
          <c:order val="5"/>
          <c:tx>
            <c:strRef>
              <c:f>Summary!$B$49</c:f>
              <c:strCache>
                <c:ptCount val="1"/>
                <c:pt idx="0">
                  <c:v>LiNbO3 bulk</c:v>
                </c:pt>
              </c:strCache>
            </c:strRef>
          </c:tx>
          <c:invertIfNegative val="0"/>
          <c:cat>
            <c:numRef>
              <c:f>Summary!$C$43:$M$43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Summary!$C$49:$M$49</c:f>
              <c:numCache>
                <c:formatCode>_("$"* #,##0_);_("$"* \(#,##0\);_("$"* "-"??_);_(@_)</c:formatCode>
                <c:ptCount val="11"/>
                <c:pt idx="0">
                  <c:v>2249.8245818181822</c:v>
                </c:pt>
                <c:pt idx="1">
                  <c:v>1777.8172800000002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74-DC4B-8C1A-8CACA1177BB7}"/>
            </c:ext>
          </c:extLst>
        </c:ser>
        <c:ser>
          <c:idx val="6"/>
          <c:order val="6"/>
          <c:tx>
            <c:strRef>
              <c:f>Summary!$B$50</c:f>
              <c:strCache>
                <c:ptCount val="1"/>
                <c:pt idx="0">
                  <c:v>TFLN and other</c:v>
                </c:pt>
              </c:strCache>
            </c:strRef>
          </c:tx>
          <c:invertIfNegative val="0"/>
          <c:cat>
            <c:numRef>
              <c:f>Summary!$C$43:$M$43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Summary!$C$50:$M$50</c:f>
              <c:numCache>
                <c:formatCode>_("$"* #,##0_);_("$"* \(#,##0\);_("$"* "-"??_);_(@_)</c:formatCode>
                <c:ptCount val="11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74-DC4B-8C1A-8CACA1177B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228288"/>
        <c:axId val="75229824"/>
      </c:barChart>
      <c:catAx>
        <c:axId val="75228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50"/>
            </a:pPr>
            <a:endParaRPr lang="en-US"/>
          </a:p>
        </c:txPr>
        <c:crossAx val="75229824"/>
        <c:crosses val="autoZero"/>
        <c:auto val="1"/>
        <c:lblAlgn val="ctr"/>
        <c:lblOffset val="100"/>
        <c:noMultiLvlLbl val="0"/>
      </c:catAx>
      <c:valAx>
        <c:axId val="752298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Shipments (Units)</a:t>
                </a:r>
              </a:p>
            </c:rich>
          </c:tx>
          <c:layout>
            <c:manualLayout>
              <c:xMode val="edge"/>
              <c:yMode val="edge"/>
              <c:x val="1.1262766434204244E-4"/>
              <c:y val="0.26699190679214707"/>
            </c:manualLayout>
          </c:layout>
          <c:overlay val="0"/>
        </c:title>
        <c:numFmt formatCode="_(&quot;$&quot;* #,##0_);_(&quot;$&quot;* \(#,##0\);_(&quot;$&quot;* &quot;-&quot;??_);_(@_)" sourceLinked="1"/>
        <c:majorTickMark val="out"/>
        <c:minorTickMark val="none"/>
        <c:tickLblPos val="nextTo"/>
        <c:txPr>
          <a:bodyPr/>
          <a:lstStyle/>
          <a:p>
            <a:pPr>
              <a:defRPr sz="1050"/>
            </a:pPr>
            <a:endParaRPr lang="en-US"/>
          </a:p>
        </c:txPr>
        <c:crossAx val="752282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478791404917092"/>
          <c:y val="2.1399614060474342E-2"/>
          <c:w val="0.50524240851760294"/>
          <c:h val="0.25838537286557767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  <c:txPr>
        <a:bodyPr/>
        <a:lstStyle/>
        <a:p>
          <a:pPr>
            <a:defRPr sz="105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Market Forecast published in 2018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2088014624453514E-2"/>
          <c:y val="0.12600276934993374"/>
          <c:w val="0.90444678837246695"/>
          <c:h val="0.7850343692949947"/>
        </c:manualLayout>
      </c:layout>
      <c:barChart>
        <c:barDir val="col"/>
        <c:grouping val="stacked"/>
        <c:varyColors val="0"/>
        <c:ser>
          <c:idx val="0"/>
          <c:order val="0"/>
          <c:tx>
            <c:v>SiP</c:v>
          </c:tx>
          <c:invertIfNegative val="0"/>
          <c:cat>
            <c:numLit>
              <c:formatCode>General</c:formatCode>
              <c:ptCount val="6"/>
              <c:pt idx="0">
                <c:v>2018</c:v>
              </c:pt>
              <c:pt idx="1">
                <c:v>2019</c:v>
              </c:pt>
              <c:pt idx="2">
                <c:v>2020</c:v>
              </c:pt>
              <c:pt idx="3">
                <c:v>2021</c:v>
              </c:pt>
              <c:pt idx="4">
                <c:v>2022</c:v>
              </c:pt>
              <c:pt idx="5">
                <c:v>2023</c:v>
              </c:pt>
            </c:numLit>
          </c:cat>
          <c:val>
            <c:numLit>
              <c:formatCode>General</c:formatCode>
              <c:ptCount val="6"/>
              <c:pt idx="0">
                <c:v>514.65424601204052</c:v>
              </c:pt>
              <c:pt idx="1">
                <c:v>596.11670216783546</c:v>
              </c:pt>
              <c:pt idx="2">
                <c:v>794.33349840128028</c:v>
              </c:pt>
              <c:pt idx="3">
                <c:v>1036.2194010309222</c:v>
              </c:pt>
              <c:pt idx="4">
                <c:v>1280.0088790489071</c:v>
              </c:pt>
              <c:pt idx="5">
                <c:v>1473.4513191591743</c:v>
              </c:pt>
            </c:numLit>
          </c:val>
          <c:extLst>
            <c:ext xmlns:c16="http://schemas.microsoft.com/office/drawing/2014/chart" uri="{C3380CC4-5D6E-409C-BE32-E72D297353CC}">
              <c16:uniqueId val="{00000000-1E1D-4F43-B491-67324FCE80DC}"/>
            </c:ext>
          </c:extLst>
        </c:ser>
        <c:ser>
          <c:idx val="1"/>
          <c:order val="1"/>
          <c:tx>
            <c:v>GaAs</c:v>
          </c:tx>
          <c:invertIfNegative val="0"/>
          <c:cat>
            <c:numLit>
              <c:formatCode>General</c:formatCode>
              <c:ptCount val="6"/>
              <c:pt idx="0">
                <c:v>2018</c:v>
              </c:pt>
              <c:pt idx="1">
                <c:v>2019</c:v>
              </c:pt>
              <c:pt idx="2">
                <c:v>2020</c:v>
              </c:pt>
              <c:pt idx="3">
                <c:v>2021</c:v>
              </c:pt>
              <c:pt idx="4">
                <c:v>2022</c:v>
              </c:pt>
              <c:pt idx="5">
                <c:v>2023</c:v>
              </c:pt>
            </c:numLit>
          </c:cat>
          <c:val>
            <c:numLit>
              <c:formatCode>General</c:formatCode>
              <c:ptCount val="6"/>
              <c:pt idx="0">
                <c:v>325.69875344746782</c:v>
              </c:pt>
              <c:pt idx="1">
                <c:v>413.86125775474113</c:v>
              </c:pt>
              <c:pt idx="2">
                <c:v>614.29434883747467</c:v>
              </c:pt>
              <c:pt idx="3">
                <c:v>822.02820050194987</c:v>
              </c:pt>
              <c:pt idx="4">
                <c:v>1085.2102125544179</c:v>
              </c:pt>
              <c:pt idx="5">
                <c:v>1159.3687200021454</c:v>
              </c:pt>
            </c:numLit>
          </c:val>
          <c:extLst>
            <c:ext xmlns:c16="http://schemas.microsoft.com/office/drawing/2014/chart" uri="{C3380CC4-5D6E-409C-BE32-E72D297353CC}">
              <c16:uniqueId val="{00000001-1E1D-4F43-B491-67324FCE80DC}"/>
            </c:ext>
          </c:extLst>
        </c:ser>
        <c:ser>
          <c:idx val="2"/>
          <c:order val="2"/>
          <c:tx>
            <c:v>InP</c:v>
          </c:tx>
          <c:invertIfNegative val="0"/>
          <c:cat>
            <c:numLit>
              <c:formatCode>General</c:formatCode>
              <c:ptCount val="6"/>
              <c:pt idx="0">
                <c:v>2018</c:v>
              </c:pt>
              <c:pt idx="1">
                <c:v>2019</c:v>
              </c:pt>
              <c:pt idx="2">
                <c:v>2020</c:v>
              </c:pt>
              <c:pt idx="3">
                <c:v>2021</c:v>
              </c:pt>
              <c:pt idx="4">
                <c:v>2022</c:v>
              </c:pt>
              <c:pt idx="5">
                <c:v>2023</c:v>
              </c:pt>
            </c:numLit>
          </c:cat>
          <c:val>
            <c:numLit>
              <c:formatCode>General</c:formatCode>
              <c:ptCount val="6"/>
              <c:pt idx="0">
                <c:v>2079.2781667237255</c:v>
              </c:pt>
              <c:pt idx="1">
                <c:v>2132.3485381522637</c:v>
              </c:pt>
              <c:pt idx="2">
                <c:v>2348.2793244305003</c:v>
              </c:pt>
              <c:pt idx="3">
                <c:v>2768.757495447634</c:v>
              </c:pt>
              <c:pt idx="4">
                <c:v>3189.2014691194745</c:v>
              </c:pt>
              <c:pt idx="5">
                <c:v>3225.9491371757122</c:v>
              </c:pt>
            </c:numLit>
          </c:val>
          <c:extLst>
            <c:ext xmlns:c16="http://schemas.microsoft.com/office/drawing/2014/chart" uri="{C3380CC4-5D6E-409C-BE32-E72D297353CC}">
              <c16:uniqueId val="{00000002-1E1D-4F43-B491-67324FCE8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347456"/>
        <c:axId val="75348992"/>
      </c:barChart>
      <c:catAx>
        <c:axId val="75347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75348992"/>
        <c:crosses val="autoZero"/>
        <c:auto val="1"/>
        <c:lblAlgn val="ctr"/>
        <c:lblOffset val="100"/>
        <c:noMultiLvlLbl val="0"/>
      </c:catAx>
      <c:valAx>
        <c:axId val="75348992"/>
        <c:scaling>
          <c:orientation val="minMax"/>
          <c:max val="6000"/>
        </c:scaling>
        <c:delete val="1"/>
        <c:axPos val="l"/>
        <c:majorGridlines/>
        <c:numFmt formatCode="&quot;$&quot;#,##0" sourceLinked="0"/>
        <c:majorTickMark val="out"/>
        <c:minorTickMark val="none"/>
        <c:tickLblPos val="nextTo"/>
        <c:crossAx val="753474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866605569035464"/>
          <c:y val="5.2588747635595831E-2"/>
          <c:w val="0.77688938140134367"/>
          <c:h val="0.86054943486403701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Summary!$B$791</c:f>
              <c:strCache>
                <c:ptCount val="1"/>
                <c:pt idx="0">
                  <c:v>LPO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40000"/>
                  <a:lumOff val="60000"/>
                </a:schemeClr>
              </a:solidFill>
            </a:ln>
          </c:spPr>
          <c:invertIfNegative val="0"/>
          <c:cat>
            <c:numRef>
              <c:f>Summary!$G$731:$M$731</c:f>
              <c:numCache>
                <c:formatCode>General</c:formatCode>
                <c:ptCount val="7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</c:numCache>
            </c:numRef>
          </c:cat>
          <c:val>
            <c:numRef>
              <c:f>Summary!$G$791:$M$791</c:f>
              <c:numCache>
                <c:formatCode>_(* #,##0_);_(* \(#,##0\);_(* "-"??_);_(@_)</c:formatCode>
                <c:ptCount val="7"/>
              </c:numCache>
            </c:numRef>
          </c:val>
          <c:extLst>
            <c:ext xmlns:c16="http://schemas.microsoft.com/office/drawing/2014/chart" uri="{C3380CC4-5D6E-409C-BE32-E72D297353CC}">
              <c16:uniqueId val="{00000000-9FDB-9345-A972-B82D7607A4E1}"/>
            </c:ext>
          </c:extLst>
        </c:ser>
        <c:ser>
          <c:idx val="1"/>
          <c:order val="1"/>
          <c:tx>
            <c:strRef>
              <c:f>Summary!$B$792</c:f>
              <c:strCache>
                <c:ptCount val="1"/>
                <c:pt idx="0">
                  <c:v>CPO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FFC000"/>
              </a:solidFill>
            </a:ln>
          </c:spPr>
          <c:invertIfNegative val="0"/>
          <c:cat>
            <c:numRef>
              <c:f>Summary!$G$731:$M$731</c:f>
              <c:numCache>
                <c:formatCode>General</c:formatCode>
                <c:ptCount val="7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</c:numCache>
            </c:numRef>
          </c:cat>
          <c:val>
            <c:numRef>
              <c:f>Summary!$G$792:$M$792</c:f>
              <c:numCache>
                <c:formatCode>_(* #,##0_);_(* \(#,##0\);_(* "-"??_);_(@_)</c:formatCode>
                <c:ptCount val="7"/>
              </c:numCache>
            </c:numRef>
          </c:val>
          <c:extLst>
            <c:ext xmlns:c16="http://schemas.microsoft.com/office/drawing/2014/chart" uri="{C3380CC4-5D6E-409C-BE32-E72D297353CC}">
              <c16:uniqueId val="{00000001-9FDB-9345-A972-B82D7607A4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374976"/>
        <c:axId val="75376512"/>
      </c:barChart>
      <c:catAx>
        <c:axId val="7537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en-US"/>
          </a:p>
        </c:txPr>
        <c:crossAx val="75376512"/>
        <c:crosses val="autoZero"/>
        <c:auto val="1"/>
        <c:lblAlgn val="ctr"/>
        <c:lblOffset val="100"/>
        <c:noMultiLvlLbl val="0"/>
      </c:catAx>
      <c:valAx>
        <c:axId val="75376512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Shipments (ports)</a:t>
                </a:r>
              </a:p>
            </c:rich>
          </c:tx>
          <c:layout>
            <c:manualLayout>
              <c:xMode val="edge"/>
              <c:yMode val="edge"/>
              <c:x val="2.9310888102993468E-3"/>
              <c:y val="0.24393730113344775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753749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5271386972570897"/>
          <c:y val="0.11488859233019205"/>
          <c:w val="0.42954321843226623"/>
          <c:h val="0.19790033479526153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503595653288362"/>
          <c:y val="4.7122797844053502E-2"/>
          <c:w val="0.82618294350584454"/>
          <c:h val="0.8476966056743729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WDM!$B$481</c:f>
              <c:strCache>
                <c:ptCount val="1"/>
                <c:pt idx="0">
                  <c:v>SiP</c:v>
                </c:pt>
              </c:strCache>
            </c:strRef>
          </c:tx>
          <c:invertIfNegative val="0"/>
          <c:cat>
            <c:numRef>
              <c:f>WDM!$C$480:$M$480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WDM!$C$481:$M$481</c:f>
              <c:numCache>
                <c:formatCode>_("$"* #,##0_);_("$"* \(#,##0\);_("$"* "-"_);_(@_)</c:formatCode>
                <c:ptCount val="11"/>
                <c:pt idx="0">
                  <c:v>289.50982600000003</c:v>
                </c:pt>
                <c:pt idx="1">
                  <c:v>403.17616826666676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5E-F04D-BE91-4AD4D9AD133F}"/>
            </c:ext>
          </c:extLst>
        </c:ser>
        <c:ser>
          <c:idx val="1"/>
          <c:order val="1"/>
          <c:tx>
            <c:strRef>
              <c:f>WDM!$B$482</c:f>
              <c:strCache>
                <c:ptCount val="1"/>
                <c:pt idx="0">
                  <c:v>InP</c:v>
                </c:pt>
              </c:strCache>
            </c:strRef>
          </c:tx>
          <c:invertIfNegative val="0"/>
          <c:cat>
            <c:numRef>
              <c:f>WDM!$C$480:$M$480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WDM!$C$482:$M$482</c:f>
              <c:numCache>
                <c:formatCode>_("$"* #,##0_);_("$"* \(#,##0\);_("$"* "-"_);_(@_)</c:formatCode>
                <c:ptCount val="11"/>
                <c:pt idx="0">
                  <c:v>530.63338399999998</c:v>
                </c:pt>
                <c:pt idx="1">
                  <c:v>418.23183840000002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5E-F04D-BE91-4AD4D9AD13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649792"/>
        <c:axId val="75651328"/>
      </c:barChart>
      <c:catAx>
        <c:axId val="75649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75651328"/>
        <c:crosses val="autoZero"/>
        <c:auto val="1"/>
        <c:lblAlgn val="ctr"/>
        <c:lblOffset val="100"/>
        <c:noMultiLvlLbl val="0"/>
      </c:catAx>
      <c:valAx>
        <c:axId val="756513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Sales ($ millions)</a:t>
                </a:r>
              </a:p>
            </c:rich>
          </c:tx>
          <c:layout>
            <c:manualLayout>
              <c:xMode val="edge"/>
              <c:yMode val="edge"/>
              <c:x val="7.7986542387978447E-3"/>
              <c:y val="0.26960271149980186"/>
            </c:manualLayout>
          </c:layout>
          <c:overlay val="0"/>
        </c:title>
        <c:numFmt formatCode="_(&quot;$&quot;* #,##0_);_(&quot;$&quot;* \(#,##0\);_(&quot;$&quot;* &quot;-&quot;_);_(@_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756497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5257776417675305"/>
          <c:y val="5.6329584402724314E-2"/>
          <c:w val="0.16731024119029486"/>
          <c:h val="0.12338618661503815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/>
              <a:t>A.S.P.</a:t>
            </a:r>
          </a:p>
        </c:rich>
      </c:tx>
      <c:layout>
        <c:manualLayout>
          <c:xMode val="edge"/>
          <c:yMode val="edge"/>
          <c:x val="0.48576694646281798"/>
          <c:y val="1.23886686096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111789523587693E-2"/>
          <c:y val="0.13515055409740401"/>
          <c:w val="0.86024243876614004"/>
          <c:h val="0.74886946789012099"/>
        </c:manualLayout>
      </c:layout>
      <c:lineChart>
        <c:grouping val="standard"/>
        <c:varyColors val="0"/>
        <c:ser>
          <c:idx val="1"/>
          <c:order val="0"/>
          <c:cat>
            <c:numRef>
              <c:f>Ethernet!$P$695:$Z$695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Ethernet!$P$696:$Z$696</c:f>
              <c:numCache>
                <c:formatCode>_("$"* #,##0_);_("$"* \(#,##0\);_("$"* "-"??_);_(@_)</c:formatCode>
                <c:ptCount val="11"/>
                <c:pt idx="0">
                  <c:v>4939.9288403201153</c:v>
                </c:pt>
                <c:pt idx="1">
                  <c:v>3852.0568148327666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CA-F94D-8B1E-0516B53F2C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109824"/>
        <c:axId val="114152576"/>
      </c:lineChart>
      <c:catAx>
        <c:axId val="11410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4152576"/>
        <c:crosses val="autoZero"/>
        <c:auto val="1"/>
        <c:lblAlgn val="ctr"/>
        <c:lblOffset val="100"/>
        <c:noMultiLvlLbl val="0"/>
      </c:catAx>
      <c:valAx>
        <c:axId val="114152576"/>
        <c:scaling>
          <c:orientation val="minMax"/>
          <c:min val="0"/>
        </c:scaling>
        <c:delete val="0"/>
        <c:axPos val="l"/>
        <c:majorGridlines/>
        <c:numFmt formatCode="&quot;$&quot;#,##0" sourceLinked="0"/>
        <c:majorTickMark val="out"/>
        <c:minorTickMark val="none"/>
        <c:tickLblPos val="nextTo"/>
        <c:crossAx val="1141098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70373932828741"/>
          <c:y val="5.3830227743271203E-2"/>
          <c:w val="0.80779945472275105"/>
          <c:h val="0.8412148481439819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Ethernet!$B$1138</c:f>
              <c:strCache>
                <c:ptCount val="1"/>
                <c:pt idx="0">
                  <c:v>SiP</c:v>
                </c:pt>
              </c:strCache>
            </c:strRef>
          </c:tx>
          <c:invertIfNegative val="0"/>
          <c:cat>
            <c:numRef>
              <c:f>Ethernet!$C$1137:$M$1137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Ethernet!$C$1138:$M$1138</c:f>
              <c:numCache>
                <c:formatCode>_("$"* #,##0_);_("$"* \(#,##0\);_("$"* "-"??_);_(@_)</c:formatCode>
                <c:ptCount val="11"/>
                <c:pt idx="0">
                  <c:v>374.62479151999997</c:v>
                </c:pt>
                <c:pt idx="1">
                  <c:v>418.93298076693316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51-4842-9D6E-236F35A3DBEE}"/>
            </c:ext>
          </c:extLst>
        </c:ser>
        <c:ser>
          <c:idx val="1"/>
          <c:order val="1"/>
          <c:tx>
            <c:strRef>
              <c:f>Ethernet!$B$1139</c:f>
              <c:strCache>
                <c:ptCount val="1"/>
                <c:pt idx="0">
                  <c:v>GaAs</c:v>
                </c:pt>
              </c:strCache>
            </c:strRef>
          </c:tx>
          <c:invertIfNegative val="0"/>
          <c:cat>
            <c:numRef>
              <c:f>Ethernet!$C$1137:$M$1137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Ethernet!$C$1139:$M$1139</c:f>
              <c:numCache>
                <c:formatCode>_("$"* #,##0_);_("$"* \(#,##0\);_("$"* "-"??_);_(@_)</c:formatCode>
                <c:ptCount val="11"/>
                <c:pt idx="0">
                  <c:v>244.73494686689398</c:v>
                </c:pt>
                <c:pt idx="1">
                  <c:v>216.85776864935067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51-4842-9D6E-236F35A3DBEE}"/>
            </c:ext>
          </c:extLst>
        </c:ser>
        <c:ser>
          <c:idx val="2"/>
          <c:order val="2"/>
          <c:tx>
            <c:strRef>
              <c:f>Ethernet!$B$1140</c:f>
              <c:strCache>
                <c:ptCount val="1"/>
                <c:pt idx="0">
                  <c:v>InP</c:v>
                </c:pt>
              </c:strCache>
            </c:strRef>
          </c:tx>
          <c:invertIfNegative val="0"/>
          <c:cat>
            <c:numRef>
              <c:f>Ethernet!$C$1137:$M$1137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Ethernet!$C$1140:$M$1140</c:f>
              <c:numCache>
                <c:formatCode>_("$"* #,##0_);_("$"* \(#,##0\);_("$"* "-"??_);_(@_)</c:formatCode>
                <c:ptCount val="11"/>
                <c:pt idx="0">
                  <c:v>1509.0404112349834</c:v>
                </c:pt>
                <c:pt idx="1">
                  <c:v>1057.3917832574912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51-4842-9D6E-236F35A3DBEE}"/>
            </c:ext>
          </c:extLst>
        </c:ser>
        <c:ser>
          <c:idx val="3"/>
          <c:order val="3"/>
          <c:tx>
            <c:strRef>
              <c:f>Ethernet!$B$1141</c:f>
              <c:strCache>
                <c:ptCount val="1"/>
                <c:pt idx="0">
                  <c:v>TFLN-other</c:v>
                </c:pt>
              </c:strCache>
            </c:strRef>
          </c:tx>
          <c:invertIfNegative val="0"/>
          <c:cat>
            <c:numRef>
              <c:f>Ethernet!$C$1137:$M$1137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Ethernet!$C$1141:$M$1141</c:f>
              <c:numCache>
                <c:formatCode>_("$"* #,##0_);_("$"* \(#,##0\);_("$"* "-"??_);_(@_)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BD-224A-A4C3-11D91012E1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4324992"/>
        <c:axId val="114326528"/>
      </c:barChart>
      <c:catAx>
        <c:axId val="114324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4326528"/>
        <c:crosses val="autoZero"/>
        <c:auto val="1"/>
        <c:lblAlgn val="ctr"/>
        <c:lblOffset val="100"/>
        <c:noMultiLvlLbl val="0"/>
      </c:catAx>
      <c:valAx>
        <c:axId val="114326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Sales ($ millions)</a:t>
                </a:r>
              </a:p>
            </c:rich>
          </c:tx>
          <c:layout>
            <c:manualLayout>
              <c:xMode val="edge"/>
              <c:yMode val="edge"/>
              <c:x val="2.0286038381680804E-2"/>
              <c:y val="0.33200221286385223"/>
            </c:manualLayout>
          </c:layout>
          <c:overlay val="0"/>
        </c:title>
        <c:numFmt formatCode="_(&quot;$&quot;* #,##0_);_(&quot;$&quot;* \(#,##0\);_(&quot;$&quot;* &quot;-&quot;??_);_(@_)" sourceLinked="1"/>
        <c:majorTickMark val="out"/>
        <c:minorTickMark val="none"/>
        <c:tickLblPos val="nextTo"/>
        <c:crossAx val="1143249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7365297973277831"/>
          <c:y val="8.7875866728489932E-2"/>
          <c:w val="0.39977436910286618"/>
          <c:h val="9.2769965163361487E-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/>
              <a:t>Revenue ($ mn)</a:t>
            </a:r>
          </a:p>
        </c:rich>
      </c:tx>
      <c:layout>
        <c:manualLayout>
          <c:xMode val="edge"/>
          <c:yMode val="edge"/>
          <c:x val="0.48576694646281798"/>
          <c:y val="1.23886686096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111789523587693E-2"/>
          <c:y val="0.13515055409740401"/>
          <c:w val="0.86024243876614004"/>
          <c:h val="0.74886946789012099"/>
        </c:manualLayout>
      </c:layout>
      <c:lineChart>
        <c:grouping val="standard"/>
        <c:varyColors val="0"/>
        <c:ser>
          <c:idx val="1"/>
          <c:order val="0"/>
          <c:cat>
            <c:numRef>
              <c:f>Ethernet!$P$695:$Z$695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Ethernet!$P$697:$Z$697</c:f>
              <c:numCache>
                <c:formatCode>_("$"* #,##0_);_("$"* \(#,##0\);_("$"* "-"??_);_(@_)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CA-F94D-8B1E-0516B53F2C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35104"/>
        <c:axId val="114353280"/>
      </c:lineChart>
      <c:catAx>
        <c:axId val="11433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4353280"/>
        <c:crosses val="autoZero"/>
        <c:auto val="1"/>
        <c:lblAlgn val="ctr"/>
        <c:lblOffset val="100"/>
        <c:noMultiLvlLbl val="0"/>
      </c:catAx>
      <c:valAx>
        <c:axId val="114353280"/>
        <c:scaling>
          <c:orientation val="minMax"/>
          <c:min val="0"/>
        </c:scaling>
        <c:delete val="0"/>
        <c:axPos val="l"/>
        <c:majorGridlines/>
        <c:numFmt formatCode="&quot;$&quot;#,##0" sourceLinked="0"/>
        <c:majorTickMark val="out"/>
        <c:minorTickMark val="none"/>
        <c:tickLblPos val="nextTo"/>
        <c:crossAx val="1143351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834114230743449"/>
          <c:y val="9.258594260943627E-2"/>
          <c:w val="0.84614339325723265"/>
          <c:h val="0.799347606085537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'AOC-LPO-CPO'!$B$409</c:f>
              <c:strCache>
                <c:ptCount val="1"/>
                <c:pt idx="0">
                  <c:v>400/800G AOCs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'AOC-LPO-CPO'!$F$408:$K$408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'AOC-LPO-CPO'!$F$409:$K$409</c:f>
              <c:numCache>
                <c:formatCode>_(* #,##0_);_(* \(#,##0\);_(* "-"??_);_(@_)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1-814D-A3C2-90009D95B9E4}"/>
            </c:ext>
          </c:extLst>
        </c:ser>
        <c:ser>
          <c:idx val="1"/>
          <c:order val="1"/>
          <c:tx>
            <c:strRef>
              <c:f>'AOC-LPO-CPO'!$B$410</c:f>
              <c:strCache>
                <c:ptCount val="1"/>
                <c:pt idx="0">
                  <c:v>800G CPO (up to 30m reach)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'AOC-LPO-CPO'!$F$408:$K$408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'AOC-LPO-CPO'!$F$410:$K$410</c:f>
              <c:numCache>
                <c:formatCode>_(* #,##0_);_(* \(#,##0\);_(* "-"??_);_(@_)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B1-814D-A3C2-90009D95B9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8748672"/>
        <c:axId val="118750208"/>
      </c:barChart>
      <c:catAx>
        <c:axId val="118748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750208"/>
        <c:crosses val="autoZero"/>
        <c:auto val="1"/>
        <c:lblAlgn val="ctr"/>
        <c:lblOffset val="100"/>
        <c:noMultiLvlLbl val="0"/>
      </c:catAx>
      <c:valAx>
        <c:axId val="118750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7486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5671974504261191"/>
          <c:y val="0.12577638213718612"/>
          <c:w val="0.68382577083825336"/>
          <c:h val="9.551338882068410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318187590430651"/>
          <c:y val="4.7122797844053502E-2"/>
          <c:w val="0.8180370782946037"/>
          <c:h val="0.8476965129642577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'Report charts'!$B$187</c:f>
              <c:strCache>
                <c:ptCount val="1"/>
                <c:pt idx="0">
                  <c:v>SiP</c:v>
                </c:pt>
              </c:strCache>
            </c:strRef>
          </c:tx>
          <c:invertIfNegative val="0"/>
          <c:cat>
            <c:numRef>
              <c:f>'Report charts'!$C$186:$M$186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'Report charts'!$C$187:$M$187</c:f>
              <c:numCache>
                <c:formatCode>_("$"* #,##0_);_("$"* \(#,##0\);_("$"* "-"_);_(@_)</c:formatCode>
                <c:ptCount val="11"/>
                <c:pt idx="0">
                  <c:v>473.979826</c:v>
                </c:pt>
                <c:pt idx="1">
                  <c:v>792.56000099393941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80-0F47-8606-8541A4F51F15}"/>
            </c:ext>
          </c:extLst>
        </c:ser>
        <c:ser>
          <c:idx val="1"/>
          <c:order val="1"/>
          <c:tx>
            <c:strRef>
              <c:f>'Report charts'!$B$188</c:f>
              <c:strCache>
                <c:ptCount val="1"/>
                <c:pt idx="0">
                  <c:v>InP</c:v>
                </c:pt>
              </c:strCache>
            </c:strRef>
          </c:tx>
          <c:invertIfNegative val="0"/>
          <c:cat>
            <c:numRef>
              <c:f>'Report charts'!$C$186:$M$186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'Report charts'!$C$188:$M$188</c:f>
              <c:numCache>
                <c:formatCode>_("$"* #,##0_);_("$"* \(#,##0\);_("$"* "-"_);_(@_)</c:formatCode>
                <c:ptCount val="11"/>
                <c:pt idx="0">
                  <c:v>760.07912945454541</c:v>
                </c:pt>
                <c:pt idx="1">
                  <c:v>882.74881294545446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80-0F47-8606-8541A4F51F15}"/>
            </c:ext>
          </c:extLst>
        </c:ser>
        <c:ser>
          <c:idx val="2"/>
          <c:order val="2"/>
          <c:tx>
            <c:strRef>
              <c:f>'Report charts'!$B$189</c:f>
              <c:strCache>
                <c:ptCount val="1"/>
                <c:pt idx="0">
                  <c:v>Bulk LN</c:v>
                </c:pt>
              </c:strCache>
            </c:strRef>
          </c:tx>
          <c:invertIfNegative val="0"/>
          <c:cat>
            <c:numRef>
              <c:f>'Report charts'!$C$186:$M$186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'Report charts'!$C$189:$M$189</c:f>
              <c:numCache>
                <c:formatCode>_("$"* #,##0_);_("$"* \(#,##0\);_("$"* "-"??_);_(@_)</c:formatCode>
                <c:ptCount val="11"/>
                <c:pt idx="0">
                  <c:v>2249.8245818181822</c:v>
                </c:pt>
                <c:pt idx="1">
                  <c:v>1777.8172800000002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9-2141-9161-3810106C0E09}"/>
            </c:ext>
          </c:extLst>
        </c:ser>
        <c:ser>
          <c:idx val="3"/>
          <c:order val="3"/>
          <c:tx>
            <c:strRef>
              <c:f>'Report charts'!$B$190</c:f>
              <c:strCache>
                <c:ptCount val="1"/>
                <c:pt idx="0">
                  <c:v>TFLN and Other</c:v>
                </c:pt>
              </c:strCache>
            </c:strRef>
          </c:tx>
          <c:invertIfNegative val="0"/>
          <c:cat>
            <c:numRef>
              <c:f>'Report charts'!$C$186:$M$186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'Report charts'!$C$190:$M$190</c:f>
              <c:numCache>
                <c:formatCode>_("$"* #,##0_);_("$"* \(#,##0\);_("$"* "-"??_);_(@_)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9-2141-9161-3810106C0E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1762560"/>
        <c:axId val="121764096"/>
      </c:barChart>
      <c:catAx>
        <c:axId val="121762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121764096"/>
        <c:crosses val="autoZero"/>
        <c:auto val="1"/>
        <c:lblAlgn val="ctr"/>
        <c:lblOffset val="100"/>
        <c:noMultiLvlLbl val="0"/>
      </c:catAx>
      <c:valAx>
        <c:axId val="1217640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Sales ($ millions)</a:t>
                </a:r>
              </a:p>
            </c:rich>
          </c:tx>
          <c:overlay val="0"/>
        </c:title>
        <c:numFmt formatCode="_(&quot;$&quot;* #,##0_);_(&quot;$&quot;* \(#,##0\);_(&quot;$&quot;* &quot;-&quot;_);_(@_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121762560"/>
        <c:crosses val="autoZero"/>
        <c:crossBetween val="between"/>
        <c:majorUnit val="2000"/>
        <c:minorUnit val="1000"/>
      </c:valAx>
    </c:plotArea>
    <c:legend>
      <c:legendPos val="r"/>
      <c:layout>
        <c:manualLayout>
          <c:xMode val="edge"/>
          <c:yMode val="edge"/>
          <c:x val="0.15220659016153981"/>
          <c:y val="6.8109915057800466E-2"/>
          <c:w val="0.45525446914122875"/>
          <c:h val="0.13018134875197535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38139501525952"/>
          <c:y val="5.3830227743271203E-2"/>
          <c:w val="0.84015353031352802"/>
          <c:h val="0.8412148481439819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'Report charts'!$B$163</c:f>
              <c:strCache>
                <c:ptCount val="1"/>
                <c:pt idx="0">
                  <c:v>SiP</c:v>
                </c:pt>
              </c:strCache>
            </c:strRef>
          </c:tx>
          <c:invertIfNegative val="0"/>
          <c:cat>
            <c:numRef>
              <c:f>'Report charts'!$C$162:$M$162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'Report charts'!$C$163:$M$163</c:f>
              <c:numCache>
                <c:formatCode>_("$"* #,##0_);_("$"* \(#,##0\);_("$"* "-"??_);_(@_)</c:formatCode>
                <c:ptCount val="11"/>
                <c:pt idx="0">
                  <c:v>374.62479151999997</c:v>
                </c:pt>
                <c:pt idx="1">
                  <c:v>418.93298076693316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67-7846-B7F1-C4CA4E9B250C}"/>
            </c:ext>
          </c:extLst>
        </c:ser>
        <c:ser>
          <c:idx val="1"/>
          <c:order val="1"/>
          <c:tx>
            <c:strRef>
              <c:f>'Report charts'!$B$164</c:f>
              <c:strCache>
                <c:ptCount val="1"/>
                <c:pt idx="0">
                  <c:v>GaAs</c:v>
                </c:pt>
              </c:strCache>
            </c:strRef>
          </c:tx>
          <c:invertIfNegative val="0"/>
          <c:cat>
            <c:numRef>
              <c:f>'Report charts'!$C$162:$M$162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'Report charts'!$C$164:$M$164</c:f>
              <c:numCache>
                <c:formatCode>_("$"* #,##0_);_("$"* \(#,##0\);_("$"* "-"??_);_(@_)</c:formatCode>
                <c:ptCount val="11"/>
                <c:pt idx="0">
                  <c:v>287.10206435019046</c:v>
                </c:pt>
                <c:pt idx="1">
                  <c:v>276.16893114497901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67-7846-B7F1-C4CA4E9B250C}"/>
            </c:ext>
          </c:extLst>
        </c:ser>
        <c:ser>
          <c:idx val="2"/>
          <c:order val="2"/>
          <c:tx>
            <c:strRef>
              <c:f>'Report charts'!$B$165</c:f>
              <c:strCache>
                <c:ptCount val="1"/>
                <c:pt idx="0">
                  <c:v>InP</c:v>
                </c:pt>
              </c:strCache>
            </c:strRef>
          </c:tx>
          <c:invertIfNegative val="0"/>
          <c:cat>
            <c:numRef>
              <c:f>'Report charts'!$C$162:$M$162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'Report charts'!$C$165:$M$165</c:f>
              <c:numCache>
                <c:formatCode>_("$"* #,##0_);_("$"* \(#,##0\);_("$"* "-"??_);_(@_)</c:formatCode>
                <c:ptCount val="11"/>
                <c:pt idx="0">
                  <c:v>1543.9654112349835</c:v>
                </c:pt>
                <c:pt idx="1">
                  <c:v>1152.3219029546733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67-7846-B7F1-C4CA4E9B25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1791616"/>
        <c:axId val="121793152"/>
      </c:barChart>
      <c:catAx>
        <c:axId val="121791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121793152"/>
        <c:crosses val="autoZero"/>
        <c:auto val="1"/>
        <c:lblAlgn val="ctr"/>
        <c:lblOffset val="100"/>
        <c:noMultiLvlLbl val="0"/>
      </c:catAx>
      <c:valAx>
        <c:axId val="1217931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Sales ($ millions)</a:t>
                </a:r>
              </a:p>
            </c:rich>
          </c:tx>
          <c:layout>
            <c:manualLayout>
              <c:xMode val="edge"/>
              <c:yMode val="edge"/>
              <c:x val="6.3091282418400001E-3"/>
              <c:y val="0.28299862623962102"/>
            </c:manualLayout>
          </c:layout>
          <c:overlay val="0"/>
        </c:title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1217916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9437683060053304"/>
          <c:y val="0.10692963495221745"/>
          <c:w val="9.1488467937035661E-2"/>
          <c:h val="0.39040170812014124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392131317969096"/>
          <c:y val="0.14103111022608908"/>
          <c:w val="0.76255248230853323"/>
          <c:h val="0.7426835059126277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Summary!$B$337</c:f>
              <c:strCache>
                <c:ptCount val="1"/>
                <c:pt idx="0">
                  <c:v>WDM</c:v>
                </c:pt>
              </c:strCache>
            </c:strRef>
          </c:tx>
          <c:invertIfNegative val="0"/>
          <c:cat>
            <c:numRef>
              <c:f>Summary!$C$336:$M$336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Summary!$C$337:$M$337</c:f>
              <c:numCache>
                <c:formatCode>_(* #,##0_);_(* \(#,##0\);_(* "-"??_);_(@_)</c:formatCode>
                <c:ptCount val="11"/>
                <c:pt idx="0">
                  <c:v>636556.25</c:v>
                </c:pt>
                <c:pt idx="1">
                  <c:v>828103.05600000022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BF-6247-B06B-10F87F4A5BAB}"/>
            </c:ext>
          </c:extLst>
        </c:ser>
        <c:ser>
          <c:idx val="3"/>
          <c:order val="1"/>
          <c:tx>
            <c:strRef>
              <c:f>Summary!$B$338</c:f>
              <c:strCache>
                <c:ptCount val="1"/>
                <c:pt idx="0">
                  <c:v>Ethernet</c:v>
                </c:pt>
              </c:strCache>
            </c:strRef>
          </c:tx>
          <c:invertIfNegative val="0"/>
          <c:cat>
            <c:numRef>
              <c:f>Summary!$C$336:$M$336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Summary!$C$338:$M$338</c:f>
              <c:numCache>
                <c:formatCode>_(* #,##0_);_(* \(#,##0\);_(* "-"??_);_(@_)</c:formatCode>
                <c:ptCount val="11"/>
                <c:pt idx="0">
                  <c:v>4896231.9681232497</c:v>
                </c:pt>
                <c:pt idx="1">
                  <c:v>5540051.3763736272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BF-6247-B06B-10F87F4A5BAB}"/>
            </c:ext>
          </c:extLst>
        </c:ser>
        <c:ser>
          <c:idx val="4"/>
          <c:order val="2"/>
          <c:tx>
            <c:strRef>
              <c:f>Summary!$B$339</c:f>
              <c:strCache>
                <c:ptCount val="1"/>
                <c:pt idx="0">
                  <c:v>Fibre Channel</c:v>
                </c:pt>
              </c:strCache>
            </c:strRef>
          </c:tx>
          <c:invertIfNegative val="0"/>
          <c:cat>
            <c:numRef>
              <c:f>Summary!$C$336:$M$336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Summary!$C$339:$M$339</c:f>
              <c:numCache>
                <c:formatCode>_(* #,##0_);_(* \(#,##0\);_(* "-"??_);_(@_)</c:formatCode>
                <c:ptCount val="11"/>
                <c:pt idx="0">
                  <c:v>31799</c:v>
                </c:pt>
                <c:pt idx="1">
                  <c:v>96679.502625868743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BF-6247-B06B-10F87F4A5BAB}"/>
            </c:ext>
          </c:extLst>
        </c:ser>
        <c:ser>
          <c:idx val="5"/>
          <c:order val="3"/>
          <c:tx>
            <c:strRef>
              <c:f>Summary!$B$340</c:f>
              <c:strCache>
                <c:ptCount val="1"/>
                <c:pt idx="0">
                  <c:v>Fronthaul</c:v>
                </c:pt>
              </c:strCache>
            </c:strRef>
          </c:tx>
          <c:invertIfNegative val="0"/>
          <c:cat>
            <c:numRef>
              <c:f>Summary!$C$336:$M$336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Summary!$C$340:$M$340</c:f>
              <c:numCache>
                <c:formatCode>_(* #,##0_);_(* \(#,##0\);_(* "-"??_);_(@_)</c:formatCode>
                <c:ptCount val="11"/>
                <c:pt idx="0">
                  <c:v>80055</c:v>
                </c:pt>
                <c:pt idx="1">
                  <c:v>1063613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CBF-6247-B06B-10F87F4A5BAB}"/>
            </c:ext>
          </c:extLst>
        </c:ser>
        <c:ser>
          <c:idx val="0"/>
          <c:order val="4"/>
          <c:tx>
            <c:strRef>
              <c:f>Summary!$B$341</c:f>
              <c:strCache>
                <c:ptCount val="1"/>
                <c:pt idx="0">
                  <c:v>Backhaul</c:v>
                </c:pt>
              </c:strCache>
            </c:strRef>
          </c:tx>
          <c:invertIfNegative val="0"/>
          <c:cat>
            <c:numRef>
              <c:f>Summary!$C$336:$M$336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Summary!$C$341:$M$341</c:f>
              <c:numCache>
                <c:formatCode>_(* #,##0_);_(* \(#,##0\);_(* "-"??_);_(@_)</c:formatCode>
                <c:ptCount val="11"/>
                <c:pt idx="0">
                  <c:v>593180</c:v>
                </c:pt>
                <c:pt idx="1">
                  <c:v>847145.65639312007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02-AF46-A9CC-1A3AF30AE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3218688"/>
        <c:axId val="73228672"/>
      </c:barChart>
      <c:catAx>
        <c:axId val="73218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73228672"/>
        <c:crosses val="autoZero"/>
        <c:auto val="1"/>
        <c:lblAlgn val="ctr"/>
        <c:lblOffset val="100"/>
        <c:noMultiLvlLbl val="0"/>
      </c:catAx>
      <c:valAx>
        <c:axId val="732286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Shipments (units)</a:t>
                </a:r>
              </a:p>
            </c:rich>
          </c:tx>
          <c:layout>
            <c:manualLayout>
              <c:xMode val="edge"/>
              <c:yMode val="edge"/>
              <c:x val="7.0740139296418831E-3"/>
              <c:y val="0.22292650929354696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732186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7639667364185965"/>
          <c:y val="3.8851786042521902E-2"/>
          <c:w val="0.7775396222353802"/>
          <c:h val="6.8190521414129027E-2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Summary!$C$56:$M$56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Summary!$C$97:$M$97</c:f>
              <c:numCache>
                <c:formatCode>_("$"* #,##0_);_("$"* \(#,##0\);_("$"* "-"??_);_(@_)</c:formatCode>
                <c:ptCount val="11"/>
                <c:pt idx="0">
                  <c:v>869.82159299099351</c:v>
                </c:pt>
                <c:pt idx="1">
                  <c:v>1234.4359621328581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EB-C640-BA81-619BD2E48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1809920"/>
        <c:axId val="121828096"/>
      </c:barChart>
      <c:catAx>
        <c:axId val="12180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1828096"/>
        <c:crosses val="autoZero"/>
        <c:auto val="1"/>
        <c:lblAlgn val="ctr"/>
        <c:lblOffset val="100"/>
        <c:noMultiLvlLbl val="0"/>
      </c:catAx>
      <c:valAx>
        <c:axId val="1218280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Sales ($M)</a:t>
                </a:r>
              </a:p>
            </c:rich>
          </c:tx>
          <c:overlay val="0"/>
        </c:title>
        <c:numFmt formatCode="_(&quot;$&quot;* #,##0_);_(&quot;$&quot;* \(#,##0\);_(&quot;$&quot;* &quot;-&quot;??_);_(@_)" sourceLinked="1"/>
        <c:majorTickMark val="out"/>
        <c:minorTickMark val="none"/>
        <c:tickLblPos val="nextTo"/>
        <c:crossAx val="1218099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992502389315901"/>
          <c:y val="0.11158573928259"/>
          <c:w val="0.75050667987514297"/>
          <c:h val="0.7721287079739900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Summary!$B$687</c:f>
              <c:strCache>
                <c:ptCount val="1"/>
                <c:pt idx="0">
                  <c:v>WDM</c:v>
                </c:pt>
              </c:strCache>
            </c:strRef>
          </c:tx>
          <c:invertIfNegative val="0"/>
          <c:cat>
            <c:numRef>
              <c:f>Summary!$C$686:$M$686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Summary!$C$687:$M$687</c:f>
              <c:numCache>
                <c:formatCode>_(* #,##0_);_(* \(#,##0\);_(* "-"??_);_(@_)</c:formatCode>
                <c:ptCount val="11"/>
                <c:pt idx="0">
                  <c:v>734078.8</c:v>
                </c:pt>
                <c:pt idx="1">
                  <c:v>1016002.7000000002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B4-144B-8235-22A6CFC2F2A3}"/>
            </c:ext>
          </c:extLst>
        </c:ser>
        <c:ser>
          <c:idx val="3"/>
          <c:order val="1"/>
          <c:tx>
            <c:strRef>
              <c:f>Summary!$B$688</c:f>
              <c:strCache>
                <c:ptCount val="1"/>
                <c:pt idx="0">
                  <c:v>Ethernet</c:v>
                </c:pt>
              </c:strCache>
            </c:strRef>
          </c:tx>
          <c:invertIfNegative val="0"/>
          <c:cat>
            <c:numRef>
              <c:f>Summary!$C$686:$M$686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Summary!$C$688:$M$688</c:f>
              <c:numCache>
                <c:formatCode>_(* #,##0_);_(* \(#,##0\);_(* "-"??_);_(@_)</c:formatCode>
                <c:ptCount val="11"/>
                <c:pt idx="0">
                  <c:v>10196657.936694678</c:v>
                </c:pt>
                <c:pt idx="1">
                  <c:v>11288874.8675151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B4-144B-8235-22A6CFC2F2A3}"/>
            </c:ext>
          </c:extLst>
        </c:ser>
        <c:ser>
          <c:idx val="4"/>
          <c:order val="2"/>
          <c:tx>
            <c:strRef>
              <c:f>Summary!$B$689</c:f>
              <c:strCache>
                <c:ptCount val="1"/>
                <c:pt idx="0">
                  <c:v>Fibre Channel</c:v>
                </c:pt>
              </c:strCache>
            </c:strRef>
          </c:tx>
          <c:invertIfNegative val="0"/>
          <c:cat>
            <c:numRef>
              <c:f>Summary!$C$686:$M$686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Summary!$C$689:$M$689</c:f>
              <c:numCache>
                <c:formatCode>_(* #,##0_);_(* \(#,##0\);_(* "-"??_);_(@_)</c:formatCode>
                <c:ptCount val="11"/>
                <c:pt idx="0">
                  <c:v>31799</c:v>
                </c:pt>
                <c:pt idx="1">
                  <c:v>96679.502625868743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B4-144B-8235-22A6CFC2F2A3}"/>
            </c:ext>
          </c:extLst>
        </c:ser>
        <c:ser>
          <c:idx val="5"/>
          <c:order val="3"/>
          <c:tx>
            <c:strRef>
              <c:f>Summary!$B$690</c:f>
              <c:strCache>
                <c:ptCount val="1"/>
                <c:pt idx="0">
                  <c:v>Fronthaul</c:v>
                </c:pt>
              </c:strCache>
            </c:strRef>
          </c:tx>
          <c:invertIfNegative val="0"/>
          <c:cat>
            <c:numRef>
              <c:f>Summary!$C$686:$M$686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Summary!$C$690:$M$690</c:f>
              <c:numCache>
                <c:formatCode>_(* #,##0_);_(* \(#,##0\);_(* "-"??_);_(@_)</c:formatCode>
                <c:ptCount val="11"/>
                <c:pt idx="0">
                  <c:v>80055</c:v>
                </c:pt>
                <c:pt idx="1">
                  <c:v>1063613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0B4-144B-8235-22A6CFC2F2A3}"/>
            </c:ext>
          </c:extLst>
        </c:ser>
        <c:ser>
          <c:idx val="2"/>
          <c:order val="4"/>
          <c:tx>
            <c:strRef>
              <c:f>Summary!$B$691</c:f>
              <c:strCache>
                <c:ptCount val="1"/>
                <c:pt idx="0">
                  <c:v>Backhaul</c:v>
                </c:pt>
              </c:strCache>
            </c:strRef>
          </c:tx>
          <c:invertIfNegative val="0"/>
          <c:cat>
            <c:numRef>
              <c:f>Summary!$C$686:$M$686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Summary!$C$691:$M$691</c:f>
              <c:numCache>
                <c:formatCode>_(* #,##0_);_(* \(#,##0\);_(* "-"??_);_(@_)</c:formatCode>
                <c:ptCount val="11"/>
                <c:pt idx="0">
                  <c:v>593180</c:v>
                </c:pt>
                <c:pt idx="1">
                  <c:v>848145.65639312007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CC-5A49-AB15-A3D76A28FD2F}"/>
            </c:ext>
          </c:extLst>
        </c:ser>
        <c:ser>
          <c:idx val="6"/>
          <c:order val="5"/>
          <c:tx>
            <c:strRef>
              <c:f>Summary!$B$692</c:f>
              <c:strCache>
                <c:ptCount val="1"/>
                <c:pt idx="0">
                  <c:v>FTTX</c:v>
                </c:pt>
              </c:strCache>
            </c:strRef>
          </c:tx>
          <c:invertIfNegative val="0"/>
          <c:cat>
            <c:numRef>
              <c:f>Summary!$C$686:$M$686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Summary!$C$692:$M$692</c:f>
              <c:numCache>
                <c:formatCode>_(* #,##0_);_(* \(#,##0\);_(* "-"??_);_(@_)</c:formatCode>
                <c:ptCount val="11"/>
                <c:pt idx="0">
                  <c:v>1614650</c:v>
                </c:pt>
                <c:pt idx="1">
                  <c:v>1893124.5744680851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0B4-144B-8235-22A6CFC2F2A3}"/>
            </c:ext>
          </c:extLst>
        </c:ser>
        <c:ser>
          <c:idx val="0"/>
          <c:order val="6"/>
          <c:tx>
            <c:strRef>
              <c:f>Summary!$B$693</c:f>
              <c:strCache>
                <c:ptCount val="1"/>
                <c:pt idx="0">
                  <c:v>AOC-LPO-CPO</c:v>
                </c:pt>
              </c:strCache>
            </c:strRef>
          </c:tx>
          <c:invertIfNegative val="0"/>
          <c:cat>
            <c:numRef>
              <c:f>Summary!$C$686:$M$686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Summary!$C$693:$M$693</c:f>
              <c:numCache>
                <c:formatCode>_(* #,##0_);_(* \(#,##0\);_(* "-"??_);_(@_)</c:formatCode>
                <c:ptCount val="11"/>
                <c:pt idx="0">
                  <c:v>978591</c:v>
                </c:pt>
                <c:pt idx="1">
                  <c:v>1245333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CC-5A49-AB15-A3D76A28F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1954304"/>
        <c:axId val="121955840"/>
      </c:barChart>
      <c:catAx>
        <c:axId val="121954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121955840"/>
        <c:crosses val="autoZero"/>
        <c:auto val="1"/>
        <c:lblAlgn val="ctr"/>
        <c:lblOffset val="100"/>
        <c:noMultiLvlLbl val="0"/>
      </c:catAx>
      <c:valAx>
        <c:axId val="12195584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Shipments (units)</a:t>
                </a:r>
              </a:p>
            </c:rich>
          </c:tx>
          <c:layout>
            <c:manualLayout>
              <c:xMode val="edge"/>
              <c:yMode val="edge"/>
              <c:x val="3.1010224493600101E-2"/>
              <c:y val="0.26117192206380402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1219543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4372447827584287"/>
          <c:y val="0.11831016977938927"/>
          <c:w val="0.38330885286769428"/>
          <c:h val="0.25453434679274278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038150983902502"/>
          <c:y val="0.11158573928259"/>
          <c:w val="0.8000501208471047"/>
          <c:h val="0.7721287079739900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Summary!$B$697</c:f>
              <c:strCache>
                <c:ptCount val="1"/>
                <c:pt idx="0">
                  <c:v>WDM</c:v>
                </c:pt>
              </c:strCache>
            </c:strRef>
          </c:tx>
          <c:invertIfNegative val="0"/>
          <c:cat>
            <c:numRef>
              <c:f>Summary!$C$696:$M$696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Summary!$C$697:$M$697</c:f>
              <c:numCache>
                <c:formatCode>_("$"* #,##0_);_("$"* \(#,##0\);_("$"* "-"??_);_(@_)</c:formatCode>
                <c:ptCount val="11"/>
                <c:pt idx="0">
                  <c:v>1464.5629554545453</c:v>
                </c:pt>
                <c:pt idx="1">
                  <c:v>1918.3467543304271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B4-144B-8235-22A6CFC2F2A3}"/>
            </c:ext>
          </c:extLst>
        </c:ser>
        <c:ser>
          <c:idx val="3"/>
          <c:order val="1"/>
          <c:tx>
            <c:strRef>
              <c:f>Summary!$B$698</c:f>
              <c:strCache>
                <c:ptCount val="1"/>
                <c:pt idx="0">
                  <c:v>Ethernet</c:v>
                </c:pt>
              </c:strCache>
            </c:strRef>
          </c:tx>
          <c:invertIfNegative val="0"/>
          <c:cat>
            <c:numRef>
              <c:f>Summary!$C$696:$M$696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Summary!$C$698:$M$698</c:f>
              <c:numCache>
                <c:formatCode>_("$"* #,##0_);_("$"* \(#,##0\);_("$"* "-"??_);_(@_)</c:formatCode>
                <c:ptCount val="11"/>
                <c:pt idx="0">
                  <c:v>2857.7173475780064</c:v>
                </c:pt>
                <c:pt idx="1">
                  <c:v>2365.1971699808687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B4-144B-8235-22A6CFC2F2A3}"/>
            </c:ext>
          </c:extLst>
        </c:ser>
        <c:ser>
          <c:idx val="4"/>
          <c:order val="2"/>
          <c:tx>
            <c:strRef>
              <c:f>Summary!$B$699</c:f>
              <c:strCache>
                <c:ptCount val="1"/>
                <c:pt idx="0">
                  <c:v>Fibre Channel</c:v>
                </c:pt>
              </c:strCache>
            </c:strRef>
          </c:tx>
          <c:invertIfNegative val="0"/>
          <c:cat>
            <c:numRef>
              <c:f>Summary!$C$696:$M$696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Summary!$C$699:$M$699</c:f>
              <c:numCache>
                <c:formatCode>_("$"* #,##0_);_("$"* \(#,##0\);_("$"* "-"??_);_(@_)</c:formatCode>
                <c:ptCount val="11"/>
                <c:pt idx="0">
                  <c:v>7.5791967799999993</c:v>
                </c:pt>
                <c:pt idx="1">
                  <c:v>17.248707766168746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B4-144B-8235-22A6CFC2F2A3}"/>
            </c:ext>
          </c:extLst>
        </c:ser>
        <c:ser>
          <c:idx val="5"/>
          <c:order val="3"/>
          <c:tx>
            <c:strRef>
              <c:f>Summary!$B$700</c:f>
              <c:strCache>
                <c:ptCount val="1"/>
                <c:pt idx="0">
                  <c:v>Fronthaul</c:v>
                </c:pt>
              </c:strCache>
            </c:strRef>
          </c:tx>
          <c:invertIfNegative val="0"/>
          <c:cat>
            <c:numRef>
              <c:f>Summary!$C$696:$M$696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Summary!$C$700:$M$700</c:f>
              <c:numCache>
                <c:formatCode>_("$"* #,##0_);_("$"* \(#,##0\);_("$"* "-"??_);_(@_)</c:formatCode>
                <c:ptCount val="11"/>
                <c:pt idx="0">
                  <c:v>51.595599999999997</c:v>
                </c:pt>
                <c:pt idx="1">
                  <c:v>182.38843637376607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0B4-144B-8235-22A6CFC2F2A3}"/>
            </c:ext>
          </c:extLst>
        </c:ser>
        <c:ser>
          <c:idx val="2"/>
          <c:order val="4"/>
          <c:tx>
            <c:strRef>
              <c:f>Summary!$B$701</c:f>
              <c:strCache>
                <c:ptCount val="1"/>
                <c:pt idx="0">
                  <c:v>Backhaul</c:v>
                </c:pt>
              </c:strCache>
            </c:strRef>
          </c:tx>
          <c:invertIfNegative val="0"/>
          <c:cat>
            <c:numRef>
              <c:f>Summary!$C$696:$M$696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Summary!$C$701:$M$701</c:f>
              <c:numCache>
                <c:formatCode>_("$"* #,##0_);_("$"* \(#,##0\);_("$"* "-"??_);_(@_)</c:formatCode>
                <c:ptCount val="11"/>
                <c:pt idx="0">
                  <c:v>70.930299092826729</c:v>
                </c:pt>
                <c:pt idx="1">
                  <c:v>120.68866466123005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E5-2246-9FBF-084584BE643C}"/>
            </c:ext>
          </c:extLst>
        </c:ser>
        <c:ser>
          <c:idx val="6"/>
          <c:order val="5"/>
          <c:tx>
            <c:strRef>
              <c:f>Summary!$B$702</c:f>
              <c:strCache>
                <c:ptCount val="1"/>
                <c:pt idx="0">
                  <c:v>FTTX</c:v>
                </c:pt>
              </c:strCache>
            </c:strRef>
          </c:tx>
          <c:invertIfNegative val="0"/>
          <c:cat>
            <c:numRef>
              <c:f>Summary!$C$696:$M$696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Summary!$C$702:$M$702</c:f>
              <c:numCache>
                <c:formatCode>_("$"* #,##0_);_("$"* \(#,##0\);_("$"* "-"??_);_(@_)</c:formatCode>
                <c:ptCount val="11"/>
                <c:pt idx="0">
                  <c:v>147.83868277626249</c:v>
                </c:pt>
                <c:pt idx="1">
                  <c:v>165.79806528863887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0B4-144B-8235-22A6CFC2F2A3}"/>
            </c:ext>
          </c:extLst>
        </c:ser>
        <c:ser>
          <c:idx val="0"/>
          <c:order val="6"/>
          <c:tx>
            <c:strRef>
              <c:f>Summary!$B$703</c:f>
              <c:strCache>
                <c:ptCount val="1"/>
                <c:pt idx="0">
                  <c:v>AOC-LPO-CPO</c:v>
                </c:pt>
              </c:strCache>
            </c:strRef>
          </c:tx>
          <c:invertIfNegative val="0"/>
          <c:cat>
            <c:numRef>
              <c:f>Summary!$C$696:$M$696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Summary!$C$703:$M$703</c:f>
              <c:numCache>
                <c:formatCode>_("$"* #,##0_);_("$"* \(#,##0\);_("$"* "-"??_);_(@_)</c:formatCode>
                <c:ptCount val="11"/>
                <c:pt idx="0">
                  <c:v>175.56245982831408</c:v>
                </c:pt>
                <c:pt idx="1">
                  <c:v>335.08684036385131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E5-2246-9FBF-084584BE64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2652160"/>
        <c:axId val="122653696"/>
      </c:barChart>
      <c:catAx>
        <c:axId val="122652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122653696"/>
        <c:crosses val="autoZero"/>
        <c:auto val="1"/>
        <c:lblAlgn val="ctr"/>
        <c:lblOffset val="100"/>
        <c:noMultiLvlLbl val="0"/>
      </c:catAx>
      <c:valAx>
        <c:axId val="12265369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Annual sales ($ millions)</a:t>
                </a:r>
              </a:p>
            </c:rich>
          </c:tx>
          <c:layout>
            <c:manualLayout>
              <c:xMode val="edge"/>
              <c:yMode val="edge"/>
              <c:x val="3.1010167572467301E-2"/>
              <c:y val="0.14859552523891903"/>
            </c:manualLayout>
          </c:layout>
          <c:overlay val="0"/>
        </c:title>
        <c:numFmt formatCode="_(&quot;$&quot;* #,##0_);_(&quot;$&quot;* \(#,##0\);_(&quot;$&quot;* &quot;-&quot;??_);_(@_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1226521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4372447827584287"/>
          <c:y val="0.11831016977938927"/>
          <c:w val="0.38330885286769428"/>
          <c:h val="0.25453434679274278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533174646662092"/>
          <c:y val="4.1561721089613257E-2"/>
          <c:w val="0.83598900852787095"/>
          <c:h val="0.867480883690847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'Report charts'!$B$27</c:f>
              <c:strCache>
                <c:ptCount val="1"/>
                <c:pt idx="0">
                  <c:v>Silicon Photonics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'Report charts'!$C$26:$M$26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'Report charts'!$C$27:$M$27</c:f>
              <c:numCache>
                <c:formatCode>_("$"* #,##0_);_("$"* \(#,##0\);_("$"* "-"??_);_(@_)</c:formatCode>
                <c:ptCount val="11"/>
                <c:pt idx="0">
                  <c:v>869.82159299099351</c:v>
                </c:pt>
                <c:pt idx="1">
                  <c:v>1234.4359621328581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F0-1540-A4BE-37EF461EC180}"/>
            </c:ext>
          </c:extLst>
        </c:ser>
        <c:ser>
          <c:idx val="1"/>
          <c:order val="1"/>
          <c:tx>
            <c:strRef>
              <c:f>'Report charts'!$B$28</c:f>
              <c:strCache>
                <c:ptCount val="1"/>
                <c:pt idx="0">
                  <c:v>All Other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'Report charts'!$C$26:$M$26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'Report charts'!$C$28:$M$28</c:f>
              <c:numCache>
                <c:formatCode>_("$"* #,##0_);_("$"* \(#,##0\);_("$"* "-"??_);_(@_)</c:formatCode>
                <c:ptCount val="11"/>
                <c:pt idx="0">
                  <c:v>5696.1340550386267</c:v>
                </c:pt>
                <c:pt idx="1">
                  <c:v>5865.1010072363133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F0-1540-A4BE-37EF461EC1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2721792"/>
        <c:axId val="122723328"/>
      </c:barChart>
      <c:catAx>
        <c:axId val="122721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23328"/>
        <c:crosses val="autoZero"/>
        <c:auto val="1"/>
        <c:lblAlgn val="ctr"/>
        <c:lblOffset val="100"/>
        <c:noMultiLvlLbl val="0"/>
      </c:catAx>
      <c:valAx>
        <c:axId val="122723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6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1" i="0" baseline="0">
                    <a:effectLst/>
                  </a:rPr>
                  <a:t>Annual sales ($ millions)</a:t>
                </a:r>
                <a:endParaRPr lang="en-US" sz="1600">
                  <a:effectLst/>
                </a:endParaRPr>
              </a:p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60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defRPr>
                </a:pPr>
                <a:endParaRPr lang="en-US" sz="16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60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&quot;$&quot;* #,##0_);_(&quot;$&quot;* \(#,##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21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334568142407245"/>
          <c:y val="0.12011902658105605"/>
          <c:w val="0.39063235194425266"/>
          <c:h val="0.13193570517775149"/>
        </c:manualLayout>
      </c:layout>
      <c:overlay val="0"/>
      <c:spPr>
        <a:solidFill>
          <a:schemeClr val="bg1"/>
        </a:solidFill>
        <a:ln>
          <a:solidFill>
            <a:schemeClr val="tx1">
              <a:lumMod val="65000"/>
              <a:lumOff val="3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590376494205564"/>
          <c:y val="5.2588747635595831E-2"/>
          <c:w val="0.76933161486846313"/>
          <c:h val="0.8199375725444679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Summary!$B$732</c:f>
              <c:strCache>
                <c:ptCount val="1"/>
                <c:pt idx="0">
                  <c:v>WDM</c:v>
                </c:pt>
              </c:strCache>
            </c:strRef>
          </c:tx>
          <c:invertIfNegative val="0"/>
          <c:cat>
            <c:numRef>
              <c:f>Summary!$C$731:$M$731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Summary!$C$732:$K$732</c:f>
              <c:numCache>
                <c:formatCode>_(* #,##0_);_(* \(#,##0\);_(* "-"??_);_(@_)</c:formatCode>
                <c:ptCount val="9"/>
                <c:pt idx="0">
                  <c:v>1281197</c:v>
                </c:pt>
                <c:pt idx="1">
                  <c:v>1540857.0000000002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43-3443-AC1F-98EBDFF10E79}"/>
            </c:ext>
          </c:extLst>
        </c:ser>
        <c:ser>
          <c:idx val="3"/>
          <c:order val="1"/>
          <c:tx>
            <c:strRef>
              <c:f>Summary!$B$733</c:f>
              <c:strCache>
                <c:ptCount val="1"/>
                <c:pt idx="0">
                  <c:v>Ethernet</c:v>
                </c:pt>
              </c:strCache>
            </c:strRef>
          </c:tx>
          <c:invertIfNegative val="0"/>
          <c:cat>
            <c:numRef>
              <c:f>Summary!$C$731:$M$731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Summary!$C$733:$M$733</c:f>
              <c:numCache>
                <c:formatCode>_(* #,##0_);_(* \(#,##0\);_(* "-"??_);_(@_)</c:formatCode>
                <c:ptCount val="11"/>
                <c:pt idx="0">
                  <c:v>46060310.33669468</c:v>
                </c:pt>
                <c:pt idx="1">
                  <c:v>42208306.517515101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43-3443-AC1F-98EBDFF10E79}"/>
            </c:ext>
          </c:extLst>
        </c:ser>
        <c:ser>
          <c:idx val="4"/>
          <c:order val="2"/>
          <c:tx>
            <c:strRef>
              <c:f>Summary!$B$734</c:f>
              <c:strCache>
                <c:ptCount val="1"/>
                <c:pt idx="0">
                  <c:v>Fibre Channel</c:v>
                </c:pt>
              </c:strCache>
            </c:strRef>
          </c:tx>
          <c:invertIfNegative val="0"/>
          <c:cat>
            <c:numRef>
              <c:f>Summary!$C$731:$M$731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Summary!$C$734:$M$734</c:f>
              <c:numCache>
                <c:formatCode>_(* #,##0_);_(* \(#,##0\);_(* "-"??_);_(@_)</c:formatCode>
                <c:ptCount val="11"/>
                <c:pt idx="0">
                  <c:v>7839170</c:v>
                </c:pt>
                <c:pt idx="1">
                  <c:v>7687734.5578942783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43-3443-AC1F-98EBDFF10E79}"/>
            </c:ext>
          </c:extLst>
        </c:ser>
        <c:ser>
          <c:idx val="5"/>
          <c:order val="3"/>
          <c:tx>
            <c:strRef>
              <c:f>Summary!$B$735</c:f>
              <c:strCache>
                <c:ptCount val="1"/>
                <c:pt idx="0">
                  <c:v>Fronthaul</c:v>
                </c:pt>
              </c:strCache>
            </c:strRef>
          </c:tx>
          <c:invertIfNegative val="0"/>
          <c:cat>
            <c:numRef>
              <c:f>Summary!$C$731:$M$731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Summary!$C$735:$M$735</c:f>
              <c:numCache>
                <c:formatCode>_(* #,##0_);_(* \(#,##0\);_(* "-"??_);_(@_)</c:formatCode>
                <c:ptCount val="11"/>
                <c:pt idx="0">
                  <c:v>16464669.061662231</c:v>
                </c:pt>
                <c:pt idx="1">
                  <c:v>32336900.96652998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443-3443-AC1F-98EBDFF10E79}"/>
            </c:ext>
          </c:extLst>
        </c:ser>
        <c:ser>
          <c:idx val="0"/>
          <c:order val="4"/>
          <c:tx>
            <c:strRef>
              <c:f>Summary!$B$736</c:f>
              <c:strCache>
                <c:ptCount val="1"/>
                <c:pt idx="0">
                  <c:v>Backhaul</c:v>
                </c:pt>
              </c:strCache>
            </c:strRef>
          </c:tx>
          <c:invertIfNegative val="0"/>
          <c:cat>
            <c:numRef>
              <c:f>Summary!$C$731:$M$731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Summary!$C$736:$M$736</c:f>
              <c:numCache>
                <c:formatCode>_(* #,##0_);_(* \(#,##0\);_(* "-"??_);_(@_)</c:formatCode>
                <c:ptCount val="11"/>
                <c:pt idx="0">
                  <c:v>1389737.6923076923</c:v>
                </c:pt>
                <c:pt idx="1">
                  <c:v>2286250.3877272741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443-3443-AC1F-98EBDFF10E79}"/>
            </c:ext>
          </c:extLst>
        </c:ser>
        <c:ser>
          <c:idx val="6"/>
          <c:order val="5"/>
          <c:tx>
            <c:strRef>
              <c:f>Summary!$B$737</c:f>
              <c:strCache>
                <c:ptCount val="1"/>
                <c:pt idx="0">
                  <c:v>FTTX</c:v>
                </c:pt>
              </c:strCache>
            </c:strRef>
          </c:tx>
          <c:invertIfNegative val="0"/>
          <c:cat>
            <c:numRef>
              <c:f>Summary!$C$731:$M$731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Summary!$C$737:$M$737</c:f>
              <c:numCache>
                <c:formatCode>_(* #,##0_);_(* \(#,##0\);_(* "-"??_);_(@_)</c:formatCode>
                <c:ptCount val="11"/>
                <c:pt idx="0">
                  <c:v>91863984.942399994</c:v>
                </c:pt>
                <c:pt idx="1">
                  <c:v>71931081.971200004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443-3443-AC1F-98EBDFF10E79}"/>
            </c:ext>
          </c:extLst>
        </c:ser>
        <c:ser>
          <c:idx val="7"/>
          <c:order val="6"/>
          <c:tx>
            <c:strRef>
              <c:f>Summary!$B$738</c:f>
              <c:strCache>
                <c:ptCount val="1"/>
                <c:pt idx="0">
                  <c:v>AOC-LPO-CPO</c:v>
                </c:pt>
              </c:strCache>
            </c:strRef>
          </c:tx>
          <c:invertIfNegative val="0"/>
          <c:cat>
            <c:numRef>
              <c:f>Summary!$C$731:$M$731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Summary!$C$738:$M$738</c:f>
              <c:numCache>
                <c:formatCode>_(* #,##0_);_(* \(#,##0\);_(* "-"??_);_(@_)</c:formatCode>
                <c:ptCount val="11"/>
                <c:pt idx="0">
                  <c:v>6263043</c:v>
                </c:pt>
                <c:pt idx="1">
                  <c:v>5137251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443-3443-AC1F-98EBDFF10E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2903168"/>
        <c:axId val="122904960"/>
      </c:barChart>
      <c:catAx>
        <c:axId val="122903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122904960"/>
        <c:crosses val="autoZero"/>
        <c:auto val="1"/>
        <c:lblAlgn val="ctr"/>
        <c:lblOffset val="100"/>
        <c:noMultiLvlLbl val="0"/>
      </c:catAx>
      <c:valAx>
        <c:axId val="12290496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Shipments (units)</a:t>
                </a:r>
              </a:p>
            </c:rich>
          </c:tx>
          <c:layout>
            <c:manualLayout>
              <c:xMode val="edge"/>
              <c:yMode val="edge"/>
              <c:x val="2.9310888102993468E-3"/>
              <c:y val="0.24393730113344775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122903168"/>
        <c:crosses val="autoZero"/>
        <c:crossBetween val="between"/>
        <c:majorUnit val="50000000"/>
      </c:valAx>
    </c:plotArea>
    <c:legend>
      <c:legendPos val="r"/>
      <c:layout>
        <c:manualLayout>
          <c:xMode val="edge"/>
          <c:yMode val="edge"/>
          <c:x val="0.208445695405401"/>
          <c:y val="4.6948269912476102E-2"/>
          <c:w val="0.49493864320729397"/>
          <c:h val="0.18444991862050764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595482044087542"/>
          <c:y val="0.1284152358270699"/>
          <c:w val="0.80172192098996309"/>
          <c:h val="0.75818850600664156"/>
        </c:manualLayout>
      </c:layout>
      <c:lineChart>
        <c:grouping val="standard"/>
        <c:varyColors val="0"/>
        <c:ser>
          <c:idx val="0"/>
          <c:order val="0"/>
          <c:tx>
            <c:strRef>
              <c:f>'Report charts'!$B$71</c:f>
              <c:strCache>
                <c:ptCount val="1"/>
                <c:pt idx="0">
                  <c:v>10G</c:v>
                </c:pt>
              </c:strCache>
            </c:strRef>
          </c:tx>
          <c:cat>
            <c:numRef>
              <c:f>'Report charts'!$C$70:$M$70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'Report charts'!$C$71:$M$71</c:f>
              <c:numCache>
                <c:formatCode>0%</c:formatCode>
                <c:ptCount val="11"/>
                <c:pt idx="0">
                  <c:v>0.48337072646913404</c:v>
                </c:pt>
                <c:pt idx="1">
                  <c:v>0.4308535023102994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03-7442-A9BC-2349E787E061}"/>
            </c:ext>
          </c:extLst>
        </c:ser>
        <c:ser>
          <c:idx val="1"/>
          <c:order val="1"/>
          <c:tx>
            <c:strRef>
              <c:f>'Report charts'!$B$72</c:f>
              <c:strCache>
                <c:ptCount val="1"/>
                <c:pt idx="0">
                  <c:v>25G</c:v>
                </c:pt>
              </c:strCache>
            </c:strRef>
          </c:tx>
          <c:cat>
            <c:numRef>
              <c:f>'Report charts'!$C$70:$M$70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'Report charts'!$C$72:$M$72</c:f>
              <c:numCache>
                <c:formatCode>0%</c:formatCode>
                <c:ptCount val="11"/>
                <c:pt idx="0">
                  <c:v>0.35164834803054701</c:v>
                </c:pt>
                <c:pt idx="1">
                  <c:v>0.2824211443983114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57-F848-A71C-128A18C53764}"/>
            </c:ext>
          </c:extLst>
        </c:ser>
        <c:ser>
          <c:idx val="2"/>
          <c:order val="2"/>
          <c:tx>
            <c:strRef>
              <c:f>'Report charts'!$B$73</c:f>
              <c:strCache>
                <c:ptCount val="1"/>
                <c:pt idx="0">
                  <c:v>40G</c:v>
                </c:pt>
              </c:strCache>
            </c:strRef>
          </c:tx>
          <c:cat>
            <c:numRef>
              <c:f>'Report charts'!$C$70:$M$70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'Report charts'!$C$73:$M$73</c:f>
              <c:numCache>
                <c:formatCode>0%</c:formatCode>
                <c:ptCount val="11"/>
                <c:pt idx="0">
                  <c:v>0.14041536978722707</c:v>
                </c:pt>
                <c:pt idx="1">
                  <c:v>0.12672783829589898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57-F848-A71C-128A18C53764}"/>
            </c:ext>
          </c:extLst>
        </c:ser>
        <c:ser>
          <c:idx val="3"/>
          <c:order val="3"/>
          <c:tx>
            <c:strRef>
              <c:f>'Report charts'!$B$74</c:f>
              <c:strCache>
                <c:ptCount val="1"/>
                <c:pt idx="0">
                  <c:v>100G</c:v>
                </c:pt>
              </c:strCache>
            </c:strRef>
          </c:tx>
          <c:cat>
            <c:numRef>
              <c:f>'Report charts'!$C$70:$M$70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'Report charts'!$C$74:$M$74</c:f>
              <c:numCache>
                <c:formatCode>0%</c:formatCode>
                <c:ptCount val="11"/>
                <c:pt idx="0">
                  <c:v>0.29726853638793083</c:v>
                </c:pt>
                <c:pt idx="1">
                  <c:v>0.34475167357527681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57-F848-A71C-128A18C53764}"/>
            </c:ext>
          </c:extLst>
        </c:ser>
        <c:ser>
          <c:idx val="4"/>
          <c:order val="4"/>
          <c:tx>
            <c:strRef>
              <c:f>'Report charts'!$B$75</c:f>
              <c:strCache>
                <c:ptCount val="1"/>
                <c:pt idx="0">
                  <c:v>200G </c:v>
                </c:pt>
              </c:strCache>
            </c:strRef>
          </c:tx>
          <c:cat>
            <c:numRef>
              <c:f>'Report charts'!$C$70:$M$70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'Report charts'!$C$75:$M$75</c:f>
              <c:numCache>
                <c:formatCode>0%</c:formatCode>
                <c:ptCount val="11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857-F848-A71C-128A18C53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532608"/>
        <c:axId val="124534144"/>
      </c:lineChart>
      <c:catAx>
        <c:axId val="124532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4534144"/>
        <c:crosses val="autoZero"/>
        <c:auto val="1"/>
        <c:lblAlgn val="ctr"/>
        <c:lblOffset val="100"/>
        <c:noMultiLvlLbl val="0"/>
      </c:catAx>
      <c:valAx>
        <c:axId val="1245341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Market share of Optical Connectivity</a:t>
                </a:r>
              </a:p>
            </c:rich>
          </c:tx>
          <c:layout>
            <c:manualLayout>
              <c:xMode val="edge"/>
              <c:yMode val="edge"/>
              <c:x val="2.1995373952918545E-2"/>
              <c:y val="0.16496164993210399"/>
            </c:manualLayout>
          </c:layout>
          <c:overlay val="0"/>
        </c:title>
        <c:numFmt formatCode="0%" sourceLinked="1"/>
        <c:majorTickMark val="out"/>
        <c:minorTickMark val="none"/>
        <c:tickLblPos val="nextTo"/>
        <c:crossAx val="124532608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2018: $8.8 billion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3678749454305773"/>
          <c:y val="0.21456138103321271"/>
          <c:w val="0.51666899686421985"/>
          <c:h val="0.6104727115807004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0CC4-044A-A0A7-8AA83C0F8D7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0CC4-044A-A0A7-8AA83C0F8D76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Summary!$B$89:$B$90</c:f>
              <c:strCache>
                <c:ptCount val="2"/>
                <c:pt idx="0">
                  <c:v>InP</c:v>
                </c:pt>
                <c:pt idx="1">
                  <c:v>All other</c:v>
                </c:pt>
              </c:strCache>
            </c:strRef>
          </c:cat>
          <c:val>
            <c:numRef>
              <c:f>Summary!$C$89:$C$90</c:f>
              <c:numCache>
                <c:formatCode>0%</c:formatCode>
                <c:ptCount val="2"/>
                <c:pt idx="0">
                  <c:v>0.50276612663478937</c:v>
                </c:pt>
                <c:pt idx="1">
                  <c:v>0.49723387336521063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CC4-044A-A0A7-8AA83C0F8D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5.1625883453980524E-2"/>
          <c:y val="0.4176454772713098"/>
          <c:w val="0.23722397858881333"/>
          <c:h val="0.24485492307458903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2022: $12.2 billion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024445611757415"/>
          <c:y val="0.21456138103321271"/>
          <c:w val="0.6932120376271681"/>
          <c:h val="0.69349686550232026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C19-3340-8010-539265B9708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C19-3340-8010-539265B97088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Summary!$B$89:$B$90</c:f>
              <c:strCache>
                <c:ptCount val="2"/>
                <c:pt idx="0">
                  <c:v>InP</c:v>
                </c:pt>
                <c:pt idx="1">
                  <c:v>All other</c:v>
                </c:pt>
              </c:strCache>
            </c:strRef>
          </c:cat>
          <c:val>
            <c:numRef>
              <c:f>Summary!$G$89:$G$90</c:f>
              <c:numCache>
                <c:formatCode>0%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4-BC19-3340-8010-539265B9708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2028: $21 billion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024445611757415"/>
          <c:y val="0.21456138103321271"/>
          <c:w val="0.6932120376271681"/>
          <c:h val="0.69349686550232026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91BA-DC4A-998C-2FB8A1C0F3D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91BA-DC4A-998C-2FB8A1C0F3D3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Summary!$B$89:$B$90</c:f>
              <c:strCache>
                <c:ptCount val="2"/>
                <c:pt idx="0">
                  <c:v>InP</c:v>
                </c:pt>
                <c:pt idx="1">
                  <c:v>All other</c:v>
                </c:pt>
              </c:strCache>
            </c:strRef>
          </c:cat>
          <c:val>
            <c:numRef>
              <c:f>Summary!$M$89:$M$90</c:f>
              <c:numCache>
                <c:formatCode>0%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4-91BA-DC4A-998C-2FB8A1C0F3D3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2018: $8.8 billion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3678749454305773"/>
          <c:y val="0.21456138103321271"/>
          <c:w val="0.51666899686421985"/>
          <c:h val="0.6104727115807004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9D46-1040-A7F1-4BDFB7FB3A9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9D46-1040-A7F1-4BDFB7FB3A93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Summary!$B$91:$B$92</c:f>
              <c:strCache>
                <c:ptCount val="2"/>
                <c:pt idx="0">
                  <c:v>GaAs  </c:v>
                </c:pt>
                <c:pt idx="1">
                  <c:v>All other</c:v>
                </c:pt>
              </c:strCache>
            </c:strRef>
          </c:cat>
          <c:val>
            <c:numRef>
              <c:f>Summary!$C$91:$C$92</c:f>
              <c:numCache>
                <c:formatCode>0%</c:formatCode>
                <c:ptCount val="2"/>
                <c:pt idx="0">
                  <c:v>0.14336318994607175</c:v>
                </c:pt>
                <c:pt idx="1">
                  <c:v>0.85663681005392822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D46-1040-A7F1-4BDFB7FB3A93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5.1625883453980524E-2"/>
          <c:y val="0.4176454772713098"/>
          <c:w val="0.23722397858881333"/>
          <c:h val="0.24485492307458903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56269955090909"/>
          <c:y val="0.14597265289348826"/>
          <c:w val="0.81144669134235181"/>
          <c:h val="0.7365638348214841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Summary!$B$347</c:f>
              <c:strCache>
                <c:ptCount val="1"/>
                <c:pt idx="0">
                  <c:v>WDM</c:v>
                </c:pt>
              </c:strCache>
            </c:strRef>
          </c:tx>
          <c:invertIfNegative val="0"/>
          <c:cat>
            <c:numRef>
              <c:f>Summary!$C$346:$M$346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</c:numCache>
            </c:numRef>
          </c:cat>
          <c:val>
            <c:numRef>
              <c:f>Summary!$C$347:$M$347</c:f>
              <c:numCache>
                <c:formatCode>_("$"* #,##0_);_("$"* \(#,##0\);_("$"* "-"??_);_(@_)</c:formatCode>
                <c:ptCount val="11"/>
                <c:pt idx="0">
                  <c:v>990.58312945454531</c:v>
                </c:pt>
                <c:pt idx="1">
                  <c:v>1125.7867533364877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8F-CD47-953C-19E4D265D562}"/>
            </c:ext>
          </c:extLst>
        </c:ser>
        <c:ser>
          <c:idx val="3"/>
          <c:order val="1"/>
          <c:tx>
            <c:strRef>
              <c:f>Summary!$B$348</c:f>
              <c:strCache>
                <c:ptCount val="1"/>
                <c:pt idx="0">
                  <c:v>Ethernet</c:v>
                </c:pt>
              </c:strCache>
            </c:strRef>
          </c:tx>
          <c:invertIfNegative val="0"/>
          <c:cat>
            <c:numRef>
              <c:f>Summary!$C$346:$M$346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</c:numCache>
            </c:numRef>
          </c:cat>
          <c:val>
            <c:numRef>
              <c:f>Summary!$C$348:$M$348</c:f>
              <c:numCache>
                <c:formatCode>_("$"* #,##0_);_("$"* \(#,##0\);_("$"* "-"??_);_(@_)</c:formatCode>
                <c:ptCount val="11"/>
                <c:pt idx="0">
                  <c:v>1973.3718155181123</c:v>
                </c:pt>
                <c:pt idx="1">
                  <c:v>1522.4659308546709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8F-CD47-953C-19E4D265D562}"/>
            </c:ext>
          </c:extLst>
        </c:ser>
        <c:ser>
          <c:idx val="4"/>
          <c:order val="2"/>
          <c:tx>
            <c:strRef>
              <c:f>Summary!$B$349</c:f>
              <c:strCache>
                <c:ptCount val="1"/>
                <c:pt idx="0">
                  <c:v>Fibre Channel</c:v>
                </c:pt>
              </c:strCache>
            </c:strRef>
          </c:tx>
          <c:invertIfNegative val="0"/>
          <c:cat>
            <c:numRef>
              <c:f>Summary!$C$346:$M$346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</c:numCache>
            </c:numRef>
          </c:cat>
          <c:val>
            <c:numRef>
              <c:f>Summary!$C$349:$M$349</c:f>
              <c:numCache>
                <c:formatCode>_("$"* #,##0_);_("$"* \(#,##0\);_("$"* "-"??_);_(@_)</c:formatCode>
                <c:ptCount val="11"/>
                <c:pt idx="0">
                  <c:v>7.5791967799999993</c:v>
                </c:pt>
                <c:pt idx="1">
                  <c:v>17.248707766168746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8F-CD47-953C-19E4D265D562}"/>
            </c:ext>
          </c:extLst>
        </c:ser>
        <c:ser>
          <c:idx val="5"/>
          <c:order val="3"/>
          <c:tx>
            <c:strRef>
              <c:f>Summary!$B$350</c:f>
              <c:strCache>
                <c:ptCount val="1"/>
                <c:pt idx="0">
                  <c:v>Fronthaul</c:v>
                </c:pt>
              </c:strCache>
            </c:strRef>
          </c:tx>
          <c:invertIfNegative val="0"/>
          <c:cat>
            <c:numRef>
              <c:f>Summary!$C$346:$M$346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</c:numCache>
            </c:numRef>
          </c:cat>
          <c:val>
            <c:numRef>
              <c:f>Summary!$C$350:$M$350</c:f>
              <c:numCache>
                <c:formatCode>_("$"* #,##0_);_("$"* \(#,##0\);_("$"* "-"??_);_(@_)</c:formatCode>
                <c:ptCount val="11"/>
                <c:pt idx="0">
                  <c:v>51.595599999999997</c:v>
                </c:pt>
                <c:pt idx="1">
                  <c:v>182.38843637376607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98F-CD47-953C-19E4D265D562}"/>
            </c:ext>
          </c:extLst>
        </c:ser>
        <c:ser>
          <c:idx val="0"/>
          <c:order val="4"/>
          <c:tx>
            <c:strRef>
              <c:f>Summary!$B$351</c:f>
              <c:strCache>
                <c:ptCount val="1"/>
                <c:pt idx="0">
                  <c:v>Backhaul</c:v>
                </c:pt>
              </c:strCache>
            </c:strRef>
          </c:tx>
          <c:invertIfNegative val="0"/>
          <c:cat>
            <c:numRef>
              <c:f>Summary!$C$346:$M$346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</c:numCache>
            </c:numRef>
          </c:cat>
          <c:val>
            <c:numRef>
              <c:f>Summary!$C$351:$M$351</c:f>
              <c:numCache>
                <c:formatCode>_("$"* #,##0_);_("$"* \(#,##0\);_("$"* "-"??_);_(@_)</c:formatCode>
                <c:ptCount val="11"/>
                <c:pt idx="0">
                  <c:v>70.930299092826729</c:v>
                </c:pt>
                <c:pt idx="1">
                  <c:v>120.16157747713888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52-EE44-8402-1284B51B06E7}"/>
            </c:ext>
          </c:extLst>
        </c:ser>
        <c:ser>
          <c:idx val="6"/>
          <c:order val="5"/>
          <c:tx>
            <c:strRef>
              <c:f>Summary!$B$352</c:f>
              <c:strCache>
                <c:ptCount val="1"/>
                <c:pt idx="0">
                  <c:v>FTTX</c:v>
                </c:pt>
              </c:strCache>
            </c:strRef>
          </c:tx>
          <c:invertIfNegative val="0"/>
          <c:cat>
            <c:numRef>
              <c:f>Summary!$C$346:$M$346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</c:numCache>
            </c:numRef>
          </c:cat>
          <c:val>
            <c:numRef>
              <c:f>Summary!$C$352:$M$352</c:f>
              <c:numCache>
                <c:formatCode>_("$"* #,##0_);_("$"* \(#,##0\);_("$"* "-"??_);_(@_)</c:formatCode>
                <c:ptCount val="11"/>
                <c:pt idx="0">
                  <c:v>147.83868277626249</c:v>
                </c:pt>
                <c:pt idx="1">
                  <c:v>165.79806528863887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98F-CD47-953C-19E4D265D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3263744"/>
        <c:axId val="72946048"/>
      </c:barChart>
      <c:catAx>
        <c:axId val="73263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72946048"/>
        <c:crosses val="autoZero"/>
        <c:auto val="1"/>
        <c:lblAlgn val="ctr"/>
        <c:lblOffset val="100"/>
        <c:noMultiLvlLbl val="0"/>
      </c:catAx>
      <c:valAx>
        <c:axId val="7294604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Sales ($ million)</a:t>
                </a:r>
              </a:p>
            </c:rich>
          </c:tx>
          <c:layout>
            <c:manualLayout>
              <c:xMode val="edge"/>
              <c:yMode val="edge"/>
              <c:x val="1.422292883278024E-2"/>
              <c:y val="0.24767334019065848"/>
            </c:manualLayout>
          </c:layout>
          <c:overlay val="0"/>
        </c:title>
        <c:numFmt formatCode="_(&quot;$&quot;* #,##0_);_(&quot;$&quot;* \(#,##0\);_(&quot;$&quot;* &quot;-&quot;??_);_(@_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732637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739283800253211"/>
          <c:y val="4.4297782717525311E-2"/>
          <c:w val="0.78749638962538526"/>
          <c:h val="7.4954701684910516E-2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2022: $12.2 billion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024445611757415"/>
          <c:y val="0.21456138103321271"/>
          <c:w val="0.6932120376271681"/>
          <c:h val="0.69349686550232026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8B4-4547-B233-B83ECF6AD1E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8B4-4547-B233-B83ECF6AD1E0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Summary!$B$91:$B$92</c:f>
              <c:strCache>
                <c:ptCount val="2"/>
                <c:pt idx="0">
                  <c:v>GaAs  </c:v>
                </c:pt>
                <c:pt idx="1">
                  <c:v>All other</c:v>
                </c:pt>
              </c:strCache>
            </c:strRef>
          </c:cat>
          <c:val>
            <c:numRef>
              <c:f>Summary!$G$91:$G$92</c:f>
              <c:numCache>
                <c:formatCode>0%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4-88B4-4547-B233-B83ECF6AD1E0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2028: $21 billion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024445611757415"/>
          <c:y val="0.21456138103321271"/>
          <c:w val="0.6932120376271681"/>
          <c:h val="0.69349686550232026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757D-4045-8A4F-529E37DFC23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757D-4045-8A4F-529E37DFC233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Summary!$B$91:$B$92</c:f>
              <c:strCache>
                <c:ptCount val="2"/>
                <c:pt idx="0">
                  <c:v>GaAs  </c:v>
                </c:pt>
                <c:pt idx="1">
                  <c:v>All other</c:v>
                </c:pt>
              </c:strCache>
            </c:strRef>
          </c:cat>
          <c:val>
            <c:numRef>
              <c:f>Summary!$M$91:$M$92</c:f>
              <c:numCache>
                <c:formatCode>0%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4-757D-4045-8A4F-529E37DFC233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2018: $8.8 billion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3678749454305773"/>
          <c:y val="0.21456138103321271"/>
          <c:w val="0.51666899686421985"/>
          <c:h val="0.6104727115807004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0182-AB4F-B3CD-665B86C7B2B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0182-AB4F-B3CD-665B86C7B2B9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Summary!$B$87:$B$88</c:f>
              <c:strCache>
                <c:ptCount val="2"/>
                <c:pt idx="0">
                  <c:v>Silicon Photonics</c:v>
                </c:pt>
                <c:pt idx="1">
                  <c:v>All other</c:v>
                </c:pt>
              </c:strCache>
            </c:strRef>
          </c:cat>
          <c:val>
            <c:numRef>
              <c:f>Summary!$C$87:$C$88</c:f>
              <c:numCache>
                <c:formatCode>0%</c:formatCode>
                <c:ptCount val="2"/>
                <c:pt idx="0">
                  <c:v>9.8666433408357596E-2</c:v>
                </c:pt>
                <c:pt idx="1">
                  <c:v>0.90133356659164243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182-AB4F-B3CD-665B86C7B2B9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1.084015385103968E-2"/>
          <c:y val="0.34163712325470152"/>
          <c:w val="0.28254160376042259"/>
          <c:h val="0.46202205613597391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2022: $12.2 billion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024445611757415"/>
          <c:y val="0.21456138103321271"/>
          <c:w val="0.6932120376271681"/>
          <c:h val="0.69349686550232026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4062-4447-B338-349960CF09C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062-4447-B338-349960CF09C4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Summary!$B$87:$B$88</c:f>
              <c:strCache>
                <c:ptCount val="2"/>
                <c:pt idx="0">
                  <c:v>Silicon Photonics</c:v>
                </c:pt>
                <c:pt idx="1">
                  <c:v>All other</c:v>
                </c:pt>
              </c:strCache>
            </c:strRef>
          </c:cat>
          <c:val>
            <c:numRef>
              <c:f>Summary!$G$87:$G$88</c:f>
              <c:numCache>
                <c:formatCode>0%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4-4062-4447-B338-349960CF09C4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2028: $21 billion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024445611757415"/>
          <c:y val="0.21456138103321271"/>
          <c:w val="0.6932120376271681"/>
          <c:h val="0.69349686550232026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4DD-2147-8D1B-A2361755B2E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4DD-2147-8D1B-A2361755B2E0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Summary!$B$87:$B$88</c:f>
              <c:strCache>
                <c:ptCount val="2"/>
                <c:pt idx="0">
                  <c:v>Silicon Photonics</c:v>
                </c:pt>
                <c:pt idx="1">
                  <c:v>All other</c:v>
                </c:pt>
              </c:strCache>
            </c:strRef>
          </c:cat>
          <c:val>
            <c:numRef>
              <c:f>Summary!$M$87:$M$88</c:f>
              <c:numCache>
                <c:formatCode>0%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4-D4DD-2147-8D1B-A2361755B2E0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Laser</a:t>
            </a:r>
            <a:r>
              <a:rPr lang="en-US" baseline="0"/>
              <a:t> </a:t>
            </a:r>
            <a:r>
              <a:rPr lang="en-US"/>
              <a:t>shipments</a:t>
            </a:r>
          </a:p>
        </c:rich>
      </c:tx>
      <c:overlay val="1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DMLs</c:v>
          </c:tx>
          <c:cat>
            <c:numRef>
              <c:f>'DML EML split'!$AF$7:$AO$7</c:f>
              <c:numCache>
                <c:formatCode>General</c:formatCode>
                <c:ptCount val="10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</c:numCache>
            </c:numRef>
          </c:cat>
          <c:val>
            <c:numRef>
              <c:f>'DML EML split'!$AF$226:$AO$226</c:f>
              <c:numCache>
                <c:formatCode>_(* #,##0_);_(* \(#,##0\);_(* "-"??_);_(@_)</c:formatCode>
                <c:ptCount val="10"/>
                <c:pt idx="0">
                  <c:v>134493535.25664866</c:v>
                </c:pt>
                <c:pt idx="1">
                  <c:v>130724523.92378303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28-964F-A0F0-D8FAC586C28F}"/>
            </c:ext>
          </c:extLst>
        </c:ser>
        <c:ser>
          <c:idx val="1"/>
          <c:order val="1"/>
          <c:tx>
            <c:v>EMLs</c:v>
          </c:tx>
          <c:cat>
            <c:numRef>
              <c:f>'DML EML split'!$AF$7:$AO$7</c:f>
              <c:numCache>
                <c:formatCode>General</c:formatCode>
                <c:ptCount val="10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</c:numCache>
            </c:numRef>
          </c:cat>
          <c:val>
            <c:numRef>
              <c:f>'DML EML split'!$AS$226:$BB$226</c:f>
              <c:numCache>
                <c:formatCode>_(* #,##0_);_(* \(#,##0\);_(* "-"??_);_(@_)</c:formatCode>
                <c:ptCount val="10"/>
                <c:pt idx="0">
                  <c:v>6271291.1705882354</c:v>
                </c:pt>
                <c:pt idx="1">
                  <c:v>7817184.5889815781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28-964F-A0F0-D8FAC586C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727296"/>
        <c:axId val="150737280"/>
      </c:lineChart>
      <c:catAx>
        <c:axId val="150727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0737280"/>
        <c:crosses val="autoZero"/>
        <c:auto val="1"/>
        <c:lblAlgn val="ctr"/>
        <c:lblOffset val="100"/>
        <c:noMultiLvlLbl val="0"/>
      </c:catAx>
      <c:valAx>
        <c:axId val="150737280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crossAx val="1507272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Laser sales</a:t>
            </a:r>
          </a:p>
        </c:rich>
      </c:tx>
      <c:overlay val="1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DMLs</c:v>
          </c:tx>
          <c:cat>
            <c:numRef>
              <c:f>'DML EML split'!$BF$7:$BO$7</c:f>
              <c:numCache>
                <c:formatCode>General</c:formatCode>
                <c:ptCount val="10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</c:numCache>
            </c:numRef>
          </c:cat>
          <c:val>
            <c:numRef>
              <c:f>'DML EML split'!$BF$226:$BO$226</c:f>
              <c:numCache>
                <c:formatCode>_("$"* #,##0_);_("$"* \(#,##0\);_("$"* "-"??_);_(@_)</c:formatCode>
                <c:ptCount val="10"/>
                <c:pt idx="0">
                  <c:v>1239.6115148031438</c:v>
                </c:pt>
                <c:pt idx="1">
                  <c:v>1034.6443329312381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C6-D94A-A2EA-833D93794223}"/>
            </c:ext>
          </c:extLst>
        </c:ser>
        <c:ser>
          <c:idx val="1"/>
          <c:order val="1"/>
          <c:tx>
            <c:v>EMLs</c:v>
          </c:tx>
          <c:cat>
            <c:numRef>
              <c:f>'DML EML split'!$BF$7:$BO$7</c:f>
              <c:numCache>
                <c:formatCode>General</c:formatCode>
                <c:ptCount val="10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</c:numCache>
            </c:numRef>
          </c:cat>
          <c:val>
            <c:numRef>
              <c:f>'DML EML split'!$BS$226:$CB$226</c:f>
              <c:numCache>
                <c:formatCode>_("$"* #,##0_);_("$"* \(#,##0\);_("$"* "-"??_);_(@_)</c:formatCode>
                <c:ptCount val="10"/>
                <c:pt idx="0">
                  <c:v>610.52620557576347</c:v>
                </c:pt>
                <c:pt idx="1">
                  <c:v>569.78910812129357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C6-D94A-A2EA-833D937942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775680"/>
        <c:axId val="150777216"/>
      </c:lineChart>
      <c:catAx>
        <c:axId val="150775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0777216"/>
        <c:crosses val="autoZero"/>
        <c:auto val="1"/>
        <c:lblAlgn val="ctr"/>
        <c:lblOffset val="100"/>
        <c:noMultiLvlLbl val="0"/>
      </c:catAx>
      <c:valAx>
        <c:axId val="150777216"/>
        <c:scaling>
          <c:orientation val="minMax"/>
        </c:scaling>
        <c:delete val="0"/>
        <c:axPos val="l"/>
        <c:majorGridlines/>
        <c:numFmt formatCode="_(&quot;$&quot;* #,##0_);_(&quot;$&quot;* \(#,##0\);_(&quot;$&quot;* &quot;-&quot;??_);_(@_)" sourceLinked="1"/>
        <c:majorTickMark val="out"/>
        <c:minorTickMark val="none"/>
        <c:tickLblPos val="nextTo"/>
        <c:crossAx val="1507756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Spherical glass lens</a:t>
            </a:r>
            <a:r>
              <a:rPr lang="en-US" baseline="0"/>
              <a:t> </a:t>
            </a:r>
            <a:r>
              <a:rPr lang="en-US"/>
              <a:t>shipments</a:t>
            </a:r>
          </a:p>
        </c:rich>
      </c:tx>
      <c:layout>
        <c:manualLayout>
          <c:xMode val="edge"/>
          <c:yMode val="edge"/>
          <c:x val="0.23310515078543154"/>
          <c:y val="1.5302403200250623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9209698160321809"/>
          <c:y val="0.14844616345456774"/>
          <c:w val="0.77536209099965403"/>
          <c:h val="0.72377033542787483"/>
        </c:manualLayout>
      </c:layout>
      <c:lineChart>
        <c:grouping val="standard"/>
        <c:varyColors val="0"/>
        <c:ser>
          <c:idx val="0"/>
          <c:order val="0"/>
          <c:tx>
            <c:v>DMLs</c:v>
          </c:tx>
          <c:cat>
            <c:numRef>
              <c:f>'Lenses &amp; detectors'!$DM$7:$DV$7</c:f>
              <c:numCache>
                <c:formatCode>General</c:formatCode>
                <c:ptCount val="10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</c:numCache>
            </c:numRef>
          </c:cat>
          <c:val>
            <c:numRef>
              <c:f>'Lenses &amp; detectors'!$DM$226:$DV$226</c:f>
              <c:numCache>
                <c:formatCode>_(* #,##0_);_(* \(#,##0\);_(* "-"??_);_(@_)</c:formatCode>
                <c:ptCount val="10"/>
                <c:pt idx="0">
                  <c:v>129050445.76000999</c:v>
                </c:pt>
                <c:pt idx="1">
                  <c:v>120699416.00964373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28-964F-A0F0-D8FAC586C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262080"/>
        <c:axId val="165263616"/>
      </c:lineChart>
      <c:catAx>
        <c:axId val="165262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5263616"/>
        <c:crosses val="autoZero"/>
        <c:auto val="1"/>
        <c:lblAlgn val="ctr"/>
        <c:lblOffset val="100"/>
        <c:noMultiLvlLbl val="0"/>
      </c:catAx>
      <c:valAx>
        <c:axId val="165263616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crossAx val="1652620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Detector shipments</a:t>
            </a:r>
          </a:p>
        </c:rich>
      </c:tx>
      <c:layout>
        <c:manualLayout>
          <c:xMode val="edge"/>
          <c:yMode val="edge"/>
          <c:x val="0.34659093454491691"/>
          <c:y val="3.0582524856328355E-2"/>
        </c:manualLayout>
      </c:layout>
      <c:overlay val="1"/>
    </c:title>
    <c:autoTitleDeleted val="0"/>
    <c:plotArea>
      <c:layout/>
      <c:lineChart>
        <c:grouping val="standard"/>
        <c:varyColors val="0"/>
        <c:ser>
          <c:idx val="0"/>
          <c:order val="0"/>
          <c:cat>
            <c:numRef>
              <c:f>'Lenses &amp; detectors'!$EZ$7:$FI$7</c:f>
              <c:numCache>
                <c:formatCode>General</c:formatCode>
                <c:ptCount val="10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</c:numCache>
            </c:numRef>
          </c:cat>
          <c:val>
            <c:numRef>
              <c:f>'Lenses &amp; detectors'!$EZ$226:$FI$226</c:f>
              <c:numCache>
                <c:formatCode>_(* #,##0_);_(* \(#,##0\);_(* "-"??_);_(@_)</c:formatCode>
                <c:ptCount val="10"/>
                <c:pt idx="0">
                  <c:v>168000308.14143854</c:v>
                </c:pt>
                <c:pt idx="1">
                  <c:v>155159682.60005361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C6-D94A-A2EA-833D937942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053824"/>
        <c:axId val="195059712"/>
      </c:lineChart>
      <c:catAx>
        <c:axId val="195053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5059712"/>
        <c:crosses val="autoZero"/>
        <c:auto val="1"/>
        <c:lblAlgn val="ctr"/>
        <c:lblOffset val="100"/>
        <c:noMultiLvlLbl val="0"/>
      </c:catAx>
      <c:valAx>
        <c:axId val="195059712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crossAx val="1950538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Aspherical lens</a:t>
            </a:r>
            <a:r>
              <a:rPr lang="en-US" baseline="0"/>
              <a:t> </a:t>
            </a:r>
            <a:r>
              <a:rPr lang="en-US"/>
              <a:t>shipments</a:t>
            </a:r>
          </a:p>
        </c:rich>
      </c:tx>
      <c:layout>
        <c:manualLayout>
          <c:xMode val="edge"/>
          <c:yMode val="edge"/>
          <c:x val="0.23310515078543154"/>
          <c:y val="1.5302403200250623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20978818342373518"/>
          <c:y val="0.14844616345456774"/>
          <c:w val="0.7576708795184034"/>
          <c:h val="0.72377033542787483"/>
        </c:manualLayout>
      </c:layout>
      <c:lineChart>
        <c:grouping val="standard"/>
        <c:varyColors val="0"/>
        <c:ser>
          <c:idx val="0"/>
          <c:order val="0"/>
          <c:cat>
            <c:numRef>
              <c:f>'Lenses &amp; detectors'!$DZ$7:$EI$7</c:f>
              <c:numCache>
                <c:formatCode>General</c:formatCode>
                <c:ptCount val="10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</c:numCache>
            </c:numRef>
          </c:cat>
          <c:val>
            <c:numRef>
              <c:f>'Lenses &amp; detectors'!$DZ$226:$EI$226</c:f>
              <c:numCache>
                <c:formatCode>_(* #,##0_);_(* \(#,##0\);_(* "-"??_);_(@_)</c:formatCode>
                <c:ptCount val="10"/>
                <c:pt idx="0">
                  <c:v>80281412.200000003</c:v>
                </c:pt>
                <c:pt idx="1">
                  <c:v>72923618.532819763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28-964F-A0F0-D8FAC586C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084288"/>
        <c:axId val="195085824"/>
      </c:lineChart>
      <c:catAx>
        <c:axId val="195084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5085824"/>
        <c:crosses val="autoZero"/>
        <c:auto val="1"/>
        <c:lblAlgn val="ctr"/>
        <c:lblOffset val="100"/>
        <c:noMultiLvlLbl val="0"/>
      </c:catAx>
      <c:valAx>
        <c:axId val="195085824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crossAx val="1950842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350558650657938"/>
          <c:y val="0.16889229038301201"/>
          <c:w val="0.76757160105662503"/>
          <c:h val="0.72170538252753003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Summary!$B$451</c:f>
              <c:strCache>
                <c:ptCount val="1"/>
                <c:pt idx="0">
                  <c:v>Ethernet</c:v>
                </c:pt>
              </c:strCache>
            </c:strRef>
          </c:tx>
          <c:invertIfNegative val="0"/>
          <c:cat>
            <c:numRef>
              <c:f>Summary!$C$449:$M$449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Summary!$C$451:$M$451</c:f>
              <c:numCache>
                <c:formatCode>_(* #,##0_);_(* \(#,##0\);_(* "-"??_);_(@_)</c:formatCode>
                <c:ptCount val="11"/>
                <c:pt idx="0">
                  <c:v>19268368</c:v>
                </c:pt>
                <c:pt idx="1">
                  <c:v>16832931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AE-784A-91D1-6F0126D6E9F7}"/>
            </c:ext>
          </c:extLst>
        </c:ser>
        <c:ser>
          <c:idx val="4"/>
          <c:order val="1"/>
          <c:tx>
            <c:strRef>
              <c:f>Summary!$B$452</c:f>
              <c:strCache>
                <c:ptCount val="1"/>
                <c:pt idx="0">
                  <c:v>Fibre Channel</c:v>
                </c:pt>
              </c:strCache>
            </c:strRef>
          </c:tx>
          <c:invertIfNegative val="0"/>
          <c:cat>
            <c:numRef>
              <c:f>Summary!$C$449:$M$449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Summary!$C$452:$M$452</c:f>
              <c:numCache>
                <c:formatCode>_(* #,##0_);_(* \(#,##0\);_(* "-"??_);_(@_)</c:formatCode>
                <c:ptCount val="11"/>
                <c:pt idx="0">
                  <c:v>7534010</c:v>
                </c:pt>
                <c:pt idx="1">
                  <c:v>7381282.45526841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AE-784A-91D1-6F0126D6E9F7}"/>
            </c:ext>
          </c:extLst>
        </c:ser>
        <c:ser>
          <c:idx val="5"/>
          <c:order val="2"/>
          <c:tx>
            <c:strRef>
              <c:f>Summary!$B$453</c:f>
              <c:strCache>
                <c:ptCount val="1"/>
                <c:pt idx="0">
                  <c:v>Fronthaul</c:v>
                </c:pt>
              </c:strCache>
            </c:strRef>
          </c:tx>
          <c:invertIfNegative val="0"/>
          <c:cat>
            <c:numRef>
              <c:f>Summary!$C$449:$M$449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Summary!$C$453:$M$453</c:f>
              <c:numCache>
                <c:formatCode>_(* #,##0_);_(* \(#,##0\);_(* "-"??_);_(@_)</c:formatCode>
                <c:ptCount val="11"/>
                <c:pt idx="0">
                  <c:v>3596137.4416260389</c:v>
                </c:pt>
                <c:pt idx="1">
                  <c:v>3819668.2208130197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AE-784A-91D1-6F0126D6E9F7}"/>
            </c:ext>
          </c:extLst>
        </c:ser>
        <c:ser>
          <c:idx val="7"/>
          <c:order val="3"/>
          <c:tx>
            <c:strRef>
              <c:f>Summary!$B$456</c:f>
              <c:strCache>
                <c:ptCount val="1"/>
                <c:pt idx="0">
                  <c:v>AOC-LPO-CPO</c:v>
                </c:pt>
              </c:strCache>
            </c:strRef>
          </c:tx>
          <c:invertIfNegative val="0"/>
          <c:cat>
            <c:numRef>
              <c:f>Summary!$C$449:$M$449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Summary!$C$456:$M$456</c:f>
              <c:numCache>
                <c:formatCode>_(* #,##0_);_(* \(#,##0\);_(* "-"??_);_(@_)</c:formatCode>
                <c:ptCount val="11"/>
                <c:pt idx="0">
                  <c:v>5284452</c:v>
                </c:pt>
                <c:pt idx="1">
                  <c:v>3891918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AE-784A-91D1-6F0126D6E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2978432"/>
        <c:axId val="72979968"/>
      </c:barChart>
      <c:catAx>
        <c:axId val="72978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72979968"/>
        <c:crosses val="autoZero"/>
        <c:auto val="1"/>
        <c:lblAlgn val="ctr"/>
        <c:lblOffset val="100"/>
        <c:noMultiLvlLbl val="0"/>
      </c:catAx>
      <c:valAx>
        <c:axId val="729799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Shipments (units)</a:t>
                </a:r>
              </a:p>
            </c:rich>
          </c:tx>
          <c:layout>
            <c:manualLayout>
              <c:xMode val="edge"/>
              <c:yMode val="edge"/>
              <c:x val="1.7001565097120901E-2"/>
              <c:y val="0.2567971299588560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729784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9760523807622901"/>
          <c:y val="2.8616560889394502E-2"/>
          <c:w val="0.71405509751928509"/>
          <c:h val="8.7199960961167583E-2"/>
        </c:manualLayout>
      </c:layout>
      <c:overlay val="0"/>
      <c:spPr>
        <a:noFill/>
        <a:ln>
          <a:solidFill>
            <a:sysClr val="windowText" lastClr="000000"/>
          </a:solidFill>
        </a:ln>
      </c:spPr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Spherical glass lens</a:t>
            </a:r>
            <a:r>
              <a:rPr lang="en-US" baseline="0"/>
              <a:t> </a:t>
            </a:r>
            <a:r>
              <a:rPr lang="en-US"/>
              <a:t>revenues</a:t>
            </a:r>
          </a:p>
        </c:rich>
      </c:tx>
      <c:layout>
        <c:manualLayout>
          <c:xMode val="edge"/>
          <c:yMode val="edge"/>
          <c:x val="0.23310515078543154"/>
          <c:y val="1.5302403200250623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3081815416849718"/>
          <c:y val="0.14844616345456774"/>
          <c:w val="0.83664087053495995"/>
          <c:h val="0.72377033542787483"/>
        </c:manualLayout>
      </c:layout>
      <c:lineChart>
        <c:grouping val="standard"/>
        <c:varyColors val="0"/>
        <c:ser>
          <c:idx val="0"/>
          <c:order val="0"/>
          <c:cat>
            <c:numRef>
              <c:f>'Lenses &amp; detectors'!$FM$7:$FV$7</c:f>
              <c:numCache>
                <c:formatCode>General</c:formatCode>
                <c:ptCount val="10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</c:numCache>
            </c:numRef>
          </c:cat>
          <c:val>
            <c:numRef>
              <c:f>'Lenses &amp; detectors'!$FM$226:$FV$226</c:f>
              <c:numCache>
                <c:formatCode>_("$"* #,##0_);_("$"* \(#,##0\);_("$"* "-"??_);_(@_)</c:formatCode>
                <c:ptCount val="10"/>
                <c:pt idx="0">
                  <c:v>387.15133728002996</c:v>
                </c:pt>
                <c:pt idx="1">
                  <c:v>362.09824802893115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28-964F-A0F0-D8FAC586C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20000"/>
        <c:axId val="195521536"/>
      </c:lineChart>
      <c:catAx>
        <c:axId val="19552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5521536"/>
        <c:crosses val="autoZero"/>
        <c:auto val="1"/>
        <c:lblAlgn val="ctr"/>
        <c:lblOffset val="100"/>
        <c:noMultiLvlLbl val="0"/>
      </c:catAx>
      <c:valAx>
        <c:axId val="195521536"/>
        <c:scaling>
          <c:orientation val="minMax"/>
        </c:scaling>
        <c:delete val="0"/>
        <c:axPos val="l"/>
        <c:majorGridlines/>
        <c:numFmt formatCode="_(&quot;$&quot;* #,##0_);_(&quot;$&quot;* \(#,##0\);_(&quot;$&quot;* &quot;-&quot;??_);_(@_)" sourceLinked="1"/>
        <c:majorTickMark val="out"/>
        <c:minorTickMark val="none"/>
        <c:tickLblPos val="nextTo"/>
        <c:crossAx val="1955200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Aspherical lens</a:t>
            </a:r>
            <a:r>
              <a:rPr lang="en-US" baseline="0"/>
              <a:t> </a:t>
            </a:r>
            <a:r>
              <a:rPr lang="en-US"/>
              <a:t>revenues</a:t>
            </a:r>
          </a:p>
        </c:rich>
      </c:tx>
      <c:layout>
        <c:manualLayout>
          <c:xMode val="edge"/>
          <c:yMode val="edge"/>
          <c:x val="0.23310515078543154"/>
          <c:y val="1.5302403200250623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4420745296741122"/>
          <c:y val="0.14844616345456774"/>
          <c:w val="0.82325168288307404"/>
          <c:h val="0.72377033542787483"/>
        </c:manualLayout>
      </c:layout>
      <c:lineChart>
        <c:grouping val="standard"/>
        <c:varyColors val="0"/>
        <c:ser>
          <c:idx val="0"/>
          <c:order val="0"/>
          <c:cat>
            <c:numRef>
              <c:f>'Lenses &amp; detectors'!$GM$7:$GV$7</c:f>
              <c:numCache>
                <c:formatCode>General</c:formatCode>
                <c:ptCount val="10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</c:numCache>
            </c:numRef>
          </c:cat>
          <c:val>
            <c:numRef>
              <c:f>'Lenses &amp; detectors'!$GM$226:$GV$226</c:f>
              <c:numCache>
                <c:formatCode>_("$"* #,##0_);_("$"* \(#,##0\);_("$"* "-"??_);_(@_)</c:formatCode>
                <c:ptCount val="10"/>
                <c:pt idx="0">
                  <c:v>637.66626961433576</c:v>
                </c:pt>
                <c:pt idx="1">
                  <c:v>587.41387028821862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28-964F-A0F0-D8FAC586C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37920"/>
        <c:axId val="195539712"/>
      </c:lineChart>
      <c:catAx>
        <c:axId val="195537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5539712"/>
        <c:crosses val="autoZero"/>
        <c:auto val="1"/>
        <c:lblAlgn val="ctr"/>
        <c:lblOffset val="100"/>
        <c:noMultiLvlLbl val="0"/>
      </c:catAx>
      <c:valAx>
        <c:axId val="195539712"/>
        <c:scaling>
          <c:orientation val="minMax"/>
        </c:scaling>
        <c:delete val="0"/>
        <c:axPos val="l"/>
        <c:majorGridlines/>
        <c:numFmt formatCode="_(&quot;$&quot;* #,##0_);_(&quot;$&quot;* \(#,##0\);_(&quot;$&quot;* &quot;-&quot;??_);_(@_)" sourceLinked="1"/>
        <c:majorTickMark val="out"/>
        <c:minorTickMark val="none"/>
        <c:tickLblPos val="nextTo"/>
        <c:crossAx val="1955379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Detector</a:t>
            </a:r>
            <a:r>
              <a:rPr lang="en-US" baseline="0"/>
              <a:t> </a:t>
            </a:r>
            <a:r>
              <a:rPr lang="en-US"/>
              <a:t>revenues</a:t>
            </a:r>
          </a:p>
        </c:rich>
      </c:tx>
      <c:layout>
        <c:manualLayout>
          <c:xMode val="edge"/>
          <c:yMode val="edge"/>
          <c:x val="0.23310515078543154"/>
          <c:y val="1.5302403200250623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4420745296741122"/>
          <c:y val="0.14844616345456774"/>
          <c:w val="0.82325168288307404"/>
          <c:h val="0.72377033542787483"/>
        </c:manualLayout>
      </c:layout>
      <c:lineChart>
        <c:grouping val="standard"/>
        <c:varyColors val="0"/>
        <c:ser>
          <c:idx val="0"/>
          <c:order val="0"/>
          <c:cat>
            <c:numRef>
              <c:f>'Lenses &amp; detectors'!$GZ$7:$HI$7</c:f>
              <c:numCache>
                <c:formatCode>General</c:formatCode>
                <c:ptCount val="10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</c:numCache>
            </c:numRef>
          </c:cat>
          <c:val>
            <c:numRef>
              <c:f>'Lenses &amp; detectors'!$GZ$226:$HI$226</c:f>
              <c:numCache>
                <c:formatCode>_("$"* #,##0_);_("$"* \(#,##0\);_("$"* "-"??_);_(@_)</c:formatCode>
                <c:ptCount val="10"/>
                <c:pt idx="0">
                  <c:v>484.61859759714116</c:v>
                </c:pt>
                <c:pt idx="1">
                  <c:v>500.16608911351773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28-964F-A0F0-D8FAC586C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429120"/>
        <c:axId val="195430656"/>
      </c:lineChart>
      <c:catAx>
        <c:axId val="19542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5430656"/>
        <c:crosses val="autoZero"/>
        <c:auto val="1"/>
        <c:lblAlgn val="ctr"/>
        <c:lblOffset val="100"/>
        <c:noMultiLvlLbl val="0"/>
      </c:catAx>
      <c:valAx>
        <c:axId val="195430656"/>
        <c:scaling>
          <c:orientation val="minMax"/>
        </c:scaling>
        <c:delete val="0"/>
        <c:axPos val="l"/>
        <c:majorGridlines/>
        <c:numFmt formatCode="_(&quot;$&quot;* #,##0_);_(&quot;$&quot;* \(#,##0\);_(&quot;$&quot;* &quot;-&quot;??_);_(@_)" sourceLinked="1"/>
        <c:majorTickMark val="out"/>
        <c:minorTickMark val="none"/>
        <c:tickLblPos val="nextTo"/>
        <c:crossAx val="1954291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Spherical plastic lens</a:t>
            </a:r>
            <a:r>
              <a:rPr lang="en-US" baseline="0"/>
              <a:t> </a:t>
            </a:r>
            <a:r>
              <a:rPr lang="en-US"/>
              <a:t>shipments</a:t>
            </a:r>
          </a:p>
        </c:rich>
      </c:tx>
      <c:layout>
        <c:manualLayout>
          <c:xMode val="edge"/>
          <c:yMode val="edge"/>
          <c:x val="0.23310515078543154"/>
          <c:y val="1.5302403200250623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9209698160321809"/>
          <c:y val="0.14844616345456774"/>
          <c:w val="0.77536209099965403"/>
          <c:h val="0.72377033542787483"/>
        </c:manualLayout>
      </c:layout>
      <c:lineChart>
        <c:grouping val="standard"/>
        <c:varyColors val="0"/>
        <c:ser>
          <c:idx val="0"/>
          <c:order val="0"/>
          <c:cat>
            <c:numRef>
              <c:f>'Lenses &amp; detectors'!$DZ$7:$EI$7</c:f>
              <c:numCache>
                <c:formatCode>General</c:formatCode>
                <c:ptCount val="10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</c:numCache>
            </c:numRef>
          </c:cat>
          <c:val>
            <c:numRef>
              <c:f>'Lenses &amp; detectors'!$DZ$226:$EI$226</c:f>
              <c:numCache>
                <c:formatCode>_(* #,##0_);_(* \(#,##0\);_(* "-"??_);_(@_)</c:formatCode>
                <c:ptCount val="10"/>
                <c:pt idx="0">
                  <c:v>80281412.200000003</c:v>
                </c:pt>
                <c:pt idx="1">
                  <c:v>72923618.532819763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28-964F-A0F0-D8FAC586C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467520"/>
        <c:axId val="195469312"/>
      </c:lineChart>
      <c:catAx>
        <c:axId val="195467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5469312"/>
        <c:crosses val="autoZero"/>
        <c:auto val="1"/>
        <c:lblAlgn val="ctr"/>
        <c:lblOffset val="100"/>
        <c:noMultiLvlLbl val="0"/>
      </c:catAx>
      <c:valAx>
        <c:axId val="195469312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crossAx val="1954675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Spherical plastic lens</a:t>
            </a:r>
            <a:r>
              <a:rPr lang="en-US" baseline="0"/>
              <a:t> </a:t>
            </a:r>
            <a:r>
              <a:rPr lang="en-US"/>
              <a:t>revenues</a:t>
            </a:r>
          </a:p>
        </c:rich>
      </c:tx>
      <c:layout>
        <c:manualLayout>
          <c:xMode val="edge"/>
          <c:yMode val="edge"/>
          <c:x val="0.23310515078543154"/>
          <c:y val="1.5302403200250623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3081815416849718"/>
          <c:y val="0.14844616345456774"/>
          <c:w val="0.83664087053495995"/>
          <c:h val="0.72377033542787483"/>
        </c:manualLayout>
      </c:layout>
      <c:lineChart>
        <c:grouping val="standard"/>
        <c:varyColors val="0"/>
        <c:ser>
          <c:idx val="0"/>
          <c:order val="0"/>
          <c:cat>
            <c:numRef>
              <c:f>'Lenses &amp; detectors'!$FZ$7:$GI$7</c:f>
              <c:numCache>
                <c:formatCode>General</c:formatCode>
                <c:ptCount val="10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</c:numCache>
            </c:numRef>
          </c:cat>
          <c:val>
            <c:numRef>
              <c:f>'Lenses &amp; detectors'!$FZ$226:$GI$226</c:f>
              <c:numCache>
                <c:formatCode>_("$"* #,##0_);_("$"* \(#,##0\);_("$"* "-"??_);_(@_)</c:formatCode>
                <c:ptCount val="10"/>
                <c:pt idx="0">
                  <c:v>40.140706100000003</c:v>
                </c:pt>
                <c:pt idx="1">
                  <c:v>36.461809266409887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28-964F-A0F0-D8FAC586C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633152"/>
        <c:axId val="195634688"/>
      </c:lineChart>
      <c:catAx>
        <c:axId val="19563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5634688"/>
        <c:crosses val="autoZero"/>
        <c:auto val="1"/>
        <c:lblAlgn val="ctr"/>
        <c:lblOffset val="100"/>
        <c:noMultiLvlLbl val="0"/>
      </c:catAx>
      <c:valAx>
        <c:axId val="195634688"/>
        <c:scaling>
          <c:orientation val="minMax"/>
        </c:scaling>
        <c:delete val="0"/>
        <c:axPos val="l"/>
        <c:majorGridlines/>
        <c:numFmt formatCode="_(&quot;$&quot;* #,##0_);_(&quot;$&quot;* \(#,##0\);_(&quot;$&quot;* &quot;-&quot;??_);_(@_)" sourceLinked="1"/>
        <c:majorTickMark val="out"/>
        <c:minorTickMark val="none"/>
        <c:tickLblPos val="nextTo"/>
        <c:crossAx val="1956331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Aspherical glass lens</a:t>
            </a:r>
            <a:r>
              <a:rPr lang="en-US" baseline="0"/>
              <a:t> </a:t>
            </a:r>
            <a:r>
              <a:rPr lang="en-US"/>
              <a:t>shipments</a:t>
            </a:r>
          </a:p>
        </c:rich>
      </c:tx>
      <c:layout>
        <c:manualLayout>
          <c:xMode val="edge"/>
          <c:yMode val="edge"/>
          <c:x val="0.23310515078543154"/>
          <c:y val="1.5302403200250623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9209698160321809"/>
          <c:y val="0.14844616345456774"/>
          <c:w val="0.77536209099965403"/>
          <c:h val="0.72377033542787483"/>
        </c:manualLayout>
      </c:layout>
      <c:lineChart>
        <c:grouping val="standard"/>
        <c:varyColors val="0"/>
        <c:ser>
          <c:idx val="0"/>
          <c:order val="0"/>
          <c:cat>
            <c:numRef>
              <c:f>'Lenses &amp; detectors'!$DM$7:$DV$7</c:f>
              <c:numCache>
                <c:formatCode>General</c:formatCode>
                <c:ptCount val="10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</c:numCache>
            </c:numRef>
          </c:cat>
          <c:val>
            <c:numRef>
              <c:f>'Lenses &amp; detectors'!$EM$226:$EV$226</c:f>
              <c:numCache>
                <c:formatCode>_(* #,##0_);_(* \(#,##0\);_(* "-"??_);_(@_)</c:formatCode>
                <c:ptCount val="10"/>
                <c:pt idx="0">
                  <c:v>127533253.92286713</c:v>
                </c:pt>
                <c:pt idx="1">
                  <c:v>117482774.05764373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28-964F-A0F0-D8FAC586C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667456"/>
        <c:axId val="195668992"/>
      </c:lineChart>
      <c:catAx>
        <c:axId val="195667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5668992"/>
        <c:crosses val="autoZero"/>
        <c:auto val="1"/>
        <c:lblAlgn val="ctr"/>
        <c:lblOffset val="100"/>
        <c:noMultiLvlLbl val="0"/>
      </c:catAx>
      <c:valAx>
        <c:axId val="195668992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crossAx val="1956674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72953051918761"/>
          <c:y val="0.176154018417257"/>
          <c:w val="0.80373677426824786"/>
          <c:h val="0.71515325598483703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Summary!$B$461</c:f>
              <c:strCache>
                <c:ptCount val="1"/>
                <c:pt idx="0">
                  <c:v>Ethernet</c:v>
                </c:pt>
              </c:strCache>
            </c:strRef>
          </c:tx>
          <c:invertIfNegative val="0"/>
          <c:cat>
            <c:numRef>
              <c:f>Summary!$C$459:$M$459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</c:numCache>
            </c:numRef>
          </c:cat>
          <c:val>
            <c:numRef>
              <c:f>Summary!$C$461:$M$461</c:f>
              <c:numCache>
                <c:formatCode>_("$"* #,##0_);_("$"* \(#,##0\);_("$"* "-"??_);_(@_)</c:formatCode>
                <c:ptCount val="11"/>
                <c:pt idx="0">
                  <c:v>250.86682646181615</c:v>
                </c:pt>
                <c:pt idx="1">
                  <c:v>216.74317949999997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EA-A444-B6D6-F36936BDEDAC}"/>
            </c:ext>
          </c:extLst>
        </c:ser>
        <c:ser>
          <c:idx val="4"/>
          <c:order val="1"/>
          <c:tx>
            <c:strRef>
              <c:f>Summary!$B$462</c:f>
              <c:strCache>
                <c:ptCount val="1"/>
                <c:pt idx="0">
                  <c:v>Fibre Channel</c:v>
                </c:pt>
              </c:strCache>
            </c:strRef>
          </c:tx>
          <c:invertIfNegative val="0"/>
          <c:cat>
            <c:numRef>
              <c:f>Summary!$C$459:$M$459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</c:numCache>
            </c:numRef>
          </c:cat>
          <c:val>
            <c:numRef>
              <c:f>Summary!$C$462:$M$462</c:f>
              <c:numCache>
                <c:formatCode>_("$"* #,##0_);_("$"* \(#,##0\);_("$"* "-"??_);_(@_)</c:formatCode>
                <c:ptCount val="11"/>
                <c:pt idx="0">
                  <c:v>186.30008439671249</c:v>
                </c:pt>
                <c:pt idx="1">
                  <c:v>236.3665371699577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EA-A444-B6D6-F36936BDEDAC}"/>
            </c:ext>
          </c:extLst>
        </c:ser>
        <c:ser>
          <c:idx val="5"/>
          <c:order val="2"/>
          <c:tx>
            <c:strRef>
              <c:f>Summary!$B$463</c:f>
              <c:strCache>
                <c:ptCount val="1"/>
                <c:pt idx="0">
                  <c:v>Fronthaul</c:v>
                </c:pt>
              </c:strCache>
            </c:strRef>
          </c:tx>
          <c:invertIfNegative val="0"/>
          <c:cat>
            <c:numRef>
              <c:f>Summary!$C$459:$M$459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</c:numCache>
            </c:numRef>
          </c:cat>
          <c:val>
            <c:numRef>
              <c:f>Summary!$C$463:$M$463</c:f>
              <c:numCache>
                <c:formatCode>_("$"* #,##0_);_("$"* \(#,##0\);_("$"* "-"??_);_(@_)</c:formatCode>
                <c:ptCount val="11"/>
                <c:pt idx="0">
                  <c:v>42.923640158751091</c:v>
                </c:pt>
                <c:pt idx="1">
                  <c:v>34.779637390593152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EA-A444-B6D6-F36936BDEDAC}"/>
            </c:ext>
          </c:extLst>
        </c:ser>
        <c:ser>
          <c:idx val="7"/>
          <c:order val="3"/>
          <c:tx>
            <c:strRef>
              <c:f>Summary!$B$466</c:f>
              <c:strCache>
                <c:ptCount val="1"/>
                <c:pt idx="0">
                  <c:v>AOC-LPO-CPO</c:v>
                </c:pt>
              </c:strCache>
            </c:strRef>
          </c:tx>
          <c:invertIfNegative val="0"/>
          <c:cat>
            <c:numRef>
              <c:f>Summary!$C$459:$M$459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</c:numCache>
            </c:numRef>
          </c:cat>
          <c:val>
            <c:numRef>
              <c:f>Summary!$C$466:$M$466</c:f>
              <c:numCache>
                <c:formatCode>_("$"* #,##0_);_("$"* \(#,##0\);_("$"* "-"??_);_(@_)</c:formatCode>
                <c:ptCount val="11"/>
                <c:pt idx="0">
                  <c:v>119.70159969999997</c:v>
                </c:pt>
                <c:pt idx="1">
                  <c:v>114.51389681000001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5EA-A444-B6D6-F36936BDE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3023872"/>
        <c:axId val="73025408"/>
      </c:barChart>
      <c:catAx>
        <c:axId val="73023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73025408"/>
        <c:crosses val="autoZero"/>
        <c:auto val="1"/>
        <c:lblAlgn val="ctr"/>
        <c:lblOffset val="100"/>
        <c:noMultiLvlLbl val="0"/>
      </c:catAx>
      <c:valAx>
        <c:axId val="730254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Sales($ million)</a:t>
                </a:r>
              </a:p>
            </c:rich>
          </c:tx>
          <c:layout>
            <c:manualLayout>
              <c:xMode val="edge"/>
              <c:yMode val="edge"/>
              <c:x val="2.0997006664942801E-2"/>
              <c:y val="0.29720760994898399"/>
            </c:manualLayout>
          </c:layout>
          <c:overlay val="0"/>
        </c:title>
        <c:numFmt formatCode="_(&quot;$&quot;* #,##0_);_(&quot;$&quot;* \(#,##0\);_(&quot;$&quot;* &quot;-&quot;??_);_(@_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730238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0099564126457001"/>
          <c:y val="2.44826592409026E-2"/>
          <c:w val="0.66260348013691495"/>
          <c:h val="0.116286526794214"/>
        </c:manualLayout>
      </c:layout>
      <c:overlay val="0"/>
      <c:spPr>
        <a:noFill/>
        <a:ln>
          <a:solidFill>
            <a:sysClr val="windowText" lastClr="000000"/>
          </a:solidFill>
        </a:ln>
      </c:spPr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216812748088839"/>
          <c:y val="3.6287683121934901E-2"/>
          <c:w val="0.74396196599662057"/>
          <c:h val="0.816134712076653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Summary!$B$493</c:f>
              <c:strCache>
                <c:ptCount val="1"/>
                <c:pt idx="0">
                  <c:v>Ethernet</c:v>
                </c:pt>
              </c:strCache>
            </c:strRef>
          </c:tx>
          <c:invertIfNegative val="0"/>
          <c:cat>
            <c:numRef>
              <c:f>Summary!$C$491:$M$491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Summary!$C$493:$M$493</c:f>
              <c:numCache>
                <c:formatCode>_(* #,##0_);_(* \(#,##0\);_(* "-"??_);_(@_)</c:formatCode>
                <c:ptCount val="11"/>
                <c:pt idx="0">
                  <c:v>4156494.5</c:v>
                </c:pt>
                <c:pt idx="1">
                  <c:v>3691506.8911414724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78-5748-97B6-4184A92AB40D}"/>
            </c:ext>
          </c:extLst>
        </c:ser>
        <c:ser>
          <c:idx val="7"/>
          <c:order val="1"/>
          <c:tx>
            <c:strRef>
              <c:f>Summary!$B$498</c:f>
              <c:strCache>
                <c:ptCount val="1"/>
                <c:pt idx="0">
                  <c:v>AOC-LPO-CPO</c:v>
                </c:pt>
              </c:strCache>
            </c:strRef>
          </c:tx>
          <c:invertIfNegative val="0"/>
          <c:cat>
            <c:numRef>
              <c:f>Summary!$C$491:$M$491</c:f>
              <c:numCache>
                <c:formatCode>General</c:formatCod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numCache>
            </c:numRef>
          </c:cat>
          <c:val>
            <c:numRef>
              <c:f>Summary!$C$498:$M$498</c:f>
              <c:numCache>
                <c:formatCode>_(* #,##0_);_(* \(#,##0\);_(* "-"??_);_(@_)</c:formatCode>
                <c:ptCount val="11"/>
                <c:pt idx="0">
                  <c:v>834860.6</c:v>
                </c:pt>
                <c:pt idx="1">
                  <c:v>1116310.92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78-5748-97B6-4184A92AB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3059712"/>
        <c:axId val="73061504"/>
      </c:barChart>
      <c:catAx>
        <c:axId val="73059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73061504"/>
        <c:crosses val="autoZero"/>
        <c:auto val="1"/>
        <c:lblAlgn val="ctr"/>
        <c:lblOffset val="100"/>
        <c:noMultiLvlLbl val="0"/>
      </c:catAx>
      <c:valAx>
        <c:axId val="7306150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Shipments (units)</a:t>
                </a:r>
              </a:p>
            </c:rich>
          </c:tx>
          <c:layout>
            <c:manualLayout>
              <c:xMode val="edge"/>
              <c:yMode val="edge"/>
              <c:x val="1.6852871977834E-2"/>
              <c:y val="0.20397305758466899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730597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6617463129573099"/>
          <c:y val="5.0877562014934395E-2"/>
          <c:w val="0.23749568040220775"/>
          <c:h val="0.23790557712479304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4.xml"/><Relationship Id="rId13" Type="http://schemas.openxmlformats.org/officeDocument/2006/relationships/chart" Target="../charts/chart59.xml"/><Relationship Id="rId18" Type="http://schemas.openxmlformats.org/officeDocument/2006/relationships/chart" Target="../charts/chart64.xml"/><Relationship Id="rId3" Type="http://schemas.openxmlformats.org/officeDocument/2006/relationships/chart" Target="../charts/chart50.xml"/><Relationship Id="rId7" Type="http://schemas.openxmlformats.org/officeDocument/2006/relationships/chart" Target="../charts/chart53.xml"/><Relationship Id="rId12" Type="http://schemas.openxmlformats.org/officeDocument/2006/relationships/chart" Target="../charts/chart58.xml"/><Relationship Id="rId17" Type="http://schemas.openxmlformats.org/officeDocument/2006/relationships/chart" Target="../charts/chart63.xml"/><Relationship Id="rId2" Type="http://schemas.openxmlformats.org/officeDocument/2006/relationships/chart" Target="../charts/chart49.xml"/><Relationship Id="rId16" Type="http://schemas.openxmlformats.org/officeDocument/2006/relationships/chart" Target="../charts/chart62.xml"/><Relationship Id="rId1" Type="http://schemas.openxmlformats.org/officeDocument/2006/relationships/chart" Target="../charts/chart48.xml"/><Relationship Id="rId6" Type="http://schemas.openxmlformats.org/officeDocument/2006/relationships/chart" Target="../charts/chart52.xml"/><Relationship Id="rId11" Type="http://schemas.openxmlformats.org/officeDocument/2006/relationships/chart" Target="../charts/chart57.xml"/><Relationship Id="rId5" Type="http://schemas.openxmlformats.org/officeDocument/2006/relationships/chart" Target="../charts/chart51.xml"/><Relationship Id="rId15" Type="http://schemas.openxmlformats.org/officeDocument/2006/relationships/chart" Target="../charts/chart61.xml"/><Relationship Id="rId10" Type="http://schemas.openxmlformats.org/officeDocument/2006/relationships/chart" Target="../charts/chart56.xml"/><Relationship Id="rId4" Type="http://schemas.openxmlformats.org/officeDocument/2006/relationships/image" Target="../media/image1.png"/><Relationship Id="rId9" Type="http://schemas.openxmlformats.org/officeDocument/2006/relationships/chart" Target="../charts/chart55.xml"/><Relationship Id="rId14" Type="http://schemas.openxmlformats.org/officeDocument/2006/relationships/chart" Target="../charts/chart60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66.xml"/><Relationship Id="rId1" Type="http://schemas.openxmlformats.org/officeDocument/2006/relationships/chart" Target="../charts/chart65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5" Type="http://schemas.openxmlformats.org/officeDocument/2006/relationships/chart" Target="../charts/chart71.xml"/><Relationship Id="rId10" Type="http://schemas.openxmlformats.org/officeDocument/2006/relationships/image" Target="../media/image2.png"/><Relationship Id="rId4" Type="http://schemas.openxmlformats.org/officeDocument/2006/relationships/chart" Target="../charts/chart70.xml"/><Relationship Id="rId9" Type="http://schemas.openxmlformats.org/officeDocument/2006/relationships/chart" Target="../charts/chart7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8.xml"/><Relationship Id="rId21" Type="http://schemas.openxmlformats.org/officeDocument/2006/relationships/chart" Target="../charts/chart21.xml"/><Relationship Id="rId34" Type="http://schemas.openxmlformats.org/officeDocument/2006/relationships/chart" Target="../charts/chart33.xml"/><Relationship Id="rId42" Type="http://schemas.openxmlformats.org/officeDocument/2006/relationships/chart" Target="../charts/chart41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8.xml"/><Relationship Id="rId41" Type="http://schemas.openxmlformats.org/officeDocument/2006/relationships/chart" Target="../charts/chart4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1.xml"/><Relationship Id="rId37" Type="http://schemas.openxmlformats.org/officeDocument/2006/relationships/chart" Target="../charts/chart36.xml"/><Relationship Id="rId40" Type="http://schemas.openxmlformats.org/officeDocument/2006/relationships/chart" Target="../charts/chart39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image" Target="../media/image1.png"/><Relationship Id="rId36" Type="http://schemas.openxmlformats.org/officeDocument/2006/relationships/chart" Target="../charts/chart3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29.xml"/><Relationship Id="rId35" Type="http://schemas.openxmlformats.org/officeDocument/2006/relationships/chart" Target="../charts/chart34.xml"/><Relationship Id="rId43" Type="http://schemas.openxmlformats.org/officeDocument/2006/relationships/chart" Target="../charts/chart42.xml"/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2.xml"/><Relationship Id="rId38" Type="http://schemas.openxmlformats.org/officeDocument/2006/relationships/chart" Target="../charts/chart37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4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45.xml"/><Relationship Id="rId1" Type="http://schemas.openxmlformats.org/officeDocument/2006/relationships/chart" Target="../charts/chart44.xml"/><Relationship Id="rId4" Type="http://schemas.openxmlformats.org/officeDocument/2006/relationships/chart" Target="../charts/chart46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514350</xdr:colOff>
      <xdr:row>0</xdr:row>
      <xdr:rowOff>0</xdr:rowOff>
    </xdr:from>
    <xdr:to>
      <xdr:col>11</xdr:col>
      <xdr:colOff>586837</xdr:colOff>
      <xdr:row>3</xdr:row>
      <xdr:rowOff>113392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5AD16F-7917-4688-9F67-96C82728C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05650" y="0"/>
          <a:ext cx="3215737" cy="70394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317499</xdr:colOff>
      <xdr:row>0</xdr:row>
      <xdr:rowOff>127000</xdr:rowOff>
    </xdr:from>
    <xdr:to>
      <xdr:col>12</xdr:col>
      <xdr:colOff>581488</xdr:colOff>
      <xdr:row>3</xdr:row>
      <xdr:rowOff>55059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36428" y="127000"/>
          <a:ext cx="2822131" cy="51770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314717</xdr:colOff>
      <xdr:row>0</xdr:row>
      <xdr:rowOff>78036</xdr:rowOff>
    </xdr:from>
    <xdr:to>
      <xdr:col>12</xdr:col>
      <xdr:colOff>473247</xdr:colOff>
      <xdr:row>3</xdr:row>
      <xdr:rowOff>35462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52860" y="78036"/>
          <a:ext cx="2553387" cy="54706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717777</xdr:colOff>
      <xdr:row>0</xdr:row>
      <xdr:rowOff>71439</xdr:rowOff>
    </xdr:from>
    <xdr:to>
      <xdr:col>12</xdr:col>
      <xdr:colOff>779009</xdr:colOff>
      <xdr:row>3</xdr:row>
      <xdr:rowOff>8631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92206" y="71439"/>
          <a:ext cx="2456089" cy="52683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143756</xdr:colOff>
      <xdr:row>168</xdr:row>
      <xdr:rowOff>150435</xdr:rowOff>
    </xdr:from>
    <xdr:to>
      <xdr:col>10</xdr:col>
      <xdr:colOff>254000</xdr:colOff>
      <xdr:row>184</xdr:row>
      <xdr:rowOff>110748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104827</xdr:colOff>
      <xdr:row>140</xdr:row>
      <xdr:rowOff>1009</xdr:rowOff>
    </xdr:from>
    <xdr:to>
      <xdr:col>12</xdr:col>
      <xdr:colOff>420057</xdr:colOff>
      <xdr:row>159</xdr:row>
      <xdr:rowOff>158751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168325</xdr:colOff>
      <xdr:row>119</xdr:row>
      <xdr:rowOff>123974</xdr:rowOff>
    </xdr:from>
    <xdr:to>
      <xdr:col>10</xdr:col>
      <xdr:colOff>221747</xdr:colOff>
      <xdr:row>136</xdr:row>
      <xdr:rowOff>60474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00000000-0008-0000-0A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649112</xdr:colOff>
      <xdr:row>0</xdr:row>
      <xdr:rowOff>35279</xdr:rowOff>
    </xdr:from>
    <xdr:to>
      <xdr:col>13</xdr:col>
      <xdr:colOff>427351</xdr:colOff>
      <xdr:row>4</xdr:row>
      <xdr:rowOff>9072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A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1" y="35279"/>
          <a:ext cx="2617219" cy="721682"/>
        </a:xfrm>
        <a:prstGeom prst="rect">
          <a:avLst/>
        </a:prstGeom>
      </xdr:spPr>
    </xdr:pic>
    <xdr:clientData/>
  </xdr:twoCellAnchor>
  <xdr:twoCellAnchor>
    <xdr:from>
      <xdr:col>1</xdr:col>
      <xdr:colOff>18143</xdr:colOff>
      <xdr:row>78</xdr:row>
      <xdr:rowOff>83457</xdr:rowOff>
    </xdr:from>
    <xdr:to>
      <xdr:col>10</xdr:col>
      <xdr:colOff>294369</xdr:colOff>
      <xdr:row>95</xdr:row>
      <xdr:rowOff>91621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A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406401</xdr:colOff>
      <xdr:row>78</xdr:row>
      <xdr:rowOff>81643</xdr:rowOff>
    </xdr:from>
    <xdr:to>
      <xdr:col>20</xdr:col>
      <xdr:colOff>419555</xdr:colOff>
      <xdr:row>95</xdr:row>
      <xdr:rowOff>89807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000000-0008-0000-0A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28221</xdr:colOff>
      <xdr:row>10</xdr:row>
      <xdr:rowOff>124178</xdr:rowOff>
    </xdr:from>
    <xdr:to>
      <xdr:col>10</xdr:col>
      <xdr:colOff>225777</xdr:colOff>
      <xdr:row>24</xdr:row>
      <xdr:rowOff>127000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95250</xdr:colOff>
      <xdr:row>31</xdr:row>
      <xdr:rowOff>47625</xdr:rowOff>
    </xdr:from>
    <xdr:to>
      <xdr:col>9</xdr:col>
      <xdr:colOff>594936</xdr:colOff>
      <xdr:row>50</xdr:row>
      <xdr:rowOff>139700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43656</xdr:colOff>
      <xdr:row>53</xdr:row>
      <xdr:rowOff>71436</xdr:rowOff>
    </xdr:from>
    <xdr:to>
      <xdr:col>9</xdr:col>
      <xdr:colOff>468313</xdr:colOff>
      <xdr:row>68</xdr:row>
      <xdr:rowOff>61911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17</xdr:col>
      <xdr:colOff>0</xdr:colOff>
      <xdr:row>99</xdr:row>
      <xdr:rowOff>0</xdr:rowOff>
    </xdr:from>
    <xdr:to>
      <xdr:col>28</xdr:col>
      <xdr:colOff>157284</xdr:colOff>
      <xdr:row>112</xdr:row>
      <xdr:rowOff>37123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GrpSpPr/>
      </xdr:nvGrpSpPr>
      <xdr:grpSpPr>
        <a:xfrm>
          <a:off x="12420600" y="18701657"/>
          <a:ext cx="6743141" cy="2323123"/>
          <a:chOff x="7141309" y="12289692"/>
          <a:chExt cx="7561384" cy="2373923"/>
        </a:xfrm>
      </xdr:grpSpPr>
      <xdr:graphicFrame macro="">
        <xdr:nvGraphicFramePr>
          <xdr:cNvPr id="8" name="Chart 7">
            <a:extLst>
              <a:ext uri="{FF2B5EF4-FFF2-40B4-BE49-F238E27FC236}">
                <a16:creationId xmlns:a16="http://schemas.microsoft.com/office/drawing/2014/main" id="{00000000-0008-0000-0A00-000008000000}"/>
              </a:ext>
            </a:extLst>
          </xdr:cNvPr>
          <xdr:cNvGraphicFramePr/>
        </xdr:nvGraphicFramePr>
        <xdr:xfrm>
          <a:off x="7141309" y="12290667"/>
          <a:ext cx="2803768" cy="237294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0"/>
          </a:graphicData>
        </a:graphic>
      </xdr:graphicFrame>
      <xdr:graphicFrame macro="">
        <xdr:nvGraphicFramePr>
          <xdr:cNvPr id="9" name="Chart 8">
            <a:extLst>
              <a:ext uri="{FF2B5EF4-FFF2-40B4-BE49-F238E27FC236}">
                <a16:creationId xmlns:a16="http://schemas.microsoft.com/office/drawing/2014/main" id="{00000000-0008-0000-0A00-000009000000}"/>
              </a:ext>
            </a:extLst>
          </xdr:cNvPr>
          <xdr:cNvGraphicFramePr>
            <a:graphicFrameLocks/>
          </xdr:cNvGraphicFramePr>
        </xdr:nvGraphicFramePr>
        <xdr:xfrm>
          <a:off x="9945077" y="12289692"/>
          <a:ext cx="2373923" cy="237294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1"/>
          </a:graphicData>
        </a:graphic>
      </xdr:graphicFrame>
      <xdr:graphicFrame macro="">
        <xdr:nvGraphicFramePr>
          <xdr:cNvPr id="10" name="Chart 9">
            <a:extLst>
              <a:ext uri="{FF2B5EF4-FFF2-40B4-BE49-F238E27FC236}">
                <a16:creationId xmlns:a16="http://schemas.microsoft.com/office/drawing/2014/main" id="{00000000-0008-0000-0A00-00000A000000}"/>
              </a:ext>
            </a:extLst>
          </xdr:cNvPr>
          <xdr:cNvGraphicFramePr>
            <a:graphicFrameLocks/>
          </xdr:cNvGraphicFramePr>
        </xdr:nvGraphicFramePr>
        <xdr:xfrm>
          <a:off x="12328770" y="12289693"/>
          <a:ext cx="2373923" cy="237294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2"/>
          </a:graphicData>
        </a:graphic>
      </xdr:graphicFrame>
    </xdr:grpSp>
    <xdr:clientData/>
  </xdr:twoCellAnchor>
  <xdr:twoCellAnchor>
    <xdr:from>
      <xdr:col>17</xdr:col>
      <xdr:colOff>25400</xdr:colOff>
      <xdr:row>114</xdr:row>
      <xdr:rowOff>127000</xdr:rowOff>
    </xdr:from>
    <xdr:to>
      <xdr:col>28</xdr:col>
      <xdr:colOff>182684</xdr:colOff>
      <xdr:row>127</xdr:row>
      <xdr:rowOff>100623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GrpSpPr/>
      </xdr:nvGrpSpPr>
      <xdr:grpSpPr>
        <a:xfrm>
          <a:off x="12446000" y="21463000"/>
          <a:ext cx="6743141" cy="2314052"/>
          <a:chOff x="7141309" y="12289692"/>
          <a:chExt cx="7561384" cy="2373923"/>
        </a:xfrm>
      </xdr:grpSpPr>
      <xdr:graphicFrame macro="">
        <xdr:nvGraphicFramePr>
          <xdr:cNvPr id="12" name="Chart 11">
            <a:extLst>
              <a:ext uri="{FF2B5EF4-FFF2-40B4-BE49-F238E27FC236}">
                <a16:creationId xmlns:a16="http://schemas.microsoft.com/office/drawing/2014/main" id="{00000000-0008-0000-0A00-00000C000000}"/>
              </a:ext>
            </a:extLst>
          </xdr:cNvPr>
          <xdr:cNvGraphicFramePr/>
        </xdr:nvGraphicFramePr>
        <xdr:xfrm>
          <a:off x="7141309" y="12290667"/>
          <a:ext cx="2803768" cy="237294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3"/>
          </a:graphicData>
        </a:graphic>
      </xdr:graphicFrame>
      <xdr:graphicFrame macro="">
        <xdr:nvGraphicFramePr>
          <xdr:cNvPr id="13" name="Chart 12">
            <a:extLst>
              <a:ext uri="{FF2B5EF4-FFF2-40B4-BE49-F238E27FC236}">
                <a16:creationId xmlns:a16="http://schemas.microsoft.com/office/drawing/2014/main" id="{00000000-0008-0000-0A00-00000D000000}"/>
              </a:ext>
            </a:extLst>
          </xdr:cNvPr>
          <xdr:cNvGraphicFramePr>
            <a:graphicFrameLocks/>
          </xdr:cNvGraphicFramePr>
        </xdr:nvGraphicFramePr>
        <xdr:xfrm>
          <a:off x="9945077" y="12289692"/>
          <a:ext cx="2373923" cy="237294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4"/>
          </a:graphicData>
        </a:graphic>
      </xdr:graphicFrame>
      <xdr:graphicFrame macro="">
        <xdr:nvGraphicFramePr>
          <xdr:cNvPr id="14" name="Chart 13">
            <a:extLst>
              <a:ext uri="{FF2B5EF4-FFF2-40B4-BE49-F238E27FC236}">
                <a16:creationId xmlns:a16="http://schemas.microsoft.com/office/drawing/2014/main" id="{00000000-0008-0000-0A00-00000E000000}"/>
              </a:ext>
            </a:extLst>
          </xdr:cNvPr>
          <xdr:cNvGraphicFramePr>
            <a:graphicFrameLocks/>
          </xdr:cNvGraphicFramePr>
        </xdr:nvGraphicFramePr>
        <xdr:xfrm>
          <a:off x="12328770" y="12289693"/>
          <a:ext cx="2373923" cy="237294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5"/>
          </a:graphicData>
        </a:graphic>
      </xdr:graphicFrame>
    </xdr:grpSp>
    <xdr:clientData/>
  </xdr:twoCellAnchor>
  <xdr:twoCellAnchor>
    <xdr:from>
      <xdr:col>1</xdr:col>
      <xdr:colOff>161471</xdr:colOff>
      <xdr:row>99</xdr:row>
      <xdr:rowOff>148772</xdr:rowOff>
    </xdr:from>
    <xdr:to>
      <xdr:col>9</xdr:col>
      <xdr:colOff>251703</xdr:colOff>
      <xdr:row>112</xdr:row>
      <xdr:rowOff>141260</xdr:rowOff>
    </xdr:to>
    <xdr:grpSp>
      <xdr:nvGrpSpPr>
        <xdr:cNvPr id="15" name="Group 14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GrpSpPr/>
      </xdr:nvGrpSpPr>
      <xdr:grpSpPr>
        <a:xfrm>
          <a:off x="477157" y="18850429"/>
          <a:ext cx="6817603" cy="2278488"/>
          <a:chOff x="7141309" y="12289692"/>
          <a:chExt cx="7561384" cy="2373923"/>
        </a:xfrm>
      </xdr:grpSpPr>
      <xdr:graphicFrame macro="">
        <xdr:nvGraphicFramePr>
          <xdr:cNvPr id="16" name="Chart 15">
            <a:extLst>
              <a:ext uri="{FF2B5EF4-FFF2-40B4-BE49-F238E27FC236}">
                <a16:creationId xmlns:a16="http://schemas.microsoft.com/office/drawing/2014/main" id="{00000000-0008-0000-0A00-000010000000}"/>
              </a:ext>
            </a:extLst>
          </xdr:cNvPr>
          <xdr:cNvGraphicFramePr/>
        </xdr:nvGraphicFramePr>
        <xdr:xfrm>
          <a:off x="7141309" y="12290667"/>
          <a:ext cx="2803768" cy="237294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6"/>
          </a:graphicData>
        </a:graphic>
      </xdr:graphicFrame>
      <xdr:graphicFrame macro="">
        <xdr:nvGraphicFramePr>
          <xdr:cNvPr id="20" name="Chart 19">
            <a:extLst>
              <a:ext uri="{FF2B5EF4-FFF2-40B4-BE49-F238E27FC236}">
                <a16:creationId xmlns:a16="http://schemas.microsoft.com/office/drawing/2014/main" id="{00000000-0008-0000-0A00-000014000000}"/>
              </a:ext>
            </a:extLst>
          </xdr:cNvPr>
          <xdr:cNvGraphicFramePr>
            <a:graphicFrameLocks/>
          </xdr:cNvGraphicFramePr>
        </xdr:nvGraphicFramePr>
        <xdr:xfrm>
          <a:off x="9945077" y="12289692"/>
          <a:ext cx="2373923" cy="237294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7"/>
          </a:graphicData>
        </a:graphic>
      </xdr:graphicFrame>
      <xdr:graphicFrame macro="">
        <xdr:nvGraphicFramePr>
          <xdr:cNvPr id="21" name="Chart 20">
            <a:extLst>
              <a:ext uri="{FF2B5EF4-FFF2-40B4-BE49-F238E27FC236}">
                <a16:creationId xmlns:a16="http://schemas.microsoft.com/office/drawing/2014/main" id="{00000000-0008-0000-0A00-000015000000}"/>
              </a:ext>
            </a:extLst>
          </xdr:cNvPr>
          <xdr:cNvGraphicFramePr>
            <a:graphicFrameLocks/>
          </xdr:cNvGraphicFramePr>
        </xdr:nvGraphicFramePr>
        <xdr:xfrm>
          <a:off x="12328770" y="12289693"/>
          <a:ext cx="2373923" cy="237294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8"/>
          </a:graphicData>
        </a:graphic>
      </xdr:graphicFrame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111124</xdr:colOff>
      <xdr:row>227</xdr:row>
      <xdr:rowOff>173568</xdr:rowOff>
    </xdr:from>
    <xdr:to>
      <xdr:col>39</xdr:col>
      <xdr:colOff>177800</xdr:colOff>
      <xdr:row>244</xdr:row>
      <xdr:rowOff>127000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58</xdr:col>
      <xdr:colOff>69396</xdr:colOff>
      <xdr:row>228</xdr:row>
      <xdr:rowOff>52010</xdr:rowOff>
    </xdr:from>
    <xdr:to>
      <xdr:col>65</xdr:col>
      <xdr:colOff>290286</xdr:colOff>
      <xdr:row>243</xdr:row>
      <xdr:rowOff>94343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33</xdr:col>
      <xdr:colOff>725714</xdr:colOff>
      <xdr:row>0</xdr:row>
      <xdr:rowOff>72572</xdr:rowOff>
    </xdr:from>
    <xdr:to>
      <xdr:col>38</xdr:col>
      <xdr:colOff>142726</xdr:colOff>
      <xdr:row>3</xdr:row>
      <xdr:rowOff>19570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223500" y="72572"/>
          <a:ext cx="3090940" cy="55478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117</xdr:col>
      <xdr:colOff>83910</xdr:colOff>
      <xdr:row>228</xdr:row>
      <xdr:rowOff>115511</xdr:rowOff>
    </xdr:from>
    <xdr:to>
      <xdr:col>122</xdr:col>
      <xdr:colOff>709385</xdr:colOff>
      <xdr:row>243</xdr:row>
      <xdr:rowOff>156029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156</xdr:col>
      <xdr:colOff>69397</xdr:colOff>
      <xdr:row>228</xdr:row>
      <xdr:rowOff>52010</xdr:rowOff>
    </xdr:from>
    <xdr:to>
      <xdr:col>160</xdr:col>
      <xdr:colOff>771072</xdr:colOff>
      <xdr:row>243</xdr:row>
      <xdr:rowOff>94343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130</xdr:col>
      <xdr:colOff>63954</xdr:colOff>
      <xdr:row>228</xdr:row>
      <xdr:rowOff>59269</xdr:rowOff>
    </xdr:from>
    <xdr:to>
      <xdr:col>135</xdr:col>
      <xdr:colOff>99787</xdr:colOff>
      <xdr:row>243</xdr:row>
      <xdr:rowOff>99787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169</xdr:col>
      <xdr:colOff>111124</xdr:colOff>
      <xdr:row>227</xdr:row>
      <xdr:rowOff>160868</xdr:rowOff>
    </xdr:from>
    <xdr:to>
      <xdr:col>175</xdr:col>
      <xdr:colOff>562428</xdr:colOff>
      <xdr:row>243</xdr:row>
      <xdr:rowOff>38101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195</xdr:col>
      <xdr:colOff>63953</xdr:colOff>
      <xdr:row>228</xdr:row>
      <xdr:rowOff>59269</xdr:rowOff>
    </xdr:from>
    <xdr:to>
      <xdr:col>202</xdr:col>
      <xdr:colOff>489857</xdr:colOff>
      <xdr:row>243</xdr:row>
      <xdr:rowOff>99787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207</xdr:col>
      <xdr:colOff>424995</xdr:colOff>
      <xdr:row>227</xdr:row>
      <xdr:rowOff>57454</xdr:rowOff>
    </xdr:from>
    <xdr:to>
      <xdr:col>215</xdr:col>
      <xdr:colOff>224971</xdr:colOff>
      <xdr:row>242</xdr:row>
      <xdr:rowOff>97973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130</xdr:col>
      <xdr:colOff>83910</xdr:colOff>
      <xdr:row>228</xdr:row>
      <xdr:rowOff>115511</xdr:rowOff>
    </xdr:from>
    <xdr:to>
      <xdr:col>135</xdr:col>
      <xdr:colOff>709385</xdr:colOff>
      <xdr:row>243</xdr:row>
      <xdr:rowOff>156029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182</xdr:col>
      <xdr:colOff>111124</xdr:colOff>
      <xdr:row>227</xdr:row>
      <xdr:rowOff>160868</xdr:rowOff>
    </xdr:from>
    <xdr:to>
      <xdr:col>188</xdr:col>
      <xdr:colOff>562428</xdr:colOff>
      <xdr:row>243</xdr:row>
      <xdr:rowOff>38101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143</xdr:col>
      <xdr:colOff>83910</xdr:colOff>
      <xdr:row>228</xdr:row>
      <xdr:rowOff>115511</xdr:rowOff>
    </xdr:from>
    <xdr:to>
      <xdr:col>148</xdr:col>
      <xdr:colOff>709385</xdr:colOff>
      <xdr:row>243</xdr:row>
      <xdr:rowOff>156029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97</xdr:col>
      <xdr:colOff>571500</xdr:colOff>
      <xdr:row>0</xdr:row>
      <xdr:rowOff>9071</xdr:rowOff>
    </xdr:from>
    <xdr:to>
      <xdr:col>102</xdr:col>
      <xdr:colOff>342298</xdr:colOff>
      <xdr:row>2</xdr:row>
      <xdr:rowOff>173784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245929" y="9071"/>
          <a:ext cx="3090940" cy="55478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10</xdr:row>
      <xdr:rowOff>114300</xdr:rowOff>
    </xdr:from>
    <xdr:to>
      <xdr:col>8</xdr:col>
      <xdr:colOff>462787</xdr:colOff>
      <xdr:row>19</xdr:row>
      <xdr:rowOff>77367</xdr:rowOff>
    </xdr:to>
    <xdr:grpSp>
      <xdr:nvGrpSpPr>
        <xdr:cNvPr id="2" name="Group 19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>
          <a:grpSpLocks/>
        </xdr:cNvGrpSpPr>
      </xdr:nvGrpSpPr>
      <xdr:grpSpPr bwMode="auto">
        <a:xfrm>
          <a:off x="342900" y="1952625"/>
          <a:ext cx="5263387" cy="1506117"/>
          <a:chOff x="158" y="204"/>
          <a:chExt cx="534" cy="149"/>
        </a:xfrm>
      </xdr:grpSpPr>
      <xdr:sp macro="" textlink="">
        <xdr:nvSpPr>
          <xdr:cNvPr id="3" name="Text Box 9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62" y="234"/>
            <a:ext cx="137" cy="9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ctr" upright="1"/>
          <a:lstStyle/>
          <a:p>
            <a:pPr algn="ctr" rtl="0">
              <a:defRPr sz="1000"/>
            </a:pPr>
            <a:r>
              <a:rPr lang="en-US" sz="1100" b="0" i="0" strike="noStrike">
                <a:solidFill>
                  <a:srgbClr val="000000"/>
                </a:solidFill>
                <a:latin typeface="Arial"/>
                <a:cs typeface="Arial"/>
              </a:rPr>
              <a:t>LightCounting forecast database</a:t>
            </a:r>
          </a:p>
        </xdr:txBody>
      </xdr:sp>
      <xdr:sp macro="" textlink="">
        <xdr:nvSpPr>
          <xdr:cNvPr id="4" name="Text Box 10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67" y="241"/>
            <a:ext cx="125" cy="68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ctr" upright="1"/>
          <a:lstStyle/>
          <a:p>
            <a:pPr algn="ctr" rtl="0">
              <a:defRPr sz="1000"/>
            </a:pPr>
            <a:r>
              <a:rPr lang="en-US" sz="1200" b="0" i="0" strike="noStrike">
                <a:solidFill>
                  <a:srgbClr val="000000"/>
                </a:solidFill>
                <a:latin typeface="Arial"/>
                <a:cs typeface="Arial"/>
              </a:rPr>
              <a:t>Technology</a:t>
            </a:r>
          </a:p>
          <a:p>
            <a:pPr algn="ctr" rtl="0">
              <a:defRPr sz="1000"/>
            </a:pPr>
            <a:r>
              <a:rPr lang="en-US" sz="1200" b="0" i="0" strike="noStrike">
                <a:solidFill>
                  <a:srgbClr val="000000"/>
                </a:solidFill>
                <a:latin typeface="Arial"/>
                <a:cs typeface="Arial"/>
              </a:rPr>
              <a:t>Forecast</a:t>
            </a:r>
          </a:p>
        </xdr:txBody>
      </xdr:sp>
      <xdr:sp macro="" textlink="">
        <xdr:nvSpPr>
          <xdr:cNvPr id="5" name="Text Box 11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23" y="204"/>
            <a:ext cx="192" cy="73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ctr" upright="1"/>
          <a:lstStyle/>
          <a:p>
            <a:pPr algn="ctr" rtl="0">
              <a:defRPr sz="1000"/>
            </a:pPr>
            <a:r>
              <a:rPr lang="en-US" sz="1200" b="0" i="0" strike="noStrike">
                <a:solidFill>
                  <a:srgbClr val="000000"/>
                </a:solidFill>
                <a:latin typeface="Arial"/>
                <a:cs typeface="Arial"/>
              </a:rPr>
              <a:t>Split into technology groups</a:t>
            </a:r>
          </a:p>
        </xdr:txBody>
      </xdr:sp>
      <xdr:sp macro="" textlink="">
        <xdr:nvSpPr>
          <xdr:cNvPr id="6" name="Text Box 12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22" y="277"/>
            <a:ext cx="192" cy="76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ctr" upright="1"/>
          <a:lstStyle/>
          <a:p>
            <a:pPr algn="ctr" rtl="0">
              <a:defRPr sz="1000"/>
            </a:pPr>
            <a:r>
              <a:rPr lang="en-US" sz="1200" b="0" i="0" strike="noStrike">
                <a:solidFill>
                  <a:srgbClr val="000000"/>
                </a:solidFill>
                <a:latin typeface="Arial"/>
                <a:cs typeface="Arial"/>
              </a:rPr>
              <a:t>Interviews with industry participants</a:t>
            </a:r>
            <a:endParaRPr lang="en-US" sz="1200" b="0" i="0" strike="noStrike">
              <a:solidFill>
                <a:srgbClr val="000000"/>
              </a:solidFill>
              <a:latin typeface="Arial"/>
              <a:ea typeface="+mn-ea"/>
              <a:cs typeface="Arial"/>
            </a:endParaRPr>
          </a:p>
          <a:p>
            <a:pPr algn="ctr" rtl="0">
              <a:defRPr sz="1000"/>
            </a:pPr>
            <a:endParaRPr lang="en-US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7" name="AutoShape 16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SpPr>
            <a:spLocks noChangeArrowheads="1"/>
          </xdr:cNvSpPr>
        </xdr:nvSpPr>
        <xdr:spPr bwMode="auto">
          <a:xfrm>
            <a:off x="158" y="204"/>
            <a:ext cx="165" cy="146"/>
          </a:xfrm>
          <a:prstGeom prst="homePlate">
            <a:avLst>
              <a:gd name="adj" fmla="val 28253"/>
            </a:avLst>
          </a:prstGeom>
          <a:noFill/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8" name="Line 17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SpPr>
            <a:spLocks noChangeShapeType="1"/>
          </xdr:cNvSpPr>
        </xdr:nvSpPr>
        <xdr:spPr bwMode="auto">
          <a:xfrm>
            <a:off x="515" y="206"/>
            <a:ext cx="49" cy="7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9" name="Line 18"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515" y="276"/>
            <a:ext cx="49" cy="75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11</xdr:col>
      <xdr:colOff>514350</xdr:colOff>
      <xdr:row>11</xdr:row>
      <xdr:rowOff>123825</xdr:rowOff>
    </xdr:from>
    <xdr:to>
      <xdr:col>14</xdr:col>
      <xdr:colOff>9525</xdr:colOff>
      <xdr:row>17</xdr:row>
      <xdr:rowOff>123825</xdr:rowOff>
    </xdr:to>
    <xdr:sp macro="" textlink="">
      <xdr:nvSpPr>
        <xdr:cNvPr id="10" name="Text Box 10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>
          <a:spLocks noChangeArrowheads="1"/>
        </xdr:cNvSpPr>
      </xdr:nvSpPr>
      <xdr:spPr bwMode="auto">
        <a:xfrm>
          <a:off x="7639050" y="2066925"/>
          <a:ext cx="1457325" cy="9715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"/>
              <a:cs typeface="Arial"/>
            </a:rPr>
            <a:t>LightCounting</a:t>
          </a:r>
        </a:p>
        <a:p>
          <a:pPr algn="ctr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"/>
              <a:cs typeface="Arial"/>
            </a:rPr>
            <a:t> Silicon Photonics</a:t>
          </a:r>
        </a:p>
        <a:p>
          <a:pPr algn="ctr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"/>
              <a:cs typeface="Arial"/>
            </a:rPr>
            <a:t>Forecast</a:t>
          </a:r>
        </a:p>
      </xdr:txBody>
    </xdr:sp>
    <xdr:clientData/>
  </xdr:twoCellAnchor>
  <xdr:twoCellAnchor>
    <xdr:from>
      <xdr:col>9</xdr:col>
      <xdr:colOff>285750</xdr:colOff>
      <xdr:row>11</xdr:row>
      <xdr:rowOff>142875</xdr:rowOff>
    </xdr:from>
    <xdr:to>
      <xdr:col>11</xdr:col>
      <xdr:colOff>209550</xdr:colOff>
      <xdr:row>13</xdr:row>
      <xdr:rowOff>34484</xdr:rowOff>
    </xdr:to>
    <xdr:sp macro="" textlink="">
      <xdr:nvSpPr>
        <xdr:cNvPr id="11" name="Text Box 11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>
          <a:spLocks noChangeArrowheads="1"/>
        </xdr:cNvSpPr>
      </xdr:nvSpPr>
      <xdr:spPr bwMode="auto">
        <a:xfrm>
          <a:off x="6210300" y="2085975"/>
          <a:ext cx="1123950" cy="215459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Sanity</a:t>
          </a:r>
          <a:r>
            <a:rPr lang="en-US" sz="1000" b="0" i="0" strike="noStrike" baseline="0">
              <a:solidFill>
                <a:srgbClr val="000000"/>
              </a:solidFill>
              <a:latin typeface="Arial"/>
              <a:cs typeface="Arial"/>
            </a:rPr>
            <a:t> checks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9</xdr:col>
      <xdr:colOff>285750</xdr:colOff>
      <xdr:row>15</xdr:row>
      <xdr:rowOff>119938</xdr:rowOff>
    </xdr:from>
    <xdr:to>
      <xdr:col>11</xdr:col>
      <xdr:colOff>209550</xdr:colOff>
      <xdr:row>17</xdr:row>
      <xdr:rowOff>47626</xdr:rowOff>
    </xdr:to>
    <xdr:sp macro="" textlink="">
      <xdr:nvSpPr>
        <xdr:cNvPr id="12" name="Text Box 12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>
          <a:spLocks noChangeArrowheads="1"/>
        </xdr:cNvSpPr>
      </xdr:nvSpPr>
      <xdr:spPr bwMode="auto">
        <a:xfrm>
          <a:off x="6210300" y="2710738"/>
          <a:ext cx="1123950" cy="251538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Expert review</a:t>
          </a:r>
        </a:p>
        <a:p>
          <a:pPr algn="ctr" rtl="0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8</xdr:col>
      <xdr:colOff>466725</xdr:colOff>
      <xdr:row>12</xdr:row>
      <xdr:rowOff>88680</xdr:rowOff>
    </xdr:from>
    <xdr:to>
      <xdr:col>9</xdr:col>
      <xdr:colOff>285750</xdr:colOff>
      <xdr:row>13</xdr:row>
      <xdr:rowOff>95250</xdr:rowOff>
    </xdr:to>
    <xdr:cxnSp macro="">
      <xdr:nvCxnSpPr>
        <xdr:cNvPr id="13" name="Straight Arrow Connector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CxnSpPr>
          <a:endCxn id="11" idx="1"/>
        </xdr:cNvCxnSpPr>
      </xdr:nvCxnSpPr>
      <xdr:spPr>
        <a:xfrm flipV="1">
          <a:off x="5791200" y="2193705"/>
          <a:ext cx="419100" cy="168495"/>
        </a:xfrm>
        <a:prstGeom prst="straightConnector1">
          <a:avLst/>
        </a:prstGeom>
        <a:ln>
          <a:solidFill>
            <a:sysClr val="windowText" lastClr="0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476250</xdr:colOff>
      <xdr:row>16</xdr:row>
      <xdr:rowOff>9525</xdr:rowOff>
    </xdr:from>
    <xdr:to>
      <xdr:col>9</xdr:col>
      <xdr:colOff>285750</xdr:colOff>
      <xdr:row>16</xdr:row>
      <xdr:rowOff>83782</xdr:rowOff>
    </xdr:to>
    <xdr:cxnSp macro="">
      <xdr:nvCxnSpPr>
        <xdr:cNvPr id="14" name="Straight Arrow Connector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CxnSpPr>
          <a:endCxn id="12" idx="1"/>
        </xdr:cNvCxnSpPr>
      </xdr:nvCxnSpPr>
      <xdr:spPr>
        <a:xfrm>
          <a:off x="5800725" y="2762250"/>
          <a:ext cx="409575" cy="74257"/>
        </a:xfrm>
        <a:prstGeom prst="straightConnector1">
          <a:avLst/>
        </a:prstGeom>
        <a:ln>
          <a:solidFill>
            <a:sysClr val="windowText" lastClr="0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209550</xdr:colOff>
      <xdr:row>12</xdr:row>
      <xdr:rowOff>85725</xdr:rowOff>
    </xdr:from>
    <xdr:to>
      <xdr:col>11</xdr:col>
      <xdr:colOff>514350</xdr:colOff>
      <xdr:row>12</xdr:row>
      <xdr:rowOff>142875</xdr:rowOff>
    </xdr:to>
    <xdr:cxnSp macro="">
      <xdr:nvCxnSpPr>
        <xdr:cNvPr id="15" name="Straight Arrow Connector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CxnSpPr/>
      </xdr:nvCxnSpPr>
      <xdr:spPr>
        <a:xfrm>
          <a:off x="7334250" y="2190750"/>
          <a:ext cx="304800" cy="57150"/>
        </a:xfrm>
        <a:prstGeom prst="straightConnector1">
          <a:avLst/>
        </a:prstGeom>
        <a:ln>
          <a:solidFill>
            <a:sysClr val="windowText" lastClr="0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209550</xdr:colOff>
      <xdr:row>15</xdr:row>
      <xdr:rowOff>152400</xdr:rowOff>
    </xdr:from>
    <xdr:to>
      <xdr:col>11</xdr:col>
      <xdr:colOff>514350</xdr:colOff>
      <xdr:row>16</xdr:row>
      <xdr:rowOff>85725</xdr:rowOff>
    </xdr:to>
    <xdr:cxnSp macro="">
      <xdr:nvCxnSpPr>
        <xdr:cNvPr id="16" name="Straight Arrow Connector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CxnSpPr/>
      </xdr:nvCxnSpPr>
      <xdr:spPr>
        <a:xfrm flipV="1">
          <a:off x="7334250" y="2743200"/>
          <a:ext cx="304800" cy="95250"/>
        </a:xfrm>
        <a:prstGeom prst="straightConnector1">
          <a:avLst/>
        </a:prstGeom>
        <a:ln>
          <a:solidFill>
            <a:sysClr val="windowText" lastClr="0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11</xdr:col>
      <xdr:colOff>0</xdr:colOff>
      <xdr:row>0</xdr:row>
      <xdr:rowOff>0</xdr:rowOff>
    </xdr:from>
    <xdr:to>
      <xdr:col>14</xdr:col>
      <xdr:colOff>488733</xdr:colOff>
      <xdr:row>3</xdr:row>
      <xdr:rowOff>136071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12000" y="0"/>
          <a:ext cx="2544546" cy="72344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286201</xdr:colOff>
      <xdr:row>159</xdr:row>
      <xdr:rowOff>89202</xdr:rowOff>
    </xdr:from>
    <xdr:to>
      <xdr:col>6</xdr:col>
      <xdr:colOff>474737</xdr:colOff>
      <xdr:row>178</xdr:row>
      <xdr:rowOff>63500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553356</xdr:colOff>
      <xdr:row>159</xdr:row>
      <xdr:rowOff>127001</xdr:rowOff>
    </xdr:from>
    <xdr:to>
      <xdr:col>12</xdr:col>
      <xdr:colOff>780143</xdr:colOff>
      <xdr:row>178</xdr:row>
      <xdr:rowOff>47776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30690</xdr:colOff>
      <xdr:row>274</xdr:row>
      <xdr:rowOff>93739</xdr:rowOff>
    </xdr:from>
    <xdr:to>
      <xdr:col>6</xdr:col>
      <xdr:colOff>424845</xdr:colOff>
      <xdr:row>292</xdr:row>
      <xdr:rowOff>101602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491368</xdr:colOff>
      <xdr:row>274</xdr:row>
      <xdr:rowOff>102810</xdr:rowOff>
    </xdr:from>
    <xdr:to>
      <xdr:col>12</xdr:col>
      <xdr:colOff>881441</xdr:colOff>
      <xdr:row>292</xdr:row>
      <xdr:rowOff>109766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29180</xdr:colOff>
      <xdr:row>316</xdr:row>
      <xdr:rowOff>24191</xdr:rowOff>
    </xdr:from>
    <xdr:to>
      <xdr:col>6</xdr:col>
      <xdr:colOff>370416</xdr:colOff>
      <xdr:row>333</xdr:row>
      <xdr:rowOff>154516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423636</xdr:colOff>
      <xdr:row>316</xdr:row>
      <xdr:rowOff>24192</xdr:rowOff>
    </xdr:from>
    <xdr:to>
      <xdr:col>12</xdr:col>
      <xdr:colOff>917221</xdr:colOff>
      <xdr:row>333</xdr:row>
      <xdr:rowOff>140001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293156</xdr:colOff>
      <xdr:row>429</xdr:row>
      <xdr:rowOff>130024</xdr:rowOff>
    </xdr:from>
    <xdr:to>
      <xdr:col>6</xdr:col>
      <xdr:colOff>423333</xdr:colOff>
      <xdr:row>447</xdr:row>
      <xdr:rowOff>81644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474738</xdr:colOff>
      <xdr:row>429</xdr:row>
      <xdr:rowOff>98272</xdr:rowOff>
    </xdr:from>
    <xdr:to>
      <xdr:col>12</xdr:col>
      <xdr:colOff>804333</xdr:colOff>
      <xdr:row>447</xdr:row>
      <xdr:rowOff>81642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32201</xdr:colOff>
      <xdr:row>471</xdr:row>
      <xdr:rowOff>149377</xdr:rowOff>
    </xdr:from>
    <xdr:to>
      <xdr:col>6</xdr:col>
      <xdr:colOff>370416</xdr:colOff>
      <xdr:row>489</xdr:row>
      <xdr:rowOff>52917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423634</xdr:colOff>
      <xdr:row>471</xdr:row>
      <xdr:rowOff>136374</xdr:rowOff>
    </xdr:from>
    <xdr:to>
      <xdr:col>12</xdr:col>
      <xdr:colOff>666750</xdr:colOff>
      <xdr:row>489</xdr:row>
      <xdr:rowOff>22679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51860</xdr:colOff>
      <xdr:row>666</xdr:row>
      <xdr:rowOff>108555</xdr:rowOff>
    </xdr:from>
    <xdr:to>
      <xdr:col>6</xdr:col>
      <xdr:colOff>264584</xdr:colOff>
      <xdr:row>683</xdr:row>
      <xdr:rowOff>148469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11564</xdr:colOff>
      <xdr:row>103</xdr:row>
      <xdr:rowOff>10582</xdr:rowOff>
    </xdr:from>
    <xdr:to>
      <xdr:col>6</xdr:col>
      <xdr:colOff>166077</xdr:colOff>
      <xdr:row>119</xdr:row>
      <xdr:rowOff>73780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568400</xdr:colOff>
      <xdr:row>103</xdr:row>
      <xdr:rowOff>757</xdr:rowOff>
    </xdr:from>
    <xdr:to>
      <xdr:col>13</xdr:col>
      <xdr:colOff>0</xdr:colOff>
      <xdr:row>119</xdr:row>
      <xdr:rowOff>95252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49893</xdr:colOff>
      <xdr:row>8</xdr:row>
      <xdr:rowOff>4535</xdr:rowOff>
    </xdr:from>
    <xdr:to>
      <xdr:col>16</xdr:col>
      <xdr:colOff>145143</xdr:colOff>
      <xdr:row>27</xdr:row>
      <xdr:rowOff>34637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285748</xdr:colOff>
      <xdr:row>7</xdr:row>
      <xdr:rowOff>145143</xdr:rowOff>
    </xdr:from>
    <xdr:to>
      <xdr:col>5</xdr:col>
      <xdr:colOff>308428</xdr:colOff>
      <xdr:row>27</xdr:row>
      <xdr:rowOff>81641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300867</xdr:colOff>
      <xdr:row>204</xdr:row>
      <xdr:rowOff>0</xdr:rowOff>
    </xdr:from>
    <xdr:to>
      <xdr:col>6</xdr:col>
      <xdr:colOff>522112</xdr:colOff>
      <xdr:row>223</xdr:row>
      <xdr:rowOff>43724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6</xdr:col>
      <xdr:colOff>557893</xdr:colOff>
      <xdr:row>204</xdr:row>
      <xdr:rowOff>1</xdr:rowOff>
    </xdr:from>
    <xdr:to>
      <xdr:col>12</xdr:col>
      <xdr:colOff>910166</xdr:colOff>
      <xdr:row>223</xdr:row>
      <xdr:rowOff>30745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10581</xdr:colOff>
      <xdr:row>235</xdr:row>
      <xdr:rowOff>36286</xdr:rowOff>
    </xdr:from>
    <xdr:to>
      <xdr:col>5</xdr:col>
      <xdr:colOff>820615</xdr:colOff>
      <xdr:row>250</xdr:row>
      <xdr:rowOff>48846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5</xdr:col>
      <xdr:colOff>857250</xdr:colOff>
      <xdr:row>235</xdr:row>
      <xdr:rowOff>46289</xdr:rowOff>
    </xdr:from>
    <xdr:to>
      <xdr:col>11</xdr:col>
      <xdr:colOff>848179</xdr:colOff>
      <xdr:row>250</xdr:row>
      <xdr:rowOff>47497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4534</xdr:colOff>
      <xdr:row>357</xdr:row>
      <xdr:rowOff>72570</xdr:rowOff>
    </xdr:from>
    <xdr:to>
      <xdr:col>6</xdr:col>
      <xdr:colOff>677333</xdr:colOff>
      <xdr:row>378</xdr:row>
      <xdr:rowOff>57330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6</xdr:col>
      <xdr:colOff>749907</xdr:colOff>
      <xdr:row>357</xdr:row>
      <xdr:rowOff>84667</xdr:rowOff>
    </xdr:from>
    <xdr:to>
      <xdr:col>12</xdr:col>
      <xdr:colOff>878417</xdr:colOff>
      <xdr:row>378</xdr:row>
      <xdr:rowOff>116416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4233</xdr:colOff>
      <xdr:row>389</xdr:row>
      <xdr:rowOff>195036</xdr:rowOff>
    </xdr:from>
    <xdr:to>
      <xdr:col>5</xdr:col>
      <xdr:colOff>869461</xdr:colOff>
      <xdr:row>405</xdr:row>
      <xdr:rowOff>9770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5</xdr:col>
      <xdr:colOff>951325</xdr:colOff>
      <xdr:row>389</xdr:row>
      <xdr:rowOff>200733</xdr:rowOff>
    </xdr:from>
    <xdr:to>
      <xdr:col>11</xdr:col>
      <xdr:colOff>1003789</xdr:colOff>
      <xdr:row>405</xdr:row>
      <xdr:rowOff>43961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63499</xdr:colOff>
      <xdr:row>708</xdr:row>
      <xdr:rowOff>42334</xdr:rowOff>
    </xdr:from>
    <xdr:to>
      <xdr:col>6</xdr:col>
      <xdr:colOff>412750</xdr:colOff>
      <xdr:row>729</xdr:row>
      <xdr:rowOff>12700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3701</xdr:colOff>
      <xdr:row>119</xdr:row>
      <xdr:rowOff>134559</xdr:rowOff>
    </xdr:from>
    <xdr:to>
      <xdr:col>6</xdr:col>
      <xdr:colOff>471713</xdr:colOff>
      <xdr:row>135</xdr:row>
      <xdr:rowOff>53823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6</xdr:col>
      <xdr:colOff>571575</xdr:colOff>
      <xdr:row>120</xdr:row>
      <xdr:rowOff>0</xdr:rowOff>
    </xdr:from>
    <xdr:to>
      <xdr:col>11</xdr:col>
      <xdr:colOff>742462</xdr:colOff>
      <xdr:row>135</xdr:row>
      <xdr:rowOff>53823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6</xdr:col>
      <xdr:colOff>569991</xdr:colOff>
      <xdr:row>708</xdr:row>
      <xdr:rowOff>31447</xdr:rowOff>
    </xdr:from>
    <xdr:to>
      <xdr:col>13</xdr:col>
      <xdr:colOff>0</xdr:colOff>
      <xdr:row>729</xdr:row>
      <xdr:rowOff>12397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7</xdr:col>
      <xdr:colOff>34473</xdr:colOff>
      <xdr:row>0</xdr:row>
      <xdr:rowOff>30842</xdr:rowOff>
    </xdr:from>
    <xdr:to>
      <xdr:col>10</xdr:col>
      <xdr:colOff>539667</xdr:colOff>
      <xdr:row>3</xdr:row>
      <xdr:rowOff>157841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6848930" y="30842"/>
          <a:ext cx="3215737" cy="703942"/>
        </a:xfrm>
        <a:prstGeom prst="rect">
          <a:avLst/>
        </a:prstGeom>
      </xdr:spPr>
    </xdr:pic>
    <xdr:clientData/>
  </xdr:twoCellAnchor>
  <xdr:twoCellAnchor>
    <xdr:from>
      <xdr:col>6</xdr:col>
      <xdr:colOff>387198</xdr:colOff>
      <xdr:row>666</xdr:row>
      <xdr:rowOff>106742</xdr:rowOff>
    </xdr:from>
    <xdr:to>
      <xdr:col>12</xdr:col>
      <xdr:colOff>899582</xdr:colOff>
      <xdr:row>684</xdr:row>
      <xdr:rowOff>69548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16</xdr:col>
      <xdr:colOff>497921</xdr:colOff>
      <xdr:row>6</xdr:row>
      <xdr:rowOff>116417</xdr:rowOff>
    </xdr:from>
    <xdr:to>
      <xdr:col>21</xdr:col>
      <xdr:colOff>622300</xdr:colOff>
      <xdr:row>26</xdr:row>
      <xdr:rowOff>130530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286202</xdr:colOff>
      <xdr:row>624</xdr:row>
      <xdr:rowOff>107043</xdr:rowOff>
    </xdr:from>
    <xdr:to>
      <xdr:col>4</xdr:col>
      <xdr:colOff>48846</xdr:colOff>
      <xdr:row>642</xdr:row>
      <xdr:rowOff>19538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</xdr:col>
      <xdr:colOff>1022001</xdr:colOff>
      <xdr:row>624</xdr:row>
      <xdr:rowOff>107067</xdr:rowOff>
    </xdr:from>
    <xdr:to>
      <xdr:col>8</xdr:col>
      <xdr:colOff>48847</xdr:colOff>
      <xdr:row>642</xdr:row>
      <xdr:rowOff>19538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56090</xdr:colOff>
      <xdr:row>582</xdr:row>
      <xdr:rowOff>153609</xdr:rowOff>
    </xdr:from>
    <xdr:to>
      <xdr:col>6</xdr:col>
      <xdr:colOff>402166</xdr:colOff>
      <xdr:row>600</xdr:row>
      <xdr:rowOff>63198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6</xdr:col>
      <xdr:colOff>486075</xdr:colOff>
      <xdr:row>583</xdr:row>
      <xdr:rowOff>3023</xdr:rowOff>
    </xdr:from>
    <xdr:to>
      <xdr:col>12</xdr:col>
      <xdr:colOff>889000</xdr:colOff>
      <xdr:row>600</xdr:row>
      <xdr:rowOff>58662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6</xdr:col>
      <xdr:colOff>469142</xdr:colOff>
      <xdr:row>545</xdr:row>
      <xdr:rowOff>42333</xdr:rowOff>
    </xdr:from>
    <xdr:to>
      <xdr:col>12</xdr:col>
      <xdr:colOff>783166</xdr:colOff>
      <xdr:row>560</xdr:row>
      <xdr:rowOff>10582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28572</xdr:colOff>
      <xdr:row>545</xdr:row>
      <xdr:rowOff>63499</xdr:rowOff>
    </xdr:from>
    <xdr:to>
      <xdr:col>6</xdr:col>
      <xdr:colOff>380999</xdr:colOff>
      <xdr:row>559</xdr:row>
      <xdr:rowOff>120347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15118</xdr:colOff>
      <xdr:row>513</xdr:row>
      <xdr:rowOff>51403</xdr:rowOff>
    </xdr:from>
    <xdr:to>
      <xdr:col>6</xdr:col>
      <xdr:colOff>529166</xdr:colOff>
      <xdr:row>534</xdr:row>
      <xdr:rowOff>25580</xdr:rowOff>
    </xdr:to>
    <xdr:graphicFrame macro="">
      <xdr:nvGraphicFramePr>
        <xdr:cNvPr id="52" name="Chart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6</xdr:col>
      <xdr:colOff>569988</xdr:colOff>
      <xdr:row>513</xdr:row>
      <xdr:rowOff>51403</xdr:rowOff>
    </xdr:from>
    <xdr:to>
      <xdr:col>13</xdr:col>
      <xdr:colOff>288635</xdr:colOff>
      <xdr:row>534</xdr:row>
      <xdr:rowOff>0</xdr:rowOff>
    </xdr:to>
    <xdr:graphicFrame macro="">
      <xdr:nvGraphicFramePr>
        <xdr:cNvPr id="53" name="Chart 5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42333</xdr:colOff>
      <xdr:row>754</xdr:row>
      <xdr:rowOff>52916</xdr:rowOff>
    </xdr:from>
    <xdr:to>
      <xdr:col>6</xdr:col>
      <xdr:colOff>275166</xdr:colOff>
      <xdr:row>775</xdr:row>
      <xdr:rowOff>40216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6</xdr:col>
      <xdr:colOff>349250</xdr:colOff>
      <xdr:row>754</xdr:row>
      <xdr:rowOff>84667</xdr:rowOff>
    </xdr:from>
    <xdr:to>
      <xdr:col>11</xdr:col>
      <xdr:colOff>783166</xdr:colOff>
      <xdr:row>775</xdr:row>
      <xdr:rowOff>29632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5</xdr:col>
      <xdr:colOff>383720</xdr:colOff>
      <xdr:row>7</xdr:row>
      <xdr:rowOff>134257</xdr:rowOff>
    </xdr:from>
    <xdr:to>
      <xdr:col>10</xdr:col>
      <xdr:colOff>887185</xdr:colOff>
      <xdr:row>27</xdr:row>
      <xdr:rowOff>70755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21</xdr:col>
      <xdr:colOff>558801</xdr:colOff>
      <xdr:row>6</xdr:row>
      <xdr:rowOff>114300</xdr:rowOff>
    </xdr:from>
    <xdr:to>
      <xdr:col>24</xdr:col>
      <xdr:colOff>752232</xdr:colOff>
      <xdr:row>26</xdr:row>
      <xdr:rowOff>127000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19538</xdr:colOff>
      <xdr:row>793</xdr:row>
      <xdr:rowOff>117230</xdr:rowOff>
    </xdr:from>
    <xdr:to>
      <xdr:col>5</xdr:col>
      <xdr:colOff>173180</xdr:colOff>
      <xdr:row>810</xdr:row>
      <xdr:rowOff>69271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2248580</xdr:colOff>
      <xdr:row>486</xdr:row>
      <xdr:rowOff>116116</xdr:rowOff>
    </xdr:from>
    <xdr:to>
      <xdr:col>10</xdr:col>
      <xdr:colOff>390072</xdr:colOff>
      <xdr:row>508</xdr:row>
      <xdr:rowOff>108858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357415</xdr:colOff>
      <xdr:row>0</xdr:row>
      <xdr:rowOff>101601</xdr:rowOff>
    </xdr:from>
    <xdr:to>
      <xdr:col>13</xdr:col>
      <xdr:colOff>411843</xdr:colOff>
      <xdr:row>3</xdr:row>
      <xdr:rowOff>97535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52315" y="101601"/>
          <a:ext cx="2630714" cy="59283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678</xdr:row>
      <xdr:rowOff>119290</xdr:rowOff>
    </xdr:from>
    <xdr:to>
      <xdr:col>19</xdr:col>
      <xdr:colOff>698501</xdr:colOff>
      <xdr:row>691</xdr:row>
      <xdr:rowOff>95216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8466</xdr:colOff>
      <xdr:row>1142</xdr:row>
      <xdr:rowOff>45356</xdr:rowOff>
    </xdr:from>
    <xdr:to>
      <xdr:col>11</xdr:col>
      <xdr:colOff>473603</xdr:colOff>
      <xdr:row>1162</xdr:row>
      <xdr:rowOff>64407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322036</xdr:colOff>
      <xdr:row>0</xdr:row>
      <xdr:rowOff>95251</xdr:rowOff>
    </xdr:from>
    <xdr:to>
      <xdr:col>12</xdr:col>
      <xdr:colOff>686406</xdr:colOff>
      <xdr:row>2</xdr:row>
      <xdr:rowOff>185389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556119" y="95251"/>
          <a:ext cx="2777369" cy="515588"/>
        </a:xfrm>
        <a:prstGeom prst="rect">
          <a:avLst/>
        </a:prstGeom>
      </xdr:spPr>
    </xdr:pic>
    <xdr:clientData/>
  </xdr:twoCellAnchor>
  <xdr:twoCellAnchor>
    <xdr:from>
      <xdr:col>20</xdr:col>
      <xdr:colOff>34626</xdr:colOff>
      <xdr:row>678</xdr:row>
      <xdr:rowOff>102357</xdr:rowOff>
    </xdr:from>
    <xdr:to>
      <xdr:col>25</xdr:col>
      <xdr:colOff>624417</xdr:colOff>
      <xdr:row>691</xdr:row>
      <xdr:rowOff>78283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0.38915</cdr:x>
      <cdr:y>0.25527</cdr:y>
    </cdr:from>
    <cdr:to>
      <cdr:x>0.57028</cdr:x>
      <cdr:y>0.68146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964530" y="547687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0.29953</cdr:x>
      <cdr:y>0.12764</cdr:y>
    </cdr:from>
    <cdr:to>
      <cdr:x>0.75472</cdr:x>
      <cdr:y>0.27747</cdr:y>
    </cdr:to>
    <cdr:sp macro="" textlink="Ethernet!$P$694">
      <cdr:nvSpPr>
        <cdr:cNvPr id="3" name="TextBox 2"/>
        <cdr:cNvSpPr txBox="1"/>
      </cdr:nvSpPr>
      <cdr:spPr>
        <a:xfrm xmlns:a="http://schemas.openxmlformats.org/drawingml/2006/main">
          <a:off x="1512093" y="273844"/>
          <a:ext cx="2297906" cy="3214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E19EB1FD-E61E-4566-825A-DED10F6FCCB7}" type="TxLink">
            <a:rPr lang="en-US" sz="1200" b="1" i="0" u="none" strike="noStrike">
              <a:solidFill>
                <a:srgbClr val="1F497D"/>
              </a:solidFill>
              <a:latin typeface="Calibri"/>
            </a:rPr>
            <a:pPr algn="ctr"/>
            <a:t>100G ER4 40 km QSFP28</a:t>
          </a:fld>
          <a:endParaRPr lang="en-US" sz="1050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0.38915</cdr:x>
      <cdr:y>0.25527</cdr:y>
    </cdr:from>
    <cdr:to>
      <cdr:x>0.57028</cdr:x>
      <cdr:y>0.68146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964530" y="547687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0.29953</cdr:x>
      <cdr:y>0.12764</cdr:y>
    </cdr:from>
    <cdr:to>
      <cdr:x>0.75472</cdr:x>
      <cdr:y>0.27747</cdr:y>
    </cdr:to>
    <cdr:sp macro="" textlink="Ethernet!$P$694">
      <cdr:nvSpPr>
        <cdr:cNvPr id="3" name="TextBox 2"/>
        <cdr:cNvSpPr txBox="1"/>
      </cdr:nvSpPr>
      <cdr:spPr>
        <a:xfrm xmlns:a="http://schemas.openxmlformats.org/drawingml/2006/main">
          <a:off x="1512093" y="273844"/>
          <a:ext cx="2297906" cy="3214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E19EB1FD-E61E-4566-825A-DED10F6FCCB7}" type="TxLink">
            <a:rPr lang="en-US" sz="1200" b="1" i="0" u="none" strike="noStrike">
              <a:solidFill>
                <a:srgbClr val="1F497D"/>
              </a:solidFill>
              <a:latin typeface="Calibri"/>
              <a:cs typeface="Calibri"/>
            </a:rPr>
            <a:pPr algn="ctr"/>
            <a:t>100G ER4 40 km QSFP28</a:t>
          </a:fld>
          <a:endParaRPr lang="en-US" sz="105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235857</xdr:colOff>
      <xdr:row>0</xdr:row>
      <xdr:rowOff>90715</xdr:rowOff>
    </xdr:from>
    <xdr:to>
      <xdr:col>12</xdr:col>
      <xdr:colOff>771989</xdr:colOff>
      <xdr:row>2</xdr:row>
      <xdr:rowOff>185894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72286" y="90715"/>
          <a:ext cx="3094274" cy="557822"/>
        </a:xfrm>
        <a:prstGeom prst="rect">
          <a:avLst/>
        </a:prstGeom>
      </xdr:spPr>
    </xdr:pic>
    <xdr:clientData/>
  </xdr:twoCellAnchor>
  <xdr:twoCellAnchor>
    <xdr:from>
      <xdr:col>2</xdr:col>
      <xdr:colOff>874888</xdr:colOff>
      <xdr:row>412</xdr:row>
      <xdr:rowOff>124177</xdr:rowOff>
    </xdr:from>
    <xdr:to>
      <xdr:col>8</xdr:col>
      <xdr:colOff>366888</xdr:colOff>
      <xdr:row>428</xdr:row>
      <xdr:rowOff>141111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154215</xdr:colOff>
      <xdr:row>0</xdr:row>
      <xdr:rowOff>0</xdr:rowOff>
    </xdr:from>
    <xdr:to>
      <xdr:col>12</xdr:col>
      <xdr:colOff>554275</xdr:colOff>
      <xdr:row>3</xdr:row>
      <xdr:rowOff>10649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46786" y="0"/>
          <a:ext cx="2794918" cy="6002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CFFCC"/>
  </sheetPr>
  <dimension ref="A1:T46"/>
  <sheetViews>
    <sheetView showGridLines="0" tabSelected="1" zoomScale="80" zoomScaleNormal="80" zoomScalePageLayoutView="80" workbookViewId="0"/>
  </sheetViews>
  <sheetFormatPr defaultColWidth="9.21875" defaultRowHeight="13.2"/>
  <cols>
    <col min="1" max="1" width="4.44140625" customWidth="1"/>
    <col min="2" max="2" width="22.77734375" customWidth="1"/>
    <col min="3" max="3" width="41.44140625" customWidth="1"/>
  </cols>
  <sheetData>
    <row r="1" spans="1:20">
      <c r="A1" s="40"/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</row>
    <row r="2" spans="1:20" ht="17.399999999999999">
      <c r="A2" s="40"/>
      <c r="B2" s="24" t="s">
        <v>0</v>
      </c>
      <c r="C2" s="40"/>
      <c r="D2" s="262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</row>
    <row r="3" spans="1:20" ht="15.6">
      <c r="A3" s="40"/>
      <c r="B3" s="170" t="s">
        <v>408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</row>
    <row r="4" spans="1:20">
      <c r="A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</row>
    <row r="5" spans="1:20" ht="17.399999999999999">
      <c r="A5" s="40"/>
      <c r="B5" s="24" t="s">
        <v>1</v>
      </c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</row>
    <row r="6" spans="1:20" ht="12.75" customHeight="1">
      <c r="A6" s="40"/>
      <c r="B6" s="374" t="s">
        <v>183</v>
      </c>
      <c r="C6" s="374"/>
      <c r="D6" s="374"/>
      <c r="E6" s="374"/>
      <c r="F6" s="374"/>
      <c r="G6" s="374"/>
      <c r="H6" s="374"/>
      <c r="I6" s="374"/>
      <c r="J6" s="374"/>
      <c r="K6" s="374"/>
      <c r="L6" s="374"/>
      <c r="M6" s="374"/>
      <c r="N6" s="40"/>
      <c r="O6" s="40"/>
      <c r="P6" s="40"/>
      <c r="Q6" s="40"/>
      <c r="R6" s="40"/>
      <c r="S6" s="40"/>
      <c r="T6" s="40"/>
    </row>
    <row r="7" spans="1:20">
      <c r="A7" s="40"/>
      <c r="B7" s="374"/>
      <c r="C7" s="374"/>
      <c r="D7" s="374"/>
      <c r="E7" s="374"/>
      <c r="F7" s="374"/>
      <c r="G7" s="374"/>
      <c r="H7" s="374"/>
      <c r="I7" s="374"/>
      <c r="J7" s="374"/>
      <c r="K7" s="374"/>
      <c r="L7" s="374"/>
      <c r="M7" s="374"/>
      <c r="N7" s="40"/>
      <c r="O7" s="40"/>
      <c r="P7" s="40"/>
      <c r="Q7" s="40"/>
      <c r="R7" s="40"/>
      <c r="S7" s="40"/>
      <c r="T7" s="40"/>
    </row>
    <row r="8" spans="1:20">
      <c r="A8" s="40"/>
      <c r="B8" s="374"/>
      <c r="C8" s="374"/>
      <c r="D8" s="374"/>
      <c r="E8" s="374"/>
      <c r="F8" s="374"/>
      <c r="G8" s="374"/>
      <c r="H8" s="374"/>
      <c r="I8" s="374"/>
      <c r="J8" s="374"/>
      <c r="K8" s="374"/>
      <c r="L8" s="374"/>
      <c r="M8" s="374"/>
      <c r="N8" s="40"/>
      <c r="O8" s="40"/>
      <c r="P8" s="40"/>
      <c r="Q8" s="40"/>
      <c r="R8" s="40"/>
      <c r="S8" s="40"/>
      <c r="T8" s="40"/>
    </row>
    <row r="9" spans="1:20">
      <c r="A9" s="40"/>
      <c r="B9" s="374"/>
      <c r="C9" s="374"/>
      <c r="D9" s="374"/>
      <c r="E9" s="374"/>
      <c r="F9" s="374"/>
      <c r="G9" s="374"/>
      <c r="H9" s="374"/>
      <c r="I9" s="374"/>
      <c r="J9" s="374"/>
      <c r="K9" s="374"/>
      <c r="L9" s="374"/>
      <c r="M9" s="374"/>
      <c r="N9" s="40"/>
      <c r="O9" s="40"/>
      <c r="P9" s="40"/>
      <c r="Q9" s="40"/>
      <c r="R9" s="40"/>
      <c r="S9" s="40"/>
      <c r="T9" s="40"/>
    </row>
    <row r="10" spans="1:20">
      <c r="A10" s="40"/>
      <c r="B10" s="374"/>
      <c r="C10" s="374"/>
      <c r="D10" s="374"/>
      <c r="E10" s="374"/>
      <c r="F10" s="374"/>
      <c r="G10" s="374"/>
      <c r="H10" s="374"/>
      <c r="I10" s="374"/>
      <c r="J10" s="374"/>
      <c r="K10" s="374"/>
      <c r="L10" s="374"/>
      <c r="M10" s="374"/>
      <c r="N10" s="40"/>
      <c r="O10" s="40"/>
      <c r="P10" s="40"/>
      <c r="Q10" s="40"/>
      <c r="R10" s="40"/>
      <c r="S10" s="40"/>
      <c r="T10" s="40"/>
    </row>
    <row r="11" spans="1:20" ht="24" customHeight="1">
      <c r="A11" s="40"/>
      <c r="B11" s="190" t="s">
        <v>91</v>
      </c>
      <c r="C11" s="162"/>
      <c r="D11" s="163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</row>
    <row r="12" spans="1:20" ht="24" customHeight="1">
      <c r="A12" s="40"/>
      <c r="B12" s="191" t="s">
        <v>2</v>
      </c>
      <c r="C12" s="162"/>
      <c r="D12" s="163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</row>
    <row r="13" spans="1:20" ht="24" customHeight="1">
      <c r="A13" s="40"/>
      <c r="B13" s="191" t="s">
        <v>182</v>
      </c>
      <c r="C13" s="13"/>
      <c r="D13" s="163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</row>
    <row r="14" spans="1:20">
      <c r="A14" s="40"/>
      <c r="C14" s="40"/>
      <c r="D14" s="40"/>
      <c r="E14" s="40"/>
      <c r="F14" s="40"/>
      <c r="G14" s="40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</row>
    <row r="15" spans="1:20">
      <c r="A15" s="40"/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</row>
    <row r="16" spans="1:20" ht="18.75" customHeight="1">
      <c r="A16" s="40"/>
      <c r="B16" s="40"/>
      <c r="C16" s="40"/>
      <c r="D16" s="40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</row>
    <row r="17" spans="1:20">
      <c r="A17" s="40"/>
      <c r="B17" s="40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</row>
    <row r="18" spans="1:20">
      <c r="A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</row>
    <row r="19" spans="1:20">
      <c r="A19" s="40"/>
      <c r="B19" s="40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</row>
    <row r="20" spans="1:20">
      <c r="A20" s="40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</row>
    <row r="21" spans="1:20">
      <c r="A21" s="40"/>
      <c r="B21" s="40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</row>
    <row r="22" spans="1:20">
      <c r="A22" s="40"/>
      <c r="B22" s="40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</row>
    <row r="23" spans="1:20">
      <c r="A23" s="40"/>
      <c r="B23" s="40"/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</row>
    <row r="24" spans="1:20">
      <c r="A24" s="40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</row>
    <row r="25" spans="1:20">
      <c r="A25" s="40"/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</row>
    <row r="26" spans="1:20">
      <c r="A26" s="40"/>
      <c r="B26" s="40"/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</row>
    <row r="27" spans="1:20">
      <c r="A27" s="40"/>
      <c r="B27" s="40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</row>
    <row r="28" spans="1:20">
      <c r="A28" s="40"/>
      <c r="B28" s="40"/>
      <c r="C28" s="40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</row>
    <row r="29" spans="1:20">
      <c r="A29" s="40"/>
      <c r="B29" s="40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</row>
    <row r="30" spans="1:20">
      <c r="A30" s="40"/>
      <c r="B30" s="40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</row>
    <row r="31" spans="1:20">
      <c r="A31" s="40"/>
      <c r="B31" s="40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</row>
    <row r="32" spans="1:20">
      <c r="A32" s="40"/>
      <c r="B32" s="40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</row>
    <row r="33" spans="1:20">
      <c r="A33" s="40"/>
      <c r="B33" s="40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</row>
    <row r="34" spans="1:20">
      <c r="A34" s="40"/>
      <c r="B34" s="40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</row>
    <row r="35" spans="1:20">
      <c r="A35" s="40"/>
      <c r="B35" s="40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</row>
    <row r="36" spans="1:20">
      <c r="A36" s="40"/>
      <c r="B36" s="40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</row>
    <row r="37" spans="1:20">
      <c r="A37" s="40"/>
      <c r="B37" s="40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</row>
    <row r="38" spans="1:20">
      <c r="A38" s="40"/>
      <c r="B38" s="40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</row>
    <row r="39" spans="1:20">
      <c r="A39" s="40"/>
      <c r="B39" s="40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</row>
    <row r="40" spans="1:20">
      <c r="A40" s="40"/>
      <c r="B40" s="40"/>
      <c r="C40" s="40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</row>
    <row r="41" spans="1:20">
      <c r="A41" s="40"/>
      <c r="B41" s="40"/>
      <c r="C41" s="40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</row>
    <row r="42" spans="1:20">
      <c r="A42" s="40"/>
      <c r="B42" s="40"/>
      <c r="C42" s="40"/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</row>
    <row r="43" spans="1:20">
      <c r="A43" s="40"/>
      <c r="B43" s="40"/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</row>
    <row r="44" spans="1:20">
      <c r="A44" s="40"/>
      <c r="B44" s="40"/>
      <c r="C44" s="40"/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</row>
    <row r="45" spans="1:20">
      <c r="A45" s="40"/>
      <c r="B45" s="40"/>
      <c r="C45" s="40"/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</row>
    <row r="46" spans="1:20">
      <c r="A46" s="40"/>
      <c r="B46" s="40"/>
      <c r="C46" s="40"/>
      <c r="D46" s="40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</row>
  </sheetData>
  <mergeCells count="1">
    <mergeCell ref="B6:M10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CCFFCC"/>
  </sheetPr>
  <dimension ref="A1:AB265"/>
  <sheetViews>
    <sheetView zoomScale="70" zoomScaleNormal="70" zoomScalePageLayoutView="70" workbookViewId="0"/>
  </sheetViews>
  <sheetFormatPr defaultColWidth="8.77734375" defaultRowHeight="13.2"/>
  <cols>
    <col min="1" max="1" width="4.5546875" customWidth="1"/>
    <col min="2" max="2" width="25.33203125" customWidth="1"/>
    <col min="3" max="13" width="11.44140625" customWidth="1"/>
    <col min="14" max="14" width="16.44140625" style="111" customWidth="1"/>
    <col min="15" max="15" width="18.77734375" customWidth="1"/>
    <col min="16" max="21" width="10.44140625" customWidth="1"/>
    <col min="22" max="26" width="12.21875" customWidth="1"/>
  </cols>
  <sheetData>
    <row r="1" spans="1:28" s="1" customFormat="1" ht="12" customHeight="1">
      <c r="A1"/>
      <c r="B1"/>
      <c r="C1" s="77"/>
      <c r="D1"/>
      <c r="F1"/>
      <c r="G1"/>
      <c r="H1"/>
      <c r="I1"/>
      <c r="J1"/>
      <c r="K1"/>
      <c r="L1"/>
      <c r="M1"/>
      <c r="N1" s="112"/>
    </row>
    <row r="2" spans="1:28" ht="21" customHeight="1">
      <c r="B2" s="78" t="str">
        <f>Introduction!B2</f>
        <v>LightCounting Integrated Optics Forecast</v>
      </c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</row>
    <row r="3" spans="1:28" ht="13.5" customHeight="1">
      <c r="B3" s="170" t="str">
        <f>Introduction!B3</f>
        <v>Sample template for report Published 30 May 2023</v>
      </c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  <c r="AA3" s="111"/>
      <c r="AB3" s="111"/>
    </row>
    <row r="4" spans="1:28" ht="13.5" customHeight="1">
      <c r="B4" s="78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  <c r="AA4" s="111"/>
      <c r="AB4" s="111"/>
    </row>
    <row r="5" spans="1:28" ht="20.25" customHeight="1">
      <c r="B5" s="3" t="s">
        <v>53</v>
      </c>
      <c r="C5" s="1"/>
      <c r="D5" s="1"/>
      <c r="E5" s="1"/>
      <c r="F5" s="1"/>
      <c r="G5" s="157"/>
      <c r="H5" s="1"/>
      <c r="I5" s="1"/>
      <c r="J5" s="1"/>
      <c r="K5" s="1"/>
      <c r="L5" s="1"/>
      <c r="M5" s="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1"/>
      <c r="AA5" s="111"/>
      <c r="AB5" s="111"/>
    </row>
    <row r="6" spans="1:28" ht="13.5" customHeight="1">
      <c r="B6" s="56" t="s">
        <v>55</v>
      </c>
      <c r="C6" s="6">
        <v>2018</v>
      </c>
      <c r="D6" s="6">
        <v>2019</v>
      </c>
      <c r="E6" s="6">
        <v>2020</v>
      </c>
      <c r="F6" s="6">
        <v>2021</v>
      </c>
      <c r="G6" s="6">
        <v>2022</v>
      </c>
      <c r="H6" s="6">
        <v>2023</v>
      </c>
      <c r="I6" s="6">
        <v>2024</v>
      </c>
      <c r="J6" s="6">
        <v>2025</v>
      </c>
      <c r="K6" s="6">
        <v>2026</v>
      </c>
      <c r="L6" s="6">
        <v>2027</v>
      </c>
      <c r="M6" s="6">
        <v>2028</v>
      </c>
      <c r="O6" s="111"/>
      <c r="P6" s="111"/>
      <c r="Q6" s="111"/>
      <c r="R6" s="111"/>
      <c r="S6" s="111"/>
      <c r="T6" s="111"/>
      <c r="U6" s="111"/>
      <c r="V6" s="111"/>
      <c r="W6" s="111"/>
      <c r="X6" s="111"/>
      <c r="Y6" s="111"/>
      <c r="Z6" s="111"/>
      <c r="AA6" s="111"/>
      <c r="AB6" s="111"/>
    </row>
    <row r="7" spans="1:28" ht="13.5" customHeight="1">
      <c r="B7" s="72" t="s">
        <v>111</v>
      </c>
      <c r="C7" s="372">
        <v>8689373</v>
      </c>
      <c r="D7" s="372">
        <v>5214122</v>
      </c>
      <c r="E7" s="372"/>
      <c r="F7" s="372"/>
      <c r="G7" s="372"/>
      <c r="H7" s="372"/>
      <c r="I7" s="372"/>
      <c r="J7" s="372"/>
      <c r="K7" s="372"/>
      <c r="L7" s="372"/>
      <c r="M7" s="372"/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11"/>
      <c r="Z7" s="111"/>
      <c r="AA7" s="111"/>
      <c r="AB7" s="111"/>
    </row>
    <row r="8" spans="1:28" ht="13.5" customHeight="1">
      <c r="B8" s="72" t="s">
        <v>239</v>
      </c>
      <c r="C8" s="372">
        <v>69600000</v>
      </c>
      <c r="D8" s="372">
        <v>55680000</v>
      </c>
      <c r="E8" s="372"/>
      <c r="F8" s="372"/>
      <c r="G8" s="372"/>
      <c r="H8" s="372"/>
      <c r="I8" s="372"/>
      <c r="J8" s="372"/>
      <c r="K8" s="372"/>
      <c r="L8" s="372"/>
      <c r="M8" s="372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  <c r="AA8" s="111"/>
      <c r="AB8" s="111"/>
    </row>
    <row r="9" spans="1:28" ht="13.5" customHeight="1">
      <c r="B9" s="72" t="s">
        <v>240</v>
      </c>
      <c r="C9" s="372">
        <v>3051000</v>
      </c>
      <c r="D9" s="372">
        <v>3161669.75</v>
      </c>
      <c r="E9" s="372"/>
      <c r="F9" s="372"/>
      <c r="G9" s="372"/>
      <c r="H9" s="372"/>
      <c r="I9" s="372"/>
      <c r="J9" s="372"/>
      <c r="K9" s="372"/>
      <c r="L9" s="372"/>
      <c r="M9" s="372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  <c r="AA9" s="111"/>
      <c r="AB9" s="111"/>
    </row>
    <row r="10" spans="1:28" ht="13.5" customHeight="1">
      <c r="B10" s="72" t="s">
        <v>241</v>
      </c>
      <c r="C10" s="372">
        <v>150000</v>
      </c>
      <c r="D10" s="372">
        <v>0</v>
      </c>
      <c r="E10" s="372"/>
      <c r="F10" s="372"/>
      <c r="G10" s="372"/>
      <c r="H10" s="372"/>
      <c r="I10" s="372"/>
      <c r="J10" s="372"/>
      <c r="K10" s="372"/>
      <c r="L10" s="372"/>
      <c r="M10" s="372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  <c r="AA10" s="111"/>
      <c r="AB10" s="111"/>
    </row>
    <row r="11" spans="1:28" ht="13.5" customHeight="1">
      <c r="B11" s="72" t="s">
        <v>242</v>
      </c>
      <c r="C11" s="372">
        <v>1051504</v>
      </c>
      <c r="D11" s="372">
        <v>421509</v>
      </c>
      <c r="E11" s="372"/>
      <c r="F11" s="372"/>
      <c r="G11" s="372"/>
      <c r="H11" s="372"/>
      <c r="I11" s="372"/>
      <c r="J11" s="372"/>
      <c r="K11" s="372"/>
      <c r="L11" s="372"/>
      <c r="M11" s="372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  <c r="AA11" s="111"/>
      <c r="AB11" s="111"/>
    </row>
    <row r="12" spans="1:28" ht="13.8">
      <c r="B12" s="72" t="s">
        <v>243</v>
      </c>
      <c r="C12" s="372">
        <v>6754457.9423999991</v>
      </c>
      <c r="D12" s="372">
        <v>3377228.9711999996</v>
      </c>
      <c r="E12" s="372"/>
      <c r="F12" s="372"/>
      <c r="G12" s="372"/>
      <c r="H12" s="372"/>
      <c r="I12" s="372"/>
      <c r="J12" s="372"/>
      <c r="K12" s="372"/>
      <c r="L12" s="372"/>
      <c r="M12" s="372"/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11"/>
      <c r="Z12" s="111"/>
      <c r="AA12" s="111"/>
      <c r="AB12" s="111"/>
    </row>
    <row r="13" spans="1:28" ht="13.8">
      <c r="B13" s="72" t="s">
        <v>244</v>
      </c>
      <c r="C13" s="372">
        <v>253000</v>
      </c>
      <c r="D13" s="372">
        <v>237223.25</v>
      </c>
      <c r="E13" s="372"/>
      <c r="F13" s="372"/>
      <c r="G13" s="372"/>
      <c r="H13" s="372"/>
      <c r="I13" s="372"/>
      <c r="J13" s="372"/>
      <c r="K13" s="372"/>
      <c r="L13" s="372"/>
      <c r="M13" s="372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  <c r="AA13" s="111"/>
      <c r="AB13" s="111"/>
    </row>
    <row r="14" spans="1:28" ht="15.75" customHeight="1">
      <c r="B14" s="72" t="s">
        <v>245</v>
      </c>
      <c r="C14" s="372">
        <v>700000</v>
      </c>
      <c r="D14" s="372">
        <v>1946204.4255319149</v>
      </c>
      <c r="E14" s="372"/>
      <c r="F14" s="372"/>
      <c r="G14" s="372"/>
      <c r="H14" s="372"/>
      <c r="I14" s="372"/>
      <c r="J14" s="372"/>
      <c r="K14" s="372"/>
      <c r="L14" s="372"/>
      <c r="M14" s="372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  <c r="AA14" s="111"/>
      <c r="AB14" s="111"/>
    </row>
    <row r="15" spans="1:28" ht="15.75" customHeight="1">
      <c r="B15" s="72" t="s">
        <v>246</v>
      </c>
      <c r="C15" s="372">
        <v>0</v>
      </c>
      <c r="D15" s="372">
        <v>0</v>
      </c>
      <c r="E15" s="372"/>
      <c r="F15" s="372"/>
      <c r="G15" s="372"/>
      <c r="H15" s="372"/>
      <c r="I15" s="372"/>
      <c r="J15" s="372"/>
      <c r="K15" s="372"/>
      <c r="L15" s="372"/>
      <c r="M15" s="372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</row>
    <row r="16" spans="1:28" ht="14.25" customHeight="1">
      <c r="B16" s="72" t="s">
        <v>247</v>
      </c>
      <c r="C16" s="372">
        <v>850232</v>
      </c>
      <c r="D16" s="372">
        <v>520386.57446808508</v>
      </c>
      <c r="E16" s="372"/>
      <c r="F16" s="372"/>
      <c r="G16" s="372"/>
      <c r="H16" s="372"/>
      <c r="I16" s="372"/>
      <c r="J16" s="372"/>
      <c r="K16" s="372"/>
      <c r="L16" s="372"/>
      <c r="M16" s="372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  <c r="AA16" s="111"/>
      <c r="AB16" s="111"/>
    </row>
    <row r="17" spans="2:28" ht="13.8">
      <c r="B17" s="72" t="s">
        <v>248</v>
      </c>
      <c r="C17" s="372">
        <v>0</v>
      </c>
      <c r="D17" s="372">
        <v>0</v>
      </c>
      <c r="E17" s="372"/>
      <c r="F17" s="372"/>
      <c r="G17" s="372"/>
      <c r="H17" s="372"/>
      <c r="I17" s="372"/>
      <c r="J17" s="372"/>
      <c r="K17" s="372"/>
      <c r="L17" s="372"/>
      <c r="M17" s="372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  <c r="AA17" s="111"/>
      <c r="AB17" s="111"/>
    </row>
    <row r="18" spans="2:28" ht="12.75" customHeight="1">
      <c r="B18" s="72" t="s">
        <v>249</v>
      </c>
      <c r="C18" s="372">
        <v>763268</v>
      </c>
      <c r="D18" s="372">
        <v>1368538</v>
      </c>
      <c r="E18" s="372"/>
      <c r="F18" s="372"/>
      <c r="G18" s="372"/>
      <c r="H18" s="372"/>
      <c r="I18" s="372"/>
      <c r="J18" s="372"/>
      <c r="K18" s="372"/>
      <c r="L18" s="372"/>
      <c r="M18" s="372"/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11"/>
      <c r="Z18" s="111"/>
      <c r="AA18" s="111"/>
      <c r="AB18" s="111"/>
    </row>
    <row r="19" spans="2:28" ht="12.75" customHeight="1">
      <c r="B19" s="72" t="s">
        <v>250</v>
      </c>
      <c r="C19" s="372">
        <v>1000</v>
      </c>
      <c r="D19" s="372">
        <v>3600</v>
      </c>
      <c r="E19" s="372"/>
      <c r="F19" s="372"/>
      <c r="G19" s="372"/>
      <c r="H19" s="372"/>
      <c r="I19" s="372"/>
      <c r="J19" s="372"/>
      <c r="K19" s="372"/>
      <c r="L19" s="372"/>
      <c r="M19" s="372"/>
      <c r="O19" s="111"/>
      <c r="P19" s="111"/>
      <c r="Q19" s="111"/>
      <c r="R19" s="111"/>
      <c r="S19" s="111"/>
      <c r="T19" s="111"/>
      <c r="U19" s="111"/>
      <c r="V19" s="111"/>
      <c r="W19" s="111"/>
      <c r="X19" s="111"/>
      <c r="Y19" s="111"/>
      <c r="Z19" s="111"/>
      <c r="AA19" s="111"/>
      <c r="AB19" s="111"/>
    </row>
    <row r="20" spans="2:28" ht="12.75" customHeight="1">
      <c r="B20" s="72" t="s">
        <v>251</v>
      </c>
      <c r="C20" s="372">
        <v>150</v>
      </c>
      <c r="D20" s="372">
        <v>600</v>
      </c>
      <c r="E20" s="372"/>
      <c r="F20" s="372"/>
      <c r="G20" s="372"/>
      <c r="H20" s="372"/>
      <c r="I20" s="372"/>
      <c r="J20" s="372"/>
      <c r="K20" s="372"/>
      <c r="L20" s="372"/>
      <c r="M20" s="372"/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11"/>
      <c r="Z20" s="111"/>
      <c r="AA20" s="111"/>
      <c r="AB20" s="111"/>
    </row>
    <row r="21" spans="2:28" ht="13.8">
      <c r="B21" s="72" t="s">
        <v>252</v>
      </c>
      <c r="C21" s="372">
        <v>0</v>
      </c>
      <c r="D21" s="372">
        <v>0</v>
      </c>
      <c r="E21" s="372"/>
      <c r="F21" s="372"/>
      <c r="G21" s="372"/>
      <c r="H21" s="372"/>
      <c r="I21" s="372"/>
      <c r="J21" s="372"/>
      <c r="K21" s="372"/>
      <c r="L21" s="372"/>
      <c r="M21" s="372"/>
      <c r="O21" s="111"/>
      <c r="P21" s="111"/>
      <c r="Q21" s="111"/>
      <c r="R21" s="111"/>
      <c r="S21" s="111"/>
      <c r="T21" s="111"/>
      <c r="U21" s="111"/>
      <c r="V21" s="111"/>
      <c r="W21" s="111"/>
      <c r="X21" s="111"/>
      <c r="Y21" s="111"/>
      <c r="Z21" s="111"/>
      <c r="AA21" s="111"/>
      <c r="AB21" s="111"/>
    </row>
    <row r="22" spans="2:28" ht="13.8">
      <c r="B22" s="72" t="s">
        <v>253</v>
      </c>
      <c r="C22" s="372">
        <v>0</v>
      </c>
      <c r="D22" s="372">
        <v>0</v>
      </c>
      <c r="E22" s="372"/>
      <c r="F22" s="372"/>
      <c r="G22" s="372"/>
      <c r="H22" s="372"/>
      <c r="I22" s="372"/>
      <c r="J22" s="372"/>
      <c r="K22" s="372"/>
      <c r="L22" s="372"/>
      <c r="M22" s="372"/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11"/>
      <c r="Z22" s="111"/>
      <c r="AA22" s="111"/>
      <c r="AB22" s="111"/>
    </row>
    <row r="23" spans="2:28" ht="13.8">
      <c r="B23" s="72" t="s">
        <v>254</v>
      </c>
      <c r="C23" s="372">
        <v>0</v>
      </c>
      <c r="D23" s="372">
        <v>0</v>
      </c>
      <c r="E23" s="372"/>
      <c r="F23" s="372"/>
      <c r="G23" s="372"/>
      <c r="H23" s="372"/>
      <c r="I23" s="372"/>
      <c r="J23" s="372"/>
      <c r="K23" s="372"/>
      <c r="L23" s="372"/>
      <c r="M23" s="372"/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11"/>
      <c r="Z23" s="111"/>
      <c r="AA23" s="111"/>
      <c r="AB23" s="111"/>
    </row>
    <row r="24" spans="2:28" ht="13.8">
      <c r="B24" s="72" t="s">
        <v>255</v>
      </c>
      <c r="C24" s="372">
        <v>0</v>
      </c>
      <c r="D24" s="372">
        <v>0</v>
      </c>
      <c r="E24" s="372"/>
      <c r="F24" s="372"/>
      <c r="G24" s="372"/>
      <c r="H24" s="372"/>
      <c r="I24" s="372"/>
      <c r="J24" s="372"/>
      <c r="K24" s="372"/>
      <c r="L24" s="372"/>
      <c r="M24" s="372"/>
      <c r="O24" s="111"/>
      <c r="P24" s="111"/>
      <c r="Q24" s="111"/>
      <c r="R24" s="111"/>
      <c r="S24" s="111"/>
      <c r="T24" s="111"/>
      <c r="U24" s="111"/>
      <c r="V24" s="111"/>
      <c r="W24" s="111"/>
      <c r="X24" s="111"/>
      <c r="Y24" s="111"/>
      <c r="Z24" s="111"/>
      <c r="AA24" s="111"/>
      <c r="AB24" s="111"/>
    </row>
    <row r="25" spans="2:28" ht="13.8">
      <c r="B25" s="72" t="s">
        <v>256</v>
      </c>
      <c r="C25" s="372">
        <v>0</v>
      </c>
      <c r="D25" s="372">
        <v>0</v>
      </c>
      <c r="E25" s="372"/>
      <c r="F25" s="372"/>
      <c r="G25" s="372"/>
      <c r="H25" s="372"/>
      <c r="I25" s="372"/>
      <c r="J25" s="372"/>
      <c r="K25" s="372"/>
      <c r="L25" s="372"/>
      <c r="M25" s="372"/>
    </row>
    <row r="26" spans="2:28" ht="13.8">
      <c r="B26" s="88" t="s">
        <v>18</v>
      </c>
      <c r="C26" s="87">
        <f t="shared" ref="C26:M26" si="0">SUM(C7:C25)</f>
        <v>91863984.942399994</v>
      </c>
      <c r="D26" s="87">
        <f t="shared" si="0"/>
        <v>71931081.971200004</v>
      </c>
      <c r="E26" s="87">
        <f t="shared" si="0"/>
        <v>0</v>
      </c>
      <c r="F26" s="87">
        <f t="shared" si="0"/>
        <v>0</v>
      </c>
      <c r="G26" s="87">
        <f t="shared" si="0"/>
        <v>0</v>
      </c>
      <c r="H26" s="87">
        <f t="shared" si="0"/>
        <v>0</v>
      </c>
      <c r="I26" s="87">
        <f t="shared" si="0"/>
        <v>0</v>
      </c>
      <c r="J26" s="87">
        <f t="shared" si="0"/>
        <v>0</v>
      </c>
      <c r="K26" s="87">
        <f t="shared" si="0"/>
        <v>0</v>
      </c>
      <c r="L26" s="87">
        <f t="shared" si="0"/>
        <v>0</v>
      </c>
      <c r="M26" s="87">
        <f t="shared" si="0"/>
        <v>0</v>
      </c>
      <c r="O26" s="47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</row>
    <row r="27" spans="2:28">
      <c r="B27" s="47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O27" s="13"/>
    </row>
    <row r="28" spans="2:28">
      <c r="B28" s="47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O28" s="13"/>
    </row>
    <row r="29" spans="2:28">
      <c r="C29" s="15"/>
      <c r="D29" s="15"/>
      <c r="E29" s="137"/>
      <c r="F29" s="15"/>
      <c r="G29" s="15"/>
      <c r="H29" s="15"/>
      <c r="I29" s="15"/>
      <c r="J29" s="15"/>
      <c r="K29" s="15"/>
      <c r="L29" s="15"/>
      <c r="M29" s="15"/>
      <c r="O29" s="13"/>
    </row>
    <row r="30" spans="2:28" ht="21">
      <c r="B30" s="3" t="str">
        <f>Summary!B31</f>
        <v>Silicon Photonics</v>
      </c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O30" s="3" t="str">
        <f t="shared" ref="O30:O50" si="1">B30</f>
        <v>Silicon Photonics</v>
      </c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2:28" ht="13.8">
      <c r="B31" s="56" t="s">
        <v>55</v>
      </c>
      <c r="C31" s="6">
        <v>2018</v>
      </c>
      <c r="D31" s="6">
        <v>2019</v>
      </c>
      <c r="E31" s="6">
        <v>2020</v>
      </c>
      <c r="F31" s="6">
        <v>2021</v>
      </c>
      <c r="G31" s="6">
        <v>2022</v>
      </c>
      <c r="H31" s="6">
        <v>2023</v>
      </c>
      <c r="I31" s="6">
        <v>2024</v>
      </c>
      <c r="J31" s="6">
        <v>2025</v>
      </c>
      <c r="K31" s="6">
        <v>2026</v>
      </c>
      <c r="L31" s="6">
        <v>2027</v>
      </c>
      <c r="M31" s="6">
        <v>2028</v>
      </c>
      <c r="O31" s="217" t="str">
        <f t="shared" si="1"/>
        <v>Product category</v>
      </c>
      <c r="P31" s="6">
        <v>2018</v>
      </c>
      <c r="Q31" s="6">
        <v>2019</v>
      </c>
      <c r="R31" s="6">
        <v>2020</v>
      </c>
      <c r="S31" s="6">
        <v>2021</v>
      </c>
      <c r="T31" s="6">
        <v>2022</v>
      </c>
      <c r="U31" s="6">
        <v>2023</v>
      </c>
      <c r="V31" s="6">
        <v>2024</v>
      </c>
      <c r="W31" s="6">
        <v>2025</v>
      </c>
      <c r="X31" s="6">
        <v>2026</v>
      </c>
      <c r="Y31" s="6">
        <v>2027</v>
      </c>
      <c r="Z31" s="6">
        <v>2028</v>
      </c>
    </row>
    <row r="32" spans="2:28" ht="13.8">
      <c r="B32" s="48" t="str">
        <f t="shared" ref="B32:B50" si="2">B7</f>
        <v>GPON ONU transceiver</v>
      </c>
      <c r="C32" s="7">
        <f t="shared" ref="C32:C50" si="3">IF(C7=0,0,C7*P32)</f>
        <v>0</v>
      </c>
      <c r="D32" s="7">
        <f t="shared" ref="D32:D50" si="4">IF(D7=0,0,D7*Q32)</f>
        <v>0</v>
      </c>
      <c r="E32" s="7">
        <f t="shared" ref="E32:E50" si="5">IF(E7=0,0,E7*R32)</f>
        <v>0</v>
      </c>
      <c r="F32" s="7">
        <f t="shared" ref="F32:F50" si="6">IF(F7=0,0,F7*S32)</f>
        <v>0</v>
      </c>
      <c r="G32" s="7">
        <f t="shared" ref="G32:G50" si="7">IF(G7=0,0,G7*T32)</f>
        <v>0</v>
      </c>
      <c r="H32" s="7">
        <f t="shared" ref="H32:H50" si="8">IF(H7=0,0,H7*U32)</f>
        <v>0</v>
      </c>
      <c r="I32" s="7">
        <f t="shared" ref="I32:I50" si="9">IF(I7=0,0,I7*V32)</f>
        <v>0</v>
      </c>
      <c r="J32" s="7">
        <f t="shared" ref="J32:J50" si="10">IF(J7=0,0,J7*W32)</f>
        <v>0</v>
      </c>
      <c r="K32" s="7">
        <f t="shared" ref="K32:K50" si="11">IF(K7=0,0,K7*X32)</f>
        <v>0</v>
      </c>
      <c r="L32" s="7">
        <f t="shared" ref="L32:L50" si="12">IF(L7=0,0,L7*Y32)</f>
        <v>0</v>
      </c>
      <c r="M32" s="7">
        <f t="shared" ref="M32:M50" si="13">IF(M7=0,0,M7*Z32)</f>
        <v>0</v>
      </c>
      <c r="N32" s="110" t="str">
        <f>B30</f>
        <v>Silicon Photonics</v>
      </c>
      <c r="O32" s="38" t="str">
        <f t="shared" si="1"/>
        <v>GPON ONU transceiver</v>
      </c>
      <c r="P32" s="19">
        <v>0</v>
      </c>
      <c r="Q32" s="19">
        <v>0</v>
      </c>
      <c r="R32" s="19"/>
      <c r="S32" s="19"/>
      <c r="T32" s="19"/>
      <c r="U32" s="19"/>
      <c r="V32" s="19"/>
      <c r="W32" s="19"/>
      <c r="X32" s="19"/>
      <c r="Y32" s="19"/>
      <c r="Z32" s="19"/>
    </row>
    <row r="33" spans="2:26" ht="13.8">
      <c r="B33" s="48" t="str">
        <f t="shared" si="2"/>
        <v>GPON ONU BOSA</v>
      </c>
      <c r="C33" s="7">
        <f t="shared" si="3"/>
        <v>0</v>
      </c>
      <c r="D33" s="7">
        <f t="shared" si="4"/>
        <v>0</v>
      </c>
      <c r="E33" s="7">
        <f t="shared" si="5"/>
        <v>0</v>
      </c>
      <c r="F33" s="7">
        <f t="shared" si="6"/>
        <v>0</v>
      </c>
      <c r="G33" s="7">
        <f t="shared" si="7"/>
        <v>0</v>
      </c>
      <c r="H33" s="7">
        <f t="shared" si="8"/>
        <v>0</v>
      </c>
      <c r="I33" s="7">
        <f t="shared" si="9"/>
        <v>0</v>
      </c>
      <c r="J33" s="7">
        <f t="shared" si="10"/>
        <v>0</v>
      </c>
      <c r="K33" s="7">
        <f t="shared" si="11"/>
        <v>0</v>
      </c>
      <c r="L33" s="7">
        <f t="shared" si="12"/>
        <v>0</v>
      </c>
      <c r="M33" s="7">
        <f t="shared" si="13"/>
        <v>0</v>
      </c>
      <c r="N33" s="110" t="str">
        <f t="shared" ref="N33:N50" si="14">N32</f>
        <v>Silicon Photonics</v>
      </c>
      <c r="O33" s="38" t="str">
        <f t="shared" si="1"/>
        <v>GPON ONU BOSA</v>
      </c>
      <c r="P33" s="19">
        <v>0</v>
      </c>
      <c r="Q33" s="19">
        <v>0</v>
      </c>
      <c r="R33" s="19"/>
      <c r="S33" s="19"/>
      <c r="T33" s="19"/>
      <c r="U33" s="19"/>
      <c r="V33" s="19"/>
      <c r="W33" s="19"/>
      <c r="X33" s="19"/>
      <c r="Y33" s="19"/>
      <c r="Z33" s="19"/>
    </row>
    <row r="34" spans="2:26" ht="13.8">
      <c r="B34" s="48" t="str">
        <f t="shared" si="2"/>
        <v>GPON OLT</v>
      </c>
      <c r="C34" s="7">
        <f t="shared" si="3"/>
        <v>0</v>
      </c>
      <c r="D34" s="7">
        <f t="shared" si="4"/>
        <v>0</v>
      </c>
      <c r="E34" s="7">
        <f t="shared" si="5"/>
        <v>0</v>
      </c>
      <c r="F34" s="7">
        <f t="shared" si="6"/>
        <v>0</v>
      </c>
      <c r="G34" s="7">
        <f t="shared" si="7"/>
        <v>0</v>
      </c>
      <c r="H34" s="7">
        <f t="shared" si="8"/>
        <v>0</v>
      </c>
      <c r="I34" s="7">
        <f t="shared" si="9"/>
        <v>0</v>
      </c>
      <c r="J34" s="7">
        <f t="shared" si="10"/>
        <v>0</v>
      </c>
      <c r="K34" s="7">
        <f t="shared" si="11"/>
        <v>0</v>
      </c>
      <c r="L34" s="7">
        <f t="shared" si="12"/>
        <v>0</v>
      </c>
      <c r="M34" s="7">
        <f t="shared" si="13"/>
        <v>0</v>
      </c>
      <c r="N34" s="110" t="str">
        <f t="shared" si="14"/>
        <v>Silicon Photonics</v>
      </c>
      <c r="O34" s="38" t="str">
        <f t="shared" si="1"/>
        <v>GPON OLT</v>
      </c>
      <c r="P34" s="19">
        <v>0</v>
      </c>
      <c r="Q34" s="19">
        <v>0</v>
      </c>
      <c r="R34" s="19"/>
      <c r="S34" s="19"/>
      <c r="T34" s="19"/>
      <c r="U34" s="19"/>
      <c r="V34" s="19"/>
      <c r="W34" s="19"/>
      <c r="X34" s="19"/>
      <c r="Y34" s="19"/>
      <c r="Z34" s="19"/>
    </row>
    <row r="35" spans="2:26" ht="13.8">
      <c r="B35" s="48" t="str">
        <f t="shared" si="2"/>
        <v>GPON Triplexer</v>
      </c>
      <c r="C35" s="7">
        <f t="shared" si="3"/>
        <v>0</v>
      </c>
      <c r="D35" s="7">
        <f t="shared" si="4"/>
        <v>0</v>
      </c>
      <c r="E35" s="7">
        <f t="shared" si="5"/>
        <v>0</v>
      </c>
      <c r="F35" s="7">
        <f t="shared" si="6"/>
        <v>0</v>
      </c>
      <c r="G35" s="7">
        <f t="shared" si="7"/>
        <v>0</v>
      </c>
      <c r="H35" s="7">
        <f t="shared" si="8"/>
        <v>0</v>
      </c>
      <c r="I35" s="7">
        <f t="shared" si="9"/>
        <v>0</v>
      </c>
      <c r="J35" s="7">
        <f t="shared" si="10"/>
        <v>0</v>
      </c>
      <c r="K35" s="7">
        <f t="shared" si="11"/>
        <v>0</v>
      </c>
      <c r="L35" s="7">
        <f t="shared" si="12"/>
        <v>0</v>
      </c>
      <c r="M35" s="7">
        <f t="shared" si="13"/>
        <v>0</v>
      </c>
      <c r="N35" s="110" t="str">
        <f t="shared" si="14"/>
        <v>Silicon Photonics</v>
      </c>
      <c r="O35" s="38" t="str">
        <f t="shared" si="1"/>
        <v>GPON Triplexer</v>
      </c>
      <c r="P35" s="19">
        <v>0</v>
      </c>
      <c r="Q35" s="19">
        <v>0</v>
      </c>
      <c r="R35" s="19"/>
      <c r="S35" s="19"/>
      <c r="T35" s="19"/>
      <c r="U35" s="19"/>
      <c r="V35" s="19"/>
      <c r="W35" s="19"/>
      <c r="X35" s="19"/>
      <c r="Y35" s="19"/>
      <c r="Z35" s="19"/>
    </row>
    <row r="36" spans="2:26" ht="13.8">
      <c r="B36" s="48" t="str">
        <f t="shared" si="2"/>
        <v>EPON ONU transceiver</v>
      </c>
      <c r="C36" s="7">
        <f t="shared" si="3"/>
        <v>0</v>
      </c>
      <c r="D36" s="7">
        <f t="shared" si="4"/>
        <v>0</v>
      </c>
      <c r="E36" s="7">
        <f t="shared" si="5"/>
        <v>0</v>
      </c>
      <c r="F36" s="7">
        <f t="shared" si="6"/>
        <v>0</v>
      </c>
      <c r="G36" s="7">
        <f t="shared" si="7"/>
        <v>0</v>
      </c>
      <c r="H36" s="7">
        <f t="shared" si="8"/>
        <v>0</v>
      </c>
      <c r="I36" s="7">
        <f t="shared" si="9"/>
        <v>0</v>
      </c>
      <c r="J36" s="7">
        <f t="shared" si="10"/>
        <v>0</v>
      </c>
      <c r="K36" s="7">
        <f t="shared" si="11"/>
        <v>0</v>
      </c>
      <c r="L36" s="7">
        <f t="shared" si="12"/>
        <v>0</v>
      </c>
      <c r="M36" s="7">
        <f t="shared" si="13"/>
        <v>0</v>
      </c>
      <c r="N36" s="110" t="str">
        <f t="shared" si="14"/>
        <v>Silicon Photonics</v>
      </c>
      <c r="O36" s="38" t="str">
        <f t="shared" si="1"/>
        <v>EPON ONU transceiver</v>
      </c>
      <c r="P36" s="19">
        <v>0</v>
      </c>
      <c r="Q36" s="19">
        <v>0</v>
      </c>
      <c r="R36" s="19"/>
      <c r="S36" s="19"/>
      <c r="T36" s="19"/>
      <c r="U36" s="19"/>
      <c r="V36" s="19"/>
      <c r="W36" s="19"/>
      <c r="X36" s="19"/>
      <c r="Y36" s="19"/>
      <c r="Z36" s="19"/>
    </row>
    <row r="37" spans="2:26" ht="13.8">
      <c r="B37" s="48" t="str">
        <f t="shared" si="2"/>
        <v>EPON ONU BOSA</v>
      </c>
      <c r="C37" s="7">
        <f t="shared" si="3"/>
        <v>0</v>
      </c>
      <c r="D37" s="7">
        <f t="shared" si="4"/>
        <v>0</v>
      </c>
      <c r="E37" s="7">
        <f t="shared" si="5"/>
        <v>0</v>
      </c>
      <c r="F37" s="7">
        <f t="shared" si="6"/>
        <v>0</v>
      </c>
      <c r="G37" s="7">
        <f t="shared" si="7"/>
        <v>0</v>
      </c>
      <c r="H37" s="7">
        <f t="shared" si="8"/>
        <v>0</v>
      </c>
      <c r="I37" s="7">
        <f t="shared" si="9"/>
        <v>0</v>
      </c>
      <c r="J37" s="7">
        <f t="shared" si="10"/>
        <v>0</v>
      </c>
      <c r="K37" s="7">
        <f t="shared" si="11"/>
        <v>0</v>
      </c>
      <c r="L37" s="7">
        <f t="shared" si="12"/>
        <v>0</v>
      </c>
      <c r="M37" s="7">
        <f t="shared" si="13"/>
        <v>0</v>
      </c>
      <c r="N37" s="110" t="str">
        <f t="shared" si="14"/>
        <v>Silicon Photonics</v>
      </c>
      <c r="O37" s="38" t="str">
        <f t="shared" si="1"/>
        <v>EPON ONU BOSA</v>
      </c>
      <c r="P37" s="19">
        <v>0</v>
      </c>
      <c r="Q37" s="19">
        <v>0</v>
      </c>
      <c r="R37" s="19"/>
      <c r="S37" s="19"/>
      <c r="T37" s="19"/>
      <c r="U37" s="19"/>
      <c r="V37" s="19"/>
      <c r="W37" s="19"/>
      <c r="X37" s="19"/>
      <c r="Y37" s="19"/>
      <c r="Z37" s="19"/>
    </row>
    <row r="38" spans="2:26" ht="13.8">
      <c r="B38" s="48" t="str">
        <f t="shared" si="2"/>
        <v>EPON OLTs</v>
      </c>
      <c r="C38" s="7">
        <f t="shared" si="3"/>
        <v>0</v>
      </c>
      <c r="D38" s="7">
        <f t="shared" si="4"/>
        <v>0</v>
      </c>
      <c r="E38" s="7">
        <f t="shared" si="5"/>
        <v>0</v>
      </c>
      <c r="F38" s="7">
        <f t="shared" si="6"/>
        <v>0</v>
      </c>
      <c r="G38" s="7">
        <f t="shared" si="7"/>
        <v>0</v>
      </c>
      <c r="H38" s="7">
        <f t="shared" si="8"/>
        <v>0</v>
      </c>
      <c r="I38" s="7">
        <f t="shared" si="9"/>
        <v>0</v>
      </c>
      <c r="J38" s="7">
        <f t="shared" si="10"/>
        <v>0</v>
      </c>
      <c r="K38" s="7">
        <f t="shared" si="11"/>
        <v>0</v>
      </c>
      <c r="L38" s="7">
        <f t="shared" si="12"/>
        <v>0</v>
      </c>
      <c r="M38" s="7">
        <f t="shared" si="13"/>
        <v>0</v>
      </c>
      <c r="N38" s="110" t="str">
        <f t="shared" si="14"/>
        <v>Silicon Photonics</v>
      </c>
      <c r="O38" s="38" t="str">
        <f t="shared" si="1"/>
        <v>EPON OLTs</v>
      </c>
      <c r="P38" s="19">
        <v>0</v>
      </c>
      <c r="Q38" s="19">
        <v>0</v>
      </c>
      <c r="R38" s="19"/>
      <c r="S38" s="19"/>
      <c r="T38" s="19"/>
      <c r="U38" s="19"/>
      <c r="V38" s="19"/>
      <c r="W38" s="19"/>
      <c r="X38" s="19"/>
      <c r="Y38" s="19"/>
      <c r="Z38" s="19"/>
    </row>
    <row r="39" spans="2:26" ht="13.8">
      <c r="B39" s="48" t="str">
        <f t="shared" si="2"/>
        <v>XG-PON ONU transceiver (10G/1G or 2.5G)</v>
      </c>
      <c r="C39" s="7">
        <f t="shared" si="3"/>
        <v>0</v>
      </c>
      <c r="D39" s="7">
        <f t="shared" si="4"/>
        <v>0</v>
      </c>
      <c r="E39" s="7">
        <f t="shared" si="5"/>
        <v>0</v>
      </c>
      <c r="F39" s="7">
        <f t="shared" si="6"/>
        <v>0</v>
      </c>
      <c r="G39" s="7">
        <f t="shared" si="7"/>
        <v>0</v>
      </c>
      <c r="H39" s="7">
        <f t="shared" si="8"/>
        <v>0</v>
      </c>
      <c r="I39" s="7">
        <f t="shared" si="9"/>
        <v>0</v>
      </c>
      <c r="J39" s="7">
        <f t="shared" si="10"/>
        <v>0</v>
      </c>
      <c r="K39" s="7">
        <f t="shared" si="11"/>
        <v>0</v>
      </c>
      <c r="L39" s="7">
        <f t="shared" si="12"/>
        <v>0</v>
      </c>
      <c r="M39" s="7">
        <f t="shared" si="13"/>
        <v>0</v>
      </c>
      <c r="N39" s="110" t="str">
        <f t="shared" si="14"/>
        <v>Silicon Photonics</v>
      </c>
      <c r="O39" s="38" t="str">
        <f t="shared" si="1"/>
        <v>XG-PON ONU transceiver (10G/1G or 2.5G)</v>
      </c>
      <c r="P39" s="19">
        <v>0</v>
      </c>
      <c r="Q39" s="19">
        <v>0</v>
      </c>
      <c r="R39" s="19"/>
      <c r="S39" s="19"/>
      <c r="T39" s="19"/>
      <c r="U39" s="19"/>
      <c r="V39" s="19"/>
      <c r="W39" s="19"/>
      <c r="X39" s="19"/>
      <c r="Y39" s="19"/>
      <c r="Z39" s="19"/>
    </row>
    <row r="40" spans="2:26" ht="13.8">
      <c r="B40" s="48" t="str">
        <f t="shared" si="2"/>
        <v>XG-PON ONU BOSA (10G/1G or 2.5G)</v>
      </c>
      <c r="C40" s="7">
        <f t="shared" si="3"/>
        <v>0</v>
      </c>
      <c r="D40" s="7">
        <f t="shared" si="4"/>
        <v>0</v>
      </c>
      <c r="E40" s="7">
        <f t="shared" si="5"/>
        <v>0</v>
      </c>
      <c r="F40" s="7">
        <f t="shared" si="6"/>
        <v>0</v>
      </c>
      <c r="G40" s="7">
        <f t="shared" si="7"/>
        <v>0</v>
      </c>
      <c r="H40" s="7">
        <f t="shared" si="8"/>
        <v>0</v>
      </c>
      <c r="I40" s="7">
        <f t="shared" si="9"/>
        <v>0</v>
      </c>
      <c r="J40" s="7">
        <f t="shared" si="10"/>
        <v>0</v>
      </c>
      <c r="K40" s="7">
        <f t="shared" si="11"/>
        <v>0</v>
      </c>
      <c r="L40" s="7">
        <f t="shared" si="12"/>
        <v>0</v>
      </c>
      <c r="M40" s="7">
        <f t="shared" si="13"/>
        <v>0</v>
      </c>
      <c r="N40" s="110" t="str">
        <f t="shared" si="14"/>
        <v>Silicon Photonics</v>
      </c>
      <c r="O40" s="38" t="str">
        <f t="shared" si="1"/>
        <v>XG-PON ONU BOSA (10G/1G or 2.5G)</v>
      </c>
      <c r="P40" s="19">
        <v>0</v>
      </c>
      <c r="Q40" s="19">
        <v>0</v>
      </c>
      <c r="R40" s="19"/>
      <c r="S40" s="19"/>
      <c r="T40" s="19"/>
      <c r="U40" s="19"/>
      <c r="V40" s="19"/>
      <c r="W40" s="19"/>
      <c r="X40" s="19"/>
      <c r="Y40" s="19"/>
      <c r="Z40" s="19"/>
    </row>
    <row r="41" spans="2:26" ht="13.8">
      <c r="B41" s="48" t="str">
        <f t="shared" si="2"/>
        <v>XGS-PON ONU transceiver (10G/10G)</v>
      </c>
      <c r="C41" s="7">
        <f t="shared" si="3"/>
        <v>0</v>
      </c>
      <c r="D41" s="7">
        <f t="shared" si="4"/>
        <v>0</v>
      </c>
      <c r="E41" s="7">
        <f t="shared" si="5"/>
        <v>0</v>
      </c>
      <c r="F41" s="7">
        <f t="shared" si="6"/>
        <v>0</v>
      </c>
      <c r="G41" s="7">
        <f t="shared" si="7"/>
        <v>0</v>
      </c>
      <c r="H41" s="7">
        <f t="shared" si="8"/>
        <v>0</v>
      </c>
      <c r="I41" s="7">
        <f t="shared" si="9"/>
        <v>0</v>
      </c>
      <c r="J41" s="7">
        <f t="shared" si="10"/>
        <v>0</v>
      </c>
      <c r="K41" s="7">
        <f t="shared" si="11"/>
        <v>0</v>
      </c>
      <c r="L41" s="7">
        <f t="shared" si="12"/>
        <v>0</v>
      </c>
      <c r="M41" s="7">
        <f t="shared" si="13"/>
        <v>0</v>
      </c>
      <c r="N41" s="110" t="str">
        <f>N39</f>
        <v>Silicon Photonics</v>
      </c>
      <c r="O41" s="38" t="str">
        <f t="shared" si="1"/>
        <v>XGS-PON ONU transceiver (10G/10G)</v>
      </c>
      <c r="P41" s="19">
        <v>0</v>
      </c>
      <c r="Q41" s="19">
        <v>0</v>
      </c>
      <c r="R41" s="19"/>
      <c r="S41" s="19"/>
      <c r="T41" s="19"/>
      <c r="U41" s="19"/>
      <c r="V41" s="19"/>
      <c r="W41" s="19"/>
      <c r="X41" s="19"/>
      <c r="Y41" s="19"/>
      <c r="Z41" s="19"/>
    </row>
    <row r="42" spans="2:26" ht="13.8">
      <c r="B42" s="48" t="str">
        <f t="shared" si="2"/>
        <v>XGS-PON ONU BOSA (10G/10G)</v>
      </c>
      <c r="C42" s="7">
        <f t="shared" si="3"/>
        <v>0</v>
      </c>
      <c r="D42" s="7">
        <f t="shared" si="4"/>
        <v>0</v>
      </c>
      <c r="E42" s="7">
        <f t="shared" si="5"/>
        <v>0</v>
      </c>
      <c r="F42" s="7">
        <f t="shared" si="6"/>
        <v>0</v>
      </c>
      <c r="G42" s="7">
        <f t="shared" si="7"/>
        <v>0</v>
      </c>
      <c r="H42" s="7">
        <f t="shared" si="8"/>
        <v>0</v>
      </c>
      <c r="I42" s="7">
        <f t="shared" si="9"/>
        <v>0</v>
      </c>
      <c r="J42" s="7">
        <f t="shared" si="10"/>
        <v>0</v>
      </c>
      <c r="K42" s="7">
        <f t="shared" si="11"/>
        <v>0</v>
      </c>
      <c r="L42" s="7">
        <f t="shared" si="12"/>
        <v>0</v>
      </c>
      <c r="M42" s="7">
        <f t="shared" si="13"/>
        <v>0</v>
      </c>
      <c r="N42" s="110" t="str">
        <f t="shared" si="14"/>
        <v>Silicon Photonics</v>
      </c>
      <c r="O42" s="38" t="str">
        <f t="shared" si="1"/>
        <v>XGS-PON ONU BOSA (10G/10G)</v>
      </c>
      <c r="P42" s="19">
        <v>0</v>
      </c>
      <c r="Q42" s="19">
        <v>0</v>
      </c>
      <c r="R42" s="19"/>
      <c r="S42" s="19"/>
      <c r="T42" s="19"/>
      <c r="U42" s="19"/>
      <c r="V42" s="19"/>
      <c r="W42" s="19"/>
      <c r="X42" s="19"/>
      <c r="Y42" s="19"/>
      <c r="Z42" s="19"/>
    </row>
    <row r="43" spans="2:26" ht="13.8">
      <c r="B43" s="48" t="str">
        <f t="shared" si="2"/>
        <v>XG/XGS-PON OLTs (incl CombiPON)</v>
      </c>
      <c r="C43" s="7">
        <f t="shared" si="3"/>
        <v>0</v>
      </c>
      <c r="D43" s="7">
        <f t="shared" si="4"/>
        <v>0</v>
      </c>
      <c r="E43" s="7">
        <f t="shared" si="5"/>
        <v>0</v>
      </c>
      <c r="F43" s="7">
        <f t="shared" si="6"/>
        <v>0</v>
      </c>
      <c r="G43" s="7">
        <f t="shared" si="7"/>
        <v>0</v>
      </c>
      <c r="H43" s="7">
        <f t="shared" si="8"/>
        <v>0</v>
      </c>
      <c r="I43" s="7">
        <f t="shared" si="9"/>
        <v>0</v>
      </c>
      <c r="J43" s="7">
        <f t="shared" si="10"/>
        <v>0</v>
      </c>
      <c r="K43" s="7">
        <f t="shared" si="11"/>
        <v>0</v>
      </c>
      <c r="L43" s="7">
        <f t="shared" si="12"/>
        <v>0</v>
      </c>
      <c r="M43" s="7">
        <f t="shared" si="13"/>
        <v>0</v>
      </c>
      <c r="N43" s="110" t="str">
        <f t="shared" si="14"/>
        <v>Silicon Photonics</v>
      </c>
      <c r="O43" s="38" t="str">
        <f t="shared" si="1"/>
        <v>XG/XGS-PON OLTs (incl CombiPON)</v>
      </c>
      <c r="P43" s="19">
        <v>0</v>
      </c>
      <c r="Q43" s="19">
        <v>0</v>
      </c>
      <c r="R43" s="19"/>
      <c r="S43" s="19"/>
      <c r="T43" s="19"/>
      <c r="U43" s="19"/>
      <c r="V43" s="19"/>
      <c r="W43" s="19"/>
      <c r="X43" s="19"/>
      <c r="Y43" s="19"/>
      <c r="Z43" s="19"/>
    </row>
    <row r="44" spans="2:26" ht="13.8">
      <c r="B44" s="48" t="str">
        <f t="shared" si="2"/>
        <v>NG-PON2 ONUs</v>
      </c>
      <c r="C44" s="7">
        <f t="shared" si="3"/>
        <v>0</v>
      </c>
      <c r="D44" s="7">
        <f t="shared" si="4"/>
        <v>0</v>
      </c>
      <c r="E44" s="7">
        <f t="shared" si="5"/>
        <v>0</v>
      </c>
      <c r="F44" s="7">
        <f t="shared" si="6"/>
        <v>0</v>
      </c>
      <c r="G44" s="7">
        <f t="shared" si="7"/>
        <v>0</v>
      </c>
      <c r="H44" s="7">
        <f t="shared" si="8"/>
        <v>0</v>
      </c>
      <c r="I44" s="7">
        <f t="shared" si="9"/>
        <v>0</v>
      </c>
      <c r="J44" s="7">
        <f t="shared" si="10"/>
        <v>0</v>
      </c>
      <c r="K44" s="7">
        <f t="shared" si="11"/>
        <v>0</v>
      </c>
      <c r="L44" s="7">
        <f t="shared" si="12"/>
        <v>0</v>
      </c>
      <c r="M44" s="7">
        <f t="shared" si="13"/>
        <v>0</v>
      </c>
      <c r="N44" s="110" t="str">
        <f t="shared" si="14"/>
        <v>Silicon Photonics</v>
      </c>
      <c r="O44" s="38" t="str">
        <f t="shared" si="1"/>
        <v>NG-PON2 ONUs</v>
      </c>
      <c r="P44" s="19">
        <v>0</v>
      </c>
      <c r="Q44" s="19">
        <v>0</v>
      </c>
      <c r="R44" s="19"/>
      <c r="S44" s="19"/>
      <c r="T44" s="19"/>
      <c r="U44" s="19"/>
      <c r="V44" s="19"/>
      <c r="W44" s="19"/>
      <c r="X44" s="19"/>
      <c r="Y44" s="19"/>
      <c r="Z44" s="19"/>
    </row>
    <row r="45" spans="2:26" ht="13.8">
      <c r="B45" s="48" t="str">
        <f t="shared" si="2"/>
        <v>NG-PON2 OLTs</v>
      </c>
      <c r="C45" s="7">
        <f t="shared" si="3"/>
        <v>0</v>
      </c>
      <c r="D45" s="7">
        <f t="shared" si="4"/>
        <v>0</v>
      </c>
      <c r="E45" s="7">
        <f t="shared" si="5"/>
        <v>0</v>
      </c>
      <c r="F45" s="7">
        <f t="shared" si="6"/>
        <v>0</v>
      </c>
      <c r="G45" s="7">
        <f t="shared" si="7"/>
        <v>0</v>
      </c>
      <c r="H45" s="7">
        <f t="shared" si="8"/>
        <v>0</v>
      </c>
      <c r="I45" s="7">
        <f t="shared" si="9"/>
        <v>0</v>
      </c>
      <c r="J45" s="7">
        <f t="shared" si="10"/>
        <v>0</v>
      </c>
      <c r="K45" s="7">
        <f t="shared" si="11"/>
        <v>0</v>
      </c>
      <c r="L45" s="7">
        <f t="shared" si="12"/>
        <v>0</v>
      </c>
      <c r="M45" s="7">
        <f t="shared" si="13"/>
        <v>0</v>
      </c>
      <c r="N45" s="110" t="str">
        <f t="shared" si="14"/>
        <v>Silicon Photonics</v>
      </c>
      <c r="O45" s="38" t="str">
        <f t="shared" si="1"/>
        <v>NG-PON2 OLTs</v>
      </c>
      <c r="P45" s="19">
        <v>0</v>
      </c>
      <c r="Q45" s="19">
        <v>0</v>
      </c>
      <c r="R45" s="19"/>
      <c r="S45" s="19"/>
      <c r="T45" s="19"/>
      <c r="U45" s="19"/>
      <c r="V45" s="19"/>
      <c r="W45" s="19"/>
      <c r="X45" s="19"/>
      <c r="Y45" s="19"/>
      <c r="Z45" s="19"/>
    </row>
    <row r="46" spans="2:26" ht="13.8">
      <c r="B46" s="48" t="str">
        <f t="shared" si="2"/>
        <v>25G PON ONUs</v>
      </c>
      <c r="C46" s="7">
        <f t="shared" si="3"/>
        <v>0</v>
      </c>
      <c r="D46" s="7">
        <f t="shared" si="4"/>
        <v>0</v>
      </c>
      <c r="E46" s="7">
        <f t="shared" si="5"/>
        <v>0</v>
      </c>
      <c r="F46" s="7">
        <f t="shared" si="6"/>
        <v>0</v>
      </c>
      <c r="G46" s="7">
        <f t="shared" si="7"/>
        <v>0</v>
      </c>
      <c r="H46" s="7">
        <f t="shared" si="8"/>
        <v>0</v>
      </c>
      <c r="I46" s="7">
        <f t="shared" si="9"/>
        <v>0</v>
      </c>
      <c r="J46" s="7">
        <f t="shared" si="10"/>
        <v>0</v>
      </c>
      <c r="K46" s="7">
        <f t="shared" si="11"/>
        <v>0</v>
      </c>
      <c r="L46" s="7">
        <f t="shared" si="12"/>
        <v>0</v>
      </c>
      <c r="M46" s="7">
        <f t="shared" si="13"/>
        <v>0</v>
      </c>
      <c r="N46" s="110" t="str">
        <f>N43</f>
        <v>Silicon Photonics</v>
      </c>
      <c r="O46" s="38" t="str">
        <f t="shared" si="1"/>
        <v>25G PON ONUs</v>
      </c>
      <c r="P46" s="19">
        <v>0</v>
      </c>
      <c r="Q46" s="19">
        <v>0</v>
      </c>
      <c r="R46" s="19"/>
      <c r="S46" s="19"/>
      <c r="T46" s="19"/>
      <c r="U46" s="19"/>
      <c r="V46" s="19"/>
      <c r="W46" s="19"/>
      <c r="X46" s="19"/>
      <c r="Y46" s="19"/>
      <c r="Z46" s="19"/>
    </row>
    <row r="47" spans="2:26" ht="13.8">
      <c r="B47" s="48" t="str">
        <f t="shared" si="2"/>
        <v>25G PON OLTs</v>
      </c>
      <c r="C47" s="7">
        <f t="shared" si="3"/>
        <v>0</v>
      </c>
      <c r="D47" s="7">
        <f t="shared" si="4"/>
        <v>0</v>
      </c>
      <c r="E47" s="7">
        <f t="shared" si="5"/>
        <v>0</v>
      </c>
      <c r="F47" s="7">
        <f t="shared" si="6"/>
        <v>0</v>
      </c>
      <c r="G47" s="7">
        <f t="shared" si="7"/>
        <v>0</v>
      </c>
      <c r="H47" s="7">
        <f t="shared" si="8"/>
        <v>0</v>
      </c>
      <c r="I47" s="7">
        <f t="shared" si="9"/>
        <v>0</v>
      </c>
      <c r="J47" s="7">
        <f t="shared" si="10"/>
        <v>0</v>
      </c>
      <c r="K47" s="7">
        <f t="shared" si="11"/>
        <v>0</v>
      </c>
      <c r="L47" s="7">
        <f t="shared" si="12"/>
        <v>0</v>
      </c>
      <c r="M47" s="7">
        <f t="shared" si="13"/>
        <v>0</v>
      </c>
      <c r="N47" s="110" t="str">
        <f t="shared" si="14"/>
        <v>Silicon Photonics</v>
      </c>
      <c r="O47" s="38" t="str">
        <f t="shared" si="1"/>
        <v>25G PON OLTs</v>
      </c>
      <c r="P47" s="19">
        <v>0</v>
      </c>
      <c r="Q47" s="19">
        <v>0</v>
      </c>
      <c r="R47" s="19"/>
      <c r="S47" s="19"/>
      <c r="T47" s="19"/>
      <c r="U47" s="19"/>
      <c r="V47" s="19"/>
      <c r="W47" s="19"/>
      <c r="X47" s="19"/>
      <c r="Y47" s="19"/>
      <c r="Z47" s="19"/>
    </row>
    <row r="48" spans="2:26" ht="13.8">
      <c r="B48" s="48" t="str">
        <f t="shared" si="2"/>
        <v>50G PON ONUs</v>
      </c>
      <c r="C48" s="7">
        <f t="shared" si="3"/>
        <v>0</v>
      </c>
      <c r="D48" s="7">
        <f t="shared" si="4"/>
        <v>0</v>
      </c>
      <c r="E48" s="7">
        <f t="shared" si="5"/>
        <v>0</v>
      </c>
      <c r="F48" s="7">
        <f t="shared" si="6"/>
        <v>0</v>
      </c>
      <c r="G48" s="7">
        <f t="shared" si="7"/>
        <v>0</v>
      </c>
      <c r="H48" s="7">
        <f t="shared" si="8"/>
        <v>0</v>
      </c>
      <c r="I48" s="7">
        <f t="shared" si="9"/>
        <v>0</v>
      </c>
      <c r="J48" s="7">
        <f t="shared" si="10"/>
        <v>0</v>
      </c>
      <c r="K48" s="7">
        <f t="shared" si="11"/>
        <v>0</v>
      </c>
      <c r="L48" s="7">
        <f t="shared" si="12"/>
        <v>0</v>
      </c>
      <c r="M48" s="7">
        <f t="shared" si="13"/>
        <v>0</v>
      </c>
      <c r="N48" s="110" t="str">
        <f t="shared" si="14"/>
        <v>Silicon Photonics</v>
      </c>
      <c r="O48" s="38" t="str">
        <f t="shared" si="1"/>
        <v>50G PON ONUs</v>
      </c>
      <c r="P48" s="19">
        <v>0</v>
      </c>
      <c r="Q48" s="19">
        <v>0</v>
      </c>
      <c r="R48" s="19"/>
      <c r="S48" s="19"/>
      <c r="T48" s="19"/>
      <c r="U48" s="19"/>
      <c r="V48" s="19"/>
      <c r="W48" s="19"/>
      <c r="X48" s="19"/>
      <c r="Y48" s="19"/>
      <c r="Z48" s="19"/>
    </row>
    <row r="49" spans="2:26" ht="13.8">
      <c r="B49" s="48" t="str">
        <f t="shared" si="2"/>
        <v>50G PON OLTs</v>
      </c>
      <c r="C49" s="7">
        <f t="shared" si="3"/>
        <v>0</v>
      </c>
      <c r="D49" s="7">
        <f t="shared" si="4"/>
        <v>0</v>
      </c>
      <c r="E49" s="7">
        <f t="shared" si="5"/>
        <v>0</v>
      </c>
      <c r="F49" s="7">
        <f t="shared" si="6"/>
        <v>0</v>
      </c>
      <c r="G49" s="7">
        <f t="shared" si="7"/>
        <v>0</v>
      </c>
      <c r="H49" s="7">
        <f t="shared" si="8"/>
        <v>0</v>
      </c>
      <c r="I49" s="7">
        <f t="shared" si="9"/>
        <v>0</v>
      </c>
      <c r="J49" s="7">
        <f t="shared" si="10"/>
        <v>0</v>
      </c>
      <c r="K49" s="7">
        <f t="shared" si="11"/>
        <v>0</v>
      </c>
      <c r="L49" s="7">
        <f t="shared" si="12"/>
        <v>0</v>
      </c>
      <c r="M49" s="7">
        <f t="shared" si="13"/>
        <v>0</v>
      </c>
      <c r="N49" s="110" t="str">
        <f t="shared" si="14"/>
        <v>Silicon Photonics</v>
      </c>
      <c r="O49" s="38" t="str">
        <f t="shared" si="1"/>
        <v>50G PON OLTs</v>
      </c>
      <c r="P49" s="19">
        <v>0</v>
      </c>
      <c r="Q49" s="19">
        <v>0</v>
      </c>
      <c r="R49" s="19"/>
      <c r="S49" s="19"/>
      <c r="T49" s="19"/>
      <c r="U49" s="19"/>
      <c r="V49" s="19"/>
      <c r="W49" s="19"/>
      <c r="X49" s="19"/>
      <c r="Y49" s="19"/>
      <c r="Z49" s="19"/>
    </row>
    <row r="50" spans="2:26" ht="13.8">
      <c r="B50" s="48" t="str">
        <f t="shared" si="2"/>
        <v>placeholder</v>
      </c>
      <c r="C50" s="12">
        <f t="shared" si="3"/>
        <v>0</v>
      </c>
      <c r="D50" s="12">
        <f t="shared" si="4"/>
        <v>0</v>
      </c>
      <c r="E50" s="12">
        <f t="shared" si="5"/>
        <v>0</v>
      </c>
      <c r="F50" s="12">
        <f t="shared" si="6"/>
        <v>0</v>
      </c>
      <c r="G50" s="12">
        <f t="shared" si="7"/>
        <v>0</v>
      </c>
      <c r="H50" s="12">
        <f t="shared" si="8"/>
        <v>0</v>
      </c>
      <c r="I50" s="12">
        <f t="shared" si="9"/>
        <v>0</v>
      </c>
      <c r="J50" s="12">
        <f t="shared" si="10"/>
        <v>0</v>
      </c>
      <c r="K50" s="12">
        <f t="shared" si="11"/>
        <v>0</v>
      </c>
      <c r="L50" s="12">
        <f t="shared" si="12"/>
        <v>0</v>
      </c>
      <c r="M50" s="12">
        <f t="shared" si="13"/>
        <v>0</v>
      </c>
      <c r="N50" s="110" t="str">
        <f t="shared" si="14"/>
        <v>Silicon Photonics</v>
      </c>
      <c r="O50" s="39" t="str">
        <f t="shared" si="1"/>
        <v>placeholder</v>
      </c>
      <c r="P50" s="20">
        <v>0</v>
      </c>
      <c r="Q50" s="20">
        <v>0</v>
      </c>
      <c r="R50" s="20"/>
      <c r="S50" s="20"/>
      <c r="T50" s="20"/>
      <c r="U50" s="20"/>
      <c r="V50" s="20"/>
      <c r="W50" s="20"/>
      <c r="X50" s="20"/>
      <c r="Y50" s="20"/>
      <c r="Z50" s="20"/>
    </row>
    <row r="51" spans="2:26" ht="13.8">
      <c r="B51" s="58" t="str">
        <f>"Total "&amp;B30&amp;" units"</f>
        <v>Total Silicon Photonics units</v>
      </c>
      <c r="C51" s="29">
        <f t="shared" ref="C51:M51" si="15">SUM(C32:C50)</f>
        <v>0</v>
      </c>
      <c r="D51" s="29">
        <f t="shared" si="15"/>
        <v>0</v>
      </c>
      <c r="E51" s="29">
        <f t="shared" si="15"/>
        <v>0</v>
      </c>
      <c r="F51" s="29">
        <f t="shared" si="15"/>
        <v>0</v>
      </c>
      <c r="G51" s="29">
        <f t="shared" si="15"/>
        <v>0</v>
      </c>
      <c r="H51" s="29">
        <f t="shared" si="15"/>
        <v>0</v>
      </c>
      <c r="I51" s="29">
        <f t="shared" si="15"/>
        <v>0</v>
      </c>
      <c r="J51" s="29">
        <f t="shared" si="15"/>
        <v>0</v>
      </c>
      <c r="K51" s="29">
        <f t="shared" si="15"/>
        <v>0</v>
      </c>
      <c r="L51" s="29">
        <f t="shared" si="15"/>
        <v>0</v>
      </c>
      <c r="M51" s="29">
        <f t="shared" si="15"/>
        <v>0</v>
      </c>
    </row>
    <row r="53" spans="2:26" ht="21">
      <c r="B53" s="3" t="str">
        <f>Summary!B32</f>
        <v>InP discrete</v>
      </c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O53" s="3" t="str">
        <f t="shared" ref="O53:O73" si="16">B53</f>
        <v>InP discrete</v>
      </c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2:26" ht="14.55" customHeight="1">
      <c r="B54" s="56" t="str">
        <f t="shared" ref="B54:B73" si="17">B6</f>
        <v>Product category</v>
      </c>
      <c r="C54" s="6">
        <v>2018</v>
      </c>
      <c r="D54" s="6">
        <v>2019</v>
      </c>
      <c r="E54" s="6">
        <v>2020</v>
      </c>
      <c r="F54" s="6">
        <v>2021</v>
      </c>
      <c r="G54" s="6">
        <v>2022</v>
      </c>
      <c r="H54" s="6">
        <v>2023</v>
      </c>
      <c r="I54" s="6">
        <v>2024</v>
      </c>
      <c r="J54" s="6">
        <v>2025</v>
      </c>
      <c r="K54" s="6">
        <v>2026</v>
      </c>
      <c r="L54" s="6">
        <v>2027</v>
      </c>
      <c r="M54" s="6">
        <v>2028</v>
      </c>
      <c r="O54" s="217" t="str">
        <f t="shared" si="16"/>
        <v>Product category</v>
      </c>
      <c r="P54" s="6">
        <v>2018</v>
      </c>
      <c r="Q54" s="6">
        <v>2019</v>
      </c>
      <c r="R54" s="6">
        <v>2020</v>
      </c>
      <c r="S54" s="6">
        <v>2021</v>
      </c>
      <c r="T54" s="6">
        <v>2022</v>
      </c>
      <c r="U54" s="6">
        <v>2023</v>
      </c>
      <c r="V54" s="6">
        <v>2024</v>
      </c>
      <c r="W54" s="6">
        <v>2025</v>
      </c>
      <c r="X54" s="6">
        <v>2026</v>
      </c>
      <c r="Y54" s="6">
        <v>2027</v>
      </c>
      <c r="Z54" s="6">
        <v>2028</v>
      </c>
    </row>
    <row r="55" spans="2:26" ht="13.8">
      <c r="B55" s="48" t="str">
        <f t="shared" si="17"/>
        <v>GPON ONU transceiver</v>
      </c>
      <c r="C55" s="7">
        <f t="shared" ref="C55:C73" si="18">IF(C7=0,0,C7*P55)</f>
        <v>8689373</v>
      </c>
      <c r="D55" s="7">
        <f t="shared" ref="D55:D73" si="19">IF(D7=0,0,D7*Q55)</f>
        <v>5214122</v>
      </c>
      <c r="E55" s="7">
        <f t="shared" ref="E55:E73" si="20">IF(E7=0,0,E7*R55)</f>
        <v>0</v>
      </c>
      <c r="F55" s="7">
        <f t="shared" ref="F55:F73" si="21">IF(F7=0,0,F7*S55)</f>
        <v>0</v>
      </c>
      <c r="G55" s="7">
        <f t="shared" ref="G55:G73" si="22">IF(G7=0,0,G7*T55)</f>
        <v>0</v>
      </c>
      <c r="H55" s="7">
        <f t="shared" ref="H55:H73" si="23">IF(H7=0,0,H7*U55)</f>
        <v>0</v>
      </c>
      <c r="I55" s="7">
        <f t="shared" ref="I55:I73" si="24">IF(I7=0,0,I7*V55)</f>
        <v>0</v>
      </c>
      <c r="J55" s="7">
        <f t="shared" ref="J55:J73" si="25">IF(J7=0,0,J7*W55)</f>
        <v>0</v>
      </c>
      <c r="K55" s="7">
        <f t="shared" ref="K55:K73" si="26">IF(K7=0,0,K7*X55)</f>
        <v>0</v>
      </c>
      <c r="L55" s="7">
        <f t="shared" ref="L55:L73" si="27">IF(L7=0,0,L7*Y55)</f>
        <v>0</v>
      </c>
      <c r="M55" s="7">
        <f t="shared" ref="M55:M73" si="28">IF(M7=0,0,M7*Z55)</f>
        <v>0</v>
      </c>
      <c r="N55" s="110" t="str">
        <f>B53</f>
        <v>InP discrete</v>
      </c>
      <c r="O55" s="38" t="str">
        <f t="shared" si="16"/>
        <v>GPON ONU transceiver</v>
      </c>
      <c r="P55" s="19">
        <v>1</v>
      </c>
      <c r="Q55" s="19">
        <v>1</v>
      </c>
      <c r="R55" s="19"/>
      <c r="S55" s="19"/>
      <c r="T55" s="19"/>
      <c r="U55" s="19"/>
      <c r="V55" s="19"/>
      <c r="W55" s="19"/>
      <c r="X55" s="19"/>
      <c r="Y55" s="19"/>
      <c r="Z55" s="19"/>
    </row>
    <row r="56" spans="2:26" ht="13.8">
      <c r="B56" s="48" t="str">
        <f t="shared" si="17"/>
        <v>GPON ONU BOSA</v>
      </c>
      <c r="C56" s="7">
        <f t="shared" si="18"/>
        <v>69600000</v>
      </c>
      <c r="D56" s="7">
        <f t="shared" si="19"/>
        <v>55680000</v>
      </c>
      <c r="E56" s="7">
        <f t="shared" si="20"/>
        <v>0</v>
      </c>
      <c r="F56" s="7">
        <f t="shared" si="21"/>
        <v>0</v>
      </c>
      <c r="G56" s="7">
        <f t="shared" si="22"/>
        <v>0</v>
      </c>
      <c r="H56" s="7">
        <f t="shared" si="23"/>
        <v>0</v>
      </c>
      <c r="I56" s="7">
        <f t="shared" si="24"/>
        <v>0</v>
      </c>
      <c r="J56" s="7">
        <f t="shared" si="25"/>
        <v>0</v>
      </c>
      <c r="K56" s="7">
        <f t="shared" si="26"/>
        <v>0</v>
      </c>
      <c r="L56" s="7">
        <f t="shared" si="27"/>
        <v>0</v>
      </c>
      <c r="M56" s="7">
        <f t="shared" si="28"/>
        <v>0</v>
      </c>
      <c r="N56" s="110" t="str">
        <f t="shared" ref="N56:N73" si="29">N55</f>
        <v>InP discrete</v>
      </c>
      <c r="O56" s="38" t="str">
        <f t="shared" si="16"/>
        <v>GPON ONU BOSA</v>
      </c>
      <c r="P56" s="19">
        <v>1</v>
      </c>
      <c r="Q56" s="19">
        <v>1</v>
      </c>
      <c r="R56" s="19"/>
      <c r="S56" s="19"/>
      <c r="T56" s="19"/>
      <c r="U56" s="19"/>
      <c r="V56" s="19"/>
      <c r="W56" s="19"/>
      <c r="X56" s="19"/>
      <c r="Y56" s="19"/>
      <c r="Z56" s="19"/>
    </row>
    <row r="57" spans="2:26" ht="13.8">
      <c r="B57" s="48" t="str">
        <f t="shared" si="17"/>
        <v>GPON OLT</v>
      </c>
      <c r="C57" s="7">
        <f t="shared" si="18"/>
        <v>3051000</v>
      </c>
      <c r="D57" s="7">
        <f t="shared" si="19"/>
        <v>3161669.75</v>
      </c>
      <c r="E57" s="7">
        <f t="shared" si="20"/>
        <v>0</v>
      </c>
      <c r="F57" s="7">
        <f t="shared" si="21"/>
        <v>0</v>
      </c>
      <c r="G57" s="7">
        <f t="shared" si="22"/>
        <v>0</v>
      </c>
      <c r="H57" s="7">
        <f t="shared" si="23"/>
        <v>0</v>
      </c>
      <c r="I57" s="7">
        <f t="shared" si="24"/>
        <v>0</v>
      </c>
      <c r="J57" s="7">
        <f t="shared" si="25"/>
        <v>0</v>
      </c>
      <c r="K57" s="7">
        <f t="shared" si="26"/>
        <v>0</v>
      </c>
      <c r="L57" s="7">
        <f t="shared" si="27"/>
        <v>0</v>
      </c>
      <c r="M57" s="7">
        <f t="shared" si="28"/>
        <v>0</v>
      </c>
      <c r="N57" s="110" t="str">
        <f t="shared" si="29"/>
        <v>InP discrete</v>
      </c>
      <c r="O57" s="38" t="str">
        <f t="shared" si="16"/>
        <v>GPON OLT</v>
      </c>
      <c r="P57" s="19">
        <v>1</v>
      </c>
      <c r="Q57" s="19">
        <v>1</v>
      </c>
      <c r="R57" s="19"/>
      <c r="S57" s="19"/>
      <c r="T57" s="19"/>
      <c r="U57" s="19"/>
      <c r="V57" s="19"/>
      <c r="W57" s="19"/>
      <c r="X57" s="19"/>
      <c r="Y57" s="19"/>
      <c r="Z57" s="19"/>
    </row>
    <row r="58" spans="2:26" ht="13.8">
      <c r="B58" s="48" t="str">
        <f t="shared" si="17"/>
        <v>GPON Triplexer</v>
      </c>
      <c r="C58" s="7">
        <f t="shared" si="18"/>
        <v>150000</v>
      </c>
      <c r="D58" s="7">
        <f t="shared" si="19"/>
        <v>0</v>
      </c>
      <c r="E58" s="7">
        <f t="shared" si="20"/>
        <v>0</v>
      </c>
      <c r="F58" s="7">
        <f t="shared" si="21"/>
        <v>0</v>
      </c>
      <c r="G58" s="7">
        <f t="shared" si="22"/>
        <v>0</v>
      </c>
      <c r="H58" s="7">
        <f t="shared" si="23"/>
        <v>0</v>
      </c>
      <c r="I58" s="7">
        <f t="shared" si="24"/>
        <v>0</v>
      </c>
      <c r="J58" s="7">
        <f t="shared" si="25"/>
        <v>0</v>
      </c>
      <c r="K58" s="7">
        <f t="shared" si="26"/>
        <v>0</v>
      </c>
      <c r="L58" s="7">
        <f t="shared" si="27"/>
        <v>0</v>
      </c>
      <c r="M58" s="7">
        <f t="shared" si="28"/>
        <v>0</v>
      </c>
      <c r="N58" s="110" t="str">
        <f t="shared" si="29"/>
        <v>InP discrete</v>
      </c>
      <c r="O58" s="38" t="str">
        <f t="shared" si="16"/>
        <v>GPON Triplexer</v>
      </c>
      <c r="P58" s="19">
        <v>1</v>
      </c>
      <c r="Q58" s="19">
        <v>1</v>
      </c>
      <c r="R58" s="19"/>
      <c r="S58" s="19"/>
      <c r="T58" s="19"/>
      <c r="U58" s="19"/>
      <c r="V58" s="19"/>
      <c r="W58" s="19"/>
      <c r="X58" s="19"/>
      <c r="Y58" s="19"/>
      <c r="Z58" s="19"/>
    </row>
    <row r="59" spans="2:26" ht="13.8">
      <c r="B59" s="48" t="str">
        <f t="shared" si="17"/>
        <v>EPON ONU transceiver</v>
      </c>
      <c r="C59" s="7">
        <f t="shared" si="18"/>
        <v>1051504</v>
      </c>
      <c r="D59" s="7">
        <f t="shared" si="19"/>
        <v>421509</v>
      </c>
      <c r="E59" s="7">
        <f t="shared" si="20"/>
        <v>0</v>
      </c>
      <c r="F59" s="7">
        <f t="shared" si="21"/>
        <v>0</v>
      </c>
      <c r="G59" s="7">
        <f t="shared" si="22"/>
        <v>0</v>
      </c>
      <c r="H59" s="7">
        <f t="shared" si="23"/>
        <v>0</v>
      </c>
      <c r="I59" s="7">
        <f t="shared" si="24"/>
        <v>0</v>
      </c>
      <c r="J59" s="7">
        <f t="shared" si="25"/>
        <v>0</v>
      </c>
      <c r="K59" s="7">
        <f t="shared" si="26"/>
        <v>0</v>
      </c>
      <c r="L59" s="7">
        <f t="shared" si="27"/>
        <v>0</v>
      </c>
      <c r="M59" s="7">
        <f t="shared" si="28"/>
        <v>0</v>
      </c>
      <c r="N59" s="110" t="str">
        <f t="shared" si="29"/>
        <v>InP discrete</v>
      </c>
      <c r="O59" s="38" t="str">
        <f t="shared" si="16"/>
        <v>EPON ONU transceiver</v>
      </c>
      <c r="P59" s="19">
        <v>1</v>
      </c>
      <c r="Q59" s="19">
        <v>1</v>
      </c>
      <c r="R59" s="19"/>
      <c r="S59" s="19"/>
      <c r="T59" s="19"/>
      <c r="U59" s="19"/>
      <c r="V59" s="19"/>
      <c r="W59" s="19"/>
      <c r="X59" s="19"/>
      <c r="Y59" s="19"/>
      <c r="Z59" s="19"/>
    </row>
    <row r="60" spans="2:26" ht="13.8">
      <c r="B60" s="48" t="str">
        <f t="shared" si="17"/>
        <v>EPON ONU BOSA</v>
      </c>
      <c r="C60" s="7">
        <f t="shared" si="18"/>
        <v>6754457.9423999991</v>
      </c>
      <c r="D60" s="7">
        <f t="shared" si="19"/>
        <v>3377228.9711999996</v>
      </c>
      <c r="E60" s="7">
        <f t="shared" si="20"/>
        <v>0</v>
      </c>
      <c r="F60" s="7">
        <f t="shared" si="21"/>
        <v>0</v>
      </c>
      <c r="G60" s="7">
        <f t="shared" si="22"/>
        <v>0</v>
      </c>
      <c r="H60" s="7">
        <f t="shared" si="23"/>
        <v>0</v>
      </c>
      <c r="I60" s="7">
        <f t="shared" si="24"/>
        <v>0</v>
      </c>
      <c r="J60" s="7">
        <f t="shared" si="25"/>
        <v>0</v>
      </c>
      <c r="K60" s="7">
        <f t="shared" si="26"/>
        <v>0</v>
      </c>
      <c r="L60" s="7">
        <f t="shared" si="27"/>
        <v>0</v>
      </c>
      <c r="M60" s="7">
        <f t="shared" si="28"/>
        <v>0</v>
      </c>
      <c r="N60" s="110" t="str">
        <f t="shared" si="29"/>
        <v>InP discrete</v>
      </c>
      <c r="O60" s="38" t="str">
        <f t="shared" si="16"/>
        <v>EPON ONU BOSA</v>
      </c>
      <c r="P60" s="19">
        <v>1</v>
      </c>
      <c r="Q60" s="19">
        <v>1</v>
      </c>
      <c r="R60" s="19"/>
      <c r="S60" s="19"/>
      <c r="T60" s="19"/>
      <c r="U60" s="19"/>
      <c r="V60" s="19"/>
      <c r="W60" s="19"/>
      <c r="X60" s="19"/>
      <c r="Y60" s="19"/>
      <c r="Z60" s="19"/>
    </row>
    <row r="61" spans="2:26" ht="13.8">
      <c r="B61" s="48" t="str">
        <f t="shared" si="17"/>
        <v>EPON OLTs</v>
      </c>
      <c r="C61" s="7">
        <f t="shared" si="18"/>
        <v>253000</v>
      </c>
      <c r="D61" s="7">
        <f t="shared" si="19"/>
        <v>237223.25</v>
      </c>
      <c r="E61" s="7">
        <f t="shared" si="20"/>
        <v>0</v>
      </c>
      <c r="F61" s="7">
        <f t="shared" si="21"/>
        <v>0</v>
      </c>
      <c r="G61" s="7">
        <f t="shared" si="22"/>
        <v>0</v>
      </c>
      <c r="H61" s="7">
        <f t="shared" si="23"/>
        <v>0</v>
      </c>
      <c r="I61" s="7">
        <f t="shared" si="24"/>
        <v>0</v>
      </c>
      <c r="J61" s="7">
        <f t="shared" si="25"/>
        <v>0</v>
      </c>
      <c r="K61" s="7">
        <f t="shared" si="26"/>
        <v>0</v>
      </c>
      <c r="L61" s="7">
        <f t="shared" si="27"/>
        <v>0</v>
      </c>
      <c r="M61" s="7">
        <f t="shared" si="28"/>
        <v>0</v>
      </c>
      <c r="N61" s="110" t="str">
        <f t="shared" si="29"/>
        <v>InP discrete</v>
      </c>
      <c r="O61" s="38" t="str">
        <f t="shared" si="16"/>
        <v>EPON OLTs</v>
      </c>
      <c r="P61" s="19">
        <v>1</v>
      </c>
      <c r="Q61" s="19">
        <v>1</v>
      </c>
      <c r="R61" s="19"/>
      <c r="S61" s="19"/>
      <c r="T61" s="19"/>
      <c r="U61" s="19"/>
      <c r="V61" s="19"/>
      <c r="W61" s="19"/>
      <c r="X61" s="19"/>
      <c r="Y61" s="19"/>
      <c r="Z61" s="19"/>
    </row>
    <row r="62" spans="2:26" ht="13.8">
      <c r="B62" s="48" t="str">
        <f t="shared" si="17"/>
        <v>XG-PON ONU transceiver (10G/1G or 2.5G)</v>
      </c>
      <c r="C62" s="7">
        <f t="shared" si="18"/>
        <v>700000</v>
      </c>
      <c r="D62" s="7">
        <f t="shared" si="19"/>
        <v>1946204.4255319149</v>
      </c>
      <c r="E62" s="7">
        <f t="shared" si="20"/>
        <v>0</v>
      </c>
      <c r="F62" s="7">
        <f t="shared" si="21"/>
        <v>0</v>
      </c>
      <c r="G62" s="7">
        <f t="shared" si="22"/>
        <v>0</v>
      </c>
      <c r="H62" s="7">
        <f t="shared" si="23"/>
        <v>0</v>
      </c>
      <c r="I62" s="7">
        <f t="shared" si="24"/>
        <v>0</v>
      </c>
      <c r="J62" s="7">
        <f t="shared" si="25"/>
        <v>0</v>
      </c>
      <c r="K62" s="7">
        <f t="shared" si="26"/>
        <v>0</v>
      </c>
      <c r="L62" s="7">
        <f t="shared" si="27"/>
        <v>0</v>
      </c>
      <c r="M62" s="7">
        <f t="shared" si="28"/>
        <v>0</v>
      </c>
      <c r="N62" s="110" t="str">
        <f t="shared" si="29"/>
        <v>InP discrete</v>
      </c>
      <c r="O62" s="38" t="str">
        <f t="shared" si="16"/>
        <v>XG-PON ONU transceiver (10G/1G or 2.5G)</v>
      </c>
      <c r="P62" s="19">
        <v>1</v>
      </c>
      <c r="Q62" s="19">
        <v>1</v>
      </c>
      <c r="R62" s="19"/>
      <c r="S62" s="19"/>
      <c r="T62" s="19"/>
      <c r="U62" s="19"/>
      <c r="V62" s="19"/>
      <c r="W62" s="19"/>
      <c r="X62" s="19"/>
      <c r="Y62" s="19"/>
      <c r="Z62" s="19"/>
    </row>
    <row r="63" spans="2:26" ht="13.8">
      <c r="B63" s="48" t="str">
        <f t="shared" si="17"/>
        <v>XG-PON ONU BOSA (10G/1G or 2.5G)</v>
      </c>
      <c r="C63" s="7">
        <f t="shared" si="18"/>
        <v>0</v>
      </c>
      <c r="D63" s="7">
        <f t="shared" si="19"/>
        <v>0</v>
      </c>
      <c r="E63" s="7">
        <f t="shared" si="20"/>
        <v>0</v>
      </c>
      <c r="F63" s="7">
        <f t="shared" si="21"/>
        <v>0</v>
      </c>
      <c r="G63" s="7">
        <f t="shared" si="22"/>
        <v>0</v>
      </c>
      <c r="H63" s="7">
        <f t="shared" si="23"/>
        <v>0</v>
      </c>
      <c r="I63" s="7">
        <f t="shared" si="24"/>
        <v>0</v>
      </c>
      <c r="J63" s="7">
        <f t="shared" si="25"/>
        <v>0</v>
      </c>
      <c r="K63" s="7">
        <f t="shared" si="26"/>
        <v>0</v>
      </c>
      <c r="L63" s="7">
        <f t="shared" si="27"/>
        <v>0</v>
      </c>
      <c r="M63" s="7">
        <f t="shared" si="28"/>
        <v>0</v>
      </c>
      <c r="N63" s="110" t="str">
        <f t="shared" si="29"/>
        <v>InP discrete</v>
      </c>
      <c r="O63" s="38" t="str">
        <f t="shared" si="16"/>
        <v>XG-PON ONU BOSA (10G/1G or 2.5G)</v>
      </c>
      <c r="P63" s="19">
        <v>1</v>
      </c>
      <c r="Q63" s="19">
        <v>1</v>
      </c>
      <c r="R63" s="19"/>
      <c r="S63" s="19"/>
      <c r="T63" s="19"/>
      <c r="U63" s="19"/>
      <c r="V63" s="19"/>
      <c r="W63" s="19"/>
      <c r="X63" s="19"/>
      <c r="Y63" s="19"/>
      <c r="Z63" s="19"/>
    </row>
    <row r="64" spans="2:26" ht="13.8">
      <c r="B64" s="48" t="str">
        <f t="shared" si="17"/>
        <v>XGS-PON ONU transceiver (10G/10G)</v>
      </c>
      <c r="C64" s="7">
        <f t="shared" si="18"/>
        <v>0</v>
      </c>
      <c r="D64" s="7">
        <f t="shared" si="19"/>
        <v>0</v>
      </c>
      <c r="E64" s="7">
        <f t="shared" si="20"/>
        <v>0</v>
      </c>
      <c r="F64" s="7">
        <f t="shared" si="21"/>
        <v>0</v>
      </c>
      <c r="G64" s="7">
        <f t="shared" si="22"/>
        <v>0</v>
      </c>
      <c r="H64" s="7">
        <f t="shared" si="23"/>
        <v>0</v>
      </c>
      <c r="I64" s="7">
        <f t="shared" si="24"/>
        <v>0</v>
      </c>
      <c r="J64" s="7">
        <f t="shared" si="25"/>
        <v>0</v>
      </c>
      <c r="K64" s="7">
        <f t="shared" si="26"/>
        <v>0</v>
      </c>
      <c r="L64" s="7">
        <f t="shared" si="27"/>
        <v>0</v>
      </c>
      <c r="M64" s="7">
        <f t="shared" si="28"/>
        <v>0</v>
      </c>
      <c r="N64" s="110" t="str">
        <f>N62</f>
        <v>InP discrete</v>
      </c>
      <c r="O64" s="38" t="str">
        <f t="shared" si="16"/>
        <v>XGS-PON ONU transceiver (10G/10G)</v>
      </c>
      <c r="P64" s="19">
        <v>0</v>
      </c>
      <c r="Q64" s="19">
        <v>0</v>
      </c>
      <c r="R64" s="19"/>
      <c r="S64" s="19"/>
      <c r="T64" s="19"/>
      <c r="U64" s="19"/>
      <c r="V64" s="19"/>
      <c r="W64" s="19"/>
      <c r="X64" s="19"/>
      <c r="Y64" s="19"/>
      <c r="Z64" s="19"/>
    </row>
    <row r="65" spans="2:26" ht="13.8">
      <c r="B65" s="48" t="str">
        <f t="shared" si="17"/>
        <v>XGS-PON ONU BOSA (10G/10G)</v>
      </c>
      <c r="C65" s="7">
        <f t="shared" si="18"/>
        <v>0</v>
      </c>
      <c r="D65" s="7">
        <f t="shared" si="19"/>
        <v>0</v>
      </c>
      <c r="E65" s="7">
        <f t="shared" si="20"/>
        <v>0</v>
      </c>
      <c r="F65" s="7">
        <f t="shared" si="21"/>
        <v>0</v>
      </c>
      <c r="G65" s="7">
        <f t="shared" si="22"/>
        <v>0</v>
      </c>
      <c r="H65" s="7">
        <f t="shared" si="23"/>
        <v>0</v>
      </c>
      <c r="I65" s="7">
        <f t="shared" si="24"/>
        <v>0</v>
      </c>
      <c r="J65" s="7">
        <f t="shared" si="25"/>
        <v>0</v>
      </c>
      <c r="K65" s="7">
        <f t="shared" si="26"/>
        <v>0</v>
      </c>
      <c r="L65" s="7">
        <f t="shared" si="27"/>
        <v>0</v>
      </c>
      <c r="M65" s="7">
        <f t="shared" si="28"/>
        <v>0</v>
      </c>
      <c r="N65" s="110" t="str">
        <f t="shared" si="29"/>
        <v>InP discrete</v>
      </c>
      <c r="O65" s="38" t="str">
        <f t="shared" si="16"/>
        <v>XGS-PON ONU BOSA (10G/10G)</v>
      </c>
      <c r="P65" s="19">
        <v>0</v>
      </c>
      <c r="Q65" s="19">
        <v>0</v>
      </c>
      <c r="R65" s="19"/>
      <c r="S65" s="19"/>
      <c r="T65" s="19"/>
      <c r="U65" s="19"/>
      <c r="V65" s="19"/>
      <c r="W65" s="19"/>
      <c r="X65" s="19"/>
      <c r="Y65" s="19"/>
      <c r="Z65" s="19"/>
    </row>
    <row r="66" spans="2:26" ht="13.8">
      <c r="B66" s="48" t="str">
        <f t="shared" si="17"/>
        <v>XG/XGS-PON OLTs (incl CombiPON)</v>
      </c>
      <c r="C66" s="7">
        <f t="shared" si="18"/>
        <v>0</v>
      </c>
      <c r="D66" s="7">
        <f t="shared" si="19"/>
        <v>0</v>
      </c>
      <c r="E66" s="7">
        <f t="shared" si="20"/>
        <v>0</v>
      </c>
      <c r="F66" s="7">
        <f t="shared" si="21"/>
        <v>0</v>
      </c>
      <c r="G66" s="7">
        <f t="shared" si="22"/>
        <v>0</v>
      </c>
      <c r="H66" s="7">
        <f t="shared" si="23"/>
        <v>0</v>
      </c>
      <c r="I66" s="7">
        <f t="shared" si="24"/>
        <v>0</v>
      </c>
      <c r="J66" s="7">
        <f t="shared" si="25"/>
        <v>0</v>
      </c>
      <c r="K66" s="7">
        <f t="shared" si="26"/>
        <v>0</v>
      </c>
      <c r="L66" s="7">
        <f t="shared" si="27"/>
        <v>0</v>
      </c>
      <c r="M66" s="7">
        <f t="shared" si="28"/>
        <v>0</v>
      </c>
      <c r="N66" s="110" t="str">
        <f t="shared" si="29"/>
        <v>InP discrete</v>
      </c>
      <c r="O66" s="38" t="str">
        <f t="shared" si="16"/>
        <v>XG/XGS-PON OLTs (incl CombiPON)</v>
      </c>
      <c r="P66" s="19">
        <v>0</v>
      </c>
      <c r="Q66" s="19">
        <v>0</v>
      </c>
      <c r="R66" s="19"/>
      <c r="S66" s="19"/>
      <c r="T66" s="19"/>
      <c r="U66" s="19"/>
      <c r="V66" s="19"/>
      <c r="W66" s="19"/>
      <c r="X66" s="19"/>
      <c r="Y66" s="19"/>
      <c r="Z66" s="19"/>
    </row>
    <row r="67" spans="2:26" ht="13.8">
      <c r="B67" s="48" t="str">
        <f t="shared" si="17"/>
        <v>NG-PON2 ONUs</v>
      </c>
      <c r="C67" s="7">
        <f t="shared" si="18"/>
        <v>0</v>
      </c>
      <c r="D67" s="7">
        <f t="shared" si="19"/>
        <v>0</v>
      </c>
      <c r="E67" s="7">
        <f t="shared" si="20"/>
        <v>0</v>
      </c>
      <c r="F67" s="7">
        <f t="shared" si="21"/>
        <v>0</v>
      </c>
      <c r="G67" s="7">
        <f t="shared" si="22"/>
        <v>0</v>
      </c>
      <c r="H67" s="7">
        <f t="shared" si="23"/>
        <v>0</v>
      </c>
      <c r="I67" s="7">
        <f t="shared" si="24"/>
        <v>0</v>
      </c>
      <c r="J67" s="7">
        <f t="shared" si="25"/>
        <v>0</v>
      </c>
      <c r="K67" s="7">
        <f t="shared" si="26"/>
        <v>0</v>
      </c>
      <c r="L67" s="7">
        <f t="shared" si="27"/>
        <v>0</v>
      </c>
      <c r="M67" s="7">
        <f t="shared" si="28"/>
        <v>0</v>
      </c>
      <c r="N67" s="110" t="str">
        <f t="shared" si="29"/>
        <v>InP discrete</v>
      </c>
      <c r="O67" s="38" t="str">
        <f t="shared" si="16"/>
        <v>NG-PON2 ONUs</v>
      </c>
      <c r="P67" s="19">
        <v>0</v>
      </c>
      <c r="Q67" s="19">
        <v>0</v>
      </c>
      <c r="R67" s="19"/>
      <c r="S67" s="19"/>
      <c r="T67" s="19"/>
      <c r="U67" s="19"/>
      <c r="V67" s="19"/>
      <c r="W67" s="19"/>
      <c r="X67" s="19"/>
      <c r="Y67" s="19"/>
      <c r="Z67" s="19"/>
    </row>
    <row r="68" spans="2:26" ht="13.8">
      <c r="B68" s="48" t="str">
        <f t="shared" si="17"/>
        <v>NG-PON2 OLTs</v>
      </c>
      <c r="C68" s="7">
        <f t="shared" si="18"/>
        <v>0</v>
      </c>
      <c r="D68" s="7">
        <f t="shared" si="19"/>
        <v>0</v>
      </c>
      <c r="E68" s="7">
        <f t="shared" si="20"/>
        <v>0</v>
      </c>
      <c r="F68" s="7">
        <f t="shared" si="21"/>
        <v>0</v>
      </c>
      <c r="G68" s="7">
        <f t="shared" si="22"/>
        <v>0</v>
      </c>
      <c r="H68" s="7">
        <f t="shared" si="23"/>
        <v>0</v>
      </c>
      <c r="I68" s="7">
        <f t="shared" si="24"/>
        <v>0</v>
      </c>
      <c r="J68" s="7">
        <f t="shared" si="25"/>
        <v>0</v>
      </c>
      <c r="K68" s="7">
        <f t="shared" si="26"/>
        <v>0</v>
      </c>
      <c r="L68" s="7">
        <f t="shared" si="27"/>
        <v>0</v>
      </c>
      <c r="M68" s="7">
        <f t="shared" si="28"/>
        <v>0</v>
      </c>
      <c r="N68" s="110" t="str">
        <f t="shared" si="29"/>
        <v>InP discrete</v>
      </c>
      <c r="O68" s="38" t="str">
        <f t="shared" si="16"/>
        <v>NG-PON2 OLTs</v>
      </c>
      <c r="P68" s="19">
        <v>0</v>
      </c>
      <c r="Q68" s="19">
        <v>0</v>
      </c>
      <c r="R68" s="19"/>
      <c r="S68" s="19"/>
      <c r="T68" s="19"/>
      <c r="U68" s="19"/>
      <c r="V68" s="19"/>
      <c r="W68" s="19"/>
      <c r="X68" s="19"/>
      <c r="Y68" s="19"/>
      <c r="Z68" s="19"/>
    </row>
    <row r="69" spans="2:26" ht="13.8">
      <c r="B69" s="48" t="str">
        <f t="shared" si="17"/>
        <v>25G PON ONUs</v>
      </c>
      <c r="C69" s="7">
        <f t="shared" si="18"/>
        <v>0</v>
      </c>
      <c r="D69" s="7">
        <f t="shared" si="19"/>
        <v>0</v>
      </c>
      <c r="E69" s="7">
        <f t="shared" si="20"/>
        <v>0</v>
      </c>
      <c r="F69" s="7">
        <f t="shared" si="21"/>
        <v>0</v>
      </c>
      <c r="G69" s="7">
        <f t="shared" si="22"/>
        <v>0</v>
      </c>
      <c r="H69" s="7">
        <f t="shared" si="23"/>
        <v>0</v>
      </c>
      <c r="I69" s="7">
        <f t="shared" si="24"/>
        <v>0</v>
      </c>
      <c r="J69" s="7">
        <f t="shared" si="25"/>
        <v>0</v>
      </c>
      <c r="K69" s="7">
        <f t="shared" si="26"/>
        <v>0</v>
      </c>
      <c r="L69" s="7">
        <f t="shared" si="27"/>
        <v>0</v>
      </c>
      <c r="M69" s="7">
        <f t="shared" si="28"/>
        <v>0</v>
      </c>
      <c r="N69" s="110" t="str">
        <f>N66</f>
        <v>InP discrete</v>
      </c>
      <c r="O69" s="38" t="str">
        <f t="shared" si="16"/>
        <v>25G PON ONUs</v>
      </c>
      <c r="P69" s="19">
        <v>0</v>
      </c>
      <c r="Q69" s="19">
        <v>0</v>
      </c>
      <c r="R69" s="19"/>
      <c r="S69" s="19"/>
      <c r="T69" s="19"/>
      <c r="U69" s="19"/>
      <c r="V69" s="19"/>
      <c r="W69" s="19"/>
      <c r="X69" s="19"/>
      <c r="Y69" s="19"/>
      <c r="Z69" s="19"/>
    </row>
    <row r="70" spans="2:26" ht="13.8">
      <c r="B70" s="48" t="str">
        <f t="shared" si="17"/>
        <v>25G PON OLTs</v>
      </c>
      <c r="C70" s="7">
        <f t="shared" si="18"/>
        <v>0</v>
      </c>
      <c r="D70" s="7">
        <f t="shared" si="19"/>
        <v>0</v>
      </c>
      <c r="E70" s="7">
        <f t="shared" si="20"/>
        <v>0</v>
      </c>
      <c r="F70" s="7">
        <f t="shared" si="21"/>
        <v>0</v>
      </c>
      <c r="G70" s="7">
        <f t="shared" si="22"/>
        <v>0</v>
      </c>
      <c r="H70" s="7">
        <f t="shared" si="23"/>
        <v>0</v>
      </c>
      <c r="I70" s="7">
        <f t="shared" si="24"/>
        <v>0</v>
      </c>
      <c r="J70" s="7">
        <f t="shared" si="25"/>
        <v>0</v>
      </c>
      <c r="K70" s="7">
        <f t="shared" si="26"/>
        <v>0</v>
      </c>
      <c r="L70" s="7">
        <f t="shared" si="27"/>
        <v>0</v>
      </c>
      <c r="M70" s="7">
        <f t="shared" si="28"/>
        <v>0</v>
      </c>
      <c r="N70" s="110" t="str">
        <f t="shared" si="29"/>
        <v>InP discrete</v>
      </c>
      <c r="O70" s="38" t="str">
        <f t="shared" si="16"/>
        <v>25G PON OLTs</v>
      </c>
      <c r="P70" s="19">
        <v>1</v>
      </c>
      <c r="Q70" s="19">
        <v>1</v>
      </c>
      <c r="R70" s="19"/>
      <c r="S70" s="19"/>
      <c r="T70" s="19"/>
      <c r="U70" s="19"/>
      <c r="V70" s="19"/>
      <c r="W70" s="19"/>
      <c r="X70" s="19"/>
      <c r="Y70" s="19"/>
      <c r="Z70" s="19"/>
    </row>
    <row r="71" spans="2:26" ht="13.8">
      <c r="B71" s="48" t="str">
        <f t="shared" si="17"/>
        <v>50G PON ONUs</v>
      </c>
      <c r="C71" s="7">
        <f t="shared" si="18"/>
        <v>0</v>
      </c>
      <c r="D71" s="7">
        <f t="shared" si="19"/>
        <v>0</v>
      </c>
      <c r="E71" s="7">
        <f t="shared" si="20"/>
        <v>0</v>
      </c>
      <c r="F71" s="7">
        <f t="shared" si="21"/>
        <v>0</v>
      </c>
      <c r="G71" s="7">
        <f t="shared" si="22"/>
        <v>0</v>
      </c>
      <c r="H71" s="7">
        <f t="shared" si="23"/>
        <v>0</v>
      </c>
      <c r="I71" s="7">
        <f t="shared" si="24"/>
        <v>0</v>
      </c>
      <c r="J71" s="7">
        <f t="shared" si="25"/>
        <v>0</v>
      </c>
      <c r="K71" s="7">
        <f t="shared" si="26"/>
        <v>0</v>
      </c>
      <c r="L71" s="7">
        <f t="shared" si="27"/>
        <v>0</v>
      </c>
      <c r="M71" s="7">
        <f t="shared" si="28"/>
        <v>0</v>
      </c>
      <c r="N71" s="110" t="str">
        <f t="shared" si="29"/>
        <v>InP discrete</v>
      </c>
      <c r="O71" s="38" t="str">
        <f t="shared" si="16"/>
        <v>50G PON ONUs</v>
      </c>
      <c r="P71" s="19">
        <v>0</v>
      </c>
      <c r="Q71" s="19">
        <v>0</v>
      </c>
      <c r="R71" s="19"/>
      <c r="S71" s="19"/>
      <c r="T71" s="19"/>
      <c r="U71" s="19"/>
      <c r="V71" s="19"/>
      <c r="W71" s="19"/>
      <c r="X71" s="19"/>
      <c r="Y71" s="19"/>
      <c r="Z71" s="19"/>
    </row>
    <row r="72" spans="2:26" ht="13.8">
      <c r="B72" s="48" t="str">
        <f t="shared" si="17"/>
        <v>50G PON OLTs</v>
      </c>
      <c r="C72" s="7">
        <f t="shared" si="18"/>
        <v>0</v>
      </c>
      <c r="D72" s="7">
        <f t="shared" si="19"/>
        <v>0</v>
      </c>
      <c r="E72" s="7">
        <f t="shared" si="20"/>
        <v>0</v>
      </c>
      <c r="F72" s="7">
        <f t="shared" si="21"/>
        <v>0</v>
      </c>
      <c r="G72" s="7">
        <f t="shared" si="22"/>
        <v>0</v>
      </c>
      <c r="H72" s="7">
        <f t="shared" si="23"/>
        <v>0</v>
      </c>
      <c r="I72" s="7">
        <f t="shared" si="24"/>
        <v>0</v>
      </c>
      <c r="J72" s="7">
        <f t="shared" si="25"/>
        <v>0</v>
      </c>
      <c r="K72" s="7">
        <f t="shared" si="26"/>
        <v>0</v>
      </c>
      <c r="L72" s="7">
        <f t="shared" si="27"/>
        <v>0</v>
      </c>
      <c r="M72" s="7">
        <f t="shared" si="28"/>
        <v>0</v>
      </c>
      <c r="N72" s="110" t="str">
        <f t="shared" si="29"/>
        <v>InP discrete</v>
      </c>
      <c r="O72" s="38" t="str">
        <f t="shared" si="16"/>
        <v>50G PON OLTs</v>
      </c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</row>
    <row r="73" spans="2:26" ht="13.8">
      <c r="B73" s="48" t="str">
        <f t="shared" si="17"/>
        <v>placeholder</v>
      </c>
      <c r="C73" s="12">
        <f t="shared" si="18"/>
        <v>0</v>
      </c>
      <c r="D73" s="12">
        <f t="shared" si="19"/>
        <v>0</v>
      </c>
      <c r="E73" s="12">
        <f t="shared" si="20"/>
        <v>0</v>
      </c>
      <c r="F73" s="12">
        <f t="shared" si="21"/>
        <v>0</v>
      </c>
      <c r="G73" s="12">
        <f t="shared" si="22"/>
        <v>0</v>
      </c>
      <c r="H73" s="12">
        <f t="shared" si="23"/>
        <v>0</v>
      </c>
      <c r="I73" s="12">
        <f t="shared" si="24"/>
        <v>0</v>
      </c>
      <c r="J73" s="12">
        <f t="shared" si="25"/>
        <v>0</v>
      </c>
      <c r="K73" s="12">
        <f t="shared" si="26"/>
        <v>0</v>
      </c>
      <c r="L73" s="12">
        <f t="shared" si="27"/>
        <v>0</v>
      </c>
      <c r="M73" s="12">
        <f t="shared" si="28"/>
        <v>0</v>
      </c>
      <c r="N73" s="110" t="str">
        <f t="shared" si="29"/>
        <v>InP discrete</v>
      </c>
      <c r="O73" s="39" t="str">
        <f t="shared" si="16"/>
        <v>placeholder</v>
      </c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</row>
    <row r="74" spans="2:26" ht="13.8">
      <c r="B74" s="58" t="str">
        <f>"Total "&amp;B53&amp;" units"</f>
        <v>Total InP discrete units</v>
      </c>
      <c r="C74" s="29">
        <f t="shared" ref="C74:M74" si="30">SUM(C55:C73)</f>
        <v>90249334.942399994</v>
      </c>
      <c r="D74" s="29">
        <f t="shared" si="30"/>
        <v>70037957.396731913</v>
      </c>
      <c r="E74" s="29">
        <f t="shared" si="30"/>
        <v>0</v>
      </c>
      <c r="F74" s="29">
        <f t="shared" si="30"/>
        <v>0</v>
      </c>
      <c r="G74" s="29">
        <f t="shared" si="30"/>
        <v>0</v>
      </c>
      <c r="H74" s="29">
        <f t="shared" si="30"/>
        <v>0</v>
      </c>
      <c r="I74" s="29">
        <f t="shared" si="30"/>
        <v>0</v>
      </c>
      <c r="J74" s="29">
        <f t="shared" si="30"/>
        <v>0</v>
      </c>
      <c r="K74" s="29">
        <f t="shared" si="30"/>
        <v>0</v>
      </c>
      <c r="L74" s="29">
        <f t="shared" si="30"/>
        <v>0</v>
      </c>
      <c r="M74" s="29">
        <f t="shared" si="30"/>
        <v>0</v>
      </c>
    </row>
    <row r="76" spans="2:26" ht="21">
      <c r="B76" s="3" t="str">
        <f>Summary!B33</f>
        <v>InP integrated</v>
      </c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O76" s="3" t="str">
        <f t="shared" ref="O76:O96" si="31">B76</f>
        <v>InP integrated</v>
      </c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2:26" ht="13.8">
      <c r="B77" s="56" t="str">
        <f t="shared" ref="B77:B96" si="32">B6</f>
        <v>Product category</v>
      </c>
      <c r="C77" s="6">
        <v>2018</v>
      </c>
      <c r="D77" s="6">
        <v>2019</v>
      </c>
      <c r="E77" s="6">
        <v>2020</v>
      </c>
      <c r="F77" s="6">
        <v>2021</v>
      </c>
      <c r="G77" s="6">
        <v>2022</v>
      </c>
      <c r="H77" s="6">
        <v>2023</v>
      </c>
      <c r="I77" s="6">
        <v>2024</v>
      </c>
      <c r="J77" s="6">
        <v>2025</v>
      </c>
      <c r="K77" s="6">
        <v>2026</v>
      </c>
      <c r="L77" s="6">
        <v>2027</v>
      </c>
      <c r="M77" s="6">
        <v>2028</v>
      </c>
      <c r="O77" s="217" t="str">
        <f t="shared" si="31"/>
        <v>Product category</v>
      </c>
      <c r="P77" s="6">
        <v>2018</v>
      </c>
      <c r="Q77" s="6">
        <v>2019</v>
      </c>
      <c r="R77" s="6">
        <v>2020</v>
      </c>
      <c r="S77" s="6">
        <v>2021</v>
      </c>
      <c r="T77" s="6">
        <v>2022</v>
      </c>
      <c r="U77" s="6">
        <v>2023</v>
      </c>
      <c r="V77" s="6">
        <v>2024</v>
      </c>
      <c r="W77" s="6">
        <v>2025</v>
      </c>
      <c r="X77" s="6">
        <v>2026</v>
      </c>
      <c r="Y77" s="6">
        <v>2027</v>
      </c>
      <c r="Z77" s="6">
        <v>2028</v>
      </c>
    </row>
    <row r="78" spans="2:26" ht="13.8">
      <c r="B78" s="48" t="str">
        <f t="shared" si="32"/>
        <v>GPON ONU transceiver</v>
      </c>
      <c r="C78" s="7">
        <f t="shared" ref="C78:C96" si="33">IF(C7=0,0,C7*P78)</f>
        <v>0</v>
      </c>
      <c r="D78" s="7">
        <f t="shared" ref="D78:D96" si="34">IF(D7=0,0,D7*Q78)</f>
        <v>0</v>
      </c>
      <c r="E78" s="7">
        <f t="shared" ref="E78:E96" si="35">IF(E7=0,0,E7*R78)</f>
        <v>0</v>
      </c>
      <c r="F78" s="7">
        <f t="shared" ref="F78:F96" si="36">IF(F7=0,0,F7*S78)</f>
        <v>0</v>
      </c>
      <c r="G78" s="7">
        <f t="shared" ref="G78:G96" si="37">IF(G7=0,0,G7*T78)</f>
        <v>0</v>
      </c>
      <c r="H78" s="7">
        <f t="shared" ref="H78:H96" si="38">IF(H7=0,0,H7*U78)</f>
        <v>0</v>
      </c>
      <c r="I78" s="7">
        <f t="shared" ref="I78:I96" si="39">IF(I7=0,0,I7*V78)</f>
        <v>0</v>
      </c>
      <c r="J78" s="7">
        <f t="shared" ref="J78:J96" si="40">IF(J7=0,0,J7*W78)</f>
        <v>0</v>
      </c>
      <c r="K78" s="7">
        <f t="shared" ref="K78:K96" si="41">IF(K7=0,0,K7*X78)</f>
        <v>0</v>
      </c>
      <c r="L78" s="7">
        <f t="shared" ref="L78:L96" si="42">IF(L7=0,0,L7*Y78)</f>
        <v>0</v>
      </c>
      <c r="M78" s="7">
        <f t="shared" ref="M78:M96" si="43">IF(M7=0,0,M7*Z78)</f>
        <v>0</v>
      </c>
      <c r="N78" s="111" t="str">
        <f>B76</f>
        <v>InP integrated</v>
      </c>
      <c r="O78" s="38" t="str">
        <f t="shared" si="31"/>
        <v>GPON ONU transceiver</v>
      </c>
      <c r="P78" s="19">
        <v>0</v>
      </c>
      <c r="Q78" s="19">
        <v>0</v>
      </c>
      <c r="R78" s="19"/>
      <c r="S78" s="19"/>
      <c r="T78" s="19"/>
      <c r="U78" s="19"/>
      <c r="V78" s="19"/>
      <c r="W78" s="19"/>
      <c r="X78" s="19"/>
      <c r="Y78" s="19"/>
      <c r="Z78" s="19"/>
    </row>
    <row r="79" spans="2:26" ht="13.8">
      <c r="B79" s="48" t="str">
        <f t="shared" si="32"/>
        <v>GPON ONU BOSA</v>
      </c>
      <c r="C79" s="7">
        <f t="shared" si="33"/>
        <v>0</v>
      </c>
      <c r="D79" s="7">
        <f t="shared" si="34"/>
        <v>0</v>
      </c>
      <c r="E79" s="7">
        <f t="shared" si="35"/>
        <v>0</v>
      </c>
      <c r="F79" s="7">
        <f t="shared" si="36"/>
        <v>0</v>
      </c>
      <c r="G79" s="7">
        <f t="shared" si="37"/>
        <v>0</v>
      </c>
      <c r="H79" s="7">
        <f t="shared" si="38"/>
        <v>0</v>
      </c>
      <c r="I79" s="7">
        <f t="shared" si="39"/>
        <v>0</v>
      </c>
      <c r="J79" s="7">
        <f t="shared" si="40"/>
        <v>0</v>
      </c>
      <c r="K79" s="7">
        <f t="shared" si="41"/>
        <v>0</v>
      </c>
      <c r="L79" s="7">
        <f t="shared" si="42"/>
        <v>0</v>
      </c>
      <c r="M79" s="7">
        <f t="shared" si="43"/>
        <v>0</v>
      </c>
      <c r="N79" s="111" t="str">
        <f t="shared" ref="N79:N96" si="44">N78</f>
        <v>InP integrated</v>
      </c>
      <c r="O79" s="38" t="str">
        <f t="shared" si="31"/>
        <v>GPON ONU BOSA</v>
      </c>
      <c r="P79" s="19">
        <v>0</v>
      </c>
      <c r="Q79" s="19">
        <v>0</v>
      </c>
      <c r="R79" s="19"/>
      <c r="S79" s="19"/>
      <c r="T79" s="19"/>
      <c r="U79" s="19"/>
      <c r="V79" s="19"/>
      <c r="W79" s="19"/>
      <c r="X79" s="19"/>
      <c r="Y79" s="19"/>
      <c r="Z79" s="19"/>
    </row>
    <row r="80" spans="2:26" ht="13.8">
      <c r="B80" s="48" t="str">
        <f t="shared" si="32"/>
        <v>GPON OLT</v>
      </c>
      <c r="C80" s="7">
        <f t="shared" si="33"/>
        <v>0</v>
      </c>
      <c r="D80" s="7">
        <f t="shared" si="34"/>
        <v>0</v>
      </c>
      <c r="E80" s="7">
        <f t="shared" si="35"/>
        <v>0</v>
      </c>
      <c r="F80" s="7">
        <f t="shared" si="36"/>
        <v>0</v>
      </c>
      <c r="G80" s="7">
        <f t="shared" si="37"/>
        <v>0</v>
      </c>
      <c r="H80" s="7">
        <f t="shared" si="38"/>
        <v>0</v>
      </c>
      <c r="I80" s="7">
        <f t="shared" si="39"/>
        <v>0</v>
      </c>
      <c r="J80" s="7">
        <f t="shared" si="40"/>
        <v>0</v>
      </c>
      <c r="K80" s="7">
        <f t="shared" si="41"/>
        <v>0</v>
      </c>
      <c r="L80" s="7">
        <f t="shared" si="42"/>
        <v>0</v>
      </c>
      <c r="M80" s="7">
        <f t="shared" si="43"/>
        <v>0</v>
      </c>
      <c r="N80" s="111" t="str">
        <f t="shared" si="44"/>
        <v>InP integrated</v>
      </c>
      <c r="O80" s="38" t="str">
        <f t="shared" si="31"/>
        <v>GPON OLT</v>
      </c>
      <c r="P80" s="19">
        <v>0</v>
      </c>
      <c r="Q80" s="19">
        <v>0</v>
      </c>
      <c r="R80" s="19"/>
      <c r="S80" s="19"/>
      <c r="T80" s="19"/>
      <c r="U80" s="19"/>
      <c r="V80" s="19"/>
      <c r="W80" s="19"/>
      <c r="X80" s="19"/>
      <c r="Y80" s="19"/>
      <c r="Z80" s="19"/>
    </row>
    <row r="81" spans="2:26" ht="13.8">
      <c r="B81" s="48" t="str">
        <f t="shared" si="32"/>
        <v>GPON Triplexer</v>
      </c>
      <c r="C81" s="7">
        <f t="shared" si="33"/>
        <v>0</v>
      </c>
      <c r="D81" s="7">
        <f t="shared" si="34"/>
        <v>0</v>
      </c>
      <c r="E81" s="7">
        <f t="shared" si="35"/>
        <v>0</v>
      </c>
      <c r="F81" s="7">
        <f t="shared" si="36"/>
        <v>0</v>
      </c>
      <c r="G81" s="7">
        <f t="shared" si="37"/>
        <v>0</v>
      </c>
      <c r="H81" s="7">
        <f t="shared" si="38"/>
        <v>0</v>
      </c>
      <c r="I81" s="7">
        <f t="shared" si="39"/>
        <v>0</v>
      </c>
      <c r="J81" s="7">
        <f t="shared" si="40"/>
        <v>0</v>
      </c>
      <c r="K81" s="7">
        <f t="shared" si="41"/>
        <v>0</v>
      </c>
      <c r="L81" s="7">
        <f t="shared" si="42"/>
        <v>0</v>
      </c>
      <c r="M81" s="7">
        <f t="shared" si="43"/>
        <v>0</v>
      </c>
      <c r="N81" s="111" t="str">
        <f t="shared" si="44"/>
        <v>InP integrated</v>
      </c>
      <c r="O81" s="38" t="str">
        <f t="shared" si="31"/>
        <v>GPON Triplexer</v>
      </c>
      <c r="P81" s="19">
        <v>0</v>
      </c>
      <c r="Q81" s="19">
        <v>0</v>
      </c>
      <c r="R81" s="19"/>
      <c r="S81" s="19"/>
      <c r="T81" s="19"/>
      <c r="U81" s="19"/>
      <c r="V81" s="19"/>
      <c r="W81" s="19"/>
      <c r="X81" s="19"/>
      <c r="Y81" s="19"/>
      <c r="Z81" s="19"/>
    </row>
    <row r="82" spans="2:26" ht="13.8">
      <c r="B82" s="48" t="str">
        <f t="shared" si="32"/>
        <v>EPON ONU transceiver</v>
      </c>
      <c r="C82" s="7">
        <f t="shared" si="33"/>
        <v>0</v>
      </c>
      <c r="D82" s="7">
        <f t="shared" si="34"/>
        <v>0</v>
      </c>
      <c r="E82" s="7">
        <f t="shared" si="35"/>
        <v>0</v>
      </c>
      <c r="F82" s="7">
        <f t="shared" si="36"/>
        <v>0</v>
      </c>
      <c r="G82" s="7">
        <f t="shared" si="37"/>
        <v>0</v>
      </c>
      <c r="H82" s="7">
        <f t="shared" si="38"/>
        <v>0</v>
      </c>
      <c r="I82" s="7">
        <f t="shared" si="39"/>
        <v>0</v>
      </c>
      <c r="J82" s="7">
        <f t="shared" si="40"/>
        <v>0</v>
      </c>
      <c r="K82" s="7">
        <f t="shared" si="41"/>
        <v>0</v>
      </c>
      <c r="L82" s="7">
        <f t="shared" si="42"/>
        <v>0</v>
      </c>
      <c r="M82" s="7">
        <f t="shared" si="43"/>
        <v>0</v>
      </c>
      <c r="N82" s="111" t="str">
        <f t="shared" si="44"/>
        <v>InP integrated</v>
      </c>
      <c r="O82" s="38" t="str">
        <f t="shared" si="31"/>
        <v>EPON ONU transceiver</v>
      </c>
      <c r="P82" s="19">
        <v>0</v>
      </c>
      <c r="Q82" s="19">
        <v>0</v>
      </c>
      <c r="R82" s="19"/>
      <c r="S82" s="19"/>
      <c r="T82" s="19"/>
      <c r="U82" s="19"/>
      <c r="V82" s="19"/>
      <c r="W82" s="19"/>
      <c r="X82" s="19"/>
      <c r="Y82" s="19"/>
      <c r="Z82" s="19"/>
    </row>
    <row r="83" spans="2:26" ht="13.8">
      <c r="B83" s="48" t="str">
        <f t="shared" si="32"/>
        <v>EPON ONU BOSA</v>
      </c>
      <c r="C83" s="7">
        <f t="shared" si="33"/>
        <v>0</v>
      </c>
      <c r="D83" s="7">
        <f t="shared" si="34"/>
        <v>0</v>
      </c>
      <c r="E83" s="7">
        <f t="shared" si="35"/>
        <v>0</v>
      </c>
      <c r="F83" s="7">
        <f t="shared" si="36"/>
        <v>0</v>
      </c>
      <c r="G83" s="7">
        <f t="shared" si="37"/>
        <v>0</v>
      </c>
      <c r="H83" s="7">
        <f t="shared" si="38"/>
        <v>0</v>
      </c>
      <c r="I83" s="7">
        <f t="shared" si="39"/>
        <v>0</v>
      </c>
      <c r="J83" s="7">
        <f t="shared" si="40"/>
        <v>0</v>
      </c>
      <c r="K83" s="7">
        <f t="shared" si="41"/>
        <v>0</v>
      </c>
      <c r="L83" s="7">
        <f t="shared" si="42"/>
        <v>0</v>
      </c>
      <c r="M83" s="7">
        <f t="shared" si="43"/>
        <v>0</v>
      </c>
      <c r="N83" s="111" t="str">
        <f t="shared" si="44"/>
        <v>InP integrated</v>
      </c>
      <c r="O83" s="38" t="str">
        <f t="shared" si="31"/>
        <v>EPON ONU BOSA</v>
      </c>
      <c r="P83" s="19">
        <v>0</v>
      </c>
      <c r="Q83" s="19">
        <v>0</v>
      </c>
      <c r="R83" s="19"/>
      <c r="S83" s="19"/>
      <c r="T83" s="19"/>
      <c r="U83" s="19"/>
      <c r="V83" s="19"/>
      <c r="W83" s="19"/>
      <c r="X83" s="19"/>
      <c r="Y83" s="19"/>
      <c r="Z83" s="19"/>
    </row>
    <row r="84" spans="2:26" ht="13.8">
      <c r="B84" s="48" t="str">
        <f t="shared" si="32"/>
        <v>EPON OLTs</v>
      </c>
      <c r="C84" s="7">
        <f t="shared" si="33"/>
        <v>0</v>
      </c>
      <c r="D84" s="7">
        <f t="shared" si="34"/>
        <v>0</v>
      </c>
      <c r="E84" s="7">
        <f t="shared" si="35"/>
        <v>0</v>
      </c>
      <c r="F84" s="7">
        <f t="shared" si="36"/>
        <v>0</v>
      </c>
      <c r="G84" s="7">
        <f t="shared" si="37"/>
        <v>0</v>
      </c>
      <c r="H84" s="7">
        <f t="shared" si="38"/>
        <v>0</v>
      </c>
      <c r="I84" s="7">
        <f t="shared" si="39"/>
        <v>0</v>
      </c>
      <c r="J84" s="7">
        <f t="shared" si="40"/>
        <v>0</v>
      </c>
      <c r="K84" s="7">
        <f t="shared" si="41"/>
        <v>0</v>
      </c>
      <c r="L84" s="7">
        <f t="shared" si="42"/>
        <v>0</v>
      </c>
      <c r="M84" s="7">
        <f t="shared" si="43"/>
        <v>0</v>
      </c>
      <c r="N84" s="111" t="str">
        <f t="shared" si="44"/>
        <v>InP integrated</v>
      </c>
      <c r="O84" s="38" t="str">
        <f t="shared" si="31"/>
        <v>EPON OLTs</v>
      </c>
      <c r="P84" s="19">
        <v>0</v>
      </c>
      <c r="Q84" s="19">
        <v>0</v>
      </c>
      <c r="R84" s="19"/>
      <c r="S84" s="19"/>
      <c r="T84" s="19"/>
      <c r="U84" s="19"/>
      <c r="V84" s="19"/>
      <c r="W84" s="19"/>
      <c r="X84" s="19"/>
      <c r="Y84" s="19"/>
      <c r="Z84" s="19"/>
    </row>
    <row r="85" spans="2:26" ht="13.8">
      <c r="B85" s="48" t="str">
        <f t="shared" si="32"/>
        <v>XG-PON ONU transceiver (10G/1G or 2.5G)</v>
      </c>
      <c r="C85" s="7">
        <f t="shared" si="33"/>
        <v>0</v>
      </c>
      <c r="D85" s="7">
        <f t="shared" si="34"/>
        <v>0</v>
      </c>
      <c r="E85" s="7">
        <f t="shared" si="35"/>
        <v>0</v>
      </c>
      <c r="F85" s="7">
        <f t="shared" si="36"/>
        <v>0</v>
      </c>
      <c r="G85" s="7">
        <f t="shared" si="37"/>
        <v>0</v>
      </c>
      <c r="H85" s="7">
        <f t="shared" si="38"/>
        <v>0</v>
      </c>
      <c r="I85" s="7">
        <f t="shared" si="39"/>
        <v>0</v>
      </c>
      <c r="J85" s="7">
        <f t="shared" si="40"/>
        <v>0</v>
      </c>
      <c r="K85" s="7">
        <f t="shared" si="41"/>
        <v>0</v>
      </c>
      <c r="L85" s="7">
        <f t="shared" si="42"/>
        <v>0</v>
      </c>
      <c r="M85" s="7">
        <f t="shared" si="43"/>
        <v>0</v>
      </c>
      <c r="N85" s="111" t="str">
        <f t="shared" si="44"/>
        <v>InP integrated</v>
      </c>
      <c r="O85" s="38" t="str">
        <f t="shared" si="31"/>
        <v>XG-PON ONU transceiver (10G/1G or 2.5G)</v>
      </c>
      <c r="P85" s="19">
        <v>0</v>
      </c>
      <c r="Q85" s="19">
        <v>0</v>
      </c>
      <c r="R85" s="19"/>
      <c r="S85" s="19"/>
      <c r="T85" s="19"/>
      <c r="U85" s="19"/>
      <c r="V85" s="19"/>
      <c r="W85" s="19"/>
      <c r="X85" s="19"/>
      <c r="Y85" s="19"/>
      <c r="Z85" s="19"/>
    </row>
    <row r="86" spans="2:26" ht="13.8">
      <c r="B86" s="48" t="str">
        <f t="shared" si="32"/>
        <v>XG-PON ONU BOSA (10G/1G or 2.5G)</v>
      </c>
      <c r="C86" s="7">
        <f t="shared" si="33"/>
        <v>0</v>
      </c>
      <c r="D86" s="7">
        <f t="shared" si="34"/>
        <v>0</v>
      </c>
      <c r="E86" s="7">
        <f t="shared" si="35"/>
        <v>0</v>
      </c>
      <c r="F86" s="7">
        <f t="shared" si="36"/>
        <v>0</v>
      </c>
      <c r="G86" s="7">
        <f t="shared" si="37"/>
        <v>0</v>
      </c>
      <c r="H86" s="7">
        <f t="shared" si="38"/>
        <v>0</v>
      </c>
      <c r="I86" s="7">
        <f t="shared" si="39"/>
        <v>0</v>
      </c>
      <c r="J86" s="7">
        <f t="shared" si="40"/>
        <v>0</v>
      </c>
      <c r="K86" s="7">
        <f t="shared" si="41"/>
        <v>0</v>
      </c>
      <c r="L86" s="7">
        <f t="shared" si="42"/>
        <v>0</v>
      </c>
      <c r="M86" s="7">
        <f t="shared" si="43"/>
        <v>0</v>
      </c>
      <c r="N86" s="111" t="str">
        <f t="shared" si="44"/>
        <v>InP integrated</v>
      </c>
      <c r="O86" s="38" t="str">
        <f t="shared" si="31"/>
        <v>XG-PON ONU BOSA (10G/1G or 2.5G)</v>
      </c>
      <c r="P86" s="19">
        <v>0</v>
      </c>
      <c r="Q86" s="19">
        <v>0</v>
      </c>
      <c r="R86" s="19"/>
      <c r="S86" s="19"/>
      <c r="T86" s="19"/>
      <c r="U86" s="19"/>
      <c r="V86" s="19"/>
      <c r="W86" s="19"/>
      <c r="X86" s="19"/>
      <c r="Y86" s="19"/>
      <c r="Z86" s="19"/>
    </row>
    <row r="87" spans="2:26" ht="13.8">
      <c r="B87" s="48" t="str">
        <f t="shared" si="32"/>
        <v>XGS-PON ONU transceiver (10G/10G)</v>
      </c>
      <c r="C87" s="7">
        <f t="shared" si="33"/>
        <v>850232</v>
      </c>
      <c r="D87" s="7">
        <f t="shared" si="34"/>
        <v>520386.57446808508</v>
      </c>
      <c r="E87" s="7">
        <f t="shared" si="35"/>
        <v>0</v>
      </c>
      <c r="F87" s="7">
        <f t="shared" si="36"/>
        <v>0</v>
      </c>
      <c r="G87" s="7">
        <f t="shared" si="37"/>
        <v>0</v>
      </c>
      <c r="H87" s="7">
        <f t="shared" si="38"/>
        <v>0</v>
      </c>
      <c r="I87" s="7">
        <f t="shared" si="39"/>
        <v>0</v>
      </c>
      <c r="J87" s="7">
        <f t="shared" si="40"/>
        <v>0</v>
      </c>
      <c r="K87" s="7">
        <f t="shared" si="41"/>
        <v>0</v>
      </c>
      <c r="L87" s="7">
        <f t="shared" si="42"/>
        <v>0</v>
      </c>
      <c r="M87" s="7">
        <f t="shared" si="43"/>
        <v>0</v>
      </c>
      <c r="N87" s="111" t="str">
        <f>N85</f>
        <v>InP integrated</v>
      </c>
      <c r="O87" s="38" t="str">
        <f t="shared" si="31"/>
        <v>XGS-PON ONU transceiver (10G/10G)</v>
      </c>
      <c r="P87" s="19">
        <v>1</v>
      </c>
      <c r="Q87" s="19">
        <v>1</v>
      </c>
      <c r="R87" s="19"/>
      <c r="S87" s="19"/>
      <c r="T87" s="19"/>
      <c r="U87" s="19"/>
      <c r="V87" s="19"/>
      <c r="W87" s="19"/>
      <c r="X87" s="19"/>
      <c r="Y87" s="19"/>
      <c r="Z87" s="19"/>
    </row>
    <row r="88" spans="2:26" ht="13.8">
      <c r="B88" s="48" t="str">
        <f t="shared" si="32"/>
        <v>XGS-PON ONU BOSA (10G/10G)</v>
      </c>
      <c r="C88" s="7">
        <f t="shared" si="33"/>
        <v>0</v>
      </c>
      <c r="D88" s="7">
        <f t="shared" si="34"/>
        <v>0</v>
      </c>
      <c r="E88" s="7">
        <f t="shared" si="35"/>
        <v>0</v>
      </c>
      <c r="F88" s="7">
        <f t="shared" si="36"/>
        <v>0</v>
      </c>
      <c r="G88" s="7">
        <f t="shared" si="37"/>
        <v>0</v>
      </c>
      <c r="H88" s="7">
        <f t="shared" si="38"/>
        <v>0</v>
      </c>
      <c r="I88" s="7">
        <f t="shared" si="39"/>
        <v>0</v>
      </c>
      <c r="J88" s="7">
        <f t="shared" si="40"/>
        <v>0</v>
      </c>
      <c r="K88" s="7">
        <f t="shared" si="41"/>
        <v>0</v>
      </c>
      <c r="L88" s="7">
        <f t="shared" si="42"/>
        <v>0</v>
      </c>
      <c r="M88" s="7">
        <f t="shared" si="43"/>
        <v>0</v>
      </c>
      <c r="N88" s="111" t="str">
        <f t="shared" si="44"/>
        <v>InP integrated</v>
      </c>
      <c r="O88" s="38" t="str">
        <f t="shared" si="31"/>
        <v>XGS-PON ONU BOSA (10G/10G)</v>
      </c>
      <c r="P88" s="19">
        <v>1</v>
      </c>
      <c r="Q88" s="19">
        <v>1</v>
      </c>
      <c r="R88" s="19"/>
      <c r="S88" s="19"/>
      <c r="T88" s="19"/>
      <c r="U88" s="19"/>
      <c r="V88" s="19"/>
      <c r="W88" s="19"/>
      <c r="X88" s="19"/>
      <c r="Y88" s="19"/>
      <c r="Z88" s="19"/>
    </row>
    <row r="89" spans="2:26" ht="13.8">
      <c r="B89" s="48" t="str">
        <f t="shared" si="32"/>
        <v>XG/XGS-PON OLTs (incl CombiPON)</v>
      </c>
      <c r="C89" s="7">
        <f t="shared" si="33"/>
        <v>763268</v>
      </c>
      <c r="D89" s="7">
        <f t="shared" si="34"/>
        <v>1368538</v>
      </c>
      <c r="E89" s="7">
        <f t="shared" si="35"/>
        <v>0</v>
      </c>
      <c r="F89" s="7">
        <f t="shared" si="36"/>
        <v>0</v>
      </c>
      <c r="G89" s="7">
        <f t="shared" si="37"/>
        <v>0</v>
      </c>
      <c r="H89" s="7">
        <f t="shared" si="38"/>
        <v>0</v>
      </c>
      <c r="I89" s="7">
        <f t="shared" si="39"/>
        <v>0</v>
      </c>
      <c r="J89" s="7">
        <f t="shared" si="40"/>
        <v>0</v>
      </c>
      <c r="K89" s="7">
        <f t="shared" si="41"/>
        <v>0</v>
      </c>
      <c r="L89" s="7">
        <f t="shared" si="42"/>
        <v>0</v>
      </c>
      <c r="M89" s="7">
        <f t="shared" si="43"/>
        <v>0</v>
      </c>
      <c r="N89" s="111" t="str">
        <f t="shared" si="44"/>
        <v>InP integrated</v>
      </c>
      <c r="O89" s="38" t="str">
        <f t="shared" si="31"/>
        <v>XG/XGS-PON OLTs (incl CombiPON)</v>
      </c>
      <c r="P89" s="19">
        <v>1</v>
      </c>
      <c r="Q89" s="19">
        <v>1</v>
      </c>
      <c r="R89" s="19"/>
      <c r="S89" s="19"/>
      <c r="T89" s="19"/>
      <c r="U89" s="19"/>
      <c r="V89" s="19"/>
      <c r="W89" s="19"/>
      <c r="X89" s="19"/>
      <c r="Y89" s="19"/>
      <c r="Z89" s="19"/>
    </row>
    <row r="90" spans="2:26" ht="13.8">
      <c r="B90" s="48" t="str">
        <f t="shared" si="32"/>
        <v>NG-PON2 ONUs</v>
      </c>
      <c r="C90" s="7">
        <f t="shared" si="33"/>
        <v>1000</v>
      </c>
      <c r="D90" s="7">
        <f t="shared" si="34"/>
        <v>3600</v>
      </c>
      <c r="E90" s="7">
        <f t="shared" si="35"/>
        <v>0</v>
      </c>
      <c r="F90" s="7">
        <f t="shared" si="36"/>
        <v>0</v>
      </c>
      <c r="G90" s="7">
        <f t="shared" si="37"/>
        <v>0</v>
      </c>
      <c r="H90" s="7">
        <f t="shared" si="38"/>
        <v>0</v>
      </c>
      <c r="I90" s="7">
        <f t="shared" si="39"/>
        <v>0</v>
      </c>
      <c r="J90" s="7">
        <f t="shared" si="40"/>
        <v>0</v>
      </c>
      <c r="K90" s="7">
        <f t="shared" si="41"/>
        <v>0</v>
      </c>
      <c r="L90" s="7">
        <f t="shared" si="42"/>
        <v>0</v>
      </c>
      <c r="M90" s="7">
        <f t="shared" si="43"/>
        <v>0</v>
      </c>
      <c r="N90" s="111" t="str">
        <f t="shared" si="44"/>
        <v>InP integrated</v>
      </c>
      <c r="O90" s="38" t="str">
        <f t="shared" si="31"/>
        <v>NG-PON2 ONUs</v>
      </c>
      <c r="P90" s="19">
        <v>1</v>
      </c>
      <c r="Q90" s="19">
        <v>1</v>
      </c>
      <c r="R90" s="19"/>
      <c r="S90" s="19"/>
      <c r="T90" s="19"/>
      <c r="U90" s="19"/>
      <c r="V90" s="19"/>
      <c r="W90" s="19"/>
      <c r="X90" s="19"/>
      <c r="Y90" s="19"/>
      <c r="Z90" s="19"/>
    </row>
    <row r="91" spans="2:26" ht="13.8">
      <c r="B91" s="48" t="str">
        <f t="shared" si="32"/>
        <v>NG-PON2 OLTs</v>
      </c>
      <c r="C91" s="7">
        <f t="shared" si="33"/>
        <v>150</v>
      </c>
      <c r="D91" s="7">
        <f t="shared" si="34"/>
        <v>600</v>
      </c>
      <c r="E91" s="7">
        <f t="shared" si="35"/>
        <v>0</v>
      </c>
      <c r="F91" s="7">
        <f t="shared" si="36"/>
        <v>0</v>
      </c>
      <c r="G91" s="7">
        <f t="shared" si="37"/>
        <v>0</v>
      </c>
      <c r="H91" s="7">
        <f t="shared" si="38"/>
        <v>0</v>
      </c>
      <c r="I91" s="7">
        <f t="shared" si="39"/>
        <v>0</v>
      </c>
      <c r="J91" s="7">
        <f t="shared" si="40"/>
        <v>0</v>
      </c>
      <c r="K91" s="7">
        <f t="shared" si="41"/>
        <v>0</v>
      </c>
      <c r="L91" s="7">
        <f t="shared" si="42"/>
        <v>0</v>
      </c>
      <c r="M91" s="7">
        <f t="shared" si="43"/>
        <v>0</v>
      </c>
      <c r="N91" s="111" t="str">
        <f t="shared" si="44"/>
        <v>InP integrated</v>
      </c>
      <c r="O91" s="38" t="str">
        <f t="shared" si="31"/>
        <v>NG-PON2 OLTs</v>
      </c>
      <c r="P91" s="19">
        <v>1</v>
      </c>
      <c r="Q91" s="19">
        <v>1</v>
      </c>
      <c r="R91" s="19"/>
      <c r="S91" s="19"/>
      <c r="T91" s="19"/>
      <c r="U91" s="19"/>
      <c r="V91" s="19"/>
      <c r="W91" s="19"/>
      <c r="X91" s="19"/>
      <c r="Y91" s="19"/>
      <c r="Z91" s="19"/>
    </row>
    <row r="92" spans="2:26" ht="13.8">
      <c r="B92" s="48" t="str">
        <f t="shared" si="32"/>
        <v>25G PON ONUs</v>
      </c>
      <c r="C92" s="7">
        <f t="shared" si="33"/>
        <v>0</v>
      </c>
      <c r="D92" s="7">
        <f t="shared" si="34"/>
        <v>0</v>
      </c>
      <c r="E92" s="7">
        <f t="shared" si="35"/>
        <v>0</v>
      </c>
      <c r="F92" s="7">
        <f t="shared" si="36"/>
        <v>0</v>
      </c>
      <c r="G92" s="7">
        <f t="shared" si="37"/>
        <v>0</v>
      </c>
      <c r="H92" s="7">
        <f t="shared" si="38"/>
        <v>0</v>
      </c>
      <c r="I92" s="7">
        <f t="shared" si="39"/>
        <v>0</v>
      </c>
      <c r="J92" s="7">
        <f t="shared" si="40"/>
        <v>0</v>
      </c>
      <c r="K92" s="7">
        <f t="shared" si="41"/>
        <v>0</v>
      </c>
      <c r="L92" s="7">
        <f t="shared" si="42"/>
        <v>0</v>
      </c>
      <c r="M92" s="7">
        <f t="shared" si="43"/>
        <v>0</v>
      </c>
      <c r="N92" s="111" t="str">
        <f>N89</f>
        <v>InP integrated</v>
      </c>
      <c r="O92" s="38" t="str">
        <f t="shared" si="31"/>
        <v>25G PON ONUs</v>
      </c>
      <c r="P92" s="19">
        <v>1</v>
      </c>
      <c r="Q92" s="19">
        <v>1</v>
      </c>
      <c r="R92" s="19"/>
      <c r="S92" s="19"/>
      <c r="T92" s="19"/>
      <c r="U92" s="19"/>
      <c r="V92" s="19"/>
      <c r="W92" s="19"/>
      <c r="X92" s="19"/>
      <c r="Y92" s="19"/>
      <c r="Z92" s="19"/>
    </row>
    <row r="93" spans="2:26" ht="13.8">
      <c r="B93" s="48" t="str">
        <f t="shared" si="32"/>
        <v>25G PON OLTs</v>
      </c>
      <c r="C93" s="7">
        <f t="shared" si="33"/>
        <v>0</v>
      </c>
      <c r="D93" s="7">
        <f t="shared" si="34"/>
        <v>0</v>
      </c>
      <c r="E93" s="7">
        <f t="shared" si="35"/>
        <v>0</v>
      </c>
      <c r="F93" s="7">
        <f t="shared" si="36"/>
        <v>0</v>
      </c>
      <c r="G93" s="7">
        <f t="shared" si="37"/>
        <v>0</v>
      </c>
      <c r="H93" s="7">
        <f t="shared" si="38"/>
        <v>0</v>
      </c>
      <c r="I93" s="7">
        <f t="shared" si="39"/>
        <v>0</v>
      </c>
      <c r="J93" s="7">
        <f t="shared" si="40"/>
        <v>0</v>
      </c>
      <c r="K93" s="7">
        <f t="shared" si="41"/>
        <v>0</v>
      </c>
      <c r="L93" s="7">
        <f t="shared" si="42"/>
        <v>0</v>
      </c>
      <c r="M93" s="7">
        <f t="shared" si="43"/>
        <v>0</v>
      </c>
      <c r="N93" s="111" t="str">
        <f t="shared" si="44"/>
        <v>InP integrated</v>
      </c>
      <c r="O93" s="38" t="str">
        <f t="shared" si="31"/>
        <v>25G PON OLTs</v>
      </c>
      <c r="P93" s="19">
        <v>0</v>
      </c>
      <c r="Q93" s="19">
        <v>0</v>
      </c>
      <c r="R93" s="19"/>
      <c r="S93" s="19"/>
      <c r="T93" s="19"/>
      <c r="U93" s="19"/>
      <c r="V93" s="19"/>
      <c r="W93" s="19"/>
      <c r="X93" s="19"/>
      <c r="Y93" s="19"/>
      <c r="Z93" s="19"/>
    </row>
    <row r="94" spans="2:26" ht="13.8">
      <c r="B94" s="48" t="str">
        <f t="shared" si="32"/>
        <v>50G PON ONUs</v>
      </c>
      <c r="C94" s="7">
        <f t="shared" si="33"/>
        <v>0</v>
      </c>
      <c r="D94" s="7">
        <f t="shared" si="34"/>
        <v>0</v>
      </c>
      <c r="E94" s="7">
        <f t="shared" si="35"/>
        <v>0</v>
      </c>
      <c r="F94" s="7">
        <f t="shared" si="36"/>
        <v>0</v>
      </c>
      <c r="G94" s="7">
        <f t="shared" si="37"/>
        <v>0</v>
      </c>
      <c r="H94" s="7">
        <f t="shared" si="38"/>
        <v>0</v>
      </c>
      <c r="I94" s="7">
        <f t="shared" si="39"/>
        <v>0</v>
      </c>
      <c r="J94" s="7">
        <f t="shared" si="40"/>
        <v>0</v>
      </c>
      <c r="K94" s="7">
        <f t="shared" si="41"/>
        <v>0</v>
      </c>
      <c r="L94" s="7">
        <f t="shared" si="42"/>
        <v>0</v>
      </c>
      <c r="M94" s="7">
        <f t="shared" si="43"/>
        <v>0</v>
      </c>
      <c r="N94" s="111" t="str">
        <f t="shared" si="44"/>
        <v>InP integrated</v>
      </c>
      <c r="O94" s="38" t="str">
        <f t="shared" si="31"/>
        <v>50G PON ONUs</v>
      </c>
      <c r="P94" s="19">
        <v>1</v>
      </c>
      <c r="Q94" s="19">
        <v>1</v>
      </c>
      <c r="R94" s="19"/>
      <c r="S94" s="19"/>
      <c r="T94" s="19"/>
      <c r="U94" s="19"/>
      <c r="V94" s="19"/>
      <c r="W94" s="19"/>
      <c r="X94" s="19"/>
      <c r="Y94" s="19"/>
      <c r="Z94" s="19"/>
    </row>
    <row r="95" spans="2:26" ht="13.8">
      <c r="B95" s="48" t="str">
        <f t="shared" si="32"/>
        <v>50G PON OLTs</v>
      </c>
      <c r="C95" s="7">
        <f t="shared" si="33"/>
        <v>0</v>
      </c>
      <c r="D95" s="7">
        <f t="shared" si="34"/>
        <v>0</v>
      </c>
      <c r="E95" s="7">
        <f t="shared" si="35"/>
        <v>0</v>
      </c>
      <c r="F95" s="7">
        <f t="shared" si="36"/>
        <v>0</v>
      </c>
      <c r="G95" s="7">
        <f t="shared" si="37"/>
        <v>0</v>
      </c>
      <c r="H95" s="7">
        <f t="shared" si="38"/>
        <v>0</v>
      </c>
      <c r="I95" s="7">
        <f t="shared" si="39"/>
        <v>0</v>
      </c>
      <c r="J95" s="7">
        <f t="shared" si="40"/>
        <v>0</v>
      </c>
      <c r="K95" s="7">
        <f t="shared" si="41"/>
        <v>0</v>
      </c>
      <c r="L95" s="7">
        <f t="shared" si="42"/>
        <v>0</v>
      </c>
      <c r="M95" s="7">
        <f t="shared" si="43"/>
        <v>0</v>
      </c>
      <c r="N95" s="111" t="str">
        <f t="shared" si="44"/>
        <v>InP integrated</v>
      </c>
      <c r="O95" s="38" t="str">
        <f t="shared" si="31"/>
        <v>50G PON OLTs</v>
      </c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</row>
    <row r="96" spans="2:26" ht="13.8">
      <c r="B96" s="48" t="str">
        <f t="shared" si="32"/>
        <v>placeholder</v>
      </c>
      <c r="C96" s="12">
        <f t="shared" si="33"/>
        <v>0</v>
      </c>
      <c r="D96" s="12">
        <f t="shared" si="34"/>
        <v>0</v>
      </c>
      <c r="E96" s="12">
        <f t="shared" si="35"/>
        <v>0</v>
      </c>
      <c r="F96" s="12">
        <f t="shared" si="36"/>
        <v>0</v>
      </c>
      <c r="G96" s="12">
        <f t="shared" si="37"/>
        <v>0</v>
      </c>
      <c r="H96" s="12">
        <f t="shared" si="38"/>
        <v>0</v>
      </c>
      <c r="I96" s="12">
        <f t="shared" si="39"/>
        <v>0</v>
      </c>
      <c r="J96" s="12">
        <f t="shared" si="40"/>
        <v>0</v>
      </c>
      <c r="K96" s="12">
        <f t="shared" si="41"/>
        <v>0</v>
      </c>
      <c r="L96" s="12">
        <f t="shared" si="42"/>
        <v>0</v>
      </c>
      <c r="M96" s="12">
        <f t="shared" si="43"/>
        <v>0</v>
      </c>
      <c r="N96" s="111" t="str">
        <f t="shared" si="44"/>
        <v>InP integrated</v>
      </c>
      <c r="O96" s="39" t="str">
        <f t="shared" si="31"/>
        <v>placeholder</v>
      </c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</row>
    <row r="97" spans="2:26" ht="13.8">
      <c r="B97" s="58" t="str">
        <f>"Total "&amp;B76&amp;" units"</f>
        <v>Total InP integrated units</v>
      </c>
      <c r="C97" s="29">
        <f t="shared" ref="C97:M97" si="45">SUM(C78:C96)</f>
        <v>1614650</v>
      </c>
      <c r="D97" s="29">
        <f t="shared" si="45"/>
        <v>1893124.5744680851</v>
      </c>
      <c r="E97" s="29">
        <f t="shared" si="45"/>
        <v>0</v>
      </c>
      <c r="F97" s="29">
        <f t="shared" si="45"/>
        <v>0</v>
      </c>
      <c r="G97" s="29">
        <f t="shared" si="45"/>
        <v>0</v>
      </c>
      <c r="H97" s="29">
        <f t="shared" si="45"/>
        <v>0</v>
      </c>
      <c r="I97" s="29">
        <f t="shared" si="45"/>
        <v>0</v>
      </c>
      <c r="J97" s="29">
        <f t="shared" si="45"/>
        <v>0</v>
      </c>
      <c r="K97" s="29">
        <f t="shared" si="45"/>
        <v>0</v>
      </c>
      <c r="L97" s="29">
        <f t="shared" si="45"/>
        <v>0</v>
      </c>
      <c r="M97" s="29">
        <f t="shared" si="45"/>
        <v>0</v>
      </c>
    </row>
    <row r="98" spans="2:26"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</row>
    <row r="99" spans="2:26" ht="21">
      <c r="B99" s="3" t="str">
        <f>Summary!B34</f>
        <v>GaAs discrete</v>
      </c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O99" s="3" t="str">
        <f t="shared" ref="O99:O119" si="46">B99</f>
        <v>GaAs discrete</v>
      </c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2:26" ht="13.8">
      <c r="B100" s="56" t="str">
        <f t="shared" ref="B100:B119" si="47">B6</f>
        <v>Product category</v>
      </c>
      <c r="C100" s="6">
        <v>2018</v>
      </c>
      <c r="D100" s="6">
        <v>2019</v>
      </c>
      <c r="E100" s="6">
        <v>2020</v>
      </c>
      <c r="F100" s="6">
        <v>2021</v>
      </c>
      <c r="G100" s="6">
        <v>2022</v>
      </c>
      <c r="H100" s="6">
        <v>2023</v>
      </c>
      <c r="I100" s="6">
        <v>2024</v>
      </c>
      <c r="J100" s="6">
        <v>2025</v>
      </c>
      <c r="K100" s="6">
        <v>2026</v>
      </c>
      <c r="L100" s="6">
        <v>2027</v>
      </c>
      <c r="M100" s="6">
        <v>2028</v>
      </c>
      <c r="O100" s="217" t="str">
        <f t="shared" si="46"/>
        <v>Product category</v>
      </c>
      <c r="P100" s="6">
        <v>2018</v>
      </c>
      <c r="Q100" s="6">
        <v>2019</v>
      </c>
      <c r="R100" s="6">
        <v>2020</v>
      </c>
      <c r="S100" s="6">
        <v>2021</v>
      </c>
      <c r="T100" s="6">
        <v>2022</v>
      </c>
      <c r="U100" s="6">
        <v>2023</v>
      </c>
      <c r="V100" s="6">
        <v>2024</v>
      </c>
      <c r="W100" s="6">
        <v>2025</v>
      </c>
      <c r="X100" s="6">
        <v>2026</v>
      </c>
      <c r="Y100" s="6">
        <v>2027</v>
      </c>
      <c r="Z100" s="6">
        <v>2028</v>
      </c>
    </row>
    <row r="101" spans="2:26" ht="13.8">
      <c r="B101" s="48" t="str">
        <f t="shared" si="47"/>
        <v>GPON ONU transceiver</v>
      </c>
      <c r="C101" s="7">
        <f t="shared" ref="C101:C119" si="48">IF(C7=0,0,C7*P101)</f>
        <v>0</v>
      </c>
      <c r="D101" s="7">
        <f t="shared" ref="D101:D119" si="49">IF(D7=0,0,D7*Q101)</f>
        <v>0</v>
      </c>
      <c r="E101" s="7">
        <f t="shared" ref="E101:E119" si="50">IF(E7=0,0,E7*R101)</f>
        <v>0</v>
      </c>
      <c r="F101" s="7">
        <f t="shared" ref="F101:F119" si="51">IF(F7=0,0,F7*S101)</f>
        <v>0</v>
      </c>
      <c r="G101" s="7">
        <f t="shared" ref="G101:G119" si="52">IF(G7=0,0,G7*T101)</f>
        <v>0</v>
      </c>
      <c r="H101" s="7">
        <f t="shared" ref="H101:H119" si="53">IF(H7=0,0,H7*U101)</f>
        <v>0</v>
      </c>
      <c r="I101" s="7">
        <f t="shared" ref="I101:I119" si="54">IF(I7=0,0,I7*V101)</f>
        <v>0</v>
      </c>
      <c r="J101" s="7">
        <f t="shared" ref="J101:J119" si="55">IF(J7=0,0,J7*W101)</f>
        <v>0</v>
      </c>
      <c r="K101" s="7">
        <f t="shared" ref="K101:K119" si="56">IF(K7=0,0,K7*X101)</f>
        <v>0</v>
      </c>
      <c r="L101" s="7">
        <f t="shared" ref="L101:L119" si="57">IF(L7=0,0,L7*Y101)</f>
        <v>0</v>
      </c>
      <c r="M101" s="7">
        <f t="shared" ref="M101:M119" si="58">IF(M7=0,0,M7*Z101)</f>
        <v>0</v>
      </c>
      <c r="N101" s="111" t="str">
        <f>B99</f>
        <v>GaAs discrete</v>
      </c>
      <c r="O101" s="38" t="str">
        <f t="shared" si="46"/>
        <v>GPON ONU transceiver</v>
      </c>
      <c r="P101" s="19">
        <v>0</v>
      </c>
      <c r="Q101" s="19">
        <v>0</v>
      </c>
      <c r="R101" s="19"/>
      <c r="S101" s="19"/>
      <c r="T101" s="19"/>
      <c r="U101" s="19"/>
      <c r="V101" s="19"/>
      <c r="W101" s="19"/>
      <c r="X101" s="19"/>
      <c r="Y101" s="19"/>
      <c r="Z101" s="19"/>
    </row>
    <row r="102" spans="2:26" ht="13.8">
      <c r="B102" s="48" t="str">
        <f t="shared" si="47"/>
        <v>GPON ONU BOSA</v>
      </c>
      <c r="C102" s="7">
        <f t="shared" si="48"/>
        <v>0</v>
      </c>
      <c r="D102" s="7">
        <f t="shared" si="49"/>
        <v>0</v>
      </c>
      <c r="E102" s="7">
        <f t="shared" si="50"/>
        <v>0</v>
      </c>
      <c r="F102" s="7">
        <f t="shared" si="51"/>
        <v>0</v>
      </c>
      <c r="G102" s="7">
        <f t="shared" si="52"/>
        <v>0</v>
      </c>
      <c r="H102" s="7">
        <f t="shared" si="53"/>
        <v>0</v>
      </c>
      <c r="I102" s="7">
        <f t="shared" si="54"/>
        <v>0</v>
      </c>
      <c r="J102" s="7">
        <f t="shared" si="55"/>
        <v>0</v>
      </c>
      <c r="K102" s="7">
        <f t="shared" si="56"/>
        <v>0</v>
      </c>
      <c r="L102" s="7">
        <f t="shared" si="57"/>
        <v>0</v>
      </c>
      <c r="M102" s="7">
        <f t="shared" si="58"/>
        <v>0</v>
      </c>
      <c r="N102" s="111" t="str">
        <f t="shared" ref="N102:N119" si="59">N101</f>
        <v>GaAs discrete</v>
      </c>
      <c r="O102" s="38" t="str">
        <f t="shared" si="46"/>
        <v>GPON ONU BOSA</v>
      </c>
      <c r="P102" s="19">
        <v>0</v>
      </c>
      <c r="Q102" s="19">
        <v>0</v>
      </c>
      <c r="R102" s="19"/>
      <c r="S102" s="19"/>
      <c r="T102" s="19"/>
      <c r="U102" s="19"/>
      <c r="V102" s="19"/>
      <c r="W102" s="19"/>
      <c r="X102" s="19"/>
      <c r="Y102" s="19"/>
      <c r="Z102" s="19"/>
    </row>
    <row r="103" spans="2:26" ht="13.8">
      <c r="B103" s="48" t="str">
        <f t="shared" si="47"/>
        <v>GPON OLT</v>
      </c>
      <c r="C103" s="7">
        <f t="shared" si="48"/>
        <v>0</v>
      </c>
      <c r="D103" s="7">
        <f t="shared" si="49"/>
        <v>0</v>
      </c>
      <c r="E103" s="7">
        <f t="shared" si="50"/>
        <v>0</v>
      </c>
      <c r="F103" s="7">
        <f t="shared" si="51"/>
        <v>0</v>
      </c>
      <c r="G103" s="7">
        <f t="shared" si="52"/>
        <v>0</v>
      </c>
      <c r="H103" s="7">
        <f t="shared" si="53"/>
        <v>0</v>
      </c>
      <c r="I103" s="7">
        <f t="shared" si="54"/>
        <v>0</v>
      </c>
      <c r="J103" s="7">
        <f t="shared" si="55"/>
        <v>0</v>
      </c>
      <c r="K103" s="7">
        <f t="shared" si="56"/>
        <v>0</v>
      </c>
      <c r="L103" s="7">
        <f t="shared" si="57"/>
        <v>0</v>
      </c>
      <c r="M103" s="7">
        <f t="shared" si="58"/>
        <v>0</v>
      </c>
      <c r="N103" s="111" t="str">
        <f t="shared" si="59"/>
        <v>GaAs discrete</v>
      </c>
      <c r="O103" s="38" t="str">
        <f t="shared" si="46"/>
        <v>GPON OLT</v>
      </c>
      <c r="P103" s="19">
        <v>0</v>
      </c>
      <c r="Q103" s="19">
        <v>0</v>
      </c>
      <c r="R103" s="19"/>
      <c r="S103" s="19"/>
      <c r="T103" s="19"/>
      <c r="U103" s="19"/>
      <c r="V103" s="19"/>
      <c r="W103" s="19"/>
      <c r="X103" s="19"/>
      <c r="Y103" s="19"/>
      <c r="Z103" s="19"/>
    </row>
    <row r="104" spans="2:26" ht="13.8">
      <c r="B104" s="48" t="str">
        <f t="shared" si="47"/>
        <v>GPON Triplexer</v>
      </c>
      <c r="C104" s="7">
        <f t="shared" si="48"/>
        <v>0</v>
      </c>
      <c r="D104" s="7">
        <f t="shared" si="49"/>
        <v>0</v>
      </c>
      <c r="E104" s="7">
        <f t="shared" si="50"/>
        <v>0</v>
      </c>
      <c r="F104" s="7">
        <f t="shared" si="51"/>
        <v>0</v>
      </c>
      <c r="G104" s="7">
        <f t="shared" si="52"/>
        <v>0</v>
      </c>
      <c r="H104" s="7">
        <f t="shared" si="53"/>
        <v>0</v>
      </c>
      <c r="I104" s="7">
        <f t="shared" si="54"/>
        <v>0</v>
      </c>
      <c r="J104" s="7">
        <f t="shared" si="55"/>
        <v>0</v>
      </c>
      <c r="K104" s="7">
        <f t="shared" si="56"/>
        <v>0</v>
      </c>
      <c r="L104" s="7">
        <f t="shared" si="57"/>
        <v>0</v>
      </c>
      <c r="M104" s="7">
        <f t="shared" si="58"/>
        <v>0</v>
      </c>
      <c r="N104" s="111" t="str">
        <f t="shared" si="59"/>
        <v>GaAs discrete</v>
      </c>
      <c r="O104" s="38" t="str">
        <f t="shared" si="46"/>
        <v>GPON Triplexer</v>
      </c>
      <c r="P104" s="19">
        <v>0</v>
      </c>
      <c r="Q104" s="19">
        <v>0</v>
      </c>
      <c r="R104" s="19"/>
      <c r="S104" s="19"/>
      <c r="T104" s="19"/>
      <c r="U104" s="19"/>
      <c r="V104" s="19"/>
      <c r="W104" s="19"/>
      <c r="X104" s="19"/>
      <c r="Y104" s="19"/>
      <c r="Z104" s="19"/>
    </row>
    <row r="105" spans="2:26" ht="13.8">
      <c r="B105" s="48" t="str">
        <f t="shared" si="47"/>
        <v>EPON ONU transceiver</v>
      </c>
      <c r="C105" s="7">
        <f t="shared" si="48"/>
        <v>0</v>
      </c>
      <c r="D105" s="7">
        <f t="shared" si="49"/>
        <v>0</v>
      </c>
      <c r="E105" s="7">
        <f t="shared" si="50"/>
        <v>0</v>
      </c>
      <c r="F105" s="7">
        <f t="shared" si="51"/>
        <v>0</v>
      </c>
      <c r="G105" s="7">
        <f t="shared" si="52"/>
        <v>0</v>
      </c>
      <c r="H105" s="7">
        <f t="shared" si="53"/>
        <v>0</v>
      </c>
      <c r="I105" s="7">
        <f t="shared" si="54"/>
        <v>0</v>
      </c>
      <c r="J105" s="7">
        <f t="shared" si="55"/>
        <v>0</v>
      </c>
      <c r="K105" s="7">
        <f t="shared" si="56"/>
        <v>0</v>
      </c>
      <c r="L105" s="7">
        <f t="shared" si="57"/>
        <v>0</v>
      </c>
      <c r="M105" s="7">
        <f t="shared" si="58"/>
        <v>0</v>
      </c>
      <c r="N105" s="111" t="str">
        <f t="shared" si="59"/>
        <v>GaAs discrete</v>
      </c>
      <c r="O105" s="38" t="str">
        <f t="shared" si="46"/>
        <v>EPON ONU transceiver</v>
      </c>
      <c r="P105" s="19">
        <v>0</v>
      </c>
      <c r="Q105" s="19">
        <v>0</v>
      </c>
      <c r="R105" s="19"/>
      <c r="S105" s="19"/>
      <c r="T105" s="19"/>
      <c r="U105" s="19"/>
      <c r="V105" s="19"/>
      <c r="W105" s="19"/>
      <c r="X105" s="19"/>
      <c r="Y105" s="19"/>
      <c r="Z105" s="19"/>
    </row>
    <row r="106" spans="2:26" ht="13.8">
      <c r="B106" s="48" t="str">
        <f t="shared" si="47"/>
        <v>EPON ONU BOSA</v>
      </c>
      <c r="C106" s="7">
        <f t="shared" si="48"/>
        <v>0</v>
      </c>
      <c r="D106" s="7">
        <f t="shared" si="49"/>
        <v>0</v>
      </c>
      <c r="E106" s="7">
        <f t="shared" si="50"/>
        <v>0</v>
      </c>
      <c r="F106" s="7">
        <f t="shared" si="51"/>
        <v>0</v>
      </c>
      <c r="G106" s="7">
        <f t="shared" si="52"/>
        <v>0</v>
      </c>
      <c r="H106" s="7">
        <f t="shared" si="53"/>
        <v>0</v>
      </c>
      <c r="I106" s="7">
        <f t="shared" si="54"/>
        <v>0</v>
      </c>
      <c r="J106" s="7">
        <f t="shared" si="55"/>
        <v>0</v>
      </c>
      <c r="K106" s="7">
        <f t="shared" si="56"/>
        <v>0</v>
      </c>
      <c r="L106" s="7">
        <f t="shared" si="57"/>
        <v>0</v>
      </c>
      <c r="M106" s="7">
        <f t="shared" si="58"/>
        <v>0</v>
      </c>
      <c r="N106" s="111" t="str">
        <f t="shared" si="59"/>
        <v>GaAs discrete</v>
      </c>
      <c r="O106" s="38" t="str">
        <f t="shared" si="46"/>
        <v>EPON ONU BOSA</v>
      </c>
      <c r="P106" s="19">
        <v>0</v>
      </c>
      <c r="Q106" s="19">
        <v>0</v>
      </c>
      <c r="R106" s="19"/>
      <c r="S106" s="19"/>
      <c r="T106" s="19"/>
      <c r="U106" s="19"/>
      <c r="V106" s="19"/>
      <c r="W106" s="19"/>
      <c r="X106" s="19"/>
      <c r="Y106" s="19"/>
      <c r="Z106" s="19"/>
    </row>
    <row r="107" spans="2:26" ht="13.8">
      <c r="B107" s="48" t="str">
        <f t="shared" si="47"/>
        <v>EPON OLTs</v>
      </c>
      <c r="C107" s="7">
        <f t="shared" si="48"/>
        <v>0</v>
      </c>
      <c r="D107" s="7">
        <f t="shared" si="49"/>
        <v>0</v>
      </c>
      <c r="E107" s="7">
        <f t="shared" si="50"/>
        <v>0</v>
      </c>
      <c r="F107" s="7">
        <f t="shared" si="51"/>
        <v>0</v>
      </c>
      <c r="G107" s="7">
        <f t="shared" si="52"/>
        <v>0</v>
      </c>
      <c r="H107" s="7">
        <f t="shared" si="53"/>
        <v>0</v>
      </c>
      <c r="I107" s="7">
        <f t="shared" si="54"/>
        <v>0</v>
      </c>
      <c r="J107" s="7">
        <f t="shared" si="55"/>
        <v>0</v>
      </c>
      <c r="K107" s="7">
        <f t="shared" si="56"/>
        <v>0</v>
      </c>
      <c r="L107" s="7">
        <f t="shared" si="57"/>
        <v>0</v>
      </c>
      <c r="M107" s="7">
        <f t="shared" si="58"/>
        <v>0</v>
      </c>
      <c r="N107" s="111" t="str">
        <f t="shared" si="59"/>
        <v>GaAs discrete</v>
      </c>
      <c r="O107" s="38" t="str">
        <f t="shared" si="46"/>
        <v>EPON OLTs</v>
      </c>
      <c r="P107" s="19">
        <v>0</v>
      </c>
      <c r="Q107" s="19">
        <v>0</v>
      </c>
      <c r="R107" s="19"/>
      <c r="S107" s="19"/>
      <c r="T107" s="19"/>
      <c r="U107" s="19"/>
      <c r="V107" s="19"/>
      <c r="W107" s="19"/>
      <c r="X107" s="19"/>
      <c r="Y107" s="19"/>
      <c r="Z107" s="19"/>
    </row>
    <row r="108" spans="2:26" ht="13.8">
      <c r="B108" s="48" t="str">
        <f t="shared" si="47"/>
        <v>XG-PON ONU transceiver (10G/1G or 2.5G)</v>
      </c>
      <c r="C108" s="7">
        <f t="shared" si="48"/>
        <v>0</v>
      </c>
      <c r="D108" s="7">
        <f t="shared" si="49"/>
        <v>0</v>
      </c>
      <c r="E108" s="7">
        <f t="shared" si="50"/>
        <v>0</v>
      </c>
      <c r="F108" s="7">
        <f t="shared" si="51"/>
        <v>0</v>
      </c>
      <c r="G108" s="7">
        <f t="shared" si="52"/>
        <v>0</v>
      </c>
      <c r="H108" s="7">
        <f t="shared" si="53"/>
        <v>0</v>
      </c>
      <c r="I108" s="7">
        <f t="shared" si="54"/>
        <v>0</v>
      </c>
      <c r="J108" s="7">
        <f t="shared" si="55"/>
        <v>0</v>
      </c>
      <c r="K108" s="7">
        <f t="shared" si="56"/>
        <v>0</v>
      </c>
      <c r="L108" s="7">
        <f t="shared" si="57"/>
        <v>0</v>
      </c>
      <c r="M108" s="7">
        <f t="shared" si="58"/>
        <v>0</v>
      </c>
      <c r="N108" s="111" t="str">
        <f t="shared" si="59"/>
        <v>GaAs discrete</v>
      </c>
      <c r="O108" s="38" t="str">
        <f t="shared" si="46"/>
        <v>XG-PON ONU transceiver (10G/1G or 2.5G)</v>
      </c>
      <c r="P108" s="19">
        <v>0</v>
      </c>
      <c r="Q108" s="19">
        <v>0</v>
      </c>
      <c r="R108" s="19"/>
      <c r="S108" s="19"/>
      <c r="T108" s="19"/>
      <c r="U108" s="19"/>
      <c r="V108" s="19"/>
      <c r="W108" s="19"/>
      <c r="X108" s="19"/>
      <c r="Y108" s="19"/>
      <c r="Z108" s="19"/>
    </row>
    <row r="109" spans="2:26" ht="13.8">
      <c r="B109" s="48" t="str">
        <f t="shared" si="47"/>
        <v>XG-PON ONU BOSA (10G/1G or 2.5G)</v>
      </c>
      <c r="C109" s="7">
        <f t="shared" si="48"/>
        <v>0</v>
      </c>
      <c r="D109" s="7">
        <f t="shared" si="49"/>
        <v>0</v>
      </c>
      <c r="E109" s="7">
        <f t="shared" si="50"/>
        <v>0</v>
      </c>
      <c r="F109" s="7">
        <f t="shared" si="51"/>
        <v>0</v>
      </c>
      <c r="G109" s="7">
        <f t="shared" si="52"/>
        <v>0</v>
      </c>
      <c r="H109" s="7">
        <f t="shared" si="53"/>
        <v>0</v>
      </c>
      <c r="I109" s="7">
        <f t="shared" si="54"/>
        <v>0</v>
      </c>
      <c r="J109" s="7">
        <f t="shared" si="55"/>
        <v>0</v>
      </c>
      <c r="K109" s="7">
        <f t="shared" si="56"/>
        <v>0</v>
      </c>
      <c r="L109" s="7">
        <f t="shared" si="57"/>
        <v>0</v>
      </c>
      <c r="M109" s="7">
        <f t="shared" si="58"/>
        <v>0</v>
      </c>
      <c r="N109" s="111" t="str">
        <f t="shared" si="59"/>
        <v>GaAs discrete</v>
      </c>
      <c r="O109" s="38" t="str">
        <f t="shared" si="46"/>
        <v>XG-PON ONU BOSA (10G/1G or 2.5G)</v>
      </c>
      <c r="P109" s="19">
        <v>0</v>
      </c>
      <c r="Q109" s="19">
        <v>0</v>
      </c>
      <c r="R109" s="19"/>
      <c r="S109" s="19"/>
      <c r="T109" s="19"/>
      <c r="U109" s="19"/>
      <c r="V109" s="19"/>
      <c r="W109" s="19"/>
      <c r="X109" s="19"/>
      <c r="Y109" s="19"/>
      <c r="Z109" s="19"/>
    </row>
    <row r="110" spans="2:26" ht="13.8">
      <c r="B110" s="48" t="str">
        <f t="shared" si="47"/>
        <v>XGS-PON ONU transceiver (10G/10G)</v>
      </c>
      <c r="C110" s="7">
        <f t="shared" si="48"/>
        <v>0</v>
      </c>
      <c r="D110" s="7">
        <f t="shared" si="49"/>
        <v>0</v>
      </c>
      <c r="E110" s="7">
        <f t="shared" si="50"/>
        <v>0</v>
      </c>
      <c r="F110" s="7">
        <f t="shared" si="51"/>
        <v>0</v>
      </c>
      <c r="G110" s="7">
        <f t="shared" si="52"/>
        <v>0</v>
      </c>
      <c r="H110" s="7">
        <f t="shared" si="53"/>
        <v>0</v>
      </c>
      <c r="I110" s="7">
        <f t="shared" si="54"/>
        <v>0</v>
      </c>
      <c r="J110" s="7">
        <f t="shared" si="55"/>
        <v>0</v>
      </c>
      <c r="K110" s="7">
        <f t="shared" si="56"/>
        <v>0</v>
      </c>
      <c r="L110" s="7">
        <f t="shared" si="57"/>
        <v>0</v>
      </c>
      <c r="M110" s="7">
        <f t="shared" si="58"/>
        <v>0</v>
      </c>
      <c r="N110" s="111" t="str">
        <f>N108</f>
        <v>GaAs discrete</v>
      </c>
      <c r="O110" s="38" t="str">
        <f t="shared" si="46"/>
        <v>XGS-PON ONU transceiver (10G/10G)</v>
      </c>
      <c r="P110" s="19">
        <v>0</v>
      </c>
      <c r="Q110" s="19">
        <v>0</v>
      </c>
      <c r="R110" s="19"/>
      <c r="S110" s="19"/>
      <c r="T110" s="19"/>
      <c r="U110" s="19"/>
      <c r="V110" s="19"/>
      <c r="W110" s="19"/>
      <c r="X110" s="19"/>
      <c r="Y110" s="19"/>
      <c r="Z110" s="19"/>
    </row>
    <row r="111" spans="2:26" ht="13.8">
      <c r="B111" s="48" t="str">
        <f t="shared" si="47"/>
        <v>XGS-PON ONU BOSA (10G/10G)</v>
      </c>
      <c r="C111" s="7">
        <f t="shared" si="48"/>
        <v>0</v>
      </c>
      <c r="D111" s="7">
        <f t="shared" si="49"/>
        <v>0</v>
      </c>
      <c r="E111" s="7">
        <f t="shared" si="50"/>
        <v>0</v>
      </c>
      <c r="F111" s="7">
        <f t="shared" si="51"/>
        <v>0</v>
      </c>
      <c r="G111" s="7">
        <f t="shared" si="52"/>
        <v>0</v>
      </c>
      <c r="H111" s="7">
        <f t="shared" si="53"/>
        <v>0</v>
      </c>
      <c r="I111" s="7">
        <f t="shared" si="54"/>
        <v>0</v>
      </c>
      <c r="J111" s="7">
        <f t="shared" si="55"/>
        <v>0</v>
      </c>
      <c r="K111" s="7">
        <f t="shared" si="56"/>
        <v>0</v>
      </c>
      <c r="L111" s="7">
        <f t="shared" si="57"/>
        <v>0</v>
      </c>
      <c r="M111" s="7">
        <f t="shared" si="58"/>
        <v>0</v>
      </c>
      <c r="N111" s="111" t="str">
        <f t="shared" si="59"/>
        <v>GaAs discrete</v>
      </c>
      <c r="O111" s="38" t="str">
        <f t="shared" si="46"/>
        <v>XGS-PON ONU BOSA (10G/10G)</v>
      </c>
      <c r="P111" s="19">
        <v>0</v>
      </c>
      <c r="Q111" s="19">
        <v>0</v>
      </c>
      <c r="R111" s="19"/>
      <c r="S111" s="19"/>
      <c r="T111" s="19"/>
      <c r="U111" s="19"/>
      <c r="V111" s="19"/>
      <c r="W111" s="19"/>
      <c r="X111" s="19"/>
      <c r="Y111" s="19"/>
      <c r="Z111" s="19"/>
    </row>
    <row r="112" spans="2:26" ht="13.8">
      <c r="B112" s="48" t="str">
        <f t="shared" si="47"/>
        <v>XG/XGS-PON OLTs (incl CombiPON)</v>
      </c>
      <c r="C112" s="7">
        <f t="shared" si="48"/>
        <v>0</v>
      </c>
      <c r="D112" s="7">
        <f t="shared" si="49"/>
        <v>0</v>
      </c>
      <c r="E112" s="7">
        <f t="shared" si="50"/>
        <v>0</v>
      </c>
      <c r="F112" s="7">
        <f t="shared" si="51"/>
        <v>0</v>
      </c>
      <c r="G112" s="7">
        <f t="shared" si="52"/>
        <v>0</v>
      </c>
      <c r="H112" s="7">
        <f t="shared" si="53"/>
        <v>0</v>
      </c>
      <c r="I112" s="7">
        <f t="shared" si="54"/>
        <v>0</v>
      </c>
      <c r="J112" s="7">
        <f t="shared" si="55"/>
        <v>0</v>
      </c>
      <c r="K112" s="7">
        <f t="shared" si="56"/>
        <v>0</v>
      </c>
      <c r="L112" s="7">
        <f t="shared" si="57"/>
        <v>0</v>
      </c>
      <c r="M112" s="7">
        <f t="shared" si="58"/>
        <v>0</v>
      </c>
      <c r="N112" s="111" t="str">
        <f t="shared" si="59"/>
        <v>GaAs discrete</v>
      </c>
      <c r="O112" s="38" t="str">
        <f t="shared" si="46"/>
        <v>XG/XGS-PON OLTs (incl CombiPON)</v>
      </c>
      <c r="P112" s="19">
        <v>0</v>
      </c>
      <c r="Q112" s="19">
        <v>0</v>
      </c>
      <c r="R112" s="19"/>
      <c r="S112" s="19"/>
      <c r="T112" s="19"/>
      <c r="U112" s="19"/>
      <c r="V112" s="19"/>
      <c r="W112" s="19"/>
      <c r="X112" s="19"/>
      <c r="Y112" s="19"/>
      <c r="Z112" s="19"/>
    </row>
    <row r="113" spans="2:26" ht="13.8">
      <c r="B113" s="48" t="str">
        <f t="shared" si="47"/>
        <v>NG-PON2 ONUs</v>
      </c>
      <c r="C113" s="7">
        <f t="shared" si="48"/>
        <v>0</v>
      </c>
      <c r="D113" s="7">
        <f t="shared" si="49"/>
        <v>0</v>
      </c>
      <c r="E113" s="7">
        <f t="shared" si="50"/>
        <v>0</v>
      </c>
      <c r="F113" s="7">
        <f t="shared" si="51"/>
        <v>0</v>
      </c>
      <c r="G113" s="7">
        <f t="shared" si="52"/>
        <v>0</v>
      </c>
      <c r="H113" s="7">
        <f t="shared" si="53"/>
        <v>0</v>
      </c>
      <c r="I113" s="7">
        <f t="shared" si="54"/>
        <v>0</v>
      </c>
      <c r="J113" s="7">
        <f t="shared" si="55"/>
        <v>0</v>
      </c>
      <c r="K113" s="7">
        <f t="shared" si="56"/>
        <v>0</v>
      </c>
      <c r="L113" s="7">
        <f t="shared" si="57"/>
        <v>0</v>
      </c>
      <c r="M113" s="7">
        <f t="shared" si="58"/>
        <v>0</v>
      </c>
      <c r="N113" s="111" t="str">
        <f t="shared" si="59"/>
        <v>GaAs discrete</v>
      </c>
      <c r="O113" s="38" t="str">
        <f t="shared" si="46"/>
        <v>NG-PON2 ONUs</v>
      </c>
      <c r="P113" s="19">
        <v>0</v>
      </c>
      <c r="Q113" s="19">
        <v>0</v>
      </c>
      <c r="R113" s="19"/>
      <c r="S113" s="19"/>
      <c r="T113" s="19"/>
      <c r="U113" s="19"/>
      <c r="V113" s="19"/>
      <c r="W113" s="19"/>
      <c r="X113" s="19"/>
      <c r="Y113" s="19"/>
      <c r="Z113" s="19"/>
    </row>
    <row r="114" spans="2:26" ht="13.8">
      <c r="B114" s="48" t="str">
        <f t="shared" si="47"/>
        <v>NG-PON2 OLTs</v>
      </c>
      <c r="C114" s="7">
        <f t="shared" si="48"/>
        <v>0</v>
      </c>
      <c r="D114" s="7">
        <f t="shared" si="49"/>
        <v>0</v>
      </c>
      <c r="E114" s="7">
        <f t="shared" si="50"/>
        <v>0</v>
      </c>
      <c r="F114" s="7">
        <f t="shared" si="51"/>
        <v>0</v>
      </c>
      <c r="G114" s="7">
        <f t="shared" si="52"/>
        <v>0</v>
      </c>
      <c r="H114" s="7">
        <f t="shared" si="53"/>
        <v>0</v>
      </c>
      <c r="I114" s="7">
        <f t="shared" si="54"/>
        <v>0</v>
      </c>
      <c r="J114" s="7">
        <f t="shared" si="55"/>
        <v>0</v>
      </c>
      <c r="K114" s="7">
        <f t="shared" si="56"/>
        <v>0</v>
      </c>
      <c r="L114" s="7">
        <f t="shared" si="57"/>
        <v>0</v>
      </c>
      <c r="M114" s="7">
        <f t="shared" si="58"/>
        <v>0</v>
      </c>
      <c r="N114" s="111" t="str">
        <f t="shared" si="59"/>
        <v>GaAs discrete</v>
      </c>
      <c r="O114" s="38" t="str">
        <f t="shared" si="46"/>
        <v>NG-PON2 OLTs</v>
      </c>
      <c r="P114" s="19">
        <v>0</v>
      </c>
      <c r="Q114" s="19">
        <v>0</v>
      </c>
      <c r="R114" s="19"/>
      <c r="S114" s="19"/>
      <c r="T114" s="19"/>
      <c r="U114" s="19"/>
      <c r="V114" s="19"/>
      <c r="W114" s="19"/>
      <c r="X114" s="19"/>
      <c r="Y114" s="19"/>
      <c r="Z114" s="19"/>
    </row>
    <row r="115" spans="2:26" ht="13.8">
      <c r="B115" s="48" t="str">
        <f t="shared" si="47"/>
        <v>25G PON ONUs</v>
      </c>
      <c r="C115" s="7">
        <f t="shared" si="48"/>
        <v>0</v>
      </c>
      <c r="D115" s="7">
        <f t="shared" si="49"/>
        <v>0</v>
      </c>
      <c r="E115" s="7">
        <f t="shared" si="50"/>
        <v>0</v>
      </c>
      <c r="F115" s="7">
        <f t="shared" si="51"/>
        <v>0</v>
      </c>
      <c r="G115" s="7">
        <f t="shared" si="52"/>
        <v>0</v>
      </c>
      <c r="H115" s="7">
        <f t="shared" si="53"/>
        <v>0</v>
      </c>
      <c r="I115" s="7">
        <f t="shared" si="54"/>
        <v>0</v>
      </c>
      <c r="J115" s="7">
        <f t="shared" si="55"/>
        <v>0</v>
      </c>
      <c r="K115" s="7">
        <f t="shared" si="56"/>
        <v>0</v>
      </c>
      <c r="L115" s="7">
        <f t="shared" si="57"/>
        <v>0</v>
      </c>
      <c r="M115" s="7">
        <f t="shared" si="58"/>
        <v>0</v>
      </c>
      <c r="N115" s="111" t="str">
        <f>N112</f>
        <v>GaAs discrete</v>
      </c>
      <c r="O115" s="38" t="str">
        <f t="shared" si="46"/>
        <v>25G PON ONUs</v>
      </c>
      <c r="P115" s="19">
        <v>0</v>
      </c>
      <c r="Q115" s="19">
        <v>0</v>
      </c>
      <c r="R115" s="19"/>
      <c r="S115" s="19"/>
      <c r="T115" s="19"/>
      <c r="U115" s="19"/>
      <c r="V115" s="19"/>
      <c r="W115" s="19"/>
      <c r="X115" s="19"/>
      <c r="Y115" s="19"/>
      <c r="Z115" s="19"/>
    </row>
    <row r="116" spans="2:26" ht="13.8">
      <c r="B116" s="48" t="str">
        <f t="shared" si="47"/>
        <v>25G PON OLTs</v>
      </c>
      <c r="C116" s="7">
        <f t="shared" si="48"/>
        <v>0</v>
      </c>
      <c r="D116" s="7">
        <f t="shared" si="49"/>
        <v>0</v>
      </c>
      <c r="E116" s="7">
        <f t="shared" si="50"/>
        <v>0</v>
      </c>
      <c r="F116" s="7">
        <f t="shared" si="51"/>
        <v>0</v>
      </c>
      <c r="G116" s="7">
        <f t="shared" si="52"/>
        <v>0</v>
      </c>
      <c r="H116" s="7">
        <f t="shared" si="53"/>
        <v>0</v>
      </c>
      <c r="I116" s="7">
        <f t="shared" si="54"/>
        <v>0</v>
      </c>
      <c r="J116" s="7">
        <f t="shared" si="55"/>
        <v>0</v>
      </c>
      <c r="K116" s="7">
        <f t="shared" si="56"/>
        <v>0</v>
      </c>
      <c r="L116" s="7">
        <f t="shared" si="57"/>
        <v>0</v>
      </c>
      <c r="M116" s="7">
        <f t="shared" si="58"/>
        <v>0</v>
      </c>
      <c r="N116" s="111" t="str">
        <f t="shared" si="59"/>
        <v>GaAs discrete</v>
      </c>
      <c r="O116" s="38" t="str">
        <f t="shared" si="46"/>
        <v>25G PON OLTs</v>
      </c>
      <c r="P116" s="19">
        <v>0</v>
      </c>
      <c r="Q116" s="19">
        <v>0</v>
      </c>
      <c r="R116" s="19"/>
      <c r="S116" s="19"/>
      <c r="T116" s="19"/>
      <c r="U116" s="19"/>
      <c r="V116" s="19"/>
      <c r="W116" s="19"/>
      <c r="X116" s="19"/>
      <c r="Y116" s="19"/>
      <c r="Z116" s="19"/>
    </row>
    <row r="117" spans="2:26" ht="13.8">
      <c r="B117" s="48" t="str">
        <f t="shared" si="47"/>
        <v>50G PON ONUs</v>
      </c>
      <c r="C117" s="7">
        <f t="shared" si="48"/>
        <v>0</v>
      </c>
      <c r="D117" s="7">
        <f t="shared" si="49"/>
        <v>0</v>
      </c>
      <c r="E117" s="7">
        <f t="shared" si="50"/>
        <v>0</v>
      </c>
      <c r="F117" s="7">
        <f t="shared" si="51"/>
        <v>0</v>
      </c>
      <c r="G117" s="7">
        <f t="shared" si="52"/>
        <v>0</v>
      </c>
      <c r="H117" s="7">
        <f t="shared" si="53"/>
        <v>0</v>
      </c>
      <c r="I117" s="7">
        <f t="shared" si="54"/>
        <v>0</v>
      </c>
      <c r="J117" s="7">
        <f t="shared" si="55"/>
        <v>0</v>
      </c>
      <c r="K117" s="7">
        <f t="shared" si="56"/>
        <v>0</v>
      </c>
      <c r="L117" s="7">
        <f t="shared" si="57"/>
        <v>0</v>
      </c>
      <c r="M117" s="7">
        <f t="shared" si="58"/>
        <v>0</v>
      </c>
      <c r="N117" s="111" t="str">
        <f t="shared" si="59"/>
        <v>GaAs discrete</v>
      </c>
      <c r="O117" s="38" t="str">
        <f t="shared" si="46"/>
        <v>50G PON ONUs</v>
      </c>
      <c r="P117" s="19">
        <v>0</v>
      </c>
      <c r="Q117" s="19">
        <v>0</v>
      </c>
      <c r="R117" s="19"/>
      <c r="S117" s="19"/>
      <c r="T117" s="19"/>
      <c r="U117" s="19"/>
      <c r="V117" s="19"/>
      <c r="W117" s="19"/>
      <c r="X117" s="19"/>
      <c r="Y117" s="19"/>
      <c r="Z117" s="19"/>
    </row>
    <row r="118" spans="2:26" ht="13.8">
      <c r="B118" s="48" t="str">
        <f t="shared" si="47"/>
        <v>50G PON OLTs</v>
      </c>
      <c r="C118" s="7">
        <f t="shared" si="48"/>
        <v>0</v>
      </c>
      <c r="D118" s="7">
        <f t="shared" si="49"/>
        <v>0</v>
      </c>
      <c r="E118" s="7">
        <f t="shared" si="50"/>
        <v>0</v>
      </c>
      <c r="F118" s="7">
        <f t="shared" si="51"/>
        <v>0</v>
      </c>
      <c r="G118" s="7">
        <f t="shared" si="52"/>
        <v>0</v>
      </c>
      <c r="H118" s="7">
        <f t="shared" si="53"/>
        <v>0</v>
      </c>
      <c r="I118" s="7">
        <f t="shared" si="54"/>
        <v>0</v>
      </c>
      <c r="J118" s="7">
        <f t="shared" si="55"/>
        <v>0</v>
      </c>
      <c r="K118" s="7">
        <f t="shared" si="56"/>
        <v>0</v>
      </c>
      <c r="L118" s="7">
        <f t="shared" si="57"/>
        <v>0</v>
      </c>
      <c r="M118" s="7">
        <f t="shared" si="58"/>
        <v>0</v>
      </c>
      <c r="N118" s="111" t="str">
        <f t="shared" si="59"/>
        <v>GaAs discrete</v>
      </c>
      <c r="O118" s="38" t="str">
        <f t="shared" si="46"/>
        <v>50G PON OLTs</v>
      </c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</row>
    <row r="119" spans="2:26" ht="13.8">
      <c r="B119" s="48" t="str">
        <f t="shared" si="47"/>
        <v>placeholder</v>
      </c>
      <c r="C119" s="12">
        <f t="shared" si="48"/>
        <v>0</v>
      </c>
      <c r="D119" s="12">
        <f t="shared" si="49"/>
        <v>0</v>
      </c>
      <c r="E119" s="12">
        <f t="shared" si="50"/>
        <v>0</v>
      </c>
      <c r="F119" s="12">
        <f t="shared" si="51"/>
        <v>0</v>
      </c>
      <c r="G119" s="12">
        <f t="shared" si="52"/>
        <v>0</v>
      </c>
      <c r="H119" s="12">
        <f t="shared" si="53"/>
        <v>0</v>
      </c>
      <c r="I119" s="12">
        <f t="shared" si="54"/>
        <v>0</v>
      </c>
      <c r="J119" s="12">
        <f t="shared" si="55"/>
        <v>0</v>
      </c>
      <c r="K119" s="12">
        <f t="shared" si="56"/>
        <v>0</v>
      </c>
      <c r="L119" s="12">
        <f t="shared" si="57"/>
        <v>0</v>
      </c>
      <c r="M119" s="12">
        <f t="shared" si="58"/>
        <v>0</v>
      </c>
      <c r="N119" s="111" t="str">
        <f t="shared" si="59"/>
        <v>GaAs discrete</v>
      </c>
      <c r="O119" s="39" t="str">
        <f t="shared" si="46"/>
        <v>placeholder</v>
      </c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</row>
    <row r="120" spans="2:26" ht="13.8">
      <c r="B120" s="58" t="str">
        <f>"Total "&amp;B99&amp;" units"</f>
        <v>Total GaAs discrete units</v>
      </c>
      <c r="C120" s="29">
        <f t="shared" ref="C120:M120" si="60">SUM(C101:C119)</f>
        <v>0</v>
      </c>
      <c r="D120" s="29">
        <f t="shared" si="60"/>
        <v>0</v>
      </c>
      <c r="E120" s="29">
        <f t="shared" si="60"/>
        <v>0</v>
      </c>
      <c r="F120" s="29">
        <f t="shared" si="60"/>
        <v>0</v>
      </c>
      <c r="G120" s="29">
        <f t="shared" si="60"/>
        <v>0</v>
      </c>
      <c r="H120" s="29">
        <f t="shared" si="60"/>
        <v>0</v>
      </c>
      <c r="I120" s="29">
        <f t="shared" si="60"/>
        <v>0</v>
      </c>
      <c r="J120" s="29">
        <f t="shared" si="60"/>
        <v>0</v>
      </c>
      <c r="K120" s="29">
        <f t="shared" si="60"/>
        <v>0</v>
      </c>
      <c r="L120" s="29">
        <f t="shared" si="60"/>
        <v>0</v>
      </c>
      <c r="M120" s="29">
        <f t="shared" si="60"/>
        <v>0</v>
      </c>
    </row>
    <row r="122" spans="2:26" ht="21">
      <c r="B122" s="3" t="str">
        <f>Summary!B35</f>
        <v>GaAs integrated</v>
      </c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O122" s="3" t="str">
        <f t="shared" ref="O122:O143" si="61">B122</f>
        <v>GaAs integrated</v>
      </c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2:26" ht="13.8">
      <c r="B123" s="56" t="str">
        <f t="shared" ref="B123:B142" si="62">B6</f>
        <v>Product category</v>
      </c>
      <c r="C123" s="6">
        <v>2018</v>
      </c>
      <c r="D123" s="6">
        <v>2019</v>
      </c>
      <c r="E123" s="6">
        <v>2020</v>
      </c>
      <c r="F123" s="6">
        <v>2021</v>
      </c>
      <c r="G123" s="6">
        <v>2022</v>
      </c>
      <c r="H123" s="6">
        <v>2023</v>
      </c>
      <c r="I123" s="6">
        <v>2024</v>
      </c>
      <c r="J123" s="6">
        <v>2025</v>
      </c>
      <c r="K123" s="6">
        <v>2026</v>
      </c>
      <c r="L123" s="6">
        <v>2027</v>
      </c>
      <c r="M123" s="6">
        <v>2028</v>
      </c>
      <c r="O123" s="217" t="str">
        <f t="shared" si="61"/>
        <v>Product category</v>
      </c>
      <c r="P123" s="6">
        <v>2018</v>
      </c>
      <c r="Q123" s="6">
        <v>2019</v>
      </c>
      <c r="R123" s="6">
        <v>2020</v>
      </c>
      <c r="S123" s="6">
        <v>2021</v>
      </c>
      <c r="T123" s="6">
        <v>2022</v>
      </c>
      <c r="U123" s="6">
        <v>2023</v>
      </c>
      <c r="V123" s="6">
        <v>2024</v>
      </c>
      <c r="W123" s="6">
        <v>2025</v>
      </c>
      <c r="X123" s="6">
        <v>2026</v>
      </c>
      <c r="Y123" s="6">
        <v>2027</v>
      </c>
      <c r="Z123" s="6">
        <v>2028</v>
      </c>
    </row>
    <row r="124" spans="2:26" ht="13.8">
      <c r="B124" s="48" t="str">
        <f t="shared" si="62"/>
        <v>GPON ONU transceiver</v>
      </c>
      <c r="C124" s="7">
        <f t="shared" ref="C124:M124" si="63">(C7-C32-C55-C78-C101)</f>
        <v>0</v>
      </c>
      <c r="D124" s="7">
        <f t="shared" si="63"/>
        <v>0</v>
      </c>
      <c r="E124" s="7">
        <f t="shared" si="63"/>
        <v>0</v>
      </c>
      <c r="F124" s="7">
        <f t="shared" si="63"/>
        <v>0</v>
      </c>
      <c r="G124" s="7">
        <f t="shared" si="63"/>
        <v>0</v>
      </c>
      <c r="H124" s="7">
        <f t="shared" si="63"/>
        <v>0</v>
      </c>
      <c r="I124" s="7">
        <f t="shared" si="63"/>
        <v>0</v>
      </c>
      <c r="J124" s="7">
        <f t="shared" si="63"/>
        <v>0</v>
      </c>
      <c r="K124" s="7">
        <f t="shared" si="63"/>
        <v>0</v>
      </c>
      <c r="L124" s="7">
        <f t="shared" si="63"/>
        <v>0</v>
      </c>
      <c r="M124" s="7">
        <f t="shared" si="63"/>
        <v>0</v>
      </c>
      <c r="N124" s="111" t="str">
        <f>B122</f>
        <v>GaAs integrated</v>
      </c>
      <c r="O124" s="38" t="str">
        <f t="shared" si="61"/>
        <v>GPON ONU transceiver</v>
      </c>
      <c r="P124" s="63">
        <f t="shared" ref="P124:Q124" si="64">1-P101-P78-P55-P32</f>
        <v>0</v>
      </c>
      <c r="Q124" s="63">
        <f t="shared" si="64"/>
        <v>0</v>
      </c>
      <c r="R124" s="19"/>
      <c r="S124" s="19"/>
      <c r="T124" s="19"/>
      <c r="U124" s="19"/>
      <c r="V124" s="19"/>
      <c r="W124" s="19"/>
      <c r="X124" s="19"/>
      <c r="Y124" s="19"/>
      <c r="Z124" s="19"/>
    </row>
    <row r="125" spans="2:26" ht="13.8">
      <c r="B125" s="48" t="str">
        <f t="shared" si="62"/>
        <v>GPON ONU BOSA</v>
      </c>
      <c r="C125" s="7">
        <f t="shared" ref="C125:M125" si="65">(C8-C33-C56-C79-C102)</f>
        <v>0</v>
      </c>
      <c r="D125" s="7">
        <f t="shared" si="65"/>
        <v>0</v>
      </c>
      <c r="E125" s="7">
        <f t="shared" si="65"/>
        <v>0</v>
      </c>
      <c r="F125" s="7">
        <f t="shared" si="65"/>
        <v>0</v>
      </c>
      <c r="G125" s="7">
        <f t="shared" si="65"/>
        <v>0</v>
      </c>
      <c r="H125" s="7">
        <f t="shared" si="65"/>
        <v>0</v>
      </c>
      <c r="I125" s="7">
        <f t="shared" si="65"/>
        <v>0</v>
      </c>
      <c r="J125" s="7">
        <f t="shared" si="65"/>
        <v>0</v>
      </c>
      <c r="K125" s="7">
        <f t="shared" si="65"/>
        <v>0</v>
      </c>
      <c r="L125" s="7">
        <f t="shared" si="65"/>
        <v>0</v>
      </c>
      <c r="M125" s="7">
        <f t="shared" si="65"/>
        <v>0</v>
      </c>
      <c r="N125" s="111" t="str">
        <f t="shared" ref="N125:N142" si="66">N124</f>
        <v>GaAs integrated</v>
      </c>
      <c r="O125" s="38" t="str">
        <f t="shared" si="61"/>
        <v>GPON ONU BOSA</v>
      </c>
      <c r="P125" s="63">
        <f t="shared" ref="P125:Q125" si="67">1-P102-P79-P56-P33</f>
        <v>0</v>
      </c>
      <c r="Q125" s="63">
        <f t="shared" si="67"/>
        <v>0</v>
      </c>
      <c r="R125" s="19"/>
      <c r="S125" s="19"/>
      <c r="T125" s="19"/>
      <c r="U125" s="19"/>
      <c r="V125" s="19"/>
      <c r="W125" s="19"/>
      <c r="X125" s="19"/>
      <c r="Y125" s="19"/>
      <c r="Z125" s="19"/>
    </row>
    <row r="126" spans="2:26" ht="13.8">
      <c r="B126" s="48" t="str">
        <f t="shared" si="62"/>
        <v>GPON OLT</v>
      </c>
      <c r="C126" s="7">
        <f t="shared" ref="C126:M126" si="68">(C9-C34-C57-C80-C103)</f>
        <v>0</v>
      </c>
      <c r="D126" s="7">
        <f t="shared" si="68"/>
        <v>0</v>
      </c>
      <c r="E126" s="7">
        <f t="shared" si="68"/>
        <v>0</v>
      </c>
      <c r="F126" s="7">
        <f t="shared" si="68"/>
        <v>0</v>
      </c>
      <c r="G126" s="7">
        <f t="shared" si="68"/>
        <v>0</v>
      </c>
      <c r="H126" s="7">
        <f t="shared" si="68"/>
        <v>0</v>
      </c>
      <c r="I126" s="7">
        <f t="shared" si="68"/>
        <v>0</v>
      </c>
      <c r="J126" s="7">
        <f t="shared" si="68"/>
        <v>0</v>
      </c>
      <c r="K126" s="7">
        <f t="shared" si="68"/>
        <v>0</v>
      </c>
      <c r="L126" s="7">
        <f t="shared" si="68"/>
        <v>0</v>
      </c>
      <c r="M126" s="7">
        <f t="shared" si="68"/>
        <v>0</v>
      </c>
      <c r="N126" s="111" t="str">
        <f t="shared" si="66"/>
        <v>GaAs integrated</v>
      </c>
      <c r="O126" s="38" t="str">
        <f t="shared" si="61"/>
        <v>GPON OLT</v>
      </c>
      <c r="P126" s="63">
        <f t="shared" ref="P126:Q126" si="69">1-P103-P80-P57-P34</f>
        <v>0</v>
      </c>
      <c r="Q126" s="63">
        <f t="shared" si="69"/>
        <v>0</v>
      </c>
      <c r="R126" s="19"/>
      <c r="S126" s="19"/>
      <c r="T126" s="19"/>
      <c r="U126" s="19"/>
      <c r="V126" s="19"/>
      <c r="W126" s="19"/>
      <c r="X126" s="19"/>
      <c r="Y126" s="19"/>
      <c r="Z126" s="19"/>
    </row>
    <row r="127" spans="2:26" ht="13.8">
      <c r="B127" s="48" t="str">
        <f t="shared" si="62"/>
        <v>GPON Triplexer</v>
      </c>
      <c r="C127" s="7">
        <f t="shared" ref="C127:M127" si="70">(C10-C35-C58-C81-C104)</f>
        <v>0</v>
      </c>
      <c r="D127" s="7">
        <f t="shared" si="70"/>
        <v>0</v>
      </c>
      <c r="E127" s="7">
        <f t="shared" si="70"/>
        <v>0</v>
      </c>
      <c r="F127" s="7">
        <f t="shared" si="70"/>
        <v>0</v>
      </c>
      <c r="G127" s="7">
        <f t="shared" si="70"/>
        <v>0</v>
      </c>
      <c r="H127" s="7">
        <f t="shared" si="70"/>
        <v>0</v>
      </c>
      <c r="I127" s="7">
        <f t="shared" si="70"/>
        <v>0</v>
      </c>
      <c r="J127" s="7">
        <f t="shared" si="70"/>
        <v>0</v>
      </c>
      <c r="K127" s="7">
        <f t="shared" si="70"/>
        <v>0</v>
      </c>
      <c r="L127" s="7">
        <f t="shared" si="70"/>
        <v>0</v>
      </c>
      <c r="M127" s="7">
        <f t="shared" si="70"/>
        <v>0</v>
      </c>
      <c r="N127" s="111" t="str">
        <f t="shared" si="66"/>
        <v>GaAs integrated</v>
      </c>
      <c r="O127" s="38" t="str">
        <f t="shared" si="61"/>
        <v>GPON Triplexer</v>
      </c>
      <c r="P127" s="63">
        <f t="shared" ref="P127:Q127" si="71">1-P104-P81-P58-P35</f>
        <v>0</v>
      </c>
      <c r="Q127" s="63">
        <f t="shared" si="71"/>
        <v>0</v>
      </c>
      <c r="R127" s="19"/>
      <c r="S127" s="19"/>
      <c r="T127" s="19"/>
      <c r="U127" s="19"/>
      <c r="V127" s="19"/>
      <c r="W127" s="19"/>
      <c r="X127" s="19"/>
      <c r="Y127" s="19"/>
      <c r="Z127" s="19"/>
    </row>
    <row r="128" spans="2:26" ht="13.8">
      <c r="B128" s="48" t="str">
        <f t="shared" si="62"/>
        <v>EPON ONU transceiver</v>
      </c>
      <c r="C128" s="7">
        <f t="shared" ref="C128:M128" si="72">(C11-C36-C59-C82-C105)</f>
        <v>0</v>
      </c>
      <c r="D128" s="7">
        <f t="shared" si="72"/>
        <v>0</v>
      </c>
      <c r="E128" s="7">
        <f t="shared" si="72"/>
        <v>0</v>
      </c>
      <c r="F128" s="7">
        <f t="shared" si="72"/>
        <v>0</v>
      </c>
      <c r="G128" s="7">
        <f t="shared" si="72"/>
        <v>0</v>
      </c>
      <c r="H128" s="7">
        <f t="shared" si="72"/>
        <v>0</v>
      </c>
      <c r="I128" s="7">
        <f t="shared" si="72"/>
        <v>0</v>
      </c>
      <c r="J128" s="7">
        <f t="shared" si="72"/>
        <v>0</v>
      </c>
      <c r="K128" s="7">
        <f t="shared" si="72"/>
        <v>0</v>
      </c>
      <c r="L128" s="7">
        <f t="shared" si="72"/>
        <v>0</v>
      </c>
      <c r="M128" s="7">
        <f t="shared" si="72"/>
        <v>0</v>
      </c>
      <c r="N128" s="111" t="str">
        <f t="shared" si="66"/>
        <v>GaAs integrated</v>
      </c>
      <c r="O128" s="38" t="str">
        <f t="shared" si="61"/>
        <v>EPON ONU transceiver</v>
      </c>
      <c r="P128" s="63">
        <f t="shared" ref="P128:Q128" si="73">1-P105-P82-P59-P36</f>
        <v>0</v>
      </c>
      <c r="Q128" s="63">
        <f t="shared" si="73"/>
        <v>0</v>
      </c>
      <c r="R128" s="19"/>
      <c r="S128" s="19"/>
      <c r="T128" s="19"/>
      <c r="U128" s="19"/>
      <c r="V128" s="19"/>
      <c r="W128" s="19"/>
      <c r="X128" s="19"/>
      <c r="Y128" s="19"/>
      <c r="Z128" s="19"/>
    </row>
    <row r="129" spans="2:26" ht="13.8">
      <c r="B129" s="48" t="str">
        <f t="shared" si="62"/>
        <v>EPON ONU BOSA</v>
      </c>
      <c r="C129" s="7">
        <f t="shared" ref="C129:M129" si="74">(C12-C37-C60-C83-C106)</f>
        <v>0</v>
      </c>
      <c r="D129" s="7">
        <f t="shared" si="74"/>
        <v>0</v>
      </c>
      <c r="E129" s="7">
        <f t="shared" si="74"/>
        <v>0</v>
      </c>
      <c r="F129" s="7">
        <f t="shared" si="74"/>
        <v>0</v>
      </c>
      <c r="G129" s="7">
        <f t="shared" si="74"/>
        <v>0</v>
      </c>
      <c r="H129" s="7">
        <f t="shared" si="74"/>
        <v>0</v>
      </c>
      <c r="I129" s="7">
        <f t="shared" si="74"/>
        <v>0</v>
      </c>
      <c r="J129" s="7">
        <f t="shared" si="74"/>
        <v>0</v>
      </c>
      <c r="K129" s="7">
        <f t="shared" si="74"/>
        <v>0</v>
      </c>
      <c r="L129" s="7">
        <f t="shared" si="74"/>
        <v>0</v>
      </c>
      <c r="M129" s="7">
        <f t="shared" si="74"/>
        <v>0</v>
      </c>
      <c r="N129" s="111" t="str">
        <f t="shared" si="66"/>
        <v>GaAs integrated</v>
      </c>
      <c r="O129" s="38" t="str">
        <f t="shared" si="61"/>
        <v>EPON ONU BOSA</v>
      </c>
      <c r="P129" s="63">
        <f t="shared" ref="P129:Q129" si="75">1-P106-P83-P60-P37</f>
        <v>0</v>
      </c>
      <c r="Q129" s="63">
        <f t="shared" si="75"/>
        <v>0</v>
      </c>
      <c r="R129" s="19"/>
      <c r="S129" s="19"/>
      <c r="T129" s="19"/>
      <c r="U129" s="19"/>
      <c r="V129" s="19"/>
      <c r="W129" s="19"/>
      <c r="X129" s="19"/>
      <c r="Y129" s="19"/>
      <c r="Z129" s="19"/>
    </row>
    <row r="130" spans="2:26" ht="13.8">
      <c r="B130" s="48" t="str">
        <f t="shared" si="62"/>
        <v>EPON OLTs</v>
      </c>
      <c r="C130" s="7">
        <f t="shared" ref="C130:M130" si="76">(C13-C38-C61-C84-C107)</f>
        <v>0</v>
      </c>
      <c r="D130" s="7">
        <f t="shared" si="76"/>
        <v>0</v>
      </c>
      <c r="E130" s="7">
        <f t="shared" si="76"/>
        <v>0</v>
      </c>
      <c r="F130" s="7">
        <f t="shared" si="76"/>
        <v>0</v>
      </c>
      <c r="G130" s="7">
        <f t="shared" si="76"/>
        <v>0</v>
      </c>
      <c r="H130" s="7">
        <f t="shared" si="76"/>
        <v>0</v>
      </c>
      <c r="I130" s="7">
        <f t="shared" si="76"/>
        <v>0</v>
      </c>
      <c r="J130" s="7">
        <f t="shared" si="76"/>
        <v>0</v>
      </c>
      <c r="K130" s="7">
        <f t="shared" si="76"/>
        <v>0</v>
      </c>
      <c r="L130" s="7">
        <f t="shared" si="76"/>
        <v>0</v>
      </c>
      <c r="M130" s="7">
        <f t="shared" si="76"/>
        <v>0</v>
      </c>
      <c r="N130" s="111" t="str">
        <f t="shared" si="66"/>
        <v>GaAs integrated</v>
      </c>
      <c r="O130" s="38" t="str">
        <f t="shared" si="61"/>
        <v>EPON OLTs</v>
      </c>
      <c r="P130" s="63">
        <f t="shared" ref="P130:Q130" si="77">1-P107-P84-P61-P38</f>
        <v>0</v>
      </c>
      <c r="Q130" s="63">
        <f t="shared" si="77"/>
        <v>0</v>
      </c>
      <c r="R130" s="19"/>
      <c r="S130" s="19"/>
      <c r="T130" s="19"/>
      <c r="U130" s="19"/>
      <c r="V130" s="19"/>
      <c r="W130" s="19"/>
      <c r="X130" s="19"/>
      <c r="Y130" s="19"/>
      <c r="Z130" s="19"/>
    </row>
    <row r="131" spans="2:26" ht="13.8">
      <c r="B131" s="48" t="str">
        <f t="shared" si="62"/>
        <v>XG-PON ONU transceiver (10G/1G or 2.5G)</v>
      </c>
      <c r="C131" s="7">
        <f t="shared" ref="C131:M131" si="78">(C14-C39-C62-C85-C108)</f>
        <v>0</v>
      </c>
      <c r="D131" s="7">
        <f t="shared" si="78"/>
        <v>0</v>
      </c>
      <c r="E131" s="7">
        <f t="shared" si="78"/>
        <v>0</v>
      </c>
      <c r="F131" s="7">
        <f t="shared" si="78"/>
        <v>0</v>
      </c>
      <c r="G131" s="7">
        <f t="shared" si="78"/>
        <v>0</v>
      </c>
      <c r="H131" s="7">
        <f t="shared" si="78"/>
        <v>0</v>
      </c>
      <c r="I131" s="7">
        <f t="shared" si="78"/>
        <v>0</v>
      </c>
      <c r="J131" s="7">
        <f t="shared" si="78"/>
        <v>0</v>
      </c>
      <c r="K131" s="7">
        <f t="shared" si="78"/>
        <v>0</v>
      </c>
      <c r="L131" s="7">
        <f t="shared" si="78"/>
        <v>0</v>
      </c>
      <c r="M131" s="7">
        <f t="shared" si="78"/>
        <v>0</v>
      </c>
      <c r="N131" s="111" t="str">
        <f t="shared" si="66"/>
        <v>GaAs integrated</v>
      </c>
      <c r="O131" s="38" t="str">
        <f t="shared" si="61"/>
        <v>XG-PON ONU transceiver (10G/1G or 2.5G)</v>
      </c>
      <c r="P131" s="63">
        <f t="shared" ref="P131:Q131" si="79">1-P108-P85-P62-P39</f>
        <v>0</v>
      </c>
      <c r="Q131" s="63">
        <f t="shared" si="79"/>
        <v>0</v>
      </c>
      <c r="R131" s="19"/>
      <c r="S131" s="19"/>
      <c r="T131" s="19"/>
      <c r="U131" s="19"/>
      <c r="V131" s="19"/>
      <c r="W131" s="19"/>
      <c r="X131" s="19"/>
      <c r="Y131" s="19"/>
      <c r="Z131" s="19"/>
    </row>
    <row r="132" spans="2:26" ht="13.8">
      <c r="B132" s="48" t="str">
        <f t="shared" si="62"/>
        <v>XG-PON ONU BOSA (10G/1G or 2.5G)</v>
      </c>
      <c r="C132" s="7">
        <f t="shared" ref="C132:M132" si="80">(C15-C40-C63-C86-C109)</f>
        <v>0</v>
      </c>
      <c r="D132" s="7">
        <f t="shared" si="80"/>
        <v>0</v>
      </c>
      <c r="E132" s="7">
        <f t="shared" si="80"/>
        <v>0</v>
      </c>
      <c r="F132" s="7">
        <f t="shared" si="80"/>
        <v>0</v>
      </c>
      <c r="G132" s="7">
        <f t="shared" si="80"/>
        <v>0</v>
      </c>
      <c r="H132" s="7">
        <f t="shared" si="80"/>
        <v>0</v>
      </c>
      <c r="I132" s="7">
        <f t="shared" si="80"/>
        <v>0</v>
      </c>
      <c r="J132" s="7">
        <f t="shared" si="80"/>
        <v>0</v>
      </c>
      <c r="K132" s="7">
        <f t="shared" si="80"/>
        <v>0</v>
      </c>
      <c r="L132" s="7">
        <f t="shared" si="80"/>
        <v>0</v>
      </c>
      <c r="M132" s="7">
        <f t="shared" si="80"/>
        <v>0</v>
      </c>
      <c r="N132" s="111" t="str">
        <f t="shared" si="66"/>
        <v>GaAs integrated</v>
      </c>
      <c r="O132" s="38" t="str">
        <f t="shared" si="61"/>
        <v>XG-PON ONU BOSA (10G/1G or 2.5G)</v>
      </c>
      <c r="P132" s="63">
        <f t="shared" ref="P132:Q132" si="81">1-P109-P86-P63-P40</f>
        <v>0</v>
      </c>
      <c r="Q132" s="63">
        <f t="shared" si="81"/>
        <v>0</v>
      </c>
      <c r="R132" s="19"/>
      <c r="S132" s="19"/>
      <c r="T132" s="19"/>
      <c r="U132" s="19"/>
      <c r="V132" s="19"/>
      <c r="W132" s="19"/>
      <c r="X132" s="19"/>
      <c r="Y132" s="19"/>
      <c r="Z132" s="19"/>
    </row>
    <row r="133" spans="2:26" ht="13.8">
      <c r="B133" s="48" t="str">
        <f t="shared" si="62"/>
        <v>XGS-PON ONU transceiver (10G/10G)</v>
      </c>
      <c r="C133" s="7">
        <f t="shared" ref="C133:M133" si="82">(C16-C41-C64-C87-C110)</f>
        <v>0</v>
      </c>
      <c r="D133" s="7">
        <f t="shared" si="82"/>
        <v>0</v>
      </c>
      <c r="E133" s="7">
        <f t="shared" si="82"/>
        <v>0</v>
      </c>
      <c r="F133" s="7">
        <f t="shared" si="82"/>
        <v>0</v>
      </c>
      <c r="G133" s="7">
        <f t="shared" si="82"/>
        <v>0</v>
      </c>
      <c r="H133" s="7">
        <f t="shared" si="82"/>
        <v>0</v>
      </c>
      <c r="I133" s="7">
        <f t="shared" si="82"/>
        <v>0</v>
      </c>
      <c r="J133" s="7">
        <f t="shared" si="82"/>
        <v>0</v>
      </c>
      <c r="K133" s="7">
        <f t="shared" si="82"/>
        <v>0</v>
      </c>
      <c r="L133" s="7">
        <f t="shared" si="82"/>
        <v>0</v>
      </c>
      <c r="M133" s="7">
        <f t="shared" si="82"/>
        <v>0</v>
      </c>
      <c r="N133" s="111" t="str">
        <f>N131</f>
        <v>GaAs integrated</v>
      </c>
      <c r="O133" s="38" t="str">
        <f t="shared" si="61"/>
        <v>XGS-PON ONU transceiver (10G/10G)</v>
      </c>
      <c r="P133" s="63">
        <f t="shared" ref="P133:Q133" si="83">1-P110-P87-P64-P41</f>
        <v>0</v>
      </c>
      <c r="Q133" s="63">
        <f t="shared" si="83"/>
        <v>0</v>
      </c>
      <c r="R133" s="19"/>
      <c r="S133" s="19"/>
      <c r="T133" s="19"/>
      <c r="U133" s="19"/>
      <c r="V133" s="19"/>
      <c r="W133" s="19"/>
      <c r="X133" s="19"/>
      <c r="Y133" s="19"/>
      <c r="Z133" s="19"/>
    </row>
    <row r="134" spans="2:26" ht="13.8">
      <c r="B134" s="48" t="str">
        <f t="shared" si="62"/>
        <v>XGS-PON ONU BOSA (10G/10G)</v>
      </c>
      <c r="C134" s="7">
        <f t="shared" ref="C134:M134" si="84">(C17-C42-C65-C88-C111)</f>
        <v>0</v>
      </c>
      <c r="D134" s="7">
        <f t="shared" si="84"/>
        <v>0</v>
      </c>
      <c r="E134" s="7">
        <f t="shared" si="84"/>
        <v>0</v>
      </c>
      <c r="F134" s="7">
        <f t="shared" si="84"/>
        <v>0</v>
      </c>
      <c r="G134" s="7">
        <f t="shared" si="84"/>
        <v>0</v>
      </c>
      <c r="H134" s="7">
        <f t="shared" si="84"/>
        <v>0</v>
      </c>
      <c r="I134" s="7">
        <f t="shared" si="84"/>
        <v>0</v>
      </c>
      <c r="J134" s="7">
        <f t="shared" si="84"/>
        <v>0</v>
      </c>
      <c r="K134" s="7">
        <f t="shared" si="84"/>
        <v>0</v>
      </c>
      <c r="L134" s="7">
        <f t="shared" si="84"/>
        <v>0</v>
      </c>
      <c r="M134" s="7">
        <f t="shared" si="84"/>
        <v>0</v>
      </c>
      <c r="N134" s="111" t="str">
        <f t="shared" si="66"/>
        <v>GaAs integrated</v>
      </c>
      <c r="O134" s="38" t="str">
        <f t="shared" si="61"/>
        <v>XGS-PON ONU BOSA (10G/10G)</v>
      </c>
      <c r="P134" s="63">
        <f t="shared" ref="P134:Q134" si="85">1-P111-P88-P65-P42</f>
        <v>0</v>
      </c>
      <c r="Q134" s="63">
        <f t="shared" si="85"/>
        <v>0</v>
      </c>
      <c r="R134" s="19"/>
      <c r="S134" s="19"/>
      <c r="T134" s="19"/>
      <c r="U134" s="19"/>
      <c r="V134" s="19"/>
      <c r="W134" s="19"/>
      <c r="X134" s="19"/>
      <c r="Y134" s="19"/>
      <c r="Z134" s="19"/>
    </row>
    <row r="135" spans="2:26" ht="11.55" customHeight="1">
      <c r="B135" s="48" t="str">
        <f t="shared" si="62"/>
        <v>XG/XGS-PON OLTs (incl CombiPON)</v>
      </c>
      <c r="C135" s="7">
        <f t="shared" ref="C135:M135" si="86">(C18-C43-C66-C89-C112)</f>
        <v>0</v>
      </c>
      <c r="D135" s="7">
        <f t="shared" si="86"/>
        <v>0</v>
      </c>
      <c r="E135" s="7">
        <f t="shared" si="86"/>
        <v>0</v>
      </c>
      <c r="F135" s="7">
        <f t="shared" si="86"/>
        <v>0</v>
      </c>
      <c r="G135" s="7">
        <f t="shared" si="86"/>
        <v>0</v>
      </c>
      <c r="H135" s="7">
        <f t="shared" si="86"/>
        <v>0</v>
      </c>
      <c r="I135" s="7">
        <f t="shared" si="86"/>
        <v>0</v>
      </c>
      <c r="J135" s="7">
        <f t="shared" si="86"/>
        <v>0</v>
      </c>
      <c r="K135" s="7">
        <f t="shared" si="86"/>
        <v>0</v>
      </c>
      <c r="L135" s="7">
        <f t="shared" si="86"/>
        <v>0</v>
      </c>
      <c r="M135" s="7">
        <f t="shared" si="86"/>
        <v>0</v>
      </c>
      <c r="N135" s="111" t="str">
        <f t="shared" si="66"/>
        <v>GaAs integrated</v>
      </c>
      <c r="O135" s="38" t="str">
        <f t="shared" si="61"/>
        <v>XG/XGS-PON OLTs (incl CombiPON)</v>
      </c>
      <c r="P135" s="63">
        <f t="shared" ref="P135:Q135" si="87">1-P112-P89-P66-P43</f>
        <v>0</v>
      </c>
      <c r="Q135" s="63">
        <f t="shared" si="87"/>
        <v>0</v>
      </c>
      <c r="R135" s="19"/>
      <c r="S135" s="19"/>
      <c r="T135" s="19"/>
      <c r="U135" s="19"/>
      <c r="V135" s="19"/>
      <c r="W135" s="19"/>
      <c r="X135" s="19"/>
      <c r="Y135" s="19"/>
      <c r="Z135" s="19"/>
    </row>
    <row r="136" spans="2:26" ht="11.55" customHeight="1">
      <c r="B136" s="48" t="str">
        <f t="shared" si="62"/>
        <v>NG-PON2 ONUs</v>
      </c>
      <c r="C136" s="7">
        <f t="shared" ref="C136:M136" si="88">(C19-C44-C67-C90-C113)</f>
        <v>0</v>
      </c>
      <c r="D136" s="7">
        <f t="shared" si="88"/>
        <v>0</v>
      </c>
      <c r="E136" s="7">
        <f t="shared" si="88"/>
        <v>0</v>
      </c>
      <c r="F136" s="7">
        <f t="shared" si="88"/>
        <v>0</v>
      </c>
      <c r="G136" s="7">
        <f t="shared" si="88"/>
        <v>0</v>
      </c>
      <c r="H136" s="7">
        <f t="shared" si="88"/>
        <v>0</v>
      </c>
      <c r="I136" s="7">
        <f t="shared" si="88"/>
        <v>0</v>
      </c>
      <c r="J136" s="7">
        <f t="shared" si="88"/>
        <v>0</v>
      </c>
      <c r="K136" s="7">
        <f t="shared" si="88"/>
        <v>0</v>
      </c>
      <c r="L136" s="7">
        <f t="shared" si="88"/>
        <v>0</v>
      </c>
      <c r="M136" s="7">
        <f t="shared" si="88"/>
        <v>0</v>
      </c>
      <c r="N136" s="111" t="str">
        <f t="shared" si="66"/>
        <v>GaAs integrated</v>
      </c>
      <c r="O136" s="38" t="str">
        <f t="shared" si="61"/>
        <v>NG-PON2 ONUs</v>
      </c>
      <c r="P136" s="63">
        <f t="shared" ref="P136:Q136" si="89">1-P113-P90-P67-P44</f>
        <v>0</v>
      </c>
      <c r="Q136" s="63">
        <f t="shared" si="89"/>
        <v>0</v>
      </c>
      <c r="R136" s="19"/>
      <c r="S136" s="19"/>
      <c r="T136" s="19"/>
      <c r="U136" s="19"/>
      <c r="V136" s="19"/>
      <c r="W136" s="19"/>
      <c r="X136" s="19"/>
      <c r="Y136" s="19"/>
      <c r="Z136" s="19"/>
    </row>
    <row r="137" spans="2:26" ht="11.55" customHeight="1">
      <c r="B137" s="48" t="str">
        <f t="shared" si="62"/>
        <v>NG-PON2 OLTs</v>
      </c>
      <c r="C137" s="7">
        <f t="shared" ref="C137:M137" si="90">(C20-C45-C68-C91-C114)</f>
        <v>0</v>
      </c>
      <c r="D137" s="7">
        <f t="shared" si="90"/>
        <v>0</v>
      </c>
      <c r="E137" s="7">
        <f t="shared" si="90"/>
        <v>0</v>
      </c>
      <c r="F137" s="7">
        <f t="shared" si="90"/>
        <v>0</v>
      </c>
      <c r="G137" s="7">
        <f t="shared" si="90"/>
        <v>0</v>
      </c>
      <c r="H137" s="7">
        <f t="shared" si="90"/>
        <v>0</v>
      </c>
      <c r="I137" s="7">
        <f t="shared" si="90"/>
        <v>0</v>
      </c>
      <c r="J137" s="7">
        <f t="shared" si="90"/>
        <v>0</v>
      </c>
      <c r="K137" s="7">
        <f t="shared" si="90"/>
        <v>0</v>
      </c>
      <c r="L137" s="7">
        <f t="shared" si="90"/>
        <v>0</v>
      </c>
      <c r="M137" s="7">
        <f t="shared" si="90"/>
        <v>0</v>
      </c>
      <c r="N137" s="111" t="str">
        <f t="shared" si="66"/>
        <v>GaAs integrated</v>
      </c>
      <c r="O137" s="38" t="str">
        <f t="shared" si="61"/>
        <v>NG-PON2 OLTs</v>
      </c>
      <c r="P137" s="63">
        <f t="shared" ref="P137:Q137" si="91">1-P114-P91-P68-P45</f>
        <v>0</v>
      </c>
      <c r="Q137" s="63">
        <f t="shared" si="91"/>
        <v>0</v>
      </c>
      <c r="R137" s="19"/>
      <c r="S137" s="19"/>
      <c r="T137" s="19"/>
      <c r="U137" s="19"/>
      <c r="V137" s="19"/>
      <c r="W137" s="19"/>
      <c r="X137" s="19"/>
      <c r="Y137" s="19"/>
      <c r="Z137" s="19"/>
    </row>
    <row r="138" spans="2:26" ht="13.8">
      <c r="B138" s="48" t="str">
        <f t="shared" si="62"/>
        <v>25G PON ONUs</v>
      </c>
      <c r="C138" s="7">
        <f t="shared" ref="C138:M138" si="92">(C21-C46-C69-C92-C115)</f>
        <v>0</v>
      </c>
      <c r="D138" s="7">
        <f t="shared" si="92"/>
        <v>0</v>
      </c>
      <c r="E138" s="7">
        <f t="shared" si="92"/>
        <v>0</v>
      </c>
      <c r="F138" s="7">
        <f t="shared" si="92"/>
        <v>0</v>
      </c>
      <c r="G138" s="7">
        <f t="shared" si="92"/>
        <v>0</v>
      </c>
      <c r="H138" s="7">
        <f t="shared" si="92"/>
        <v>0</v>
      </c>
      <c r="I138" s="7">
        <f t="shared" si="92"/>
        <v>0</v>
      </c>
      <c r="J138" s="7">
        <f t="shared" si="92"/>
        <v>0</v>
      </c>
      <c r="K138" s="7">
        <f t="shared" si="92"/>
        <v>0</v>
      </c>
      <c r="L138" s="7">
        <f t="shared" si="92"/>
        <v>0</v>
      </c>
      <c r="M138" s="7">
        <f t="shared" si="92"/>
        <v>0</v>
      </c>
      <c r="N138" s="111" t="str">
        <f>N135</f>
        <v>GaAs integrated</v>
      </c>
      <c r="O138" s="38" t="str">
        <f t="shared" si="61"/>
        <v>25G PON ONUs</v>
      </c>
      <c r="P138" s="63">
        <f t="shared" ref="P138:Q138" si="93">1-P115-P92-P69-P46</f>
        <v>0</v>
      </c>
      <c r="Q138" s="63">
        <f t="shared" si="93"/>
        <v>0</v>
      </c>
      <c r="R138" s="19"/>
      <c r="S138" s="19"/>
      <c r="T138" s="19"/>
      <c r="U138" s="19"/>
      <c r="V138" s="19"/>
      <c r="W138" s="19"/>
      <c r="X138" s="19"/>
      <c r="Y138" s="19"/>
      <c r="Z138" s="19"/>
    </row>
    <row r="139" spans="2:26" ht="13.8">
      <c r="B139" s="48" t="str">
        <f t="shared" si="62"/>
        <v>25G PON OLTs</v>
      </c>
      <c r="C139" s="7">
        <f t="shared" ref="C139:M139" si="94">(C22-C47-C70-C93-C116)</f>
        <v>0</v>
      </c>
      <c r="D139" s="7">
        <f t="shared" si="94"/>
        <v>0</v>
      </c>
      <c r="E139" s="7">
        <f t="shared" si="94"/>
        <v>0</v>
      </c>
      <c r="F139" s="7">
        <f t="shared" si="94"/>
        <v>0</v>
      </c>
      <c r="G139" s="7">
        <f t="shared" si="94"/>
        <v>0</v>
      </c>
      <c r="H139" s="7">
        <f t="shared" si="94"/>
        <v>0</v>
      </c>
      <c r="I139" s="7">
        <f t="shared" si="94"/>
        <v>0</v>
      </c>
      <c r="J139" s="7">
        <f t="shared" si="94"/>
        <v>0</v>
      </c>
      <c r="K139" s="7">
        <f t="shared" si="94"/>
        <v>0</v>
      </c>
      <c r="L139" s="7">
        <f t="shared" si="94"/>
        <v>0</v>
      </c>
      <c r="M139" s="7">
        <f t="shared" si="94"/>
        <v>0</v>
      </c>
      <c r="N139" s="111" t="str">
        <f t="shared" si="66"/>
        <v>GaAs integrated</v>
      </c>
      <c r="O139" s="38" t="str">
        <f t="shared" si="61"/>
        <v>25G PON OLTs</v>
      </c>
      <c r="P139" s="63">
        <f t="shared" ref="P139:Q139" si="95">1-P116-P93-P70-P47</f>
        <v>0</v>
      </c>
      <c r="Q139" s="63">
        <f t="shared" si="95"/>
        <v>0</v>
      </c>
      <c r="R139" s="19"/>
      <c r="S139" s="19"/>
      <c r="T139" s="19"/>
      <c r="U139" s="19"/>
      <c r="V139" s="19"/>
      <c r="W139" s="19"/>
      <c r="X139" s="19"/>
      <c r="Y139" s="19"/>
      <c r="Z139" s="19"/>
    </row>
    <row r="140" spans="2:26" ht="13.8">
      <c r="B140" s="48" t="str">
        <f t="shared" si="62"/>
        <v>50G PON ONUs</v>
      </c>
      <c r="C140" s="7">
        <f t="shared" ref="C140:M140" si="96">(C23-C48-C71-C94-C117)</f>
        <v>0</v>
      </c>
      <c r="D140" s="7">
        <f t="shared" si="96"/>
        <v>0</v>
      </c>
      <c r="E140" s="7">
        <f t="shared" si="96"/>
        <v>0</v>
      </c>
      <c r="F140" s="7">
        <f t="shared" si="96"/>
        <v>0</v>
      </c>
      <c r="G140" s="7">
        <f t="shared" si="96"/>
        <v>0</v>
      </c>
      <c r="H140" s="7">
        <f t="shared" si="96"/>
        <v>0</v>
      </c>
      <c r="I140" s="7">
        <f t="shared" si="96"/>
        <v>0</v>
      </c>
      <c r="J140" s="7">
        <f t="shared" si="96"/>
        <v>0</v>
      </c>
      <c r="K140" s="7">
        <f t="shared" si="96"/>
        <v>0</v>
      </c>
      <c r="L140" s="7">
        <f t="shared" si="96"/>
        <v>0</v>
      </c>
      <c r="M140" s="7">
        <f t="shared" si="96"/>
        <v>0</v>
      </c>
      <c r="N140" s="111" t="str">
        <f t="shared" si="66"/>
        <v>GaAs integrated</v>
      </c>
      <c r="O140" s="38" t="str">
        <f t="shared" si="61"/>
        <v>50G PON ONUs</v>
      </c>
      <c r="P140" s="63">
        <f t="shared" ref="P140:Q140" si="97">1-P117-P94-P71-P48</f>
        <v>0</v>
      </c>
      <c r="Q140" s="63">
        <f t="shared" si="97"/>
        <v>0</v>
      </c>
      <c r="R140" s="19"/>
      <c r="S140" s="19"/>
      <c r="T140" s="19"/>
      <c r="U140" s="19"/>
      <c r="V140" s="19"/>
      <c r="W140" s="19"/>
      <c r="X140" s="19"/>
      <c r="Y140" s="19"/>
      <c r="Z140" s="19"/>
    </row>
    <row r="141" spans="2:26" ht="13.8">
      <c r="B141" s="48" t="str">
        <f t="shared" si="62"/>
        <v>50G PON OLTs</v>
      </c>
      <c r="C141" s="7">
        <f t="shared" ref="C141:M141" si="98">(C24-C49-C72-C95-C118)</f>
        <v>0</v>
      </c>
      <c r="D141" s="7">
        <f t="shared" si="98"/>
        <v>0</v>
      </c>
      <c r="E141" s="7">
        <f t="shared" si="98"/>
        <v>0</v>
      </c>
      <c r="F141" s="7">
        <f t="shared" si="98"/>
        <v>0</v>
      </c>
      <c r="G141" s="7">
        <f t="shared" si="98"/>
        <v>0</v>
      </c>
      <c r="H141" s="7">
        <f t="shared" si="98"/>
        <v>0</v>
      </c>
      <c r="I141" s="7">
        <f t="shared" si="98"/>
        <v>0</v>
      </c>
      <c r="J141" s="7">
        <f t="shared" si="98"/>
        <v>0</v>
      </c>
      <c r="K141" s="7">
        <f t="shared" si="98"/>
        <v>0</v>
      </c>
      <c r="L141" s="7">
        <f t="shared" si="98"/>
        <v>0</v>
      </c>
      <c r="M141" s="7">
        <f t="shared" si="98"/>
        <v>0</v>
      </c>
      <c r="N141" s="111" t="str">
        <f t="shared" si="66"/>
        <v>GaAs integrated</v>
      </c>
      <c r="O141" s="38" t="str">
        <f t="shared" si="61"/>
        <v>50G PON OLTs</v>
      </c>
      <c r="P141" s="63"/>
      <c r="Q141" s="63"/>
      <c r="R141" s="19"/>
      <c r="S141" s="19"/>
      <c r="T141" s="19"/>
      <c r="U141" s="19"/>
      <c r="V141" s="19"/>
      <c r="W141" s="19"/>
      <c r="X141" s="19"/>
      <c r="Y141" s="19"/>
      <c r="Z141" s="19"/>
    </row>
    <row r="142" spans="2:26" ht="13.8">
      <c r="B142" s="48" t="str">
        <f t="shared" si="62"/>
        <v>placeholder</v>
      </c>
      <c r="C142" s="12">
        <f t="shared" ref="C142:M142" si="99">(C25-C50-C73-C96-C119)</f>
        <v>0</v>
      </c>
      <c r="D142" s="12">
        <f t="shared" si="99"/>
        <v>0</v>
      </c>
      <c r="E142" s="12">
        <f t="shared" si="99"/>
        <v>0</v>
      </c>
      <c r="F142" s="12">
        <f t="shared" si="99"/>
        <v>0</v>
      </c>
      <c r="G142" s="12">
        <f t="shared" si="99"/>
        <v>0</v>
      </c>
      <c r="H142" s="12">
        <f t="shared" si="99"/>
        <v>0</v>
      </c>
      <c r="I142" s="12">
        <f t="shared" si="99"/>
        <v>0</v>
      </c>
      <c r="J142" s="12">
        <f t="shared" si="99"/>
        <v>0</v>
      </c>
      <c r="K142" s="12">
        <f t="shared" si="99"/>
        <v>0</v>
      </c>
      <c r="L142" s="12">
        <f t="shared" si="99"/>
        <v>0</v>
      </c>
      <c r="M142" s="12">
        <f t="shared" si="99"/>
        <v>0</v>
      </c>
      <c r="N142" s="111" t="str">
        <f t="shared" si="66"/>
        <v>GaAs integrated</v>
      </c>
      <c r="O142" s="39" t="str">
        <f t="shared" si="61"/>
        <v>placeholder</v>
      </c>
      <c r="P142" s="65"/>
      <c r="Q142" s="65"/>
      <c r="R142" s="20"/>
      <c r="S142" s="20"/>
      <c r="T142" s="20"/>
      <c r="U142" s="20"/>
      <c r="V142" s="20"/>
      <c r="W142" s="20"/>
      <c r="X142" s="20"/>
      <c r="Y142" s="20"/>
      <c r="Z142" s="20"/>
    </row>
    <row r="143" spans="2:26" ht="13.8">
      <c r="B143" s="58" t="str">
        <f>"Total "&amp;B122&amp;" units"</f>
        <v>Total GaAs integrated units</v>
      </c>
      <c r="C143" s="29">
        <f t="shared" ref="C143:M143" si="100">SUM(C124:C142)</f>
        <v>0</v>
      </c>
      <c r="D143" s="29">
        <f t="shared" si="100"/>
        <v>0</v>
      </c>
      <c r="E143" s="29">
        <f t="shared" si="100"/>
        <v>0</v>
      </c>
      <c r="F143" s="29">
        <f t="shared" si="100"/>
        <v>0</v>
      </c>
      <c r="G143" s="29">
        <f t="shared" si="100"/>
        <v>0</v>
      </c>
      <c r="H143" s="29">
        <f t="shared" si="100"/>
        <v>0</v>
      </c>
      <c r="I143" s="29">
        <f t="shared" si="100"/>
        <v>0</v>
      </c>
      <c r="J143" s="29">
        <f t="shared" si="100"/>
        <v>0</v>
      </c>
      <c r="K143" s="29">
        <f t="shared" si="100"/>
        <v>0</v>
      </c>
      <c r="L143" s="29">
        <f t="shared" si="100"/>
        <v>0</v>
      </c>
      <c r="M143" s="29">
        <f t="shared" si="100"/>
        <v>0</v>
      </c>
      <c r="O143" s="8" t="str">
        <f t="shared" si="61"/>
        <v>Total GaAs integrated units</v>
      </c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6" spans="2:26" ht="21">
      <c r="B146" s="54" t="s">
        <v>58</v>
      </c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O146" s="54" t="s">
        <v>59</v>
      </c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</row>
    <row r="148" spans="2:26" ht="21">
      <c r="B148" s="3" t="str">
        <f>B30</f>
        <v>Silicon Photonics</v>
      </c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O148" s="3" t="s">
        <v>68</v>
      </c>
      <c r="P148" s="98"/>
      <c r="Q148" s="142"/>
      <c r="R148" s="1"/>
      <c r="S148" s="1"/>
      <c r="T148" s="157"/>
      <c r="U148" s="1"/>
      <c r="V148" s="1"/>
      <c r="W148" s="1"/>
      <c r="X148" s="1"/>
      <c r="Y148" s="1"/>
      <c r="Z148" s="1"/>
    </row>
    <row r="149" spans="2:26" ht="13.8">
      <c r="B149" s="56" t="s">
        <v>55</v>
      </c>
      <c r="C149" s="6">
        <v>2018</v>
      </c>
      <c r="D149" s="6">
        <v>2019</v>
      </c>
      <c r="E149" s="6">
        <v>2020</v>
      </c>
      <c r="F149" s="6">
        <v>2021</v>
      </c>
      <c r="G149" s="6">
        <v>2022</v>
      </c>
      <c r="H149" s="6">
        <v>2023</v>
      </c>
      <c r="I149" s="6">
        <v>2024</v>
      </c>
      <c r="J149" s="6">
        <v>2025</v>
      </c>
      <c r="K149" s="6">
        <v>2026</v>
      </c>
      <c r="L149" s="6">
        <v>2027</v>
      </c>
      <c r="M149" s="6">
        <v>2028</v>
      </c>
      <c r="O149" s="217" t="str">
        <f t="shared" ref="O149:O168" si="101">B149</f>
        <v>Product category</v>
      </c>
      <c r="P149" s="31">
        <v>2018</v>
      </c>
      <c r="Q149" s="31">
        <v>2019</v>
      </c>
      <c r="R149" s="31">
        <v>2020</v>
      </c>
      <c r="S149" s="31">
        <v>2021</v>
      </c>
      <c r="T149" s="31">
        <v>2022</v>
      </c>
      <c r="U149" s="31">
        <v>2023</v>
      </c>
      <c r="V149" s="31">
        <v>2024</v>
      </c>
      <c r="W149" s="31">
        <v>2025</v>
      </c>
      <c r="X149" s="31">
        <v>2026</v>
      </c>
      <c r="Y149" s="31">
        <v>2027</v>
      </c>
      <c r="Z149" s="31">
        <v>2028</v>
      </c>
    </row>
    <row r="150" spans="2:26" ht="13.8">
      <c r="B150" s="48" t="str">
        <f t="shared" ref="B150:B168" si="102">B32</f>
        <v>GPON ONU transceiver</v>
      </c>
      <c r="C150" s="74">
        <f t="shared" ref="C150:M150" si="103">C32*P$150/10^6</f>
        <v>0</v>
      </c>
      <c r="D150" s="74">
        <f t="shared" si="103"/>
        <v>0</v>
      </c>
      <c r="E150" s="74">
        <f t="shared" si="103"/>
        <v>0</v>
      </c>
      <c r="F150" s="74">
        <f t="shared" si="103"/>
        <v>0</v>
      </c>
      <c r="G150" s="74">
        <f t="shared" si="103"/>
        <v>0</v>
      </c>
      <c r="H150" s="74">
        <f t="shared" si="103"/>
        <v>0</v>
      </c>
      <c r="I150" s="74">
        <f t="shared" si="103"/>
        <v>0</v>
      </c>
      <c r="J150" s="74">
        <f t="shared" si="103"/>
        <v>0</v>
      </c>
      <c r="K150" s="74">
        <f t="shared" si="103"/>
        <v>0</v>
      </c>
      <c r="L150" s="74">
        <f t="shared" si="103"/>
        <v>0</v>
      </c>
      <c r="M150" s="74">
        <f t="shared" si="103"/>
        <v>0</v>
      </c>
      <c r="O150" s="38" t="str">
        <f t="shared" si="101"/>
        <v>GPON ONU transceiver</v>
      </c>
      <c r="P150" s="343">
        <v>8.4304471680522859</v>
      </c>
      <c r="Q150" s="343">
        <v>8.3007120554274412</v>
      </c>
      <c r="R150" s="19"/>
      <c r="S150" s="19"/>
      <c r="T150" s="19"/>
      <c r="U150" s="19"/>
      <c r="V150" s="19"/>
      <c r="W150" s="19"/>
      <c r="X150" s="19"/>
      <c r="Y150" s="19"/>
      <c r="Z150" s="19"/>
    </row>
    <row r="151" spans="2:26" ht="13.8">
      <c r="B151" s="48" t="str">
        <f t="shared" si="102"/>
        <v>GPON ONU BOSA</v>
      </c>
      <c r="C151" s="74">
        <f t="shared" ref="C151:M151" si="104">C33*P$151/10^6</f>
        <v>0</v>
      </c>
      <c r="D151" s="74">
        <f t="shared" si="104"/>
        <v>0</v>
      </c>
      <c r="E151" s="74">
        <f t="shared" si="104"/>
        <v>0</v>
      </c>
      <c r="F151" s="74">
        <f t="shared" si="104"/>
        <v>0</v>
      </c>
      <c r="G151" s="74">
        <f t="shared" si="104"/>
        <v>0</v>
      </c>
      <c r="H151" s="74">
        <f t="shared" si="104"/>
        <v>0</v>
      </c>
      <c r="I151" s="74">
        <f t="shared" si="104"/>
        <v>0</v>
      </c>
      <c r="J151" s="74">
        <f t="shared" si="104"/>
        <v>0</v>
      </c>
      <c r="K151" s="74">
        <f t="shared" si="104"/>
        <v>0</v>
      </c>
      <c r="L151" s="74">
        <f t="shared" si="104"/>
        <v>0</v>
      </c>
      <c r="M151" s="74">
        <f t="shared" si="104"/>
        <v>0</v>
      </c>
      <c r="O151" s="38" t="str">
        <f t="shared" si="101"/>
        <v>GPON ONU BOSA</v>
      </c>
      <c r="P151" s="344">
        <v>5</v>
      </c>
      <c r="Q151" s="344">
        <v>3.8213182404355925</v>
      </c>
      <c r="R151" s="19"/>
      <c r="S151" s="19"/>
      <c r="T151" s="19"/>
      <c r="U151" s="19"/>
      <c r="V151" s="19"/>
      <c r="W151" s="19"/>
      <c r="X151" s="19"/>
      <c r="Y151" s="19"/>
      <c r="Z151" s="19"/>
    </row>
    <row r="152" spans="2:26" ht="13.8">
      <c r="B152" s="48" t="str">
        <f t="shared" si="102"/>
        <v>GPON OLT</v>
      </c>
      <c r="C152" s="74">
        <f t="shared" ref="C152:M152" si="105">C34*P$152/10^6</f>
        <v>0</v>
      </c>
      <c r="D152" s="74">
        <f t="shared" si="105"/>
        <v>0</v>
      </c>
      <c r="E152" s="74">
        <f t="shared" si="105"/>
        <v>0</v>
      </c>
      <c r="F152" s="74">
        <f t="shared" si="105"/>
        <v>0</v>
      </c>
      <c r="G152" s="74">
        <f t="shared" si="105"/>
        <v>0</v>
      </c>
      <c r="H152" s="74">
        <f t="shared" si="105"/>
        <v>0</v>
      </c>
      <c r="I152" s="74">
        <f t="shared" si="105"/>
        <v>0</v>
      </c>
      <c r="J152" s="74">
        <f t="shared" si="105"/>
        <v>0</v>
      </c>
      <c r="K152" s="74">
        <f t="shared" si="105"/>
        <v>0</v>
      </c>
      <c r="L152" s="74">
        <f t="shared" si="105"/>
        <v>0</v>
      </c>
      <c r="M152" s="74">
        <f t="shared" si="105"/>
        <v>0</v>
      </c>
      <c r="O152" s="38" t="str">
        <f t="shared" si="101"/>
        <v>GPON OLT</v>
      </c>
      <c r="P152" s="344">
        <v>19.96015405207508</v>
      </c>
      <c r="Q152" s="344">
        <v>16.464188503558919</v>
      </c>
      <c r="R152" s="19"/>
      <c r="S152" s="19"/>
      <c r="T152" s="19"/>
      <c r="U152" s="19"/>
      <c r="V152" s="19"/>
      <c r="W152" s="19"/>
      <c r="X152" s="19"/>
      <c r="Y152" s="19"/>
      <c r="Z152" s="19"/>
    </row>
    <row r="153" spans="2:26" ht="13.8">
      <c r="B153" s="48" t="str">
        <f t="shared" si="102"/>
        <v>GPON Triplexer</v>
      </c>
      <c r="C153" s="74">
        <f t="shared" ref="C153:M153" si="106">C35*P$153/10^6</f>
        <v>0</v>
      </c>
      <c r="D153" s="74">
        <f t="shared" si="106"/>
        <v>0</v>
      </c>
      <c r="E153" s="74">
        <f t="shared" si="106"/>
        <v>0</v>
      </c>
      <c r="F153" s="74">
        <f t="shared" si="106"/>
        <v>0</v>
      </c>
      <c r="G153" s="74">
        <f t="shared" si="106"/>
        <v>0</v>
      </c>
      <c r="H153" s="74">
        <f t="shared" si="106"/>
        <v>0</v>
      </c>
      <c r="I153" s="74">
        <f t="shared" si="106"/>
        <v>0</v>
      </c>
      <c r="J153" s="74">
        <f t="shared" si="106"/>
        <v>0</v>
      </c>
      <c r="K153" s="74">
        <f t="shared" si="106"/>
        <v>0</v>
      </c>
      <c r="L153" s="74">
        <f t="shared" si="106"/>
        <v>0</v>
      </c>
      <c r="M153" s="74">
        <f t="shared" si="106"/>
        <v>0</v>
      </c>
      <c r="O153" s="38" t="str">
        <f t="shared" si="101"/>
        <v>GPON Triplexer</v>
      </c>
      <c r="P153" s="344">
        <v>26.829915495750676</v>
      </c>
      <c r="Q153" s="344">
        <v>26.025018030878154</v>
      </c>
      <c r="R153" s="19"/>
      <c r="S153" s="19"/>
      <c r="T153" s="19"/>
      <c r="U153" s="19"/>
      <c r="V153" s="19"/>
      <c r="W153" s="19"/>
      <c r="X153" s="19"/>
      <c r="Y153" s="19"/>
      <c r="Z153" s="19"/>
    </row>
    <row r="154" spans="2:26" ht="13.8">
      <c r="B154" s="48" t="str">
        <f t="shared" si="102"/>
        <v>EPON ONU transceiver</v>
      </c>
      <c r="C154" s="74">
        <f t="shared" ref="C154:M154" si="107">C36*P$154/10^6</f>
        <v>0</v>
      </c>
      <c r="D154" s="74">
        <f t="shared" si="107"/>
        <v>0</v>
      </c>
      <c r="E154" s="74">
        <f t="shared" si="107"/>
        <v>0</v>
      </c>
      <c r="F154" s="74">
        <f t="shared" si="107"/>
        <v>0</v>
      </c>
      <c r="G154" s="74">
        <f t="shared" si="107"/>
        <v>0</v>
      </c>
      <c r="H154" s="74">
        <f t="shared" si="107"/>
        <v>0</v>
      </c>
      <c r="I154" s="74">
        <f t="shared" si="107"/>
        <v>0</v>
      </c>
      <c r="J154" s="74">
        <f t="shared" si="107"/>
        <v>0</v>
      </c>
      <c r="K154" s="74">
        <f t="shared" si="107"/>
        <v>0</v>
      </c>
      <c r="L154" s="74">
        <f t="shared" si="107"/>
        <v>0</v>
      </c>
      <c r="M154" s="74">
        <f t="shared" si="107"/>
        <v>0</v>
      </c>
      <c r="O154" s="38" t="str">
        <f t="shared" si="101"/>
        <v>EPON ONU transceiver</v>
      </c>
      <c r="P154" s="344">
        <v>6.2018755991418004</v>
      </c>
      <c r="Q154" s="344">
        <v>6.1160924203279174</v>
      </c>
      <c r="R154" s="19"/>
      <c r="S154" s="19"/>
      <c r="T154" s="19"/>
      <c r="U154" s="19"/>
      <c r="V154" s="19"/>
      <c r="W154" s="19"/>
      <c r="X154" s="19"/>
      <c r="Y154" s="19"/>
      <c r="Z154" s="19"/>
    </row>
    <row r="155" spans="2:26" ht="13.8">
      <c r="B155" s="48" t="str">
        <f t="shared" si="102"/>
        <v>EPON ONU BOSA</v>
      </c>
      <c r="C155" s="74">
        <f t="shared" ref="C155:M155" si="108">C37*P$155/10^6</f>
        <v>0</v>
      </c>
      <c r="D155" s="74">
        <f t="shared" si="108"/>
        <v>0</v>
      </c>
      <c r="E155" s="74">
        <f t="shared" si="108"/>
        <v>0</v>
      </c>
      <c r="F155" s="74">
        <f t="shared" si="108"/>
        <v>0</v>
      </c>
      <c r="G155" s="74">
        <f t="shared" si="108"/>
        <v>0</v>
      </c>
      <c r="H155" s="74">
        <f t="shared" si="108"/>
        <v>0</v>
      </c>
      <c r="I155" s="74">
        <f t="shared" si="108"/>
        <v>0</v>
      </c>
      <c r="J155" s="74">
        <f t="shared" si="108"/>
        <v>0</v>
      </c>
      <c r="K155" s="74">
        <f t="shared" si="108"/>
        <v>0</v>
      </c>
      <c r="L155" s="74">
        <f t="shared" si="108"/>
        <v>0</v>
      </c>
      <c r="M155" s="74">
        <f t="shared" si="108"/>
        <v>0</v>
      </c>
      <c r="O155" s="38" t="str">
        <f t="shared" si="101"/>
        <v>EPON ONU BOSA</v>
      </c>
      <c r="P155" s="344">
        <v>5</v>
      </c>
      <c r="Q155" s="344">
        <v>3.8213182404355925</v>
      </c>
      <c r="R155" s="19"/>
      <c r="S155" s="19"/>
      <c r="T155" s="19"/>
      <c r="U155" s="19"/>
      <c r="V155" s="19"/>
      <c r="W155" s="19"/>
      <c r="X155" s="19"/>
      <c r="Y155" s="19"/>
      <c r="Z155" s="19"/>
    </row>
    <row r="156" spans="2:26" ht="13.8">
      <c r="B156" s="48" t="str">
        <f t="shared" si="102"/>
        <v>EPON OLTs</v>
      </c>
      <c r="C156" s="74">
        <f t="shared" ref="C156:M156" si="109">C38*P$156/10^6</f>
        <v>0</v>
      </c>
      <c r="D156" s="74">
        <f t="shared" si="109"/>
        <v>0</v>
      </c>
      <c r="E156" s="74">
        <f t="shared" si="109"/>
        <v>0</v>
      </c>
      <c r="F156" s="74">
        <f t="shared" si="109"/>
        <v>0</v>
      </c>
      <c r="G156" s="74">
        <f t="shared" si="109"/>
        <v>0</v>
      </c>
      <c r="H156" s="74">
        <f t="shared" si="109"/>
        <v>0</v>
      </c>
      <c r="I156" s="74">
        <f t="shared" si="109"/>
        <v>0</v>
      </c>
      <c r="J156" s="74">
        <f t="shared" si="109"/>
        <v>0</v>
      </c>
      <c r="K156" s="74">
        <f t="shared" si="109"/>
        <v>0</v>
      </c>
      <c r="L156" s="74">
        <f t="shared" si="109"/>
        <v>0</v>
      </c>
      <c r="M156" s="74">
        <f t="shared" si="109"/>
        <v>0</v>
      </c>
      <c r="O156" s="38" t="str">
        <f t="shared" si="101"/>
        <v>EPON OLTs</v>
      </c>
      <c r="P156" s="344">
        <v>16.772501981375914</v>
      </c>
      <c r="Q156" s="344">
        <v>14.073652139914616</v>
      </c>
      <c r="R156" s="19"/>
      <c r="S156" s="19"/>
      <c r="T156" s="19"/>
      <c r="U156" s="19"/>
      <c r="V156" s="19"/>
      <c r="W156" s="19"/>
      <c r="X156" s="19"/>
      <c r="Y156" s="19"/>
      <c r="Z156" s="19"/>
    </row>
    <row r="157" spans="2:26" ht="13.8">
      <c r="B157" s="48" t="str">
        <f t="shared" si="102"/>
        <v>XG-PON ONU transceiver (10G/1G or 2.5G)</v>
      </c>
      <c r="C157" s="74">
        <f t="shared" ref="C157:M157" si="110">C39*P$157/10^6</f>
        <v>0</v>
      </c>
      <c r="D157" s="74">
        <f t="shared" si="110"/>
        <v>0</v>
      </c>
      <c r="E157" s="74">
        <f t="shared" si="110"/>
        <v>0</v>
      </c>
      <c r="F157" s="74">
        <f t="shared" si="110"/>
        <v>0</v>
      </c>
      <c r="G157" s="74">
        <f t="shared" si="110"/>
        <v>0</v>
      </c>
      <c r="H157" s="74">
        <f t="shared" si="110"/>
        <v>0</v>
      </c>
      <c r="I157" s="74">
        <f t="shared" si="110"/>
        <v>0</v>
      </c>
      <c r="J157" s="74">
        <f t="shared" si="110"/>
        <v>0</v>
      </c>
      <c r="K157" s="74">
        <f t="shared" si="110"/>
        <v>0</v>
      </c>
      <c r="L157" s="74">
        <f t="shared" si="110"/>
        <v>0</v>
      </c>
      <c r="M157" s="74">
        <f t="shared" si="110"/>
        <v>0</v>
      </c>
      <c r="O157" s="38" t="str">
        <f t="shared" si="101"/>
        <v>XG-PON ONU transceiver (10G/1G or 2.5G)</v>
      </c>
      <c r="P157" s="344">
        <v>43</v>
      </c>
      <c r="Q157" s="344">
        <v>40</v>
      </c>
      <c r="R157" s="19"/>
      <c r="S157" s="19"/>
      <c r="T157" s="19"/>
      <c r="U157" s="19"/>
      <c r="V157" s="19"/>
      <c r="W157" s="19"/>
      <c r="X157" s="19"/>
      <c r="Y157" s="19"/>
      <c r="Z157" s="19"/>
    </row>
    <row r="158" spans="2:26" ht="13.8">
      <c r="B158" s="48" t="str">
        <f t="shared" si="102"/>
        <v>XG-PON ONU BOSA (10G/1G or 2.5G)</v>
      </c>
      <c r="C158" s="74">
        <f t="shared" ref="C158:M158" si="111">C40*P$158/10^6</f>
        <v>0</v>
      </c>
      <c r="D158" s="74">
        <f t="shared" si="111"/>
        <v>0</v>
      </c>
      <c r="E158" s="74">
        <f t="shared" si="111"/>
        <v>0</v>
      </c>
      <c r="F158" s="74">
        <f t="shared" si="111"/>
        <v>0</v>
      </c>
      <c r="G158" s="74">
        <f t="shared" si="111"/>
        <v>0</v>
      </c>
      <c r="H158" s="74">
        <f t="shared" si="111"/>
        <v>0</v>
      </c>
      <c r="I158" s="74">
        <f t="shared" si="111"/>
        <v>0</v>
      </c>
      <c r="J158" s="74">
        <f t="shared" si="111"/>
        <v>0</v>
      </c>
      <c r="K158" s="74">
        <f t="shared" si="111"/>
        <v>0</v>
      </c>
      <c r="L158" s="74">
        <f t="shared" si="111"/>
        <v>0</v>
      </c>
      <c r="M158" s="74">
        <f t="shared" si="111"/>
        <v>0</v>
      </c>
      <c r="O158" s="38" t="str">
        <f t="shared" si="101"/>
        <v>XG-PON ONU BOSA (10G/1G or 2.5G)</v>
      </c>
      <c r="P158" s="344">
        <v>0</v>
      </c>
      <c r="Q158" s="344">
        <v>0</v>
      </c>
      <c r="R158" s="19"/>
      <c r="S158" s="19"/>
      <c r="T158" s="19"/>
      <c r="U158" s="19"/>
      <c r="V158" s="19"/>
      <c r="W158" s="19"/>
      <c r="X158" s="19"/>
      <c r="Y158" s="19"/>
      <c r="Z158" s="19"/>
    </row>
    <row r="159" spans="2:26" ht="13.8">
      <c r="B159" s="48" t="str">
        <f t="shared" si="102"/>
        <v>XGS-PON ONU transceiver (10G/10G)</v>
      </c>
      <c r="C159" s="74">
        <f t="shared" ref="C159:M159" si="112">C41*P$159/10^6</f>
        <v>0</v>
      </c>
      <c r="D159" s="74">
        <f t="shared" si="112"/>
        <v>0</v>
      </c>
      <c r="E159" s="74">
        <f t="shared" si="112"/>
        <v>0</v>
      </c>
      <c r="F159" s="74">
        <f t="shared" si="112"/>
        <v>0</v>
      </c>
      <c r="G159" s="74">
        <f t="shared" si="112"/>
        <v>0</v>
      </c>
      <c r="H159" s="74">
        <f t="shared" si="112"/>
        <v>0</v>
      </c>
      <c r="I159" s="74">
        <f t="shared" si="112"/>
        <v>0</v>
      </c>
      <c r="J159" s="74">
        <f t="shared" si="112"/>
        <v>0</v>
      </c>
      <c r="K159" s="74">
        <f t="shared" si="112"/>
        <v>0</v>
      </c>
      <c r="L159" s="74">
        <f t="shared" si="112"/>
        <v>0</v>
      </c>
      <c r="M159" s="74">
        <f t="shared" si="112"/>
        <v>0</v>
      </c>
      <c r="O159" s="38" t="str">
        <f t="shared" si="101"/>
        <v>XGS-PON ONU transceiver (10G/10G)</v>
      </c>
      <c r="P159" s="344">
        <v>50</v>
      </c>
      <c r="Q159" s="344">
        <v>48</v>
      </c>
      <c r="R159" s="19"/>
      <c r="S159" s="19"/>
      <c r="T159" s="19"/>
      <c r="U159" s="19"/>
      <c r="V159" s="19"/>
      <c r="W159" s="19"/>
      <c r="X159" s="19"/>
      <c r="Y159" s="19"/>
      <c r="Z159" s="19"/>
    </row>
    <row r="160" spans="2:26" ht="13.8">
      <c r="B160" s="48" t="str">
        <f t="shared" si="102"/>
        <v>XGS-PON ONU BOSA (10G/10G)</v>
      </c>
      <c r="C160" s="74">
        <f t="shared" ref="C160:M160" si="113">C42*P$160/10^6</f>
        <v>0</v>
      </c>
      <c r="D160" s="74">
        <f t="shared" si="113"/>
        <v>0</v>
      </c>
      <c r="E160" s="74">
        <f t="shared" si="113"/>
        <v>0</v>
      </c>
      <c r="F160" s="74">
        <f t="shared" si="113"/>
        <v>0</v>
      </c>
      <c r="G160" s="74">
        <f t="shared" si="113"/>
        <v>0</v>
      </c>
      <c r="H160" s="74">
        <f t="shared" si="113"/>
        <v>0</v>
      </c>
      <c r="I160" s="74">
        <f t="shared" si="113"/>
        <v>0</v>
      </c>
      <c r="J160" s="74">
        <f t="shared" si="113"/>
        <v>0</v>
      </c>
      <c r="K160" s="74">
        <f t="shared" si="113"/>
        <v>0</v>
      </c>
      <c r="L160" s="74">
        <f t="shared" si="113"/>
        <v>0</v>
      </c>
      <c r="M160" s="74">
        <f t="shared" si="113"/>
        <v>0</v>
      </c>
      <c r="O160" s="38" t="str">
        <f t="shared" si="101"/>
        <v>XGS-PON ONU BOSA (10G/10G)</v>
      </c>
      <c r="P160" s="344">
        <v>0</v>
      </c>
      <c r="Q160" s="344">
        <v>0</v>
      </c>
      <c r="R160" s="19"/>
      <c r="S160" s="19"/>
      <c r="T160" s="19"/>
      <c r="U160" s="19"/>
      <c r="V160" s="19"/>
      <c r="W160" s="19"/>
      <c r="X160" s="19"/>
      <c r="Y160" s="19"/>
      <c r="Z160" s="19"/>
    </row>
    <row r="161" spans="2:26" ht="13.8">
      <c r="B161" s="48" t="str">
        <f t="shared" si="102"/>
        <v>XG/XGS-PON OLTs (incl CombiPON)</v>
      </c>
      <c r="C161" s="74">
        <f t="shared" ref="C161:M163" si="114">C43*P161/10^6</f>
        <v>0</v>
      </c>
      <c r="D161" s="74">
        <f t="shared" si="114"/>
        <v>0</v>
      </c>
      <c r="E161" s="74">
        <f t="shared" si="114"/>
        <v>0</v>
      </c>
      <c r="F161" s="74">
        <f t="shared" si="114"/>
        <v>0</v>
      </c>
      <c r="G161" s="74">
        <f t="shared" si="114"/>
        <v>0</v>
      </c>
      <c r="H161" s="74">
        <f t="shared" si="114"/>
        <v>0</v>
      </c>
      <c r="I161" s="74">
        <f t="shared" si="114"/>
        <v>0</v>
      </c>
      <c r="J161" s="74">
        <f t="shared" si="114"/>
        <v>0</v>
      </c>
      <c r="K161" s="74">
        <f t="shared" si="114"/>
        <v>0</v>
      </c>
      <c r="L161" s="74">
        <f t="shared" si="114"/>
        <v>0</v>
      </c>
      <c r="M161" s="74">
        <f t="shared" si="114"/>
        <v>0</v>
      </c>
      <c r="O161" s="38" t="str">
        <f t="shared" si="101"/>
        <v>XG/XGS-PON OLTs (incl CombiPON)</v>
      </c>
      <c r="P161" s="344">
        <v>136.97624265168002</v>
      </c>
      <c r="Q161" s="344">
        <v>100.88102026700814</v>
      </c>
      <c r="R161" s="19"/>
      <c r="S161" s="19"/>
      <c r="T161" s="19"/>
      <c r="U161" s="19"/>
      <c r="V161" s="19"/>
      <c r="W161" s="19"/>
      <c r="X161" s="19"/>
      <c r="Y161" s="19"/>
      <c r="Z161" s="19"/>
    </row>
    <row r="162" spans="2:26" ht="13.8">
      <c r="B162" s="48" t="str">
        <f t="shared" si="102"/>
        <v>NG-PON2 ONUs</v>
      </c>
      <c r="C162" s="74">
        <f t="shared" si="114"/>
        <v>0</v>
      </c>
      <c r="D162" s="74">
        <f t="shared" si="114"/>
        <v>0</v>
      </c>
      <c r="E162" s="74">
        <f t="shared" si="114"/>
        <v>0</v>
      </c>
      <c r="F162" s="74">
        <f t="shared" si="114"/>
        <v>0</v>
      </c>
      <c r="G162" s="74">
        <f t="shared" si="114"/>
        <v>0</v>
      </c>
      <c r="H162" s="74">
        <f t="shared" si="114"/>
        <v>0</v>
      </c>
      <c r="I162" s="74">
        <f t="shared" si="114"/>
        <v>0</v>
      </c>
      <c r="J162" s="74">
        <f t="shared" si="114"/>
        <v>0</v>
      </c>
      <c r="K162" s="74">
        <f t="shared" si="114"/>
        <v>0</v>
      </c>
      <c r="L162" s="74">
        <f t="shared" si="114"/>
        <v>0</v>
      </c>
      <c r="M162" s="74">
        <f t="shared" si="114"/>
        <v>0</v>
      </c>
      <c r="O162" s="38" t="str">
        <f t="shared" si="101"/>
        <v>NG-PON2 ONUs</v>
      </c>
      <c r="P162" s="344">
        <v>575</v>
      </c>
      <c r="Q162" s="344">
        <v>550</v>
      </c>
      <c r="R162" s="19"/>
      <c r="S162" s="19"/>
      <c r="T162" s="19"/>
      <c r="U162" s="19"/>
      <c r="V162" s="19"/>
      <c r="W162" s="19"/>
      <c r="X162" s="19"/>
      <c r="Y162" s="19"/>
      <c r="Z162" s="19"/>
    </row>
    <row r="163" spans="2:26" ht="13.8">
      <c r="B163" s="48" t="str">
        <f t="shared" si="102"/>
        <v>NG-PON2 OLTs</v>
      </c>
      <c r="C163" s="74">
        <f t="shared" si="114"/>
        <v>0</v>
      </c>
      <c r="D163" s="74">
        <f t="shared" si="114"/>
        <v>0</v>
      </c>
      <c r="E163" s="74">
        <f t="shared" si="114"/>
        <v>0</v>
      </c>
      <c r="F163" s="74">
        <f t="shared" si="114"/>
        <v>0</v>
      </c>
      <c r="G163" s="74">
        <f t="shared" si="114"/>
        <v>0</v>
      </c>
      <c r="H163" s="74">
        <f t="shared" si="114"/>
        <v>0</v>
      </c>
      <c r="I163" s="74">
        <f t="shared" si="114"/>
        <v>0</v>
      </c>
      <c r="J163" s="74">
        <f t="shared" si="114"/>
        <v>0</v>
      </c>
      <c r="K163" s="74">
        <f t="shared" si="114"/>
        <v>0</v>
      </c>
      <c r="L163" s="74">
        <f t="shared" si="114"/>
        <v>0</v>
      </c>
      <c r="M163" s="74">
        <f t="shared" si="114"/>
        <v>0</v>
      </c>
      <c r="O163" s="38" t="str">
        <f t="shared" si="101"/>
        <v>NG-PON2 OLTs</v>
      </c>
      <c r="P163" s="344">
        <v>1350</v>
      </c>
      <c r="Q163" s="344">
        <v>1300</v>
      </c>
      <c r="R163" s="19"/>
      <c r="S163" s="19"/>
      <c r="T163" s="19"/>
      <c r="U163" s="19"/>
      <c r="V163" s="19"/>
      <c r="W163" s="19"/>
      <c r="X163" s="19"/>
      <c r="Y163" s="19"/>
      <c r="Z163" s="19"/>
    </row>
    <row r="164" spans="2:26" ht="13.8">
      <c r="B164" s="48" t="str">
        <f t="shared" si="102"/>
        <v>25G PON ONUs</v>
      </c>
      <c r="C164" s="74">
        <f t="shared" ref="C164:M164" si="115">C46*P$164/10^6</f>
        <v>0</v>
      </c>
      <c r="D164" s="74">
        <f t="shared" si="115"/>
        <v>0</v>
      </c>
      <c r="E164" s="74">
        <f t="shared" si="115"/>
        <v>0</v>
      </c>
      <c r="F164" s="74">
        <f t="shared" si="115"/>
        <v>0</v>
      </c>
      <c r="G164" s="74">
        <f t="shared" si="115"/>
        <v>0</v>
      </c>
      <c r="H164" s="74">
        <f t="shared" si="115"/>
        <v>0</v>
      </c>
      <c r="I164" s="74">
        <f t="shared" si="115"/>
        <v>0</v>
      </c>
      <c r="J164" s="74">
        <f t="shared" si="115"/>
        <v>0</v>
      </c>
      <c r="K164" s="74">
        <f t="shared" si="115"/>
        <v>0</v>
      </c>
      <c r="L164" s="74">
        <f t="shared" si="115"/>
        <v>0</v>
      </c>
      <c r="M164" s="74">
        <f t="shared" si="115"/>
        <v>0</v>
      </c>
      <c r="O164" s="38" t="str">
        <f t="shared" si="101"/>
        <v>25G PON ONUs</v>
      </c>
      <c r="P164" s="344">
        <v>0</v>
      </c>
      <c r="Q164" s="344">
        <v>0</v>
      </c>
      <c r="R164" s="19"/>
      <c r="S164" s="19"/>
      <c r="T164" s="19"/>
      <c r="U164" s="19"/>
      <c r="V164" s="19"/>
      <c r="W164" s="19"/>
      <c r="X164" s="19"/>
      <c r="Y164" s="19"/>
      <c r="Z164" s="19"/>
    </row>
    <row r="165" spans="2:26" ht="13.8">
      <c r="B165" s="48" t="str">
        <f t="shared" si="102"/>
        <v>25G PON OLTs</v>
      </c>
      <c r="C165" s="74">
        <f t="shared" ref="C165:M165" si="116">C47*P$165/10^6</f>
        <v>0</v>
      </c>
      <c r="D165" s="74">
        <f t="shared" si="116"/>
        <v>0</v>
      </c>
      <c r="E165" s="74">
        <f t="shared" si="116"/>
        <v>0</v>
      </c>
      <c r="F165" s="74">
        <f t="shared" si="116"/>
        <v>0</v>
      </c>
      <c r="G165" s="74">
        <f t="shared" si="116"/>
        <v>0</v>
      </c>
      <c r="H165" s="74">
        <f t="shared" si="116"/>
        <v>0</v>
      </c>
      <c r="I165" s="74">
        <f t="shared" si="116"/>
        <v>0</v>
      </c>
      <c r="J165" s="74">
        <f t="shared" si="116"/>
        <v>0</v>
      </c>
      <c r="K165" s="74">
        <f t="shared" si="116"/>
        <v>0</v>
      </c>
      <c r="L165" s="74">
        <f t="shared" si="116"/>
        <v>0</v>
      </c>
      <c r="M165" s="74">
        <f t="shared" si="116"/>
        <v>0</v>
      </c>
      <c r="O165" s="38" t="str">
        <f t="shared" si="101"/>
        <v>25G PON OLTs</v>
      </c>
      <c r="P165" s="344">
        <v>0</v>
      </c>
      <c r="Q165" s="344">
        <v>0</v>
      </c>
      <c r="R165" s="19"/>
      <c r="S165" s="19"/>
      <c r="T165" s="19"/>
      <c r="U165" s="19"/>
      <c r="V165" s="19"/>
      <c r="W165" s="19"/>
      <c r="X165" s="19"/>
      <c r="Y165" s="19"/>
      <c r="Z165" s="19"/>
    </row>
    <row r="166" spans="2:26" ht="13.8">
      <c r="B166" s="48" t="str">
        <f t="shared" si="102"/>
        <v>50G PON ONUs</v>
      </c>
      <c r="C166" s="74">
        <f t="shared" ref="C166:M166" si="117">C48*P$166/10^6</f>
        <v>0</v>
      </c>
      <c r="D166" s="74">
        <f t="shared" si="117"/>
        <v>0</v>
      </c>
      <c r="E166" s="74">
        <f t="shared" si="117"/>
        <v>0</v>
      </c>
      <c r="F166" s="74">
        <f t="shared" si="117"/>
        <v>0</v>
      </c>
      <c r="G166" s="74">
        <f t="shared" si="117"/>
        <v>0</v>
      </c>
      <c r="H166" s="74">
        <f t="shared" si="117"/>
        <v>0</v>
      </c>
      <c r="I166" s="74">
        <f t="shared" si="117"/>
        <v>0</v>
      </c>
      <c r="J166" s="74">
        <f t="shared" si="117"/>
        <v>0</v>
      </c>
      <c r="K166" s="74">
        <f t="shared" si="117"/>
        <v>0</v>
      </c>
      <c r="L166" s="74">
        <f t="shared" si="117"/>
        <v>0</v>
      </c>
      <c r="M166" s="74">
        <f t="shared" si="117"/>
        <v>0</v>
      </c>
      <c r="O166" s="38" t="str">
        <f t="shared" si="101"/>
        <v>50G PON ONUs</v>
      </c>
      <c r="P166" s="344">
        <v>0</v>
      </c>
      <c r="Q166" s="344">
        <v>0</v>
      </c>
      <c r="R166" s="19"/>
      <c r="S166" s="19"/>
      <c r="T166" s="19"/>
      <c r="U166" s="19"/>
      <c r="V166" s="19"/>
      <c r="W166" s="19"/>
      <c r="X166" s="19"/>
      <c r="Y166" s="19"/>
      <c r="Z166" s="19"/>
    </row>
    <row r="167" spans="2:26" ht="13.8">
      <c r="B167" s="48" t="str">
        <f t="shared" si="102"/>
        <v>50G PON OLTs</v>
      </c>
      <c r="C167" s="74">
        <f t="shared" ref="C167:M167" si="118">C49*P$167/10^6</f>
        <v>0</v>
      </c>
      <c r="D167" s="74">
        <f t="shared" si="118"/>
        <v>0</v>
      </c>
      <c r="E167" s="74">
        <f t="shared" si="118"/>
        <v>0</v>
      </c>
      <c r="F167" s="74">
        <f t="shared" si="118"/>
        <v>0</v>
      </c>
      <c r="G167" s="74">
        <f t="shared" si="118"/>
        <v>0</v>
      </c>
      <c r="H167" s="74">
        <f t="shared" si="118"/>
        <v>0</v>
      </c>
      <c r="I167" s="74">
        <f t="shared" si="118"/>
        <v>0</v>
      </c>
      <c r="J167" s="74">
        <f t="shared" si="118"/>
        <v>0</v>
      </c>
      <c r="K167" s="74">
        <f t="shared" si="118"/>
        <v>0</v>
      </c>
      <c r="L167" s="74">
        <f t="shared" si="118"/>
        <v>0</v>
      </c>
      <c r="M167" s="74">
        <f t="shared" si="118"/>
        <v>0</v>
      </c>
      <c r="O167" s="38" t="str">
        <f t="shared" si="101"/>
        <v>50G PON OLTs</v>
      </c>
      <c r="P167" s="344">
        <v>0</v>
      </c>
      <c r="Q167" s="344">
        <v>0</v>
      </c>
      <c r="R167" s="19"/>
      <c r="S167" s="19"/>
      <c r="T167" s="19"/>
      <c r="U167" s="19"/>
      <c r="V167" s="19"/>
      <c r="W167" s="19"/>
      <c r="X167" s="19"/>
      <c r="Y167" s="19"/>
      <c r="Z167" s="19"/>
    </row>
    <row r="168" spans="2:26" ht="13.8">
      <c r="B168" s="48" t="str">
        <f t="shared" si="102"/>
        <v>placeholder</v>
      </c>
      <c r="C168" s="75">
        <f t="shared" ref="C168:M168" si="119">C50*P$168/10^6</f>
        <v>0</v>
      </c>
      <c r="D168" s="75">
        <f t="shared" si="119"/>
        <v>0</v>
      </c>
      <c r="E168" s="75">
        <f t="shared" si="119"/>
        <v>0</v>
      </c>
      <c r="F168" s="75">
        <f t="shared" si="119"/>
        <v>0</v>
      </c>
      <c r="G168" s="75">
        <f t="shared" si="119"/>
        <v>0</v>
      </c>
      <c r="H168" s="75">
        <f t="shared" si="119"/>
        <v>0</v>
      </c>
      <c r="I168" s="75">
        <f t="shared" si="119"/>
        <v>0</v>
      </c>
      <c r="J168" s="75">
        <f t="shared" si="119"/>
        <v>0</v>
      </c>
      <c r="K168" s="75">
        <f t="shared" si="119"/>
        <v>0</v>
      </c>
      <c r="L168" s="75">
        <f t="shared" si="119"/>
        <v>0</v>
      </c>
      <c r="M168" s="75">
        <f t="shared" si="119"/>
        <v>0</v>
      </c>
      <c r="O168" s="39" t="str">
        <f t="shared" si="101"/>
        <v>placeholder</v>
      </c>
      <c r="P168" s="345">
        <v>0</v>
      </c>
      <c r="Q168" s="345">
        <v>0</v>
      </c>
      <c r="R168" s="20"/>
      <c r="S168" s="20"/>
      <c r="T168" s="20"/>
      <c r="U168" s="20"/>
      <c r="V168" s="20"/>
      <c r="W168" s="20"/>
      <c r="X168" s="20"/>
      <c r="Y168" s="20"/>
      <c r="Z168" s="20"/>
    </row>
    <row r="169" spans="2:26" ht="13.8">
      <c r="B169" s="57" t="str">
        <f>"Total "&amp;B148&amp;" revenue"</f>
        <v>Total Silicon Photonics revenue</v>
      </c>
      <c r="C169" s="76">
        <f t="shared" ref="C169:M169" si="120">SUM(C150:C168)</f>
        <v>0</v>
      </c>
      <c r="D169" s="76">
        <f t="shared" si="120"/>
        <v>0</v>
      </c>
      <c r="E169" s="76">
        <f t="shared" si="120"/>
        <v>0</v>
      </c>
      <c r="F169" s="76">
        <f t="shared" si="120"/>
        <v>0</v>
      </c>
      <c r="G169" s="76">
        <f t="shared" si="120"/>
        <v>0</v>
      </c>
      <c r="H169" s="76">
        <f t="shared" si="120"/>
        <v>0</v>
      </c>
      <c r="I169" s="76">
        <f t="shared" si="120"/>
        <v>0</v>
      </c>
      <c r="J169" s="76">
        <f t="shared" si="120"/>
        <v>0</v>
      </c>
      <c r="K169" s="76">
        <f t="shared" si="120"/>
        <v>0</v>
      </c>
      <c r="L169" s="76">
        <f t="shared" si="120"/>
        <v>0</v>
      </c>
      <c r="M169" s="76">
        <f t="shared" si="120"/>
        <v>0</v>
      </c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</row>
    <row r="171" spans="2:26" ht="21">
      <c r="B171" s="3" t="str">
        <f>B53</f>
        <v>InP discrete</v>
      </c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</row>
    <row r="172" spans="2:26" ht="13.8">
      <c r="B172" s="56" t="s">
        <v>55</v>
      </c>
      <c r="C172" s="6">
        <v>2018</v>
      </c>
      <c r="D172" s="6">
        <v>2019</v>
      </c>
      <c r="E172" s="6">
        <v>2020</v>
      </c>
      <c r="F172" s="6">
        <v>2021</v>
      </c>
      <c r="G172" s="6">
        <v>2022</v>
      </c>
      <c r="H172" s="6">
        <v>2023</v>
      </c>
      <c r="I172" s="6">
        <v>2024</v>
      </c>
      <c r="J172" s="6">
        <v>2025</v>
      </c>
      <c r="K172" s="6">
        <v>2026</v>
      </c>
      <c r="L172" s="6">
        <v>2027</v>
      </c>
      <c r="M172" s="6">
        <v>2028</v>
      </c>
    </row>
    <row r="173" spans="2:26" ht="13.8">
      <c r="B173" s="48" t="str">
        <f t="shared" ref="B173:B191" si="121">B55</f>
        <v>GPON ONU transceiver</v>
      </c>
      <c r="C173" s="74">
        <f t="shared" ref="C173:M173" si="122">C55*P$150/10^6</f>
        <v>73.255300000000005</v>
      </c>
      <c r="D173" s="74">
        <f t="shared" si="122"/>
        <v>43.280925343869441</v>
      </c>
      <c r="E173" s="74">
        <f t="shared" si="122"/>
        <v>0</v>
      </c>
      <c r="F173" s="74">
        <f t="shared" si="122"/>
        <v>0</v>
      </c>
      <c r="G173" s="74">
        <f t="shared" si="122"/>
        <v>0</v>
      </c>
      <c r="H173" s="74">
        <f t="shared" si="122"/>
        <v>0</v>
      </c>
      <c r="I173" s="74">
        <f t="shared" si="122"/>
        <v>0</v>
      </c>
      <c r="J173" s="74">
        <f t="shared" si="122"/>
        <v>0</v>
      </c>
      <c r="K173" s="74">
        <f t="shared" si="122"/>
        <v>0</v>
      </c>
      <c r="L173" s="74">
        <f t="shared" si="122"/>
        <v>0</v>
      </c>
      <c r="M173" s="74">
        <f t="shared" si="122"/>
        <v>0</v>
      </c>
    </row>
    <row r="174" spans="2:26" ht="13.8">
      <c r="B174" s="48" t="str">
        <f t="shared" si="121"/>
        <v>GPON ONU BOSA</v>
      </c>
      <c r="C174" s="74">
        <f t="shared" ref="C174:M174" si="123">C56*P$151/10^6</f>
        <v>348</v>
      </c>
      <c r="D174" s="74">
        <f t="shared" si="123"/>
        <v>212.77099962745379</v>
      </c>
      <c r="E174" s="74">
        <f t="shared" si="123"/>
        <v>0</v>
      </c>
      <c r="F174" s="74">
        <f t="shared" si="123"/>
        <v>0</v>
      </c>
      <c r="G174" s="74">
        <f t="shared" si="123"/>
        <v>0</v>
      </c>
      <c r="H174" s="74">
        <f t="shared" si="123"/>
        <v>0</v>
      </c>
      <c r="I174" s="74">
        <f t="shared" si="123"/>
        <v>0</v>
      </c>
      <c r="J174" s="74">
        <f t="shared" si="123"/>
        <v>0</v>
      </c>
      <c r="K174" s="74">
        <f t="shared" si="123"/>
        <v>0</v>
      </c>
      <c r="L174" s="74">
        <f t="shared" si="123"/>
        <v>0</v>
      </c>
      <c r="M174" s="74">
        <f t="shared" si="123"/>
        <v>0</v>
      </c>
    </row>
    <row r="175" spans="2:26" ht="13.8">
      <c r="B175" s="48" t="str">
        <f t="shared" si="121"/>
        <v>GPON OLT</v>
      </c>
      <c r="C175" s="74">
        <f t="shared" ref="C175:M175" si="124">C57*P$152/10^6</f>
        <v>60.898430012881072</v>
      </c>
      <c r="D175" s="74">
        <f t="shared" si="124"/>
        <v>52.054326750000001</v>
      </c>
      <c r="E175" s="74">
        <f t="shared" si="124"/>
        <v>0</v>
      </c>
      <c r="F175" s="74">
        <f t="shared" si="124"/>
        <v>0</v>
      </c>
      <c r="G175" s="74">
        <f t="shared" si="124"/>
        <v>0</v>
      </c>
      <c r="H175" s="74">
        <f t="shared" si="124"/>
        <v>0</v>
      </c>
      <c r="I175" s="74">
        <f t="shared" si="124"/>
        <v>0</v>
      </c>
      <c r="J175" s="74">
        <f t="shared" si="124"/>
        <v>0</v>
      </c>
      <c r="K175" s="74">
        <f t="shared" si="124"/>
        <v>0</v>
      </c>
      <c r="L175" s="74">
        <f t="shared" si="124"/>
        <v>0</v>
      </c>
      <c r="M175" s="74">
        <f t="shared" si="124"/>
        <v>0</v>
      </c>
    </row>
    <row r="176" spans="2:26" ht="13.8">
      <c r="B176" s="48" t="str">
        <f t="shared" si="121"/>
        <v>GPON Triplexer</v>
      </c>
      <c r="C176" s="74">
        <f t="shared" ref="C176:M176" si="125">C58*P$153/10^6</f>
        <v>4.0244873243626014</v>
      </c>
      <c r="D176" s="74">
        <f t="shared" si="125"/>
        <v>0</v>
      </c>
      <c r="E176" s="74">
        <f t="shared" si="125"/>
        <v>0</v>
      </c>
      <c r="F176" s="74">
        <f t="shared" si="125"/>
        <v>0</v>
      </c>
      <c r="G176" s="74">
        <f t="shared" si="125"/>
        <v>0</v>
      </c>
      <c r="H176" s="74">
        <f t="shared" si="125"/>
        <v>0</v>
      </c>
      <c r="I176" s="74">
        <f t="shared" si="125"/>
        <v>0</v>
      </c>
      <c r="J176" s="74">
        <f t="shared" si="125"/>
        <v>0</v>
      </c>
      <c r="K176" s="74">
        <f t="shared" si="125"/>
        <v>0</v>
      </c>
      <c r="L176" s="74">
        <f t="shared" si="125"/>
        <v>0</v>
      </c>
      <c r="M176" s="74">
        <f t="shared" si="125"/>
        <v>0</v>
      </c>
    </row>
    <row r="177" spans="2:13" ht="13.8">
      <c r="B177" s="48" t="str">
        <f t="shared" si="121"/>
        <v>EPON ONU transceiver</v>
      </c>
      <c r="C177" s="74">
        <f t="shared" ref="C177:M177" si="126">C59*P$154/10^6</f>
        <v>6.5212969999999997</v>
      </c>
      <c r="D177" s="74">
        <f t="shared" si="126"/>
        <v>2.5779879999999999</v>
      </c>
      <c r="E177" s="74">
        <f t="shared" si="126"/>
        <v>0</v>
      </c>
      <c r="F177" s="74">
        <f t="shared" si="126"/>
        <v>0</v>
      </c>
      <c r="G177" s="74">
        <f t="shared" si="126"/>
        <v>0</v>
      </c>
      <c r="H177" s="74">
        <f t="shared" si="126"/>
        <v>0</v>
      </c>
      <c r="I177" s="74">
        <f t="shared" si="126"/>
        <v>0</v>
      </c>
      <c r="J177" s="74">
        <f t="shared" si="126"/>
        <v>0</v>
      </c>
      <c r="K177" s="74">
        <f t="shared" si="126"/>
        <v>0</v>
      </c>
      <c r="L177" s="74">
        <f t="shared" si="126"/>
        <v>0</v>
      </c>
      <c r="M177" s="74">
        <f t="shared" si="126"/>
        <v>0</v>
      </c>
    </row>
    <row r="178" spans="2:13" ht="13.8">
      <c r="B178" s="48" t="str">
        <f t="shared" si="121"/>
        <v>EPON ONU BOSA</v>
      </c>
      <c r="C178" s="74">
        <f t="shared" ref="C178:M178" si="127">C60*P$155/10^6</f>
        <v>33.772289711999996</v>
      </c>
      <c r="D178" s="74">
        <f t="shared" si="127"/>
        <v>12.905466669774089</v>
      </c>
      <c r="E178" s="74">
        <f t="shared" si="127"/>
        <v>0</v>
      </c>
      <c r="F178" s="74">
        <f t="shared" si="127"/>
        <v>0</v>
      </c>
      <c r="G178" s="74">
        <f t="shared" si="127"/>
        <v>0</v>
      </c>
      <c r="H178" s="74">
        <f t="shared" si="127"/>
        <v>0</v>
      </c>
      <c r="I178" s="74">
        <f t="shared" si="127"/>
        <v>0</v>
      </c>
      <c r="J178" s="74">
        <f t="shared" si="127"/>
        <v>0</v>
      </c>
      <c r="K178" s="74">
        <f t="shared" si="127"/>
        <v>0</v>
      </c>
      <c r="L178" s="74">
        <f t="shared" si="127"/>
        <v>0</v>
      </c>
      <c r="M178" s="74">
        <f t="shared" si="127"/>
        <v>0</v>
      </c>
    </row>
    <row r="179" spans="2:13" ht="13.8">
      <c r="B179" s="48" t="str">
        <f t="shared" si="121"/>
        <v>EPON OLTs</v>
      </c>
      <c r="C179" s="74">
        <f t="shared" ref="C179:M179" si="128">C61*P$156/10^6</f>
        <v>4.2434430012881066</v>
      </c>
      <c r="D179" s="74">
        <f t="shared" si="128"/>
        <v>3.3385975000000001</v>
      </c>
      <c r="E179" s="74">
        <f t="shared" si="128"/>
        <v>0</v>
      </c>
      <c r="F179" s="74">
        <f t="shared" si="128"/>
        <v>0</v>
      </c>
      <c r="G179" s="74">
        <f t="shared" si="128"/>
        <v>0</v>
      </c>
      <c r="H179" s="74">
        <f t="shared" si="128"/>
        <v>0</v>
      </c>
      <c r="I179" s="74">
        <f t="shared" si="128"/>
        <v>0</v>
      </c>
      <c r="J179" s="74">
        <f t="shared" si="128"/>
        <v>0</v>
      </c>
      <c r="K179" s="74">
        <f t="shared" si="128"/>
        <v>0</v>
      </c>
      <c r="L179" s="74">
        <f t="shared" si="128"/>
        <v>0</v>
      </c>
      <c r="M179" s="74">
        <f t="shared" si="128"/>
        <v>0</v>
      </c>
    </row>
    <row r="180" spans="2:13" ht="13.8">
      <c r="B180" s="48" t="str">
        <f t="shared" si="121"/>
        <v>XG-PON ONU transceiver (10G/1G or 2.5G)</v>
      </c>
      <c r="C180" s="74">
        <f t="shared" ref="C180:M186" si="129">C62*P157/10^6</f>
        <v>30.1</v>
      </c>
      <c r="D180" s="74">
        <f t="shared" si="129"/>
        <v>77.848177021276598</v>
      </c>
      <c r="E180" s="74">
        <f t="shared" si="129"/>
        <v>0</v>
      </c>
      <c r="F180" s="74">
        <f t="shared" si="129"/>
        <v>0</v>
      </c>
      <c r="G180" s="74">
        <f t="shared" si="129"/>
        <v>0</v>
      </c>
      <c r="H180" s="74">
        <f t="shared" si="129"/>
        <v>0</v>
      </c>
      <c r="I180" s="74">
        <f t="shared" si="129"/>
        <v>0</v>
      </c>
      <c r="J180" s="74">
        <f t="shared" si="129"/>
        <v>0</v>
      </c>
      <c r="K180" s="74">
        <f t="shared" si="129"/>
        <v>0</v>
      </c>
      <c r="L180" s="74">
        <f t="shared" si="129"/>
        <v>0</v>
      </c>
      <c r="M180" s="74">
        <f t="shared" si="129"/>
        <v>0</v>
      </c>
    </row>
    <row r="181" spans="2:13" ht="13.8">
      <c r="B181" s="48" t="str">
        <f t="shared" si="121"/>
        <v>XG-PON ONU BOSA (10G/1G or 2.5G)</v>
      </c>
      <c r="C181" s="74">
        <f t="shared" si="129"/>
        <v>0</v>
      </c>
      <c r="D181" s="74">
        <f t="shared" si="129"/>
        <v>0</v>
      </c>
      <c r="E181" s="74">
        <f t="shared" si="129"/>
        <v>0</v>
      </c>
      <c r="F181" s="74">
        <f t="shared" si="129"/>
        <v>0</v>
      </c>
      <c r="G181" s="74">
        <f t="shared" si="129"/>
        <v>0</v>
      </c>
      <c r="H181" s="74">
        <f t="shared" si="129"/>
        <v>0</v>
      </c>
      <c r="I181" s="74">
        <f t="shared" si="129"/>
        <v>0</v>
      </c>
      <c r="J181" s="74">
        <f t="shared" si="129"/>
        <v>0</v>
      </c>
      <c r="K181" s="74">
        <f t="shared" si="129"/>
        <v>0</v>
      </c>
      <c r="L181" s="74">
        <f t="shared" si="129"/>
        <v>0</v>
      </c>
      <c r="M181" s="74">
        <f t="shared" si="129"/>
        <v>0</v>
      </c>
    </row>
    <row r="182" spans="2:13" ht="13.8">
      <c r="B182" s="48" t="str">
        <f t="shared" si="121"/>
        <v>XGS-PON ONU transceiver (10G/10G)</v>
      </c>
      <c r="C182" s="74">
        <f t="shared" si="129"/>
        <v>0</v>
      </c>
      <c r="D182" s="74">
        <f t="shared" si="129"/>
        <v>0</v>
      </c>
      <c r="E182" s="74">
        <f t="shared" si="129"/>
        <v>0</v>
      </c>
      <c r="F182" s="74">
        <f t="shared" si="129"/>
        <v>0</v>
      </c>
      <c r="G182" s="74">
        <f t="shared" si="129"/>
        <v>0</v>
      </c>
      <c r="H182" s="74">
        <f t="shared" si="129"/>
        <v>0</v>
      </c>
      <c r="I182" s="74">
        <f t="shared" si="129"/>
        <v>0</v>
      </c>
      <c r="J182" s="74">
        <f t="shared" si="129"/>
        <v>0</v>
      </c>
      <c r="K182" s="74">
        <f t="shared" si="129"/>
        <v>0</v>
      </c>
      <c r="L182" s="74">
        <f t="shared" si="129"/>
        <v>0</v>
      </c>
      <c r="M182" s="74">
        <f t="shared" si="129"/>
        <v>0</v>
      </c>
    </row>
    <row r="183" spans="2:13" ht="13.8">
      <c r="B183" s="48" t="str">
        <f t="shared" si="121"/>
        <v>XGS-PON ONU BOSA (10G/10G)</v>
      </c>
      <c r="C183" s="74">
        <f t="shared" si="129"/>
        <v>0</v>
      </c>
      <c r="D183" s="74">
        <f t="shared" si="129"/>
        <v>0</v>
      </c>
      <c r="E183" s="74">
        <f t="shared" si="129"/>
        <v>0</v>
      </c>
      <c r="F183" s="74">
        <f t="shared" si="129"/>
        <v>0</v>
      </c>
      <c r="G183" s="74">
        <f t="shared" si="129"/>
        <v>0</v>
      </c>
      <c r="H183" s="74">
        <f t="shared" si="129"/>
        <v>0</v>
      </c>
      <c r="I183" s="74">
        <f t="shared" si="129"/>
        <v>0</v>
      </c>
      <c r="J183" s="74">
        <f t="shared" si="129"/>
        <v>0</v>
      </c>
      <c r="K183" s="74">
        <f t="shared" si="129"/>
        <v>0</v>
      </c>
      <c r="L183" s="74">
        <f t="shared" si="129"/>
        <v>0</v>
      </c>
      <c r="M183" s="74">
        <f t="shared" si="129"/>
        <v>0</v>
      </c>
    </row>
    <row r="184" spans="2:13" ht="13.8">
      <c r="B184" s="48" t="str">
        <f t="shared" si="121"/>
        <v>XG/XGS-PON OLTs (incl CombiPON)</v>
      </c>
      <c r="C184" s="74">
        <f t="shared" si="129"/>
        <v>0</v>
      </c>
      <c r="D184" s="74">
        <f t="shared" si="129"/>
        <v>0</v>
      </c>
      <c r="E184" s="74">
        <f t="shared" si="129"/>
        <v>0</v>
      </c>
      <c r="F184" s="74">
        <f t="shared" si="129"/>
        <v>0</v>
      </c>
      <c r="G184" s="74">
        <f t="shared" si="129"/>
        <v>0</v>
      </c>
      <c r="H184" s="74">
        <f t="shared" si="129"/>
        <v>0</v>
      </c>
      <c r="I184" s="74">
        <f t="shared" si="129"/>
        <v>0</v>
      </c>
      <c r="J184" s="74">
        <f t="shared" si="129"/>
        <v>0</v>
      </c>
      <c r="K184" s="74">
        <f t="shared" si="129"/>
        <v>0</v>
      </c>
      <c r="L184" s="74">
        <f t="shared" si="129"/>
        <v>0</v>
      </c>
      <c r="M184" s="74">
        <f t="shared" si="129"/>
        <v>0</v>
      </c>
    </row>
    <row r="185" spans="2:13" ht="13.8">
      <c r="B185" s="48" t="str">
        <f t="shared" si="121"/>
        <v>NG-PON2 ONUs</v>
      </c>
      <c r="C185" s="74">
        <f t="shared" si="129"/>
        <v>0</v>
      </c>
      <c r="D185" s="74">
        <f t="shared" si="129"/>
        <v>0</v>
      </c>
      <c r="E185" s="74">
        <f t="shared" si="129"/>
        <v>0</v>
      </c>
      <c r="F185" s="74">
        <f t="shared" si="129"/>
        <v>0</v>
      </c>
      <c r="G185" s="74">
        <f t="shared" si="129"/>
        <v>0</v>
      </c>
      <c r="H185" s="74">
        <f t="shared" si="129"/>
        <v>0</v>
      </c>
      <c r="I185" s="74">
        <f t="shared" si="129"/>
        <v>0</v>
      </c>
      <c r="J185" s="74">
        <f t="shared" si="129"/>
        <v>0</v>
      </c>
      <c r="K185" s="74">
        <f t="shared" si="129"/>
        <v>0</v>
      </c>
      <c r="L185" s="74">
        <f t="shared" si="129"/>
        <v>0</v>
      </c>
      <c r="M185" s="74">
        <f t="shared" si="129"/>
        <v>0</v>
      </c>
    </row>
    <row r="186" spans="2:13" ht="13.8">
      <c r="B186" s="48" t="str">
        <f t="shared" si="121"/>
        <v>NG-PON2 OLTs</v>
      </c>
      <c r="C186" s="74">
        <f t="shared" si="129"/>
        <v>0</v>
      </c>
      <c r="D186" s="74">
        <f t="shared" si="129"/>
        <v>0</v>
      </c>
      <c r="E186" s="74">
        <f t="shared" si="129"/>
        <v>0</v>
      </c>
      <c r="F186" s="74">
        <f t="shared" si="129"/>
        <v>0</v>
      </c>
      <c r="G186" s="74">
        <f t="shared" si="129"/>
        <v>0</v>
      </c>
      <c r="H186" s="74">
        <f t="shared" si="129"/>
        <v>0</v>
      </c>
      <c r="I186" s="74">
        <f t="shared" si="129"/>
        <v>0</v>
      </c>
      <c r="J186" s="74">
        <f t="shared" si="129"/>
        <v>0</v>
      </c>
      <c r="K186" s="74">
        <f t="shared" si="129"/>
        <v>0</v>
      </c>
      <c r="L186" s="74">
        <f t="shared" si="129"/>
        <v>0</v>
      </c>
      <c r="M186" s="74">
        <f t="shared" si="129"/>
        <v>0</v>
      </c>
    </row>
    <row r="187" spans="2:13" ht="13.8">
      <c r="B187" s="48" t="str">
        <f t="shared" si="121"/>
        <v>25G PON ONUs</v>
      </c>
      <c r="C187" s="74">
        <f t="shared" ref="C187:M187" si="130">C69*P$164/10^6</f>
        <v>0</v>
      </c>
      <c r="D187" s="74">
        <f t="shared" si="130"/>
        <v>0</v>
      </c>
      <c r="E187" s="74">
        <f t="shared" si="130"/>
        <v>0</v>
      </c>
      <c r="F187" s="74">
        <f t="shared" si="130"/>
        <v>0</v>
      </c>
      <c r="G187" s="74">
        <f t="shared" si="130"/>
        <v>0</v>
      </c>
      <c r="H187" s="74">
        <f t="shared" si="130"/>
        <v>0</v>
      </c>
      <c r="I187" s="74">
        <f t="shared" si="130"/>
        <v>0</v>
      </c>
      <c r="J187" s="74">
        <f t="shared" si="130"/>
        <v>0</v>
      </c>
      <c r="K187" s="74">
        <f t="shared" si="130"/>
        <v>0</v>
      </c>
      <c r="L187" s="74">
        <f t="shared" si="130"/>
        <v>0</v>
      </c>
      <c r="M187" s="74">
        <f t="shared" si="130"/>
        <v>0</v>
      </c>
    </row>
    <row r="188" spans="2:13" ht="13.8">
      <c r="B188" s="48" t="str">
        <f t="shared" si="121"/>
        <v>25G PON OLTs</v>
      </c>
      <c r="C188" s="74">
        <f t="shared" ref="C188:M188" si="131">C70*P$165/10^6</f>
        <v>0</v>
      </c>
      <c r="D188" s="74">
        <f t="shared" si="131"/>
        <v>0</v>
      </c>
      <c r="E188" s="74">
        <f t="shared" si="131"/>
        <v>0</v>
      </c>
      <c r="F188" s="74">
        <f t="shared" si="131"/>
        <v>0</v>
      </c>
      <c r="G188" s="74">
        <f t="shared" si="131"/>
        <v>0</v>
      </c>
      <c r="H188" s="74">
        <f t="shared" si="131"/>
        <v>0</v>
      </c>
      <c r="I188" s="74">
        <f t="shared" si="131"/>
        <v>0</v>
      </c>
      <c r="J188" s="74">
        <f t="shared" si="131"/>
        <v>0</v>
      </c>
      <c r="K188" s="74">
        <f t="shared" si="131"/>
        <v>0</v>
      </c>
      <c r="L188" s="74">
        <f t="shared" si="131"/>
        <v>0</v>
      </c>
      <c r="M188" s="74">
        <f t="shared" si="131"/>
        <v>0</v>
      </c>
    </row>
    <row r="189" spans="2:13" ht="13.8">
      <c r="B189" s="48" t="str">
        <f t="shared" si="121"/>
        <v>50G PON ONUs</v>
      </c>
      <c r="C189" s="74">
        <f t="shared" ref="C189:M189" si="132">C71*P$166/10^6</f>
        <v>0</v>
      </c>
      <c r="D189" s="74">
        <f t="shared" si="132"/>
        <v>0</v>
      </c>
      <c r="E189" s="74">
        <f t="shared" si="132"/>
        <v>0</v>
      </c>
      <c r="F189" s="74">
        <f t="shared" si="132"/>
        <v>0</v>
      </c>
      <c r="G189" s="74">
        <f t="shared" si="132"/>
        <v>0</v>
      </c>
      <c r="H189" s="74">
        <f t="shared" si="132"/>
        <v>0</v>
      </c>
      <c r="I189" s="74">
        <f t="shared" si="132"/>
        <v>0</v>
      </c>
      <c r="J189" s="74">
        <f t="shared" si="132"/>
        <v>0</v>
      </c>
      <c r="K189" s="74">
        <f t="shared" si="132"/>
        <v>0</v>
      </c>
      <c r="L189" s="74">
        <f t="shared" si="132"/>
        <v>0</v>
      </c>
      <c r="M189" s="74">
        <f t="shared" si="132"/>
        <v>0</v>
      </c>
    </row>
    <row r="190" spans="2:13" ht="13.8">
      <c r="B190" s="48" t="str">
        <f t="shared" si="121"/>
        <v>50G PON OLTs</v>
      </c>
      <c r="C190" s="74">
        <f t="shared" ref="C190:M190" si="133">C72*P$167/10^6</f>
        <v>0</v>
      </c>
      <c r="D190" s="74">
        <f t="shared" si="133"/>
        <v>0</v>
      </c>
      <c r="E190" s="74">
        <f t="shared" si="133"/>
        <v>0</v>
      </c>
      <c r="F190" s="74">
        <f t="shared" si="133"/>
        <v>0</v>
      </c>
      <c r="G190" s="74">
        <f t="shared" si="133"/>
        <v>0</v>
      </c>
      <c r="H190" s="74">
        <f t="shared" si="133"/>
        <v>0</v>
      </c>
      <c r="I190" s="74">
        <f t="shared" si="133"/>
        <v>0</v>
      </c>
      <c r="J190" s="74">
        <f t="shared" si="133"/>
        <v>0</v>
      </c>
      <c r="K190" s="74">
        <f t="shared" si="133"/>
        <v>0</v>
      </c>
      <c r="L190" s="74">
        <f t="shared" si="133"/>
        <v>0</v>
      </c>
      <c r="M190" s="74">
        <f t="shared" si="133"/>
        <v>0</v>
      </c>
    </row>
    <row r="191" spans="2:13" ht="13.8">
      <c r="B191" s="48" t="str">
        <f t="shared" si="121"/>
        <v>placeholder</v>
      </c>
      <c r="C191" s="75">
        <f t="shared" ref="C191:M191" si="134">C73*P$168/10^6</f>
        <v>0</v>
      </c>
      <c r="D191" s="75">
        <f t="shared" si="134"/>
        <v>0</v>
      </c>
      <c r="E191" s="75">
        <f t="shared" si="134"/>
        <v>0</v>
      </c>
      <c r="F191" s="75">
        <f t="shared" si="134"/>
        <v>0</v>
      </c>
      <c r="G191" s="75">
        <f t="shared" si="134"/>
        <v>0</v>
      </c>
      <c r="H191" s="75">
        <f t="shared" si="134"/>
        <v>0</v>
      </c>
      <c r="I191" s="75">
        <f t="shared" si="134"/>
        <v>0</v>
      </c>
      <c r="J191" s="75">
        <f t="shared" si="134"/>
        <v>0</v>
      </c>
      <c r="K191" s="75">
        <f t="shared" si="134"/>
        <v>0</v>
      </c>
      <c r="L191" s="75">
        <f t="shared" si="134"/>
        <v>0</v>
      </c>
      <c r="M191" s="75">
        <f t="shared" si="134"/>
        <v>0</v>
      </c>
    </row>
    <row r="192" spans="2:13" ht="13.8">
      <c r="B192" s="57" t="str">
        <f>"Total "&amp;B171&amp;" revenue"</f>
        <v>Total InP discrete revenue</v>
      </c>
      <c r="C192" s="76">
        <f t="shared" ref="C192:M192" si="135">SUM(C173:C191)</f>
        <v>560.81524705053187</v>
      </c>
      <c r="D192" s="76">
        <f t="shared" si="135"/>
        <v>404.77648091237393</v>
      </c>
      <c r="E192" s="76">
        <f t="shared" si="135"/>
        <v>0</v>
      </c>
      <c r="F192" s="76">
        <f t="shared" si="135"/>
        <v>0</v>
      </c>
      <c r="G192" s="76">
        <f t="shared" si="135"/>
        <v>0</v>
      </c>
      <c r="H192" s="76">
        <f t="shared" si="135"/>
        <v>0</v>
      </c>
      <c r="I192" s="76">
        <f t="shared" si="135"/>
        <v>0</v>
      </c>
      <c r="J192" s="76">
        <f t="shared" si="135"/>
        <v>0</v>
      </c>
      <c r="K192" s="76">
        <f t="shared" si="135"/>
        <v>0</v>
      </c>
      <c r="L192" s="76">
        <f t="shared" si="135"/>
        <v>0</v>
      </c>
      <c r="M192" s="76">
        <f t="shared" si="135"/>
        <v>0</v>
      </c>
    </row>
    <row r="194" spans="2:13" ht="21">
      <c r="B194" s="3" t="str">
        <f>B76</f>
        <v>InP integrated</v>
      </c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</row>
    <row r="195" spans="2:13" ht="13.8">
      <c r="B195" s="56" t="s">
        <v>55</v>
      </c>
      <c r="C195" s="6">
        <v>2018</v>
      </c>
      <c r="D195" s="6">
        <v>2019</v>
      </c>
      <c r="E195" s="6">
        <v>2020</v>
      </c>
      <c r="F195" s="6">
        <v>2021</v>
      </c>
      <c r="G195" s="6">
        <v>2022</v>
      </c>
      <c r="H195" s="6">
        <v>2023</v>
      </c>
      <c r="I195" s="6">
        <v>2024</v>
      </c>
      <c r="J195" s="6">
        <v>2025</v>
      </c>
      <c r="K195" s="6">
        <v>2026</v>
      </c>
      <c r="L195" s="6">
        <v>2027</v>
      </c>
      <c r="M195" s="6">
        <v>2028</v>
      </c>
    </row>
    <row r="196" spans="2:13" ht="13.8">
      <c r="B196" s="48" t="str">
        <f t="shared" ref="B196:B214" si="136">B78</f>
        <v>GPON ONU transceiver</v>
      </c>
      <c r="C196" s="74">
        <f t="shared" ref="C196:M196" si="137">C78*P$150/10^6</f>
        <v>0</v>
      </c>
      <c r="D196" s="74">
        <f t="shared" si="137"/>
        <v>0</v>
      </c>
      <c r="E196" s="74">
        <f t="shared" si="137"/>
        <v>0</v>
      </c>
      <c r="F196" s="74">
        <f t="shared" si="137"/>
        <v>0</v>
      </c>
      <c r="G196" s="74">
        <f t="shared" si="137"/>
        <v>0</v>
      </c>
      <c r="H196" s="74">
        <f t="shared" si="137"/>
        <v>0</v>
      </c>
      <c r="I196" s="74">
        <f t="shared" si="137"/>
        <v>0</v>
      </c>
      <c r="J196" s="74">
        <f t="shared" si="137"/>
        <v>0</v>
      </c>
      <c r="K196" s="74">
        <f t="shared" si="137"/>
        <v>0</v>
      </c>
      <c r="L196" s="74">
        <f t="shared" si="137"/>
        <v>0</v>
      </c>
      <c r="M196" s="74">
        <f t="shared" si="137"/>
        <v>0</v>
      </c>
    </row>
    <row r="197" spans="2:13" ht="13.8">
      <c r="B197" s="48" t="str">
        <f t="shared" si="136"/>
        <v>GPON ONU BOSA</v>
      </c>
      <c r="C197" s="74">
        <f t="shared" ref="C197:M197" si="138">C79*P$151/10^6</f>
        <v>0</v>
      </c>
      <c r="D197" s="74">
        <f t="shared" si="138"/>
        <v>0</v>
      </c>
      <c r="E197" s="74">
        <f t="shared" si="138"/>
        <v>0</v>
      </c>
      <c r="F197" s="74">
        <f t="shared" si="138"/>
        <v>0</v>
      </c>
      <c r="G197" s="74">
        <f t="shared" si="138"/>
        <v>0</v>
      </c>
      <c r="H197" s="74">
        <f t="shared" si="138"/>
        <v>0</v>
      </c>
      <c r="I197" s="74">
        <f t="shared" si="138"/>
        <v>0</v>
      </c>
      <c r="J197" s="74">
        <f t="shared" si="138"/>
        <v>0</v>
      </c>
      <c r="K197" s="74">
        <f t="shared" si="138"/>
        <v>0</v>
      </c>
      <c r="L197" s="74">
        <f t="shared" si="138"/>
        <v>0</v>
      </c>
      <c r="M197" s="74">
        <f t="shared" si="138"/>
        <v>0</v>
      </c>
    </row>
    <row r="198" spans="2:13" ht="13.8">
      <c r="B198" s="48" t="str">
        <f t="shared" si="136"/>
        <v>GPON OLT</v>
      </c>
      <c r="C198" s="74">
        <f t="shared" ref="C198:M198" si="139">C80*P$152/10^6</f>
        <v>0</v>
      </c>
      <c r="D198" s="74">
        <f t="shared" si="139"/>
        <v>0</v>
      </c>
      <c r="E198" s="74">
        <f t="shared" si="139"/>
        <v>0</v>
      </c>
      <c r="F198" s="74">
        <f t="shared" si="139"/>
        <v>0</v>
      </c>
      <c r="G198" s="74">
        <f t="shared" si="139"/>
        <v>0</v>
      </c>
      <c r="H198" s="74">
        <f t="shared" si="139"/>
        <v>0</v>
      </c>
      <c r="I198" s="74">
        <f t="shared" si="139"/>
        <v>0</v>
      </c>
      <c r="J198" s="74">
        <f t="shared" si="139"/>
        <v>0</v>
      </c>
      <c r="K198" s="74">
        <f t="shared" si="139"/>
        <v>0</v>
      </c>
      <c r="L198" s="74">
        <f t="shared" si="139"/>
        <v>0</v>
      </c>
      <c r="M198" s="74">
        <f t="shared" si="139"/>
        <v>0</v>
      </c>
    </row>
    <row r="199" spans="2:13" ht="13.8">
      <c r="B199" s="48" t="str">
        <f t="shared" si="136"/>
        <v>GPON Triplexer</v>
      </c>
      <c r="C199" s="74">
        <f t="shared" ref="C199:M199" si="140">C81*P$153/10^6</f>
        <v>0</v>
      </c>
      <c r="D199" s="74">
        <f t="shared" si="140"/>
        <v>0</v>
      </c>
      <c r="E199" s="74">
        <f t="shared" si="140"/>
        <v>0</v>
      </c>
      <c r="F199" s="74">
        <f t="shared" si="140"/>
        <v>0</v>
      </c>
      <c r="G199" s="74">
        <f t="shared" si="140"/>
        <v>0</v>
      </c>
      <c r="H199" s="74">
        <f t="shared" si="140"/>
        <v>0</v>
      </c>
      <c r="I199" s="74">
        <f t="shared" si="140"/>
        <v>0</v>
      </c>
      <c r="J199" s="74">
        <f t="shared" si="140"/>
        <v>0</v>
      </c>
      <c r="K199" s="74">
        <f t="shared" si="140"/>
        <v>0</v>
      </c>
      <c r="L199" s="74">
        <f t="shared" si="140"/>
        <v>0</v>
      </c>
      <c r="M199" s="74">
        <f t="shared" si="140"/>
        <v>0</v>
      </c>
    </row>
    <row r="200" spans="2:13" ht="13.8">
      <c r="B200" s="48" t="str">
        <f t="shared" si="136"/>
        <v>EPON ONU transceiver</v>
      </c>
      <c r="C200" s="74">
        <f t="shared" ref="C200:M200" si="141">C82*P$154/10^6</f>
        <v>0</v>
      </c>
      <c r="D200" s="74">
        <f t="shared" si="141"/>
        <v>0</v>
      </c>
      <c r="E200" s="74">
        <f t="shared" si="141"/>
        <v>0</v>
      </c>
      <c r="F200" s="74">
        <f t="shared" si="141"/>
        <v>0</v>
      </c>
      <c r="G200" s="74">
        <f t="shared" si="141"/>
        <v>0</v>
      </c>
      <c r="H200" s="74">
        <f t="shared" si="141"/>
        <v>0</v>
      </c>
      <c r="I200" s="74">
        <f t="shared" si="141"/>
        <v>0</v>
      </c>
      <c r="J200" s="74">
        <f t="shared" si="141"/>
        <v>0</v>
      </c>
      <c r="K200" s="74">
        <f t="shared" si="141"/>
        <v>0</v>
      </c>
      <c r="L200" s="74">
        <f t="shared" si="141"/>
        <v>0</v>
      </c>
      <c r="M200" s="74">
        <f t="shared" si="141"/>
        <v>0</v>
      </c>
    </row>
    <row r="201" spans="2:13" ht="13.8">
      <c r="B201" s="48" t="str">
        <f t="shared" si="136"/>
        <v>EPON ONU BOSA</v>
      </c>
      <c r="C201" s="74">
        <f t="shared" ref="C201:M201" si="142">C83*P$155/10^6</f>
        <v>0</v>
      </c>
      <c r="D201" s="74">
        <f t="shared" si="142"/>
        <v>0</v>
      </c>
      <c r="E201" s="74">
        <f t="shared" si="142"/>
        <v>0</v>
      </c>
      <c r="F201" s="74">
        <f t="shared" si="142"/>
        <v>0</v>
      </c>
      <c r="G201" s="74">
        <f t="shared" si="142"/>
        <v>0</v>
      </c>
      <c r="H201" s="74">
        <f t="shared" si="142"/>
        <v>0</v>
      </c>
      <c r="I201" s="74">
        <f t="shared" si="142"/>
        <v>0</v>
      </c>
      <c r="J201" s="74">
        <f t="shared" si="142"/>
        <v>0</v>
      </c>
      <c r="K201" s="74">
        <f t="shared" si="142"/>
        <v>0</v>
      </c>
      <c r="L201" s="74">
        <f t="shared" si="142"/>
        <v>0</v>
      </c>
      <c r="M201" s="74">
        <f t="shared" si="142"/>
        <v>0</v>
      </c>
    </row>
    <row r="202" spans="2:13" ht="13.8">
      <c r="B202" s="48" t="str">
        <f t="shared" si="136"/>
        <v>EPON OLTs</v>
      </c>
      <c r="C202" s="74">
        <f t="shared" ref="C202:M209" si="143">C84*P156/10^6</f>
        <v>0</v>
      </c>
      <c r="D202" s="74">
        <f t="shared" si="143"/>
        <v>0</v>
      </c>
      <c r="E202" s="74">
        <f t="shared" si="143"/>
        <v>0</v>
      </c>
      <c r="F202" s="74">
        <f t="shared" si="143"/>
        <v>0</v>
      </c>
      <c r="G202" s="74">
        <f t="shared" si="143"/>
        <v>0</v>
      </c>
      <c r="H202" s="74">
        <f t="shared" si="143"/>
        <v>0</v>
      </c>
      <c r="I202" s="74">
        <f t="shared" si="143"/>
        <v>0</v>
      </c>
      <c r="J202" s="74">
        <f t="shared" si="143"/>
        <v>0</v>
      </c>
      <c r="K202" s="74">
        <f t="shared" si="143"/>
        <v>0</v>
      </c>
      <c r="L202" s="74">
        <f t="shared" si="143"/>
        <v>0</v>
      </c>
      <c r="M202" s="74">
        <f t="shared" si="143"/>
        <v>0</v>
      </c>
    </row>
    <row r="203" spans="2:13" ht="13.8">
      <c r="B203" s="48" t="str">
        <f t="shared" si="136"/>
        <v>XG-PON ONU transceiver (10G/1G or 2.5G)</v>
      </c>
      <c r="C203" s="74">
        <f t="shared" si="143"/>
        <v>0</v>
      </c>
      <c r="D203" s="74">
        <f t="shared" si="143"/>
        <v>0</v>
      </c>
      <c r="E203" s="74">
        <f t="shared" si="143"/>
        <v>0</v>
      </c>
      <c r="F203" s="74">
        <f t="shared" si="143"/>
        <v>0</v>
      </c>
      <c r="G203" s="74">
        <f t="shared" si="143"/>
        <v>0</v>
      </c>
      <c r="H203" s="74">
        <f t="shared" si="143"/>
        <v>0</v>
      </c>
      <c r="I203" s="74">
        <f t="shared" si="143"/>
        <v>0</v>
      </c>
      <c r="J203" s="74">
        <f t="shared" si="143"/>
        <v>0</v>
      </c>
      <c r="K203" s="74">
        <f t="shared" si="143"/>
        <v>0</v>
      </c>
      <c r="L203" s="74">
        <f t="shared" si="143"/>
        <v>0</v>
      </c>
      <c r="M203" s="74">
        <f t="shared" si="143"/>
        <v>0</v>
      </c>
    </row>
    <row r="204" spans="2:13" ht="13.8">
      <c r="B204" s="48" t="str">
        <f t="shared" si="136"/>
        <v>XG-PON ONU BOSA (10G/1G or 2.5G)</v>
      </c>
      <c r="C204" s="74">
        <f t="shared" si="143"/>
        <v>0</v>
      </c>
      <c r="D204" s="74">
        <f t="shared" si="143"/>
        <v>0</v>
      </c>
      <c r="E204" s="74">
        <f t="shared" si="143"/>
        <v>0</v>
      </c>
      <c r="F204" s="74">
        <f t="shared" si="143"/>
        <v>0</v>
      </c>
      <c r="G204" s="74">
        <f t="shared" si="143"/>
        <v>0</v>
      </c>
      <c r="H204" s="74">
        <f t="shared" si="143"/>
        <v>0</v>
      </c>
      <c r="I204" s="74">
        <f t="shared" si="143"/>
        <v>0</v>
      </c>
      <c r="J204" s="74">
        <f t="shared" si="143"/>
        <v>0</v>
      </c>
      <c r="K204" s="74">
        <f t="shared" si="143"/>
        <v>0</v>
      </c>
      <c r="L204" s="74">
        <f t="shared" si="143"/>
        <v>0</v>
      </c>
      <c r="M204" s="74">
        <f t="shared" si="143"/>
        <v>0</v>
      </c>
    </row>
    <row r="205" spans="2:13" ht="13.8">
      <c r="B205" s="48" t="str">
        <f t="shared" si="136"/>
        <v>XGS-PON ONU transceiver (10G/10G)</v>
      </c>
      <c r="C205" s="74">
        <f t="shared" si="143"/>
        <v>42.511600000000001</v>
      </c>
      <c r="D205" s="74">
        <f t="shared" si="143"/>
        <v>24.978555574468082</v>
      </c>
      <c r="E205" s="74">
        <f t="shared" si="143"/>
        <v>0</v>
      </c>
      <c r="F205" s="74">
        <f t="shared" si="143"/>
        <v>0</v>
      </c>
      <c r="G205" s="74">
        <f t="shared" si="143"/>
        <v>0</v>
      </c>
      <c r="H205" s="74">
        <f t="shared" si="143"/>
        <v>0</v>
      </c>
      <c r="I205" s="74">
        <f t="shared" si="143"/>
        <v>0</v>
      </c>
      <c r="J205" s="74">
        <f t="shared" si="143"/>
        <v>0</v>
      </c>
      <c r="K205" s="74">
        <f t="shared" si="143"/>
        <v>0</v>
      </c>
      <c r="L205" s="74">
        <f t="shared" si="143"/>
        <v>0</v>
      </c>
      <c r="M205" s="74">
        <f t="shared" si="143"/>
        <v>0</v>
      </c>
    </row>
    <row r="206" spans="2:13" ht="13.8">
      <c r="B206" s="48" t="str">
        <f t="shared" si="136"/>
        <v>XGS-PON ONU BOSA (10G/10G)</v>
      </c>
      <c r="C206" s="74">
        <f t="shared" si="143"/>
        <v>0</v>
      </c>
      <c r="D206" s="74">
        <f t="shared" si="143"/>
        <v>0</v>
      </c>
      <c r="E206" s="74">
        <f t="shared" si="143"/>
        <v>0</v>
      </c>
      <c r="F206" s="74">
        <f t="shared" si="143"/>
        <v>0</v>
      </c>
      <c r="G206" s="74">
        <f t="shared" si="143"/>
        <v>0</v>
      </c>
      <c r="H206" s="74">
        <f t="shared" si="143"/>
        <v>0</v>
      </c>
      <c r="I206" s="74">
        <f t="shared" si="143"/>
        <v>0</v>
      </c>
      <c r="J206" s="74">
        <f t="shared" si="143"/>
        <v>0</v>
      </c>
      <c r="K206" s="74">
        <f t="shared" si="143"/>
        <v>0</v>
      </c>
      <c r="L206" s="74">
        <f t="shared" si="143"/>
        <v>0</v>
      </c>
      <c r="M206" s="74">
        <f t="shared" si="143"/>
        <v>0</v>
      </c>
    </row>
    <row r="207" spans="2:13" ht="13.8">
      <c r="B207" s="48" t="str">
        <f t="shared" si="136"/>
        <v>XG/XGS-PON OLTs (incl CombiPON)</v>
      </c>
      <c r="C207" s="74">
        <f t="shared" si="143"/>
        <v>104.54958277626251</v>
      </c>
      <c r="D207" s="74">
        <f t="shared" si="143"/>
        <v>138.05950971417079</v>
      </c>
      <c r="E207" s="74">
        <f t="shared" si="143"/>
        <v>0</v>
      </c>
      <c r="F207" s="74">
        <f t="shared" si="143"/>
        <v>0</v>
      </c>
      <c r="G207" s="74">
        <f t="shared" si="143"/>
        <v>0</v>
      </c>
      <c r="H207" s="74">
        <f t="shared" si="143"/>
        <v>0</v>
      </c>
      <c r="I207" s="74">
        <f t="shared" si="143"/>
        <v>0</v>
      </c>
      <c r="J207" s="74">
        <f t="shared" si="143"/>
        <v>0</v>
      </c>
      <c r="K207" s="74">
        <f t="shared" si="143"/>
        <v>0</v>
      </c>
      <c r="L207" s="74">
        <f t="shared" si="143"/>
        <v>0</v>
      </c>
      <c r="M207" s="74">
        <f t="shared" si="143"/>
        <v>0</v>
      </c>
    </row>
    <row r="208" spans="2:13" ht="13.8">
      <c r="B208" s="48" t="str">
        <f t="shared" si="136"/>
        <v>NG-PON2 ONUs</v>
      </c>
      <c r="C208" s="74">
        <f t="shared" si="143"/>
        <v>0.57499999999999996</v>
      </c>
      <c r="D208" s="74">
        <f t="shared" si="143"/>
        <v>1.98</v>
      </c>
      <c r="E208" s="74">
        <f t="shared" si="143"/>
        <v>0</v>
      </c>
      <c r="F208" s="74">
        <f t="shared" si="143"/>
        <v>0</v>
      </c>
      <c r="G208" s="74">
        <f t="shared" si="143"/>
        <v>0</v>
      </c>
      <c r="H208" s="74">
        <f t="shared" si="143"/>
        <v>0</v>
      </c>
      <c r="I208" s="74">
        <f t="shared" si="143"/>
        <v>0</v>
      </c>
      <c r="J208" s="74">
        <f t="shared" si="143"/>
        <v>0</v>
      </c>
      <c r="K208" s="74">
        <f t="shared" si="143"/>
        <v>0</v>
      </c>
      <c r="L208" s="74">
        <f t="shared" si="143"/>
        <v>0</v>
      </c>
      <c r="M208" s="74">
        <f t="shared" si="143"/>
        <v>0</v>
      </c>
    </row>
    <row r="209" spans="2:13" ht="13.8">
      <c r="B209" s="48" t="str">
        <f t="shared" si="136"/>
        <v>NG-PON2 OLTs</v>
      </c>
      <c r="C209" s="74">
        <f t="shared" si="143"/>
        <v>0.20250000000000001</v>
      </c>
      <c r="D209" s="74">
        <f t="shared" si="143"/>
        <v>0.78</v>
      </c>
      <c r="E209" s="74">
        <f t="shared" si="143"/>
        <v>0</v>
      </c>
      <c r="F209" s="74">
        <f t="shared" si="143"/>
        <v>0</v>
      </c>
      <c r="G209" s="74">
        <f t="shared" si="143"/>
        <v>0</v>
      </c>
      <c r="H209" s="74">
        <f t="shared" si="143"/>
        <v>0</v>
      </c>
      <c r="I209" s="74">
        <f t="shared" si="143"/>
        <v>0</v>
      </c>
      <c r="J209" s="74">
        <f t="shared" si="143"/>
        <v>0</v>
      </c>
      <c r="K209" s="74">
        <f t="shared" si="143"/>
        <v>0</v>
      </c>
      <c r="L209" s="74">
        <f t="shared" si="143"/>
        <v>0</v>
      </c>
      <c r="M209" s="74">
        <f t="shared" si="143"/>
        <v>0</v>
      </c>
    </row>
    <row r="210" spans="2:13" ht="13.8">
      <c r="B210" s="48" t="str">
        <f t="shared" si="136"/>
        <v>25G PON ONUs</v>
      </c>
      <c r="C210" s="74">
        <f t="shared" ref="C210:M210" si="144">C92*P$164/10^6</f>
        <v>0</v>
      </c>
      <c r="D210" s="74">
        <f t="shared" si="144"/>
        <v>0</v>
      </c>
      <c r="E210" s="74">
        <f t="shared" si="144"/>
        <v>0</v>
      </c>
      <c r="F210" s="74">
        <f t="shared" si="144"/>
        <v>0</v>
      </c>
      <c r="G210" s="74">
        <f t="shared" si="144"/>
        <v>0</v>
      </c>
      <c r="H210" s="74">
        <f t="shared" si="144"/>
        <v>0</v>
      </c>
      <c r="I210" s="74">
        <f t="shared" si="144"/>
        <v>0</v>
      </c>
      <c r="J210" s="74">
        <f t="shared" si="144"/>
        <v>0</v>
      </c>
      <c r="K210" s="74">
        <f t="shared" si="144"/>
        <v>0</v>
      </c>
      <c r="L210" s="74">
        <f t="shared" si="144"/>
        <v>0</v>
      </c>
      <c r="M210" s="74">
        <f t="shared" si="144"/>
        <v>0</v>
      </c>
    </row>
    <row r="211" spans="2:13" ht="13.8">
      <c r="B211" s="48" t="str">
        <f t="shared" si="136"/>
        <v>25G PON OLTs</v>
      </c>
      <c r="C211" s="74">
        <f t="shared" ref="C211:M211" si="145">C93*P$165/10^6</f>
        <v>0</v>
      </c>
      <c r="D211" s="74">
        <f t="shared" si="145"/>
        <v>0</v>
      </c>
      <c r="E211" s="74">
        <f t="shared" si="145"/>
        <v>0</v>
      </c>
      <c r="F211" s="74">
        <f t="shared" si="145"/>
        <v>0</v>
      </c>
      <c r="G211" s="74">
        <f t="shared" si="145"/>
        <v>0</v>
      </c>
      <c r="H211" s="74">
        <f t="shared" si="145"/>
        <v>0</v>
      </c>
      <c r="I211" s="74">
        <f t="shared" si="145"/>
        <v>0</v>
      </c>
      <c r="J211" s="74">
        <f t="shared" si="145"/>
        <v>0</v>
      </c>
      <c r="K211" s="74">
        <f t="shared" si="145"/>
        <v>0</v>
      </c>
      <c r="L211" s="74">
        <f t="shared" si="145"/>
        <v>0</v>
      </c>
      <c r="M211" s="74">
        <f t="shared" si="145"/>
        <v>0</v>
      </c>
    </row>
    <row r="212" spans="2:13" ht="13.8">
      <c r="B212" s="48" t="str">
        <f t="shared" si="136"/>
        <v>50G PON ONUs</v>
      </c>
      <c r="C212" s="74">
        <f t="shared" ref="C212:M212" si="146">C94*P$166/10^6</f>
        <v>0</v>
      </c>
      <c r="D212" s="74">
        <f t="shared" si="146"/>
        <v>0</v>
      </c>
      <c r="E212" s="74">
        <f t="shared" si="146"/>
        <v>0</v>
      </c>
      <c r="F212" s="74">
        <f t="shared" si="146"/>
        <v>0</v>
      </c>
      <c r="G212" s="74">
        <f t="shared" si="146"/>
        <v>0</v>
      </c>
      <c r="H212" s="74">
        <f t="shared" si="146"/>
        <v>0</v>
      </c>
      <c r="I212" s="74">
        <f t="shared" si="146"/>
        <v>0</v>
      </c>
      <c r="J212" s="74">
        <f t="shared" si="146"/>
        <v>0</v>
      </c>
      <c r="K212" s="74">
        <f t="shared" si="146"/>
        <v>0</v>
      </c>
      <c r="L212" s="74">
        <f t="shared" si="146"/>
        <v>0</v>
      </c>
      <c r="M212" s="74">
        <f t="shared" si="146"/>
        <v>0</v>
      </c>
    </row>
    <row r="213" spans="2:13" ht="13.8">
      <c r="B213" s="48" t="str">
        <f t="shared" si="136"/>
        <v>50G PON OLTs</v>
      </c>
      <c r="C213" s="74">
        <f t="shared" ref="C213:M213" si="147">C95*P$167/10^6</f>
        <v>0</v>
      </c>
      <c r="D213" s="74">
        <f t="shared" si="147"/>
        <v>0</v>
      </c>
      <c r="E213" s="74">
        <f t="shared" si="147"/>
        <v>0</v>
      </c>
      <c r="F213" s="74">
        <f t="shared" si="147"/>
        <v>0</v>
      </c>
      <c r="G213" s="74">
        <f t="shared" si="147"/>
        <v>0</v>
      </c>
      <c r="H213" s="74">
        <f t="shared" si="147"/>
        <v>0</v>
      </c>
      <c r="I213" s="74">
        <f t="shared" si="147"/>
        <v>0</v>
      </c>
      <c r="J213" s="74">
        <f t="shared" si="147"/>
        <v>0</v>
      </c>
      <c r="K213" s="74">
        <f t="shared" si="147"/>
        <v>0</v>
      </c>
      <c r="L213" s="74">
        <f t="shared" si="147"/>
        <v>0</v>
      </c>
      <c r="M213" s="74">
        <f t="shared" si="147"/>
        <v>0</v>
      </c>
    </row>
    <row r="214" spans="2:13" ht="13.8">
      <c r="B214" s="48" t="str">
        <f t="shared" si="136"/>
        <v>placeholder</v>
      </c>
      <c r="C214" s="75">
        <f t="shared" ref="C214:M214" si="148">C96*P$168/10^6</f>
        <v>0</v>
      </c>
      <c r="D214" s="75">
        <f t="shared" si="148"/>
        <v>0</v>
      </c>
      <c r="E214" s="75">
        <f t="shared" si="148"/>
        <v>0</v>
      </c>
      <c r="F214" s="75">
        <f t="shared" si="148"/>
        <v>0</v>
      </c>
      <c r="G214" s="75">
        <f t="shared" si="148"/>
        <v>0</v>
      </c>
      <c r="H214" s="75">
        <f t="shared" si="148"/>
        <v>0</v>
      </c>
      <c r="I214" s="75">
        <f t="shared" si="148"/>
        <v>0</v>
      </c>
      <c r="J214" s="75">
        <f t="shared" si="148"/>
        <v>0</v>
      </c>
      <c r="K214" s="75">
        <f t="shared" si="148"/>
        <v>0</v>
      </c>
      <c r="L214" s="75">
        <f t="shared" si="148"/>
        <v>0</v>
      </c>
      <c r="M214" s="75">
        <f t="shared" si="148"/>
        <v>0</v>
      </c>
    </row>
    <row r="215" spans="2:13" ht="13.8">
      <c r="B215" s="57" t="str">
        <f>"Total "&amp;B194&amp;" revenue"</f>
        <v>Total InP integrated revenue</v>
      </c>
      <c r="C215" s="76">
        <f t="shared" ref="C215:M215" si="149">SUM(C196:C214)</f>
        <v>147.83868277626249</v>
      </c>
      <c r="D215" s="76">
        <f t="shared" si="149"/>
        <v>165.79806528863887</v>
      </c>
      <c r="E215" s="76">
        <f t="shared" si="149"/>
        <v>0</v>
      </c>
      <c r="F215" s="76">
        <f t="shared" si="149"/>
        <v>0</v>
      </c>
      <c r="G215" s="76">
        <f t="shared" si="149"/>
        <v>0</v>
      </c>
      <c r="H215" s="76">
        <f t="shared" si="149"/>
        <v>0</v>
      </c>
      <c r="I215" s="76">
        <f t="shared" si="149"/>
        <v>0</v>
      </c>
      <c r="J215" s="76">
        <f t="shared" si="149"/>
        <v>0</v>
      </c>
      <c r="K215" s="76">
        <f t="shared" si="149"/>
        <v>0</v>
      </c>
      <c r="L215" s="76">
        <f t="shared" si="149"/>
        <v>0</v>
      </c>
      <c r="M215" s="76">
        <f t="shared" si="149"/>
        <v>0</v>
      </c>
    </row>
    <row r="217" spans="2:13" ht="21">
      <c r="B217" s="3" t="str">
        <f>B99</f>
        <v>GaAs discrete</v>
      </c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</row>
    <row r="218" spans="2:13" ht="13.8">
      <c r="B218" s="56" t="s">
        <v>55</v>
      </c>
      <c r="C218" s="6">
        <v>2018</v>
      </c>
      <c r="D218" s="6">
        <v>2019</v>
      </c>
      <c r="E218" s="6">
        <v>2020</v>
      </c>
      <c r="F218" s="6">
        <v>2021</v>
      </c>
      <c r="G218" s="6">
        <v>2022</v>
      </c>
      <c r="H218" s="6">
        <v>2023</v>
      </c>
      <c r="I218" s="6">
        <v>2024</v>
      </c>
      <c r="J218" s="6">
        <v>2025</v>
      </c>
      <c r="K218" s="6">
        <v>2026</v>
      </c>
      <c r="L218" s="6">
        <v>2027</v>
      </c>
      <c r="M218" s="6">
        <v>2028</v>
      </c>
    </row>
    <row r="219" spans="2:13" ht="13.8">
      <c r="B219" s="48" t="str">
        <f t="shared" ref="B219:B237" si="150">B101</f>
        <v>GPON ONU transceiver</v>
      </c>
      <c r="C219" s="74">
        <f t="shared" ref="C219:M219" si="151">C101*P$150/10^6</f>
        <v>0</v>
      </c>
      <c r="D219" s="74">
        <f t="shared" si="151"/>
        <v>0</v>
      </c>
      <c r="E219" s="74">
        <f t="shared" si="151"/>
        <v>0</v>
      </c>
      <c r="F219" s="74">
        <f t="shared" si="151"/>
        <v>0</v>
      </c>
      <c r="G219" s="74">
        <f t="shared" si="151"/>
        <v>0</v>
      </c>
      <c r="H219" s="74">
        <f t="shared" si="151"/>
        <v>0</v>
      </c>
      <c r="I219" s="74">
        <f t="shared" si="151"/>
        <v>0</v>
      </c>
      <c r="J219" s="74">
        <f t="shared" si="151"/>
        <v>0</v>
      </c>
      <c r="K219" s="74">
        <f t="shared" si="151"/>
        <v>0</v>
      </c>
      <c r="L219" s="74">
        <f t="shared" si="151"/>
        <v>0</v>
      </c>
      <c r="M219" s="74">
        <f t="shared" si="151"/>
        <v>0</v>
      </c>
    </row>
    <row r="220" spans="2:13" ht="13.8">
      <c r="B220" s="48" t="str">
        <f t="shared" si="150"/>
        <v>GPON ONU BOSA</v>
      </c>
      <c r="C220" s="74">
        <f t="shared" ref="C220:M220" si="152">C102*P$151/10^6</f>
        <v>0</v>
      </c>
      <c r="D220" s="74">
        <f t="shared" si="152"/>
        <v>0</v>
      </c>
      <c r="E220" s="74">
        <f t="shared" si="152"/>
        <v>0</v>
      </c>
      <c r="F220" s="74">
        <f t="shared" si="152"/>
        <v>0</v>
      </c>
      <c r="G220" s="74">
        <f t="shared" si="152"/>
        <v>0</v>
      </c>
      <c r="H220" s="74">
        <f t="shared" si="152"/>
        <v>0</v>
      </c>
      <c r="I220" s="74">
        <f t="shared" si="152"/>
        <v>0</v>
      </c>
      <c r="J220" s="74">
        <f t="shared" si="152"/>
        <v>0</v>
      </c>
      <c r="K220" s="74">
        <f t="shared" si="152"/>
        <v>0</v>
      </c>
      <c r="L220" s="74">
        <f t="shared" si="152"/>
        <v>0</v>
      </c>
      <c r="M220" s="74">
        <f t="shared" si="152"/>
        <v>0</v>
      </c>
    </row>
    <row r="221" spans="2:13" ht="13.8">
      <c r="B221" s="48" t="str">
        <f t="shared" si="150"/>
        <v>GPON OLT</v>
      </c>
      <c r="C221" s="74">
        <f t="shared" ref="C221:M221" si="153">C103*P$152/10^6</f>
        <v>0</v>
      </c>
      <c r="D221" s="74">
        <f t="shared" si="153"/>
        <v>0</v>
      </c>
      <c r="E221" s="74">
        <f t="shared" si="153"/>
        <v>0</v>
      </c>
      <c r="F221" s="74">
        <f t="shared" si="153"/>
        <v>0</v>
      </c>
      <c r="G221" s="74">
        <f t="shared" si="153"/>
        <v>0</v>
      </c>
      <c r="H221" s="74">
        <f t="shared" si="153"/>
        <v>0</v>
      </c>
      <c r="I221" s="74">
        <f t="shared" si="153"/>
        <v>0</v>
      </c>
      <c r="J221" s="74">
        <f t="shared" si="153"/>
        <v>0</v>
      </c>
      <c r="K221" s="74">
        <f t="shared" si="153"/>
        <v>0</v>
      </c>
      <c r="L221" s="74">
        <f t="shared" si="153"/>
        <v>0</v>
      </c>
      <c r="M221" s="74">
        <f t="shared" si="153"/>
        <v>0</v>
      </c>
    </row>
    <row r="222" spans="2:13" ht="13.8">
      <c r="B222" s="48" t="str">
        <f t="shared" si="150"/>
        <v>GPON Triplexer</v>
      </c>
      <c r="C222" s="74">
        <f t="shared" ref="C222:M222" si="154">C104*P$153/10^6</f>
        <v>0</v>
      </c>
      <c r="D222" s="74">
        <f t="shared" si="154"/>
        <v>0</v>
      </c>
      <c r="E222" s="74">
        <f t="shared" si="154"/>
        <v>0</v>
      </c>
      <c r="F222" s="74">
        <f t="shared" si="154"/>
        <v>0</v>
      </c>
      <c r="G222" s="74">
        <f t="shared" si="154"/>
        <v>0</v>
      </c>
      <c r="H222" s="74">
        <f t="shared" si="154"/>
        <v>0</v>
      </c>
      <c r="I222" s="74">
        <f t="shared" si="154"/>
        <v>0</v>
      </c>
      <c r="J222" s="74">
        <f t="shared" si="154"/>
        <v>0</v>
      </c>
      <c r="K222" s="74">
        <f t="shared" si="154"/>
        <v>0</v>
      </c>
      <c r="L222" s="74">
        <f t="shared" si="154"/>
        <v>0</v>
      </c>
      <c r="M222" s="74">
        <f t="shared" si="154"/>
        <v>0</v>
      </c>
    </row>
    <row r="223" spans="2:13" ht="13.8">
      <c r="B223" s="48" t="str">
        <f t="shared" si="150"/>
        <v>EPON ONU transceiver</v>
      </c>
      <c r="C223" s="74">
        <f t="shared" ref="C223:M223" si="155">C105*P$154/10^6</f>
        <v>0</v>
      </c>
      <c r="D223" s="74">
        <f t="shared" si="155"/>
        <v>0</v>
      </c>
      <c r="E223" s="74">
        <f t="shared" si="155"/>
        <v>0</v>
      </c>
      <c r="F223" s="74">
        <f t="shared" si="155"/>
        <v>0</v>
      </c>
      <c r="G223" s="74">
        <f t="shared" si="155"/>
        <v>0</v>
      </c>
      <c r="H223" s="74">
        <f t="shared" si="155"/>
        <v>0</v>
      </c>
      <c r="I223" s="74">
        <f t="shared" si="155"/>
        <v>0</v>
      </c>
      <c r="J223" s="74">
        <f t="shared" si="155"/>
        <v>0</v>
      </c>
      <c r="K223" s="74">
        <f t="shared" si="155"/>
        <v>0</v>
      </c>
      <c r="L223" s="74">
        <f t="shared" si="155"/>
        <v>0</v>
      </c>
      <c r="M223" s="74">
        <f t="shared" si="155"/>
        <v>0</v>
      </c>
    </row>
    <row r="224" spans="2:13" ht="13.8">
      <c r="B224" s="48" t="str">
        <f t="shared" si="150"/>
        <v>EPON ONU BOSA</v>
      </c>
      <c r="C224" s="74">
        <f t="shared" ref="C224:M224" si="156">C106*P$155/10^6</f>
        <v>0</v>
      </c>
      <c r="D224" s="74">
        <f t="shared" si="156"/>
        <v>0</v>
      </c>
      <c r="E224" s="74">
        <f t="shared" si="156"/>
        <v>0</v>
      </c>
      <c r="F224" s="74">
        <f t="shared" si="156"/>
        <v>0</v>
      </c>
      <c r="G224" s="74">
        <f t="shared" si="156"/>
        <v>0</v>
      </c>
      <c r="H224" s="74">
        <f t="shared" si="156"/>
        <v>0</v>
      </c>
      <c r="I224" s="74">
        <f t="shared" si="156"/>
        <v>0</v>
      </c>
      <c r="J224" s="74">
        <f t="shared" si="156"/>
        <v>0</v>
      </c>
      <c r="K224" s="74">
        <f t="shared" si="156"/>
        <v>0</v>
      </c>
      <c r="L224" s="74">
        <f t="shared" si="156"/>
        <v>0</v>
      </c>
      <c r="M224" s="74">
        <f t="shared" si="156"/>
        <v>0</v>
      </c>
    </row>
    <row r="225" spans="2:13" ht="13.8">
      <c r="B225" s="48" t="str">
        <f t="shared" si="150"/>
        <v>EPON OLTs</v>
      </c>
      <c r="C225" s="74">
        <f t="shared" ref="C225:M232" si="157">C107*P156/10^6</f>
        <v>0</v>
      </c>
      <c r="D225" s="74">
        <f t="shared" si="157"/>
        <v>0</v>
      </c>
      <c r="E225" s="74">
        <f t="shared" si="157"/>
        <v>0</v>
      </c>
      <c r="F225" s="74">
        <f t="shared" si="157"/>
        <v>0</v>
      </c>
      <c r="G225" s="74">
        <f t="shared" si="157"/>
        <v>0</v>
      </c>
      <c r="H225" s="74">
        <f t="shared" si="157"/>
        <v>0</v>
      </c>
      <c r="I225" s="74">
        <f t="shared" si="157"/>
        <v>0</v>
      </c>
      <c r="J225" s="74">
        <f t="shared" si="157"/>
        <v>0</v>
      </c>
      <c r="K225" s="74">
        <f t="shared" si="157"/>
        <v>0</v>
      </c>
      <c r="L225" s="74">
        <f t="shared" si="157"/>
        <v>0</v>
      </c>
      <c r="M225" s="74">
        <f t="shared" si="157"/>
        <v>0</v>
      </c>
    </row>
    <row r="226" spans="2:13" ht="13.8">
      <c r="B226" s="48" t="str">
        <f t="shared" si="150"/>
        <v>XG-PON ONU transceiver (10G/1G or 2.5G)</v>
      </c>
      <c r="C226" s="74">
        <f t="shared" si="157"/>
        <v>0</v>
      </c>
      <c r="D226" s="74">
        <f t="shared" si="157"/>
        <v>0</v>
      </c>
      <c r="E226" s="74">
        <f t="shared" si="157"/>
        <v>0</v>
      </c>
      <c r="F226" s="74">
        <f t="shared" si="157"/>
        <v>0</v>
      </c>
      <c r="G226" s="74">
        <f t="shared" si="157"/>
        <v>0</v>
      </c>
      <c r="H226" s="74">
        <f t="shared" si="157"/>
        <v>0</v>
      </c>
      <c r="I226" s="74">
        <f t="shared" si="157"/>
        <v>0</v>
      </c>
      <c r="J226" s="74">
        <f t="shared" si="157"/>
        <v>0</v>
      </c>
      <c r="K226" s="74">
        <f t="shared" si="157"/>
        <v>0</v>
      </c>
      <c r="L226" s="74">
        <f t="shared" si="157"/>
        <v>0</v>
      </c>
      <c r="M226" s="74">
        <f t="shared" si="157"/>
        <v>0</v>
      </c>
    </row>
    <row r="227" spans="2:13" ht="13.8">
      <c r="B227" s="48" t="str">
        <f t="shared" si="150"/>
        <v>XG-PON ONU BOSA (10G/1G or 2.5G)</v>
      </c>
      <c r="C227" s="74">
        <f t="shared" si="157"/>
        <v>0</v>
      </c>
      <c r="D227" s="74">
        <f t="shared" si="157"/>
        <v>0</v>
      </c>
      <c r="E227" s="74">
        <f t="shared" si="157"/>
        <v>0</v>
      </c>
      <c r="F227" s="74">
        <f t="shared" si="157"/>
        <v>0</v>
      </c>
      <c r="G227" s="74">
        <f t="shared" si="157"/>
        <v>0</v>
      </c>
      <c r="H227" s="74">
        <f t="shared" si="157"/>
        <v>0</v>
      </c>
      <c r="I227" s="74">
        <f t="shared" si="157"/>
        <v>0</v>
      </c>
      <c r="J227" s="74">
        <f t="shared" si="157"/>
        <v>0</v>
      </c>
      <c r="K227" s="74">
        <f t="shared" si="157"/>
        <v>0</v>
      </c>
      <c r="L227" s="74">
        <f t="shared" si="157"/>
        <v>0</v>
      </c>
      <c r="M227" s="74">
        <f t="shared" si="157"/>
        <v>0</v>
      </c>
    </row>
    <row r="228" spans="2:13" ht="13.8">
      <c r="B228" s="48" t="str">
        <f t="shared" si="150"/>
        <v>XGS-PON ONU transceiver (10G/10G)</v>
      </c>
      <c r="C228" s="74">
        <f t="shared" si="157"/>
        <v>0</v>
      </c>
      <c r="D228" s="74">
        <f t="shared" si="157"/>
        <v>0</v>
      </c>
      <c r="E228" s="74">
        <f t="shared" si="157"/>
        <v>0</v>
      </c>
      <c r="F228" s="74">
        <f t="shared" si="157"/>
        <v>0</v>
      </c>
      <c r="G228" s="74">
        <f t="shared" si="157"/>
        <v>0</v>
      </c>
      <c r="H228" s="74">
        <f t="shared" si="157"/>
        <v>0</v>
      </c>
      <c r="I228" s="74">
        <f t="shared" si="157"/>
        <v>0</v>
      </c>
      <c r="J228" s="74">
        <f t="shared" si="157"/>
        <v>0</v>
      </c>
      <c r="K228" s="74">
        <f t="shared" si="157"/>
        <v>0</v>
      </c>
      <c r="L228" s="74">
        <f t="shared" si="157"/>
        <v>0</v>
      </c>
      <c r="M228" s="74">
        <f t="shared" si="157"/>
        <v>0</v>
      </c>
    </row>
    <row r="229" spans="2:13" ht="13.8">
      <c r="B229" s="48" t="str">
        <f t="shared" si="150"/>
        <v>XGS-PON ONU BOSA (10G/10G)</v>
      </c>
      <c r="C229" s="74">
        <f t="shared" si="157"/>
        <v>0</v>
      </c>
      <c r="D229" s="74">
        <f t="shared" si="157"/>
        <v>0</v>
      </c>
      <c r="E229" s="74">
        <f t="shared" si="157"/>
        <v>0</v>
      </c>
      <c r="F229" s="74">
        <f t="shared" si="157"/>
        <v>0</v>
      </c>
      <c r="G229" s="74">
        <f t="shared" si="157"/>
        <v>0</v>
      </c>
      <c r="H229" s="74">
        <f t="shared" si="157"/>
        <v>0</v>
      </c>
      <c r="I229" s="74">
        <f t="shared" si="157"/>
        <v>0</v>
      </c>
      <c r="J229" s="74">
        <f t="shared" si="157"/>
        <v>0</v>
      </c>
      <c r="K229" s="74">
        <f t="shared" si="157"/>
        <v>0</v>
      </c>
      <c r="L229" s="74">
        <f t="shared" si="157"/>
        <v>0</v>
      </c>
      <c r="M229" s="74">
        <f t="shared" si="157"/>
        <v>0</v>
      </c>
    </row>
    <row r="230" spans="2:13" ht="13.8">
      <c r="B230" s="48" t="str">
        <f t="shared" si="150"/>
        <v>XG/XGS-PON OLTs (incl CombiPON)</v>
      </c>
      <c r="C230" s="74">
        <f t="shared" si="157"/>
        <v>0</v>
      </c>
      <c r="D230" s="74">
        <f t="shared" si="157"/>
        <v>0</v>
      </c>
      <c r="E230" s="74">
        <f t="shared" si="157"/>
        <v>0</v>
      </c>
      <c r="F230" s="74">
        <f t="shared" si="157"/>
        <v>0</v>
      </c>
      <c r="G230" s="74">
        <f t="shared" si="157"/>
        <v>0</v>
      </c>
      <c r="H230" s="74">
        <f t="shared" si="157"/>
        <v>0</v>
      </c>
      <c r="I230" s="74">
        <f t="shared" si="157"/>
        <v>0</v>
      </c>
      <c r="J230" s="74">
        <f t="shared" si="157"/>
        <v>0</v>
      </c>
      <c r="K230" s="74">
        <f t="shared" si="157"/>
        <v>0</v>
      </c>
      <c r="L230" s="74">
        <f t="shared" si="157"/>
        <v>0</v>
      </c>
      <c r="M230" s="74">
        <f t="shared" si="157"/>
        <v>0</v>
      </c>
    </row>
    <row r="231" spans="2:13" ht="13.8">
      <c r="B231" s="48" t="str">
        <f t="shared" si="150"/>
        <v>NG-PON2 ONUs</v>
      </c>
      <c r="C231" s="74">
        <f t="shared" si="157"/>
        <v>0</v>
      </c>
      <c r="D231" s="74">
        <f t="shared" si="157"/>
        <v>0</v>
      </c>
      <c r="E231" s="74">
        <f t="shared" si="157"/>
        <v>0</v>
      </c>
      <c r="F231" s="74">
        <f t="shared" si="157"/>
        <v>0</v>
      </c>
      <c r="G231" s="74">
        <f t="shared" si="157"/>
        <v>0</v>
      </c>
      <c r="H231" s="74">
        <f t="shared" si="157"/>
        <v>0</v>
      </c>
      <c r="I231" s="74">
        <f t="shared" si="157"/>
        <v>0</v>
      </c>
      <c r="J231" s="74">
        <f t="shared" si="157"/>
        <v>0</v>
      </c>
      <c r="K231" s="74">
        <f t="shared" si="157"/>
        <v>0</v>
      </c>
      <c r="L231" s="74">
        <f t="shared" si="157"/>
        <v>0</v>
      </c>
      <c r="M231" s="74">
        <f t="shared" si="157"/>
        <v>0</v>
      </c>
    </row>
    <row r="232" spans="2:13" ht="13.8">
      <c r="B232" s="48" t="str">
        <f t="shared" si="150"/>
        <v>NG-PON2 OLTs</v>
      </c>
      <c r="C232" s="74">
        <f t="shared" si="157"/>
        <v>0</v>
      </c>
      <c r="D232" s="74">
        <f t="shared" si="157"/>
        <v>0</v>
      </c>
      <c r="E232" s="74">
        <f t="shared" si="157"/>
        <v>0</v>
      </c>
      <c r="F232" s="74">
        <f t="shared" si="157"/>
        <v>0</v>
      </c>
      <c r="G232" s="74">
        <f t="shared" si="157"/>
        <v>0</v>
      </c>
      <c r="H232" s="74">
        <f t="shared" si="157"/>
        <v>0</v>
      </c>
      <c r="I232" s="74">
        <f t="shared" si="157"/>
        <v>0</v>
      </c>
      <c r="J232" s="74">
        <f t="shared" si="157"/>
        <v>0</v>
      </c>
      <c r="K232" s="74">
        <f t="shared" si="157"/>
        <v>0</v>
      </c>
      <c r="L232" s="74">
        <f t="shared" si="157"/>
        <v>0</v>
      </c>
      <c r="M232" s="74">
        <f t="shared" si="157"/>
        <v>0</v>
      </c>
    </row>
    <row r="233" spans="2:13" ht="13.8">
      <c r="B233" s="48" t="str">
        <f t="shared" si="150"/>
        <v>25G PON ONUs</v>
      </c>
      <c r="C233" s="74">
        <f t="shared" ref="C233:M233" si="158">C115*P$164/10^6</f>
        <v>0</v>
      </c>
      <c r="D233" s="74">
        <f t="shared" si="158"/>
        <v>0</v>
      </c>
      <c r="E233" s="74">
        <f t="shared" si="158"/>
        <v>0</v>
      </c>
      <c r="F233" s="74">
        <f t="shared" si="158"/>
        <v>0</v>
      </c>
      <c r="G233" s="74">
        <f t="shared" si="158"/>
        <v>0</v>
      </c>
      <c r="H233" s="74">
        <f t="shared" si="158"/>
        <v>0</v>
      </c>
      <c r="I233" s="74">
        <f t="shared" si="158"/>
        <v>0</v>
      </c>
      <c r="J233" s="74">
        <f t="shared" si="158"/>
        <v>0</v>
      </c>
      <c r="K233" s="74">
        <f t="shared" si="158"/>
        <v>0</v>
      </c>
      <c r="L233" s="74">
        <f t="shared" si="158"/>
        <v>0</v>
      </c>
      <c r="M233" s="74">
        <f t="shared" si="158"/>
        <v>0</v>
      </c>
    </row>
    <row r="234" spans="2:13" ht="13.8">
      <c r="B234" s="48" t="str">
        <f t="shared" si="150"/>
        <v>25G PON OLTs</v>
      </c>
      <c r="C234" s="74">
        <f t="shared" ref="C234:M234" si="159">C116*P$165/10^6</f>
        <v>0</v>
      </c>
      <c r="D234" s="74">
        <f t="shared" si="159"/>
        <v>0</v>
      </c>
      <c r="E234" s="74">
        <f t="shared" si="159"/>
        <v>0</v>
      </c>
      <c r="F234" s="74">
        <f t="shared" si="159"/>
        <v>0</v>
      </c>
      <c r="G234" s="74">
        <f t="shared" si="159"/>
        <v>0</v>
      </c>
      <c r="H234" s="74">
        <f t="shared" si="159"/>
        <v>0</v>
      </c>
      <c r="I234" s="74">
        <f t="shared" si="159"/>
        <v>0</v>
      </c>
      <c r="J234" s="74">
        <f t="shared" si="159"/>
        <v>0</v>
      </c>
      <c r="K234" s="74">
        <f t="shared" si="159"/>
        <v>0</v>
      </c>
      <c r="L234" s="74">
        <f t="shared" si="159"/>
        <v>0</v>
      </c>
      <c r="M234" s="74">
        <f t="shared" si="159"/>
        <v>0</v>
      </c>
    </row>
    <row r="235" spans="2:13" ht="13.8">
      <c r="B235" s="48" t="str">
        <f t="shared" si="150"/>
        <v>50G PON ONUs</v>
      </c>
      <c r="C235" s="74">
        <f t="shared" ref="C235:M235" si="160">C117*P$166/10^6</f>
        <v>0</v>
      </c>
      <c r="D235" s="74">
        <f t="shared" si="160"/>
        <v>0</v>
      </c>
      <c r="E235" s="74">
        <f t="shared" si="160"/>
        <v>0</v>
      </c>
      <c r="F235" s="74">
        <f t="shared" si="160"/>
        <v>0</v>
      </c>
      <c r="G235" s="74">
        <f t="shared" si="160"/>
        <v>0</v>
      </c>
      <c r="H235" s="74">
        <f t="shared" si="160"/>
        <v>0</v>
      </c>
      <c r="I235" s="74">
        <f t="shared" si="160"/>
        <v>0</v>
      </c>
      <c r="J235" s="74">
        <f t="shared" si="160"/>
        <v>0</v>
      </c>
      <c r="K235" s="74">
        <f t="shared" si="160"/>
        <v>0</v>
      </c>
      <c r="L235" s="74">
        <f t="shared" si="160"/>
        <v>0</v>
      </c>
      <c r="M235" s="74">
        <f t="shared" si="160"/>
        <v>0</v>
      </c>
    </row>
    <row r="236" spans="2:13" ht="13.8">
      <c r="B236" s="48" t="str">
        <f t="shared" si="150"/>
        <v>50G PON OLTs</v>
      </c>
      <c r="C236" s="74">
        <f t="shared" ref="C236:M236" si="161">C118*P$167/10^6</f>
        <v>0</v>
      </c>
      <c r="D236" s="74">
        <f t="shared" si="161"/>
        <v>0</v>
      </c>
      <c r="E236" s="74">
        <f t="shared" si="161"/>
        <v>0</v>
      </c>
      <c r="F236" s="74">
        <f t="shared" si="161"/>
        <v>0</v>
      </c>
      <c r="G236" s="74">
        <f t="shared" si="161"/>
        <v>0</v>
      </c>
      <c r="H236" s="74">
        <f t="shared" si="161"/>
        <v>0</v>
      </c>
      <c r="I236" s="74">
        <f t="shared" si="161"/>
        <v>0</v>
      </c>
      <c r="J236" s="74">
        <f t="shared" si="161"/>
        <v>0</v>
      </c>
      <c r="K236" s="74">
        <f t="shared" si="161"/>
        <v>0</v>
      </c>
      <c r="L236" s="74">
        <f t="shared" si="161"/>
        <v>0</v>
      </c>
      <c r="M236" s="74">
        <f t="shared" si="161"/>
        <v>0</v>
      </c>
    </row>
    <row r="237" spans="2:13" ht="13.8">
      <c r="B237" s="48" t="str">
        <f t="shared" si="150"/>
        <v>placeholder</v>
      </c>
      <c r="C237" s="75">
        <f t="shared" ref="C237:M237" si="162">C119*P$168/10^6</f>
        <v>0</v>
      </c>
      <c r="D237" s="75">
        <f t="shared" si="162"/>
        <v>0</v>
      </c>
      <c r="E237" s="75">
        <f t="shared" si="162"/>
        <v>0</v>
      </c>
      <c r="F237" s="75">
        <f t="shared" si="162"/>
        <v>0</v>
      </c>
      <c r="G237" s="75">
        <f t="shared" si="162"/>
        <v>0</v>
      </c>
      <c r="H237" s="75">
        <f t="shared" si="162"/>
        <v>0</v>
      </c>
      <c r="I237" s="75">
        <f t="shared" si="162"/>
        <v>0</v>
      </c>
      <c r="J237" s="75">
        <f t="shared" si="162"/>
        <v>0</v>
      </c>
      <c r="K237" s="75">
        <f t="shared" si="162"/>
        <v>0</v>
      </c>
      <c r="L237" s="75">
        <f t="shared" si="162"/>
        <v>0</v>
      </c>
      <c r="M237" s="75">
        <f t="shared" si="162"/>
        <v>0</v>
      </c>
    </row>
    <row r="238" spans="2:13" ht="13.8">
      <c r="B238" s="57" t="str">
        <f>"Total "&amp;B217&amp;" revenue"</f>
        <v>Total GaAs discrete revenue</v>
      </c>
      <c r="C238" s="76">
        <f t="shared" ref="C238:M238" si="163">SUM(C219:C237)</f>
        <v>0</v>
      </c>
      <c r="D238" s="76">
        <f t="shared" si="163"/>
        <v>0</v>
      </c>
      <c r="E238" s="76">
        <f t="shared" si="163"/>
        <v>0</v>
      </c>
      <c r="F238" s="76">
        <f t="shared" si="163"/>
        <v>0</v>
      </c>
      <c r="G238" s="76">
        <f t="shared" si="163"/>
        <v>0</v>
      </c>
      <c r="H238" s="76">
        <f t="shared" si="163"/>
        <v>0</v>
      </c>
      <c r="I238" s="76">
        <f t="shared" si="163"/>
        <v>0</v>
      </c>
      <c r="J238" s="76">
        <f t="shared" si="163"/>
        <v>0</v>
      </c>
      <c r="K238" s="76">
        <f t="shared" si="163"/>
        <v>0</v>
      </c>
      <c r="L238" s="76">
        <f t="shared" si="163"/>
        <v>0</v>
      </c>
      <c r="M238" s="76">
        <f t="shared" si="163"/>
        <v>0</v>
      </c>
    </row>
    <row r="240" spans="2:13" ht="21">
      <c r="B240" s="3" t="str">
        <f>B122</f>
        <v>GaAs integrated</v>
      </c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</row>
    <row r="241" spans="2:13" ht="13.8">
      <c r="B241" s="56" t="s">
        <v>55</v>
      </c>
      <c r="C241" s="6">
        <v>2018</v>
      </c>
      <c r="D241" s="6">
        <v>2019</v>
      </c>
      <c r="E241" s="6">
        <v>2020</v>
      </c>
      <c r="F241" s="6">
        <v>2021</v>
      </c>
      <c r="G241" s="6">
        <v>2022</v>
      </c>
      <c r="H241" s="6">
        <v>2023</v>
      </c>
      <c r="I241" s="6">
        <v>2024</v>
      </c>
      <c r="J241" s="6">
        <v>2025</v>
      </c>
      <c r="K241" s="6">
        <v>2026</v>
      </c>
      <c r="L241" s="6">
        <v>2027</v>
      </c>
      <c r="M241" s="6">
        <v>2028</v>
      </c>
    </row>
    <row r="242" spans="2:13" ht="13.8">
      <c r="B242" s="48" t="str">
        <f t="shared" ref="B242:B260" si="164">B124</f>
        <v>GPON ONU transceiver</v>
      </c>
      <c r="C242" s="74">
        <f t="shared" ref="C242:M242" si="165">C124*P$150/10^6</f>
        <v>0</v>
      </c>
      <c r="D242" s="74">
        <f t="shared" si="165"/>
        <v>0</v>
      </c>
      <c r="E242" s="74">
        <f t="shared" si="165"/>
        <v>0</v>
      </c>
      <c r="F242" s="74">
        <f t="shared" si="165"/>
        <v>0</v>
      </c>
      <c r="G242" s="74">
        <f t="shared" si="165"/>
        <v>0</v>
      </c>
      <c r="H242" s="74">
        <f t="shared" si="165"/>
        <v>0</v>
      </c>
      <c r="I242" s="74">
        <f t="shared" si="165"/>
        <v>0</v>
      </c>
      <c r="J242" s="74">
        <f t="shared" si="165"/>
        <v>0</v>
      </c>
      <c r="K242" s="74">
        <f t="shared" si="165"/>
        <v>0</v>
      </c>
      <c r="L242" s="74">
        <f t="shared" si="165"/>
        <v>0</v>
      </c>
      <c r="M242" s="74">
        <f t="shared" si="165"/>
        <v>0</v>
      </c>
    </row>
    <row r="243" spans="2:13" ht="13.8">
      <c r="B243" s="48" t="str">
        <f t="shared" si="164"/>
        <v>GPON ONU BOSA</v>
      </c>
      <c r="C243" s="74">
        <f t="shared" ref="C243:M243" si="166">C125*P$151/10^6</f>
        <v>0</v>
      </c>
      <c r="D243" s="74">
        <f t="shared" si="166"/>
        <v>0</v>
      </c>
      <c r="E243" s="74">
        <f t="shared" si="166"/>
        <v>0</v>
      </c>
      <c r="F243" s="74">
        <f t="shared" si="166"/>
        <v>0</v>
      </c>
      <c r="G243" s="74">
        <f t="shared" si="166"/>
        <v>0</v>
      </c>
      <c r="H243" s="74">
        <f t="shared" si="166"/>
        <v>0</v>
      </c>
      <c r="I243" s="74">
        <f t="shared" si="166"/>
        <v>0</v>
      </c>
      <c r="J243" s="74">
        <f t="shared" si="166"/>
        <v>0</v>
      </c>
      <c r="K243" s="74">
        <f t="shared" si="166"/>
        <v>0</v>
      </c>
      <c r="L243" s="74">
        <f t="shared" si="166"/>
        <v>0</v>
      </c>
      <c r="M243" s="74">
        <f t="shared" si="166"/>
        <v>0</v>
      </c>
    </row>
    <row r="244" spans="2:13" ht="13.8">
      <c r="B244" s="48" t="str">
        <f t="shared" si="164"/>
        <v>GPON OLT</v>
      </c>
      <c r="C244" s="74">
        <f t="shared" ref="C244:M244" si="167">C126*P$152/10^6</f>
        <v>0</v>
      </c>
      <c r="D244" s="74">
        <f t="shared" si="167"/>
        <v>0</v>
      </c>
      <c r="E244" s="74">
        <f t="shared" si="167"/>
        <v>0</v>
      </c>
      <c r="F244" s="74">
        <f t="shared" si="167"/>
        <v>0</v>
      </c>
      <c r="G244" s="74">
        <f t="shared" si="167"/>
        <v>0</v>
      </c>
      <c r="H244" s="74">
        <f t="shared" si="167"/>
        <v>0</v>
      </c>
      <c r="I244" s="74">
        <f t="shared" si="167"/>
        <v>0</v>
      </c>
      <c r="J244" s="74">
        <f t="shared" si="167"/>
        <v>0</v>
      </c>
      <c r="K244" s="74">
        <f t="shared" si="167"/>
        <v>0</v>
      </c>
      <c r="L244" s="74">
        <f t="shared" si="167"/>
        <v>0</v>
      </c>
      <c r="M244" s="74">
        <f t="shared" si="167"/>
        <v>0</v>
      </c>
    </row>
    <row r="245" spans="2:13" ht="13.8">
      <c r="B245" s="48" t="str">
        <f t="shared" si="164"/>
        <v>GPON Triplexer</v>
      </c>
      <c r="C245" s="74">
        <f t="shared" ref="C245:M245" si="168">C127*P$153/10^6</f>
        <v>0</v>
      </c>
      <c r="D245" s="74">
        <f t="shared" si="168"/>
        <v>0</v>
      </c>
      <c r="E245" s="74">
        <f t="shared" si="168"/>
        <v>0</v>
      </c>
      <c r="F245" s="74">
        <f t="shared" si="168"/>
        <v>0</v>
      </c>
      <c r="G245" s="74">
        <f t="shared" si="168"/>
        <v>0</v>
      </c>
      <c r="H245" s="74">
        <f t="shared" si="168"/>
        <v>0</v>
      </c>
      <c r="I245" s="74">
        <f t="shared" si="168"/>
        <v>0</v>
      </c>
      <c r="J245" s="74">
        <f t="shared" si="168"/>
        <v>0</v>
      </c>
      <c r="K245" s="74">
        <f t="shared" si="168"/>
        <v>0</v>
      </c>
      <c r="L245" s="74">
        <f t="shared" si="168"/>
        <v>0</v>
      </c>
      <c r="M245" s="74">
        <f t="shared" si="168"/>
        <v>0</v>
      </c>
    </row>
    <row r="246" spans="2:13" ht="13.8">
      <c r="B246" s="48" t="str">
        <f t="shared" si="164"/>
        <v>EPON ONU transceiver</v>
      </c>
      <c r="C246" s="74">
        <f t="shared" ref="C246:M246" si="169">C128*P$154/10^6</f>
        <v>0</v>
      </c>
      <c r="D246" s="74">
        <f t="shared" si="169"/>
        <v>0</v>
      </c>
      <c r="E246" s="74">
        <f t="shared" si="169"/>
        <v>0</v>
      </c>
      <c r="F246" s="74">
        <f t="shared" si="169"/>
        <v>0</v>
      </c>
      <c r="G246" s="74">
        <f t="shared" si="169"/>
        <v>0</v>
      </c>
      <c r="H246" s="74">
        <f t="shared" si="169"/>
        <v>0</v>
      </c>
      <c r="I246" s="74">
        <f t="shared" si="169"/>
        <v>0</v>
      </c>
      <c r="J246" s="74">
        <f t="shared" si="169"/>
        <v>0</v>
      </c>
      <c r="K246" s="74">
        <f t="shared" si="169"/>
        <v>0</v>
      </c>
      <c r="L246" s="74">
        <f t="shared" si="169"/>
        <v>0</v>
      </c>
      <c r="M246" s="74">
        <f t="shared" si="169"/>
        <v>0</v>
      </c>
    </row>
    <row r="247" spans="2:13" ht="13.8">
      <c r="B247" s="48" t="str">
        <f t="shared" si="164"/>
        <v>EPON ONU BOSA</v>
      </c>
      <c r="C247" s="74">
        <f t="shared" ref="C247:M247" si="170">C129*P$155/10^6</f>
        <v>0</v>
      </c>
      <c r="D247" s="74">
        <f t="shared" si="170"/>
        <v>0</v>
      </c>
      <c r="E247" s="74">
        <f t="shared" si="170"/>
        <v>0</v>
      </c>
      <c r="F247" s="74">
        <f t="shared" si="170"/>
        <v>0</v>
      </c>
      <c r="G247" s="74">
        <f t="shared" si="170"/>
        <v>0</v>
      </c>
      <c r="H247" s="74">
        <f t="shared" si="170"/>
        <v>0</v>
      </c>
      <c r="I247" s="74">
        <f t="shared" si="170"/>
        <v>0</v>
      </c>
      <c r="J247" s="74">
        <f t="shared" si="170"/>
        <v>0</v>
      </c>
      <c r="K247" s="74">
        <f t="shared" si="170"/>
        <v>0</v>
      </c>
      <c r="L247" s="74">
        <f t="shared" si="170"/>
        <v>0</v>
      </c>
      <c r="M247" s="74">
        <f t="shared" si="170"/>
        <v>0</v>
      </c>
    </row>
    <row r="248" spans="2:13" ht="13.8">
      <c r="B248" s="48" t="str">
        <f t="shared" si="164"/>
        <v>EPON OLTs</v>
      </c>
      <c r="C248" s="74">
        <f t="shared" ref="C248:M255" si="171">C130*P156/10^6</f>
        <v>0</v>
      </c>
      <c r="D248" s="74">
        <f t="shared" si="171"/>
        <v>0</v>
      </c>
      <c r="E248" s="74">
        <f t="shared" si="171"/>
        <v>0</v>
      </c>
      <c r="F248" s="74">
        <f t="shared" si="171"/>
        <v>0</v>
      </c>
      <c r="G248" s="74">
        <f t="shared" si="171"/>
        <v>0</v>
      </c>
      <c r="H248" s="74">
        <f t="shared" si="171"/>
        <v>0</v>
      </c>
      <c r="I248" s="74">
        <f t="shared" si="171"/>
        <v>0</v>
      </c>
      <c r="J248" s="74">
        <f t="shared" si="171"/>
        <v>0</v>
      </c>
      <c r="K248" s="74">
        <f t="shared" si="171"/>
        <v>0</v>
      </c>
      <c r="L248" s="74">
        <f t="shared" si="171"/>
        <v>0</v>
      </c>
      <c r="M248" s="74">
        <f t="shared" si="171"/>
        <v>0</v>
      </c>
    </row>
    <row r="249" spans="2:13" ht="13.8">
      <c r="B249" s="48" t="str">
        <f t="shared" si="164"/>
        <v>XG-PON ONU transceiver (10G/1G or 2.5G)</v>
      </c>
      <c r="C249" s="74">
        <f t="shared" si="171"/>
        <v>0</v>
      </c>
      <c r="D249" s="74">
        <f t="shared" si="171"/>
        <v>0</v>
      </c>
      <c r="E249" s="74">
        <f t="shared" si="171"/>
        <v>0</v>
      </c>
      <c r="F249" s="74">
        <f t="shared" si="171"/>
        <v>0</v>
      </c>
      <c r="G249" s="74">
        <f t="shared" si="171"/>
        <v>0</v>
      </c>
      <c r="H249" s="74">
        <f t="shared" si="171"/>
        <v>0</v>
      </c>
      <c r="I249" s="74">
        <f t="shared" si="171"/>
        <v>0</v>
      </c>
      <c r="J249" s="74">
        <f t="shared" si="171"/>
        <v>0</v>
      </c>
      <c r="K249" s="74">
        <f t="shared" si="171"/>
        <v>0</v>
      </c>
      <c r="L249" s="74">
        <f t="shared" si="171"/>
        <v>0</v>
      </c>
      <c r="M249" s="74">
        <f t="shared" si="171"/>
        <v>0</v>
      </c>
    </row>
    <row r="250" spans="2:13" ht="13.8">
      <c r="B250" s="48" t="str">
        <f t="shared" si="164"/>
        <v>XG-PON ONU BOSA (10G/1G or 2.5G)</v>
      </c>
      <c r="C250" s="74">
        <f t="shared" si="171"/>
        <v>0</v>
      </c>
      <c r="D250" s="74">
        <f t="shared" si="171"/>
        <v>0</v>
      </c>
      <c r="E250" s="74">
        <f t="shared" si="171"/>
        <v>0</v>
      </c>
      <c r="F250" s="74">
        <f t="shared" si="171"/>
        <v>0</v>
      </c>
      <c r="G250" s="74">
        <f t="shared" si="171"/>
        <v>0</v>
      </c>
      <c r="H250" s="74">
        <f t="shared" si="171"/>
        <v>0</v>
      </c>
      <c r="I250" s="74">
        <f t="shared" si="171"/>
        <v>0</v>
      </c>
      <c r="J250" s="74">
        <f t="shared" si="171"/>
        <v>0</v>
      </c>
      <c r="K250" s="74">
        <f t="shared" si="171"/>
        <v>0</v>
      </c>
      <c r="L250" s="74">
        <f t="shared" si="171"/>
        <v>0</v>
      </c>
      <c r="M250" s="74">
        <f t="shared" si="171"/>
        <v>0</v>
      </c>
    </row>
    <row r="251" spans="2:13" ht="13.8">
      <c r="B251" s="48" t="str">
        <f t="shared" si="164"/>
        <v>XGS-PON ONU transceiver (10G/10G)</v>
      </c>
      <c r="C251" s="74">
        <f t="shared" si="171"/>
        <v>0</v>
      </c>
      <c r="D251" s="74">
        <f t="shared" si="171"/>
        <v>0</v>
      </c>
      <c r="E251" s="74">
        <f t="shared" si="171"/>
        <v>0</v>
      </c>
      <c r="F251" s="74">
        <f t="shared" si="171"/>
        <v>0</v>
      </c>
      <c r="G251" s="74">
        <f t="shared" si="171"/>
        <v>0</v>
      </c>
      <c r="H251" s="74">
        <f t="shared" si="171"/>
        <v>0</v>
      </c>
      <c r="I251" s="74">
        <f t="shared" si="171"/>
        <v>0</v>
      </c>
      <c r="J251" s="74">
        <f t="shared" si="171"/>
        <v>0</v>
      </c>
      <c r="K251" s="74">
        <f t="shared" si="171"/>
        <v>0</v>
      </c>
      <c r="L251" s="74">
        <f t="shared" si="171"/>
        <v>0</v>
      </c>
      <c r="M251" s="74">
        <f t="shared" si="171"/>
        <v>0</v>
      </c>
    </row>
    <row r="252" spans="2:13" ht="13.8">
      <c r="B252" s="48" t="str">
        <f t="shared" si="164"/>
        <v>XGS-PON ONU BOSA (10G/10G)</v>
      </c>
      <c r="C252" s="74">
        <f t="shared" si="171"/>
        <v>0</v>
      </c>
      <c r="D252" s="74">
        <f t="shared" si="171"/>
        <v>0</v>
      </c>
      <c r="E252" s="74">
        <f t="shared" si="171"/>
        <v>0</v>
      </c>
      <c r="F252" s="74">
        <f t="shared" si="171"/>
        <v>0</v>
      </c>
      <c r="G252" s="74">
        <f t="shared" si="171"/>
        <v>0</v>
      </c>
      <c r="H252" s="74">
        <f t="shared" si="171"/>
        <v>0</v>
      </c>
      <c r="I252" s="74">
        <f t="shared" si="171"/>
        <v>0</v>
      </c>
      <c r="J252" s="74">
        <f t="shared" si="171"/>
        <v>0</v>
      </c>
      <c r="K252" s="74">
        <f t="shared" si="171"/>
        <v>0</v>
      </c>
      <c r="L252" s="74">
        <f t="shared" si="171"/>
        <v>0</v>
      </c>
      <c r="M252" s="74">
        <f t="shared" si="171"/>
        <v>0</v>
      </c>
    </row>
    <row r="253" spans="2:13" ht="13.8">
      <c r="B253" s="48" t="str">
        <f t="shared" si="164"/>
        <v>XG/XGS-PON OLTs (incl CombiPON)</v>
      </c>
      <c r="C253" s="74">
        <f t="shared" si="171"/>
        <v>0</v>
      </c>
      <c r="D253" s="74">
        <f t="shared" si="171"/>
        <v>0</v>
      </c>
      <c r="E253" s="74">
        <f t="shared" si="171"/>
        <v>0</v>
      </c>
      <c r="F253" s="74">
        <f t="shared" si="171"/>
        <v>0</v>
      </c>
      <c r="G253" s="74">
        <f t="shared" si="171"/>
        <v>0</v>
      </c>
      <c r="H253" s="74">
        <f t="shared" si="171"/>
        <v>0</v>
      </c>
      <c r="I253" s="74">
        <f t="shared" si="171"/>
        <v>0</v>
      </c>
      <c r="J253" s="74">
        <f t="shared" si="171"/>
        <v>0</v>
      </c>
      <c r="K253" s="74">
        <f t="shared" si="171"/>
        <v>0</v>
      </c>
      <c r="L253" s="74">
        <f t="shared" si="171"/>
        <v>0</v>
      </c>
      <c r="M253" s="74">
        <f t="shared" si="171"/>
        <v>0</v>
      </c>
    </row>
    <row r="254" spans="2:13" ht="13.8">
      <c r="B254" s="48" t="str">
        <f t="shared" si="164"/>
        <v>NG-PON2 ONUs</v>
      </c>
      <c r="C254" s="74">
        <f t="shared" si="171"/>
        <v>0</v>
      </c>
      <c r="D254" s="74">
        <f t="shared" si="171"/>
        <v>0</v>
      </c>
      <c r="E254" s="74">
        <f t="shared" si="171"/>
        <v>0</v>
      </c>
      <c r="F254" s="74">
        <f t="shared" si="171"/>
        <v>0</v>
      </c>
      <c r="G254" s="74">
        <f t="shared" si="171"/>
        <v>0</v>
      </c>
      <c r="H254" s="74">
        <f t="shared" si="171"/>
        <v>0</v>
      </c>
      <c r="I254" s="74">
        <f t="shared" si="171"/>
        <v>0</v>
      </c>
      <c r="J254" s="74">
        <f t="shared" si="171"/>
        <v>0</v>
      </c>
      <c r="K254" s="74">
        <f t="shared" si="171"/>
        <v>0</v>
      </c>
      <c r="L254" s="74">
        <f t="shared" si="171"/>
        <v>0</v>
      </c>
      <c r="M254" s="74">
        <f t="shared" si="171"/>
        <v>0</v>
      </c>
    </row>
    <row r="255" spans="2:13" ht="13.8">
      <c r="B255" s="48" t="str">
        <f t="shared" si="164"/>
        <v>NG-PON2 OLTs</v>
      </c>
      <c r="C255" s="74">
        <f t="shared" si="171"/>
        <v>0</v>
      </c>
      <c r="D255" s="74">
        <f t="shared" si="171"/>
        <v>0</v>
      </c>
      <c r="E255" s="74">
        <f t="shared" si="171"/>
        <v>0</v>
      </c>
      <c r="F255" s="74">
        <f t="shared" si="171"/>
        <v>0</v>
      </c>
      <c r="G255" s="74">
        <f t="shared" si="171"/>
        <v>0</v>
      </c>
      <c r="H255" s="74">
        <f t="shared" si="171"/>
        <v>0</v>
      </c>
      <c r="I255" s="74">
        <f t="shared" si="171"/>
        <v>0</v>
      </c>
      <c r="J255" s="74">
        <f t="shared" si="171"/>
        <v>0</v>
      </c>
      <c r="K255" s="74">
        <f t="shared" si="171"/>
        <v>0</v>
      </c>
      <c r="L255" s="74">
        <f t="shared" si="171"/>
        <v>0</v>
      </c>
      <c r="M255" s="74">
        <f t="shared" si="171"/>
        <v>0</v>
      </c>
    </row>
    <row r="256" spans="2:13" ht="13.8">
      <c r="B256" s="48" t="str">
        <f t="shared" si="164"/>
        <v>25G PON ONUs</v>
      </c>
      <c r="C256" s="74">
        <f t="shared" ref="C256:M256" si="172">C138*P$164/10^6</f>
        <v>0</v>
      </c>
      <c r="D256" s="74">
        <f t="shared" si="172"/>
        <v>0</v>
      </c>
      <c r="E256" s="74">
        <f t="shared" si="172"/>
        <v>0</v>
      </c>
      <c r="F256" s="74">
        <f t="shared" si="172"/>
        <v>0</v>
      </c>
      <c r="G256" s="74">
        <f t="shared" si="172"/>
        <v>0</v>
      </c>
      <c r="H256" s="74">
        <f t="shared" si="172"/>
        <v>0</v>
      </c>
      <c r="I256" s="74">
        <f t="shared" si="172"/>
        <v>0</v>
      </c>
      <c r="J256" s="74">
        <f t="shared" si="172"/>
        <v>0</v>
      </c>
      <c r="K256" s="74">
        <f t="shared" si="172"/>
        <v>0</v>
      </c>
      <c r="L256" s="74">
        <f t="shared" si="172"/>
        <v>0</v>
      </c>
      <c r="M256" s="74">
        <f t="shared" si="172"/>
        <v>0</v>
      </c>
    </row>
    <row r="257" spans="2:13" ht="13.8">
      <c r="B257" s="48" t="str">
        <f t="shared" si="164"/>
        <v>25G PON OLTs</v>
      </c>
      <c r="C257" s="74">
        <f t="shared" ref="C257:M257" si="173">C139*P$165/10^6</f>
        <v>0</v>
      </c>
      <c r="D257" s="74">
        <f t="shared" si="173"/>
        <v>0</v>
      </c>
      <c r="E257" s="74">
        <f t="shared" si="173"/>
        <v>0</v>
      </c>
      <c r="F257" s="74">
        <f t="shared" si="173"/>
        <v>0</v>
      </c>
      <c r="G257" s="74">
        <f t="shared" si="173"/>
        <v>0</v>
      </c>
      <c r="H257" s="74">
        <f t="shared" si="173"/>
        <v>0</v>
      </c>
      <c r="I257" s="74">
        <f t="shared" si="173"/>
        <v>0</v>
      </c>
      <c r="J257" s="74">
        <f t="shared" si="173"/>
        <v>0</v>
      </c>
      <c r="K257" s="74">
        <f t="shared" si="173"/>
        <v>0</v>
      </c>
      <c r="L257" s="74">
        <f t="shared" si="173"/>
        <v>0</v>
      </c>
      <c r="M257" s="74">
        <f t="shared" si="173"/>
        <v>0</v>
      </c>
    </row>
    <row r="258" spans="2:13" ht="13.8">
      <c r="B258" s="48" t="str">
        <f t="shared" si="164"/>
        <v>50G PON ONUs</v>
      </c>
      <c r="C258" s="74">
        <f t="shared" ref="C258:M258" si="174">C140*P$166/10^6</f>
        <v>0</v>
      </c>
      <c r="D258" s="74">
        <f t="shared" si="174"/>
        <v>0</v>
      </c>
      <c r="E258" s="74">
        <f t="shared" si="174"/>
        <v>0</v>
      </c>
      <c r="F258" s="74">
        <f t="shared" si="174"/>
        <v>0</v>
      </c>
      <c r="G258" s="74">
        <f t="shared" si="174"/>
        <v>0</v>
      </c>
      <c r="H258" s="74">
        <f t="shared" si="174"/>
        <v>0</v>
      </c>
      <c r="I258" s="74">
        <f t="shared" si="174"/>
        <v>0</v>
      </c>
      <c r="J258" s="74">
        <f t="shared" si="174"/>
        <v>0</v>
      </c>
      <c r="K258" s="74">
        <f t="shared" si="174"/>
        <v>0</v>
      </c>
      <c r="L258" s="74">
        <f t="shared" si="174"/>
        <v>0</v>
      </c>
      <c r="M258" s="74">
        <f t="shared" si="174"/>
        <v>0</v>
      </c>
    </row>
    <row r="259" spans="2:13" ht="13.8">
      <c r="B259" s="48" t="str">
        <f t="shared" si="164"/>
        <v>50G PON OLTs</v>
      </c>
      <c r="C259" s="74">
        <f t="shared" ref="C259:M259" si="175">C141*P$167/10^6</f>
        <v>0</v>
      </c>
      <c r="D259" s="74">
        <f t="shared" si="175"/>
        <v>0</v>
      </c>
      <c r="E259" s="74">
        <f t="shared" si="175"/>
        <v>0</v>
      </c>
      <c r="F259" s="74">
        <f t="shared" si="175"/>
        <v>0</v>
      </c>
      <c r="G259" s="74">
        <f t="shared" si="175"/>
        <v>0</v>
      </c>
      <c r="H259" s="74">
        <f t="shared" si="175"/>
        <v>0</v>
      </c>
      <c r="I259" s="74">
        <f t="shared" si="175"/>
        <v>0</v>
      </c>
      <c r="J259" s="74">
        <f t="shared" si="175"/>
        <v>0</v>
      </c>
      <c r="K259" s="74">
        <f t="shared" si="175"/>
        <v>0</v>
      </c>
      <c r="L259" s="74">
        <f t="shared" si="175"/>
        <v>0</v>
      </c>
      <c r="M259" s="74">
        <f t="shared" si="175"/>
        <v>0</v>
      </c>
    </row>
    <row r="260" spans="2:13" ht="13.8">
      <c r="B260" s="48" t="str">
        <f t="shared" si="164"/>
        <v>placeholder</v>
      </c>
      <c r="C260" s="75">
        <f t="shared" ref="C260:M260" si="176">C142*P$168/10^6</f>
        <v>0</v>
      </c>
      <c r="D260" s="75">
        <f t="shared" si="176"/>
        <v>0</v>
      </c>
      <c r="E260" s="75">
        <f t="shared" si="176"/>
        <v>0</v>
      </c>
      <c r="F260" s="75">
        <f t="shared" si="176"/>
        <v>0</v>
      </c>
      <c r="G260" s="75">
        <f t="shared" si="176"/>
        <v>0</v>
      </c>
      <c r="H260" s="75">
        <f t="shared" si="176"/>
        <v>0</v>
      </c>
      <c r="I260" s="75">
        <f t="shared" si="176"/>
        <v>0</v>
      </c>
      <c r="J260" s="75">
        <f t="shared" si="176"/>
        <v>0</v>
      </c>
      <c r="K260" s="75">
        <f t="shared" si="176"/>
        <v>0</v>
      </c>
      <c r="L260" s="75">
        <f t="shared" si="176"/>
        <v>0</v>
      </c>
      <c r="M260" s="75">
        <f t="shared" si="176"/>
        <v>0</v>
      </c>
    </row>
    <row r="261" spans="2:13" ht="13.8">
      <c r="B261" s="57" t="str">
        <f>"Total "&amp;B240&amp;" revenue"</f>
        <v>Total GaAs integrated revenue</v>
      </c>
      <c r="C261" s="76">
        <f t="shared" ref="C261:M261" si="177">SUM(C242:C260)</f>
        <v>0</v>
      </c>
      <c r="D261" s="76">
        <f t="shared" si="177"/>
        <v>0</v>
      </c>
      <c r="E261" s="76">
        <f t="shared" si="177"/>
        <v>0</v>
      </c>
      <c r="F261" s="76">
        <f t="shared" si="177"/>
        <v>0</v>
      </c>
      <c r="G261" s="76">
        <f t="shared" si="177"/>
        <v>0</v>
      </c>
      <c r="H261" s="76">
        <f t="shared" si="177"/>
        <v>0</v>
      </c>
      <c r="I261" s="76">
        <f t="shared" si="177"/>
        <v>0</v>
      </c>
      <c r="J261" s="76">
        <f t="shared" si="177"/>
        <v>0</v>
      </c>
      <c r="K261" s="76">
        <f t="shared" si="177"/>
        <v>0</v>
      </c>
      <c r="L261" s="76">
        <f t="shared" si="177"/>
        <v>0</v>
      </c>
      <c r="M261" s="76">
        <f t="shared" si="177"/>
        <v>0</v>
      </c>
    </row>
    <row r="263" spans="2:13">
      <c r="B263" s="13"/>
      <c r="C263" s="117"/>
      <c r="D263" s="117"/>
      <c r="E263" s="117"/>
      <c r="F263" s="117"/>
      <c r="G263" s="117"/>
      <c r="H263" s="117"/>
      <c r="I263" s="117"/>
      <c r="J263" s="117"/>
      <c r="K263" s="117"/>
      <c r="L263" s="117"/>
      <c r="M263" s="117"/>
    </row>
    <row r="264" spans="2:13">
      <c r="C264" s="118"/>
      <c r="D264" s="118"/>
      <c r="E264" s="118"/>
      <c r="F264" s="118"/>
      <c r="G264" s="118"/>
      <c r="H264" s="118"/>
      <c r="I264" s="118"/>
      <c r="J264" s="118"/>
      <c r="K264" s="118"/>
      <c r="L264" s="118"/>
      <c r="M264" s="118"/>
    </row>
    <row r="265" spans="2:13">
      <c r="C265" s="117"/>
      <c r="D265" s="117"/>
      <c r="E265" s="117"/>
      <c r="F265" s="117"/>
      <c r="G265" s="117"/>
      <c r="H265" s="117"/>
      <c r="I265" s="117"/>
      <c r="J265" s="117"/>
      <c r="K265" s="117"/>
      <c r="L265" s="117"/>
      <c r="M265" s="117"/>
    </row>
  </sheetData>
  <conditionalFormatting sqref="P26:W26">
    <cfRule type="expression" dxfId="2" priority="36">
      <formula>P26&lt;&gt;1</formula>
    </cfRule>
  </conditionalFormatting>
  <conditionalFormatting sqref="P26:W26">
    <cfRule type="expression" priority="33" stopIfTrue="1">
      <formula>P26=0</formula>
    </cfRule>
  </conditionalFormatting>
  <conditionalFormatting sqref="P124:Q142">
    <cfRule type="expression" dxfId="1" priority="31">
      <formula>P124&lt;0</formula>
    </cfRule>
  </conditionalFormatting>
  <conditionalFormatting sqref="X26:Z26">
    <cfRule type="expression" dxfId="0" priority="6">
      <formula>X26&lt;&gt;1</formula>
    </cfRule>
  </conditionalFormatting>
  <conditionalFormatting sqref="X26:Z26">
    <cfRule type="expression" priority="5" stopIfTrue="1">
      <formula>X26=0</formula>
    </cfRule>
  </conditionalFormatting>
  <pageMargins left="0.7" right="0.7" top="0.75" bottom="0.75" header="0.3" footer="0.3"/>
  <pageSetup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CCFFCC"/>
  </sheetPr>
  <dimension ref="A1:AA190"/>
  <sheetViews>
    <sheetView zoomScale="70" zoomScaleNormal="70" zoomScalePageLayoutView="70" workbookViewId="0"/>
  </sheetViews>
  <sheetFormatPr defaultColWidth="8.77734375" defaultRowHeight="13.8"/>
  <cols>
    <col min="1" max="1" width="4.5546875" style="1" customWidth="1"/>
    <col min="2" max="2" width="29.77734375" style="1" customWidth="1"/>
    <col min="3" max="6" width="9.21875" style="1" bestFit="1" customWidth="1"/>
    <col min="7" max="7" width="9.77734375" style="1" customWidth="1"/>
    <col min="8" max="8" width="11.44140625" style="1" customWidth="1"/>
    <col min="9" max="9" width="10.21875" style="1" bestFit="1" customWidth="1"/>
    <col min="10" max="10" width="10.21875" style="1" customWidth="1"/>
    <col min="11" max="11" width="10.44140625" style="1" customWidth="1"/>
    <col min="12" max="12" width="9.44140625" style="1" customWidth="1"/>
    <col min="13" max="13" width="10.44140625" style="1" customWidth="1"/>
    <col min="14" max="14" width="10.21875" style="1" bestFit="1" customWidth="1"/>
    <col min="15" max="15" width="10.21875" style="1" customWidth="1"/>
    <col min="16" max="16384" width="8.77734375" style="1"/>
  </cols>
  <sheetData>
    <row r="1" spans="1:14" customFormat="1" ht="13.2"/>
    <row r="2" spans="1:14" customFormat="1" ht="17.399999999999999">
      <c r="B2" s="78" t="str">
        <f>Introduction!B2</f>
        <v>LightCounting Integrated Optics Forecast</v>
      </c>
    </row>
    <row r="3" spans="1:14" customFormat="1" ht="15.6">
      <c r="B3" s="170" t="str">
        <f>Introduction!B3</f>
        <v>Sample template for report Published 30 May 2023</v>
      </c>
    </row>
    <row r="4" spans="1:14" customFormat="1">
      <c r="B4" s="85"/>
      <c r="C4" s="2"/>
      <c r="D4" s="2"/>
      <c r="E4" s="2"/>
      <c r="F4" s="2"/>
      <c r="G4" s="2"/>
      <c r="H4" s="2"/>
      <c r="I4" s="2"/>
    </row>
    <row r="6" spans="1:14" customFormat="1" ht="21">
      <c r="A6" s="92"/>
      <c r="B6" s="93" t="s">
        <v>78</v>
      </c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</row>
    <row r="8" spans="1:14" ht="18">
      <c r="B8" s="132" t="s">
        <v>88</v>
      </c>
    </row>
    <row r="9" spans="1:14" ht="18">
      <c r="B9" s="132"/>
    </row>
    <row r="10" spans="1:14" ht="18">
      <c r="B10" s="132"/>
    </row>
    <row r="11" spans="1:14" ht="18">
      <c r="B11" s="132"/>
    </row>
    <row r="12" spans="1:14" ht="18">
      <c r="B12" s="132"/>
    </row>
    <row r="13" spans="1:14" ht="18">
      <c r="B13" s="132"/>
    </row>
    <row r="14" spans="1:14" ht="18">
      <c r="B14" s="132"/>
    </row>
    <row r="15" spans="1:14" ht="18">
      <c r="B15" s="132"/>
    </row>
    <row r="16" spans="1:14" ht="18">
      <c r="B16" s="132"/>
    </row>
    <row r="17" spans="2:13" ht="18">
      <c r="B17" s="132"/>
    </row>
    <row r="18" spans="2:13" ht="18">
      <c r="B18" s="132"/>
    </row>
    <row r="19" spans="2:13" ht="18">
      <c r="B19" s="132"/>
    </row>
    <row r="20" spans="2:13" ht="18">
      <c r="B20" s="132"/>
    </row>
    <row r="21" spans="2:13" ht="18">
      <c r="B21" s="132"/>
    </row>
    <row r="22" spans="2:13" ht="18">
      <c r="B22" s="132"/>
    </row>
    <row r="23" spans="2:13" ht="18">
      <c r="B23" s="132"/>
    </row>
    <row r="24" spans="2:13" ht="18">
      <c r="B24" s="132"/>
    </row>
    <row r="25" spans="2:13" ht="18">
      <c r="B25" s="132"/>
    </row>
    <row r="26" spans="2:13">
      <c r="B26" s="178" t="s">
        <v>20</v>
      </c>
      <c r="C26" s="145">
        <v>2018</v>
      </c>
      <c r="D26" s="145">
        <v>2019</v>
      </c>
      <c r="E26" s="145">
        <v>2020</v>
      </c>
      <c r="F26" s="145">
        <v>2021</v>
      </c>
      <c r="G26" s="145">
        <v>2022</v>
      </c>
      <c r="H26" s="145">
        <v>2023</v>
      </c>
      <c r="I26" s="145">
        <v>2024</v>
      </c>
      <c r="J26" s="145">
        <v>2025</v>
      </c>
      <c r="K26" s="145">
        <v>2026</v>
      </c>
      <c r="L26" s="145">
        <v>2027</v>
      </c>
      <c r="M26" s="145">
        <v>2028</v>
      </c>
    </row>
    <row r="27" spans="2:13">
      <c r="B27" s="58" t="str">
        <f>Summary!B44</f>
        <v>Silicon Photonics</v>
      </c>
      <c r="C27" s="188">
        <f>Summary!C44</f>
        <v>869.82159299099351</v>
      </c>
      <c r="D27" s="188">
        <f>Summary!D44</f>
        <v>1234.4359621328581</v>
      </c>
      <c r="E27" s="188">
        <f>Summary!E44</f>
        <v>0</v>
      </c>
      <c r="F27" s="188">
        <f>Summary!F44</f>
        <v>0</v>
      </c>
      <c r="G27" s="188">
        <f>Summary!G44</f>
        <v>0</v>
      </c>
      <c r="H27" s="188">
        <f>Summary!H44</f>
        <v>0</v>
      </c>
      <c r="I27" s="188">
        <f>Summary!I44</f>
        <v>0</v>
      </c>
      <c r="J27" s="188">
        <f>Summary!J44</f>
        <v>0</v>
      </c>
      <c r="K27" s="188">
        <f>Summary!K44</f>
        <v>0</v>
      </c>
      <c r="L27" s="188">
        <f>Summary!L44</f>
        <v>0</v>
      </c>
      <c r="M27" s="188">
        <f>Summary!M44</f>
        <v>0</v>
      </c>
    </row>
    <row r="28" spans="2:13">
      <c r="B28" s="58" t="s">
        <v>90</v>
      </c>
      <c r="C28" s="189">
        <f>SUM(Summary!C45:C48)</f>
        <v>5696.1340550386267</v>
      </c>
      <c r="D28" s="189">
        <f>SUM(Summary!D45:D48)</f>
        <v>5865.1010072363133</v>
      </c>
      <c r="E28" s="189">
        <f>SUM(Summary!E45:E48)</f>
        <v>0</v>
      </c>
      <c r="F28" s="189">
        <f>SUM(Summary!F45:F48)</f>
        <v>0</v>
      </c>
      <c r="G28" s="189">
        <f>SUM(Summary!G45:G48)</f>
        <v>0</v>
      </c>
      <c r="H28" s="189">
        <f>SUM(Summary!H45:H48)</f>
        <v>0</v>
      </c>
      <c r="I28" s="189">
        <f>SUM(Summary!I45:I48)</f>
        <v>0</v>
      </c>
      <c r="J28" s="189">
        <f>SUM(Summary!J45:J48)</f>
        <v>0</v>
      </c>
      <c r="K28" s="189">
        <f>SUM(Summary!K45:K48)</f>
        <v>0</v>
      </c>
      <c r="L28" s="189">
        <f>SUM(Summary!L45:L48)</f>
        <v>0</v>
      </c>
      <c r="M28" s="189">
        <f>SUM(Summary!M45:M48)</f>
        <v>0</v>
      </c>
    </row>
    <row r="29" spans="2:13" ht="18">
      <c r="B29" s="132"/>
    </row>
    <row r="30" spans="2:13" ht="18">
      <c r="B30" s="132"/>
    </row>
    <row r="31" spans="2:13" ht="15.6">
      <c r="B31" s="123" t="s">
        <v>89</v>
      </c>
    </row>
    <row r="48" spans="27:27">
      <c r="AA48" s="62"/>
    </row>
    <row r="53" spans="2:2" s="379" customFormat="1" ht="15.6">
      <c r="B53" s="378" t="s">
        <v>132</v>
      </c>
    </row>
    <row r="70" spans="2:13">
      <c r="C70" s="205">
        <v>2018</v>
      </c>
      <c r="D70" s="205">
        <v>2019</v>
      </c>
      <c r="E70" s="205">
        <v>2020</v>
      </c>
      <c r="F70" s="205">
        <v>2021</v>
      </c>
      <c r="G70" s="205">
        <v>2022</v>
      </c>
      <c r="H70" s="205">
        <v>2023</v>
      </c>
      <c r="I70" s="205">
        <v>2024</v>
      </c>
      <c r="J70" s="205">
        <v>2025</v>
      </c>
      <c r="K70" s="205">
        <v>2026</v>
      </c>
      <c r="L70" s="205">
        <v>2027</v>
      </c>
      <c r="M70" s="205">
        <v>2028</v>
      </c>
    </row>
    <row r="71" spans="2:13">
      <c r="B71" s="62" t="s">
        <v>99</v>
      </c>
      <c r="C71" s="69">
        <v>0.48337072646913404</v>
      </c>
      <c r="D71" s="69">
        <v>0.4308535023102994</v>
      </c>
      <c r="E71" s="69"/>
      <c r="F71" s="69"/>
      <c r="G71" s="69"/>
      <c r="H71" s="69"/>
      <c r="I71" s="69"/>
      <c r="J71" s="69"/>
      <c r="K71" s="69"/>
      <c r="L71" s="69"/>
      <c r="M71" s="69"/>
    </row>
    <row r="72" spans="2:13">
      <c r="B72" s="62" t="s">
        <v>100</v>
      </c>
      <c r="C72" s="69">
        <v>0.35164834803054701</v>
      </c>
      <c r="D72" s="69">
        <v>0.2824211443983114</v>
      </c>
      <c r="E72" s="69"/>
      <c r="F72" s="69"/>
      <c r="G72" s="69"/>
      <c r="H72" s="69"/>
      <c r="I72" s="69"/>
      <c r="J72" s="69"/>
      <c r="K72" s="69"/>
      <c r="L72" s="69"/>
      <c r="M72" s="69"/>
    </row>
    <row r="73" spans="2:13">
      <c r="B73" s="62" t="s">
        <v>101</v>
      </c>
      <c r="C73" s="69">
        <v>0.14041536978722707</v>
      </c>
      <c r="D73" s="69">
        <v>0.12672783829589898</v>
      </c>
      <c r="E73" s="69"/>
      <c r="F73" s="69"/>
      <c r="G73" s="69"/>
      <c r="H73" s="69"/>
      <c r="I73" s="69"/>
      <c r="J73" s="69"/>
      <c r="K73" s="69"/>
      <c r="L73" s="69"/>
      <c r="M73" s="69"/>
    </row>
    <row r="74" spans="2:13">
      <c r="B74" s="62" t="s">
        <v>92</v>
      </c>
      <c r="C74" s="69">
        <v>0.29726853638793083</v>
      </c>
      <c r="D74" s="69">
        <v>0.34475167357527681</v>
      </c>
      <c r="E74" s="69"/>
      <c r="F74" s="69"/>
      <c r="G74" s="69"/>
      <c r="H74" s="69"/>
      <c r="I74" s="69"/>
      <c r="J74" s="69"/>
      <c r="K74" s="69"/>
      <c r="L74" s="69"/>
      <c r="M74" s="69"/>
    </row>
    <row r="75" spans="2:13">
      <c r="B75" s="62" t="s">
        <v>102</v>
      </c>
      <c r="C75" s="69"/>
      <c r="D75" s="69"/>
      <c r="E75" s="69"/>
      <c r="F75" s="69"/>
      <c r="G75" s="69"/>
      <c r="H75" s="69"/>
      <c r="I75" s="69"/>
      <c r="J75" s="69"/>
      <c r="K75" s="69"/>
      <c r="L75" s="69"/>
      <c r="M75" s="69"/>
    </row>
    <row r="76" spans="2:13">
      <c r="B76" s="62"/>
      <c r="C76" s="69"/>
      <c r="D76" s="69"/>
      <c r="E76" s="69"/>
      <c r="F76" s="69"/>
      <c r="G76" s="69"/>
      <c r="H76" s="69"/>
      <c r="I76" s="69"/>
      <c r="J76" s="69"/>
      <c r="K76" s="69"/>
      <c r="L76" s="69"/>
      <c r="M76" s="69"/>
    </row>
    <row r="77" spans="2:13" ht="18">
      <c r="B77" s="132" t="s">
        <v>45</v>
      </c>
    </row>
    <row r="78" spans="2:13" ht="15.6">
      <c r="B78" s="123"/>
    </row>
    <row r="79" spans="2:13" ht="15.6">
      <c r="B79" s="123"/>
    </row>
    <row r="98" spans="2:18" ht="18">
      <c r="B98" s="132" t="s">
        <v>79</v>
      </c>
      <c r="R98" s="1" t="s">
        <v>204</v>
      </c>
    </row>
    <row r="99" spans="2:18" ht="15.6">
      <c r="B99" s="369" t="s">
        <v>81</v>
      </c>
      <c r="D99" s="1" t="s">
        <v>213</v>
      </c>
      <c r="E99" s="186">
        <f>Summary!C51</f>
        <v>8815.7802298478018</v>
      </c>
      <c r="I99" s="62" t="s">
        <v>145</v>
      </c>
      <c r="J99" s="186">
        <f>Summary!G102</f>
        <v>0</v>
      </c>
      <c r="M99" s="62" t="s">
        <v>146</v>
      </c>
      <c r="N99" s="186">
        <f>Summary!M102</f>
        <v>0</v>
      </c>
    </row>
    <row r="100" spans="2:18" ht="15.6">
      <c r="B100" s="204"/>
    </row>
    <row r="114" spans="2:18">
      <c r="R114" s="1" t="s">
        <v>206</v>
      </c>
    </row>
    <row r="119" spans="2:18" ht="18">
      <c r="B119" s="132" t="s">
        <v>80</v>
      </c>
    </row>
    <row r="120" spans="2:18" ht="15.6">
      <c r="B120" s="123" t="s">
        <v>81</v>
      </c>
    </row>
    <row r="140" spans="2:2" ht="18">
      <c r="B140" s="132" t="s">
        <v>136</v>
      </c>
    </row>
    <row r="141" spans="2:2" ht="15.6">
      <c r="B141" s="369" t="s">
        <v>207</v>
      </c>
    </row>
    <row r="159" spans="2:9">
      <c r="C159"/>
      <c r="D159"/>
      <c r="E159"/>
      <c r="F159"/>
      <c r="G159"/>
      <c r="H159"/>
      <c r="I159"/>
    </row>
    <row r="160" spans="2:9">
      <c r="B160"/>
      <c r="C160"/>
      <c r="D160"/>
      <c r="E160"/>
      <c r="F160"/>
      <c r="G160"/>
      <c r="H160"/>
      <c r="I160"/>
    </row>
    <row r="161" spans="2:16">
      <c r="B161" t="s">
        <v>82</v>
      </c>
      <c r="C161"/>
      <c r="D161"/>
      <c r="E161"/>
      <c r="F161"/>
      <c r="G161"/>
      <c r="H161"/>
      <c r="I161"/>
    </row>
    <row r="162" spans="2:16">
      <c r="C162" s="6">
        <v>2018</v>
      </c>
      <c r="D162" s="6">
        <v>2019</v>
      </c>
      <c r="E162" s="6">
        <v>2020</v>
      </c>
      <c r="F162" s="6">
        <v>2021</v>
      </c>
      <c r="G162" s="6">
        <v>2022</v>
      </c>
      <c r="H162" s="6">
        <v>2023</v>
      </c>
      <c r="I162" s="6">
        <v>2024</v>
      </c>
      <c r="J162" s="6">
        <v>2025</v>
      </c>
      <c r="K162" s="6">
        <v>2026</v>
      </c>
      <c r="L162" s="6">
        <v>2027</v>
      </c>
      <c r="M162" s="6">
        <v>2028</v>
      </c>
    </row>
    <row r="163" spans="2:16">
      <c r="B163" t="s">
        <v>57</v>
      </c>
      <c r="C163" s="120">
        <f>SUM(Ethernet!C653:C693)</f>
        <v>374.62479151999997</v>
      </c>
      <c r="D163" s="120">
        <f>SUM(Ethernet!D653:D693)</f>
        <v>418.93298076693316</v>
      </c>
      <c r="E163" s="120">
        <f>SUM(Ethernet!E653:E693)</f>
        <v>0</v>
      </c>
      <c r="F163" s="120">
        <f>SUM(Ethernet!F653:F693)</f>
        <v>0</v>
      </c>
      <c r="G163" s="120">
        <f>SUM(Ethernet!G653:G693)</f>
        <v>0</v>
      </c>
      <c r="H163" s="120">
        <f>SUM(Ethernet!H653:H693)</f>
        <v>0</v>
      </c>
      <c r="I163" s="120">
        <f>SUM(Ethernet!I653:I693)</f>
        <v>0</v>
      </c>
      <c r="J163" s="120">
        <f>SUM(Ethernet!J653:J693)</f>
        <v>0</v>
      </c>
      <c r="K163" s="120">
        <f>SUM(Ethernet!K653:K693)</f>
        <v>0</v>
      </c>
      <c r="L163" s="120">
        <f>SUM(Ethernet!L653:L693)</f>
        <v>0</v>
      </c>
      <c r="M163" s="120">
        <f>SUM(Ethernet!M653:M693)</f>
        <v>0</v>
      </c>
      <c r="P163" s="1" t="e">
        <f>L163/F163</f>
        <v>#DIV/0!</v>
      </c>
    </row>
    <row r="164" spans="2:16">
      <c r="B164" t="s">
        <v>24</v>
      </c>
      <c r="C164" s="120">
        <f>SUM(Ethernet!C991:C1037)</f>
        <v>287.10206435019046</v>
      </c>
      <c r="D164" s="120">
        <f>SUM(Ethernet!D991:D1037)</f>
        <v>276.16893114497901</v>
      </c>
      <c r="E164" s="120">
        <f>SUM(Ethernet!E991:E1037)</f>
        <v>0</v>
      </c>
      <c r="F164" s="120">
        <f>SUM(Ethernet!F991:F1037)</f>
        <v>0</v>
      </c>
      <c r="G164" s="120">
        <f>SUM(Ethernet!G991:G1037)</f>
        <v>0</v>
      </c>
      <c r="H164" s="120">
        <f>SUM(Ethernet!H991:H1037)</f>
        <v>0</v>
      </c>
      <c r="I164" s="120">
        <f>SUM(Ethernet!I991:I1037)</f>
        <v>0</v>
      </c>
      <c r="J164" s="120">
        <f>SUM(Ethernet!J991:J1037)</f>
        <v>0</v>
      </c>
      <c r="K164" s="120">
        <f>SUM(Ethernet!K991:K1037)</f>
        <v>0</v>
      </c>
      <c r="L164" s="120">
        <f>SUM(Ethernet!L991:L1037)</f>
        <v>0</v>
      </c>
      <c r="M164" s="120">
        <f>SUM(Ethernet!M991:M1037)</f>
        <v>0</v>
      </c>
    </row>
    <row r="165" spans="2:16">
      <c r="B165" s="5" t="s">
        <v>25</v>
      </c>
      <c r="C165" s="185">
        <f>SUM(Ethernet!C825:C865)</f>
        <v>1543.9654112349835</v>
      </c>
      <c r="D165" s="185">
        <f>SUM(Ethernet!D825:D865)</f>
        <v>1152.3219029546733</v>
      </c>
      <c r="E165" s="185">
        <f>SUM(Ethernet!E825:E865)</f>
        <v>0</v>
      </c>
      <c r="F165" s="185">
        <f>SUM(Ethernet!F825:F865)</f>
        <v>0</v>
      </c>
      <c r="G165" s="185">
        <f>SUM(Ethernet!G825:G865)</f>
        <v>0</v>
      </c>
      <c r="H165" s="185">
        <f>SUM(Ethernet!H825:H865)</f>
        <v>0</v>
      </c>
      <c r="I165" s="185">
        <f>SUM(Ethernet!I825:I865)</f>
        <v>0</v>
      </c>
      <c r="J165" s="185">
        <f>SUM(Ethernet!J825:J865)</f>
        <v>0</v>
      </c>
      <c r="K165" s="185">
        <f>SUM(Ethernet!K825:K865)</f>
        <v>0</v>
      </c>
      <c r="L165" s="185">
        <f>SUM(Ethernet!L825:L865)</f>
        <v>0</v>
      </c>
      <c r="M165" s="185">
        <f>SUM(Ethernet!M825:M865)</f>
        <v>0</v>
      </c>
    </row>
    <row r="166" spans="2:16">
      <c r="C166" s="184">
        <f t="shared" ref="C166:J166" si="0">SUM(C163:C165)</f>
        <v>2205.6922671051739</v>
      </c>
      <c r="D166" s="184">
        <f t="shared" si="0"/>
        <v>1847.4238148665854</v>
      </c>
      <c r="E166" s="184">
        <f t="shared" si="0"/>
        <v>0</v>
      </c>
      <c r="F166" s="184">
        <f t="shared" si="0"/>
        <v>0</v>
      </c>
      <c r="G166" s="184">
        <f t="shared" si="0"/>
        <v>0</v>
      </c>
      <c r="H166" s="184">
        <f t="shared" si="0"/>
        <v>0</v>
      </c>
      <c r="I166" s="184">
        <f t="shared" si="0"/>
        <v>0</v>
      </c>
      <c r="J166" s="184">
        <f t="shared" si="0"/>
        <v>0</v>
      </c>
      <c r="K166" s="184">
        <f t="shared" ref="K166:L166" si="1">SUM(K163:K165)</f>
        <v>0</v>
      </c>
      <c r="L166" s="184">
        <f t="shared" si="1"/>
        <v>0</v>
      </c>
      <c r="M166" s="184">
        <f t="shared" ref="M166" si="2">SUM(M163:M165)</f>
        <v>0</v>
      </c>
    </row>
    <row r="168" spans="2:16" ht="18">
      <c r="B168" s="132" t="s">
        <v>83</v>
      </c>
    </row>
    <row r="169" spans="2:16" ht="15.6">
      <c r="B169" s="369" t="s">
        <v>208</v>
      </c>
    </row>
    <row r="186" spans="2:23">
      <c r="C186" s="6">
        <v>2018</v>
      </c>
      <c r="D186" s="6">
        <v>2019</v>
      </c>
      <c r="E186" s="6">
        <v>2020</v>
      </c>
      <c r="F186" s="6">
        <v>2021</v>
      </c>
      <c r="G186" s="6">
        <v>2022</v>
      </c>
      <c r="H186" s="6">
        <v>2023</v>
      </c>
      <c r="I186" s="6">
        <v>2024</v>
      </c>
      <c r="J186" s="6">
        <v>2025</v>
      </c>
      <c r="K186" s="6">
        <v>2026</v>
      </c>
      <c r="L186" s="6">
        <v>2027</v>
      </c>
      <c r="M186" s="6">
        <v>2028</v>
      </c>
    </row>
    <row r="187" spans="2:23">
      <c r="B187" s="134" t="s">
        <v>57</v>
      </c>
      <c r="C187" s="135">
        <f>SUM(WDM!C269:C282)</f>
        <v>473.979826</v>
      </c>
      <c r="D187" s="135">
        <f>SUM(WDM!D269:D282)</f>
        <v>792.56000099393941</v>
      </c>
      <c r="E187" s="135">
        <f>SUM(WDM!E269:E282)</f>
        <v>0</v>
      </c>
      <c r="F187" s="135">
        <f>SUM(WDM!F269:F282)</f>
        <v>0</v>
      </c>
      <c r="G187" s="135">
        <f>SUM(WDM!G269:G282)</f>
        <v>0</v>
      </c>
      <c r="H187" s="135">
        <f>SUM(WDM!H269:H282)</f>
        <v>0</v>
      </c>
      <c r="I187" s="135">
        <f>SUM(WDM!I269:I282)</f>
        <v>0</v>
      </c>
      <c r="J187" s="135">
        <f>SUM(WDM!J269:J282)</f>
        <v>0</v>
      </c>
      <c r="K187" s="135">
        <f>SUM(WDM!K269:K282)</f>
        <v>0</v>
      </c>
      <c r="L187" s="135">
        <f>SUM(WDM!L269:L282)</f>
        <v>0</v>
      </c>
      <c r="M187" s="135">
        <f>SUM(WDM!M269:M282)</f>
        <v>0</v>
      </c>
    </row>
    <row r="188" spans="2:23">
      <c r="B188" s="134" t="s">
        <v>25</v>
      </c>
      <c r="C188" s="135">
        <f>SUM(WDM!C331:C344)</f>
        <v>760.07912945454541</v>
      </c>
      <c r="D188" s="135">
        <f>SUM(WDM!D331:D344)</f>
        <v>882.74881294545446</v>
      </c>
      <c r="E188" s="135">
        <f>SUM(WDM!E331:E344)</f>
        <v>0</v>
      </c>
      <c r="F188" s="135">
        <f>SUM(WDM!F331:F344)</f>
        <v>0</v>
      </c>
      <c r="G188" s="135">
        <f>SUM(WDM!G331:G344)</f>
        <v>0</v>
      </c>
      <c r="H188" s="135">
        <f>SUM(WDM!H331:H344)</f>
        <v>0</v>
      </c>
      <c r="I188" s="135">
        <f>SUM(WDM!I331:I344)</f>
        <v>0</v>
      </c>
      <c r="J188" s="135">
        <f>SUM(WDM!J331:J344)</f>
        <v>0</v>
      </c>
      <c r="K188" s="135">
        <f>SUM(WDM!K331:K344)</f>
        <v>0</v>
      </c>
      <c r="L188" s="135">
        <f>SUM(WDM!L331:L344)</f>
        <v>0</v>
      </c>
      <c r="M188" s="135">
        <f>SUM(WDM!M331:M344)</f>
        <v>0</v>
      </c>
    </row>
    <row r="189" spans="2:23">
      <c r="B189" s="1" t="s">
        <v>209</v>
      </c>
      <c r="C189" s="53">
        <f>WDM!C441</f>
        <v>2249.8245818181822</v>
      </c>
      <c r="D189" s="53">
        <f>WDM!D441</f>
        <v>1777.8172800000002</v>
      </c>
      <c r="E189" s="53">
        <f>WDM!E441</f>
        <v>0</v>
      </c>
      <c r="F189" s="53">
        <f>WDM!F441</f>
        <v>0</v>
      </c>
      <c r="G189" s="53">
        <f>WDM!G441</f>
        <v>0</v>
      </c>
      <c r="H189" s="53">
        <f>WDM!H441</f>
        <v>0</v>
      </c>
      <c r="I189" s="53">
        <f>WDM!I441</f>
        <v>0</v>
      </c>
      <c r="J189" s="53">
        <f>WDM!J441</f>
        <v>0</v>
      </c>
      <c r="K189" s="53">
        <f>WDM!K441</f>
        <v>0</v>
      </c>
      <c r="L189" s="53">
        <f>WDM!L441</f>
        <v>0</v>
      </c>
      <c r="M189" s="53">
        <f>WDM!M441</f>
        <v>0</v>
      </c>
      <c r="P189"/>
      <c r="Q189"/>
      <c r="R189"/>
      <c r="S189"/>
      <c r="T189"/>
      <c r="U189"/>
      <c r="V189"/>
      <c r="W189"/>
    </row>
    <row r="190" spans="2:23">
      <c r="B190" s="1" t="s">
        <v>210</v>
      </c>
      <c r="C190" s="53">
        <f>WDM!C472</f>
        <v>0</v>
      </c>
      <c r="D190" s="53">
        <f>WDM!D472</f>
        <v>0</v>
      </c>
      <c r="E190" s="53">
        <f>WDM!E472</f>
        <v>0</v>
      </c>
      <c r="F190" s="53">
        <f>WDM!F472</f>
        <v>0</v>
      </c>
      <c r="G190" s="53">
        <f>WDM!G472</f>
        <v>0</v>
      </c>
      <c r="H190" s="53">
        <f>WDM!H472</f>
        <v>0</v>
      </c>
      <c r="I190" s="53">
        <f>WDM!I472</f>
        <v>0</v>
      </c>
      <c r="J190" s="53">
        <f>WDM!J472</f>
        <v>0</v>
      </c>
      <c r="K190" s="53">
        <f>WDM!K472</f>
        <v>0</v>
      </c>
      <c r="L190" s="53">
        <f>WDM!L472</f>
        <v>0</v>
      </c>
      <c r="M190" s="53">
        <f>WDM!M472</f>
        <v>0</v>
      </c>
      <c r="P190"/>
      <c r="Q190"/>
      <c r="R190"/>
      <c r="S190"/>
      <c r="T190"/>
      <c r="U190"/>
      <c r="V190"/>
      <c r="W190"/>
    </row>
  </sheetData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CCFFCC"/>
  </sheetPr>
  <dimension ref="A2:CC227"/>
  <sheetViews>
    <sheetView zoomScale="70" zoomScaleNormal="70" workbookViewId="0"/>
  </sheetViews>
  <sheetFormatPr defaultColWidth="8.77734375" defaultRowHeight="13.8" outlineLevelCol="1"/>
  <cols>
    <col min="1" max="1" width="4.5546875" customWidth="1"/>
    <col min="2" max="2" width="33.6640625" customWidth="1"/>
    <col min="3" max="13" width="9.44140625" hidden="1" customWidth="1" outlineLevel="1"/>
    <col min="14" max="14" width="4" customWidth="1" collapsed="1"/>
    <col min="15" max="15" width="33.6640625" hidden="1" customWidth="1" outlineLevel="1"/>
    <col min="16" max="26" width="9.44140625" hidden="1" customWidth="1" outlineLevel="1"/>
    <col min="27" max="27" width="3.44140625" customWidth="1" collapsed="1"/>
    <col min="28" max="29" width="14.44140625" style="211" customWidth="1"/>
    <col min="30" max="30" width="6.77734375" customWidth="1"/>
    <col min="31" max="31" width="33.44140625" customWidth="1"/>
    <col min="32" max="38" width="10.44140625" customWidth="1"/>
    <col min="39" max="39" width="11.21875" customWidth="1"/>
    <col min="40" max="41" width="10.44140625" customWidth="1"/>
    <col min="42" max="42" width="11.21875" customWidth="1"/>
    <col min="43" max="43" width="5.77734375" customWidth="1"/>
    <col min="44" max="44" width="33.6640625" customWidth="1"/>
    <col min="45" max="45" width="10.44140625" customWidth="1"/>
    <col min="46" max="46" width="12.6640625" customWidth="1"/>
    <col min="47" max="55" width="10.44140625" customWidth="1"/>
    <col min="56" max="56" width="8.44140625" customWidth="1"/>
    <col min="57" max="57" width="33.44140625" customWidth="1"/>
    <col min="58" max="67" width="9.77734375" customWidth="1"/>
    <col min="68" max="68" width="8.6640625" customWidth="1"/>
    <col min="69" max="69" width="5.77734375" customWidth="1"/>
    <col min="70" max="70" width="33.6640625" customWidth="1"/>
    <col min="71" max="80" width="9.77734375" customWidth="1"/>
    <col min="81" max="81" width="10.44140625" customWidth="1"/>
    <col min="82" max="82" width="8.44140625" customWidth="1"/>
  </cols>
  <sheetData>
    <row r="2" spans="1:81" ht="17.399999999999999">
      <c r="B2" s="78" t="str">
        <f>Introduction!B2</f>
        <v>LightCounting Integrated Optics Forecast</v>
      </c>
    </row>
    <row r="3" spans="1:81" ht="15.6">
      <c r="B3" s="170" t="str">
        <f>Introduction!B3</f>
        <v>Sample template for report Published 30 May 2023</v>
      </c>
    </row>
    <row r="5" spans="1:81" ht="21">
      <c r="C5" s="224"/>
      <c r="D5" s="224"/>
      <c r="E5" s="224"/>
      <c r="F5" s="224"/>
      <c r="G5" s="229" t="s">
        <v>113</v>
      </c>
      <c r="H5" s="224"/>
      <c r="I5" s="224"/>
      <c r="J5" s="224"/>
      <c r="K5" s="224"/>
      <c r="L5" s="224"/>
      <c r="M5" s="224"/>
      <c r="O5" s="228" t="s">
        <v>112</v>
      </c>
      <c r="P5" s="225"/>
      <c r="Q5" s="225"/>
      <c r="R5" s="225"/>
      <c r="S5" s="228" t="s">
        <v>112</v>
      </c>
      <c r="T5" s="225"/>
      <c r="U5" s="225"/>
      <c r="V5" s="225"/>
      <c r="W5" s="225"/>
      <c r="X5" s="225"/>
      <c r="Y5" s="225"/>
      <c r="Z5" s="225"/>
      <c r="AE5" s="212" t="s">
        <v>126</v>
      </c>
      <c r="AF5" s="192"/>
      <c r="AG5" s="192"/>
      <c r="AH5" s="192"/>
      <c r="AI5" s="192"/>
      <c r="AJ5" s="192"/>
      <c r="AK5" s="192"/>
      <c r="AL5" s="192"/>
      <c r="AM5" s="192"/>
      <c r="AN5" s="192"/>
      <c r="AO5" s="192"/>
      <c r="AP5" s="192"/>
      <c r="AR5" s="238" t="s">
        <v>125</v>
      </c>
      <c r="AS5" s="213"/>
      <c r="AT5" s="213"/>
      <c r="AU5" s="213"/>
      <c r="AV5" s="213"/>
      <c r="AW5" s="213"/>
      <c r="AX5" s="213"/>
      <c r="AY5" s="213"/>
      <c r="AZ5" s="213"/>
      <c r="BA5" s="213"/>
      <c r="BB5" s="213"/>
      <c r="BC5" s="213"/>
      <c r="BE5" s="239" t="s">
        <v>124</v>
      </c>
      <c r="BF5" s="192"/>
      <c r="BG5" s="192"/>
      <c r="BH5" s="192"/>
      <c r="BI5" s="231" t="s">
        <v>121</v>
      </c>
      <c r="BJ5" s="232">
        <v>0.2</v>
      </c>
      <c r="BK5" s="192"/>
      <c r="BL5" s="192"/>
      <c r="BM5" s="192"/>
      <c r="BN5" s="192"/>
      <c r="BO5" s="192"/>
      <c r="BP5" s="192"/>
      <c r="BR5" s="238" t="s">
        <v>123</v>
      </c>
      <c r="BS5" s="213"/>
      <c r="BT5" s="213"/>
      <c r="BU5" s="213"/>
      <c r="BV5" s="237" t="s">
        <v>122</v>
      </c>
      <c r="BW5" s="232">
        <v>0.2</v>
      </c>
      <c r="BX5" s="213"/>
      <c r="BY5" s="213"/>
      <c r="BZ5" s="213"/>
      <c r="CA5" s="213"/>
      <c r="CB5" s="213"/>
      <c r="CC5" s="213"/>
    </row>
    <row r="7" spans="1:81" ht="14.4">
      <c r="B7" s="56" t="s">
        <v>55</v>
      </c>
      <c r="C7" s="6">
        <v>2018</v>
      </c>
      <c r="D7" s="6">
        <v>2019</v>
      </c>
      <c r="E7" s="6">
        <v>2020</v>
      </c>
      <c r="F7" s="6">
        <v>2021</v>
      </c>
      <c r="G7" s="6">
        <v>2022</v>
      </c>
      <c r="H7" s="6">
        <v>2023</v>
      </c>
      <c r="I7" s="6">
        <v>2024</v>
      </c>
      <c r="J7" s="6">
        <v>2025</v>
      </c>
      <c r="K7" s="6">
        <v>2026</v>
      </c>
      <c r="L7" s="6">
        <v>2027</v>
      </c>
      <c r="M7" s="6">
        <v>2028</v>
      </c>
      <c r="O7" s="208" t="s">
        <v>55</v>
      </c>
      <c r="P7" s="209">
        <v>2018</v>
      </c>
      <c r="Q7" s="209">
        <v>2019</v>
      </c>
      <c r="R7" s="209">
        <v>2020</v>
      </c>
      <c r="S7" s="209">
        <v>2021</v>
      </c>
      <c r="T7" s="209">
        <v>2022</v>
      </c>
      <c r="U7" s="209">
        <v>2023</v>
      </c>
      <c r="V7" s="209">
        <v>2024</v>
      </c>
      <c r="W7" s="209">
        <v>2025</v>
      </c>
      <c r="X7" s="209">
        <v>2026</v>
      </c>
      <c r="Y7" s="209">
        <v>2027</v>
      </c>
      <c r="Z7" s="209">
        <v>2028</v>
      </c>
      <c r="AB7" s="226" t="s">
        <v>114</v>
      </c>
      <c r="AC7" s="226" t="s">
        <v>155</v>
      </c>
      <c r="AE7" s="208" t="s">
        <v>55</v>
      </c>
      <c r="AF7" s="209">
        <v>2018</v>
      </c>
      <c r="AG7" s="209">
        <v>2019</v>
      </c>
      <c r="AH7" s="209">
        <v>2020</v>
      </c>
      <c r="AI7" s="209">
        <v>2021</v>
      </c>
      <c r="AJ7" s="209">
        <v>2022</v>
      </c>
      <c r="AK7" s="209">
        <v>2023</v>
      </c>
      <c r="AL7" s="209">
        <v>2024</v>
      </c>
      <c r="AM7" s="209">
        <v>2025</v>
      </c>
      <c r="AN7" s="209">
        <v>2026</v>
      </c>
      <c r="AO7" s="209">
        <v>2027</v>
      </c>
      <c r="AP7" s="209">
        <v>2028</v>
      </c>
      <c r="AR7" s="208" t="s">
        <v>55</v>
      </c>
      <c r="AS7" s="209">
        <v>2018</v>
      </c>
      <c r="AT7" s="209">
        <v>2019</v>
      </c>
      <c r="AU7" s="209">
        <v>2020</v>
      </c>
      <c r="AV7" s="209">
        <v>2021</v>
      </c>
      <c r="AW7" s="209">
        <v>2022</v>
      </c>
      <c r="AX7" s="209">
        <v>2023</v>
      </c>
      <c r="AY7" s="209">
        <v>2024</v>
      </c>
      <c r="AZ7" s="209">
        <v>2025</v>
      </c>
      <c r="BA7" s="209">
        <v>2026</v>
      </c>
      <c r="BB7" s="209">
        <v>2027</v>
      </c>
      <c r="BC7" s="209">
        <v>2028</v>
      </c>
      <c r="BE7" s="208" t="s">
        <v>55</v>
      </c>
      <c r="BF7" s="209">
        <v>2018</v>
      </c>
      <c r="BG7" s="209">
        <v>2019</v>
      </c>
      <c r="BH7" s="209">
        <v>2020</v>
      </c>
      <c r="BI7" s="209">
        <v>2021</v>
      </c>
      <c r="BJ7" s="209">
        <v>2022</v>
      </c>
      <c r="BK7" s="209">
        <v>2023</v>
      </c>
      <c r="BL7" s="209">
        <v>2024</v>
      </c>
      <c r="BM7" s="209">
        <v>2025</v>
      </c>
      <c r="BN7" s="209">
        <v>2026</v>
      </c>
      <c r="BO7" s="209">
        <v>2027</v>
      </c>
      <c r="BP7" s="209">
        <v>2028</v>
      </c>
      <c r="BR7" s="208" t="s">
        <v>55</v>
      </c>
      <c r="BS7" s="209">
        <v>2018</v>
      </c>
      <c r="BT7" s="209">
        <v>2019</v>
      </c>
      <c r="BU7" s="209">
        <v>2020</v>
      </c>
      <c r="BV7" s="209">
        <v>2021</v>
      </c>
      <c r="BW7" s="209">
        <v>2022</v>
      </c>
      <c r="BX7" s="209">
        <v>2023</v>
      </c>
      <c r="BY7" s="209">
        <v>2024</v>
      </c>
      <c r="BZ7" s="209">
        <v>2025</v>
      </c>
      <c r="CA7" s="209">
        <v>2026</v>
      </c>
      <c r="CB7" s="209">
        <v>2027</v>
      </c>
      <c r="CC7" s="209">
        <v>2028</v>
      </c>
    </row>
    <row r="8" spans="1:81">
      <c r="A8" s="110" t="s">
        <v>64</v>
      </c>
      <c r="B8" s="138" t="str">
        <f>WDM!B71</f>
        <v>CWDM TR 1 Gbps  40 km All</v>
      </c>
      <c r="C8" s="210">
        <f>WDM!C71</f>
        <v>47239</v>
      </c>
      <c r="D8" s="210">
        <f>WDM!D71</f>
        <v>31915</v>
      </c>
      <c r="E8" s="210">
        <f>WDM!E71</f>
        <v>0</v>
      </c>
      <c r="F8" s="210">
        <f>WDM!F71</f>
        <v>0</v>
      </c>
      <c r="G8" s="210">
        <f>WDM!G71</f>
        <v>0</v>
      </c>
      <c r="H8" s="210">
        <f>WDM!H71</f>
        <v>0</v>
      </c>
      <c r="I8" s="210">
        <f>WDM!I71</f>
        <v>0</v>
      </c>
      <c r="J8" s="210">
        <f>WDM!J71</f>
        <v>0</v>
      </c>
      <c r="K8" s="210">
        <f>WDM!K71</f>
        <v>0</v>
      </c>
      <c r="L8" s="210">
        <f>WDM!L71</f>
        <v>0</v>
      </c>
      <c r="M8" s="210">
        <f>WDM!M71</f>
        <v>0</v>
      </c>
      <c r="O8" s="138" t="str">
        <f t="shared" ref="O8:O71" si="0">B8</f>
        <v>CWDM TR 1 Gbps  40 km All</v>
      </c>
      <c r="P8" s="210">
        <f>WDM!C102</f>
        <v>0</v>
      </c>
      <c r="Q8" s="210">
        <f>WDM!D102</f>
        <v>0</v>
      </c>
      <c r="R8" s="210">
        <f>WDM!E102</f>
        <v>0</v>
      </c>
      <c r="S8" s="210">
        <f>WDM!F102</f>
        <v>0</v>
      </c>
      <c r="T8" s="210">
        <f>WDM!G102</f>
        <v>0</v>
      </c>
      <c r="U8" s="210">
        <f>WDM!H102</f>
        <v>0</v>
      </c>
      <c r="V8" s="210">
        <f>WDM!I102</f>
        <v>0</v>
      </c>
      <c r="W8" s="210">
        <f>WDM!J102</f>
        <v>0</v>
      </c>
      <c r="X8" s="210">
        <f>WDM!K102</f>
        <v>0</v>
      </c>
      <c r="Y8" s="210">
        <f>WDM!L102</f>
        <v>0</v>
      </c>
      <c r="Z8" s="210">
        <f>WDM!M102</f>
        <v>0</v>
      </c>
      <c r="AB8" s="211" t="s">
        <v>104</v>
      </c>
      <c r="AC8" s="267">
        <v>1</v>
      </c>
      <c r="AE8" s="138" t="str">
        <f t="shared" ref="AE8:AE32" si="1">B8</f>
        <v>CWDM TR 1 Gbps  40 km All</v>
      </c>
      <c r="AF8" s="210">
        <f t="shared" ref="AF8:AF30" si="2">C8+IF($AB8="DML",$AC8*P8)</f>
        <v>47239</v>
      </c>
      <c r="AG8" s="210">
        <f t="shared" ref="AG8:AG30" si="3">D8+IF($AB8="DML",$AC8*Q8)</f>
        <v>31915</v>
      </c>
      <c r="AH8" s="210">
        <f t="shared" ref="AH8:AH30" si="4">E8+IF($AB8="DML",$AC8*R8)</f>
        <v>0</v>
      </c>
      <c r="AI8" s="210">
        <f t="shared" ref="AI8:AI30" si="5">F8+IF($AB8="DML",$AC8*S8)</f>
        <v>0</v>
      </c>
      <c r="AJ8" s="210">
        <f t="shared" ref="AJ8:AJ30" si="6">G8+IF($AB8="DML",$AC8*T8)</f>
        <v>0</v>
      </c>
      <c r="AK8" s="210">
        <f t="shared" ref="AK8:AK30" si="7">H8+IF($AB8="DML",$AC8*U8)</f>
        <v>0</v>
      </c>
      <c r="AL8" s="210">
        <f t="shared" ref="AL8:AL30" si="8">I8+IF($AB8="DML",$AC8*V8)</f>
        <v>0</v>
      </c>
      <c r="AM8" s="210">
        <f t="shared" ref="AM8:AM30" si="9">J8+IF($AB8="DML",$AC8*W8)</f>
        <v>0</v>
      </c>
      <c r="AN8" s="210">
        <f t="shared" ref="AN8:AN30" si="10">K8+IF($AB8="DML",$AC8*X8)</f>
        <v>0</v>
      </c>
      <c r="AO8" s="210">
        <f t="shared" ref="AO8:AO30" si="11">L8+IF($AB8="DML",$AC8*Y8)</f>
        <v>0</v>
      </c>
      <c r="AP8" s="210">
        <f t="shared" ref="AP8:AP30" si="12">M8+IF($AB8="DML",$AC8*Z8)</f>
        <v>0</v>
      </c>
      <c r="AR8" s="138" t="str">
        <f t="shared" ref="AR8:AR32" si="13">B8</f>
        <v>CWDM TR 1 Gbps  40 km All</v>
      </c>
      <c r="AS8" s="210">
        <f t="shared" ref="AS8:AS39" si="14">IF($AB8="EML",$AC8*P8,)</f>
        <v>0</v>
      </c>
      <c r="AT8" s="210">
        <f t="shared" ref="AT8:AT39" si="15">IF($AB8="EML",$AC8*Q8,)</f>
        <v>0</v>
      </c>
      <c r="AU8" s="210">
        <f t="shared" ref="AU8:AU39" si="16">IF($AB8="EML",$AC8*R8,)</f>
        <v>0</v>
      </c>
      <c r="AV8" s="210">
        <f t="shared" ref="AV8:AV39" si="17">IF($AB8="EML",$AC8*S8,)</f>
        <v>0</v>
      </c>
      <c r="AW8" s="210">
        <f t="shared" ref="AW8:AW39" si="18">IF($AB8="EML",$AC8*T8,)</f>
        <v>0</v>
      </c>
      <c r="AX8" s="210">
        <f t="shared" ref="AX8:AX39" si="19">IF($AB8="EML",$AC8*U8,)</f>
        <v>0</v>
      </c>
      <c r="AY8" s="210">
        <f t="shared" ref="AY8:AY39" si="20">IF($AB8="EML",$AC8*V8,)</f>
        <v>0</v>
      </c>
      <c r="AZ8" s="210">
        <f t="shared" ref="AZ8:AZ39" si="21">IF($AB8="EML",$AC8*W8,)</f>
        <v>0</v>
      </c>
      <c r="BA8" s="210">
        <f t="shared" ref="BA8:BA39" si="22">IF($AB8="EML",$AC8*X8,)</f>
        <v>0</v>
      </c>
      <c r="BB8" s="210">
        <f t="shared" ref="BB8:BB39" si="23">IF($AB8="EML",$AC8*Y8,)</f>
        <v>0</v>
      </c>
      <c r="BC8" s="210">
        <f t="shared" ref="BC8:BC39" si="24">IF($AB8="EML",$AC8*Z8,)</f>
        <v>0</v>
      </c>
      <c r="BE8" s="138" t="str">
        <f t="shared" ref="BE8:BE71" si="25">B8</f>
        <v>CWDM TR 1 Gbps  40 km All</v>
      </c>
      <c r="BF8" s="233">
        <f>IF(AF8=0,,10^-6*AF8*$BJ$5*WDM!Q259)</f>
        <v>0.6991371999999999</v>
      </c>
      <c r="BG8" s="233">
        <f>IF(AG8=0,,10^-6*AG8*$BJ$5*WDM!R259)</f>
        <v>0.39752188657142856</v>
      </c>
      <c r="BH8" s="233">
        <f>IF(AH8=0,,10^-6*AH8*$BJ$5*WDM!S259)</f>
        <v>0</v>
      </c>
      <c r="BI8" s="233">
        <f>IF(AI8=0,,10^-6*AI8*$BJ$5*WDM!T259)</f>
        <v>0</v>
      </c>
      <c r="BJ8" s="233">
        <f>IF(AJ8=0,,10^-6*AJ8*$BJ$5*WDM!U259)</f>
        <v>0</v>
      </c>
      <c r="BK8" s="233">
        <f>IF(AK8=0,,10^-6*AK8*$BJ$5*WDM!V259)</f>
        <v>0</v>
      </c>
      <c r="BL8" s="233">
        <f>IF(AL8=0,,10^-6*AL8*$BJ$5*WDM!W259)</f>
        <v>0</v>
      </c>
      <c r="BM8" s="233">
        <f>IF(AM8=0,,10^-6*AM8*$BJ$5*WDM!X259)</f>
        <v>0</v>
      </c>
      <c r="BN8" s="233">
        <f>IF(AN8=0,,10^-6*AN8*$BJ$5*WDM!Y259)</f>
        <v>0</v>
      </c>
      <c r="BO8" s="233">
        <f>IF(AO8=0,,10^-6*AO8*$BJ$5*WDM!Z259)</f>
        <v>0</v>
      </c>
      <c r="BP8" s="233">
        <f>IF(AP8=0,,10^-6*AP8*$BJ$5*WDM!AA259)</f>
        <v>0</v>
      </c>
      <c r="BR8" s="138" t="str">
        <f t="shared" ref="BR8:BR39" si="26">B8</f>
        <v>CWDM TR 1 Gbps  40 km All</v>
      </c>
      <c r="BS8" s="233">
        <f>IF(AS8=0,,10^-6*AS8*$BW$5*WDM!Q259)</f>
        <v>0</v>
      </c>
      <c r="BT8" s="233">
        <f>IF(AT8=0,,10^-6*AT8*$BW$5*WDM!R259)</f>
        <v>0</v>
      </c>
      <c r="BU8" s="233">
        <f>IF(AU8=0,,10^-6*AU8*$BW$5*WDM!S259)</f>
        <v>0</v>
      </c>
      <c r="BV8" s="233">
        <f>IF(AV8=0,,10^-6*AV8*$BW$5*WDM!T259)</f>
        <v>0</v>
      </c>
      <c r="BW8" s="233">
        <f>IF(AW8=0,,10^-6*AW8*$BW$5*WDM!U259)</f>
        <v>0</v>
      </c>
      <c r="BX8" s="233">
        <f>IF(AX8=0,,10^-6*AX8*$BW$5*WDM!V259)</f>
        <v>0</v>
      </c>
      <c r="BY8" s="233">
        <f>IF(AY8=0,,10^-6*AY8*$BW$5*WDM!W259)</f>
        <v>0</v>
      </c>
      <c r="BZ8" s="233">
        <f>IF(AZ8=0,,10^-6*AZ8*$BW$5*WDM!X259)</f>
        <v>0</v>
      </c>
      <c r="CA8" s="233">
        <f>IF(BA8=0,,10^-6*BA8*$BW$5*WDM!Y259)</f>
        <v>0</v>
      </c>
      <c r="CB8" s="233">
        <f>IF(BB8=0,,10^-6*BB8*$BW$5*WDM!Z259)</f>
        <v>0</v>
      </c>
      <c r="CC8" s="233">
        <f>IF(BC8=0,,10^-6*BC8*$BW$5*WDM!AA259)</f>
        <v>0</v>
      </c>
    </row>
    <row r="9" spans="1:81">
      <c r="A9" s="110" t="s">
        <v>64</v>
      </c>
      <c r="B9" s="139" t="str">
        <f>WDM!B72</f>
        <v>CWDM TR 1 Gbps  80 km All</v>
      </c>
      <c r="C9" s="210">
        <f>WDM!C72</f>
        <v>35161</v>
      </c>
      <c r="D9" s="210">
        <f>WDM!D72</f>
        <v>26517</v>
      </c>
      <c r="E9" s="210">
        <f>WDM!E72</f>
        <v>0</v>
      </c>
      <c r="F9" s="210">
        <f>WDM!F72</f>
        <v>0</v>
      </c>
      <c r="G9" s="210">
        <f>WDM!G72</f>
        <v>0</v>
      </c>
      <c r="H9" s="210">
        <f>WDM!H72</f>
        <v>0</v>
      </c>
      <c r="I9" s="210">
        <f>WDM!I72</f>
        <v>0</v>
      </c>
      <c r="J9" s="210">
        <f>WDM!J72</f>
        <v>0</v>
      </c>
      <c r="K9" s="210">
        <f>WDM!K72</f>
        <v>0</v>
      </c>
      <c r="L9" s="210">
        <f>WDM!L72</f>
        <v>0</v>
      </c>
      <c r="M9" s="210">
        <f>WDM!M72</f>
        <v>0</v>
      </c>
      <c r="O9" s="139" t="str">
        <f t="shared" si="0"/>
        <v>CWDM TR 1 Gbps  80 km All</v>
      </c>
      <c r="P9" s="210">
        <f>WDM!C103</f>
        <v>0</v>
      </c>
      <c r="Q9" s="210">
        <f>WDM!D103</f>
        <v>0</v>
      </c>
      <c r="R9" s="210">
        <f>WDM!E103</f>
        <v>0</v>
      </c>
      <c r="S9" s="210">
        <f>WDM!F103</f>
        <v>0</v>
      </c>
      <c r="T9" s="210">
        <f>WDM!G103</f>
        <v>0</v>
      </c>
      <c r="U9" s="210">
        <f>WDM!H103</f>
        <v>0</v>
      </c>
      <c r="V9" s="210">
        <f>WDM!I103</f>
        <v>0</v>
      </c>
      <c r="W9" s="210">
        <f>WDM!J103</f>
        <v>0</v>
      </c>
      <c r="X9" s="210">
        <f>WDM!K103</f>
        <v>0</v>
      </c>
      <c r="Y9" s="210">
        <f>WDM!L103</f>
        <v>0</v>
      </c>
      <c r="Z9" s="210">
        <f>WDM!M103</f>
        <v>0</v>
      </c>
      <c r="AB9" s="211" t="s">
        <v>104</v>
      </c>
      <c r="AC9" s="267">
        <v>1</v>
      </c>
      <c r="AE9" s="139" t="str">
        <f t="shared" si="1"/>
        <v>CWDM TR 1 Gbps  80 km All</v>
      </c>
      <c r="AF9" s="210">
        <f t="shared" si="2"/>
        <v>35161</v>
      </c>
      <c r="AG9" s="210">
        <f t="shared" si="3"/>
        <v>26517</v>
      </c>
      <c r="AH9" s="210">
        <f t="shared" si="4"/>
        <v>0</v>
      </c>
      <c r="AI9" s="210">
        <f t="shared" si="5"/>
        <v>0</v>
      </c>
      <c r="AJ9" s="210">
        <f t="shared" si="6"/>
        <v>0</v>
      </c>
      <c r="AK9" s="210">
        <f t="shared" si="7"/>
        <v>0</v>
      </c>
      <c r="AL9" s="210">
        <f t="shared" si="8"/>
        <v>0</v>
      </c>
      <c r="AM9" s="210">
        <f t="shared" si="9"/>
        <v>0</v>
      </c>
      <c r="AN9" s="210">
        <f t="shared" si="10"/>
        <v>0</v>
      </c>
      <c r="AO9" s="210">
        <f t="shared" si="11"/>
        <v>0</v>
      </c>
      <c r="AP9" s="210">
        <f t="shared" si="12"/>
        <v>0</v>
      </c>
      <c r="AR9" s="139" t="str">
        <f t="shared" si="13"/>
        <v>CWDM TR 1 Gbps  80 km All</v>
      </c>
      <c r="AS9" s="210">
        <f t="shared" si="14"/>
        <v>0</v>
      </c>
      <c r="AT9" s="210">
        <f t="shared" si="15"/>
        <v>0</v>
      </c>
      <c r="AU9" s="210">
        <f t="shared" si="16"/>
        <v>0</v>
      </c>
      <c r="AV9" s="210">
        <f t="shared" si="17"/>
        <v>0</v>
      </c>
      <c r="AW9" s="210">
        <f t="shared" si="18"/>
        <v>0</v>
      </c>
      <c r="AX9" s="210">
        <f t="shared" si="19"/>
        <v>0</v>
      </c>
      <c r="AY9" s="210">
        <f t="shared" si="20"/>
        <v>0</v>
      </c>
      <c r="AZ9" s="210">
        <f t="shared" si="21"/>
        <v>0</v>
      </c>
      <c r="BA9" s="210">
        <f t="shared" si="22"/>
        <v>0</v>
      </c>
      <c r="BB9" s="210">
        <f t="shared" si="23"/>
        <v>0</v>
      </c>
      <c r="BC9" s="210">
        <f t="shared" si="24"/>
        <v>0</v>
      </c>
      <c r="BE9" s="139" t="str">
        <f t="shared" si="25"/>
        <v>CWDM TR 1 Gbps  80 km All</v>
      </c>
      <c r="BF9" s="233">
        <f>IF(AF9=0,,10^-6*AF9*$BJ$5*WDM!Q260)</f>
        <v>0.54147939999999994</v>
      </c>
      <c r="BG9" s="233">
        <f>IF(AG9=0,,10^-6*AG9*$BJ$5*WDM!R260)</f>
        <v>0.35674419999999996</v>
      </c>
      <c r="BH9" s="233">
        <f>IF(AH9=0,,10^-6*AH9*$BJ$5*WDM!S260)</f>
        <v>0</v>
      </c>
      <c r="BI9" s="233">
        <f>IF(AI9=0,,10^-6*AI9*$BJ$5*WDM!T260)</f>
        <v>0</v>
      </c>
      <c r="BJ9" s="233">
        <f>IF(AJ9=0,,10^-6*AJ9*$BJ$5*WDM!U260)</f>
        <v>0</v>
      </c>
      <c r="BK9" s="233">
        <f>IF(AK9=0,,10^-6*AK9*$BJ$5*WDM!V260)</f>
        <v>0</v>
      </c>
      <c r="BL9" s="233">
        <f>IF(AL9=0,,10^-6*AL9*$BJ$5*WDM!W260)</f>
        <v>0</v>
      </c>
      <c r="BM9" s="233">
        <f>IF(AM9=0,,10^-6*AM9*$BJ$5*WDM!X260)</f>
        <v>0</v>
      </c>
      <c r="BN9" s="233">
        <f>IF(AN9=0,,10^-6*AN9*$BJ$5*WDM!Y260)</f>
        <v>0</v>
      </c>
      <c r="BO9" s="233">
        <f>IF(AO9=0,,10^-6*AO9*$BJ$5*WDM!Z260)</f>
        <v>0</v>
      </c>
      <c r="BP9" s="233">
        <f>IF(AP9=0,,10^-6*AP9*$BJ$5*WDM!AA260)</f>
        <v>0</v>
      </c>
      <c r="BR9" s="139" t="str">
        <f t="shared" si="26"/>
        <v>CWDM TR 1 Gbps  80 km All</v>
      </c>
      <c r="BS9" s="233">
        <f>IF(AS9=0,,10^-6*AS9*$BW$5*WDM!Q260)</f>
        <v>0</v>
      </c>
      <c r="BT9" s="233">
        <f>IF(AT9=0,,10^-6*AT9*$BW$5*WDM!R260)</f>
        <v>0</v>
      </c>
      <c r="BU9" s="233">
        <f>IF(AU9=0,,10^-6*AU9*$BW$5*WDM!S260)</f>
        <v>0</v>
      </c>
      <c r="BV9" s="233">
        <f>IF(AV9=0,,10^-6*AV9*$BW$5*WDM!T260)</f>
        <v>0</v>
      </c>
      <c r="BW9" s="233">
        <f>IF(AW9=0,,10^-6*AW9*$BW$5*WDM!U260)</f>
        <v>0</v>
      </c>
      <c r="BX9" s="233">
        <f>IF(AX9=0,,10^-6*AX9*$BW$5*WDM!V260)</f>
        <v>0</v>
      </c>
      <c r="BY9" s="233">
        <f>IF(AY9=0,,10^-6*AY9*$BW$5*WDM!W260)</f>
        <v>0</v>
      </c>
      <c r="BZ9" s="233">
        <f>IF(AZ9=0,,10^-6*AZ9*$BW$5*WDM!X260)</f>
        <v>0</v>
      </c>
      <c r="CA9" s="233">
        <f>IF(BA9=0,,10^-6*BA9*$BW$5*WDM!Y260)</f>
        <v>0</v>
      </c>
      <c r="CB9" s="233">
        <f>IF(BB9=0,,10^-6*BB9*$BW$5*WDM!Z260)</f>
        <v>0</v>
      </c>
      <c r="CC9" s="233">
        <f>IF(BC9=0,,10^-6*BC9*$BW$5*WDM!AA260)</f>
        <v>0</v>
      </c>
    </row>
    <row r="10" spans="1:81">
      <c r="A10" s="110" t="s">
        <v>64</v>
      </c>
      <c r="B10" s="139" t="str">
        <f>WDM!B73</f>
        <v>CWDM TR 2.5 Gbps 40 km All</v>
      </c>
      <c r="C10" s="210">
        <f>WDM!C73</f>
        <v>33205</v>
      </c>
      <c r="D10" s="210">
        <f>WDM!D73</f>
        <v>27566</v>
      </c>
      <c r="E10" s="210">
        <f>WDM!E73</f>
        <v>0</v>
      </c>
      <c r="F10" s="210">
        <f>WDM!F73</f>
        <v>0</v>
      </c>
      <c r="G10" s="210">
        <f>WDM!G73</f>
        <v>0</v>
      </c>
      <c r="H10" s="210">
        <f>WDM!H73</f>
        <v>0</v>
      </c>
      <c r="I10" s="210">
        <f>WDM!I73</f>
        <v>0</v>
      </c>
      <c r="J10" s="210">
        <f>WDM!J73</f>
        <v>0</v>
      </c>
      <c r="K10" s="210">
        <f>WDM!K73</f>
        <v>0</v>
      </c>
      <c r="L10" s="210">
        <f>WDM!L73</f>
        <v>0</v>
      </c>
      <c r="M10" s="210">
        <f>WDM!M73</f>
        <v>0</v>
      </c>
      <c r="O10" s="139" t="str">
        <f t="shared" si="0"/>
        <v>CWDM TR 2.5 Gbps 40 km All</v>
      </c>
      <c r="P10" s="210">
        <f>WDM!C104</f>
        <v>0</v>
      </c>
      <c r="Q10" s="210">
        <f>WDM!D104</f>
        <v>0</v>
      </c>
      <c r="R10" s="210">
        <f>WDM!E104</f>
        <v>0</v>
      </c>
      <c r="S10" s="210">
        <f>WDM!F104</f>
        <v>0</v>
      </c>
      <c r="T10" s="210">
        <f>WDM!G104</f>
        <v>0</v>
      </c>
      <c r="U10" s="210">
        <f>WDM!H104</f>
        <v>0</v>
      </c>
      <c r="V10" s="210">
        <f>WDM!I104</f>
        <v>0</v>
      </c>
      <c r="W10" s="210">
        <f>WDM!J104</f>
        <v>0</v>
      </c>
      <c r="X10" s="210">
        <f>WDM!K104</f>
        <v>0</v>
      </c>
      <c r="Y10" s="210">
        <f>WDM!L104</f>
        <v>0</v>
      </c>
      <c r="Z10" s="210">
        <f>WDM!M104</f>
        <v>0</v>
      </c>
      <c r="AB10" s="211" t="s">
        <v>104</v>
      </c>
      <c r="AC10" s="267">
        <v>1</v>
      </c>
      <c r="AE10" s="139" t="str">
        <f t="shared" si="1"/>
        <v>CWDM TR 2.5 Gbps 40 km All</v>
      </c>
      <c r="AF10" s="210">
        <f t="shared" si="2"/>
        <v>33205</v>
      </c>
      <c r="AG10" s="210">
        <f t="shared" si="3"/>
        <v>27566</v>
      </c>
      <c r="AH10" s="210">
        <f t="shared" si="4"/>
        <v>0</v>
      </c>
      <c r="AI10" s="210">
        <f t="shared" si="5"/>
        <v>0</v>
      </c>
      <c r="AJ10" s="210">
        <f t="shared" si="6"/>
        <v>0</v>
      </c>
      <c r="AK10" s="210">
        <f t="shared" si="7"/>
        <v>0</v>
      </c>
      <c r="AL10" s="210">
        <f t="shared" si="8"/>
        <v>0</v>
      </c>
      <c r="AM10" s="210">
        <f t="shared" si="9"/>
        <v>0</v>
      </c>
      <c r="AN10" s="210">
        <f t="shared" si="10"/>
        <v>0</v>
      </c>
      <c r="AO10" s="210">
        <f t="shared" si="11"/>
        <v>0</v>
      </c>
      <c r="AP10" s="210">
        <f t="shared" si="12"/>
        <v>0</v>
      </c>
      <c r="AR10" s="139" t="str">
        <f t="shared" si="13"/>
        <v>CWDM TR 2.5 Gbps 40 km All</v>
      </c>
      <c r="AS10" s="210">
        <f t="shared" si="14"/>
        <v>0</v>
      </c>
      <c r="AT10" s="210">
        <f t="shared" si="15"/>
        <v>0</v>
      </c>
      <c r="AU10" s="210">
        <f t="shared" si="16"/>
        <v>0</v>
      </c>
      <c r="AV10" s="210">
        <f t="shared" si="17"/>
        <v>0</v>
      </c>
      <c r="AW10" s="210">
        <f t="shared" si="18"/>
        <v>0</v>
      </c>
      <c r="AX10" s="210">
        <f t="shared" si="19"/>
        <v>0</v>
      </c>
      <c r="AY10" s="210">
        <f t="shared" si="20"/>
        <v>0</v>
      </c>
      <c r="AZ10" s="210">
        <f t="shared" si="21"/>
        <v>0</v>
      </c>
      <c r="BA10" s="210">
        <f t="shared" si="22"/>
        <v>0</v>
      </c>
      <c r="BB10" s="210">
        <f t="shared" si="23"/>
        <v>0</v>
      </c>
      <c r="BC10" s="210">
        <f t="shared" si="24"/>
        <v>0</v>
      </c>
      <c r="BE10" s="139" t="str">
        <f t="shared" si="25"/>
        <v>CWDM TR 2.5 Gbps 40 km All</v>
      </c>
      <c r="BF10" s="233">
        <f>IF(AF10=0,,10^-6*AF10*$BJ$5*WDM!Q261)</f>
        <v>0.49807499999999999</v>
      </c>
      <c r="BG10" s="233">
        <f>IF(AG10=0,,10^-6*AG10*$BJ$5*WDM!R261)</f>
        <v>0.38895260000000004</v>
      </c>
      <c r="BH10" s="233">
        <f>IF(AH10=0,,10^-6*AH10*$BJ$5*WDM!S261)</f>
        <v>0</v>
      </c>
      <c r="BI10" s="233">
        <f>IF(AI10=0,,10^-6*AI10*$BJ$5*WDM!T261)</f>
        <v>0</v>
      </c>
      <c r="BJ10" s="233">
        <f>IF(AJ10=0,,10^-6*AJ10*$BJ$5*WDM!U261)</f>
        <v>0</v>
      </c>
      <c r="BK10" s="233">
        <f>IF(AK10=0,,10^-6*AK10*$BJ$5*WDM!V261)</f>
        <v>0</v>
      </c>
      <c r="BL10" s="233">
        <f>IF(AL10=0,,10^-6*AL10*$BJ$5*WDM!W261)</f>
        <v>0</v>
      </c>
      <c r="BM10" s="233">
        <f>IF(AM10=0,,10^-6*AM10*$BJ$5*WDM!X261)</f>
        <v>0</v>
      </c>
      <c r="BN10" s="233">
        <f>IF(AN10=0,,10^-6*AN10*$BJ$5*WDM!Y261)</f>
        <v>0</v>
      </c>
      <c r="BO10" s="233">
        <f>IF(AO10=0,,10^-6*AO10*$BJ$5*WDM!Z261)</f>
        <v>0</v>
      </c>
      <c r="BP10" s="233">
        <f>IF(AP10=0,,10^-6*AP10*$BJ$5*WDM!AA261)</f>
        <v>0</v>
      </c>
      <c r="BR10" s="139" t="str">
        <f t="shared" si="26"/>
        <v>CWDM TR 2.5 Gbps 40 km All</v>
      </c>
      <c r="BS10" s="233">
        <f>IF(AS10=0,,10^-6*AS10*$BW$5*WDM!Q261)</f>
        <v>0</v>
      </c>
      <c r="BT10" s="233">
        <f>IF(AT10=0,,10^-6*AT10*$BW$5*WDM!R261)</f>
        <v>0</v>
      </c>
      <c r="BU10" s="233">
        <f>IF(AU10=0,,10^-6*AU10*$BW$5*WDM!S261)</f>
        <v>0</v>
      </c>
      <c r="BV10" s="233">
        <f>IF(AV10=0,,10^-6*AV10*$BW$5*WDM!T261)</f>
        <v>0</v>
      </c>
      <c r="BW10" s="233">
        <f>IF(AW10=0,,10^-6*AW10*$BW$5*WDM!U261)</f>
        <v>0</v>
      </c>
      <c r="BX10" s="233">
        <f>IF(AX10=0,,10^-6*AX10*$BW$5*WDM!V261)</f>
        <v>0</v>
      </c>
      <c r="BY10" s="233">
        <f>IF(AY10=0,,10^-6*AY10*$BW$5*WDM!W261)</f>
        <v>0</v>
      </c>
      <c r="BZ10" s="233">
        <f>IF(AZ10=0,,10^-6*AZ10*$BW$5*WDM!X261)</f>
        <v>0</v>
      </c>
      <c r="CA10" s="233">
        <f>IF(BA10=0,,10^-6*BA10*$BW$5*WDM!Y261)</f>
        <v>0</v>
      </c>
      <c r="CB10" s="233">
        <f>IF(BB10=0,,10^-6*BB10*$BW$5*WDM!Z261)</f>
        <v>0</v>
      </c>
      <c r="CC10" s="233">
        <f>IF(BC10=0,,10^-6*BC10*$BW$5*WDM!AA261)</f>
        <v>0</v>
      </c>
    </row>
    <row r="11" spans="1:81">
      <c r="A11" s="110" t="s">
        <v>64</v>
      </c>
      <c r="B11" s="139" t="str">
        <f>WDM!B74</f>
        <v>CWDM TR 2.5 Gbps 80 km All</v>
      </c>
      <c r="C11" s="210">
        <f>WDM!C74</f>
        <v>37740</v>
      </c>
      <c r="D11" s="210">
        <f>WDM!D74</f>
        <v>29125</v>
      </c>
      <c r="E11" s="210">
        <f>WDM!E74</f>
        <v>0</v>
      </c>
      <c r="F11" s="210">
        <f>WDM!F74</f>
        <v>0</v>
      </c>
      <c r="G11" s="210">
        <f>WDM!G74</f>
        <v>0</v>
      </c>
      <c r="H11" s="210">
        <f>WDM!H74</f>
        <v>0</v>
      </c>
      <c r="I11" s="210">
        <f>WDM!I74</f>
        <v>0</v>
      </c>
      <c r="J11" s="210">
        <f>WDM!J74</f>
        <v>0</v>
      </c>
      <c r="K11" s="210">
        <f>WDM!K74</f>
        <v>0</v>
      </c>
      <c r="L11" s="210">
        <f>WDM!L74</f>
        <v>0</v>
      </c>
      <c r="M11" s="210">
        <f>WDM!M74</f>
        <v>0</v>
      </c>
      <c r="O11" s="139" t="str">
        <f t="shared" si="0"/>
        <v>CWDM TR 2.5 Gbps 80 km All</v>
      </c>
      <c r="P11" s="210">
        <f>WDM!C105</f>
        <v>0</v>
      </c>
      <c r="Q11" s="210">
        <f>WDM!D105</f>
        <v>0</v>
      </c>
      <c r="R11" s="210">
        <f>WDM!E105</f>
        <v>0</v>
      </c>
      <c r="S11" s="210">
        <f>WDM!F105</f>
        <v>0</v>
      </c>
      <c r="T11" s="210">
        <f>WDM!G105</f>
        <v>0</v>
      </c>
      <c r="U11" s="210">
        <f>WDM!H105</f>
        <v>0</v>
      </c>
      <c r="V11" s="210">
        <f>WDM!I105</f>
        <v>0</v>
      </c>
      <c r="W11" s="210">
        <f>WDM!J105</f>
        <v>0</v>
      </c>
      <c r="X11" s="210">
        <f>WDM!K105</f>
        <v>0</v>
      </c>
      <c r="Y11" s="210">
        <f>WDM!L105</f>
        <v>0</v>
      </c>
      <c r="Z11" s="210">
        <f>WDM!M105</f>
        <v>0</v>
      </c>
      <c r="AB11" s="211" t="s">
        <v>104</v>
      </c>
      <c r="AC11" s="267">
        <v>1</v>
      </c>
      <c r="AE11" s="139" t="str">
        <f t="shared" si="1"/>
        <v>CWDM TR 2.5 Gbps 80 km All</v>
      </c>
      <c r="AF11" s="210">
        <f t="shared" si="2"/>
        <v>37740</v>
      </c>
      <c r="AG11" s="210">
        <f t="shared" si="3"/>
        <v>29125</v>
      </c>
      <c r="AH11" s="210">
        <f t="shared" si="4"/>
        <v>0</v>
      </c>
      <c r="AI11" s="210">
        <f t="shared" si="5"/>
        <v>0</v>
      </c>
      <c r="AJ11" s="210">
        <f t="shared" si="6"/>
        <v>0</v>
      </c>
      <c r="AK11" s="210">
        <f t="shared" si="7"/>
        <v>0</v>
      </c>
      <c r="AL11" s="210">
        <f t="shared" si="8"/>
        <v>0</v>
      </c>
      <c r="AM11" s="210">
        <f t="shared" si="9"/>
        <v>0</v>
      </c>
      <c r="AN11" s="210">
        <f t="shared" si="10"/>
        <v>0</v>
      </c>
      <c r="AO11" s="210">
        <f t="shared" si="11"/>
        <v>0</v>
      </c>
      <c r="AP11" s="210">
        <f t="shared" si="12"/>
        <v>0</v>
      </c>
      <c r="AR11" s="139" t="str">
        <f t="shared" si="13"/>
        <v>CWDM TR 2.5 Gbps 80 km All</v>
      </c>
      <c r="AS11" s="210">
        <f t="shared" si="14"/>
        <v>0</v>
      </c>
      <c r="AT11" s="210">
        <f t="shared" si="15"/>
        <v>0</v>
      </c>
      <c r="AU11" s="210">
        <f t="shared" si="16"/>
        <v>0</v>
      </c>
      <c r="AV11" s="210">
        <f t="shared" si="17"/>
        <v>0</v>
      </c>
      <c r="AW11" s="210">
        <f t="shared" si="18"/>
        <v>0</v>
      </c>
      <c r="AX11" s="210">
        <f t="shared" si="19"/>
        <v>0</v>
      </c>
      <c r="AY11" s="210">
        <f t="shared" si="20"/>
        <v>0</v>
      </c>
      <c r="AZ11" s="210">
        <f t="shared" si="21"/>
        <v>0</v>
      </c>
      <c r="BA11" s="210">
        <f t="shared" si="22"/>
        <v>0</v>
      </c>
      <c r="BB11" s="210">
        <f t="shared" si="23"/>
        <v>0</v>
      </c>
      <c r="BC11" s="210">
        <f t="shared" si="24"/>
        <v>0</v>
      </c>
      <c r="BE11" s="139" t="str">
        <f t="shared" si="25"/>
        <v>CWDM TR 2.5 Gbps 80 km All</v>
      </c>
      <c r="BF11" s="233">
        <f>IF(AF11=0,,10^-6*AF11*$BJ$5*WDM!Q262)</f>
        <v>1.0038839999999998</v>
      </c>
      <c r="BG11" s="233">
        <f>IF(AG11=0,,10^-6*AG11*$BJ$5*WDM!R262)</f>
        <v>0.66786979999999951</v>
      </c>
      <c r="BH11" s="233">
        <f>IF(AH11=0,,10^-6*AH11*$BJ$5*WDM!S262)</f>
        <v>0</v>
      </c>
      <c r="BI11" s="233">
        <f>IF(AI11=0,,10^-6*AI11*$BJ$5*WDM!T262)</f>
        <v>0</v>
      </c>
      <c r="BJ11" s="233">
        <f>IF(AJ11=0,,10^-6*AJ11*$BJ$5*WDM!U262)</f>
        <v>0</v>
      </c>
      <c r="BK11" s="233">
        <f>IF(AK11=0,,10^-6*AK11*$BJ$5*WDM!V262)</f>
        <v>0</v>
      </c>
      <c r="BL11" s="233">
        <f>IF(AL11=0,,10^-6*AL11*$BJ$5*WDM!W262)</f>
        <v>0</v>
      </c>
      <c r="BM11" s="233">
        <f>IF(AM11=0,,10^-6*AM11*$BJ$5*WDM!X262)</f>
        <v>0</v>
      </c>
      <c r="BN11" s="233">
        <f>IF(AN11=0,,10^-6*AN11*$BJ$5*WDM!Y262)</f>
        <v>0</v>
      </c>
      <c r="BO11" s="233">
        <f>IF(AO11=0,,10^-6*AO11*$BJ$5*WDM!Z262)</f>
        <v>0</v>
      </c>
      <c r="BP11" s="233">
        <f>IF(AP11=0,,10^-6*AP11*$BJ$5*WDM!AA262)</f>
        <v>0</v>
      </c>
      <c r="BR11" s="139" t="str">
        <f t="shared" si="26"/>
        <v>CWDM TR 2.5 Gbps 80 km All</v>
      </c>
      <c r="BS11" s="233">
        <f>IF(AS11=0,,10^-6*AS11*$BW$5*WDM!Q262)</f>
        <v>0</v>
      </c>
      <c r="BT11" s="233">
        <f>IF(AT11=0,,10^-6*AT11*$BW$5*WDM!R262)</f>
        <v>0</v>
      </c>
      <c r="BU11" s="233">
        <f>IF(AU11=0,,10^-6*AU11*$BW$5*WDM!S262)</f>
        <v>0</v>
      </c>
      <c r="BV11" s="233">
        <f>IF(AV11=0,,10^-6*AV11*$BW$5*WDM!T262)</f>
        <v>0</v>
      </c>
      <c r="BW11" s="233">
        <f>IF(AW11=0,,10^-6*AW11*$BW$5*WDM!U262)</f>
        <v>0</v>
      </c>
      <c r="BX11" s="233">
        <f>IF(AX11=0,,10^-6*AX11*$BW$5*WDM!V262)</f>
        <v>0</v>
      </c>
      <c r="BY11" s="233">
        <f>IF(AY11=0,,10^-6*AY11*$BW$5*WDM!W262)</f>
        <v>0</v>
      </c>
      <c r="BZ11" s="233">
        <f>IF(AZ11=0,,10^-6*AZ11*$BW$5*WDM!X262)</f>
        <v>0</v>
      </c>
      <c r="CA11" s="233">
        <f>IF(BA11=0,,10^-6*BA11*$BW$5*WDM!Y262)</f>
        <v>0</v>
      </c>
      <c r="CB11" s="233">
        <f>IF(BB11=0,,10^-6*BB11*$BW$5*WDM!Z262)</f>
        <v>0</v>
      </c>
      <c r="CC11" s="233">
        <f>IF(BC11=0,,10^-6*BC11*$BW$5*WDM!AA262)</f>
        <v>0</v>
      </c>
    </row>
    <row r="12" spans="1:81">
      <c r="A12" s="110" t="s">
        <v>64</v>
      </c>
      <c r="B12" s="139" t="str">
        <f>WDM!B75</f>
        <v>CWDM TR 10 Gbps All All</v>
      </c>
      <c r="C12" s="210">
        <f>WDM!C75</f>
        <v>86456</v>
      </c>
      <c r="D12" s="210">
        <f>WDM!D75</f>
        <v>130904</v>
      </c>
      <c r="E12" s="210">
        <f>WDM!E75</f>
        <v>0</v>
      </c>
      <c r="F12" s="210">
        <f>WDM!F75</f>
        <v>0</v>
      </c>
      <c r="G12" s="210">
        <f>WDM!G75</f>
        <v>0</v>
      </c>
      <c r="H12" s="210">
        <f>WDM!H75</f>
        <v>0</v>
      </c>
      <c r="I12" s="210">
        <f>WDM!I75</f>
        <v>0</v>
      </c>
      <c r="J12" s="210">
        <f>WDM!J75</f>
        <v>0</v>
      </c>
      <c r="K12" s="210">
        <f>WDM!K75</f>
        <v>0</v>
      </c>
      <c r="L12" s="210">
        <f>WDM!L75</f>
        <v>0</v>
      </c>
      <c r="M12" s="210">
        <f>WDM!M75</f>
        <v>0</v>
      </c>
      <c r="O12" s="139" t="str">
        <f t="shared" si="0"/>
        <v>CWDM TR 10 Gbps All All</v>
      </c>
      <c r="P12" s="210">
        <f>WDM!C106</f>
        <v>86456</v>
      </c>
      <c r="Q12" s="210">
        <f>WDM!D106</f>
        <v>130904</v>
      </c>
      <c r="R12" s="210">
        <f>WDM!E106</f>
        <v>0</v>
      </c>
      <c r="S12" s="210">
        <f>WDM!F106</f>
        <v>0</v>
      </c>
      <c r="T12" s="210">
        <f>WDM!G106</f>
        <v>0</v>
      </c>
      <c r="U12" s="210">
        <f>WDM!H106</f>
        <v>0</v>
      </c>
      <c r="V12" s="210">
        <f>WDM!I106</f>
        <v>0</v>
      </c>
      <c r="W12" s="210">
        <f>WDM!J106</f>
        <v>0</v>
      </c>
      <c r="X12" s="210">
        <f>WDM!K106</f>
        <v>0</v>
      </c>
      <c r="Y12" s="210">
        <f>WDM!L106</f>
        <v>0</v>
      </c>
      <c r="Z12" s="210">
        <f>WDM!M106</f>
        <v>0</v>
      </c>
      <c r="AB12" s="211" t="s">
        <v>103</v>
      </c>
      <c r="AC12" s="267">
        <v>1</v>
      </c>
      <c r="AE12" s="139" t="str">
        <f t="shared" si="1"/>
        <v>CWDM TR 10 Gbps All All</v>
      </c>
      <c r="AF12" s="210">
        <f t="shared" si="2"/>
        <v>86456</v>
      </c>
      <c r="AG12" s="210">
        <f t="shared" si="3"/>
        <v>130904</v>
      </c>
      <c r="AH12" s="210">
        <f t="shared" si="4"/>
        <v>0</v>
      </c>
      <c r="AI12" s="210">
        <f t="shared" si="5"/>
        <v>0</v>
      </c>
      <c r="AJ12" s="210">
        <f t="shared" si="6"/>
        <v>0</v>
      </c>
      <c r="AK12" s="210">
        <f t="shared" si="7"/>
        <v>0</v>
      </c>
      <c r="AL12" s="210">
        <f t="shared" si="8"/>
        <v>0</v>
      </c>
      <c r="AM12" s="210">
        <f t="shared" si="9"/>
        <v>0</v>
      </c>
      <c r="AN12" s="210">
        <f t="shared" si="10"/>
        <v>0</v>
      </c>
      <c r="AO12" s="210">
        <f t="shared" si="11"/>
        <v>0</v>
      </c>
      <c r="AP12" s="210">
        <f t="shared" si="12"/>
        <v>0</v>
      </c>
      <c r="AR12" s="139" t="str">
        <f t="shared" si="13"/>
        <v>CWDM TR 10 Gbps All All</v>
      </c>
      <c r="AS12" s="210">
        <f t="shared" si="14"/>
        <v>86456</v>
      </c>
      <c r="AT12" s="210">
        <f t="shared" si="15"/>
        <v>130904</v>
      </c>
      <c r="AU12" s="210">
        <f t="shared" si="16"/>
        <v>0</v>
      </c>
      <c r="AV12" s="210">
        <f t="shared" si="17"/>
        <v>0</v>
      </c>
      <c r="AW12" s="210">
        <f t="shared" si="18"/>
        <v>0</v>
      </c>
      <c r="AX12" s="210">
        <f t="shared" si="19"/>
        <v>0</v>
      </c>
      <c r="AY12" s="210">
        <f t="shared" si="20"/>
        <v>0</v>
      </c>
      <c r="AZ12" s="210">
        <f t="shared" si="21"/>
        <v>0</v>
      </c>
      <c r="BA12" s="210">
        <f t="shared" si="22"/>
        <v>0</v>
      </c>
      <c r="BB12" s="210">
        <f t="shared" si="23"/>
        <v>0</v>
      </c>
      <c r="BC12" s="210">
        <f t="shared" si="24"/>
        <v>0</v>
      </c>
      <c r="BE12" s="139" t="str">
        <f t="shared" si="25"/>
        <v>CWDM TR 10 Gbps All All</v>
      </c>
      <c r="BF12" s="233">
        <f>IF(AF12=0,,10^-6*AF12*$BJ$5*WDM!Q263)</f>
        <v>4.9798656000000001</v>
      </c>
      <c r="BG12" s="233">
        <f>IF(AG12=0,,10^-6*AG12*$BJ$5*WDM!R263)</f>
        <v>6.5452000000000004</v>
      </c>
      <c r="BH12" s="233">
        <f>IF(AH12=0,,10^-6*AH12*$BJ$5*WDM!S263)</f>
        <v>0</v>
      </c>
      <c r="BI12" s="233">
        <f>IF(AI12=0,,10^-6*AI12*$BJ$5*WDM!T263)</f>
        <v>0</v>
      </c>
      <c r="BJ12" s="233">
        <f>IF(AJ12=0,,10^-6*AJ12*$BJ$5*WDM!U263)</f>
        <v>0</v>
      </c>
      <c r="BK12" s="233">
        <f>IF(AK12=0,,10^-6*AK12*$BJ$5*WDM!V263)</f>
        <v>0</v>
      </c>
      <c r="BL12" s="233">
        <f>IF(AL12=0,,10^-6*AL12*$BJ$5*WDM!W263)</f>
        <v>0</v>
      </c>
      <c r="BM12" s="233">
        <f>IF(AM12=0,,10^-6*AM12*$BJ$5*WDM!X263)</f>
        <v>0</v>
      </c>
      <c r="BN12" s="233">
        <f>IF(AN12=0,,10^-6*AN12*$BJ$5*WDM!Y263)</f>
        <v>0</v>
      </c>
      <c r="BO12" s="233">
        <f>IF(AO12=0,,10^-6*AO12*$BJ$5*WDM!Z263)</f>
        <v>0</v>
      </c>
      <c r="BP12" s="233">
        <f>IF(AP12=0,,10^-6*AP12*$BJ$5*WDM!AA263)</f>
        <v>0</v>
      </c>
      <c r="BR12" s="139" t="str">
        <f t="shared" si="26"/>
        <v>CWDM TR 10 Gbps All All</v>
      </c>
      <c r="BS12" s="233">
        <f>IF(AS12=0,,10^-6*AS12*$BW$5*WDM!Q263)</f>
        <v>4.9798656000000001</v>
      </c>
      <c r="BT12" s="233">
        <f>IF(AT12=0,,10^-6*AT12*$BW$5*WDM!R263)</f>
        <v>6.5452000000000004</v>
      </c>
      <c r="BU12" s="233">
        <f>IF(AU12=0,,10^-6*AU12*$BW$5*WDM!S263)</f>
        <v>0</v>
      </c>
      <c r="BV12" s="233">
        <f>IF(AV12=0,,10^-6*AV12*$BW$5*WDM!T263)</f>
        <v>0</v>
      </c>
      <c r="BW12" s="233">
        <f>IF(AW12=0,,10^-6*AW12*$BW$5*WDM!U263)</f>
        <v>0</v>
      </c>
      <c r="BX12" s="233">
        <f>IF(AX12=0,,10^-6*AX12*$BW$5*WDM!V263)</f>
        <v>0</v>
      </c>
      <c r="BY12" s="233">
        <f>IF(AY12=0,,10^-6*AY12*$BW$5*WDM!W263)</f>
        <v>0</v>
      </c>
      <c r="BZ12" s="233">
        <f>IF(AZ12=0,,10^-6*AZ12*$BW$5*WDM!X263)</f>
        <v>0</v>
      </c>
      <c r="CA12" s="233">
        <f>IF(BA12=0,,10^-6*BA12*$BW$5*WDM!Y263)</f>
        <v>0</v>
      </c>
      <c r="CB12" s="233">
        <f>IF(BB12=0,,10^-6*BB12*$BW$5*WDM!Z263)</f>
        <v>0</v>
      </c>
      <c r="CC12" s="233">
        <f>IF(BC12=0,,10^-6*BC12*$BW$5*WDM!AA263)</f>
        <v>0</v>
      </c>
    </row>
    <row r="13" spans="1:81">
      <c r="A13" s="110" t="s">
        <v>64</v>
      </c>
      <c r="B13" s="139" t="str">
        <f>WDM!B76</f>
        <v>DWDM TR 2.5 Gbps All All</v>
      </c>
      <c r="C13" s="210">
        <f>WDM!C76</f>
        <v>19152</v>
      </c>
      <c r="D13" s="210">
        <f>WDM!D76</f>
        <v>16679.5</v>
      </c>
      <c r="E13" s="210">
        <f>WDM!E76</f>
        <v>0</v>
      </c>
      <c r="F13" s="210">
        <f>WDM!F76</f>
        <v>0</v>
      </c>
      <c r="G13" s="210">
        <f>WDM!G76</f>
        <v>0</v>
      </c>
      <c r="H13" s="210">
        <f>WDM!H76</f>
        <v>0</v>
      </c>
      <c r="I13" s="210">
        <f>WDM!I76</f>
        <v>0</v>
      </c>
      <c r="J13" s="210">
        <f>WDM!J76</f>
        <v>0</v>
      </c>
      <c r="K13" s="210">
        <f>WDM!K76</f>
        <v>0</v>
      </c>
      <c r="L13" s="210">
        <f>WDM!L76</f>
        <v>0</v>
      </c>
      <c r="M13" s="210">
        <f>WDM!M76</f>
        <v>0</v>
      </c>
      <c r="O13" s="139" t="str">
        <f t="shared" si="0"/>
        <v>DWDM TR 2.5 Gbps All All</v>
      </c>
      <c r="P13" s="210">
        <f>WDM!C107</f>
        <v>19152</v>
      </c>
      <c r="Q13" s="210">
        <f>WDM!D107</f>
        <v>16679.5</v>
      </c>
      <c r="R13" s="210">
        <f>WDM!E107</f>
        <v>0</v>
      </c>
      <c r="S13" s="210">
        <f>WDM!F107</f>
        <v>0</v>
      </c>
      <c r="T13" s="210">
        <f>WDM!G107</f>
        <v>0</v>
      </c>
      <c r="U13" s="210">
        <f>WDM!H107</f>
        <v>0</v>
      </c>
      <c r="V13" s="210">
        <f>WDM!I107</f>
        <v>0</v>
      </c>
      <c r="W13" s="210">
        <f>WDM!J107</f>
        <v>0</v>
      </c>
      <c r="X13" s="210">
        <f>WDM!K107</f>
        <v>0</v>
      </c>
      <c r="Y13" s="210">
        <f>WDM!L107</f>
        <v>0</v>
      </c>
      <c r="Z13" s="210">
        <f>WDM!M107</f>
        <v>0</v>
      </c>
      <c r="AB13" s="211" t="s">
        <v>103</v>
      </c>
      <c r="AC13" s="267">
        <v>1</v>
      </c>
      <c r="AE13" s="139" t="str">
        <f t="shared" si="1"/>
        <v>DWDM TR 2.5 Gbps All All</v>
      </c>
      <c r="AF13" s="210">
        <f t="shared" si="2"/>
        <v>19152</v>
      </c>
      <c r="AG13" s="210">
        <f t="shared" si="3"/>
        <v>16679.5</v>
      </c>
      <c r="AH13" s="210">
        <f t="shared" si="4"/>
        <v>0</v>
      </c>
      <c r="AI13" s="210">
        <f t="shared" si="5"/>
        <v>0</v>
      </c>
      <c r="AJ13" s="210">
        <f t="shared" si="6"/>
        <v>0</v>
      </c>
      <c r="AK13" s="210">
        <f t="shared" si="7"/>
        <v>0</v>
      </c>
      <c r="AL13" s="210">
        <f t="shared" si="8"/>
        <v>0</v>
      </c>
      <c r="AM13" s="210">
        <f t="shared" si="9"/>
        <v>0</v>
      </c>
      <c r="AN13" s="210">
        <f t="shared" si="10"/>
        <v>0</v>
      </c>
      <c r="AO13" s="210">
        <f t="shared" si="11"/>
        <v>0</v>
      </c>
      <c r="AP13" s="210">
        <f t="shared" si="12"/>
        <v>0</v>
      </c>
      <c r="AR13" s="139" t="str">
        <f t="shared" si="13"/>
        <v>DWDM TR 2.5 Gbps All All</v>
      </c>
      <c r="AS13" s="210">
        <f t="shared" si="14"/>
        <v>19152</v>
      </c>
      <c r="AT13" s="210">
        <f t="shared" si="15"/>
        <v>16679.5</v>
      </c>
      <c r="AU13" s="210">
        <f t="shared" si="16"/>
        <v>0</v>
      </c>
      <c r="AV13" s="210">
        <f t="shared" si="17"/>
        <v>0</v>
      </c>
      <c r="AW13" s="210">
        <f t="shared" si="18"/>
        <v>0</v>
      </c>
      <c r="AX13" s="210">
        <f t="shared" si="19"/>
        <v>0</v>
      </c>
      <c r="AY13" s="210">
        <f t="shared" si="20"/>
        <v>0</v>
      </c>
      <c r="AZ13" s="210">
        <f t="shared" si="21"/>
        <v>0</v>
      </c>
      <c r="BA13" s="210">
        <f t="shared" si="22"/>
        <v>0</v>
      </c>
      <c r="BB13" s="210">
        <f t="shared" si="23"/>
        <v>0</v>
      </c>
      <c r="BC13" s="210">
        <f t="shared" si="24"/>
        <v>0</v>
      </c>
      <c r="BE13" s="139" t="str">
        <f t="shared" si="25"/>
        <v>DWDM TR 2.5 Gbps All All</v>
      </c>
      <c r="BF13" s="233">
        <f>IF(AF13=0,,10^-6*AF13*$BJ$5*WDM!Q264)</f>
        <v>0.86567039999999995</v>
      </c>
      <c r="BG13" s="233">
        <f>IF(AG13=0,,10^-6*AG13*$BJ$5*WDM!R264)</f>
        <v>0.58985589999999999</v>
      </c>
      <c r="BH13" s="233">
        <f>IF(AH13=0,,10^-6*AH13*$BJ$5*WDM!S264)</f>
        <v>0</v>
      </c>
      <c r="BI13" s="233">
        <f>IF(AI13=0,,10^-6*AI13*$BJ$5*WDM!T264)</f>
        <v>0</v>
      </c>
      <c r="BJ13" s="233">
        <f>IF(AJ13=0,,10^-6*AJ13*$BJ$5*WDM!U264)</f>
        <v>0</v>
      </c>
      <c r="BK13" s="233">
        <f>IF(AK13=0,,10^-6*AK13*$BJ$5*WDM!V264)</f>
        <v>0</v>
      </c>
      <c r="BL13" s="233">
        <f>IF(AL13=0,,10^-6*AL13*$BJ$5*WDM!W264)</f>
        <v>0</v>
      </c>
      <c r="BM13" s="233">
        <f>IF(AM13=0,,10^-6*AM13*$BJ$5*WDM!X264)</f>
        <v>0</v>
      </c>
      <c r="BN13" s="233">
        <f>IF(AN13=0,,10^-6*AN13*$BJ$5*WDM!Y264)</f>
        <v>0</v>
      </c>
      <c r="BO13" s="233">
        <f>IF(AO13=0,,10^-6*AO13*$BJ$5*WDM!Z264)</f>
        <v>0</v>
      </c>
      <c r="BP13" s="233">
        <f>IF(AP13=0,,10^-6*AP13*$BJ$5*WDM!AA264)</f>
        <v>0</v>
      </c>
      <c r="BR13" s="139" t="str">
        <f t="shared" si="26"/>
        <v>DWDM TR 2.5 Gbps All All</v>
      </c>
      <c r="BS13" s="233">
        <f>IF(AS13=0,,10^-6*AS13*$BW$5*WDM!Q264)</f>
        <v>0.86567039999999995</v>
      </c>
      <c r="BT13" s="233">
        <f>IF(AT13=0,,10^-6*AT13*$BW$5*WDM!R264)</f>
        <v>0.58985589999999999</v>
      </c>
      <c r="BU13" s="233">
        <f>IF(AU13=0,,10^-6*AU13*$BW$5*WDM!S264)</f>
        <v>0</v>
      </c>
      <c r="BV13" s="233">
        <f>IF(AV13=0,,10^-6*AV13*$BW$5*WDM!T264)</f>
        <v>0</v>
      </c>
      <c r="BW13" s="233">
        <f>IF(AW13=0,,10^-6*AW13*$BW$5*WDM!U264)</f>
        <v>0</v>
      </c>
      <c r="BX13" s="233">
        <f>IF(AX13=0,,10^-6*AX13*$BW$5*WDM!V264)</f>
        <v>0</v>
      </c>
      <c r="BY13" s="233">
        <f>IF(AY13=0,,10^-6*AY13*$BW$5*WDM!W264)</f>
        <v>0</v>
      </c>
      <c r="BZ13" s="233">
        <f>IF(AZ13=0,,10^-6*AZ13*$BW$5*WDM!X264)</f>
        <v>0</v>
      </c>
      <c r="CA13" s="233">
        <f>IF(BA13=0,,10^-6*BA13*$BW$5*WDM!Y264)</f>
        <v>0</v>
      </c>
      <c r="CB13" s="233">
        <f>IF(BB13=0,,10^-6*BB13*$BW$5*WDM!Z264)</f>
        <v>0</v>
      </c>
      <c r="CC13" s="233">
        <f>IF(BC13=0,,10^-6*BC13*$BW$5*WDM!AA264)</f>
        <v>0</v>
      </c>
    </row>
    <row r="14" spans="1:81">
      <c r="A14" s="110" t="s">
        <v>64</v>
      </c>
      <c r="B14" s="139" t="str">
        <f>WDM!B77</f>
        <v>DWDM TR 10 Gbps fixed λ All XFP</v>
      </c>
      <c r="C14" s="210">
        <f>WDM!C77</f>
        <v>0</v>
      </c>
      <c r="D14" s="210">
        <f>WDM!D77</f>
        <v>0</v>
      </c>
      <c r="E14" s="210">
        <f>WDM!E77</f>
        <v>0</v>
      </c>
      <c r="F14" s="210">
        <f>WDM!F77</f>
        <v>0</v>
      </c>
      <c r="G14" s="210">
        <f>WDM!G77</f>
        <v>0</v>
      </c>
      <c r="H14" s="210">
        <f>WDM!H77</f>
        <v>0</v>
      </c>
      <c r="I14" s="210">
        <f>WDM!I77</f>
        <v>0</v>
      </c>
      <c r="J14" s="210">
        <f>WDM!J77</f>
        <v>0</v>
      </c>
      <c r="K14" s="210">
        <f>WDM!K77</f>
        <v>0</v>
      </c>
      <c r="L14" s="210">
        <f>WDM!L77</f>
        <v>0</v>
      </c>
      <c r="M14" s="210">
        <f>WDM!M77</f>
        <v>0</v>
      </c>
      <c r="O14" s="139" t="str">
        <f t="shared" si="0"/>
        <v>DWDM TR 10 Gbps fixed λ All XFP</v>
      </c>
      <c r="P14" s="210">
        <f>WDM!C108</f>
        <v>43947</v>
      </c>
      <c r="Q14" s="210">
        <f>WDM!D108</f>
        <v>51133</v>
      </c>
      <c r="R14" s="210">
        <f>WDM!E108</f>
        <v>0</v>
      </c>
      <c r="S14" s="210">
        <f>WDM!F108</f>
        <v>0</v>
      </c>
      <c r="T14" s="210">
        <f>WDM!G108</f>
        <v>0</v>
      </c>
      <c r="U14" s="210">
        <f>WDM!H108</f>
        <v>0</v>
      </c>
      <c r="V14" s="210">
        <f>WDM!I108</f>
        <v>0</v>
      </c>
      <c r="W14" s="210">
        <f>WDM!J108</f>
        <v>0</v>
      </c>
      <c r="X14" s="210">
        <f>WDM!K108</f>
        <v>0</v>
      </c>
      <c r="Y14" s="210">
        <f>WDM!L108</f>
        <v>0</v>
      </c>
      <c r="Z14" s="210">
        <f>WDM!M108</f>
        <v>0</v>
      </c>
      <c r="AB14" s="211" t="s">
        <v>103</v>
      </c>
      <c r="AC14" s="267">
        <v>1</v>
      </c>
      <c r="AE14" s="139" t="str">
        <f t="shared" si="1"/>
        <v>DWDM TR 10 Gbps fixed λ All XFP</v>
      </c>
      <c r="AF14" s="210">
        <f t="shared" si="2"/>
        <v>0</v>
      </c>
      <c r="AG14" s="210">
        <f t="shared" si="3"/>
        <v>0</v>
      </c>
      <c r="AH14" s="210">
        <f t="shared" si="4"/>
        <v>0</v>
      </c>
      <c r="AI14" s="210">
        <f t="shared" si="5"/>
        <v>0</v>
      </c>
      <c r="AJ14" s="210">
        <f t="shared" si="6"/>
        <v>0</v>
      </c>
      <c r="AK14" s="210">
        <f t="shared" si="7"/>
        <v>0</v>
      </c>
      <c r="AL14" s="210">
        <f t="shared" si="8"/>
        <v>0</v>
      </c>
      <c r="AM14" s="210">
        <f t="shared" si="9"/>
        <v>0</v>
      </c>
      <c r="AN14" s="210">
        <f t="shared" si="10"/>
        <v>0</v>
      </c>
      <c r="AO14" s="210">
        <f t="shared" si="11"/>
        <v>0</v>
      </c>
      <c r="AP14" s="210">
        <f t="shared" si="12"/>
        <v>0</v>
      </c>
      <c r="AR14" s="139" t="str">
        <f t="shared" si="13"/>
        <v>DWDM TR 10 Gbps fixed λ All XFP</v>
      </c>
      <c r="AS14" s="210">
        <f t="shared" si="14"/>
        <v>43947</v>
      </c>
      <c r="AT14" s="210">
        <f t="shared" si="15"/>
        <v>51133</v>
      </c>
      <c r="AU14" s="210">
        <f t="shared" si="16"/>
        <v>0</v>
      </c>
      <c r="AV14" s="210">
        <f t="shared" si="17"/>
        <v>0</v>
      </c>
      <c r="AW14" s="210">
        <f t="shared" si="18"/>
        <v>0</v>
      </c>
      <c r="AX14" s="210">
        <f t="shared" si="19"/>
        <v>0</v>
      </c>
      <c r="AY14" s="210">
        <f t="shared" si="20"/>
        <v>0</v>
      </c>
      <c r="AZ14" s="210">
        <f t="shared" si="21"/>
        <v>0</v>
      </c>
      <c r="BA14" s="210">
        <f t="shared" si="22"/>
        <v>0</v>
      </c>
      <c r="BB14" s="210">
        <f t="shared" si="23"/>
        <v>0</v>
      </c>
      <c r="BC14" s="210">
        <f t="shared" si="24"/>
        <v>0</v>
      </c>
      <c r="BE14" s="139" t="str">
        <f t="shared" si="25"/>
        <v>DWDM TR 10 Gbps fixed λ All XFP</v>
      </c>
      <c r="BF14" s="233">
        <f>IF(AF14=0,,10^-6*AF14*$BJ$5*WDM!Q265)</f>
        <v>0</v>
      </c>
      <c r="BG14" s="233">
        <f>IF(AG14=0,,10^-6*AG14*$BJ$5*WDM!R265)</f>
        <v>0</v>
      </c>
      <c r="BH14" s="233">
        <f>IF(AH14=0,,10^-6*AH14*$BJ$5*WDM!S265)</f>
        <v>0</v>
      </c>
      <c r="BI14" s="233">
        <f>IF(AI14=0,,10^-6*AI14*$BJ$5*WDM!T265)</f>
        <v>0</v>
      </c>
      <c r="BJ14" s="233">
        <f>IF(AJ14=0,,10^-6*AJ14*$BJ$5*WDM!U265)</f>
        <v>0</v>
      </c>
      <c r="BK14" s="233">
        <f>IF(AK14=0,,10^-6*AK14*$BJ$5*WDM!V265)</f>
        <v>0</v>
      </c>
      <c r="BL14" s="233">
        <f>IF(AL14=0,,10^-6*AL14*$BJ$5*WDM!W265)</f>
        <v>0</v>
      </c>
      <c r="BM14" s="233">
        <f>IF(AM14=0,,10^-6*AM14*$BJ$5*WDM!X265)</f>
        <v>0</v>
      </c>
      <c r="BN14" s="233">
        <f>IF(AN14=0,,10^-6*AN14*$BJ$5*WDM!Y265)</f>
        <v>0</v>
      </c>
      <c r="BO14" s="233">
        <f>IF(AO14=0,,10^-6*AO14*$BJ$5*WDM!Z265)</f>
        <v>0</v>
      </c>
      <c r="BP14" s="233">
        <f>IF(AP14=0,,10^-6*AP14*$BJ$5*WDM!AA265)</f>
        <v>0</v>
      </c>
      <c r="BR14" s="139" t="str">
        <f t="shared" si="26"/>
        <v>DWDM TR 10 Gbps fixed λ All XFP</v>
      </c>
      <c r="BS14" s="233">
        <f>IF(AS14=0,,10^-6*AS14*$BW$5*WDM!Q265)</f>
        <v>3.0147642000000006</v>
      </c>
      <c r="BT14" s="233">
        <f>IF(AT14=0,,10^-6*AT14*$BW$5*WDM!R265)</f>
        <v>3.1780086873101849</v>
      </c>
      <c r="BU14" s="233">
        <f>IF(AU14=0,,10^-6*AU14*$BW$5*WDM!S265)</f>
        <v>0</v>
      </c>
      <c r="BV14" s="233">
        <f>IF(AV14=0,,10^-6*AV14*$BW$5*WDM!T265)</f>
        <v>0</v>
      </c>
      <c r="BW14" s="233">
        <f>IF(AW14=0,,10^-6*AW14*$BW$5*WDM!U265)</f>
        <v>0</v>
      </c>
      <c r="BX14" s="233">
        <f>IF(AX14=0,,10^-6*AX14*$BW$5*WDM!V265)</f>
        <v>0</v>
      </c>
      <c r="BY14" s="233">
        <f>IF(AY14=0,,10^-6*AY14*$BW$5*WDM!W265)</f>
        <v>0</v>
      </c>
      <c r="BZ14" s="233">
        <f>IF(AZ14=0,,10^-6*AZ14*$BW$5*WDM!X265)</f>
        <v>0</v>
      </c>
      <c r="CA14" s="233">
        <f>IF(BA14=0,,10^-6*BA14*$BW$5*WDM!Y265)</f>
        <v>0</v>
      </c>
      <c r="CB14" s="233">
        <f>IF(BB14=0,,10^-6*BB14*$BW$5*WDM!Z265)</f>
        <v>0</v>
      </c>
      <c r="CC14" s="233">
        <f>IF(BC14=0,,10^-6*BC14*$BW$5*WDM!AA265)</f>
        <v>0</v>
      </c>
    </row>
    <row r="15" spans="1:81">
      <c r="A15" s="110" t="s">
        <v>64</v>
      </c>
      <c r="B15" s="139" t="str">
        <f>WDM!B78</f>
        <v>DWDM TR 10 Gbps fixed λ All SFP+</v>
      </c>
      <c r="C15" s="210">
        <f>WDM!C78</f>
        <v>0</v>
      </c>
      <c r="D15" s="210">
        <f>WDM!D78</f>
        <v>0</v>
      </c>
      <c r="E15" s="210">
        <f>WDM!E78</f>
        <v>0</v>
      </c>
      <c r="F15" s="210">
        <f>WDM!F78</f>
        <v>0</v>
      </c>
      <c r="G15" s="210">
        <f>WDM!G78</f>
        <v>0</v>
      </c>
      <c r="H15" s="210">
        <f>WDM!H78</f>
        <v>0</v>
      </c>
      <c r="I15" s="210">
        <f>WDM!I78</f>
        <v>0</v>
      </c>
      <c r="J15" s="210">
        <f>WDM!J78</f>
        <v>0</v>
      </c>
      <c r="K15" s="210">
        <f>WDM!K78</f>
        <v>0</v>
      </c>
      <c r="L15" s="210">
        <f>WDM!L78</f>
        <v>0</v>
      </c>
      <c r="M15" s="210">
        <f>WDM!M78</f>
        <v>0</v>
      </c>
      <c r="O15" s="139" t="str">
        <f t="shared" si="0"/>
        <v>DWDM TR 10 Gbps fixed λ All SFP+</v>
      </c>
      <c r="P15" s="210">
        <f>WDM!C109</f>
        <v>84695</v>
      </c>
      <c r="Q15" s="210">
        <f>WDM!D109</f>
        <v>173717</v>
      </c>
      <c r="R15" s="210">
        <f>WDM!E109</f>
        <v>0</v>
      </c>
      <c r="S15" s="210">
        <f>WDM!F109</f>
        <v>0</v>
      </c>
      <c r="T15" s="210">
        <f>WDM!G109</f>
        <v>0</v>
      </c>
      <c r="U15" s="210">
        <f>WDM!H109</f>
        <v>0</v>
      </c>
      <c r="V15" s="210">
        <f>WDM!I109</f>
        <v>0</v>
      </c>
      <c r="W15" s="210">
        <f>WDM!J109</f>
        <v>0</v>
      </c>
      <c r="X15" s="210">
        <f>WDM!K109</f>
        <v>0</v>
      </c>
      <c r="Y15" s="210">
        <f>WDM!L109</f>
        <v>0</v>
      </c>
      <c r="Z15" s="210">
        <f>WDM!M109</f>
        <v>0</v>
      </c>
      <c r="AB15" s="211" t="s">
        <v>103</v>
      </c>
      <c r="AC15" s="267">
        <v>1</v>
      </c>
      <c r="AE15" s="139" t="str">
        <f t="shared" si="1"/>
        <v>DWDM TR 10 Gbps fixed λ All SFP+</v>
      </c>
      <c r="AF15" s="210">
        <f t="shared" si="2"/>
        <v>0</v>
      </c>
      <c r="AG15" s="210">
        <f t="shared" si="3"/>
        <v>0</v>
      </c>
      <c r="AH15" s="210">
        <f t="shared" si="4"/>
        <v>0</v>
      </c>
      <c r="AI15" s="210">
        <f t="shared" si="5"/>
        <v>0</v>
      </c>
      <c r="AJ15" s="210">
        <f t="shared" si="6"/>
        <v>0</v>
      </c>
      <c r="AK15" s="210">
        <f t="shared" si="7"/>
        <v>0</v>
      </c>
      <c r="AL15" s="210">
        <f t="shared" si="8"/>
        <v>0</v>
      </c>
      <c r="AM15" s="210">
        <f t="shared" si="9"/>
        <v>0</v>
      </c>
      <c r="AN15" s="210">
        <f t="shared" si="10"/>
        <v>0</v>
      </c>
      <c r="AO15" s="210">
        <f t="shared" si="11"/>
        <v>0</v>
      </c>
      <c r="AP15" s="210">
        <f t="shared" si="12"/>
        <v>0</v>
      </c>
      <c r="AR15" s="139" t="str">
        <f t="shared" si="13"/>
        <v>DWDM TR 10 Gbps fixed λ All SFP+</v>
      </c>
      <c r="AS15" s="210">
        <f t="shared" si="14"/>
        <v>84695</v>
      </c>
      <c r="AT15" s="210">
        <f t="shared" si="15"/>
        <v>173717</v>
      </c>
      <c r="AU15" s="210">
        <f t="shared" si="16"/>
        <v>0</v>
      </c>
      <c r="AV15" s="210">
        <f t="shared" si="17"/>
        <v>0</v>
      </c>
      <c r="AW15" s="210">
        <f t="shared" si="18"/>
        <v>0</v>
      </c>
      <c r="AX15" s="210">
        <f t="shared" si="19"/>
        <v>0</v>
      </c>
      <c r="AY15" s="210">
        <f t="shared" si="20"/>
        <v>0</v>
      </c>
      <c r="AZ15" s="210">
        <f t="shared" si="21"/>
        <v>0</v>
      </c>
      <c r="BA15" s="210">
        <f t="shared" si="22"/>
        <v>0</v>
      </c>
      <c r="BB15" s="210">
        <f t="shared" si="23"/>
        <v>0</v>
      </c>
      <c r="BC15" s="210">
        <f t="shared" si="24"/>
        <v>0</v>
      </c>
      <c r="BE15" s="139" t="str">
        <f t="shared" si="25"/>
        <v>DWDM TR 10 Gbps fixed λ All SFP+</v>
      </c>
      <c r="BF15" s="233">
        <f>IF(AF15=0,,10^-6*AF15*$BJ$5*WDM!Q266)</f>
        <v>0</v>
      </c>
      <c r="BG15" s="233">
        <f>IF(AG15=0,,10^-6*AG15*$BJ$5*WDM!R266)</f>
        <v>0</v>
      </c>
      <c r="BH15" s="233">
        <f>IF(AH15=0,,10^-6*AH15*$BJ$5*WDM!S266)</f>
        <v>0</v>
      </c>
      <c r="BI15" s="233">
        <f>IF(AI15=0,,10^-6*AI15*$BJ$5*WDM!T266)</f>
        <v>0</v>
      </c>
      <c r="BJ15" s="233">
        <f>IF(AJ15=0,,10^-6*AJ15*$BJ$5*WDM!U266)</f>
        <v>0</v>
      </c>
      <c r="BK15" s="233">
        <f>IF(AK15=0,,10^-6*AK15*$BJ$5*WDM!V266)</f>
        <v>0</v>
      </c>
      <c r="BL15" s="233">
        <f>IF(AL15=0,,10^-6*AL15*$BJ$5*WDM!W266)</f>
        <v>0</v>
      </c>
      <c r="BM15" s="233">
        <f>IF(AM15=0,,10^-6*AM15*$BJ$5*WDM!X266)</f>
        <v>0</v>
      </c>
      <c r="BN15" s="233">
        <f>IF(AN15=0,,10^-6*AN15*$BJ$5*WDM!Y266)</f>
        <v>0</v>
      </c>
      <c r="BO15" s="233">
        <f>IF(AO15=0,,10^-6*AO15*$BJ$5*WDM!Z266)</f>
        <v>0</v>
      </c>
      <c r="BP15" s="233">
        <f>IF(AP15=0,,10^-6*AP15*$BJ$5*WDM!AA266)</f>
        <v>0</v>
      </c>
      <c r="BR15" s="139" t="str">
        <f t="shared" si="26"/>
        <v>DWDM TR 10 Gbps fixed λ All SFP+</v>
      </c>
      <c r="BS15" s="233">
        <f>IF(AS15=0,,10^-6*AS15*$BW$5*WDM!Q266)</f>
        <v>6.0472229999999998</v>
      </c>
      <c r="BT15" s="233">
        <f>IF(AT15=0,,10^-6*AT15*$BW$5*WDM!R266)</f>
        <v>9.7296722908964544</v>
      </c>
      <c r="BU15" s="233">
        <f>IF(AU15=0,,10^-6*AU15*$BW$5*WDM!S266)</f>
        <v>0</v>
      </c>
      <c r="BV15" s="233">
        <f>IF(AV15=0,,10^-6*AV15*$BW$5*WDM!T266)</f>
        <v>0</v>
      </c>
      <c r="BW15" s="233">
        <f>IF(AW15=0,,10^-6*AW15*$BW$5*WDM!U266)</f>
        <v>0</v>
      </c>
      <c r="BX15" s="233">
        <f>IF(AX15=0,,10^-6*AX15*$BW$5*WDM!V266)</f>
        <v>0</v>
      </c>
      <c r="BY15" s="233">
        <f>IF(AY15=0,,10^-6*AY15*$BW$5*WDM!W266)</f>
        <v>0</v>
      </c>
      <c r="BZ15" s="233">
        <f>IF(AZ15=0,,10^-6*AZ15*$BW$5*WDM!X266)</f>
        <v>0</v>
      </c>
      <c r="CA15" s="233">
        <f>IF(BA15=0,,10^-6*BA15*$BW$5*WDM!Y266)</f>
        <v>0</v>
      </c>
      <c r="CB15" s="233">
        <f>IF(BB15=0,,10^-6*BB15*$BW$5*WDM!Z266)</f>
        <v>0</v>
      </c>
      <c r="CC15" s="233">
        <f>IF(BC15=0,,10^-6*BC15*$BW$5*WDM!AA266)</f>
        <v>0</v>
      </c>
    </row>
    <row r="16" spans="1:81">
      <c r="A16" s="110" t="s">
        <v>64</v>
      </c>
      <c r="B16" s="139" t="str">
        <f>WDM!B79</f>
        <v xml:space="preserve">DWDM TR 10 Gbps Tunable All XFP </v>
      </c>
      <c r="C16" s="210">
        <f>WDM!C79</f>
        <v>0</v>
      </c>
      <c r="D16" s="210">
        <f>WDM!D79</f>
        <v>0</v>
      </c>
      <c r="E16" s="210">
        <f>WDM!E79</f>
        <v>0</v>
      </c>
      <c r="F16" s="210">
        <f>WDM!F79</f>
        <v>0</v>
      </c>
      <c r="G16" s="210">
        <f>WDM!G79</f>
        <v>0</v>
      </c>
      <c r="H16" s="210">
        <f>WDM!H79</f>
        <v>0</v>
      </c>
      <c r="I16" s="210">
        <f>WDM!I79</f>
        <v>0</v>
      </c>
      <c r="J16" s="210">
        <f>WDM!J79</f>
        <v>0</v>
      </c>
      <c r="K16" s="210">
        <f>WDM!K79</f>
        <v>0</v>
      </c>
      <c r="L16" s="210">
        <f>WDM!L79</f>
        <v>0</v>
      </c>
      <c r="M16" s="210">
        <f>WDM!M79</f>
        <v>0</v>
      </c>
      <c r="O16" s="139" t="str">
        <f t="shared" si="0"/>
        <v xml:space="preserve">DWDM TR 10 Gbps Tunable All XFP </v>
      </c>
      <c r="P16" s="210">
        <f>WDM!C110</f>
        <v>186074</v>
      </c>
      <c r="Q16" s="210">
        <f>WDM!D110</f>
        <v>148245</v>
      </c>
      <c r="R16" s="210">
        <f>WDM!E110</f>
        <v>0</v>
      </c>
      <c r="S16" s="210">
        <f>WDM!F110</f>
        <v>0</v>
      </c>
      <c r="T16" s="210">
        <f>WDM!G110</f>
        <v>0</v>
      </c>
      <c r="U16" s="210">
        <f>WDM!H110</f>
        <v>0</v>
      </c>
      <c r="V16" s="210">
        <f>WDM!I110</f>
        <v>0</v>
      </c>
      <c r="W16" s="210">
        <f>WDM!J110</f>
        <v>0</v>
      </c>
      <c r="X16" s="210">
        <f>WDM!K110</f>
        <v>0</v>
      </c>
      <c r="Y16" s="210">
        <f>WDM!L110</f>
        <v>0</v>
      </c>
      <c r="Z16" s="210">
        <f>WDM!M110</f>
        <v>0</v>
      </c>
      <c r="AB16" s="211" t="s">
        <v>103</v>
      </c>
      <c r="AC16" s="267">
        <v>1</v>
      </c>
      <c r="AE16" s="139" t="str">
        <f t="shared" si="1"/>
        <v xml:space="preserve">DWDM TR 10 Gbps Tunable All XFP </v>
      </c>
      <c r="AF16" s="210">
        <f t="shared" si="2"/>
        <v>0</v>
      </c>
      <c r="AG16" s="210">
        <f t="shared" si="3"/>
        <v>0</v>
      </c>
      <c r="AH16" s="210">
        <f t="shared" si="4"/>
        <v>0</v>
      </c>
      <c r="AI16" s="210">
        <f t="shared" si="5"/>
        <v>0</v>
      </c>
      <c r="AJ16" s="210">
        <f t="shared" si="6"/>
        <v>0</v>
      </c>
      <c r="AK16" s="210">
        <f t="shared" si="7"/>
        <v>0</v>
      </c>
      <c r="AL16" s="210">
        <f t="shared" si="8"/>
        <v>0</v>
      </c>
      <c r="AM16" s="210">
        <f t="shared" si="9"/>
        <v>0</v>
      </c>
      <c r="AN16" s="210">
        <f t="shared" si="10"/>
        <v>0</v>
      </c>
      <c r="AO16" s="210">
        <f t="shared" si="11"/>
        <v>0</v>
      </c>
      <c r="AP16" s="210">
        <f t="shared" si="12"/>
        <v>0</v>
      </c>
      <c r="AR16" s="139" t="str">
        <f t="shared" si="13"/>
        <v xml:space="preserve">DWDM TR 10 Gbps Tunable All XFP </v>
      </c>
      <c r="AS16" s="210">
        <f t="shared" si="14"/>
        <v>186074</v>
      </c>
      <c r="AT16" s="210">
        <f t="shared" si="15"/>
        <v>148245</v>
      </c>
      <c r="AU16" s="210">
        <f t="shared" si="16"/>
        <v>0</v>
      </c>
      <c r="AV16" s="210">
        <f t="shared" si="17"/>
        <v>0</v>
      </c>
      <c r="AW16" s="210">
        <f t="shared" si="18"/>
        <v>0</v>
      </c>
      <c r="AX16" s="210">
        <f t="shared" si="19"/>
        <v>0</v>
      </c>
      <c r="AY16" s="210">
        <f t="shared" si="20"/>
        <v>0</v>
      </c>
      <c r="AZ16" s="210">
        <f t="shared" si="21"/>
        <v>0</v>
      </c>
      <c r="BA16" s="210">
        <f t="shared" si="22"/>
        <v>0</v>
      </c>
      <c r="BB16" s="210">
        <f t="shared" si="23"/>
        <v>0</v>
      </c>
      <c r="BC16" s="210">
        <f t="shared" si="24"/>
        <v>0</v>
      </c>
      <c r="BE16" s="139" t="str">
        <f t="shared" si="25"/>
        <v xml:space="preserve">DWDM TR 10 Gbps Tunable All XFP </v>
      </c>
      <c r="BF16" s="233">
        <f>IF(AF16=0,,10^-6*AF16*$BJ$5*WDM!Q267)</f>
        <v>0</v>
      </c>
      <c r="BG16" s="233">
        <f>IF(AG16=0,,10^-6*AG16*$BJ$5*WDM!R267)</f>
        <v>0</v>
      </c>
      <c r="BH16" s="233">
        <f>IF(AH16=0,,10^-6*AH16*$BJ$5*WDM!S267)</f>
        <v>0</v>
      </c>
      <c r="BI16" s="233">
        <f>IF(AI16=0,,10^-6*AI16*$BJ$5*WDM!T267)</f>
        <v>0</v>
      </c>
      <c r="BJ16" s="233">
        <f>IF(AJ16=0,,10^-6*AJ16*$BJ$5*WDM!U267)</f>
        <v>0</v>
      </c>
      <c r="BK16" s="233">
        <f>IF(AK16=0,,10^-6*AK16*$BJ$5*WDM!V267)</f>
        <v>0</v>
      </c>
      <c r="BL16" s="233">
        <f>IF(AL16=0,,10^-6*AL16*$BJ$5*WDM!W267)</f>
        <v>0</v>
      </c>
      <c r="BM16" s="233">
        <f>IF(AM16=0,,10^-6*AM16*$BJ$5*WDM!X267)</f>
        <v>0</v>
      </c>
      <c r="BN16" s="233">
        <f>IF(AN16=0,,10^-6*AN16*$BJ$5*WDM!Y267)</f>
        <v>0</v>
      </c>
      <c r="BO16" s="233">
        <f>IF(AO16=0,,10^-6*AO16*$BJ$5*WDM!Z267)</f>
        <v>0</v>
      </c>
      <c r="BP16" s="233">
        <f>IF(AP16=0,,10^-6*AP16*$BJ$5*WDM!AA267)</f>
        <v>0</v>
      </c>
      <c r="BR16" s="139" t="str">
        <f t="shared" si="26"/>
        <v xml:space="preserve">DWDM TR 10 Gbps Tunable All XFP </v>
      </c>
      <c r="BS16" s="233">
        <f>IF(AS16=0,,10^-6*AS16*$BW$5*WDM!Q267)</f>
        <v>18.458540799999998</v>
      </c>
      <c r="BT16" s="233">
        <f>IF(AT16=0,,10^-6*AT16*$BW$5*WDM!R267)</f>
        <v>13.3179816</v>
      </c>
      <c r="BU16" s="233">
        <f>IF(AU16=0,,10^-6*AU16*$BW$5*WDM!S267)</f>
        <v>0</v>
      </c>
      <c r="BV16" s="233">
        <f>IF(AV16=0,,10^-6*AV16*$BW$5*WDM!T267)</f>
        <v>0</v>
      </c>
      <c r="BW16" s="233">
        <f>IF(AW16=0,,10^-6*AW16*$BW$5*WDM!U267)</f>
        <v>0</v>
      </c>
      <c r="BX16" s="233">
        <f>IF(AX16=0,,10^-6*AX16*$BW$5*WDM!V267)</f>
        <v>0</v>
      </c>
      <c r="BY16" s="233">
        <f>IF(AY16=0,,10^-6*AY16*$BW$5*WDM!W267)</f>
        <v>0</v>
      </c>
      <c r="BZ16" s="233">
        <f>IF(AZ16=0,,10^-6*AZ16*$BW$5*WDM!X267)</f>
        <v>0</v>
      </c>
      <c r="CA16" s="233">
        <f>IF(BA16=0,,10^-6*BA16*$BW$5*WDM!Y267)</f>
        <v>0</v>
      </c>
      <c r="CB16" s="233">
        <f>IF(BB16=0,,10^-6*BB16*$BW$5*WDM!Z267)</f>
        <v>0</v>
      </c>
      <c r="CC16" s="233">
        <f>IF(BC16=0,,10^-6*BC16*$BW$5*WDM!AA267)</f>
        <v>0</v>
      </c>
    </row>
    <row r="17" spans="1:81">
      <c r="A17" s="110" t="s">
        <v>64</v>
      </c>
      <c r="B17" s="139" t="str">
        <f>WDM!B80</f>
        <v>DWDM TR 10 Gbps Tunable All SFP+</v>
      </c>
      <c r="C17" s="210">
        <f>WDM!C80</f>
        <v>0</v>
      </c>
      <c r="D17" s="210">
        <f>WDM!D80</f>
        <v>0</v>
      </c>
      <c r="E17" s="210">
        <f>WDM!E80</f>
        <v>0</v>
      </c>
      <c r="F17" s="210">
        <f>WDM!F80</f>
        <v>0</v>
      </c>
      <c r="G17" s="210">
        <f>WDM!G80</f>
        <v>0</v>
      </c>
      <c r="H17" s="210">
        <f>WDM!H80</f>
        <v>0</v>
      </c>
      <c r="I17" s="210">
        <f>WDM!I80</f>
        <v>0</v>
      </c>
      <c r="J17" s="210">
        <f>WDM!J80</f>
        <v>0</v>
      </c>
      <c r="K17" s="210">
        <f>WDM!K80</f>
        <v>0</v>
      </c>
      <c r="L17" s="210">
        <f>WDM!L80</f>
        <v>0</v>
      </c>
      <c r="M17" s="210">
        <f>WDM!M80</f>
        <v>0</v>
      </c>
      <c r="O17" s="139" t="str">
        <f t="shared" si="0"/>
        <v>DWDM TR 10 Gbps Tunable All SFP+</v>
      </c>
      <c r="P17" s="210">
        <f>WDM!C111</f>
        <v>105420</v>
      </c>
      <c r="Q17" s="210">
        <f>WDM!D111</f>
        <v>156390</v>
      </c>
      <c r="R17" s="210">
        <f>WDM!E111</f>
        <v>0</v>
      </c>
      <c r="S17" s="210">
        <f>WDM!F111</f>
        <v>0</v>
      </c>
      <c r="T17" s="210">
        <f>WDM!G111</f>
        <v>0</v>
      </c>
      <c r="U17" s="210">
        <f>WDM!H111</f>
        <v>0</v>
      </c>
      <c r="V17" s="210">
        <f>WDM!I111</f>
        <v>0</v>
      </c>
      <c r="W17" s="210">
        <f>WDM!J111</f>
        <v>0</v>
      </c>
      <c r="X17" s="210">
        <f>WDM!K111</f>
        <v>0</v>
      </c>
      <c r="Y17" s="210">
        <f>WDM!L111</f>
        <v>0</v>
      </c>
      <c r="Z17" s="210">
        <f>WDM!M111</f>
        <v>0</v>
      </c>
      <c r="AB17" s="211" t="s">
        <v>103</v>
      </c>
      <c r="AC17" s="267">
        <v>1</v>
      </c>
      <c r="AE17" s="139" t="str">
        <f t="shared" si="1"/>
        <v>DWDM TR 10 Gbps Tunable All SFP+</v>
      </c>
      <c r="AF17" s="210">
        <f t="shared" si="2"/>
        <v>0</v>
      </c>
      <c r="AG17" s="210">
        <f t="shared" si="3"/>
        <v>0</v>
      </c>
      <c r="AH17" s="210">
        <f t="shared" si="4"/>
        <v>0</v>
      </c>
      <c r="AI17" s="210">
        <f t="shared" si="5"/>
        <v>0</v>
      </c>
      <c r="AJ17" s="210">
        <f t="shared" si="6"/>
        <v>0</v>
      </c>
      <c r="AK17" s="210">
        <f t="shared" si="7"/>
        <v>0</v>
      </c>
      <c r="AL17" s="210">
        <f t="shared" si="8"/>
        <v>0</v>
      </c>
      <c r="AM17" s="210">
        <f t="shared" si="9"/>
        <v>0</v>
      </c>
      <c r="AN17" s="210">
        <f t="shared" si="10"/>
        <v>0</v>
      </c>
      <c r="AO17" s="210">
        <f t="shared" si="11"/>
        <v>0</v>
      </c>
      <c r="AP17" s="210">
        <f t="shared" si="12"/>
        <v>0</v>
      </c>
      <c r="AR17" s="139" t="str">
        <f t="shared" si="13"/>
        <v>DWDM TR 10 Gbps Tunable All SFP+</v>
      </c>
      <c r="AS17" s="210">
        <f t="shared" si="14"/>
        <v>105420</v>
      </c>
      <c r="AT17" s="210">
        <f t="shared" si="15"/>
        <v>156390</v>
      </c>
      <c r="AU17" s="210">
        <f t="shared" si="16"/>
        <v>0</v>
      </c>
      <c r="AV17" s="210">
        <f t="shared" si="17"/>
        <v>0</v>
      </c>
      <c r="AW17" s="210">
        <f t="shared" si="18"/>
        <v>0</v>
      </c>
      <c r="AX17" s="210">
        <f t="shared" si="19"/>
        <v>0</v>
      </c>
      <c r="AY17" s="210">
        <f t="shared" si="20"/>
        <v>0</v>
      </c>
      <c r="AZ17" s="210">
        <f t="shared" si="21"/>
        <v>0</v>
      </c>
      <c r="BA17" s="210">
        <f t="shared" si="22"/>
        <v>0</v>
      </c>
      <c r="BB17" s="210">
        <f t="shared" si="23"/>
        <v>0</v>
      </c>
      <c r="BC17" s="210">
        <f t="shared" si="24"/>
        <v>0</v>
      </c>
      <c r="BE17" s="139" t="str">
        <f t="shared" si="25"/>
        <v>DWDM TR 10 Gbps Tunable All SFP+</v>
      </c>
      <c r="BF17" s="233">
        <f>IF(AF17=0,,10^-6*AF17*$BJ$5*WDM!Q268)</f>
        <v>0</v>
      </c>
      <c r="BG17" s="233">
        <f>IF(AG17=0,,10^-6*AG17*$BJ$5*WDM!R268)</f>
        <v>0</v>
      </c>
      <c r="BH17" s="233">
        <f>IF(AH17=0,,10^-6*AH17*$BJ$5*WDM!S268)</f>
        <v>0</v>
      </c>
      <c r="BI17" s="233">
        <f>IF(AI17=0,,10^-6*AI17*$BJ$5*WDM!T268)</f>
        <v>0</v>
      </c>
      <c r="BJ17" s="233">
        <f>IF(AJ17=0,,10^-6*AJ17*$BJ$5*WDM!U268)</f>
        <v>0</v>
      </c>
      <c r="BK17" s="233">
        <f>IF(AK17=0,,10^-6*AK17*$BJ$5*WDM!V268)</f>
        <v>0</v>
      </c>
      <c r="BL17" s="233">
        <f>IF(AL17=0,,10^-6*AL17*$BJ$5*WDM!W268)</f>
        <v>0</v>
      </c>
      <c r="BM17" s="233">
        <f>IF(AM17=0,,10^-6*AM17*$BJ$5*WDM!X268)</f>
        <v>0</v>
      </c>
      <c r="BN17" s="233">
        <f>IF(AN17=0,,10^-6*AN17*$BJ$5*WDM!Y268)</f>
        <v>0</v>
      </c>
      <c r="BO17" s="233">
        <f>IF(AO17=0,,10^-6*AO17*$BJ$5*WDM!Z268)</f>
        <v>0</v>
      </c>
      <c r="BP17" s="233">
        <f>IF(AP17=0,,10^-6*AP17*$BJ$5*WDM!AA268)</f>
        <v>0</v>
      </c>
      <c r="BR17" s="139" t="str">
        <f t="shared" si="26"/>
        <v>DWDM TR 10 Gbps Tunable All SFP+</v>
      </c>
      <c r="BS17" s="233">
        <f>IF(AS17=0,,10^-6*AS17*$BW$5*WDM!Q268)</f>
        <v>12.734736000000002</v>
      </c>
      <c r="BT17" s="233">
        <f>IF(AT17=0,,10^-6*AT17*$BW$5*WDM!R268)</f>
        <v>15.246869600000005</v>
      </c>
      <c r="BU17" s="233">
        <f>IF(AU17=0,,10^-6*AU17*$BW$5*WDM!S268)</f>
        <v>0</v>
      </c>
      <c r="BV17" s="233">
        <f>IF(AV17=0,,10^-6*AV17*$BW$5*WDM!T268)</f>
        <v>0</v>
      </c>
      <c r="BW17" s="233">
        <f>IF(AW17=0,,10^-6*AW17*$BW$5*WDM!U268)</f>
        <v>0</v>
      </c>
      <c r="BX17" s="233">
        <f>IF(AX17=0,,10^-6*AX17*$BW$5*WDM!V268)</f>
        <v>0</v>
      </c>
      <c r="BY17" s="233">
        <f>IF(AY17=0,,10^-6*AY17*$BW$5*WDM!W268)</f>
        <v>0</v>
      </c>
      <c r="BZ17" s="233">
        <f>IF(AZ17=0,,10^-6*AZ17*$BW$5*WDM!X268)</f>
        <v>0</v>
      </c>
      <c r="CA17" s="233">
        <f>IF(BA17=0,,10^-6*BA17*$BW$5*WDM!Y268)</f>
        <v>0</v>
      </c>
      <c r="CB17" s="233">
        <f>IF(BB17=0,,10^-6*BB17*$BW$5*WDM!Z268)</f>
        <v>0</v>
      </c>
      <c r="CC17" s="233">
        <f>IF(BC17=0,,10^-6*BC17*$BW$5*WDM!AA268)</f>
        <v>0</v>
      </c>
    </row>
    <row r="18" spans="1:81">
      <c r="A18" s="110" t="s">
        <v>64</v>
      </c>
      <c r="B18" s="139" t="str">
        <f>WDM!B81</f>
        <v>DWDM TR 100 Gbps All On board</v>
      </c>
      <c r="C18" s="210">
        <f>WDM!C81</f>
        <v>0</v>
      </c>
      <c r="D18" s="210">
        <f>WDM!D81</f>
        <v>0</v>
      </c>
      <c r="E18" s="210">
        <f>WDM!E81</f>
        <v>0</v>
      </c>
      <c r="F18" s="210">
        <f>WDM!F81</f>
        <v>0</v>
      </c>
      <c r="G18" s="210">
        <f>WDM!G81</f>
        <v>0</v>
      </c>
      <c r="H18" s="210">
        <f>WDM!H81</f>
        <v>0</v>
      </c>
      <c r="I18" s="210">
        <f>WDM!I81</f>
        <v>0</v>
      </c>
      <c r="J18" s="210">
        <f>WDM!J81</f>
        <v>0</v>
      </c>
      <c r="K18" s="210">
        <f>WDM!K81</f>
        <v>0</v>
      </c>
      <c r="L18" s="210">
        <f>WDM!L81</f>
        <v>0</v>
      </c>
      <c r="M18" s="210">
        <f>WDM!M81</f>
        <v>0</v>
      </c>
      <c r="O18" s="139" t="str">
        <f t="shared" si="0"/>
        <v>DWDM TR 100 Gbps All On board</v>
      </c>
      <c r="P18" s="210">
        <f>WDM!C112</f>
        <v>54368.399999999987</v>
      </c>
      <c r="Q18" s="210">
        <f>WDM!D112</f>
        <v>55205.05</v>
      </c>
      <c r="R18" s="210">
        <f>WDM!E112</f>
        <v>0</v>
      </c>
      <c r="S18" s="210">
        <f>WDM!F112</f>
        <v>0</v>
      </c>
      <c r="T18" s="210">
        <f>WDM!G112</f>
        <v>0</v>
      </c>
      <c r="U18" s="210">
        <f>WDM!H112</f>
        <v>0</v>
      </c>
      <c r="V18" s="210">
        <f>WDM!I112</f>
        <v>0</v>
      </c>
      <c r="W18" s="210">
        <f>WDM!J112</f>
        <v>0</v>
      </c>
      <c r="X18" s="210">
        <f>WDM!K112</f>
        <v>0</v>
      </c>
      <c r="Y18" s="210">
        <f>WDM!L112</f>
        <v>0</v>
      </c>
      <c r="Z18" s="210">
        <f>WDM!M112</f>
        <v>0</v>
      </c>
      <c r="AB18" s="211" t="s">
        <v>105</v>
      </c>
      <c r="AC18" s="267" t="s">
        <v>105</v>
      </c>
      <c r="AE18" s="139" t="str">
        <f t="shared" si="1"/>
        <v>DWDM TR 100 Gbps All On board</v>
      </c>
      <c r="AF18" s="210">
        <f t="shared" si="2"/>
        <v>0</v>
      </c>
      <c r="AG18" s="210">
        <f t="shared" si="3"/>
        <v>0</v>
      </c>
      <c r="AH18" s="210">
        <f t="shared" si="4"/>
        <v>0</v>
      </c>
      <c r="AI18" s="210">
        <f t="shared" si="5"/>
        <v>0</v>
      </c>
      <c r="AJ18" s="210">
        <f t="shared" si="6"/>
        <v>0</v>
      </c>
      <c r="AK18" s="210">
        <f t="shared" si="7"/>
        <v>0</v>
      </c>
      <c r="AL18" s="210">
        <f t="shared" si="8"/>
        <v>0</v>
      </c>
      <c r="AM18" s="210">
        <f t="shared" si="9"/>
        <v>0</v>
      </c>
      <c r="AN18" s="210">
        <f t="shared" si="10"/>
        <v>0</v>
      </c>
      <c r="AO18" s="210">
        <f t="shared" si="11"/>
        <v>0</v>
      </c>
      <c r="AP18" s="210">
        <f t="shared" si="12"/>
        <v>0</v>
      </c>
      <c r="AR18" s="139" t="str">
        <f t="shared" si="13"/>
        <v>DWDM TR 100 Gbps All On board</v>
      </c>
      <c r="AS18" s="210">
        <f t="shared" si="14"/>
        <v>0</v>
      </c>
      <c r="AT18" s="210">
        <f t="shared" si="15"/>
        <v>0</v>
      </c>
      <c r="AU18" s="210">
        <f t="shared" si="16"/>
        <v>0</v>
      </c>
      <c r="AV18" s="210">
        <f t="shared" si="17"/>
        <v>0</v>
      </c>
      <c r="AW18" s="210">
        <f t="shared" si="18"/>
        <v>0</v>
      </c>
      <c r="AX18" s="210">
        <f t="shared" si="19"/>
        <v>0</v>
      </c>
      <c r="AY18" s="210">
        <f t="shared" si="20"/>
        <v>0</v>
      </c>
      <c r="AZ18" s="210">
        <f t="shared" si="21"/>
        <v>0</v>
      </c>
      <c r="BA18" s="210">
        <f t="shared" si="22"/>
        <v>0</v>
      </c>
      <c r="BB18" s="210">
        <f t="shared" si="23"/>
        <v>0</v>
      </c>
      <c r="BC18" s="210">
        <f t="shared" si="24"/>
        <v>0</v>
      </c>
      <c r="BE18" s="139" t="str">
        <f t="shared" si="25"/>
        <v>DWDM TR 100 Gbps All On board</v>
      </c>
      <c r="BF18" s="233">
        <f>IF(AF18=0,,10^-6*AF18*$BJ$5*WDM!Q269)</f>
        <v>0</v>
      </c>
      <c r="BG18" s="233">
        <f>IF(AG18=0,,10^-6*AG18*$BJ$5*WDM!R269)</f>
        <v>0</v>
      </c>
      <c r="BH18" s="233">
        <f>IF(AH18=0,,10^-6*AH18*$BJ$5*WDM!S269)</f>
        <v>0</v>
      </c>
      <c r="BI18" s="233">
        <f>IF(AI18=0,,10^-6*AI18*$BJ$5*WDM!T269)</f>
        <v>0</v>
      </c>
      <c r="BJ18" s="233">
        <f>IF(AJ18=0,,10^-6*AJ18*$BJ$5*WDM!U269)</f>
        <v>0</v>
      </c>
      <c r="BK18" s="233">
        <f>IF(AK18=0,,10^-6*AK18*$BJ$5*WDM!V269)</f>
        <v>0</v>
      </c>
      <c r="BL18" s="233">
        <f>IF(AL18=0,,10^-6*AL18*$BJ$5*WDM!W269)</f>
        <v>0</v>
      </c>
      <c r="BM18" s="233">
        <f>IF(AM18=0,,10^-6*AM18*$BJ$5*WDM!X269)</f>
        <v>0</v>
      </c>
      <c r="BN18" s="233">
        <f>IF(AN18=0,,10^-6*AN18*$BJ$5*WDM!Y269)</f>
        <v>0</v>
      </c>
      <c r="BO18" s="233">
        <f>IF(AO18=0,,10^-6*AO18*$BJ$5*WDM!Z269)</f>
        <v>0</v>
      </c>
      <c r="BP18" s="233">
        <f>IF(AP18=0,,10^-6*AP18*$BJ$5*WDM!AA269)</f>
        <v>0</v>
      </c>
      <c r="BR18" s="139" t="str">
        <f t="shared" si="26"/>
        <v>DWDM TR 100 Gbps All On board</v>
      </c>
      <c r="BS18" s="233">
        <f>IF(AS18=0,,10^-6*AS18*$BW$5*WDM!Q269)</f>
        <v>0</v>
      </c>
      <c r="BT18" s="233">
        <f>IF(AT18=0,,10^-6*AT18*$BW$5*WDM!R269)</f>
        <v>0</v>
      </c>
      <c r="BU18" s="233">
        <f>IF(AU18=0,,10^-6*AU18*$BW$5*WDM!S269)</f>
        <v>0</v>
      </c>
      <c r="BV18" s="233">
        <f>IF(AV18=0,,10^-6*AV18*$BW$5*WDM!T269)</f>
        <v>0</v>
      </c>
      <c r="BW18" s="233">
        <f>IF(AW18=0,,10^-6*AW18*$BW$5*WDM!U269)</f>
        <v>0</v>
      </c>
      <c r="BX18" s="233">
        <f>IF(AX18=0,,10^-6*AX18*$BW$5*WDM!V269)</f>
        <v>0</v>
      </c>
      <c r="BY18" s="233">
        <f>IF(AY18=0,,10^-6*AY18*$BW$5*WDM!W269)</f>
        <v>0</v>
      </c>
      <c r="BZ18" s="233">
        <f>IF(AZ18=0,,10^-6*AZ18*$BW$5*WDM!X269)</f>
        <v>0</v>
      </c>
      <c r="CA18" s="233">
        <f>IF(BA18=0,,10^-6*BA18*$BW$5*WDM!Y269)</f>
        <v>0</v>
      </c>
      <c r="CB18" s="233">
        <f>IF(BB18=0,,10^-6*BB18*$BW$5*WDM!Z269)</f>
        <v>0</v>
      </c>
      <c r="CC18" s="233">
        <f>IF(BC18=0,,10^-6*BC18*$BW$5*WDM!AA269)</f>
        <v>0</v>
      </c>
    </row>
    <row r="19" spans="1:81">
      <c r="A19" s="110" t="s">
        <v>64</v>
      </c>
      <c r="B19" s="139" t="str">
        <f>WDM!B82</f>
        <v>DWDM TR 100 Gbps All Direct detect</v>
      </c>
      <c r="C19" s="210">
        <f>WDM!C82</f>
        <v>0</v>
      </c>
      <c r="D19" s="210">
        <f>WDM!D82</f>
        <v>0</v>
      </c>
      <c r="E19" s="210">
        <f>WDM!E82</f>
        <v>0</v>
      </c>
      <c r="F19" s="210">
        <f>WDM!F82</f>
        <v>0</v>
      </c>
      <c r="G19" s="210">
        <f>WDM!G82</f>
        <v>0</v>
      </c>
      <c r="H19" s="210">
        <f>WDM!H82</f>
        <v>0</v>
      </c>
      <c r="I19" s="210">
        <f>WDM!I82</f>
        <v>0</v>
      </c>
      <c r="J19" s="210">
        <f>WDM!J82</f>
        <v>0</v>
      </c>
      <c r="K19" s="210">
        <f>WDM!K82</f>
        <v>0</v>
      </c>
      <c r="L19" s="210">
        <f>WDM!L82</f>
        <v>0</v>
      </c>
      <c r="M19" s="210">
        <f>WDM!M82</f>
        <v>0</v>
      </c>
      <c r="O19" s="139" t="str">
        <f t="shared" si="0"/>
        <v>DWDM TR 100 Gbps All Direct detect</v>
      </c>
      <c r="P19" s="210">
        <f>WDM!C113</f>
        <v>0</v>
      </c>
      <c r="Q19" s="210">
        <f>WDM!D113</f>
        <v>0</v>
      </c>
      <c r="R19" s="210">
        <f>WDM!E113</f>
        <v>0</v>
      </c>
      <c r="S19" s="210">
        <f>WDM!F113</f>
        <v>0</v>
      </c>
      <c r="T19" s="210">
        <f>WDM!G113</f>
        <v>0</v>
      </c>
      <c r="U19" s="210">
        <f>WDM!H113</f>
        <v>0</v>
      </c>
      <c r="V19" s="210">
        <f>WDM!I113</f>
        <v>0</v>
      </c>
      <c r="W19" s="210">
        <f>WDM!J113</f>
        <v>0</v>
      </c>
      <c r="X19" s="210">
        <f>WDM!K113</f>
        <v>0</v>
      </c>
      <c r="Y19" s="210">
        <f>WDM!L113</f>
        <v>0</v>
      </c>
      <c r="Z19" s="210">
        <f>WDM!M113</f>
        <v>0</v>
      </c>
      <c r="AB19" s="211" t="s">
        <v>105</v>
      </c>
      <c r="AC19" s="267" t="s">
        <v>105</v>
      </c>
      <c r="AE19" s="139" t="str">
        <f t="shared" si="1"/>
        <v>DWDM TR 100 Gbps All Direct detect</v>
      </c>
      <c r="AF19" s="210">
        <f t="shared" si="2"/>
        <v>0</v>
      </c>
      <c r="AG19" s="210">
        <f t="shared" si="3"/>
        <v>0</v>
      </c>
      <c r="AH19" s="210">
        <f t="shared" si="4"/>
        <v>0</v>
      </c>
      <c r="AI19" s="210">
        <f t="shared" si="5"/>
        <v>0</v>
      </c>
      <c r="AJ19" s="210">
        <f t="shared" si="6"/>
        <v>0</v>
      </c>
      <c r="AK19" s="210">
        <f t="shared" si="7"/>
        <v>0</v>
      </c>
      <c r="AL19" s="210">
        <f t="shared" si="8"/>
        <v>0</v>
      </c>
      <c r="AM19" s="210">
        <f t="shared" si="9"/>
        <v>0</v>
      </c>
      <c r="AN19" s="210">
        <f t="shared" si="10"/>
        <v>0</v>
      </c>
      <c r="AO19" s="210">
        <f t="shared" si="11"/>
        <v>0</v>
      </c>
      <c r="AP19" s="210">
        <f t="shared" si="12"/>
        <v>0</v>
      </c>
      <c r="AR19" s="139" t="str">
        <f t="shared" si="13"/>
        <v>DWDM TR 100 Gbps All Direct detect</v>
      </c>
      <c r="AS19" s="210">
        <f t="shared" si="14"/>
        <v>0</v>
      </c>
      <c r="AT19" s="210">
        <f t="shared" si="15"/>
        <v>0</v>
      </c>
      <c r="AU19" s="210">
        <f t="shared" si="16"/>
        <v>0</v>
      </c>
      <c r="AV19" s="210">
        <f t="shared" si="17"/>
        <v>0</v>
      </c>
      <c r="AW19" s="210">
        <f t="shared" si="18"/>
        <v>0</v>
      </c>
      <c r="AX19" s="210">
        <f t="shared" si="19"/>
        <v>0</v>
      </c>
      <c r="AY19" s="210">
        <f t="shared" si="20"/>
        <v>0</v>
      </c>
      <c r="AZ19" s="210">
        <f t="shared" si="21"/>
        <v>0</v>
      </c>
      <c r="BA19" s="210">
        <f t="shared" si="22"/>
        <v>0</v>
      </c>
      <c r="BB19" s="210">
        <f t="shared" si="23"/>
        <v>0</v>
      </c>
      <c r="BC19" s="210">
        <f t="shared" si="24"/>
        <v>0</v>
      </c>
      <c r="BE19" s="139" t="str">
        <f t="shared" si="25"/>
        <v>DWDM TR 100 Gbps All Direct detect</v>
      </c>
      <c r="BF19" s="233">
        <f>IF(AF19=0,,10^-6*AF19*$BJ$5*WDM!Q270)</f>
        <v>0</v>
      </c>
      <c r="BG19" s="233">
        <f>IF(AG19=0,,10^-6*AG19*$BJ$5*WDM!R270)</f>
        <v>0</v>
      </c>
      <c r="BH19" s="233">
        <f>IF(AH19=0,,10^-6*AH19*$BJ$5*WDM!S270)</f>
        <v>0</v>
      </c>
      <c r="BI19" s="233">
        <f>IF(AI19=0,,10^-6*AI19*$BJ$5*WDM!T270)</f>
        <v>0</v>
      </c>
      <c r="BJ19" s="233">
        <f>IF(AJ19=0,,10^-6*AJ19*$BJ$5*WDM!U270)</f>
        <v>0</v>
      </c>
      <c r="BK19" s="233">
        <f>IF(AK19=0,,10^-6*AK19*$BJ$5*WDM!V270)</f>
        <v>0</v>
      </c>
      <c r="BL19" s="233">
        <f>IF(AL19=0,,10^-6*AL19*$BJ$5*WDM!W270)</f>
        <v>0</v>
      </c>
      <c r="BM19" s="233">
        <f>IF(AM19=0,,10^-6*AM19*$BJ$5*WDM!X270)</f>
        <v>0</v>
      </c>
      <c r="BN19" s="233">
        <f>IF(AN19=0,,10^-6*AN19*$BJ$5*WDM!Y270)</f>
        <v>0</v>
      </c>
      <c r="BO19" s="233">
        <f>IF(AO19=0,,10^-6*AO19*$BJ$5*WDM!Z270)</f>
        <v>0</v>
      </c>
      <c r="BP19" s="233">
        <f>IF(AP19=0,,10^-6*AP19*$BJ$5*WDM!AA270)</f>
        <v>0</v>
      </c>
      <c r="BR19" s="139" t="str">
        <f t="shared" si="26"/>
        <v>DWDM TR 100 Gbps All Direct detect</v>
      </c>
      <c r="BS19" s="233">
        <f>IF(AS19=0,,10^-6*AS19*$BW$5*WDM!Q270)</f>
        <v>0</v>
      </c>
      <c r="BT19" s="233">
        <f>IF(AT19=0,,10^-6*AT19*$BW$5*WDM!R270)</f>
        <v>0</v>
      </c>
      <c r="BU19" s="233">
        <f>IF(AU19=0,,10^-6*AU19*$BW$5*WDM!S270)</f>
        <v>0</v>
      </c>
      <c r="BV19" s="233">
        <f>IF(AV19=0,,10^-6*AV19*$BW$5*WDM!T270)</f>
        <v>0</v>
      </c>
      <c r="BW19" s="233">
        <f>IF(AW19=0,,10^-6*AW19*$BW$5*WDM!U270)</f>
        <v>0</v>
      </c>
      <c r="BX19" s="233">
        <f>IF(AX19=0,,10^-6*AX19*$BW$5*WDM!V270)</f>
        <v>0</v>
      </c>
      <c r="BY19" s="233">
        <f>IF(AY19=0,,10^-6*AY19*$BW$5*WDM!W270)</f>
        <v>0</v>
      </c>
      <c r="BZ19" s="233">
        <f>IF(AZ19=0,,10^-6*AZ19*$BW$5*WDM!X270)</f>
        <v>0</v>
      </c>
      <c r="CA19" s="233">
        <f>IF(BA19=0,,10^-6*BA19*$BW$5*WDM!Y270)</f>
        <v>0</v>
      </c>
      <c r="CB19" s="233">
        <f>IF(BB19=0,,10^-6*BB19*$BW$5*WDM!Z270)</f>
        <v>0</v>
      </c>
      <c r="CC19" s="233">
        <f>IF(BC19=0,,10^-6*BC19*$BW$5*WDM!AA270)</f>
        <v>0</v>
      </c>
    </row>
    <row r="20" spans="1:81">
      <c r="A20" s="110" t="s">
        <v>64</v>
      </c>
      <c r="B20" s="139" t="str">
        <f>WDM!B83</f>
        <v>DWDM TR 100 Gbps All CFP-DCO</v>
      </c>
      <c r="C20" s="210">
        <f>WDM!C83</f>
        <v>0</v>
      </c>
      <c r="D20" s="210">
        <f>WDM!D83</f>
        <v>0</v>
      </c>
      <c r="E20" s="210">
        <f>WDM!E83</f>
        <v>0</v>
      </c>
      <c r="F20" s="210">
        <f>WDM!F83</f>
        <v>0</v>
      </c>
      <c r="G20" s="210">
        <f>WDM!G83</f>
        <v>0</v>
      </c>
      <c r="H20" s="210">
        <f>WDM!H83</f>
        <v>0</v>
      </c>
      <c r="I20" s="210">
        <f>WDM!I83</f>
        <v>0</v>
      </c>
      <c r="J20" s="210">
        <f>WDM!J83</f>
        <v>0</v>
      </c>
      <c r="K20" s="210">
        <f>WDM!K83</f>
        <v>0</v>
      </c>
      <c r="L20" s="210">
        <f>WDM!L83</f>
        <v>0</v>
      </c>
      <c r="M20" s="210">
        <f>WDM!M83</f>
        <v>0</v>
      </c>
      <c r="O20" s="139" t="str">
        <f t="shared" si="0"/>
        <v>DWDM TR 100 Gbps All CFP-DCO</v>
      </c>
      <c r="P20" s="210">
        <f>WDM!C114</f>
        <v>1997.7500000000018</v>
      </c>
      <c r="Q20" s="210">
        <f>WDM!D114</f>
        <v>7715.5599999999986</v>
      </c>
      <c r="R20" s="210">
        <f>WDM!E114</f>
        <v>0</v>
      </c>
      <c r="S20" s="210">
        <f>WDM!F114</f>
        <v>0</v>
      </c>
      <c r="T20" s="210">
        <f>WDM!G114</f>
        <v>0</v>
      </c>
      <c r="U20" s="210">
        <f>WDM!H114</f>
        <v>0</v>
      </c>
      <c r="V20" s="210">
        <f>WDM!I114</f>
        <v>0</v>
      </c>
      <c r="W20" s="210">
        <f>WDM!J114</f>
        <v>0</v>
      </c>
      <c r="X20" s="210">
        <f>WDM!K114</f>
        <v>0</v>
      </c>
      <c r="Y20" s="210">
        <f>WDM!L114</f>
        <v>0</v>
      </c>
      <c r="Z20" s="210">
        <f>WDM!M114</f>
        <v>0</v>
      </c>
      <c r="AB20" s="211" t="s">
        <v>105</v>
      </c>
      <c r="AC20" s="267" t="s">
        <v>105</v>
      </c>
      <c r="AE20" s="139" t="str">
        <f t="shared" si="1"/>
        <v>DWDM TR 100 Gbps All CFP-DCO</v>
      </c>
      <c r="AF20" s="210">
        <f t="shared" si="2"/>
        <v>0</v>
      </c>
      <c r="AG20" s="210">
        <f t="shared" si="3"/>
        <v>0</v>
      </c>
      <c r="AH20" s="210">
        <f t="shared" si="4"/>
        <v>0</v>
      </c>
      <c r="AI20" s="210">
        <f t="shared" si="5"/>
        <v>0</v>
      </c>
      <c r="AJ20" s="210">
        <f t="shared" si="6"/>
        <v>0</v>
      </c>
      <c r="AK20" s="210">
        <f t="shared" si="7"/>
        <v>0</v>
      </c>
      <c r="AL20" s="210">
        <f t="shared" si="8"/>
        <v>0</v>
      </c>
      <c r="AM20" s="210">
        <f t="shared" si="9"/>
        <v>0</v>
      </c>
      <c r="AN20" s="210">
        <f t="shared" si="10"/>
        <v>0</v>
      </c>
      <c r="AO20" s="210">
        <f t="shared" si="11"/>
        <v>0</v>
      </c>
      <c r="AP20" s="210">
        <f t="shared" si="12"/>
        <v>0</v>
      </c>
      <c r="AR20" s="139" t="str">
        <f t="shared" si="13"/>
        <v>DWDM TR 100 Gbps All CFP-DCO</v>
      </c>
      <c r="AS20" s="210">
        <f t="shared" si="14"/>
        <v>0</v>
      </c>
      <c r="AT20" s="210">
        <f t="shared" si="15"/>
        <v>0</v>
      </c>
      <c r="AU20" s="210">
        <f t="shared" si="16"/>
        <v>0</v>
      </c>
      <c r="AV20" s="210">
        <f t="shared" si="17"/>
        <v>0</v>
      </c>
      <c r="AW20" s="210">
        <f t="shared" si="18"/>
        <v>0</v>
      </c>
      <c r="AX20" s="210">
        <f t="shared" si="19"/>
        <v>0</v>
      </c>
      <c r="AY20" s="210">
        <f t="shared" si="20"/>
        <v>0</v>
      </c>
      <c r="AZ20" s="210">
        <f t="shared" si="21"/>
        <v>0</v>
      </c>
      <c r="BA20" s="210">
        <f t="shared" si="22"/>
        <v>0</v>
      </c>
      <c r="BB20" s="210">
        <f t="shared" si="23"/>
        <v>0</v>
      </c>
      <c r="BC20" s="210">
        <f t="shared" si="24"/>
        <v>0</v>
      </c>
      <c r="BE20" s="139" t="str">
        <f t="shared" si="25"/>
        <v>DWDM TR 100 Gbps All CFP-DCO</v>
      </c>
      <c r="BF20" s="233">
        <f>IF(AF20=0,,10^-6*AF20*$BJ$5*WDM!Q271)</f>
        <v>0</v>
      </c>
      <c r="BG20" s="233">
        <f>IF(AG20=0,,10^-6*AG20*$BJ$5*WDM!R271)</f>
        <v>0</v>
      </c>
      <c r="BH20" s="233">
        <f>IF(AH20=0,,10^-6*AH20*$BJ$5*WDM!S271)</f>
        <v>0</v>
      </c>
      <c r="BI20" s="233">
        <f>IF(AI20=0,,10^-6*AI20*$BJ$5*WDM!T271)</f>
        <v>0</v>
      </c>
      <c r="BJ20" s="233">
        <f>IF(AJ20=0,,10^-6*AJ20*$BJ$5*WDM!U271)</f>
        <v>0</v>
      </c>
      <c r="BK20" s="233">
        <f>IF(AK20=0,,10^-6*AK20*$BJ$5*WDM!V271)</f>
        <v>0</v>
      </c>
      <c r="BL20" s="233">
        <f>IF(AL20=0,,10^-6*AL20*$BJ$5*WDM!W271)</f>
        <v>0</v>
      </c>
      <c r="BM20" s="233">
        <f>IF(AM20=0,,10^-6*AM20*$BJ$5*WDM!X271)</f>
        <v>0</v>
      </c>
      <c r="BN20" s="233">
        <f>IF(AN20=0,,10^-6*AN20*$BJ$5*WDM!Y271)</f>
        <v>0</v>
      </c>
      <c r="BO20" s="233">
        <f>IF(AO20=0,,10^-6*AO20*$BJ$5*WDM!Z271)</f>
        <v>0</v>
      </c>
      <c r="BP20" s="233">
        <f>IF(AP20=0,,10^-6*AP20*$BJ$5*WDM!AA271)</f>
        <v>0</v>
      </c>
      <c r="BR20" s="139" t="str">
        <f t="shared" si="26"/>
        <v>DWDM TR 100 Gbps All CFP-DCO</v>
      </c>
      <c r="BS20" s="233">
        <f>IF(AS20=0,,10^-6*AS20*$BW$5*WDM!Q271)</f>
        <v>0</v>
      </c>
      <c r="BT20" s="233">
        <f>IF(AT20=0,,10^-6*AT20*$BW$5*WDM!R271)</f>
        <v>0</v>
      </c>
      <c r="BU20" s="233">
        <f>IF(AU20=0,,10^-6*AU20*$BW$5*WDM!S271)</f>
        <v>0</v>
      </c>
      <c r="BV20" s="233">
        <f>IF(AV20=0,,10^-6*AV20*$BW$5*WDM!T271)</f>
        <v>0</v>
      </c>
      <c r="BW20" s="233">
        <f>IF(AW20=0,,10^-6*AW20*$BW$5*WDM!U271)</f>
        <v>0</v>
      </c>
      <c r="BX20" s="233">
        <f>IF(AX20=0,,10^-6*AX20*$BW$5*WDM!V271)</f>
        <v>0</v>
      </c>
      <c r="BY20" s="233">
        <f>IF(AY20=0,,10^-6*AY20*$BW$5*WDM!W271)</f>
        <v>0</v>
      </c>
      <c r="BZ20" s="233">
        <f>IF(AZ20=0,,10^-6*AZ20*$BW$5*WDM!X271)</f>
        <v>0</v>
      </c>
      <c r="CA20" s="233">
        <f>IF(BA20=0,,10^-6*BA20*$BW$5*WDM!Y271)</f>
        <v>0</v>
      </c>
      <c r="CB20" s="233">
        <f>IF(BB20=0,,10^-6*BB20*$BW$5*WDM!Z271)</f>
        <v>0</v>
      </c>
      <c r="CC20" s="233">
        <f>IF(BC20=0,,10^-6*BC20*$BW$5*WDM!AA271)</f>
        <v>0</v>
      </c>
    </row>
    <row r="21" spans="1:81">
      <c r="A21" s="110" t="s">
        <v>64</v>
      </c>
      <c r="B21" s="139" t="str">
        <f>WDM!B84</f>
        <v>DWDM TR 100 Gbps 80km QSFP28</v>
      </c>
      <c r="C21" s="210">
        <f>WDM!C84</f>
        <v>0</v>
      </c>
      <c r="D21" s="210">
        <f>WDM!D84</f>
        <v>0</v>
      </c>
      <c r="E21" s="210">
        <f>WDM!E84</f>
        <v>0</v>
      </c>
      <c r="F21" s="210">
        <f>WDM!F84</f>
        <v>0</v>
      </c>
      <c r="G21" s="210">
        <f>WDM!G84</f>
        <v>0</v>
      </c>
      <c r="H21" s="210">
        <f>WDM!H84</f>
        <v>0</v>
      </c>
      <c r="I21" s="210">
        <f>WDM!I84</f>
        <v>0</v>
      </c>
      <c r="J21" s="210">
        <f>WDM!J84</f>
        <v>0</v>
      </c>
      <c r="K21" s="210">
        <f>WDM!K84</f>
        <v>0</v>
      </c>
      <c r="L21" s="210">
        <f>WDM!L84</f>
        <v>0</v>
      </c>
      <c r="M21" s="210">
        <f>WDM!M84</f>
        <v>0</v>
      </c>
      <c r="O21" s="139" t="str">
        <f t="shared" si="0"/>
        <v>DWDM TR 100 Gbps 80km QSFP28</v>
      </c>
      <c r="P21" s="210">
        <f>WDM!C115</f>
        <v>0</v>
      </c>
      <c r="Q21" s="210">
        <f>WDM!D115</f>
        <v>0</v>
      </c>
      <c r="R21" s="210">
        <f>WDM!E115</f>
        <v>0</v>
      </c>
      <c r="S21" s="210">
        <f>WDM!F115</f>
        <v>0</v>
      </c>
      <c r="T21" s="210">
        <f>WDM!G115</f>
        <v>0</v>
      </c>
      <c r="U21" s="210">
        <f>WDM!H115</f>
        <v>0</v>
      </c>
      <c r="V21" s="210">
        <f>WDM!I115</f>
        <v>0</v>
      </c>
      <c r="W21" s="210">
        <f>WDM!J115</f>
        <v>0</v>
      </c>
      <c r="X21" s="210">
        <f>WDM!K115</f>
        <v>0</v>
      </c>
      <c r="Y21" s="210">
        <f>WDM!L115</f>
        <v>0</v>
      </c>
      <c r="Z21" s="210">
        <f>WDM!M115</f>
        <v>0</v>
      </c>
      <c r="AB21" s="211" t="s">
        <v>105</v>
      </c>
      <c r="AC21" s="267" t="s">
        <v>105</v>
      </c>
      <c r="AE21" s="139" t="str">
        <f t="shared" si="1"/>
        <v>DWDM TR 100 Gbps 80km QSFP28</v>
      </c>
      <c r="AF21" s="210">
        <f t="shared" si="2"/>
        <v>0</v>
      </c>
      <c r="AG21" s="210">
        <f t="shared" si="3"/>
        <v>0</v>
      </c>
      <c r="AH21" s="210">
        <f t="shared" si="4"/>
        <v>0</v>
      </c>
      <c r="AI21" s="210">
        <f t="shared" si="5"/>
        <v>0</v>
      </c>
      <c r="AJ21" s="210">
        <f t="shared" si="6"/>
        <v>0</v>
      </c>
      <c r="AK21" s="210">
        <f t="shared" si="7"/>
        <v>0</v>
      </c>
      <c r="AL21" s="210">
        <f t="shared" si="8"/>
        <v>0</v>
      </c>
      <c r="AM21" s="210">
        <f t="shared" si="9"/>
        <v>0</v>
      </c>
      <c r="AN21" s="210">
        <f t="shared" si="10"/>
        <v>0</v>
      </c>
      <c r="AO21" s="210">
        <f t="shared" si="11"/>
        <v>0</v>
      </c>
      <c r="AP21" s="210">
        <f t="shared" si="12"/>
        <v>0</v>
      </c>
      <c r="AR21" s="139" t="str">
        <f t="shared" si="13"/>
        <v>DWDM TR 100 Gbps 80km QSFP28</v>
      </c>
      <c r="AS21" s="210">
        <f t="shared" si="14"/>
        <v>0</v>
      </c>
      <c r="AT21" s="210">
        <f t="shared" si="15"/>
        <v>0</v>
      </c>
      <c r="AU21" s="210">
        <f t="shared" si="16"/>
        <v>0</v>
      </c>
      <c r="AV21" s="210">
        <f t="shared" si="17"/>
        <v>0</v>
      </c>
      <c r="AW21" s="210">
        <f t="shared" si="18"/>
        <v>0</v>
      </c>
      <c r="AX21" s="210">
        <f t="shared" si="19"/>
        <v>0</v>
      </c>
      <c r="AY21" s="210">
        <f t="shared" si="20"/>
        <v>0</v>
      </c>
      <c r="AZ21" s="210">
        <f t="shared" si="21"/>
        <v>0</v>
      </c>
      <c r="BA21" s="210">
        <f t="shared" si="22"/>
        <v>0</v>
      </c>
      <c r="BB21" s="210">
        <f t="shared" si="23"/>
        <v>0</v>
      </c>
      <c r="BC21" s="210">
        <f t="shared" si="24"/>
        <v>0</v>
      </c>
      <c r="BE21" s="139" t="str">
        <f t="shared" si="25"/>
        <v>DWDM TR 100 Gbps 80km QSFP28</v>
      </c>
      <c r="BF21" s="233">
        <f>IF(AF21=0,,10^-6*AF21*$BJ$5*WDM!Q272)</f>
        <v>0</v>
      </c>
      <c r="BG21" s="233">
        <f>IF(AG21=0,,10^-6*AG21*$BJ$5*WDM!R272)</f>
        <v>0</v>
      </c>
      <c r="BH21" s="233">
        <f>IF(AH21=0,,10^-6*AH21*$BJ$5*WDM!S272)</f>
        <v>0</v>
      </c>
      <c r="BI21" s="233">
        <f>IF(AI21=0,,10^-6*AI21*$BJ$5*WDM!T272)</f>
        <v>0</v>
      </c>
      <c r="BJ21" s="233">
        <f>IF(AJ21=0,,10^-6*AJ21*$BJ$5*WDM!U272)</f>
        <v>0</v>
      </c>
      <c r="BK21" s="233">
        <f>IF(AK21=0,,10^-6*AK21*$BJ$5*WDM!V272)</f>
        <v>0</v>
      </c>
      <c r="BL21" s="233">
        <f>IF(AL21=0,,10^-6*AL21*$BJ$5*WDM!W272)</f>
        <v>0</v>
      </c>
      <c r="BM21" s="233">
        <f>IF(AM21=0,,10^-6*AM21*$BJ$5*WDM!X272)</f>
        <v>0</v>
      </c>
      <c r="BN21" s="233">
        <f>IF(AN21=0,,10^-6*AN21*$BJ$5*WDM!Y272)</f>
        <v>0</v>
      </c>
      <c r="BO21" s="233">
        <f>IF(AO21=0,,10^-6*AO21*$BJ$5*WDM!Z272)</f>
        <v>0</v>
      </c>
      <c r="BP21" s="233">
        <f>IF(AP21=0,,10^-6*AP21*$BJ$5*WDM!AA272)</f>
        <v>0</v>
      </c>
      <c r="BR21" s="139" t="str">
        <f t="shared" si="26"/>
        <v>DWDM TR 100 Gbps 80km QSFP28</v>
      </c>
      <c r="BS21" s="233">
        <f>IF(AS21=0,,10^-6*AS21*$BW$5*WDM!Q272)</f>
        <v>0</v>
      </c>
      <c r="BT21" s="233">
        <f>IF(AT21=0,,10^-6*AT21*$BW$5*WDM!R272)</f>
        <v>0</v>
      </c>
      <c r="BU21" s="233">
        <f>IF(AU21=0,,10^-6*AU21*$BW$5*WDM!S272)</f>
        <v>0</v>
      </c>
      <c r="BV21" s="233">
        <f>IF(AV21=0,,10^-6*AV21*$BW$5*WDM!T272)</f>
        <v>0</v>
      </c>
      <c r="BW21" s="233">
        <f>IF(AW21=0,,10^-6*AW21*$BW$5*WDM!U272)</f>
        <v>0</v>
      </c>
      <c r="BX21" s="233">
        <f>IF(AX21=0,,10^-6*AX21*$BW$5*WDM!V272)</f>
        <v>0</v>
      </c>
      <c r="BY21" s="233">
        <f>IF(AY21=0,,10^-6*AY21*$BW$5*WDM!W272)</f>
        <v>0</v>
      </c>
      <c r="BZ21" s="233">
        <f>IF(AZ21=0,,10^-6*AZ21*$BW$5*WDM!X272)</f>
        <v>0</v>
      </c>
      <c r="CA21" s="233">
        <f>IF(BA21=0,,10^-6*BA21*$BW$5*WDM!Y272)</f>
        <v>0</v>
      </c>
      <c r="CB21" s="233">
        <f>IF(BB21=0,,10^-6*BB21*$BW$5*WDM!Z272)</f>
        <v>0</v>
      </c>
      <c r="CC21" s="233">
        <f>IF(BC21=0,,10^-6*BC21*$BW$5*WDM!AA272)</f>
        <v>0</v>
      </c>
    </row>
    <row r="22" spans="1:81">
      <c r="A22" s="110" t="s">
        <v>64</v>
      </c>
      <c r="B22" s="139" t="str">
        <f>WDM!B85</f>
        <v>DWDM TR 100 Gbps All CFP2-ACO</v>
      </c>
      <c r="C22" s="210">
        <f>WDM!C85</f>
        <v>0</v>
      </c>
      <c r="D22" s="210">
        <f>WDM!D85</f>
        <v>0</v>
      </c>
      <c r="E22" s="210">
        <f>WDM!E85</f>
        <v>0</v>
      </c>
      <c r="F22" s="210">
        <f>WDM!F85</f>
        <v>0</v>
      </c>
      <c r="G22" s="210">
        <f>WDM!G85</f>
        <v>0</v>
      </c>
      <c r="H22" s="210">
        <f>WDM!H85</f>
        <v>0</v>
      </c>
      <c r="I22" s="210">
        <f>WDM!I85</f>
        <v>0</v>
      </c>
      <c r="J22" s="210">
        <f>WDM!J85</f>
        <v>0</v>
      </c>
      <c r="K22" s="210">
        <f>WDM!K85</f>
        <v>0</v>
      </c>
      <c r="L22" s="210">
        <f>WDM!L85</f>
        <v>0</v>
      </c>
      <c r="M22" s="210">
        <f>WDM!M85</f>
        <v>0</v>
      </c>
      <c r="O22" s="139" t="str">
        <f t="shared" si="0"/>
        <v>DWDM TR 100 Gbps All CFP2-ACO</v>
      </c>
      <c r="P22" s="210">
        <f>WDM!C116</f>
        <v>16382.7</v>
      </c>
      <c r="Q22" s="210">
        <f>WDM!D116</f>
        <v>7941.2960000000003</v>
      </c>
      <c r="R22" s="210">
        <f>WDM!E116</f>
        <v>0</v>
      </c>
      <c r="S22" s="210">
        <f>WDM!F116</f>
        <v>0</v>
      </c>
      <c r="T22" s="210">
        <f>WDM!G116</f>
        <v>0</v>
      </c>
      <c r="U22" s="210">
        <f>WDM!H116</f>
        <v>0</v>
      </c>
      <c r="V22" s="210">
        <f>WDM!I116</f>
        <v>0</v>
      </c>
      <c r="W22" s="210">
        <f>WDM!J116</f>
        <v>0</v>
      </c>
      <c r="X22" s="210">
        <f>WDM!K116</f>
        <v>0</v>
      </c>
      <c r="Y22" s="210">
        <f>WDM!L116</f>
        <v>0</v>
      </c>
      <c r="Z22" s="210">
        <f>WDM!M116</f>
        <v>0</v>
      </c>
      <c r="AB22" s="211" t="s">
        <v>105</v>
      </c>
      <c r="AC22" s="267" t="s">
        <v>105</v>
      </c>
      <c r="AE22" s="139" t="str">
        <f t="shared" si="1"/>
        <v>DWDM TR 100 Gbps All CFP2-ACO</v>
      </c>
      <c r="AF22" s="210">
        <f t="shared" si="2"/>
        <v>0</v>
      </c>
      <c r="AG22" s="210">
        <f t="shared" si="3"/>
        <v>0</v>
      </c>
      <c r="AH22" s="210">
        <f t="shared" si="4"/>
        <v>0</v>
      </c>
      <c r="AI22" s="210">
        <f t="shared" si="5"/>
        <v>0</v>
      </c>
      <c r="AJ22" s="210">
        <f t="shared" si="6"/>
        <v>0</v>
      </c>
      <c r="AK22" s="210">
        <f t="shared" si="7"/>
        <v>0</v>
      </c>
      <c r="AL22" s="210">
        <f t="shared" si="8"/>
        <v>0</v>
      </c>
      <c r="AM22" s="210">
        <f t="shared" si="9"/>
        <v>0</v>
      </c>
      <c r="AN22" s="210">
        <f t="shared" si="10"/>
        <v>0</v>
      </c>
      <c r="AO22" s="210">
        <f t="shared" si="11"/>
        <v>0</v>
      </c>
      <c r="AP22" s="210">
        <f t="shared" si="12"/>
        <v>0</v>
      </c>
      <c r="AR22" s="139" t="str">
        <f t="shared" si="13"/>
        <v>DWDM TR 100 Gbps All CFP2-ACO</v>
      </c>
      <c r="AS22" s="210">
        <f t="shared" si="14"/>
        <v>0</v>
      </c>
      <c r="AT22" s="210">
        <f t="shared" si="15"/>
        <v>0</v>
      </c>
      <c r="AU22" s="210">
        <f t="shared" si="16"/>
        <v>0</v>
      </c>
      <c r="AV22" s="210">
        <f t="shared" si="17"/>
        <v>0</v>
      </c>
      <c r="AW22" s="210">
        <f t="shared" si="18"/>
        <v>0</v>
      </c>
      <c r="AX22" s="210">
        <f t="shared" si="19"/>
        <v>0</v>
      </c>
      <c r="AY22" s="210">
        <f t="shared" si="20"/>
        <v>0</v>
      </c>
      <c r="AZ22" s="210">
        <f t="shared" si="21"/>
        <v>0</v>
      </c>
      <c r="BA22" s="210">
        <f t="shared" si="22"/>
        <v>0</v>
      </c>
      <c r="BB22" s="210">
        <f t="shared" si="23"/>
        <v>0</v>
      </c>
      <c r="BC22" s="210">
        <f t="shared" si="24"/>
        <v>0</v>
      </c>
      <c r="BE22" s="139" t="str">
        <f t="shared" si="25"/>
        <v>DWDM TR 100 Gbps All CFP2-ACO</v>
      </c>
      <c r="BF22" s="233">
        <f>IF(AF22=0,,10^-6*AF22*$BJ$5*WDM!Q273)</f>
        <v>0</v>
      </c>
      <c r="BG22" s="233">
        <f>IF(AG22=0,,10^-6*AG22*$BJ$5*WDM!R273)</f>
        <v>0</v>
      </c>
      <c r="BH22" s="233">
        <f>IF(AH22=0,,10^-6*AH22*$BJ$5*WDM!S273)</f>
        <v>0</v>
      </c>
      <c r="BI22" s="233">
        <f>IF(AI22=0,,10^-6*AI22*$BJ$5*WDM!T273)</f>
        <v>0</v>
      </c>
      <c r="BJ22" s="233">
        <f>IF(AJ22=0,,10^-6*AJ22*$BJ$5*WDM!U273)</f>
        <v>0</v>
      </c>
      <c r="BK22" s="233">
        <f>IF(AK22=0,,10^-6*AK22*$BJ$5*WDM!V273)</f>
        <v>0</v>
      </c>
      <c r="BL22" s="233">
        <f>IF(AL22=0,,10^-6*AL22*$BJ$5*WDM!W273)</f>
        <v>0</v>
      </c>
      <c r="BM22" s="233">
        <f>IF(AM22=0,,10^-6*AM22*$BJ$5*WDM!X273)</f>
        <v>0</v>
      </c>
      <c r="BN22" s="233">
        <f>IF(AN22=0,,10^-6*AN22*$BJ$5*WDM!Y273)</f>
        <v>0</v>
      </c>
      <c r="BO22" s="233">
        <f>IF(AO22=0,,10^-6*AO22*$BJ$5*WDM!Z273)</f>
        <v>0</v>
      </c>
      <c r="BP22" s="233">
        <f>IF(AP22=0,,10^-6*AP22*$BJ$5*WDM!AA273)</f>
        <v>0</v>
      </c>
      <c r="BR22" s="139" t="str">
        <f t="shared" si="26"/>
        <v>DWDM TR 100 Gbps All CFP2-ACO</v>
      </c>
      <c r="BS22" s="233">
        <f>IF(AS22=0,,10^-6*AS22*$BW$5*WDM!Q273)</f>
        <v>0</v>
      </c>
      <c r="BT22" s="233">
        <f>IF(AT22=0,,10^-6*AT22*$BW$5*WDM!R273)</f>
        <v>0</v>
      </c>
      <c r="BU22" s="233">
        <f>IF(AU22=0,,10^-6*AU22*$BW$5*WDM!S273)</f>
        <v>0</v>
      </c>
      <c r="BV22" s="233">
        <f>IF(AV22=0,,10^-6*AV22*$BW$5*WDM!T273)</f>
        <v>0</v>
      </c>
      <c r="BW22" s="233">
        <f>IF(AW22=0,,10^-6*AW22*$BW$5*WDM!U273)</f>
        <v>0</v>
      </c>
      <c r="BX22" s="233">
        <f>IF(AX22=0,,10^-6*AX22*$BW$5*WDM!V273)</f>
        <v>0</v>
      </c>
      <c r="BY22" s="233">
        <f>IF(AY22=0,,10^-6*AY22*$BW$5*WDM!W273)</f>
        <v>0</v>
      </c>
      <c r="BZ22" s="233">
        <f>IF(AZ22=0,,10^-6*AZ22*$BW$5*WDM!X273)</f>
        <v>0</v>
      </c>
      <c r="CA22" s="233">
        <f>IF(BA22=0,,10^-6*BA22*$BW$5*WDM!Y273)</f>
        <v>0</v>
      </c>
      <c r="CB22" s="233">
        <f>IF(BB22=0,,10^-6*BB22*$BW$5*WDM!Z273)</f>
        <v>0</v>
      </c>
      <c r="CC22" s="233">
        <f>IF(BC22=0,,10^-6*BC22*$BW$5*WDM!AA273)</f>
        <v>0</v>
      </c>
    </row>
    <row r="23" spans="1:81">
      <c r="A23" s="110" t="s">
        <v>64</v>
      </c>
      <c r="B23" s="139" t="str">
        <f>WDM!B86</f>
        <v>DWDM TR 200 Gbps All On board</v>
      </c>
      <c r="C23" s="210">
        <f>WDM!C86</f>
        <v>0</v>
      </c>
      <c r="D23" s="210">
        <f>WDM!D86</f>
        <v>0</v>
      </c>
      <c r="E23" s="210">
        <f>WDM!E86</f>
        <v>0</v>
      </c>
      <c r="F23" s="210">
        <f>WDM!F86</f>
        <v>0</v>
      </c>
      <c r="G23" s="210">
        <f>WDM!G86</f>
        <v>0</v>
      </c>
      <c r="H23" s="210">
        <f>WDM!H86</f>
        <v>0</v>
      </c>
      <c r="I23" s="210">
        <f>WDM!I86</f>
        <v>0</v>
      </c>
      <c r="J23" s="210">
        <f>WDM!J86</f>
        <v>0</v>
      </c>
      <c r="K23" s="210">
        <f>WDM!K86</f>
        <v>0</v>
      </c>
      <c r="L23" s="210">
        <f>WDM!L86</f>
        <v>0</v>
      </c>
      <c r="M23" s="210">
        <f>WDM!M86</f>
        <v>0</v>
      </c>
      <c r="O23" s="139" t="str">
        <f t="shared" si="0"/>
        <v>DWDM TR 200 Gbps All On board</v>
      </c>
      <c r="P23" s="210">
        <f>WDM!C117</f>
        <v>14610.400000000001</v>
      </c>
      <c r="Q23" s="210">
        <f>WDM!D117</f>
        <v>23792.55</v>
      </c>
      <c r="R23" s="210">
        <f>WDM!E117</f>
        <v>0</v>
      </c>
      <c r="S23" s="210">
        <f>WDM!F117</f>
        <v>0</v>
      </c>
      <c r="T23" s="210">
        <f>WDM!G117</f>
        <v>0</v>
      </c>
      <c r="U23" s="210">
        <f>WDM!H117</f>
        <v>0</v>
      </c>
      <c r="V23" s="210">
        <f>WDM!I117</f>
        <v>0</v>
      </c>
      <c r="W23" s="210">
        <f>WDM!J117</f>
        <v>0</v>
      </c>
      <c r="X23" s="210">
        <f>WDM!K117</f>
        <v>0</v>
      </c>
      <c r="Y23" s="210">
        <f>WDM!L117</f>
        <v>0</v>
      </c>
      <c r="Z23" s="210">
        <f>WDM!M117</f>
        <v>0</v>
      </c>
      <c r="AB23" s="211" t="s">
        <v>105</v>
      </c>
      <c r="AC23" s="267" t="s">
        <v>105</v>
      </c>
      <c r="AE23" s="139" t="str">
        <f t="shared" si="1"/>
        <v>DWDM TR 200 Gbps All On board</v>
      </c>
      <c r="AF23" s="210">
        <f t="shared" si="2"/>
        <v>0</v>
      </c>
      <c r="AG23" s="210">
        <f t="shared" si="3"/>
        <v>0</v>
      </c>
      <c r="AH23" s="210">
        <f t="shared" si="4"/>
        <v>0</v>
      </c>
      <c r="AI23" s="210">
        <f t="shared" si="5"/>
        <v>0</v>
      </c>
      <c r="AJ23" s="210">
        <f t="shared" si="6"/>
        <v>0</v>
      </c>
      <c r="AK23" s="210">
        <f t="shared" si="7"/>
        <v>0</v>
      </c>
      <c r="AL23" s="210">
        <f t="shared" si="8"/>
        <v>0</v>
      </c>
      <c r="AM23" s="210">
        <f t="shared" si="9"/>
        <v>0</v>
      </c>
      <c r="AN23" s="210">
        <f t="shared" si="10"/>
        <v>0</v>
      </c>
      <c r="AO23" s="210">
        <f t="shared" si="11"/>
        <v>0</v>
      </c>
      <c r="AP23" s="210">
        <f t="shared" si="12"/>
        <v>0</v>
      </c>
      <c r="AR23" s="139" t="str">
        <f t="shared" si="13"/>
        <v>DWDM TR 200 Gbps All On board</v>
      </c>
      <c r="AS23" s="210">
        <f t="shared" si="14"/>
        <v>0</v>
      </c>
      <c r="AT23" s="210">
        <f t="shared" si="15"/>
        <v>0</v>
      </c>
      <c r="AU23" s="210">
        <f t="shared" si="16"/>
        <v>0</v>
      </c>
      <c r="AV23" s="210">
        <f t="shared" si="17"/>
        <v>0</v>
      </c>
      <c r="AW23" s="210">
        <f t="shared" si="18"/>
        <v>0</v>
      </c>
      <c r="AX23" s="210">
        <f t="shared" si="19"/>
        <v>0</v>
      </c>
      <c r="AY23" s="210">
        <f t="shared" si="20"/>
        <v>0</v>
      </c>
      <c r="AZ23" s="210">
        <f t="shared" si="21"/>
        <v>0</v>
      </c>
      <c r="BA23" s="210">
        <f t="shared" si="22"/>
        <v>0</v>
      </c>
      <c r="BB23" s="210">
        <f t="shared" si="23"/>
        <v>0</v>
      </c>
      <c r="BC23" s="210">
        <f t="shared" si="24"/>
        <v>0</v>
      </c>
      <c r="BE23" s="139" t="str">
        <f t="shared" si="25"/>
        <v>DWDM TR 200 Gbps All On board</v>
      </c>
      <c r="BF23" s="233">
        <f>IF(AF23=0,,10^-6*AF23*$BJ$5*WDM!Q274)</f>
        <v>0</v>
      </c>
      <c r="BG23" s="233">
        <f>IF(AG23=0,,10^-6*AG23*$BJ$5*WDM!R274)</f>
        <v>0</v>
      </c>
      <c r="BH23" s="233">
        <f>IF(AH23=0,,10^-6*AH23*$BJ$5*WDM!S274)</f>
        <v>0</v>
      </c>
      <c r="BI23" s="233">
        <f>IF(AI23=0,,10^-6*AI23*$BJ$5*WDM!T274)</f>
        <v>0</v>
      </c>
      <c r="BJ23" s="233">
        <f>IF(AJ23=0,,10^-6*AJ23*$BJ$5*WDM!U274)</f>
        <v>0</v>
      </c>
      <c r="BK23" s="233">
        <f>IF(AK23=0,,10^-6*AK23*$BJ$5*WDM!V274)</f>
        <v>0</v>
      </c>
      <c r="BL23" s="233">
        <f>IF(AL23=0,,10^-6*AL23*$BJ$5*WDM!W274)</f>
        <v>0</v>
      </c>
      <c r="BM23" s="233">
        <f>IF(AM23=0,,10^-6*AM23*$BJ$5*WDM!X274)</f>
        <v>0</v>
      </c>
      <c r="BN23" s="233">
        <f>IF(AN23=0,,10^-6*AN23*$BJ$5*WDM!Y274)</f>
        <v>0</v>
      </c>
      <c r="BO23" s="233">
        <f>IF(AO23=0,,10^-6*AO23*$BJ$5*WDM!Z274)</f>
        <v>0</v>
      </c>
      <c r="BP23" s="233">
        <f>IF(AP23=0,,10^-6*AP23*$BJ$5*WDM!AA274)</f>
        <v>0</v>
      </c>
      <c r="BR23" s="139" t="str">
        <f t="shared" si="26"/>
        <v>DWDM TR 200 Gbps All On board</v>
      </c>
      <c r="BS23" s="233">
        <f>IF(AS23=0,,10^-6*AS23*$BW$5*WDM!Q274)</f>
        <v>0</v>
      </c>
      <c r="BT23" s="233">
        <f>IF(AT23=0,,10^-6*AT23*$BW$5*WDM!R274)</f>
        <v>0</v>
      </c>
      <c r="BU23" s="233">
        <f>IF(AU23=0,,10^-6*AU23*$BW$5*WDM!S274)</f>
        <v>0</v>
      </c>
      <c r="BV23" s="233">
        <f>IF(AV23=0,,10^-6*AV23*$BW$5*WDM!T274)</f>
        <v>0</v>
      </c>
      <c r="BW23" s="233">
        <f>IF(AW23=0,,10^-6*AW23*$BW$5*WDM!U274)</f>
        <v>0</v>
      </c>
      <c r="BX23" s="233">
        <f>IF(AX23=0,,10^-6*AX23*$BW$5*WDM!V274)</f>
        <v>0</v>
      </c>
      <c r="BY23" s="233">
        <f>IF(AY23=0,,10^-6*AY23*$BW$5*WDM!W274)</f>
        <v>0</v>
      </c>
      <c r="BZ23" s="233">
        <f>IF(AZ23=0,,10^-6*AZ23*$BW$5*WDM!X274)</f>
        <v>0</v>
      </c>
      <c r="CA23" s="233">
        <f>IF(BA23=0,,10^-6*BA23*$BW$5*WDM!Y274)</f>
        <v>0</v>
      </c>
      <c r="CB23" s="233">
        <f>IF(BB23=0,,10^-6*BB23*$BW$5*WDM!Z274)</f>
        <v>0</v>
      </c>
      <c r="CC23" s="233">
        <f>IF(BC23=0,,10^-6*BC23*$BW$5*WDM!AA274)</f>
        <v>0</v>
      </c>
    </row>
    <row r="24" spans="1:81">
      <c r="A24" s="110" t="s">
        <v>64</v>
      </c>
      <c r="B24" s="139" t="str">
        <f>WDM!B87</f>
        <v>DWDM TR 200 Gbps All CFP2-DCO</v>
      </c>
      <c r="C24" s="210">
        <f>WDM!C87</f>
        <v>0</v>
      </c>
      <c r="D24" s="210">
        <f>WDM!D87</f>
        <v>0</v>
      </c>
      <c r="E24" s="210">
        <f>WDM!E87</f>
        <v>0</v>
      </c>
      <c r="F24" s="210">
        <f>WDM!F87</f>
        <v>0</v>
      </c>
      <c r="G24" s="210">
        <f>WDM!G87</f>
        <v>0</v>
      </c>
      <c r="H24" s="210">
        <f>WDM!H87</f>
        <v>0</v>
      </c>
      <c r="I24" s="210">
        <f>WDM!I87</f>
        <v>0</v>
      </c>
      <c r="J24" s="210">
        <f>WDM!J87</f>
        <v>0</v>
      </c>
      <c r="K24" s="210">
        <f>WDM!K87</f>
        <v>0</v>
      </c>
      <c r="L24" s="210">
        <f>WDM!L87</f>
        <v>0</v>
      </c>
      <c r="M24" s="210">
        <f>WDM!M87</f>
        <v>0</v>
      </c>
      <c r="O24" s="139" t="str">
        <f t="shared" si="0"/>
        <v>DWDM TR 200 Gbps All CFP2-DCO</v>
      </c>
      <c r="P24" s="210">
        <f>WDM!C118</f>
        <v>0</v>
      </c>
      <c r="Q24" s="210">
        <f>WDM!D118</f>
        <v>8573.2999999999975</v>
      </c>
      <c r="R24" s="210">
        <f>WDM!E118</f>
        <v>0</v>
      </c>
      <c r="S24" s="210">
        <f>WDM!F118</f>
        <v>0</v>
      </c>
      <c r="T24" s="210">
        <f>WDM!G118</f>
        <v>0</v>
      </c>
      <c r="U24" s="210">
        <f>WDM!H118</f>
        <v>0</v>
      </c>
      <c r="V24" s="210">
        <f>WDM!I118</f>
        <v>0</v>
      </c>
      <c r="W24" s="210">
        <f>WDM!J118</f>
        <v>0</v>
      </c>
      <c r="X24" s="210">
        <f>WDM!K118</f>
        <v>0</v>
      </c>
      <c r="Y24" s="210">
        <f>WDM!L118</f>
        <v>0</v>
      </c>
      <c r="Z24" s="210">
        <f>WDM!M118</f>
        <v>0</v>
      </c>
      <c r="AB24" s="211" t="s">
        <v>105</v>
      </c>
      <c r="AC24" s="267" t="s">
        <v>105</v>
      </c>
      <c r="AE24" s="139" t="str">
        <f t="shared" si="1"/>
        <v>DWDM TR 200 Gbps All CFP2-DCO</v>
      </c>
      <c r="AF24" s="210">
        <f t="shared" si="2"/>
        <v>0</v>
      </c>
      <c r="AG24" s="210">
        <f t="shared" si="3"/>
        <v>0</v>
      </c>
      <c r="AH24" s="210">
        <f t="shared" si="4"/>
        <v>0</v>
      </c>
      <c r="AI24" s="210">
        <f t="shared" si="5"/>
        <v>0</v>
      </c>
      <c r="AJ24" s="210">
        <f t="shared" si="6"/>
        <v>0</v>
      </c>
      <c r="AK24" s="210">
        <f t="shared" si="7"/>
        <v>0</v>
      </c>
      <c r="AL24" s="210">
        <f t="shared" si="8"/>
        <v>0</v>
      </c>
      <c r="AM24" s="210">
        <f t="shared" si="9"/>
        <v>0</v>
      </c>
      <c r="AN24" s="210">
        <f t="shared" si="10"/>
        <v>0</v>
      </c>
      <c r="AO24" s="210">
        <f t="shared" si="11"/>
        <v>0</v>
      </c>
      <c r="AP24" s="210">
        <f t="shared" si="12"/>
        <v>0</v>
      </c>
      <c r="AR24" s="139" t="str">
        <f t="shared" si="13"/>
        <v>DWDM TR 200 Gbps All CFP2-DCO</v>
      </c>
      <c r="AS24" s="210">
        <f t="shared" si="14"/>
        <v>0</v>
      </c>
      <c r="AT24" s="210">
        <f t="shared" si="15"/>
        <v>0</v>
      </c>
      <c r="AU24" s="210">
        <f t="shared" si="16"/>
        <v>0</v>
      </c>
      <c r="AV24" s="210">
        <f t="shared" si="17"/>
        <v>0</v>
      </c>
      <c r="AW24" s="210">
        <f t="shared" si="18"/>
        <v>0</v>
      </c>
      <c r="AX24" s="210">
        <f t="shared" si="19"/>
        <v>0</v>
      </c>
      <c r="AY24" s="210">
        <f t="shared" si="20"/>
        <v>0</v>
      </c>
      <c r="AZ24" s="210">
        <f t="shared" si="21"/>
        <v>0</v>
      </c>
      <c r="BA24" s="210">
        <f t="shared" si="22"/>
        <v>0</v>
      </c>
      <c r="BB24" s="210">
        <f t="shared" si="23"/>
        <v>0</v>
      </c>
      <c r="BC24" s="210">
        <f t="shared" si="24"/>
        <v>0</v>
      </c>
      <c r="BE24" s="139" t="str">
        <f t="shared" si="25"/>
        <v>DWDM TR 200 Gbps All CFP2-DCO</v>
      </c>
      <c r="BF24" s="233">
        <f>IF(AF24=0,,10^-6*AF24*$BJ$5*WDM!Q275)</f>
        <v>0</v>
      </c>
      <c r="BG24" s="233">
        <f>IF(AG24=0,,10^-6*AG24*$BJ$5*WDM!R275)</f>
        <v>0</v>
      </c>
      <c r="BH24" s="233">
        <f>IF(AH24=0,,10^-6*AH24*$BJ$5*WDM!S275)</f>
        <v>0</v>
      </c>
      <c r="BI24" s="233">
        <f>IF(AI24=0,,10^-6*AI24*$BJ$5*WDM!T275)</f>
        <v>0</v>
      </c>
      <c r="BJ24" s="233">
        <f>IF(AJ24=0,,10^-6*AJ24*$BJ$5*WDM!U275)</f>
        <v>0</v>
      </c>
      <c r="BK24" s="233">
        <f>IF(AK24=0,,10^-6*AK24*$BJ$5*WDM!V275)</f>
        <v>0</v>
      </c>
      <c r="BL24" s="233">
        <f>IF(AL24=0,,10^-6*AL24*$BJ$5*WDM!W275)</f>
        <v>0</v>
      </c>
      <c r="BM24" s="233">
        <f>IF(AM24=0,,10^-6*AM24*$BJ$5*WDM!X275)</f>
        <v>0</v>
      </c>
      <c r="BN24" s="233">
        <f>IF(AN24=0,,10^-6*AN24*$BJ$5*WDM!Y275)</f>
        <v>0</v>
      </c>
      <c r="BO24" s="233">
        <f>IF(AO24=0,,10^-6*AO24*$BJ$5*WDM!Z275)</f>
        <v>0</v>
      </c>
      <c r="BP24" s="233">
        <f>IF(AP24=0,,10^-6*AP24*$BJ$5*WDM!AA275)</f>
        <v>0</v>
      </c>
      <c r="BR24" s="139" t="str">
        <f t="shared" si="26"/>
        <v>DWDM TR 200 Gbps All CFP2-DCO</v>
      </c>
      <c r="BS24" s="233">
        <f>IF(AS24=0,,10^-6*AS24*$BW$5*WDM!Q275)</f>
        <v>0</v>
      </c>
      <c r="BT24" s="233">
        <f>IF(AT24=0,,10^-6*AT24*$BW$5*WDM!R275)</f>
        <v>0</v>
      </c>
      <c r="BU24" s="233">
        <f>IF(AU24=0,,10^-6*AU24*$BW$5*WDM!S275)</f>
        <v>0</v>
      </c>
      <c r="BV24" s="233">
        <f>IF(AV24=0,,10^-6*AV24*$BW$5*WDM!T275)</f>
        <v>0</v>
      </c>
      <c r="BW24" s="233">
        <f>IF(AW24=0,,10^-6*AW24*$BW$5*WDM!U275)</f>
        <v>0</v>
      </c>
      <c r="BX24" s="233">
        <f>IF(AX24=0,,10^-6*AX24*$BW$5*WDM!V275)</f>
        <v>0</v>
      </c>
      <c r="BY24" s="233">
        <f>IF(AY24=0,,10^-6*AY24*$BW$5*WDM!W275)</f>
        <v>0</v>
      </c>
      <c r="BZ24" s="233">
        <f>IF(AZ24=0,,10^-6*AZ24*$BW$5*WDM!X275)</f>
        <v>0</v>
      </c>
      <c r="CA24" s="233">
        <f>IF(BA24=0,,10^-6*BA24*$BW$5*WDM!Y275)</f>
        <v>0</v>
      </c>
      <c r="CB24" s="233">
        <f>IF(BB24=0,,10^-6*BB24*$BW$5*WDM!Z275)</f>
        <v>0</v>
      </c>
      <c r="CC24" s="233">
        <f>IF(BC24=0,,10^-6*BC24*$BW$5*WDM!AA275)</f>
        <v>0</v>
      </c>
    </row>
    <row r="25" spans="1:81">
      <c r="A25" s="110" t="s">
        <v>64</v>
      </c>
      <c r="B25" s="139" t="str">
        <f>WDM!B88</f>
        <v>DWDM TR 200 Gbps All CFP2-ACO</v>
      </c>
      <c r="C25" s="210">
        <f>WDM!C88</f>
        <v>0</v>
      </c>
      <c r="D25" s="210">
        <f>WDM!D88</f>
        <v>0</v>
      </c>
      <c r="E25" s="210">
        <f>WDM!E88</f>
        <v>0</v>
      </c>
      <c r="F25" s="210">
        <f>WDM!F88</f>
        <v>0</v>
      </c>
      <c r="G25" s="210">
        <f>WDM!G88</f>
        <v>0</v>
      </c>
      <c r="H25" s="210">
        <f>WDM!H88</f>
        <v>0</v>
      </c>
      <c r="I25" s="210">
        <f>WDM!I88</f>
        <v>0</v>
      </c>
      <c r="J25" s="210">
        <f>WDM!J88</f>
        <v>0</v>
      </c>
      <c r="K25" s="210">
        <f>WDM!K88</f>
        <v>0</v>
      </c>
      <c r="L25" s="210">
        <f>WDM!L88</f>
        <v>0</v>
      </c>
      <c r="M25" s="210">
        <f>WDM!M88</f>
        <v>0</v>
      </c>
      <c r="O25" s="139" t="str">
        <f t="shared" si="0"/>
        <v>DWDM TR 200 Gbps All CFP2-ACO</v>
      </c>
      <c r="P25" s="210">
        <f>WDM!C119</f>
        <v>18203</v>
      </c>
      <c r="Q25" s="210">
        <f>WDM!D119</f>
        <v>36096.800000000003</v>
      </c>
      <c r="R25" s="210">
        <f>WDM!E119</f>
        <v>0</v>
      </c>
      <c r="S25" s="210">
        <f>WDM!F119</f>
        <v>0</v>
      </c>
      <c r="T25" s="210">
        <f>WDM!G119</f>
        <v>0</v>
      </c>
      <c r="U25" s="210">
        <f>WDM!H119</f>
        <v>0</v>
      </c>
      <c r="V25" s="210">
        <f>WDM!I119</f>
        <v>0</v>
      </c>
      <c r="W25" s="210">
        <f>WDM!J119</f>
        <v>0</v>
      </c>
      <c r="X25" s="210">
        <f>WDM!K119</f>
        <v>0</v>
      </c>
      <c r="Y25" s="210">
        <f>WDM!L119</f>
        <v>0</v>
      </c>
      <c r="Z25" s="210">
        <f>WDM!M119</f>
        <v>0</v>
      </c>
      <c r="AB25" s="211" t="s">
        <v>105</v>
      </c>
      <c r="AC25" s="267" t="s">
        <v>105</v>
      </c>
      <c r="AE25" s="139" t="str">
        <f t="shared" si="1"/>
        <v>DWDM TR 200 Gbps All CFP2-ACO</v>
      </c>
      <c r="AF25" s="210">
        <f t="shared" si="2"/>
        <v>0</v>
      </c>
      <c r="AG25" s="210">
        <f t="shared" si="3"/>
        <v>0</v>
      </c>
      <c r="AH25" s="210">
        <f t="shared" si="4"/>
        <v>0</v>
      </c>
      <c r="AI25" s="210">
        <f t="shared" si="5"/>
        <v>0</v>
      </c>
      <c r="AJ25" s="210">
        <f t="shared" si="6"/>
        <v>0</v>
      </c>
      <c r="AK25" s="210">
        <f t="shared" si="7"/>
        <v>0</v>
      </c>
      <c r="AL25" s="210">
        <f t="shared" si="8"/>
        <v>0</v>
      </c>
      <c r="AM25" s="210">
        <f t="shared" si="9"/>
        <v>0</v>
      </c>
      <c r="AN25" s="210">
        <f t="shared" si="10"/>
        <v>0</v>
      </c>
      <c r="AO25" s="210">
        <f t="shared" si="11"/>
        <v>0</v>
      </c>
      <c r="AP25" s="210">
        <f t="shared" si="12"/>
        <v>0</v>
      </c>
      <c r="AR25" s="139" t="str">
        <f t="shared" si="13"/>
        <v>DWDM TR 200 Gbps All CFP2-ACO</v>
      </c>
      <c r="AS25" s="210">
        <f t="shared" si="14"/>
        <v>0</v>
      </c>
      <c r="AT25" s="210">
        <f t="shared" si="15"/>
        <v>0</v>
      </c>
      <c r="AU25" s="210">
        <f t="shared" si="16"/>
        <v>0</v>
      </c>
      <c r="AV25" s="210">
        <f t="shared" si="17"/>
        <v>0</v>
      </c>
      <c r="AW25" s="210">
        <f t="shared" si="18"/>
        <v>0</v>
      </c>
      <c r="AX25" s="210">
        <f t="shared" si="19"/>
        <v>0</v>
      </c>
      <c r="AY25" s="210">
        <f t="shared" si="20"/>
        <v>0</v>
      </c>
      <c r="AZ25" s="210">
        <f t="shared" si="21"/>
        <v>0</v>
      </c>
      <c r="BA25" s="210">
        <f t="shared" si="22"/>
        <v>0</v>
      </c>
      <c r="BB25" s="210">
        <f t="shared" si="23"/>
        <v>0</v>
      </c>
      <c r="BC25" s="210">
        <f t="shared" si="24"/>
        <v>0</v>
      </c>
      <c r="BE25" s="139" t="str">
        <f t="shared" si="25"/>
        <v>DWDM TR 200 Gbps All CFP2-ACO</v>
      </c>
      <c r="BF25" s="233">
        <f>IF(AF25=0,,10^-6*AF25*$BJ$5*WDM!Q276)</f>
        <v>0</v>
      </c>
      <c r="BG25" s="233">
        <f>IF(AG25=0,,10^-6*AG25*$BJ$5*WDM!R276)</f>
        <v>0</v>
      </c>
      <c r="BH25" s="233">
        <f>IF(AH25=0,,10^-6*AH25*$BJ$5*WDM!S276)</f>
        <v>0</v>
      </c>
      <c r="BI25" s="233">
        <f>IF(AI25=0,,10^-6*AI25*$BJ$5*WDM!T276)</f>
        <v>0</v>
      </c>
      <c r="BJ25" s="233">
        <f>IF(AJ25=0,,10^-6*AJ25*$BJ$5*WDM!U276)</f>
        <v>0</v>
      </c>
      <c r="BK25" s="233">
        <f>IF(AK25=0,,10^-6*AK25*$BJ$5*WDM!V276)</f>
        <v>0</v>
      </c>
      <c r="BL25" s="233">
        <f>IF(AL25=0,,10^-6*AL25*$BJ$5*WDM!W276)</f>
        <v>0</v>
      </c>
      <c r="BM25" s="233">
        <f>IF(AM25=0,,10^-6*AM25*$BJ$5*WDM!X276)</f>
        <v>0</v>
      </c>
      <c r="BN25" s="233">
        <f>IF(AN25=0,,10^-6*AN25*$BJ$5*WDM!Y276)</f>
        <v>0</v>
      </c>
      <c r="BO25" s="233">
        <f>IF(AO25=0,,10^-6*AO25*$BJ$5*WDM!Z276)</f>
        <v>0</v>
      </c>
      <c r="BP25" s="233">
        <f>IF(AP25=0,,10^-6*AP25*$BJ$5*WDM!AA276)</f>
        <v>0</v>
      </c>
      <c r="BR25" s="139" t="str">
        <f t="shared" si="26"/>
        <v>DWDM TR 200 Gbps All CFP2-ACO</v>
      </c>
      <c r="BS25" s="233">
        <f>IF(AS25=0,,10^-6*AS25*$BW$5*WDM!Q276)</f>
        <v>0</v>
      </c>
      <c r="BT25" s="233">
        <f>IF(AT25=0,,10^-6*AT25*$BW$5*WDM!R276)</f>
        <v>0</v>
      </c>
      <c r="BU25" s="233">
        <f>IF(AU25=0,,10^-6*AU25*$BW$5*WDM!S276)</f>
        <v>0</v>
      </c>
      <c r="BV25" s="233">
        <f>IF(AV25=0,,10^-6*AV25*$BW$5*WDM!T276)</f>
        <v>0</v>
      </c>
      <c r="BW25" s="233">
        <f>IF(AW25=0,,10^-6*AW25*$BW$5*WDM!U276)</f>
        <v>0</v>
      </c>
      <c r="BX25" s="233">
        <f>IF(AX25=0,,10^-6*AX25*$BW$5*WDM!V276)</f>
        <v>0</v>
      </c>
      <c r="BY25" s="233">
        <f>IF(AY25=0,,10^-6*AY25*$BW$5*WDM!W276)</f>
        <v>0</v>
      </c>
      <c r="BZ25" s="233">
        <f>IF(AZ25=0,,10^-6*AZ25*$BW$5*WDM!X276)</f>
        <v>0</v>
      </c>
      <c r="CA25" s="233">
        <f>IF(BA25=0,,10^-6*BA25*$BW$5*WDM!Y276)</f>
        <v>0</v>
      </c>
      <c r="CB25" s="233">
        <f>IF(BB25=0,,10^-6*BB25*$BW$5*WDM!Z276)</f>
        <v>0</v>
      </c>
      <c r="CC25" s="233">
        <f>IF(BC25=0,,10^-6*BC25*$BW$5*WDM!AA276)</f>
        <v>0</v>
      </c>
    </row>
    <row r="26" spans="1:81">
      <c r="A26" s="110" t="s">
        <v>64</v>
      </c>
      <c r="B26" s="139" t="str">
        <f>WDM!B89</f>
        <v>DWDM TR 400 Gbps On board</v>
      </c>
      <c r="C26" s="210">
        <f>WDM!C89</f>
        <v>0</v>
      </c>
      <c r="D26" s="210">
        <f>WDM!D89</f>
        <v>0</v>
      </c>
      <c r="E26" s="210">
        <f>WDM!E89</f>
        <v>0</v>
      </c>
      <c r="F26" s="210">
        <f>WDM!F89</f>
        <v>0</v>
      </c>
      <c r="G26" s="210">
        <f>WDM!G89</f>
        <v>0</v>
      </c>
      <c r="H26" s="210">
        <f>WDM!H89</f>
        <v>0</v>
      </c>
      <c r="I26" s="210">
        <f>WDM!I89</f>
        <v>0</v>
      </c>
      <c r="J26" s="210">
        <f>WDM!J89</f>
        <v>0</v>
      </c>
      <c r="K26" s="210">
        <f>WDM!K89</f>
        <v>0</v>
      </c>
      <c r="L26" s="210">
        <f>WDM!L89</f>
        <v>0</v>
      </c>
      <c r="M26" s="210">
        <f>WDM!M89</f>
        <v>0</v>
      </c>
      <c r="O26" s="139" t="str">
        <f t="shared" si="0"/>
        <v>DWDM TR 400 Gbps On board</v>
      </c>
      <c r="P26" s="210">
        <f>WDM!C120</f>
        <v>5250.0000000000009</v>
      </c>
      <c r="Q26" s="210">
        <f>WDM!D120</f>
        <v>11609.999999999998</v>
      </c>
      <c r="R26" s="210">
        <f>WDM!E120</f>
        <v>0</v>
      </c>
      <c r="S26" s="210">
        <f>WDM!F120</f>
        <v>0</v>
      </c>
      <c r="T26" s="210">
        <f>WDM!G120</f>
        <v>0</v>
      </c>
      <c r="U26" s="210">
        <f>WDM!H120</f>
        <v>0</v>
      </c>
      <c r="V26" s="210">
        <f>WDM!I120</f>
        <v>0</v>
      </c>
      <c r="W26" s="210">
        <f>WDM!J120</f>
        <v>0</v>
      </c>
      <c r="X26" s="210">
        <f>WDM!K120</f>
        <v>0</v>
      </c>
      <c r="Y26" s="210">
        <f>WDM!L120</f>
        <v>0</v>
      </c>
      <c r="Z26" s="210">
        <f>WDM!M120</f>
        <v>0</v>
      </c>
      <c r="AB26" s="211" t="s">
        <v>105</v>
      </c>
      <c r="AC26" s="267" t="s">
        <v>105</v>
      </c>
      <c r="AE26" s="139" t="str">
        <f t="shared" si="1"/>
        <v>DWDM TR 400 Gbps On board</v>
      </c>
      <c r="AF26" s="210">
        <f t="shared" si="2"/>
        <v>0</v>
      </c>
      <c r="AG26" s="210">
        <f t="shared" si="3"/>
        <v>0</v>
      </c>
      <c r="AH26" s="210">
        <f t="shared" si="4"/>
        <v>0</v>
      </c>
      <c r="AI26" s="210">
        <f t="shared" si="5"/>
        <v>0</v>
      </c>
      <c r="AJ26" s="210">
        <f t="shared" si="6"/>
        <v>0</v>
      </c>
      <c r="AK26" s="210">
        <f t="shared" si="7"/>
        <v>0</v>
      </c>
      <c r="AL26" s="210">
        <f t="shared" si="8"/>
        <v>0</v>
      </c>
      <c r="AM26" s="210">
        <f t="shared" si="9"/>
        <v>0</v>
      </c>
      <c r="AN26" s="210">
        <f t="shared" si="10"/>
        <v>0</v>
      </c>
      <c r="AO26" s="210">
        <f t="shared" si="11"/>
        <v>0</v>
      </c>
      <c r="AP26" s="210">
        <f t="shared" si="12"/>
        <v>0</v>
      </c>
      <c r="AR26" s="139" t="str">
        <f t="shared" si="13"/>
        <v>DWDM TR 400 Gbps On board</v>
      </c>
      <c r="AS26" s="210">
        <f t="shared" si="14"/>
        <v>0</v>
      </c>
      <c r="AT26" s="210">
        <f t="shared" si="15"/>
        <v>0</v>
      </c>
      <c r="AU26" s="210">
        <f t="shared" si="16"/>
        <v>0</v>
      </c>
      <c r="AV26" s="210">
        <f t="shared" si="17"/>
        <v>0</v>
      </c>
      <c r="AW26" s="210">
        <f t="shared" si="18"/>
        <v>0</v>
      </c>
      <c r="AX26" s="210">
        <f t="shared" si="19"/>
        <v>0</v>
      </c>
      <c r="AY26" s="210">
        <f t="shared" si="20"/>
        <v>0</v>
      </c>
      <c r="AZ26" s="210">
        <f t="shared" si="21"/>
        <v>0</v>
      </c>
      <c r="BA26" s="210">
        <f t="shared" si="22"/>
        <v>0</v>
      </c>
      <c r="BB26" s="210">
        <f t="shared" si="23"/>
        <v>0</v>
      </c>
      <c r="BC26" s="210">
        <f t="shared" si="24"/>
        <v>0</v>
      </c>
      <c r="BE26" s="139" t="str">
        <f t="shared" si="25"/>
        <v>DWDM TR 400 Gbps On board</v>
      </c>
      <c r="BF26" s="233">
        <f>IF(AF26=0,,10^-6*AF26*$BJ$5*WDM!Q277)</f>
        <v>0</v>
      </c>
      <c r="BG26" s="233">
        <f>IF(AG26=0,,10^-6*AG26*$BJ$5*WDM!R277)</f>
        <v>0</v>
      </c>
      <c r="BH26" s="233">
        <f>IF(AH26=0,,10^-6*AH26*$BJ$5*WDM!S277)</f>
        <v>0</v>
      </c>
      <c r="BI26" s="233">
        <f>IF(AI26=0,,10^-6*AI26*$BJ$5*WDM!T277)</f>
        <v>0</v>
      </c>
      <c r="BJ26" s="233">
        <f>IF(AJ26=0,,10^-6*AJ26*$BJ$5*WDM!U277)</f>
        <v>0</v>
      </c>
      <c r="BK26" s="233">
        <f>IF(AK26=0,,10^-6*AK26*$BJ$5*WDM!V277)</f>
        <v>0</v>
      </c>
      <c r="BL26" s="233">
        <f>IF(AL26=0,,10^-6*AL26*$BJ$5*WDM!W277)</f>
        <v>0</v>
      </c>
      <c r="BM26" s="233">
        <f>IF(AM26=0,,10^-6*AM26*$BJ$5*WDM!X277)</f>
        <v>0</v>
      </c>
      <c r="BN26" s="233">
        <f>IF(AN26=0,,10^-6*AN26*$BJ$5*WDM!Y277)</f>
        <v>0</v>
      </c>
      <c r="BO26" s="233">
        <f>IF(AO26=0,,10^-6*AO26*$BJ$5*WDM!Z277)</f>
        <v>0</v>
      </c>
      <c r="BP26" s="233">
        <f>IF(AP26=0,,10^-6*AP26*$BJ$5*WDM!AA277)</f>
        <v>0</v>
      </c>
      <c r="BR26" s="139" t="str">
        <f t="shared" si="26"/>
        <v>DWDM TR 400 Gbps On board</v>
      </c>
      <c r="BS26" s="233">
        <f>IF(AS26=0,,10^-6*AS26*$BW$5*WDM!Q277)</f>
        <v>0</v>
      </c>
      <c r="BT26" s="233">
        <f>IF(AT26=0,,10^-6*AT26*$BW$5*WDM!R277)</f>
        <v>0</v>
      </c>
      <c r="BU26" s="233">
        <f>IF(AU26=0,,10^-6*AU26*$BW$5*WDM!S277)</f>
        <v>0</v>
      </c>
      <c r="BV26" s="233">
        <f>IF(AV26=0,,10^-6*AV26*$BW$5*WDM!T277)</f>
        <v>0</v>
      </c>
      <c r="BW26" s="233">
        <f>IF(AW26=0,,10^-6*AW26*$BW$5*WDM!U277)</f>
        <v>0</v>
      </c>
      <c r="BX26" s="233">
        <f>IF(AX26=0,,10^-6*AX26*$BW$5*WDM!V277)</f>
        <v>0</v>
      </c>
      <c r="BY26" s="233">
        <f>IF(AY26=0,,10^-6*AY26*$BW$5*WDM!W277)</f>
        <v>0</v>
      </c>
      <c r="BZ26" s="233">
        <f>IF(AZ26=0,,10^-6*AZ26*$BW$5*WDM!X277)</f>
        <v>0</v>
      </c>
      <c r="CA26" s="233">
        <f>IF(BA26=0,,10^-6*BA26*$BW$5*WDM!Y277)</f>
        <v>0</v>
      </c>
      <c r="CB26" s="233">
        <f>IF(BB26=0,,10^-6*BB26*$BW$5*WDM!Z277)</f>
        <v>0</v>
      </c>
      <c r="CC26" s="233">
        <f>IF(BC26=0,,10^-6*BC26*$BW$5*WDM!AA277)</f>
        <v>0</v>
      </c>
    </row>
    <row r="27" spans="1:81">
      <c r="A27" s="110" t="s">
        <v>64</v>
      </c>
      <c r="B27" s="139" t="str">
        <f>WDM!B90</f>
        <v>DWDM TR 400 Gbps 120 km 400ZR</v>
      </c>
      <c r="C27" s="210">
        <f>WDM!C90</f>
        <v>0</v>
      </c>
      <c r="D27" s="210">
        <f>WDM!D90</f>
        <v>0</v>
      </c>
      <c r="E27" s="210">
        <f>WDM!E90</f>
        <v>0</v>
      </c>
      <c r="F27" s="210">
        <f>WDM!F90</f>
        <v>0</v>
      </c>
      <c r="G27" s="210">
        <f>WDM!G90</f>
        <v>0</v>
      </c>
      <c r="H27" s="210">
        <f>WDM!H90</f>
        <v>0</v>
      </c>
      <c r="I27" s="210">
        <f>WDM!I90</f>
        <v>0</v>
      </c>
      <c r="J27" s="210">
        <f>WDM!J90</f>
        <v>0</v>
      </c>
      <c r="K27" s="210">
        <f>WDM!K90</f>
        <v>0</v>
      </c>
      <c r="L27" s="210">
        <f>WDM!L90</f>
        <v>0</v>
      </c>
      <c r="M27" s="210">
        <f>WDM!M90</f>
        <v>0</v>
      </c>
      <c r="O27" s="139" t="str">
        <f t="shared" si="0"/>
        <v>DWDM TR 400 Gbps 120 km 400ZR</v>
      </c>
      <c r="P27" s="210">
        <f>WDM!C121</f>
        <v>0</v>
      </c>
      <c r="Q27" s="210">
        <f>WDM!D121</f>
        <v>50</v>
      </c>
      <c r="R27" s="210">
        <f>WDM!E121</f>
        <v>0</v>
      </c>
      <c r="S27" s="210">
        <f>WDM!F121</f>
        <v>0</v>
      </c>
      <c r="T27" s="210">
        <f>WDM!G121</f>
        <v>0</v>
      </c>
      <c r="U27" s="210">
        <f>WDM!H121</f>
        <v>0</v>
      </c>
      <c r="V27" s="210">
        <f>WDM!I121</f>
        <v>0</v>
      </c>
      <c r="W27" s="210">
        <f>WDM!J121</f>
        <v>0</v>
      </c>
      <c r="X27" s="210">
        <f>WDM!K121</f>
        <v>0</v>
      </c>
      <c r="Y27" s="210">
        <f>WDM!L121</f>
        <v>0</v>
      </c>
      <c r="Z27" s="210">
        <f>WDM!M121</f>
        <v>0</v>
      </c>
      <c r="AB27" s="211" t="s">
        <v>105</v>
      </c>
      <c r="AC27" s="267" t="s">
        <v>105</v>
      </c>
      <c r="AE27" s="139" t="str">
        <f t="shared" si="1"/>
        <v>DWDM TR 400 Gbps 120 km 400ZR</v>
      </c>
      <c r="AF27" s="210">
        <f t="shared" si="2"/>
        <v>0</v>
      </c>
      <c r="AG27" s="210">
        <f t="shared" si="3"/>
        <v>0</v>
      </c>
      <c r="AH27" s="210">
        <f t="shared" si="4"/>
        <v>0</v>
      </c>
      <c r="AI27" s="210">
        <f t="shared" si="5"/>
        <v>0</v>
      </c>
      <c r="AJ27" s="210">
        <f t="shared" si="6"/>
        <v>0</v>
      </c>
      <c r="AK27" s="210">
        <f t="shared" si="7"/>
        <v>0</v>
      </c>
      <c r="AL27" s="210">
        <f t="shared" si="8"/>
        <v>0</v>
      </c>
      <c r="AM27" s="210">
        <f t="shared" si="9"/>
        <v>0</v>
      </c>
      <c r="AN27" s="210">
        <f t="shared" si="10"/>
        <v>0</v>
      </c>
      <c r="AO27" s="210">
        <f t="shared" si="11"/>
        <v>0</v>
      </c>
      <c r="AP27" s="210">
        <f t="shared" si="12"/>
        <v>0</v>
      </c>
      <c r="AR27" s="139" t="str">
        <f t="shared" si="13"/>
        <v>DWDM TR 400 Gbps 120 km 400ZR</v>
      </c>
      <c r="AS27" s="210">
        <f t="shared" si="14"/>
        <v>0</v>
      </c>
      <c r="AT27" s="210">
        <f t="shared" si="15"/>
        <v>0</v>
      </c>
      <c r="AU27" s="210">
        <f t="shared" si="16"/>
        <v>0</v>
      </c>
      <c r="AV27" s="210">
        <f t="shared" si="17"/>
        <v>0</v>
      </c>
      <c r="AW27" s="210">
        <f t="shared" si="18"/>
        <v>0</v>
      </c>
      <c r="AX27" s="210">
        <f t="shared" si="19"/>
        <v>0</v>
      </c>
      <c r="AY27" s="210">
        <f t="shared" si="20"/>
        <v>0</v>
      </c>
      <c r="AZ27" s="210">
        <f t="shared" si="21"/>
        <v>0</v>
      </c>
      <c r="BA27" s="210">
        <f t="shared" si="22"/>
        <v>0</v>
      </c>
      <c r="BB27" s="210">
        <f t="shared" si="23"/>
        <v>0</v>
      </c>
      <c r="BC27" s="210">
        <f t="shared" si="24"/>
        <v>0</v>
      </c>
      <c r="BE27" s="139" t="str">
        <f t="shared" si="25"/>
        <v>DWDM TR 400 Gbps 120 km 400ZR</v>
      </c>
      <c r="BF27" s="233">
        <f>IF(AF27=0,,10^-6*AF27*$BJ$5*WDM!Q278)</f>
        <v>0</v>
      </c>
      <c r="BG27" s="233">
        <f>IF(AG27=0,,10^-6*AG27*$BJ$5*WDM!R278)</f>
        <v>0</v>
      </c>
      <c r="BH27" s="233">
        <f>IF(AH27=0,,10^-6*AH27*$BJ$5*WDM!S278)</f>
        <v>0</v>
      </c>
      <c r="BI27" s="233">
        <f>IF(AI27=0,,10^-6*AI27*$BJ$5*WDM!T278)</f>
        <v>0</v>
      </c>
      <c r="BJ27" s="233">
        <f>IF(AJ27=0,,10^-6*AJ27*$BJ$5*WDM!U278)</f>
        <v>0</v>
      </c>
      <c r="BK27" s="233">
        <f>IF(AK27=0,,10^-6*AK27*$BJ$5*WDM!V278)</f>
        <v>0</v>
      </c>
      <c r="BL27" s="233">
        <f>IF(AL27=0,,10^-6*AL27*$BJ$5*WDM!W278)</f>
        <v>0</v>
      </c>
      <c r="BM27" s="233">
        <f>IF(AM27=0,,10^-6*AM27*$BJ$5*WDM!X278)</f>
        <v>0</v>
      </c>
      <c r="BN27" s="233">
        <f>IF(AN27=0,,10^-6*AN27*$BJ$5*WDM!Y278)</f>
        <v>0</v>
      </c>
      <c r="BO27" s="233">
        <f>IF(AO27=0,,10^-6*AO27*$BJ$5*WDM!Z278)</f>
        <v>0</v>
      </c>
      <c r="BP27" s="233">
        <f>IF(AP27=0,,10^-6*AP27*$BJ$5*WDM!AA278)</f>
        <v>0</v>
      </c>
      <c r="BR27" s="139" t="str">
        <f t="shared" si="26"/>
        <v>DWDM TR 400 Gbps 120 km 400ZR</v>
      </c>
      <c r="BS27" s="233">
        <f>IF(AS27=0,,10^-6*AS27*$BW$5*WDM!Q278)</f>
        <v>0</v>
      </c>
      <c r="BT27" s="233">
        <f>IF(AT27=0,,10^-6*AT27*$BW$5*WDM!R278)</f>
        <v>0</v>
      </c>
      <c r="BU27" s="233">
        <f>IF(AU27=0,,10^-6*AU27*$BW$5*WDM!S278)</f>
        <v>0</v>
      </c>
      <c r="BV27" s="233">
        <f>IF(AV27=0,,10^-6*AV27*$BW$5*WDM!T278)</f>
        <v>0</v>
      </c>
      <c r="BW27" s="233">
        <f>IF(AW27=0,,10^-6*AW27*$BW$5*WDM!U278)</f>
        <v>0</v>
      </c>
      <c r="BX27" s="233">
        <f>IF(AX27=0,,10^-6*AX27*$BW$5*WDM!V278)</f>
        <v>0</v>
      </c>
      <c r="BY27" s="233">
        <f>IF(AY27=0,,10^-6*AY27*$BW$5*WDM!W278)</f>
        <v>0</v>
      </c>
      <c r="BZ27" s="233">
        <f>IF(AZ27=0,,10^-6*AZ27*$BW$5*WDM!X278)</f>
        <v>0</v>
      </c>
      <c r="CA27" s="233">
        <f>IF(BA27=0,,10^-6*BA27*$BW$5*WDM!Y278)</f>
        <v>0</v>
      </c>
      <c r="CB27" s="233">
        <f>IF(BB27=0,,10^-6*BB27*$BW$5*WDM!Z278)</f>
        <v>0</v>
      </c>
      <c r="CC27" s="233">
        <f>IF(BC27=0,,10^-6*BC27*$BW$5*WDM!AA278)</f>
        <v>0</v>
      </c>
    </row>
    <row r="28" spans="1:81">
      <c r="A28" s="110" t="s">
        <v>64</v>
      </c>
      <c r="B28" s="139" t="str">
        <f>WDM!B91</f>
        <v>DWDM TR 400 Gbps &gt;120 km 400ZR+   OSPF/QSFP-DD</v>
      </c>
      <c r="C28" s="210">
        <f>WDM!C91</f>
        <v>0</v>
      </c>
      <c r="D28" s="210">
        <f>WDM!D91</f>
        <v>0</v>
      </c>
      <c r="E28" s="210">
        <f>WDM!E91</f>
        <v>0</v>
      </c>
      <c r="F28" s="210">
        <f>WDM!F91</f>
        <v>0</v>
      </c>
      <c r="G28" s="210">
        <f>WDM!G91</f>
        <v>0</v>
      </c>
      <c r="H28" s="210">
        <f>WDM!H91</f>
        <v>0</v>
      </c>
      <c r="I28" s="210">
        <f>WDM!I91</f>
        <v>0</v>
      </c>
      <c r="J28" s="210">
        <f>WDM!J91</f>
        <v>0</v>
      </c>
      <c r="K28" s="210">
        <f>WDM!K91</f>
        <v>0</v>
      </c>
      <c r="L28" s="210">
        <f>WDM!L91</f>
        <v>0</v>
      </c>
      <c r="M28" s="210">
        <f>WDM!M91</f>
        <v>0</v>
      </c>
      <c r="O28" s="139" t="str">
        <f t="shared" si="0"/>
        <v>DWDM TR 400 Gbps &gt;120 km 400ZR+   OSPF/QSFP-DD</v>
      </c>
      <c r="P28" s="210">
        <f>WDM!C122</f>
        <v>0</v>
      </c>
      <c r="Q28" s="210">
        <f>WDM!D122</f>
        <v>50</v>
      </c>
      <c r="R28" s="210">
        <f>WDM!E122</f>
        <v>0</v>
      </c>
      <c r="S28" s="210">
        <f>WDM!F122</f>
        <v>0</v>
      </c>
      <c r="T28" s="210">
        <f>WDM!G122</f>
        <v>0</v>
      </c>
      <c r="U28" s="210">
        <f>WDM!H122</f>
        <v>0</v>
      </c>
      <c r="V28" s="210">
        <f>WDM!I122</f>
        <v>0</v>
      </c>
      <c r="W28" s="210">
        <f>WDM!J122</f>
        <v>0</v>
      </c>
      <c r="X28" s="210">
        <f>WDM!K122</f>
        <v>0</v>
      </c>
      <c r="Y28" s="210">
        <f>WDM!L122</f>
        <v>0</v>
      </c>
      <c r="Z28" s="210">
        <f>WDM!M122</f>
        <v>0</v>
      </c>
      <c r="AB28" s="211" t="s">
        <v>105</v>
      </c>
      <c r="AC28" s="267" t="s">
        <v>105</v>
      </c>
      <c r="AE28" s="139" t="str">
        <f t="shared" si="1"/>
        <v>DWDM TR 400 Gbps &gt;120 km 400ZR+   OSPF/QSFP-DD</v>
      </c>
      <c r="AF28" s="210">
        <f t="shared" si="2"/>
        <v>0</v>
      </c>
      <c r="AG28" s="210">
        <f t="shared" si="3"/>
        <v>0</v>
      </c>
      <c r="AH28" s="210">
        <f t="shared" si="4"/>
        <v>0</v>
      </c>
      <c r="AI28" s="210">
        <f t="shared" si="5"/>
        <v>0</v>
      </c>
      <c r="AJ28" s="210">
        <f t="shared" si="6"/>
        <v>0</v>
      </c>
      <c r="AK28" s="210">
        <f t="shared" si="7"/>
        <v>0</v>
      </c>
      <c r="AL28" s="210">
        <f t="shared" si="8"/>
        <v>0</v>
      </c>
      <c r="AM28" s="210">
        <f t="shared" si="9"/>
        <v>0</v>
      </c>
      <c r="AN28" s="210">
        <f t="shared" si="10"/>
        <v>0</v>
      </c>
      <c r="AO28" s="210">
        <f t="shared" si="11"/>
        <v>0</v>
      </c>
      <c r="AP28" s="210">
        <f t="shared" si="12"/>
        <v>0</v>
      </c>
      <c r="AR28" s="139" t="str">
        <f t="shared" si="13"/>
        <v>DWDM TR 400 Gbps &gt;120 km 400ZR+   OSPF/QSFP-DD</v>
      </c>
      <c r="AS28" s="210">
        <f t="shared" si="14"/>
        <v>0</v>
      </c>
      <c r="AT28" s="210">
        <f t="shared" si="15"/>
        <v>0</v>
      </c>
      <c r="AU28" s="210">
        <f t="shared" si="16"/>
        <v>0</v>
      </c>
      <c r="AV28" s="210">
        <f t="shared" si="17"/>
        <v>0</v>
      </c>
      <c r="AW28" s="210">
        <f t="shared" si="18"/>
        <v>0</v>
      </c>
      <c r="AX28" s="210">
        <f t="shared" si="19"/>
        <v>0</v>
      </c>
      <c r="AY28" s="210">
        <f t="shared" si="20"/>
        <v>0</v>
      </c>
      <c r="AZ28" s="210">
        <f t="shared" si="21"/>
        <v>0</v>
      </c>
      <c r="BA28" s="210">
        <f t="shared" si="22"/>
        <v>0</v>
      </c>
      <c r="BB28" s="210">
        <f t="shared" si="23"/>
        <v>0</v>
      </c>
      <c r="BC28" s="210">
        <f t="shared" si="24"/>
        <v>0</v>
      </c>
      <c r="BE28" s="139" t="str">
        <f t="shared" si="25"/>
        <v>DWDM TR 400 Gbps &gt;120 km 400ZR+   OSPF/QSFP-DD</v>
      </c>
      <c r="BF28" s="233">
        <f>IF(AF28=0,,10^-6*AF28*$BJ$5*WDM!Q279)</f>
        <v>0</v>
      </c>
      <c r="BG28" s="233">
        <f>IF(AG28=0,,10^-6*AG28*$BJ$5*WDM!R279)</f>
        <v>0</v>
      </c>
      <c r="BH28" s="233">
        <f>IF(AH28=0,,10^-6*AH28*$BJ$5*WDM!S279)</f>
        <v>0</v>
      </c>
      <c r="BI28" s="233">
        <f>IF(AI28=0,,10^-6*AI28*$BJ$5*WDM!T279)</f>
        <v>0</v>
      </c>
      <c r="BJ28" s="233">
        <f>IF(AJ28=0,,10^-6*AJ28*$BJ$5*WDM!U279)</f>
        <v>0</v>
      </c>
      <c r="BK28" s="233">
        <f>IF(AK28=0,,10^-6*AK28*$BJ$5*WDM!V279)</f>
        <v>0</v>
      </c>
      <c r="BL28" s="233">
        <f>IF(AL28=0,,10^-6*AL28*$BJ$5*WDM!W279)</f>
        <v>0</v>
      </c>
      <c r="BM28" s="233">
        <f>IF(AM28=0,,10^-6*AM28*$BJ$5*WDM!X279)</f>
        <v>0</v>
      </c>
      <c r="BN28" s="233">
        <f>IF(AN28=0,,10^-6*AN28*$BJ$5*WDM!Y279)</f>
        <v>0</v>
      </c>
      <c r="BO28" s="233">
        <f>IF(AO28=0,,10^-6*AO28*$BJ$5*WDM!Z279)</f>
        <v>0</v>
      </c>
      <c r="BP28" s="233">
        <f>IF(AP28=0,,10^-6*AP28*$BJ$5*WDM!AA279)</f>
        <v>0</v>
      </c>
      <c r="BR28" s="139" t="str">
        <f t="shared" si="26"/>
        <v>DWDM TR 400 Gbps &gt;120 km 400ZR+   OSPF/QSFP-DD</v>
      </c>
      <c r="BS28" s="233">
        <f>IF(AS28=0,,10^-6*AS28*$BW$5*WDM!Q279)</f>
        <v>0</v>
      </c>
      <c r="BT28" s="233">
        <f>IF(AT28=0,,10^-6*AT28*$BW$5*WDM!R279)</f>
        <v>0</v>
      </c>
      <c r="BU28" s="233">
        <f>IF(AU28=0,,10^-6*AU28*$BW$5*WDM!S279)</f>
        <v>0</v>
      </c>
      <c r="BV28" s="233">
        <f>IF(AV28=0,,10^-6*AV28*$BW$5*WDM!T279)</f>
        <v>0</v>
      </c>
      <c r="BW28" s="233">
        <f>IF(AW28=0,,10^-6*AW28*$BW$5*WDM!U279)</f>
        <v>0</v>
      </c>
      <c r="BX28" s="233">
        <f>IF(AX28=0,,10^-6*AX28*$BW$5*WDM!V279)</f>
        <v>0</v>
      </c>
      <c r="BY28" s="233">
        <f>IF(AY28=0,,10^-6*AY28*$BW$5*WDM!W279)</f>
        <v>0</v>
      </c>
      <c r="BZ28" s="233">
        <f>IF(AZ28=0,,10^-6*AZ28*$BW$5*WDM!X279)</f>
        <v>0</v>
      </c>
      <c r="CA28" s="233">
        <f>IF(BA28=0,,10^-6*BA28*$BW$5*WDM!Y279)</f>
        <v>0</v>
      </c>
      <c r="CB28" s="233">
        <f>IF(BB28=0,,10^-6*BB28*$BW$5*WDM!Z279)</f>
        <v>0</v>
      </c>
      <c r="CC28" s="233">
        <f>IF(BC28=0,,10^-6*BC28*$BW$5*WDM!AA279)</f>
        <v>0</v>
      </c>
    </row>
    <row r="29" spans="1:81">
      <c r="A29" s="110" t="s">
        <v>64</v>
      </c>
      <c r="B29" s="139" t="str">
        <f>WDM!B92</f>
        <v>DWDM TR 400 Gbps &gt;120 km 400ZR+ CFP2</v>
      </c>
      <c r="C29" s="210">
        <f>WDM!C92</f>
        <v>0</v>
      </c>
      <c r="D29" s="210">
        <f>WDM!D92</f>
        <v>0</v>
      </c>
      <c r="E29" s="210">
        <f>WDM!E92</f>
        <v>0</v>
      </c>
      <c r="F29" s="210">
        <f>WDM!F92</f>
        <v>0</v>
      </c>
      <c r="G29" s="210">
        <f>WDM!G92</f>
        <v>0</v>
      </c>
      <c r="H29" s="210">
        <f>WDM!H92</f>
        <v>0</v>
      </c>
      <c r="I29" s="210">
        <f>WDM!I92</f>
        <v>0</v>
      </c>
      <c r="J29" s="210">
        <f>WDM!J92</f>
        <v>0</v>
      </c>
      <c r="K29" s="210">
        <f>WDM!K92</f>
        <v>0</v>
      </c>
      <c r="L29" s="210">
        <f>WDM!L92</f>
        <v>0</v>
      </c>
      <c r="M29" s="210">
        <f>WDM!M92</f>
        <v>0</v>
      </c>
      <c r="O29" s="139" t="str">
        <f t="shared" si="0"/>
        <v>DWDM TR 400 Gbps &gt;120 km 400ZR+ CFP2</v>
      </c>
      <c r="P29" s="210">
        <f>WDM!C123</f>
        <v>0</v>
      </c>
      <c r="Q29" s="210">
        <f>WDM!D123</f>
        <v>0</v>
      </c>
      <c r="R29" s="210">
        <f>WDM!E123</f>
        <v>0</v>
      </c>
      <c r="S29" s="210">
        <f>WDM!F123</f>
        <v>0</v>
      </c>
      <c r="T29" s="210">
        <f>WDM!G123</f>
        <v>0</v>
      </c>
      <c r="U29" s="210">
        <f>WDM!H123</f>
        <v>0</v>
      </c>
      <c r="V29" s="210">
        <f>WDM!I123</f>
        <v>0</v>
      </c>
      <c r="W29" s="210">
        <f>WDM!J123</f>
        <v>0</v>
      </c>
      <c r="X29" s="210">
        <f>WDM!K123</f>
        <v>0</v>
      </c>
      <c r="Y29" s="210">
        <f>WDM!L123</f>
        <v>0</v>
      </c>
      <c r="Z29" s="210">
        <f>WDM!M123</f>
        <v>0</v>
      </c>
      <c r="AB29" s="211" t="s">
        <v>105</v>
      </c>
      <c r="AC29" s="267" t="s">
        <v>105</v>
      </c>
      <c r="AE29" s="139" t="str">
        <f t="shared" si="1"/>
        <v>DWDM TR 400 Gbps &gt;120 km 400ZR+ CFP2</v>
      </c>
      <c r="AF29" s="210">
        <f t="shared" si="2"/>
        <v>0</v>
      </c>
      <c r="AG29" s="210">
        <f t="shared" si="3"/>
        <v>0</v>
      </c>
      <c r="AH29" s="210">
        <f t="shared" si="4"/>
        <v>0</v>
      </c>
      <c r="AI29" s="210">
        <f t="shared" si="5"/>
        <v>0</v>
      </c>
      <c r="AJ29" s="210">
        <f t="shared" si="6"/>
        <v>0</v>
      </c>
      <c r="AK29" s="210">
        <f t="shared" si="7"/>
        <v>0</v>
      </c>
      <c r="AL29" s="210">
        <f t="shared" si="8"/>
        <v>0</v>
      </c>
      <c r="AM29" s="210">
        <f t="shared" si="9"/>
        <v>0</v>
      </c>
      <c r="AN29" s="210">
        <f t="shared" si="10"/>
        <v>0</v>
      </c>
      <c r="AO29" s="210">
        <f t="shared" si="11"/>
        <v>0</v>
      </c>
      <c r="AP29" s="210">
        <f t="shared" si="12"/>
        <v>0</v>
      </c>
      <c r="AR29" s="139" t="str">
        <f t="shared" si="13"/>
        <v>DWDM TR 400 Gbps &gt;120 km 400ZR+ CFP2</v>
      </c>
      <c r="AS29" s="210">
        <f t="shared" si="14"/>
        <v>0</v>
      </c>
      <c r="AT29" s="210">
        <f t="shared" si="15"/>
        <v>0</v>
      </c>
      <c r="AU29" s="210">
        <f t="shared" si="16"/>
        <v>0</v>
      </c>
      <c r="AV29" s="210">
        <f t="shared" si="17"/>
        <v>0</v>
      </c>
      <c r="AW29" s="210">
        <f t="shared" si="18"/>
        <v>0</v>
      </c>
      <c r="AX29" s="210">
        <f t="shared" si="19"/>
        <v>0</v>
      </c>
      <c r="AY29" s="210">
        <f t="shared" si="20"/>
        <v>0</v>
      </c>
      <c r="AZ29" s="210">
        <f t="shared" si="21"/>
        <v>0</v>
      </c>
      <c r="BA29" s="210">
        <f t="shared" si="22"/>
        <v>0</v>
      </c>
      <c r="BB29" s="210">
        <f t="shared" si="23"/>
        <v>0</v>
      </c>
      <c r="BC29" s="210">
        <f t="shared" si="24"/>
        <v>0</v>
      </c>
      <c r="BE29" s="139" t="str">
        <f t="shared" si="25"/>
        <v>DWDM TR 400 Gbps &gt;120 km 400ZR+ CFP2</v>
      </c>
      <c r="BF29" s="233">
        <f>IF(AF29=0,,10^-6*AF29*$BJ$5*WDM!Q280)</f>
        <v>0</v>
      </c>
      <c r="BG29" s="233">
        <f>IF(AG29=0,,10^-6*AG29*$BJ$5*WDM!R280)</f>
        <v>0</v>
      </c>
      <c r="BH29" s="233">
        <f>IF(AH29=0,,10^-6*AH29*$BJ$5*WDM!S280)</f>
        <v>0</v>
      </c>
      <c r="BI29" s="233">
        <f>IF(AI29=0,,10^-6*AI29*$BJ$5*WDM!T280)</f>
        <v>0</v>
      </c>
      <c r="BJ29" s="233">
        <f>IF(AJ29=0,,10^-6*AJ29*$BJ$5*WDM!U280)</f>
        <v>0</v>
      </c>
      <c r="BK29" s="233">
        <f>IF(AK29=0,,10^-6*AK29*$BJ$5*WDM!V280)</f>
        <v>0</v>
      </c>
      <c r="BL29" s="233">
        <f>IF(AL29=0,,10^-6*AL29*$BJ$5*WDM!W280)</f>
        <v>0</v>
      </c>
      <c r="BM29" s="233">
        <f>IF(AM29=0,,10^-6*AM29*$BJ$5*WDM!X280)</f>
        <v>0</v>
      </c>
      <c r="BN29" s="233">
        <f>IF(AN29=0,,10^-6*AN29*$BJ$5*WDM!Y280)</f>
        <v>0</v>
      </c>
      <c r="BO29" s="233">
        <f>IF(AO29=0,,10^-6*AO29*$BJ$5*WDM!Z280)</f>
        <v>0</v>
      </c>
      <c r="BP29" s="233">
        <f>IF(AP29=0,,10^-6*AP29*$BJ$5*WDM!AA280)</f>
        <v>0</v>
      </c>
      <c r="BR29" s="139" t="str">
        <f t="shared" si="26"/>
        <v>DWDM TR 400 Gbps &gt;120 km 400ZR+ CFP2</v>
      </c>
      <c r="BS29" s="233">
        <f>IF(AS29=0,,10^-6*AS29*$BW$5*WDM!Q280)</f>
        <v>0</v>
      </c>
      <c r="BT29" s="233">
        <f>IF(AT29=0,,10^-6*AT29*$BW$5*WDM!R280)</f>
        <v>0</v>
      </c>
      <c r="BU29" s="233">
        <f>IF(AU29=0,,10^-6*AU29*$BW$5*WDM!S280)</f>
        <v>0</v>
      </c>
      <c r="BV29" s="233">
        <f>IF(AV29=0,,10^-6*AV29*$BW$5*WDM!T280)</f>
        <v>0</v>
      </c>
      <c r="BW29" s="233">
        <f>IF(AW29=0,,10^-6*AW29*$BW$5*WDM!U280)</f>
        <v>0</v>
      </c>
      <c r="BX29" s="233">
        <f>IF(AX29=0,,10^-6*AX29*$BW$5*WDM!V280)</f>
        <v>0</v>
      </c>
      <c r="BY29" s="233">
        <f>IF(AY29=0,,10^-6*AY29*$BW$5*WDM!W280)</f>
        <v>0</v>
      </c>
      <c r="BZ29" s="233">
        <f>IF(AZ29=0,,10^-6*AZ29*$BW$5*WDM!X280)</f>
        <v>0</v>
      </c>
      <c r="CA29" s="233">
        <f>IF(BA29=0,,10^-6*BA29*$BW$5*WDM!Y280)</f>
        <v>0</v>
      </c>
      <c r="CB29" s="233">
        <f>IF(BB29=0,,10^-6*BB29*$BW$5*WDM!Z280)</f>
        <v>0</v>
      </c>
      <c r="CC29" s="233">
        <f>IF(BC29=0,,10^-6*BC29*$BW$5*WDM!AA280)</f>
        <v>0</v>
      </c>
    </row>
    <row r="30" spans="1:81">
      <c r="A30" s="110" t="s">
        <v>64</v>
      </c>
      <c r="B30" s="139" t="str">
        <f>WDM!B94</f>
        <v>DWDM TR 800G On board</v>
      </c>
      <c r="C30" s="210">
        <f>WDM!C94</f>
        <v>0</v>
      </c>
      <c r="D30" s="210">
        <f>WDM!D94</f>
        <v>0</v>
      </c>
      <c r="E30" s="210">
        <f>WDM!E94</f>
        <v>0</v>
      </c>
      <c r="F30" s="210">
        <f>WDM!F94</f>
        <v>0</v>
      </c>
      <c r="G30" s="210">
        <f>WDM!G94</f>
        <v>0</v>
      </c>
      <c r="H30" s="210">
        <f>WDM!H94</f>
        <v>0</v>
      </c>
      <c r="I30" s="210">
        <f>WDM!I94</f>
        <v>0</v>
      </c>
      <c r="J30" s="210">
        <f>WDM!J94</f>
        <v>0</v>
      </c>
      <c r="K30" s="210">
        <f>WDM!K94</f>
        <v>0</v>
      </c>
      <c r="L30" s="210">
        <f>WDM!L94</f>
        <v>0</v>
      </c>
      <c r="M30" s="210">
        <f>WDM!M94</f>
        <v>0</v>
      </c>
      <c r="O30" s="139" t="str">
        <f t="shared" si="0"/>
        <v>DWDM TR 800G On board</v>
      </c>
      <c r="P30" s="210">
        <f>WDM!C125</f>
        <v>0</v>
      </c>
      <c r="Q30" s="210">
        <f>WDM!D125</f>
        <v>0</v>
      </c>
      <c r="R30" s="210">
        <f>WDM!E125</f>
        <v>0</v>
      </c>
      <c r="S30" s="210">
        <f>WDM!F125</f>
        <v>0</v>
      </c>
      <c r="T30" s="210">
        <f>WDM!G125</f>
        <v>0</v>
      </c>
      <c r="U30" s="210">
        <f>WDM!H125</f>
        <v>0</v>
      </c>
      <c r="V30" s="210">
        <f>WDM!I125</f>
        <v>0</v>
      </c>
      <c r="W30" s="210">
        <f>WDM!J125</f>
        <v>0</v>
      </c>
      <c r="X30" s="210">
        <f>WDM!K125</f>
        <v>0</v>
      </c>
      <c r="Y30" s="210">
        <f>WDM!L125</f>
        <v>0</v>
      </c>
      <c r="Z30" s="210">
        <f>WDM!M125</f>
        <v>0</v>
      </c>
      <c r="AB30" s="211" t="s">
        <v>105</v>
      </c>
      <c r="AC30" s="267" t="s">
        <v>105</v>
      </c>
      <c r="AE30" s="139" t="str">
        <f t="shared" si="1"/>
        <v>DWDM TR 800G On board</v>
      </c>
      <c r="AF30" s="210">
        <f t="shared" si="2"/>
        <v>0</v>
      </c>
      <c r="AG30" s="210">
        <f t="shared" si="3"/>
        <v>0</v>
      </c>
      <c r="AH30" s="210">
        <f t="shared" si="4"/>
        <v>0</v>
      </c>
      <c r="AI30" s="210">
        <f t="shared" si="5"/>
        <v>0</v>
      </c>
      <c r="AJ30" s="210">
        <f t="shared" si="6"/>
        <v>0</v>
      </c>
      <c r="AK30" s="210">
        <f t="shared" si="7"/>
        <v>0</v>
      </c>
      <c r="AL30" s="210">
        <f t="shared" si="8"/>
        <v>0</v>
      </c>
      <c r="AM30" s="210">
        <f t="shared" si="9"/>
        <v>0</v>
      </c>
      <c r="AN30" s="210">
        <f t="shared" si="10"/>
        <v>0</v>
      </c>
      <c r="AO30" s="210">
        <f t="shared" si="11"/>
        <v>0</v>
      </c>
      <c r="AP30" s="210">
        <f t="shared" si="12"/>
        <v>0</v>
      </c>
      <c r="AR30" s="139" t="str">
        <f t="shared" si="13"/>
        <v>DWDM TR 800G On board</v>
      </c>
      <c r="AS30" s="210">
        <f t="shared" si="14"/>
        <v>0</v>
      </c>
      <c r="AT30" s="210">
        <f t="shared" si="15"/>
        <v>0</v>
      </c>
      <c r="AU30" s="210">
        <f t="shared" si="16"/>
        <v>0</v>
      </c>
      <c r="AV30" s="210">
        <f t="shared" si="17"/>
        <v>0</v>
      </c>
      <c r="AW30" s="210">
        <f t="shared" si="18"/>
        <v>0</v>
      </c>
      <c r="AX30" s="210">
        <f t="shared" si="19"/>
        <v>0</v>
      </c>
      <c r="AY30" s="210">
        <f t="shared" si="20"/>
        <v>0</v>
      </c>
      <c r="AZ30" s="210">
        <f t="shared" si="21"/>
        <v>0</v>
      </c>
      <c r="BA30" s="210">
        <f t="shared" si="22"/>
        <v>0</v>
      </c>
      <c r="BB30" s="210">
        <f t="shared" si="23"/>
        <v>0</v>
      </c>
      <c r="BC30" s="210">
        <f t="shared" si="24"/>
        <v>0</v>
      </c>
      <c r="BE30" s="139" t="str">
        <f t="shared" si="25"/>
        <v>DWDM TR 800G On board</v>
      </c>
      <c r="BF30" s="233">
        <f>IF(AF30=0,,10^-6*AF30*$BJ$5*WDM!Q282)</f>
        <v>0</v>
      </c>
      <c r="BG30" s="233">
        <f>IF(AG30=0,,10^-6*AG30*$BJ$5*WDM!R282)</f>
        <v>0</v>
      </c>
      <c r="BH30" s="233">
        <f>IF(AH30=0,,10^-6*AH30*$BJ$5*WDM!S282)</f>
        <v>0</v>
      </c>
      <c r="BI30" s="233">
        <f>IF(AI30=0,,10^-6*AI30*$BJ$5*WDM!T282)</f>
        <v>0</v>
      </c>
      <c r="BJ30" s="233">
        <f>IF(AJ30=0,,10^-6*AJ30*$BJ$5*WDM!U282)</f>
        <v>0</v>
      </c>
      <c r="BK30" s="233">
        <f>IF(AK30=0,,10^-6*AK30*$BJ$5*WDM!V282)</f>
        <v>0</v>
      </c>
      <c r="BL30" s="233">
        <f>IF(AL30=0,,10^-6*AL30*$BJ$5*WDM!W282)</f>
        <v>0</v>
      </c>
      <c r="BM30" s="233">
        <f>IF(AM30=0,,10^-6*AM30*$BJ$5*WDM!X282)</f>
        <v>0</v>
      </c>
      <c r="BN30" s="233">
        <f>IF(AN30=0,,10^-6*AN30*$BJ$5*WDM!Y282)</f>
        <v>0</v>
      </c>
      <c r="BO30" s="233">
        <f>IF(AO30=0,,10^-6*AO30*$BJ$5*WDM!Z282)</f>
        <v>0</v>
      </c>
      <c r="BP30" s="233">
        <f>IF(AP30=0,,10^-6*AP30*$BJ$5*WDM!AA282)</f>
        <v>0</v>
      </c>
      <c r="BR30" s="139" t="str">
        <f t="shared" si="26"/>
        <v>DWDM TR 800G On board</v>
      </c>
      <c r="BS30" s="233">
        <f>IF(AS30=0,,10^-6*AS30*$BW$5*WDM!Q282)</f>
        <v>0</v>
      </c>
      <c r="BT30" s="233">
        <f>IF(AT30=0,,10^-6*AT30*$BW$5*WDM!R282)</f>
        <v>0</v>
      </c>
      <c r="BU30" s="233">
        <f>IF(AU30=0,,10^-6*AU30*$BW$5*WDM!S282)</f>
        <v>0</v>
      </c>
      <c r="BV30" s="233">
        <f>IF(AV30=0,,10^-6*AV30*$BW$5*WDM!T282)</f>
        <v>0</v>
      </c>
      <c r="BW30" s="233">
        <f>IF(AW30=0,,10^-6*AW30*$BW$5*WDM!U282)</f>
        <v>0</v>
      </c>
      <c r="BX30" s="233">
        <f>IF(AX30=0,,10^-6*AX30*$BW$5*WDM!V282)</f>
        <v>0</v>
      </c>
      <c r="BY30" s="233">
        <f>IF(AY30=0,,10^-6*AY30*$BW$5*WDM!W282)</f>
        <v>0</v>
      </c>
      <c r="BZ30" s="233">
        <f>IF(AZ30=0,,10^-6*AZ30*$BW$5*WDM!X282)</f>
        <v>0</v>
      </c>
      <c r="CA30" s="233">
        <f>IF(BA30=0,,10^-6*BA30*$BW$5*WDM!Y282)</f>
        <v>0</v>
      </c>
      <c r="CB30" s="233">
        <f>IF(BB30=0,,10^-6*BB30*$BW$5*WDM!Z282)</f>
        <v>0</v>
      </c>
      <c r="CC30" s="233">
        <f>IF(BC30=0,,10^-6*BC30*$BW$5*WDM!AA282)</f>
        <v>0</v>
      </c>
    </row>
    <row r="31" spans="1:81">
      <c r="A31" s="110" t="s">
        <v>64</v>
      </c>
      <c r="B31" s="139"/>
      <c r="O31" s="139">
        <f t="shared" si="0"/>
        <v>0</v>
      </c>
      <c r="AC31" s="267">
        <v>1</v>
      </c>
      <c r="AE31" s="139">
        <f t="shared" si="1"/>
        <v>0</v>
      </c>
      <c r="AR31" s="139">
        <f t="shared" si="13"/>
        <v>0</v>
      </c>
      <c r="AS31">
        <f t="shared" si="14"/>
        <v>0</v>
      </c>
      <c r="AT31">
        <f t="shared" si="15"/>
        <v>0</v>
      </c>
      <c r="AU31">
        <f t="shared" si="16"/>
        <v>0</v>
      </c>
      <c r="AV31">
        <f t="shared" si="17"/>
        <v>0</v>
      </c>
      <c r="AW31">
        <f t="shared" si="18"/>
        <v>0</v>
      </c>
      <c r="AX31">
        <f t="shared" si="19"/>
        <v>0</v>
      </c>
      <c r="AY31">
        <f t="shared" si="20"/>
        <v>0</v>
      </c>
      <c r="AZ31">
        <f t="shared" si="21"/>
        <v>0</v>
      </c>
      <c r="BA31">
        <f t="shared" si="22"/>
        <v>0</v>
      </c>
      <c r="BB31">
        <f t="shared" si="23"/>
        <v>0</v>
      </c>
      <c r="BC31">
        <f t="shared" si="24"/>
        <v>0</v>
      </c>
      <c r="BE31" s="139">
        <f t="shared" si="25"/>
        <v>0</v>
      </c>
      <c r="BF31" s="169"/>
      <c r="BG31" s="169"/>
      <c r="BH31" s="169"/>
      <c r="BI31" s="169"/>
      <c r="BJ31" s="169"/>
      <c r="BK31" s="169"/>
      <c r="BL31" s="169"/>
      <c r="BM31" s="169"/>
      <c r="BN31" s="169"/>
      <c r="BO31" s="169"/>
      <c r="BP31" s="169"/>
      <c r="BR31" s="139">
        <f t="shared" si="26"/>
        <v>0</v>
      </c>
      <c r="BS31" s="233">
        <f>IF(AS31=0,,10^-6*AS31*$BW$5*WDM!Q286)</f>
        <v>0</v>
      </c>
      <c r="BT31" s="233">
        <f>IF(AT31=0,,10^-6*AT31*$BW$5*WDM!R286)</f>
        <v>0</v>
      </c>
      <c r="BU31" s="233">
        <f>IF(AU31=0,,10^-6*AU31*$BW$5*WDM!S286)</f>
        <v>0</v>
      </c>
      <c r="BV31" s="233">
        <f>IF(AV31=0,,10^-6*AV31*$BW$5*WDM!T286)</f>
        <v>0</v>
      </c>
      <c r="BW31" s="233">
        <f>IF(AW31=0,,10^-6*AW31*$BW$5*WDM!U286)</f>
        <v>0</v>
      </c>
      <c r="BX31" s="233">
        <f>IF(AX31=0,,10^-6*AX31*$BW$5*WDM!V286)</f>
        <v>0</v>
      </c>
      <c r="BY31" s="233">
        <f>IF(AY31=0,,10^-6*AY31*$BW$5*WDM!W286)</f>
        <v>0</v>
      </c>
      <c r="BZ31" s="233">
        <f>IF(AZ31=0,,10^-6*AZ31*$BW$5*WDM!X286)</f>
        <v>0</v>
      </c>
      <c r="CA31" s="233">
        <f>IF(BA31=0,,10^-6*BA31*$BW$5*WDM!Y286)</f>
        <v>0</v>
      </c>
      <c r="CB31" s="233">
        <f>IF(BB31=0,,10^-6*BB31*$BW$5*WDM!Z286)</f>
        <v>0</v>
      </c>
      <c r="CC31" s="233">
        <f>IF(BC31=0,,10^-6*BC31*$BW$5*WDM!AA286)</f>
        <v>0</v>
      </c>
    </row>
    <row r="32" spans="1:81">
      <c r="A32" s="216" t="s">
        <v>64</v>
      </c>
      <c r="B32" s="193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O32" s="193">
        <f t="shared" si="0"/>
        <v>0</v>
      </c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B32" s="227"/>
      <c r="AC32" s="268">
        <v>1</v>
      </c>
      <c r="AE32" s="193">
        <f t="shared" si="1"/>
        <v>0</v>
      </c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R32" s="193">
        <f t="shared" si="13"/>
        <v>0</v>
      </c>
      <c r="AS32" s="5">
        <f t="shared" si="14"/>
        <v>0</v>
      </c>
      <c r="AT32" s="5">
        <f t="shared" si="15"/>
        <v>0</v>
      </c>
      <c r="AU32" s="5">
        <f t="shared" si="16"/>
        <v>0</v>
      </c>
      <c r="AV32" s="5">
        <f t="shared" si="17"/>
        <v>0</v>
      </c>
      <c r="AW32" s="5">
        <f t="shared" si="18"/>
        <v>0</v>
      </c>
      <c r="AX32" s="5">
        <f t="shared" si="19"/>
        <v>0</v>
      </c>
      <c r="AY32" s="5">
        <f t="shared" si="20"/>
        <v>0</v>
      </c>
      <c r="AZ32" s="5">
        <f t="shared" si="21"/>
        <v>0</v>
      </c>
      <c r="BA32" s="5">
        <f t="shared" si="22"/>
        <v>0</v>
      </c>
      <c r="BB32" s="5">
        <f t="shared" si="23"/>
        <v>0</v>
      </c>
      <c r="BC32" s="5">
        <f t="shared" si="24"/>
        <v>0</v>
      </c>
      <c r="BE32" s="193">
        <f t="shared" si="25"/>
        <v>0</v>
      </c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R32" s="193">
        <f t="shared" si="26"/>
        <v>0</v>
      </c>
      <c r="BS32" s="234">
        <f>IF(AS32=0,,10^-6*AS32*$BW$5*WDM!Q287)</f>
        <v>0</v>
      </c>
      <c r="BT32" s="234">
        <f>IF(AT32=0,,10^-6*AT32*$BW$5*WDM!R287)</f>
        <v>0</v>
      </c>
      <c r="BU32" s="234">
        <f>IF(AU32=0,,10^-6*AU32*$BW$5*WDM!S287)</f>
        <v>0</v>
      </c>
      <c r="BV32" s="234">
        <f>IF(AV32=0,,10^-6*AV32*$BW$5*WDM!T287)</f>
        <v>0</v>
      </c>
      <c r="BW32" s="234">
        <f>IF(AW32=0,,10^-6*AW32*$BW$5*WDM!U287)</f>
        <v>0</v>
      </c>
      <c r="BX32" s="234">
        <f>IF(AX32=0,,10^-6*AX32*$BW$5*WDM!V287)</f>
        <v>0</v>
      </c>
      <c r="BY32" s="234">
        <f>IF(AY32=0,,10^-6*AY32*$BW$5*WDM!W287)</f>
        <v>0</v>
      </c>
      <c r="BZ32" s="234">
        <f>IF(AZ32=0,,10^-6*AZ32*$BW$5*WDM!X287)</f>
        <v>0</v>
      </c>
      <c r="CA32" s="234">
        <f>IF(BA32=0,,10^-6*BA32*$BW$5*WDM!Y287)</f>
        <v>0</v>
      </c>
      <c r="CB32" s="234">
        <f>IF(BB32=0,,10^-6*BB32*$BW$5*WDM!Z287)</f>
        <v>0</v>
      </c>
      <c r="CC32" s="234">
        <f>IF(BC32=0,,10^-6*BC32*$BW$5*WDM!AA287)</f>
        <v>0</v>
      </c>
    </row>
    <row r="33" spans="1:81">
      <c r="A33" s="110" t="s">
        <v>34</v>
      </c>
      <c r="B33" s="139" t="str">
        <f>Ethernet!B181</f>
        <v>1G 500 m SFP</v>
      </c>
      <c r="C33" s="210">
        <f>Ethernet!C181</f>
        <v>0</v>
      </c>
      <c r="D33" s="210">
        <f>Ethernet!D181</f>
        <v>0</v>
      </c>
      <c r="E33" s="210">
        <f>Ethernet!E181</f>
        <v>0</v>
      </c>
      <c r="F33" s="210">
        <f>Ethernet!F181</f>
        <v>0</v>
      </c>
      <c r="G33" s="210">
        <f>Ethernet!G181</f>
        <v>0</v>
      </c>
      <c r="H33" s="210">
        <f>Ethernet!H181</f>
        <v>0</v>
      </c>
      <c r="I33" s="210">
        <f>Ethernet!I181</f>
        <v>0</v>
      </c>
      <c r="J33" s="210">
        <f>Ethernet!J181</f>
        <v>0</v>
      </c>
      <c r="K33" s="210">
        <f>Ethernet!K181</f>
        <v>0</v>
      </c>
      <c r="L33" s="210">
        <f>Ethernet!L181</f>
        <v>0</v>
      </c>
      <c r="M33" s="210">
        <f>Ethernet!M181</f>
        <v>0</v>
      </c>
      <c r="O33" s="139" t="str">
        <f t="shared" si="0"/>
        <v>1G 500 m SFP</v>
      </c>
      <c r="P33" s="210">
        <f>Ethernet!C267</f>
        <v>0</v>
      </c>
      <c r="Q33" s="210">
        <f>Ethernet!D267</f>
        <v>0</v>
      </c>
      <c r="R33" s="210">
        <f>Ethernet!E267</f>
        <v>0</v>
      </c>
      <c r="S33" s="210">
        <f>Ethernet!F267</f>
        <v>0</v>
      </c>
      <c r="T33" s="210">
        <f>Ethernet!G267</f>
        <v>0</v>
      </c>
      <c r="U33" s="210">
        <f>Ethernet!H267</f>
        <v>0</v>
      </c>
      <c r="V33" s="210">
        <f>Ethernet!I267</f>
        <v>0</v>
      </c>
      <c r="W33" s="210">
        <f>Ethernet!J267</f>
        <v>0</v>
      </c>
      <c r="X33" s="210">
        <f>Ethernet!K267</f>
        <v>0</v>
      </c>
      <c r="Y33" s="210">
        <f>Ethernet!L267</f>
        <v>0</v>
      </c>
      <c r="Z33" s="210">
        <f>Ethernet!M267</f>
        <v>0</v>
      </c>
      <c r="AB33" s="211" t="s">
        <v>106</v>
      </c>
      <c r="AC33" s="267">
        <v>1</v>
      </c>
      <c r="AE33" s="139" t="str">
        <f t="shared" ref="AE33:AE64" si="27">O33</f>
        <v>1G 500 m SFP</v>
      </c>
      <c r="AF33" s="210">
        <f t="shared" ref="AF33:AF64" si="28">C33+IF($AB33="DML",$AC33*P33)</f>
        <v>0</v>
      </c>
      <c r="AG33" s="210">
        <f t="shared" ref="AG33:AG64" si="29">D33+IF($AB33="DML",$AC33*Q33)</f>
        <v>0</v>
      </c>
      <c r="AH33" s="210">
        <f t="shared" ref="AH33:AH64" si="30">E33+IF($AB33="DML",$AC33*R33)</f>
        <v>0</v>
      </c>
      <c r="AI33" s="210">
        <f t="shared" ref="AI33:AI64" si="31">F33+IF($AB33="DML",$AC33*S33)</f>
        <v>0</v>
      </c>
      <c r="AJ33" s="210">
        <f t="shared" ref="AJ33:AJ64" si="32">G33+IF($AB33="DML",$AC33*T33)</f>
        <v>0</v>
      </c>
      <c r="AK33" s="210">
        <f t="shared" ref="AK33:AK64" si="33">H33+IF($AB33="DML",$AC33*U33)</f>
        <v>0</v>
      </c>
      <c r="AL33" s="210">
        <f t="shared" ref="AL33:AL64" si="34">I33+IF($AB33="DML",$AC33*V33)</f>
        <v>0</v>
      </c>
      <c r="AM33" s="210">
        <f t="shared" ref="AM33:AM64" si="35">J33+IF($AB33="DML",$AC33*W33)</f>
        <v>0</v>
      </c>
      <c r="AN33" s="210">
        <f t="shared" ref="AN33:AN64" si="36">K33+IF($AB33="DML",$AC33*X33)</f>
        <v>0</v>
      </c>
      <c r="AO33" s="210">
        <f t="shared" ref="AO33:AO64" si="37">L33+IF($AB33="DML",$AC33*Y33)</f>
        <v>0</v>
      </c>
      <c r="AP33" s="210">
        <f t="shared" ref="AP33:AP64" si="38">M33+IF($AB33="DML",$AC33*Z33)</f>
        <v>0</v>
      </c>
      <c r="AR33" s="139" t="str">
        <f t="shared" ref="AR33:AR64" si="39">O33</f>
        <v>1G 500 m SFP</v>
      </c>
      <c r="AS33" s="210">
        <f t="shared" si="14"/>
        <v>0</v>
      </c>
      <c r="AT33" s="210">
        <f t="shared" si="15"/>
        <v>0</v>
      </c>
      <c r="AU33" s="210">
        <f t="shared" si="16"/>
        <v>0</v>
      </c>
      <c r="AV33" s="210">
        <f t="shared" si="17"/>
        <v>0</v>
      </c>
      <c r="AW33" s="210">
        <f t="shared" si="18"/>
        <v>0</v>
      </c>
      <c r="AX33" s="210">
        <f t="shared" si="19"/>
        <v>0</v>
      </c>
      <c r="AY33" s="210">
        <f t="shared" si="20"/>
        <v>0</v>
      </c>
      <c r="AZ33" s="210">
        <f t="shared" si="21"/>
        <v>0</v>
      </c>
      <c r="BA33" s="210">
        <f t="shared" si="22"/>
        <v>0</v>
      </c>
      <c r="BB33" s="210">
        <f t="shared" si="23"/>
        <v>0</v>
      </c>
      <c r="BC33" s="210">
        <f t="shared" si="24"/>
        <v>0</v>
      </c>
      <c r="BE33" s="139" t="str">
        <f t="shared" si="25"/>
        <v>1G 500 m SFP</v>
      </c>
      <c r="BF33" s="233">
        <f>IF(AF33=0,,10^-6*AF33*$BJ$5*Ethernet!P701)</f>
        <v>0</v>
      </c>
      <c r="BG33" s="233">
        <f>IF(AG33=0,,10^-6*AG33*$BJ$5*Ethernet!Q701)</f>
        <v>0</v>
      </c>
      <c r="BH33" s="233">
        <f>IF(AH33=0,,10^-6*AH33*$BJ$5*Ethernet!R701)</f>
        <v>0</v>
      </c>
      <c r="BI33" s="233">
        <f>IF(AI33=0,,10^-6*AI33*$BJ$5*Ethernet!S701)</f>
        <v>0</v>
      </c>
      <c r="BJ33" s="233">
        <f>IF(AJ33=0,,10^-6*AJ33*$BJ$5*Ethernet!T701)</f>
        <v>0</v>
      </c>
      <c r="BK33" s="233">
        <f>IF(AK33=0,,10^-6*AK33*$BJ$5*Ethernet!U701)</f>
        <v>0</v>
      </c>
      <c r="BL33" s="233">
        <f>IF(AL33=0,,10^-6*AL33*$BJ$5*Ethernet!V701)</f>
        <v>0</v>
      </c>
      <c r="BM33" s="233">
        <f>IF(AM33=0,,10^-6*AM33*$BJ$5*Ethernet!W701)</f>
        <v>0</v>
      </c>
      <c r="BN33" s="233">
        <f>IF(AN33=0,,10^-6*AN33*$BJ$5*Ethernet!X701)</f>
        <v>0</v>
      </c>
      <c r="BO33" s="233">
        <f>IF(AO33=0,,10^-6*AO33*$BJ$5*Ethernet!Y701)</f>
        <v>0</v>
      </c>
      <c r="BP33" s="233">
        <f>IF(AP33=0,,10^-6*AP33*$BJ$5*Ethernet!Z701)</f>
        <v>0</v>
      </c>
      <c r="BR33" s="139" t="str">
        <f t="shared" si="26"/>
        <v>1G 500 m SFP</v>
      </c>
      <c r="BS33" s="233">
        <f>IF(AS33=0,,10^-6*AS33*$BW$5*Ethernet!P701)</f>
        <v>0</v>
      </c>
      <c r="BT33" s="233">
        <f>IF(AT33=0,,10^-6*AT33*$BW$5*Ethernet!Q701)</f>
        <v>0</v>
      </c>
      <c r="BU33" s="233">
        <f>IF(AU33=0,,10^-6*AU33*$BW$5*Ethernet!R701)</f>
        <v>0</v>
      </c>
      <c r="BV33" s="233">
        <f>IF(AV33=0,,10^-6*AV33*$BW$5*Ethernet!S701)</f>
        <v>0</v>
      </c>
      <c r="BW33" s="233">
        <f>IF(AW33=0,,10^-6*AW33*$BW$5*Ethernet!T701)</f>
        <v>0</v>
      </c>
      <c r="BX33" s="233">
        <f>IF(AX33=0,,10^-6*AX33*$BW$5*Ethernet!U701)</f>
        <v>0</v>
      </c>
      <c r="BY33" s="233">
        <f>IF(AY33=0,,10^-6*AY33*$BW$5*Ethernet!V701)</f>
        <v>0</v>
      </c>
      <c r="BZ33" s="233">
        <f>IF(AZ33=0,,10^-6*AZ33*$BW$5*Ethernet!W701)</f>
        <v>0</v>
      </c>
      <c r="CA33" s="233">
        <f>IF(BA33=0,,10^-6*BA33*$BW$5*Ethernet!X701)</f>
        <v>0</v>
      </c>
      <c r="CB33" s="233">
        <f>IF(BB33=0,,10^-6*BB33*$BW$5*Ethernet!Y701)</f>
        <v>0</v>
      </c>
      <c r="CC33" s="233">
        <f>IF(BC33=0,,10^-6*BC33*$BW$5*Ethernet!Z701)</f>
        <v>0</v>
      </c>
    </row>
    <row r="34" spans="1:81">
      <c r="A34" s="110" t="s">
        <v>34</v>
      </c>
      <c r="B34" s="139" t="str">
        <f>Ethernet!B182</f>
        <v>1G 10 km SFP</v>
      </c>
      <c r="C34" s="210">
        <f>Ethernet!C182</f>
        <v>7845061</v>
      </c>
      <c r="D34" s="210">
        <f>Ethernet!D182</f>
        <v>7456788</v>
      </c>
      <c r="E34" s="210">
        <f>Ethernet!E182</f>
        <v>0</v>
      </c>
      <c r="F34" s="210">
        <f>Ethernet!F182</f>
        <v>0</v>
      </c>
      <c r="G34" s="210">
        <f>Ethernet!G182</f>
        <v>0</v>
      </c>
      <c r="H34" s="210">
        <f>Ethernet!H182</f>
        <v>0</v>
      </c>
      <c r="I34" s="210">
        <f>Ethernet!I182</f>
        <v>0</v>
      </c>
      <c r="J34" s="210">
        <f>Ethernet!J182</f>
        <v>0</v>
      </c>
      <c r="K34" s="210">
        <f>Ethernet!K182</f>
        <v>0</v>
      </c>
      <c r="L34" s="210">
        <f>Ethernet!L182</f>
        <v>0</v>
      </c>
      <c r="M34" s="210">
        <f>Ethernet!M182</f>
        <v>0</v>
      </c>
      <c r="O34" s="139" t="str">
        <f t="shared" si="0"/>
        <v>1G 10 km SFP</v>
      </c>
      <c r="P34" s="210">
        <f>Ethernet!C268</f>
        <v>0</v>
      </c>
      <c r="Q34" s="210">
        <f>Ethernet!D268</f>
        <v>0</v>
      </c>
      <c r="R34" s="210">
        <f>Ethernet!E268</f>
        <v>0</v>
      </c>
      <c r="S34" s="210">
        <f>Ethernet!F268</f>
        <v>0</v>
      </c>
      <c r="T34" s="210">
        <f>Ethernet!G268</f>
        <v>0</v>
      </c>
      <c r="U34" s="210">
        <f>Ethernet!H268</f>
        <v>0</v>
      </c>
      <c r="V34" s="210">
        <f>Ethernet!I268</f>
        <v>0</v>
      </c>
      <c r="W34" s="210">
        <f>Ethernet!J268</f>
        <v>0</v>
      </c>
      <c r="X34" s="210">
        <f>Ethernet!K268</f>
        <v>0</v>
      </c>
      <c r="Y34" s="210">
        <f>Ethernet!L268</f>
        <v>0</v>
      </c>
      <c r="Z34" s="210">
        <f>Ethernet!M268</f>
        <v>0</v>
      </c>
      <c r="AB34" s="211" t="s">
        <v>104</v>
      </c>
      <c r="AC34" s="267">
        <v>1</v>
      </c>
      <c r="AE34" s="139" t="str">
        <f t="shared" si="27"/>
        <v>1G 10 km SFP</v>
      </c>
      <c r="AF34" s="210">
        <f t="shared" si="28"/>
        <v>7845061</v>
      </c>
      <c r="AG34" s="210">
        <f t="shared" si="29"/>
        <v>7456788</v>
      </c>
      <c r="AH34" s="210">
        <f t="shared" si="30"/>
        <v>0</v>
      </c>
      <c r="AI34" s="210">
        <f t="shared" si="31"/>
        <v>0</v>
      </c>
      <c r="AJ34" s="210">
        <f t="shared" si="32"/>
        <v>0</v>
      </c>
      <c r="AK34" s="210">
        <f t="shared" si="33"/>
        <v>0</v>
      </c>
      <c r="AL34" s="210">
        <f t="shared" si="34"/>
        <v>0</v>
      </c>
      <c r="AM34" s="210">
        <f t="shared" si="35"/>
        <v>0</v>
      </c>
      <c r="AN34" s="210">
        <f t="shared" si="36"/>
        <v>0</v>
      </c>
      <c r="AO34" s="210">
        <f t="shared" si="37"/>
        <v>0</v>
      </c>
      <c r="AP34" s="210">
        <f t="shared" si="38"/>
        <v>0</v>
      </c>
      <c r="AR34" s="139" t="str">
        <f t="shared" si="39"/>
        <v>1G 10 km SFP</v>
      </c>
      <c r="AS34" s="210">
        <f t="shared" si="14"/>
        <v>0</v>
      </c>
      <c r="AT34" s="210">
        <f t="shared" si="15"/>
        <v>0</v>
      </c>
      <c r="AU34" s="210">
        <f t="shared" si="16"/>
        <v>0</v>
      </c>
      <c r="AV34" s="210">
        <f t="shared" si="17"/>
        <v>0</v>
      </c>
      <c r="AW34" s="210">
        <f t="shared" si="18"/>
        <v>0</v>
      </c>
      <c r="AX34" s="210">
        <f t="shared" si="19"/>
        <v>0</v>
      </c>
      <c r="AY34" s="210">
        <f t="shared" si="20"/>
        <v>0</v>
      </c>
      <c r="AZ34" s="210">
        <f t="shared" si="21"/>
        <v>0</v>
      </c>
      <c r="BA34" s="210">
        <f t="shared" si="22"/>
        <v>0</v>
      </c>
      <c r="BB34" s="210">
        <f t="shared" si="23"/>
        <v>0</v>
      </c>
      <c r="BC34" s="210">
        <f t="shared" si="24"/>
        <v>0</v>
      </c>
      <c r="BE34" s="139" t="str">
        <f t="shared" si="25"/>
        <v>1G 10 km SFP</v>
      </c>
      <c r="BF34" s="233">
        <f>IF(AF34=0,,10^-6*AF34*$BJ$5*Ethernet!P702)</f>
        <v>12.550706415999999</v>
      </c>
      <c r="BG34" s="233">
        <f>IF(AG34=0,,10^-6*AG34*$BJ$5*Ethernet!Q702)</f>
        <v>11.523958416308137</v>
      </c>
      <c r="BH34" s="233">
        <f>IF(AH34=0,,10^-6*AH34*$BJ$5*Ethernet!R702)</f>
        <v>0</v>
      </c>
      <c r="BI34" s="233">
        <f>IF(AI34=0,,10^-6*AI34*$BJ$5*Ethernet!S702)</f>
        <v>0</v>
      </c>
      <c r="BJ34" s="233">
        <f>IF(AJ34=0,,10^-6*AJ34*$BJ$5*Ethernet!T702)</f>
        <v>0</v>
      </c>
      <c r="BK34" s="233">
        <f>IF(AK34=0,,10^-6*AK34*$BJ$5*Ethernet!U702)</f>
        <v>0</v>
      </c>
      <c r="BL34" s="233">
        <f>IF(AL34=0,,10^-6*AL34*$BJ$5*Ethernet!V702)</f>
        <v>0</v>
      </c>
      <c r="BM34" s="233">
        <f>IF(AM34=0,,10^-6*AM34*$BJ$5*Ethernet!W702)</f>
        <v>0</v>
      </c>
      <c r="BN34" s="233">
        <f>IF(AN34=0,,10^-6*AN34*$BJ$5*Ethernet!X702)</f>
        <v>0</v>
      </c>
      <c r="BO34" s="233">
        <f>IF(AO34=0,,10^-6*AO34*$BJ$5*Ethernet!Y702)</f>
        <v>0</v>
      </c>
      <c r="BP34" s="233">
        <f>IF(AP34=0,,10^-6*AP34*$BJ$5*Ethernet!Z702)</f>
        <v>0</v>
      </c>
      <c r="BR34" s="139" t="str">
        <f t="shared" si="26"/>
        <v>1G 10 km SFP</v>
      </c>
      <c r="BS34" s="233">
        <f>IF(AS34=0,,10^-6*AS34*$BW$5*Ethernet!P702)</f>
        <v>0</v>
      </c>
      <c r="BT34" s="233">
        <f>IF(AT34=0,,10^-6*AT34*$BW$5*Ethernet!Q702)</f>
        <v>0</v>
      </c>
      <c r="BU34" s="233">
        <f>IF(AU34=0,,10^-6*AU34*$BW$5*Ethernet!R702)</f>
        <v>0</v>
      </c>
      <c r="BV34" s="233">
        <f>IF(AV34=0,,10^-6*AV34*$BW$5*Ethernet!S702)</f>
        <v>0</v>
      </c>
      <c r="BW34" s="233">
        <f>IF(AW34=0,,10^-6*AW34*$BW$5*Ethernet!T702)</f>
        <v>0</v>
      </c>
      <c r="BX34" s="233">
        <f>IF(AX34=0,,10^-6*AX34*$BW$5*Ethernet!U702)</f>
        <v>0</v>
      </c>
      <c r="BY34" s="233">
        <f>IF(AY34=0,,10^-6*AY34*$BW$5*Ethernet!V702)</f>
        <v>0</v>
      </c>
      <c r="BZ34" s="233">
        <f>IF(AZ34=0,,10^-6*AZ34*$BW$5*Ethernet!W702)</f>
        <v>0</v>
      </c>
      <c r="CA34" s="233">
        <f>IF(BA34=0,,10^-6*BA34*$BW$5*Ethernet!X702)</f>
        <v>0</v>
      </c>
      <c r="CB34" s="233">
        <f>IF(BB34=0,,10^-6*BB34*$BW$5*Ethernet!Y702)</f>
        <v>0</v>
      </c>
      <c r="CC34" s="233">
        <f>IF(BC34=0,,10^-6*BC34*$BW$5*Ethernet!Z702)</f>
        <v>0</v>
      </c>
    </row>
    <row r="35" spans="1:81">
      <c r="A35" s="110" t="s">
        <v>34</v>
      </c>
      <c r="B35" s="139" t="str">
        <f>Ethernet!B183</f>
        <v>1G 40 km SFP</v>
      </c>
      <c r="C35" s="210">
        <f>Ethernet!C183</f>
        <v>1016133</v>
      </c>
      <c r="D35" s="210">
        <f>Ethernet!D183</f>
        <v>852243</v>
      </c>
      <c r="E35" s="210">
        <f>Ethernet!E183</f>
        <v>0</v>
      </c>
      <c r="F35" s="210">
        <f>Ethernet!F183</f>
        <v>0</v>
      </c>
      <c r="G35" s="210">
        <f>Ethernet!G183</f>
        <v>0</v>
      </c>
      <c r="H35" s="210">
        <f>Ethernet!H183</f>
        <v>0</v>
      </c>
      <c r="I35" s="210">
        <f>Ethernet!I183</f>
        <v>0</v>
      </c>
      <c r="J35" s="210">
        <f>Ethernet!J183</f>
        <v>0</v>
      </c>
      <c r="K35" s="210">
        <f>Ethernet!K183</f>
        <v>0</v>
      </c>
      <c r="L35" s="210">
        <f>Ethernet!L183</f>
        <v>0</v>
      </c>
      <c r="M35" s="210">
        <f>Ethernet!M183</f>
        <v>0</v>
      </c>
      <c r="O35" s="139" t="str">
        <f t="shared" si="0"/>
        <v>1G 40 km SFP</v>
      </c>
      <c r="P35" s="210">
        <f>Ethernet!C269</f>
        <v>0</v>
      </c>
      <c r="Q35" s="210">
        <f>Ethernet!D269</f>
        <v>0</v>
      </c>
      <c r="R35" s="210">
        <f>Ethernet!E269</f>
        <v>0</v>
      </c>
      <c r="S35" s="210">
        <f>Ethernet!F269</f>
        <v>0</v>
      </c>
      <c r="T35" s="210">
        <f>Ethernet!G269</f>
        <v>0</v>
      </c>
      <c r="U35" s="210">
        <f>Ethernet!H269</f>
        <v>0</v>
      </c>
      <c r="V35" s="210">
        <f>Ethernet!I269</f>
        <v>0</v>
      </c>
      <c r="W35" s="210">
        <f>Ethernet!J269</f>
        <v>0</v>
      </c>
      <c r="X35" s="210">
        <f>Ethernet!K269</f>
        <v>0</v>
      </c>
      <c r="Y35" s="210">
        <f>Ethernet!L269</f>
        <v>0</v>
      </c>
      <c r="Z35" s="210">
        <f>Ethernet!M269</f>
        <v>0</v>
      </c>
      <c r="AB35" s="211" t="s">
        <v>104</v>
      </c>
      <c r="AC35" s="267">
        <v>1</v>
      </c>
      <c r="AE35" s="139" t="str">
        <f t="shared" si="27"/>
        <v>1G 40 km SFP</v>
      </c>
      <c r="AF35" s="210">
        <f t="shared" si="28"/>
        <v>1016133</v>
      </c>
      <c r="AG35" s="210">
        <f t="shared" si="29"/>
        <v>852243</v>
      </c>
      <c r="AH35" s="210">
        <f t="shared" si="30"/>
        <v>0</v>
      </c>
      <c r="AI35" s="210">
        <f t="shared" si="31"/>
        <v>0</v>
      </c>
      <c r="AJ35" s="210">
        <f t="shared" si="32"/>
        <v>0</v>
      </c>
      <c r="AK35" s="210">
        <f t="shared" si="33"/>
        <v>0</v>
      </c>
      <c r="AL35" s="210">
        <f t="shared" si="34"/>
        <v>0</v>
      </c>
      <c r="AM35" s="210">
        <f t="shared" si="35"/>
        <v>0</v>
      </c>
      <c r="AN35" s="210">
        <f t="shared" si="36"/>
        <v>0</v>
      </c>
      <c r="AO35" s="210">
        <f t="shared" si="37"/>
        <v>0</v>
      </c>
      <c r="AP35" s="210">
        <f t="shared" si="38"/>
        <v>0</v>
      </c>
      <c r="AR35" s="139" t="str">
        <f t="shared" si="39"/>
        <v>1G 40 km SFP</v>
      </c>
      <c r="AS35" s="210">
        <f t="shared" si="14"/>
        <v>0</v>
      </c>
      <c r="AT35" s="210">
        <f t="shared" si="15"/>
        <v>0</v>
      </c>
      <c r="AU35" s="210">
        <f t="shared" si="16"/>
        <v>0</v>
      </c>
      <c r="AV35" s="210">
        <f t="shared" si="17"/>
        <v>0</v>
      </c>
      <c r="AW35" s="210">
        <f t="shared" si="18"/>
        <v>0</v>
      </c>
      <c r="AX35" s="210">
        <f t="shared" si="19"/>
        <v>0</v>
      </c>
      <c r="AY35" s="210">
        <f t="shared" si="20"/>
        <v>0</v>
      </c>
      <c r="AZ35" s="210">
        <f t="shared" si="21"/>
        <v>0</v>
      </c>
      <c r="BA35" s="210">
        <f t="shared" si="22"/>
        <v>0</v>
      </c>
      <c r="BB35" s="210">
        <f t="shared" si="23"/>
        <v>0</v>
      </c>
      <c r="BC35" s="210">
        <f t="shared" si="24"/>
        <v>0</v>
      </c>
      <c r="BE35" s="139" t="str">
        <f t="shared" si="25"/>
        <v>1G 40 km SFP</v>
      </c>
      <c r="BF35" s="233">
        <f>IF(AF35=0,,10^-6*AF35*$BJ$5*Ethernet!P703)</f>
        <v>2.3078295999999998</v>
      </c>
      <c r="BG35" s="233">
        <f>IF(AG35=0,,10^-6*AG35*$BJ$5*Ethernet!Q703)</f>
        <v>1.1485370679520859</v>
      </c>
      <c r="BH35" s="233">
        <f>IF(AH35=0,,10^-6*AH35*$BJ$5*Ethernet!R703)</f>
        <v>0</v>
      </c>
      <c r="BI35" s="233">
        <f>IF(AI35=0,,10^-6*AI35*$BJ$5*Ethernet!S703)</f>
        <v>0</v>
      </c>
      <c r="BJ35" s="233">
        <f>IF(AJ35=0,,10^-6*AJ35*$BJ$5*Ethernet!T703)</f>
        <v>0</v>
      </c>
      <c r="BK35" s="233">
        <f>IF(AK35=0,,10^-6*AK35*$BJ$5*Ethernet!U703)</f>
        <v>0</v>
      </c>
      <c r="BL35" s="233">
        <f>IF(AL35=0,,10^-6*AL35*$BJ$5*Ethernet!V703)</f>
        <v>0</v>
      </c>
      <c r="BM35" s="233">
        <f>IF(AM35=0,,10^-6*AM35*$BJ$5*Ethernet!W703)</f>
        <v>0</v>
      </c>
      <c r="BN35" s="233">
        <f>IF(AN35=0,,10^-6*AN35*$BJ$5*Ethernet!X703)</f>
        <v>0</v>
      </c>
      <c r="BO35" s="233">
        <f>IF(AO35=0,,10^-6*AO35*$BJ$5*Ethernet!Y703)</f>
        <v>0</v>
      </c>
      <c r="BP35" s="233">
        <f>IF(AP35=0,,10^-6*AP35*$BJ$5*Ethernet!Z703)</f>
        <v>0</v>
      </c>
      <c r="BR35" s="139" t="str">
        <f t="shared" si="26"/>
        <v>1G 40 km SFP</v>
      </c>
      <c r="BS35" s="233">
        <f>IF(AS35=0,,10^-6*AS35*$BW$5*Ethernet!P703)</f>
        <v>0</v>
      </c>
      <c r="BT35" s="233">
        <f>IF(AT35=0,,10^-6*AT35*$BW$5*Ethernet!Q703)</f>
        <v>0</v>
      </c>
      <c r="BU35" s="233">
        <f>IF(AU35=0,,10^-6*AU35*$BW$5*Ethernet!R703)</f>
        <v>0</v>
      </c>
      <c r="BV35" s="233">
        <f>IF(AV35=0,,10^-6*AV35*$BW$5*Ethernet!S703)</f>
        <v>0</v>
      </c>
      <c r="BW35" s="233">
        <f>IF(AW35=0,,10^-6*AW35*$BW$5*Ethernet!T703)</f>
        <v>0</v>
      </c>
      <c r="BX35" s="233">
        <f>IF(AX35=0,,10^-6*AX35*$BW$5*Ethernet!U703)</f>
        <v>0</v>
      </c>
      <c r="BY35" s="233">
        <f>IF(AY35=0,,10^-6*AY35*$BW$5*Ethernet!V703)</f>
        <v>0</v>
      </c>
      <c r="BZ35" s="233">
        <f>IF(AZ35=0,,10^-6*AZ35*$BW$5*Ethernet!W703)</f>
        <v>0</v>
      </c>
      <c r="CA35" s="233">
        <f>IF(BA35=0,,10^-6*BA35*$BW$5*Ethernet!X703)</f>
        <v>0</v>
      </c>
      <c r="CB35" s="233">
        <f>IF(BB35=0,,10^-6*BB35*$BW$5*Ethernet!Y703)</f>
        <v>0</v>
      </c>
      <c r="CC35" s="233">
        <f>IF(BC35=0,,10^-6*BC35*$BW$5*Ethernet!Z703)</f>
        <v>0</v>
      </c>
    </row>
    <row r="36" spans="1:81">
      <c r="A36" s="110" t="s">
        <v>34</v>
      </c>
      <c r="B36" s="139" t="str">
        <f>Ethernet!B184</f>
        <v>1G 80 km SFP</v>
      </c>
      <c r="C36" s="210">
        <f>Ethernet!C184</f>
        <v>515486</v>
      </c>
      <c r="D36" s="210">
        <f>Ethernet!D184</f>
        <v>200286</v>
      </c>
      <c r="E36" s="210">
        <f>Ethernet!E184</f>
        <v>0</v>
      </c>
      <c r="F36" s="210">
        <f>Ethernet!F184</f>
        <v>0</v>
      </c>
      <c r="G36" s="210">
        <f>Ethernet!G184</f>
        <v>0</v>
      </c>
      <c r="H36" s="210">
        <f>Ethernet!H184</f>
        <v>0</v>
      </c>
      <c r="I36" s="210">
        <f>Ethernet!I184</f>
        <v>0</v>
      </c>
      <c r="J36" s="210">
        <f>Ethernet!J184</f>
        <v>0</v>
      </c>
      <c r="K36" s="210">
        <f>Ethernet!K184</f>
        <v>0</v>
      </c>
      <c r="L36" s="210">
        <f>Ethernet!L184</f>
        <v>0</v>
      </c>
      <c r="M36" s="210">
        <f>Ethernet!M184</f>
        <v>0</v>
      </c>
      <c r="O36" s="139" t="str">
        <f t="shared" si="0"/>
        <v>1G 80 km SFP</v>
      </c>
      <c r="P36" s="210">
        <f>Ethernet!C270</f>
        <v>0</v>
      </c>
      <c r="Q36" s="210">
        <f>Ethernet!D270</f>
        <v>0</v>
      </c>
      <c r="R36" s="210">
        <f>Ethernet!E270</f>
        <v>0</v>
      </c>
      <c r="S36" s="210">
        <f>Ethernet!F270</f>
        <v>0</v>
      </c>
      <c r="T36" s="210">
        <f>Ethernet!G270</f>
        <v>0</v>
      </c>
      <c r="U36" s="210">
        <f>Ethernet!H270</f>
        <v>0</v>
      </c>
      <c r="V36" s="210">
        <f>Ethernet!I270</f>
        <v>0</v>
      </c>
      <c r="W36" s="210">
        <f>Ethernet!J270</f>
        <v>0</v>
      </c>
      <c r="X36" s="210">
        <f>Ethernet!K270</f>
        <v>0</v>
      </c>
      <c r="Y36" s="210">
        <f>Ethernet!L270</f>
        <v>0</v>
      </c>
      <c r="Z36" s="210">
        <f>Ethernet!M270</f>
        <v>0</v>
      </c>
      <c r="AB36" s="211" t="s">
        <v>104</v>
      </c>
      <c r="AC36" s="267">
        <v>1</v>
      </c>
      <c r="AE36" s="139" t="str">
        <f t="shared" si="27"/>
        <v>1G 80 km SFP</v>
      </c>
      <c r="AF36" s="210">
        <f t="shared" si="28"/>
        <v>515486</v>
      </c>
      <c r="AG36" s="210">
        <f t="shared" si="29"/>
        <v>200286</v>
      </c>
      <c r="AH36" s="210">
        <f t="shared" si="30"/>
        <v>0</v>
      </c>
      <c r="AI36" s="210">
        <f t="shared" si="31"/>
        <v>0</v>
      </c>
      <c r="AJ36" s="210">
        <f t="shared" si="32"/>
        <v>0</v>
      </c>
      <c r="AK36" s="210">
        <f t="shared" si="33"/>
        <v>0</v>
      </c>
      <c r="AL36" s="210">
        <f t="shared" si="34"/>
        <v>0</v>
      </c>
      <c r="AM36" s="210">
        <f t="shared" si="35"/>
        <v>0</v>
      </c>
      <c r="AN36" s="210">
        <f t="shared" si="36"/>
        <v>0</v>
      </c>
      <c r="AO36" s="210">
        <f t="shared" si="37"/>
        <v>0</v>
      </c>
      <c r="AP36" s="210">
        <f t="shared" si="38"/>
        <v>0</v>
      </c>
      <c r="AR36" s="139" t="str">
        <f t="shared" si="39"/>
        <v>1G 80 km SFP</v>
      </c>
      <c r="AS36" s="210">
        <f t="shared" si="14"/>
        <v>0</v>
      </c>
      <c r="AT36" s="210">
        <f t="shared" si="15"/>
        <v>0</v>
      </c>
      <c r="AU36" s="210">
        <f t="shared" si="16"/>
        <v>0</v>
      </c>
      <c r="AV36" s="210">
        <f t="shared" si="17"/>
        <v>0</v>
      </c>
      <c r="AW36" s="210">
        <f t="shared" si="18"/>
        <v>0</v>
      </c>
      <c r="AX36" s="210">
        <f t="shared" si="19"/>
        <v>0</v>
      </c>
      <c r="AY36" s="210">
        <f t="shared" si="20"/>
        <v>0</v>
      </c>
      <c r="AZ36" s="210">
        <f t="shared" si="21"/>
        <v>0</v>
      </c>
      <c r="BA36" s="210">
        <f t="shared" si="22"/>
        <v>0</v>
      </c>
      <c r="BB36" s="210">
        <f t="shared" si="23"/>
        <v>0</v>
      </c>
      <c r="BC36" s="210">
        <f t="shared" si="24"/>
        <v>0</v>
      </c>
      <c r="BE36" s="139" t="str">
        <f t="shared" si="25"/>
        <v>1G 80 km SFP</v>
      </c>
      <c r="BF36" s="233">
        <f>IF(AF36=0,,10^-6*AF36*$BJ$5*Ethernet!P704)</f>
        <v>3.3896296000000001</v>
      </c>
      <c r="BG36" s="233">
        <f>IF(AG36=0,,10^-6*AG36*$BJ$5*Ethernet!Q704)</f>
        <v>1.1839257035794741</v>
      </c>
      <c r="BH36" s="233">
        <f>IF(AH36=0,,10^-6*AH36*$BJ$5*Ethernet!R704)</f>
        <v>0</v>
      </c>
      <c r="BI36" s="233">
        <f>IF(AI36=0,,10^-6*AI36*$BJ$5*Ethernet!S704)</f>
        <v>0</v>
      </c>
      <c r="BJ36" s="233">
        <f>IF(AJ36=0,,10^-6*AJ36*$BJ$5*Ethernet!T704)</f>
        <v>0</v>
      </c>
      <c r="BK36" s="233">
        <f>IF(AK36=0,,10^-6*AK36*$BJ$5*Ethernet!U704)</f>
        <v>0</v>
      </c>
      <c r="BL36" s="233">
        <f>IF(AL36=0,,10^-6*AL36*$BJ$5*Ethernet!V704)</f>
        <v>0</v>
      </c>
      <c r="BM36" s="233">
        <f>IF(AM36=0,,10^-6*AM36*$BJ$5*Ethernet!W704)</f>
        <v>0</v>
      </c>
      <c r="BN36" s="233">
        <f>IF(AN36=0,,10^-6*AN36*$BJ$5*Ethernet!X704)</f>
        <v>0</v>
      </c>
      <c r="BO36" s="233">
        <f>IF(AO36=0,,10^-6*AO36*$BJ$5*Ethernet!Y704)</f>
        <v>0</v>
      </c>
      <c r="BP36" s="233">
        <f>IF(AP36=0,,10^-6*AP36*$BJ$5*Ethernet!Z704)</f>
        <v>0</v>
      </c>
      <c r="BR36" s="139" t="str">
        <f t="shared" si="26"/>
        <v>1G 80 km SFP</v>
      </c>
      <c r="BS36" s="233">
        <f>IF(AS36=0,,10^-6*AS36*$BW$5*Ethernet!P704)</f>
        <v>0</v>
      </c>
      <c r="BT36" s="233">
        <f>IF(AT36=0,,10^-6*AT36*$BW$5*Ethernet!Q704)</f>
        <v>0</v>
      </c>
      <c r="BU36" s="233">
        <f>IF(AU36=0,,10^-6*AU36*$BW$5*Ethernet!R704)</f>
        <v>0</v>
      </c>
      <c r="BV36" s="233">
        <f>IF(AV36=0,,10^-6*AV36*$BW$5*Ethernet!S704)</f>
        <v>0</v>
      </c>
      <c r="BW36" s="233">
        <f>IF(AW36=0,,10^-6*AW36*$BW$5*Ethernet!T704)</f>
        <v>0</v>
      </c>
      <c r="BX36" s="233">
        <f>IF(AX36=0,,10^-6*AX36*$BW$5*Ethernet!U704)</f>
        <v>0</v>
      </c>
      <c r="BY36" s="233">
        <f>IF(AY36=0,,10^-6*AY36*$BW$5*Ethernet!V704)</f>
        <v>0</v>
      </c>
      <c r="BZ36" s="233">
        <f>IF(AZ36=0,,10^-6*AZ36*$BW$5*Ethernet!W704)</f>
        <v>0</v>
      </c>
      <c r="CA36" s="233">
        <f>IF(BA36=0,,10^-6*BA36*$BW$5*Ethernet!X704)</f>
        <v>0</v>
      </c>
      <c r="CB36" s="233">
        <f>IF(BB36=0,,10^-6*BB36*$BW$5*Ethernet!Y704)</f>
        <v>0</v>
      </c>
      <c r="CC36" s="233">
        <f>IF(BC36=0,,10^-6*BC36*$BW$5*Ethernet!Z704)</f>
        <v>0</v>
      </c>
    </row>
    <row r="37" spans="1:81">
      <c r="A37" s="110" t="s">
        <v>34</v>
      </c>
      <c r="B37" s="139" t="str">
        <f>Ethernet!B185</f>
        <v>G &amp; Fast Ethernet Various Legacy/discontinued</v>
      </c>
      <c r="C37" s="210">
        <f>Ethernet!C185</f>
        <v>0</v>
      </c>
      <c r="D37" s="210">
        <f>Ethernet!D185</f>
        <v>0</v>
      </c>
      <c r="E37" s="210">
        <f>Ethernet!E185</f>
        <v>0</v>
      </c>
      <c r="F37" s="210">
        <f>Ethernet!F185</f>
        <v>0</v>
      </c>
      <c r="G37" s="210">
        <f>Ethernet!G185</f>
        <v>0</v>
      </c>
      <c r="H37" s="210">
        <f>Ethernet!H185</f>
        <v>0</v>
      </c>
      <c r="I37" s="210">
        <f>Ethernet!I185</f>
        <v>0</v>
      </c>
      <c r="J37" s="210">
        <f>Ethernet!J185</f>
        <v>0</v>
      </c>
      <c r="K37" s="210">
        <f>Ethernet!K185</f>
        <v>0</v>
      </c>
      <c r="L37" s="210">
        <f>Ethernet!L185</f>
        <v>0</v>
      </c>
      <c r="M37" s="210">
        <f>Ethernet!M185</f>
        <v>0</v>
      </c>
      <c r="O37" s="139" t="str">
        <f t="shared" si="0"/>
        <v>G &amp; Fast Ethernet Various Legacy/discontinued</v>
      </c>
      <c r="P37" s="210">
        <f>Ethernet!C271</f>
        <v>0</v>
      </c>
      <c r="Q37" s="210">
        <f>Ethernet!D271</f>
        <v>0</v>
      </c>
      <c r="R37" s="210">
        <f>Ethernet!E271</f>
        <v>0</v>
      </c>
      <c r="S37" s="210">
        <f>Ethernet!F271</f>
        <v>0</v>
      </c>
      <c r="T37" s="210">
        <f>Ethernet!G271</f>
        <v>0</v>
      </c>
      <c r="U37" s="210">
        <f>Ethernet!H271</f>
        <v>0</v>
      </c>
      <c r="V37" s="210">
        <f>Ethernet!I271</f>
        <v>0</v>
      </c>
      <c r="W37" s="210">
        <f>Ethernet!J271</f>
        <v>0</v>
      </c>
      <c r="X37" s="210">
        <f>Ethernet!K271</f>
        <v>0</v>
      </c>
      <c r="Y37" s="210">
        <f>Ethernet!L271</f>
        <v>0</v>
      </c>
      <c r="Z37" s="210">
        <f>Ethernet!M271</f>
        <v>0</v>
      </c>
      <c r="AB37" s="211" t="s">
        <v>104</v>
      </c>
      <c r="AC37" s="267">
        <v>1</v>
      </c>
      <c r="AE37" s="139" t="str">
        <f t="shared" si="27"/>
        <v>G &amp; Fast Ethernet Various Legacy/discontinued</v>
      </c>
      <c r="AF37" s="210">
        <f t="shared" si="28"/>
        <v>0</v>
      </c>
      <c r="AG37" s="210">
        <f t="shared" si="29"/>
        <v>0</v>
      </c>
      <c r="AH37" s="210">
        <f t="shared" si="30"/>
        <v>0</v>
      </c>
      <c r="AI37" s="210">
        <f t="shared" si="31"/>
        <v>0</v>
      </c>
      <c r="AJ37" s="210">
        <f t="shared" si="32"/>
        <v>0</v>
      </c>
      <c r="AK37" s="210">
        <f t="shared" si="33"/>
        <v>0</v>
      </c>
      <c r="AL37" s="210">
        <f t="shared" si="34"/>
        <v>0</v>
      </c>
      <c r="AM37" s="210">
        <f t="shared" si="35"/>
        <v>0</v>
      </c>
      <c r="AN37" s="210">
        <f t="shared" si="36"/>
        <v>0</v>
      </c>
      <c r="AO37" s="210">
        <f t="shared" si="37"/>
        <v>0</v>
      </c>
      <c r="AP37" s="210">
        <f t="shared" si="38"/>
        <v>0</v>
      </c>
      <c r="AR37" s="139" t="str">
        <f t="shared" si="39"/>
        <v>G &amp; Fast Ethernet Various Legacy/discontinued</v>
      </c>
      <c r="AS37" s="210">
        <f t="shared" si="14"/>
        <v>0</v>
      </c>
      <c r="AT37" s="210">
        <f t="shared" si="15"/>
        <v>0</v>
      </c>
      <c r="AU37" s="210">
        <f t="shared" si="16"/>
        <v>0</v>
      </c>
      <c r="AV37" s="210">
        <f t="shared" si="17"/>
        <v>0</v>
      </c>
      <c r="AW37" s="210">
        <f t="shared" si="18"/>
        <v>0</v>
      </c>
      <c r="AX37" s="210">
        <f t="shared" si="19"/>
        <v>0</v>
      </c>
      <c r="AY37" s="210">
        <f t="shared" si="20"/>
        <v>0</v>
      </c>
      <c r="AZ37" s="210">
        <f t="shared" si="21"/>
        <v>0</v>
      </c>
      <c r="BA37" s="210">
        <f t="shared" si="22"/>
        <v>0</v>
      </c>
      <c r="BB37" s="210">
        <f t="shared" si="23"/>
        <v>0</v>
      </c>
      <c r="BC37" s="210">
        <f t="shared" si="24"/>
        <v>0</v>
      </c>
      <c r="BE37" s="139" t="str">
        <f t="shared" si="25"/>
        <v>G &amp; Fast Ethernet Various Legacy/discontinued</v>
      </c>
      <c r="BF37" s="233">
        <f>IF(AF37=0,,10^-6*AF37*$BJ$5*Ethernet!P705)</f>
        <v>0</v>
      </c>
      <c r="BG37" s="233">
        <f>IF(AG37=0,,10^-6*AG37*$BJ$5*Ethernet!Q705)</f>
        <v>0</v>
      </c>
      <c r="BH37" s="233">
        <f>IF(AH37=0,,10^-6*AH37*$BJ$5*Ethernet!R705)</f>
        <v>0</v>
      </c>
      <c r="BI37" s="233">
        <f>IF(AI37=0,,10^-6*AI37*$BJ$5*Ethernet!S705)</f>
        <v>0</v>
      </c>
      <c r="BJ37" s="233">
        <f>IF(AJ37=0,,10^-6*AJ37*$BJ$5*Ethernet!T705)</f>
        <v>0</v>
      </c>
      <c r="BK37" s="233">
        <f>IF(AK37=0,,10^-6*AK37*$BJ$5*Ethernet!U705)</f>
        <v>0</v>
      </c>
      <c r="BL37" s="233">
        <f>IF(AL37=0,,10^-6*AL37*$BJ$5*Ethernet!V705)</f>
        <v>0</v>
      </c>
      <c r="BM37" s="233">
        <f>IF(AM37=0,,10^-6*AM37*$BJ$5*Ethernet!W705)</f>
        <v>0</v>
      </c>
      <c r="BN37" s="233">
        <f>IF(AN37=0,,10^-6*AN37*$BJ$5*Ethernet!X705)</f>
        <v>0</v>
      </c>
      <c r="BO37" s="233">
        <f>IF(AO37=0,,10^-6*AO37*$BJ$5*Ethernet!Y705)</f>
        <v>0</v>
      </c>
      <c r="BP37" s="233">
        <f>IF(AP37=0,,10^-6*AP37*$BJ$5*Ethernet!Z705)</f>
        <v>0</v>
      </c>
      <c r="BR37" s="139" t="str">
        <f t="shared" si="26"/>
        <v>G &amp; Fast Ethernet Various Legacy/discontinued</v>
      </c>
      <c r="BS37" s="233">
        <f>IF(AS37=0,,10^-6*AS37*$BW$5*Ethernet!P705)</f>
        <v>0</v>
      </c>
      <c r="BT37" s="233">
        <f>IF(AT37=0,,10^-6*AT37*$BW$5*Ethernet!Q705)</f>
        <v>0</v>
      </c>
      <c r="BU37" s="233">
        <f>IF(AU37=0,,10^-6*AU37*$BW$5*Ethernet!R705)</f>
        <v>0</v>
      </c>
      <c r="BV37" s="233">
        <f>IF(AV37=0,,10^-6*AV37*$BW$5*Ethernet!S705)</f>
        <v>0</v>
      </c>
      <c r="BW37" s="233">
        <f>IF(AW37=0,,10^-6*AW37*$BW$5*Ethernet!T705)</f>
        <v>0</v>
      </c>
      <c r="BX37" s="233">
        <f>IF(AX37=0,,10^-6*AX37*$BW$5*Ethernet!U705)</f>
        <v>0</v>
      </c>
      <c r="BY37" s="233">
        <f>IF(AY37=0,,10^-6*AY37*$BW$5*Ethernet!V705)</f>
        <v>0</v>
      </c>
      <c r="BZ37" s="233">
        <f>IF(AZ37=0,,10^-6*AZ37*$BW$5*Ethernet!W705)</f>
        <v>0</v>
      </c>
      <c r="CA37" s="233">
        <f>IF(BA37=0,,10^-6*BA37*$BW$5*Ethernet!X705)</f>
        <v>0</v>
      </c>
      <c r="CB37" s="233">
        <f>IF(BB37=0,,10^-6*BB37*$BW$5*Ethernet!Y705)</f>
        <v>0</v>
      </c>
      <c r="CC37" s="233">
        <f>IF(BC37=0,,10^-6*BC37*$BW$5*Ethernet!Z705)</f>
        <v>0</v>
      </c>
    </row>
    <row r="38" spans="1:81">
      <c r="A38" s="110" t="s">
        <v>34</v>
      </c>
      <c r="B38" s="139" t="str">
        <f>Ethernet!B186</f>
        <v>10G 300 m XFP</v>
      </c>
      <c r="C38" s="210">
        <f>Ethernet!C186</f>
        <v>0</v>
      </c>
      <c r="D38" s="210">
        <f>Ethernet!D186</f>
        <v>0</v>
      </c>
      <c r="E38" s="210">
        <f>Ethernet!E186</f>
        <v>0</v>
      </c>
      <c r="F38" s="210">
        <f>Ethernet!F186</f>
        <v>0</v>
      </c>
      <c r="G38" s="210">
        <f>Ethernet!G186</f>
        <v>0</v>
      </c>
      <c r="H38" s="210">
        <f>Ethernet!H186</f>
        <v>0</v>
      </c>
      <c r="I38" s="210">
        <f>Ethernet!I186</f>
        <v>0</v>
      </c>
      <c r="J38" s="210">
        <f>Ethernet!J186</f>
        <v>0</v>
      </c>
      <c r="K38" s="210">
        <f>Ethernet!K186</f>
        <v>0</v>
      </c>
      <c r="L38" s="210">
        <f>Ethernet!L186</f>
        <v>0</v>
      </c>
      <c r="M38" s="210">
        <f>Ethernet!M186</f>
        <v>0</v>
      </c>
      <c r="O38" s="139" t="str">
        <f t="shared" si="0"/>
        <v>10G 300 m XFP</v>
      </c>
      <c r="P38" s="210">
        <f>Ethernet!C272</f>
        <v>0</v>
      </c>
      <c r="Q38" s="210">
        <f>Ethernet!D272</f>
        <v>0</v>
      </c>
      <c r="R38" s="210">
        <f>Ethernet!E272</f>
        <v>0</v>
      </c>
      <c r="S38" s="210">
        <f>Ethernet!F272</f>
        <v>0</v>
      </c>
      <c r="T38" s="210">
        <f>Ethernet!G272</f>
        <v>0</v>
      </c>
      <c r="U38" s="210">
        <f>Ethernet!H272</f>
        <v>0</v>
      </c>
      <c r="V38" s="210">
        <f>Ethernet!I272</f>
        <v>0</v>
      </c>
      <c r="W38" s="210">
        <f>Ethernet!J272</f>
        <v>0</v>
      </c>
      <c r="X38" s="210">
        <f>Ethernet!K272</f>
        <v>0</v>
      </c>
      <c r="Y38" s="210">
        <f>Ethernet!L272</f>
        <v>0</v>
      </c>
      <c r="Z38" s="210">
        <f>Ethernet!M272</f>
        <v>0</v>
      </c>
      <c r="AB38" s="211" t="s">
        <v>106</v>
      </c>
      <c r="AC38" s="267">
        <v>1</v>
      </c>
      <c r="AE38" s="139" t="str">
        <f t="shared" si="27"/>
        <v>10G 300 m XFP</v>
      </c>
      <c r="AF38" s="210">
        <f t="shared" si="28"/>
        <v>0</v>
      </c>
      <c r="AG38" s="210">
        <f t="shared" si="29"/>
        <v>0</v>
      </c>
      <c r="AH38" s="210">
        <f t="shared" si="30"/>
        <v>0</v>
      </c>
      <c r="AI38" s="210">
        <f t="shared" si="31"/>
        <v>0</v>
      </c>
      <c r="AJ38" s="210">
        <f t="shared" si="32"/>
        <v>0</v>
      </c>
      <c r="AK38" s="210">
        <f t="shared" si="33"/>
        <v>0</v>
      </c>
      <c r="AL38" s="210">
        <f t="shared" si="34"/>
        <v>0</v>
      </c>
      <c r="AM38" s="210">
        <f t="shared" si="35"/>
        <v>0</v>
      </c>
      <c r="AN38" s="210">
        <f t="shared" si="36"/>
        <v>0</v>
      </c>
      <c r="AO38" s="210">
        <f t="shared" si="37"/>
        <v>0</v>
      </c>
      <c r="AP38" s="210">
        <f t="shared" si="38"/>
        <v>0</v>
      </c>
      <c r="AR38" s="139" t="str">
        <f t="shared" si="39"/>
        <v>10G 300 m XFP</v>
      </c>
      <c r="AS38" s="210">
        <f t="shared" si="14"/>
        <v>0</v>
      </c>
      <c r="AT38" s="210">
        <f t="shared" si="15"/>
        <v>0</v>
      </c>
      <c r="AU38" s="210">
        <f t="shared" si="16"/>
        <v>0</v>
      </c>
      <c r="AV38" s="210">
        <f t="shared" si="17"/>
        <v>0</v>
      </c>
      <c r="AW38" s="210">
        <f t="shared" si="18"/>
        <v>0</v>
      </c>
      <c r="AX38" s="210">
        <f t="shared" si="19"/>
        <v>0</v>
      </c>
      <c r="AY38" s="210">
        <f t="shared" si="20"/>
        <v>0</v>
      </c>
      <c r="AZ38" s="210">
        <f t="shared" si="21"/>
        <v>0</v>
      </c>
      <c r="BA38" s="210">
        <f t="shared" si="22"/>
        <v>0</v>
      </c>
      <c r="BB38" s="210">
        <f t="shared" si="23"/>
        <v>0</v>
      </c>
      <c r="BC38" s="210">
        <f t="shared" si="24"/>
        <v>0</v>
      </c>
      <c r="BE38" s="139" t="str">
        <f t="shared" si="25"/>
        <v>10G 300 m XFP</v>
      </c>
      <c r="BF38" s="233">
        <f>IF(AF38=0,,10^-6*AF38*$BJ$5*Ethernet!P706)</f>
        <v>0</v>
      </c>
      <c r="BG38" s="233">
        <f>IF(AG38=0,,10^-6*AG38*$BJ$5*Ethernet!Q706)</f>
        <v>0</v>
      </c>
      <c r="BH38" s="233">
        <f>IF(AH38=0,,10^-6*AH38*$BJ$5*Ethernet!R706)</f>
        <v>0</v>
      </c>
      <c r="BI38" s="233">
        <f>IF(AI38=0,,10^-6*AI38*$BJ$5*Ethernet!S706)</f>
        <v>0</v>
      </c>
      <c r="BJ38" s="233">
        <f>IF(AJ38=0,,10^-6*AJ38*$BJ$5*Ethernet!T706)</f>
        <v>0</v>
      </c>
      <c r="BK38" s="233">
        <f>IF(AK38=0,,10^-6*AK38*$BJ$5*Ethernet!U706)</f>
        <v>0</v>
      </c>
      <c r="BL38" s="233">
        <f>IF(AL38=0,,10^-6*AL38*$BJ$5*Ethernet!V706)</f>
        <v>0</v>
      </c>
      <c r="BM38" s="233">
        <f>IF(AM38=0,,10^-6*AM38*$BJ$5*Ethernet!W706)</f>
        <v>0</v>
      </c>
      <c r="BN38" s="233">
        <f>IF(AN38=0,,10^-6*AN38*$BJ$5*Ethernet!X706)</f>
        <v>0</v>
      </c>
      <c r="BO38" s="233">
        <f>IF(AO38=0,,10^-6*AO38*$BJ$5*Ethernet!Y706)</f>
        <v>0</v>
      </c>
      <c r="BP38" s="233">
        <f>IF(AP38=0,,10^-6*AP38*$BJ$5*Ethernet!Z706)</f>
        <v>0</v>
      </c>
      <c r="BR38" s="139" t="str">
        <f t="shared" si="26"/>
        <v>10G 300 m XFP</v>
      </c>
      <c r="BS38" s="233">
        <f>IF(AS38=0,,10^-6*AS38*$BW$5*Ethernet!P706)</f>
        <v>0</v>
      </c>
      <c r="BT38" s="233">
        <f>IF(AT38=0,,10^-6*AT38*$BW$5*Ethernet!Q706)</f>
        <v>0</v>
      </c>
      <c r="BU38" s="233">
        <f>IF(AU38=0,,10^-6*AU38*$BW$5*Ethernet!R706)</f>
        <v>0</v>
      </c>
      <c r="BV38" s="233">
        <f>IF(AV38=0,,10^-6*AV38*$BW$5*Ethernet!S706)</f>
        <v>0</v>
      </c>
      <c r="BW38" s="233">
        <f>IF(AW38=0,,10^-6*AW38*$BW$5*Ethernet!T706)</f>
        <v>0</v>
      </c>
      <c r="BX38" s="233">
        <f>IF(AX38=0,,10^-6*AX38*$BW$5*Ethernet!U706)</f>
        <v>0</v>
      </c>
      <c r="BY38" s="233">
        <f>IF(AY38=0,,10^-6*AY38*$BW$5*Ethernet!V706)</f>
        <v>0</v>
      </c>
      <c r="BZ38" s="233">
        <f>IF(AZ38=0,,10^-6*AZ38*$BW$5*Ethernet!W706)</f>
        <v>0</v>
      </c>
      <c r="CA38" s="233">
        <f>IF(BA38=0,,10^-6*BA38*$BW$5*Ethernet!X706)</f>
        <v>0</v>
      </c>
      <c r="CB38" s="233">
        <f>IF(BB38=0,,10^-6*BB38*$BW$5*Ethernet!Y706)</f>
        <v>0</v>
      </c>
      <c r="CC38" s="233">
        <f>IF(BC38=0,,10^-6*BC38*$BW$5*Ethernet!Z706)</f>
        <v>0</v>
      </c>
    </row>
    <row r="39" spans="1:81">
      <c r="A39" s="110" t="s">
        <v>34</v>
      </c>
      <c r="B39" s="139" t="str">
        <f>Ethernet!B187</f>
        <v>10G 300 m SFP+</v>
      </c>
      <c r="C39" s="210">
        <f>Ethernet!C187</f>
        <v>0</v>
      </c>
      <c r="D39" s="210">
        <f>Ethernet!D187</f>
        <v>0</v>
      </c>
      <c r="E39" s="210">
        <f>Ethernet!E187</f>
        <v>0</v>
      </c>
      <c r="F39" s="210">
        <f>Ethernet!F187</f>
        <v>0</v>
      </c>
      <c r="G39" s="210">
        <f>Ethernet!G187</f>
        <v>0</v>
      </c>
      <c r="H39" s="210">
        <f>Ethernet!H187</f>
        <v>0</v>
      </c>
      <c r="I39" s="210">
        <f>Ethernet!I187</f>
        <v>0</v>
      </c>
      <c r="J39" s="210">
        <f>Ethernet!J187</f>
        <v>0</v>
      </c>
      <c r="K39" s="210">
        <f>Ethernet!K187</f>
        <v>0</v>
      </c>
      <c r="L39" s="210">
        <f>Ethernet!L187</f>
        <v>0</v>
      </c>
      <c r="M39" s="210">
        <f>Ethernet!M187</f>
        <v>0</v>
      </c>
      <c r="O39" s="139" t="str">
        <f t="shared" si="0"/>
        <v>10G 300 m SFP+</v>
      </c>
      <c r="P39" s="210">
        <f>Ethernet!C273</f>
        <v>0</v>
      </c>
      <c r="Q39" s="210">
        <f>Ethernet!D273</f>
        <v>0</v>
      </c>
      <c r="R39" s="210">
        <f>Ethernet!E273</f>
        <v>0</v>
      </c>
      <c r="S39" s="210">
        <f>Ethernet!F273</f>
        <v>0</v>
      </c>
      <c r="T39" s="210">
        <f>Ethernet!G273</f>
        <v>0</v>
      </c>
      <c r="U39" s="210">
        <f>Ethernet!H273</f>
        <v>0</v>
      </c>
      <c r="V39" s="210">
        <f>Ethernet!I273</f>
        <v>0</v>
      </c>
      <c r="W39" s="210">
        <f>Ethernet!J273</f>
        <v>0</v>
      </c>
      <c r="X39" s="210">
        <f>Ethernet!K273</f>
        <v>0</v>
      </c>
      <c r="Y39" s="210">
        <f>Ethernet!L273</f>
        <v>0</v>
      </c>
      <c r="Z39" s="210">
        <f>Ethernet!M273</f>
        <v>0</v>
      </c>
      <c r="AB39" s="211" t="s">
        <v>106</v>
      </c>
      <c r="AC39" s="267">
        <v>1</v>
      </c>
      <c r="AE39" s="139" t="str">
        <f t="shared" si="27"/>
        <v>10G 300 m SFP+</v>
      </c>
      <c r="AF39" s="210">
        <f t="shared" si="28"/>
        <v>0</v>
      </c>
      <c r="AG39" s="210">
        <f t="shared" si="29"/>
        <v>0</v>
      </c>
      <c r="AH39" s="210">
        <f t="shared" si="30"/>
        <v>0</v>
      </c>
      <c r="AI39" s="210">
        <f t="shared" si="31"/>
        <v>0</v>
      </c>
      <c r="AJ39" s="210">
        <f t="shared" si="32"/>
        <v>0</v>
      </c>
      <c r="AK39" s="210">
        <f t="shared" si="33"/>
        <v>0</v>
      </c>
      <c r="AL39" s="210">
        <f t="shared" si="34"/>
        <v>0</v>
      </c>
      <c r="AM39" s="210">
        <f t="shared" si="35"/>
        <v>0</v>
      </c>
      <c r="AN39" s="210">
        <f t="shared" si="36"/>
        <v>0</v>
      </c>
      <c r="AO39" s="210">
        <f t="shared" si="37"/>
        <v>0</v>
      </c>
      <c r="AP39" s="210">
        <f t="shared" si="38"/>
        <v>0</v>
      </c>
      <c r="AR39" s="139" t="str">
        <f t="shared" si="39"/>
        <v>10G 300 m SFP+</v>
      </c>
      <c r="AS39" s="210">
        <f t="shared" si="14"/>
        <v>0</v>
      </c>
      <c r="AT39" s="210">
        <f t="shared" si="15"/>
        <v>0</v>
      </c>
      <c r="AU39" s="210">
        <f t="shared" si="16"/>
        <v>0</v>
      </c>
      <c r="AV39" s="210">
        <f t="shared" si="17"/>
        <v>0</v>
      </c>
      <c r="AW39" s="210">
        <f t="shared" si="18"/>
        <v>0</v>
      </c>
      <c r="AX39" s="210">
        <f t="shared" si="19"/>
        <v>0</v>
      </c>
      <c r="AY39" s="210">
        <f t="shared" si="20"/>
        <v>0</v>
      </c>
      <c r="AZ39" s="210">
        <f t="shared" si="21"/>
        <v>0</v>
      </c>
      <c r="BA39" s="210">
        <f t="shared" si="22"/>
        <v>0</v>
      </c>
      <c r="BB39" s="210">
        <f t="shared" si="23"/>
        <v>0</v>
      </c>
      <c r="BC39" s="210">
        <f t="shared" si="24"/>
        <v>0</v>
      </c>
      <c r="BE39" s="139" t="str">
        <f t="shared" si="25"/>
        <v>10G 300 m SFP+</v>
      </c>
      <c r="BF39" s="233">
        <f>IF(AF39=0,,10^-6*AF39*$BJ$5*Ethernet!P707)</f>
        <v>0</v>
      </c>
      <c r="BG39" s="233">
        <f>IF(AG39=0,,10^-6*AG39*$BJ$5*Ethernet!Q707)</f>
        <v>0</v>
      </c>
      <c r="BH39" s="233">
        <f>IF(AH39=0,,10^-6*AH39*$BJ$5*Ethernet!R707)</f>
        <v>0</v>
      </c>
      <c r="BI39" s="233">
        <f>IF(AI39=0,,10^-6*AI39*$BJ$5*Ethernet!S707)</f>
        <v>0</v>
      </c>
      <c r="BJ39" s="233">
        <f>IF(AJ39=0,,10^-6*AJ39*$BJ$5*Ethernet!T707)</f>
        <v>0</v>
      </c>
      <c r="BK39" s="233">
        <f>IF(AK39=0,,10^-6*AK39*$BJ$5*Ethernet!U707)</f>
        <v>0</v>
      </c>
      <c r="BL39" s="233">
        <f>IF(AL39=0,,10^-6*AL39*$BJ$5*Ethernet!V707)</f>
        <v>0</v>
      </c>
      <c r="BM39" s="233">
        <f>IF(AM39=0,,10^-6*AM39*$BJ$5*Ethernet!W707)</f>
        <v>0</v>
      </c>
      <c r="BN39" s="233">
        <f>IF(AN39=0,,10^-6*AN39*$BJ$5*Ethernet!X707)</f>
        <v>0</v>
      </c>
      <c r="BO39" s="233">
        <f>IF(AO39=0,,10^-6*AO39*$BJ$5*Ethernet!Y707)</f>
        <v>0</v>
      </c>
      <c r="BP39" s="233">
        <f>IF(AP39=0,,10^-6*AP39*$BJ$5*Ethernet!Z707)</f>
        <v>0</v>
      </c>
      <c r="BR39" s="139" t="str">
        <f t="shared" si="26"/>
        <v>10G 300 m SFP+</v>
      </c>
      <c r="BS39" s="233">
        <f>IF(AS39=0,,10^-6*AS39*$BW$5*Ethernet!P707)</f>
        <v>0</v>
      </c>
      <c r="BT39" s="233">
        <f>IF(AT39=0,,10^-6*AT39*$BW$5*Ethernet!Q707)</f>
        <v>0</v>
      </c>
      <c r="BU39" s="233">
        <f>IF(AU39=0,,10^-6*AU39*$BW$5*Ethernet!R707)</f>
        <v>0</v>
      </c>
      <c r="BV39" s="233">
        <f>IF(AV39=0,,10^-6*AV39*$BW$5*Ethernet!S707)</f>
        <v>0</v>
      </c>
      <c r="BW39" s="233">
        <f>IF(AW39=0,,10^-6*AW39*$BW$5*Ethernet!T707)</f>
        <v>0</v>
      </c>
      <c r="BX39" s="233">
        <f>IF(AX39=0,,10^-6*AX39*$BW$5*Ethernet!U707)</f>
        <v>0</v>
      </c>
      <c r="BY39" s="233">
        <f>IF(AY39=0,,10^-6*AY39*$BW$5*Ethernet!V707)</f>
        <v>0</v>
      </c>
      <c r="BZ39" s="233">
        <f>IF(AZ39=0,,10^-6*AZ39*$BW$5*Ethernet!W707)</f>
        <v>0</v>
      </c>
      <c r="CA39" s="233">
        <f>IF(BA39=0,,10^-6*BA39*$BW$5*Ethernet!X707)</f>
        <v>0</v>
      </c>
      <c r="CB39" s="233">
        <f>IF(BB39=0,,10^-6*BB39*$BW$5*Ethernet!Y707)</f>
        <v>0</v>
      </c>
      <c r="CC39" s="233">
        <f>IF(BC39=0,,10^-6*BC39*$BW$5*Ethernet!Z707)</f>
        <v>0</v>
      </c>
    </row>
    <row r="40" spans="1:81">
      <c r="A40" s="110" t="s">
        <v>34</v>
      </c>
      <c r="B40" s="139" t="str">
        <f>Ethernet!B188</f>
        <v>10G LRM 220 m SFP+</v>
      </c>
      <c r="C40" s="210">
        <f>Ethernet!C188</f>
        <v>97170</v>
      </c>
      <c r="D40" s="210">
        <f>Ethernet!D188</f>
        <v>51018</v>
      </c>
      <c r="E40" s="210">
        <f>Ethernet!E188</f>
        <v>0</v>
      </c>
      <c r="F40" s="210">
        <f>Ethernet!F188</f>
        <v>0</v>
      </c>
      <c r="G40" s="210">
        <f>Ethernet!G188</f>
        <v>0</v>
      </c>
      <c r="H40" s="210">
        <f>Ethernet!H188</f>
        <v>0</v>
      </c>
      <c r="I40" s="210">
        <f>Ethernet!I188</f>
        <v>0</v>
      </c>
      <c r="J40" s="210">
        <f>Ethernet!J188</f>
        <v>0</v>
      </c>
      <c r="K40" s="210">
        <f>Ethernet!K188</f>
        <v>0</v>
      </c>
      <c r="L40" s="210">
        <f>Ethernet!L188</f>
        <v>0</v>
      </c>
      <c r="M40" s="210">
        <f>Ethernet!M188</f>
        <v>0</v>
      </c>
      <c r="O40" s="139" t="str">
        <f t="shared" si="0"/>
        <v>10G LRM 220 m SFP+</v>
      </c>
      <c r="P40" s="210">
        <f>Ethernet!C274</f>
        <v>0</v>
      </c>
      <c r="Q40" s="210">
        <f>Ethernet!D274</f>
        <v>0</v>
      </c>
      <c r="R40" s="210">
        <f>Ethernet!E274</f>
        <v>0</v>
      </c>
      <c r="S40" s="210">
        <f>Ethernet!F274</f>
        <v>0</v>
      </c>
      <c r="T40" s="210">
        <f>Ethernet!G274</f>
        <v>0</v>
      </c>
      <c r="U40" s="210">
        <f>Ethernet!H274</f>
        <v>0</v>
      </c>
      <c r="V40" s="210">
        <f>Ethernet!I274</f>
        <v>0</v>
      </c>
      <c r="W40" s="210">
        <f>Ethernet!J274</f>
        <v>0</v>
      </c>
      <c r="X40" s="210">
        <f>Ethernet!K274</f>
        <v>0</v>
      </c>
      <c r="Y40" s="210">
        <f>Ethernet!L274</f>
        <v>0</v>
      </c>
      <c r="Z40" s="210">
        <f>Ethernet!M274</f>
        <v>0</v>
      </c>
      <c r="AB40" s="211" t="s">
        <v>104</v>
      </c>
      <c r="AC40" s="267">
        <v>1</v>
      </c>
      <c r="AE40" s="139" t="str">
        <f t="shared" si="27"/>
        <v>10G LRM 220 m SFP+</v>
      </c>
      <c r="AF40" s="210">
        <f t="shared" si="28"/>
        <v>97170</v>
      </c>
      <c r="AG40" s="210">
        <f t="shared" si="29"/>
        <v>51018</v>
      </c>
      <c r="AH40" s="210">
        <f t="shared" si="30"/>
        <v>0</v>
      </c>
      <c r="AI40" s="210">
        <f t="shared" si="31"/>
        <v>0</v>
      </c>
      <c r="AJ40" s="210">
        <f t="shared" si="32"/>
        <v>0</v>
      </c>
      <c r="AK40" s="210">
        <f t="shared" si="33"/>
        <v>0</v>
      </c>
      <c r="AL40" s="210">
        <f t="shared" si="34"/>
        <v>0</v>
      </c>
      <c r="AM40" s="210">
        <f t="shared" si="35"/>
        <v>0</v>
      </c>
      <c r="AN40" s="210">
        <f t="shared" si="36"/>
        <v>0</v>
      </c>
      <c r="AO40" s="210">
        <f t="shared" si="37"/>
        <v>0</v>
      </c>
      <c r="AP40" s="210">
        <f t="shared" si="38"/>
        <v>0</v>
      </c>
      <c r="AR40" s="139" t="str">
        <f t="shared" si="39"/>
        <v>10G LRM 220 m SFP+</v>
      </c>
      <c r="AS40" s="210">
        <f t="shared" ref="AS40:AS71" si="40">IF($AB40="EML",$AC40*P40,)</f>
        <v>0</v>
      </c>
      <c r="AT40" s="210">
        <f t="shared" ref="AT40:AT71" si="41">IF($AB40="EML",$AC40*Q40,)</f>
        <v>0</v>
      </c>
      <c r="AU40" s="210">
        <f t="shared" ref="AU40:AU71" si="42">IF($AB40="EML",$AC40*R40,)</f>
        <v>0</v>
      </c>
      <c r="AV40" s="210">
        <f t="shared" ref="AV40:AV71" si="43">IF($AB40="EML",$AC40*S40,)</f>
        <v>0</v>
      </c>
      <c r="AW40" s="210">
        <f t="shared" ref="AW40:AW71" si="44">IF($AB40="EML",$AC40*T40,)</f>
        <v>0</v>
      </c>
      <c r="AX40" s="210">
        <f t="shared" ref="AX40:AX71" si="45">IF($AB40="EML",$AC40*U40,)</f>
        <v>0</v>
      </c>
      <c r="AY40" s="210">
        <f t="shared" ref="AY40:AY71" si="46">IF($AB40="EML",$AC40*V40,)</f>
        <v>0</v>
      </c>
      <c r="AZ40" s="210">
        <f t="shared" ref="AZ40:AZ71" si="47">IF($AB40="EML",$AC40*W40,)</f>
        <v>0</v>
      </c>
      <c r="BA40" s="210">
        <f t="shared" ref="BA40:BA71" si="48">IF($AB40="EML",$AC40*X40,)</f>
        <v>0</v>
      </c>
      <c r="BB40" s="210">
        <f t="shared" ref="BB40:BB71" si="49">IF($AB40="EML",$AC40*Y40,)</f>
        <v>0</v>
      </c>
      <c r="BC40" s="210">
        <f t="shared" ref="BC40:BC71" si="50">IF($AB40="EML",$AC40*Z40,)</f>
        <v>0</v>
      </c>
      <c r="BE40" s="139" t="str">
        <f t="shared" si="25"/>
        <v>10G LRM 220 m SFP+</v>
      </c>
      <c r="BF40" s="233">
        <f>IF(AF40=0,,10^-6*AF40*$BJ$5*Ethernet!P708)</f>
        <v>1.2156466000000001</v>
      </c>
      <c r="BG40" s="233">
        <f>IF(AG40=0,,10^-6*AG40*$BJ$5*Ethernet!Q708)</f>
        <v>0.60825219999999991</v>
      </c>
      <c r="BH40" s="233">
        <f>IF(AH40=0,,10^-6*AH40*$BJ$5*Ethernet!R708)</f>
        <v>0</v>
      </c>
      <c r="BI40" s="233">
        <f>IF(AI40=0,,10^-6*AI40*$BJ$5*Ethernet!S708)</f>
        <v>0</v>
      </c>
      <c r="BJ40" s="233">
        <f>IF(AJ40=0,,10^-6*AJ40*$BJ$5*Ethernet!T708)</f>
        <v>0</v>
      </c>
      <c r="BK40" s="233">
        <f>IF(AK40=0,,10^-6*AK40*$BJ$5*Ethernet!U708)</f>
        <v>0</v>
      </c>
      <c r="BL40" s="233">
        <f>IF(AL40=0,,10^-6*AL40*$BJ$5*Ethernet!V708)</f>
        <v>0</v>
      </c>
      <c r="BM40" s="233">
        <f>IF(AM40=0,,10^-6*AM40*$BJ$5*Ethernet!W708)</f>
        <v>0</v>
      </c>
      <c r="BN40" s="233">
        <f>IF(AN40=0,,10^-6*AN40*$BJ$5*Ethernet!X708)</f>
        <v>0</v>
      </c>
      <c r="BO40" s="233">
        <f>IF(AO40=0,,10^-6*AO40*$BJ$5*Ethernet!Y708)</f>
        <v>0</v>
      </c>
      <c r="BP40" s="233">
        <f>IF(AP40=0,,10^-6*AP40*$BJ$5*Ethernet!Z708)</f>
        <v>0</v>
      </c>
      <c r="BR40" s="139" t="str">
        <f t="shared" ref="BR40:BR71" si="51">B40</f>
        <v>10G LRM 220 m SFP+</v>
      </c>
      <c r="BS40" s="233">
        <f>IF(AS40=0,,10^-6*AS40*$BW$5*Ethernet!P708)</f>
        <v>0</v>
      </c>
      <c r="BT40" s="233">
        <f>IF(AT40=0,,10^-6*AT40*$BW$5*Ethernet!Q708)</f>
        <v>0</v>
      </c>
      <c r="BU40" s="233">
        <f>IF(AU40=0,,10^-6*AU40*$BW$5*Ethernet!R708)</f>
        <v>0</v>
      </c>
      <c r="BV40" s="233">
        <f>IF(AV40=0,,10^-6*AV40*$BW$5*Ethernet!S708)</f>
        <v>0</v>
      </c>
      <c r="BW40" s="233">
        <f>IF(AW40=0,,10^-6*AW40*$BW$5*Ethernet!T708)</f>
        <v>0</v>
      </c>
      <c r="BX40" s="233">
        <f>IF(AX40=0,,10^-6*AX40*$BW$5*Ethernet!U708)</f>
        <v>0</v>
      </c>
      <c r="BY40" s="233">
        <f>IF(AY40=0,,10^-6*AY40*$BW$5*Ethernet!V708)</f>
        <v>0</v>
      </c>
      <c r="BZ40" s="233">
        <f>IF(AZ40=0,,10^-6*AZ40*$BW$5*Ethernet!W708)</f>
        <v>0</v>
      </c>
      <c r="CA40" s="233">
        <f>IF(BA40=0,,10^-6*BA40*$BW$5*Ethernet!X708)</f>
        <v>0</v>
      </c>
      <c r="CB40" s="233">
        <f>IF(BB40=0,,10^-6*BB40*$BW$5*Ethernet!Y708)</f>
        <v>0</v>
      </c>
      <c r="CC40" s="233">
        <f>IF(BC40=0,,10^-6*BC40*$BW$5*Ethernet!Z708)</f>
        <v>0</v>
      </c>
    </row>
    <row r="41" spans="1:81">
      <c r="A41" s="110" t="s">
        <v>34</v>
      </c>
      <c r="B41" s="139" t="str">
        <f>Ethernet!B189</f>
        <v>10G 10 km XFP</v>
      </c>
      <c r="C41" s="210">
        <f>Ethernet!C189</f>
        <v>198404</v>
      </c>
      <c r="D41" s="210">
        <f>Ethernet!D189</f>
        <v>190735</v>
      </c>
      <c r="E41" s="210">
        <f>Ethernet!E189</f>
        <v>0</v>
      </c>
      <c r="F41" s="210">
        <f>Ethernet!F189</f>
        <v>0</v>
      </c>
      <c r="G41" s="210">
        <f>Ethernet!G189</f>
        <v>0</v>
      </c>
      <c r="H41" s="210">
        <f>Ethernet!H189</f>
        <v>0</v>
      </c>
      <c r="I41" s="210">
        <f>Ethernet!I189</f>
        <v>0</v>
      </c>
      <c r="J41" s="210">
        <f>Ethernet!J189</f>
        <v>0</v>
      </c>
      <c r="K41" s="210">
        <f>Ethernet!K189</f>
        <v>0</v>
      </c>
      <c r="L41" s="210">
        <f>Ethernet!L189</f>
        <v>0</v>
      </c>
      <c r="M41" s="210">
        <f>Ethernet!M189</f>
        <v>0</v>
      </c>
      <c r="O41" s="139" t="str">
        <f t="shared" si="0"/>
        <v>10G 10 km XFP</v>
      </c>
      <c r="P41" s="210">
        <f>Ethernet!C275</f>
        <v>0</v>
      </c>
      <c r="Q41" s="210">
        <f>Ethernet!D275</f>
        <v>0</v>
      </c>
      <c r="R41" s="210">
        <f>Ethernet!E275</f>
        <v>0</v>
      </c>
      <c r="S41" s="210">
        <f>Ethernet!F275</f>
        <v>0</v>
      </c>
      <c r="T41" s="210">
        <f>Ethernet!G275</f>
        <v>0</v>
      </c>
      <c r="U41" s="210">
        <f>Ethernet!H275</f>
        <v>0</v>
      </c>
      <c r="V41" s="210">
        <f>Ethernet!I275</f>
        <v>0</v>
      </c>
      <c r="W41" s="210">
        <f>Ethernet!J275</f>
        <v>0</v>
      </c>
      <c r="X41" s="210">
        <f>Ethernet!K275</f>
        <v>0</v>
      </c>
      <c r="Y41" s="210">
        <f>Ethernet!L275</f>
        <v>0</v>
      </c>
      <c r="Z41" s="210">
        <f>Ethernet!M275</f>
        <v>0</v>
      </c>
      <c r="AB41" s="211" t="s">
        <v>104</v>
      </c>
      <c r="AC41" s="267">
        <v>1</v>
      </c>
      <c r="AE41" s="139" t="str">
        <f t="shared" si="27"/>
        <v>10G 10 km XFP</v>
      </c>
      <c r="AF41" s="210">
        <f t="shared" si="28"/>
        <v>198404</v>
      </c>
      <c r="AG41" s="210">
        <f t="shared" si="29"/>
        <v>190735</v>
      </c>
      <c r="AH41" s="210">
        <f t="shared" si="30"/>
        <v>0</v>
      </c>
      <c r="AI41" s="210">
        <f t="shared" si="31"/>
        <v>0</v>
      </c>
      <c r="AJ41" s="210">
        <f t="shared" si="32"/>
        <v>0</v>
      </c>
      <c r="AK41" s="210">
        <f t="shared" si="33"/>
        <v>0</v>
      </c>
      <c r="AL41" s="210">
        <f t="shared" si="34"/>
        <v>0</v>
      </c>
      <c r="AM41" s="210">
        <f t="shared" si="35"/>
        <v>0</v>
      </c>
      <c r="AN41" s="210">
        <f t="shared" si="36"/>
        <v>0</v>
      </c>
      <c r="AO41" s="210">
        <f t="shared" si="37"/>
        <v>0</v>
      </c>
      <c r="AP41" s="210">
        <f t="shared" si="38"/>
        <v>0</v>
      </c>
      <c r="AR41" s="139" t="str">
        <f t="shared" si="39"/>
        <v>10G 10 km XFP</v>
      </c>
      <c r="AS41" s="210">
        <f t="shared" si="40"/>
        <v>0</v>
      </c>
      <c r="AT41" s="210">
        <f t="shared" si="41"/>
        <v>0</v>
      </c>
      <c r="AU41" s="210">
        <f t="shared" si="42"/>
        <v>0</v>
      </c>
      <c r="AV41" s="210">
        <f t="shared" si="43"/>
        <v>0</v>
      </c>
      <c r="AW41" s="210">
        <f t="shared" si="44"/>
        <v>0</v>
      </c>
      <c r="AX41" s="210">
        <f t="shared" si="45"/>
        <v>0</v>
      </c>
      <c r="AY41" s="210">
        <f t="shared" si="46"/>
        <v>0</v>
      </c>
      <c r="AZ41" s="210">
        <f t="shared" si="47"/>
        <v>0</v>
      </c>
      <c r="BA41" s="210">
        <f t="shared" si="48"/>
        <v>0</v>
      </c>
      <c r="BB41" s="210">
        <f t="shared" si="49"/>
        <v>0</v>
      </c>
      <c r="BC41" s="210">
        <f t="shared" si="50"/>
        <v>0</v>
      </c>
      <c r="BE41" s="139" t="str">
        <f t="shared" si="25"/>
        <v>10G 10 km XFP</v>
      </c>
      <c r="BF41" s="233">
        <f>IF(AF41=0,,10^-6*AF41*$BJ$5*Ethernet!P709)</f>
        <v>1.7464728196485051</v>
      </c>
      <c r="BG41" s="233">
        <f>IF(AG41=0,,10^-6*AG41*$BJ$5*Ethernet!Q709)</f>
        <v>1.5640270000000001</v>
      </c>
      <c r="BH41" s="233">
        <f>IF(AH41=0,,10^-6*AH41*$BJ$5*Ethernet!R709)</f>
        <v>0</v>
      </c>
      <c r="BI41" s="233">
        <f>IF(AI41=0,,10^-6*AI41*$BJ$5*Ethernet!S709)</f>
        <v>0</v>
      </c>
      <c r="BJ41" s="233">
        <f>IF(AJ41=0,,10^-6*AJ41*$BJ$5*Ethernet!T709)</f>
        <v>0</v>
      </c>
      <c r="BK41" s="233">
        <f>IF(AK41=0,,10^-6*AK41*$BJ$5*Ethernet!U709)</f>
        <v>0</v>
      </c>
      <c r="BL41" s="233">
        <f>IF(AL41=0,,10^-6*AL41*$BJ$5*Ethernet!V709)</f>
        <v>0</v>
      </c>
      <c r="BM41" s="233">
        <f>IF(AM41=0,,10^-6*AM41*$BJ$5*Ethernet!W709)</f>
        <v>0</v>
      </c>
      <c r="BN41" s="233">
        <f>IF(AN41=0,,10^-6*AN41*$BJ$5*Ethernet!X709)</f>
        <v>0</v>
      </c>
      <c r="BO41" s="233">
        <f>IF(AO41=0,,10^-6*AO41*$BJ$5*Ethernet!Y709)</f>
        <v>0</v>
      </c>
      <c r="BP41" s="233">
        <f>IF(AP41=0,,10^-6*AP41*$BJ$5*Ethernet!Z709)</f>
        <v>0</v>
      </c>
      <c r="BR41" s="139" t="str">
        <f t="shared" si="51"/>
        <v>10G 10 km XFP</v>
      </c>
      <c r="BS41" s="233">
        <f>IF(AS41=0,,10^-6*AS41*$BW$5*Ethernet!P709)</f>
        <v>0</v>
      </c>
      <c r="BT41" s="233">
        <f>IF(AT41=0,,10^-6*AT41*$BW$5*Ethernet!Q709)</f>
        <v>0</v>
      </c>
      <c r="BU41" s="233">
        <f>IF(AU41=0,,10^-6*AU41*$BW$5*Ethernet!R709)</f>
        <v>0</v>
      </c>
      <c r="BV41" s="233">
        <f>IF(AV41=0,,10^-6*AV41*$BW$5*Ethernet!S709)</f>
        <v>0</v>
      </c>
      <c r="BW41" s="233">
        <f>IF(AW41=0,,10^-6*AW41*$BW$5*Ethernet!T709)</f>
        <v>0</v>
      </c>
      <c r="BX41" s="233">
        <f>IF(AX41=0,,10^-6*AX41*$BW$5*Ethernet!U709)</f>
        <v>0</v>
      </c>
      <c r="BY41" s="233">
        <f>IF(AY41=0,,10^-6*AY41*$BW$5*Ethernet!V709)</f>
        <v>0</v>
      </c>
      <c r="BZ41" s="233">
        <f>IF(AZ41=0,,10^-6*AZ41*$BW$5*Ethernet!W709)</f>
        <v>0</v>
      </c>
      <c r="CA41" s="233">
        <f>IF(BA41=0,,10^-6*BA41*$BW$5*Ethernet!X709)</f>
        <v>0</v>
      </c>
      <c r="CB41" s="233">
        <f>IF(BB41=0,,10^-6*BB41*$BW$5*Ethernet!Y709)</f>
        <v>0</v>
      </c>
      <c r="CC41" s="233">
        <f>IF(BC41=0,,10^-6*BC41*$BW$5*Ethernet!Z709)</f>
        <v>0</v>
      </c>
    </row>
    <row r="42" spans="1:81">
      <c r="A42" s="110" t="s">
        <v>34</v>
      </c>
      <c r="B42" s="139" t="str">
        <f>Ethernet!B190</f>
        <v>10G 10 km SFP+</v>
      </c>
      <c r="C42" s="210">
        <f>Ethernet!C190</f>
        <v>6888855</v>
      </c>
      <c r="D42" s="210">
        <f>Ethernet!D190</f>
        <v>5290672</v>
      </c>
      <c r="E42" s="210">
        <f>Ethernet!E190</f>
        <v>0</v>
      </c>
      <c r="F42" s="210">
        <f>Ethernet!F190</f>
        <v>0</v>
      </c>
      <c r="G42" s="210">
        <f>Ethernet!G190</f>
        <v>0</v>
      </c>
      <c r="H42" s="210">
        <f>Ethernet!H190</f>
        <v>0</v>
      </c>
      <c r="I42" s="210">
        <f>Ethernet!I190</f>
        <v>0</v>
      </c>
      <c r="J42" s="210">
        <f>Ethernet!J190</f>
        <v>0</v>
      </c>
      <c r="K42" s="210">
        <f>Ethernet!K190</f>
        <v>0</v>
      </c>
      <c r="L42" s="210">
        <f>Ethernet!L190</f>
        <v>0</v>
      </c>
      <c r="M42" s="210">
        <f>Ethernet!M190</f>
        <v>0</v>
      </c>
      <c r="O42" s="139" t="str">
        <f t="shared" si="0"/>
        <v>10G 10 km SFP+</v>
      </c>
      <c r="P42" s="210">
        <f>Ethernet!C276</f>
        <v>0</v>
      </c>
      <c r="Q42" s="210">
        <f>Ethernet!D276</f>
        <v>0</v>
      </c>
      <c r="R42" s="210">
        <f>Ethernet!E276</f>
        <v>0</v>
      </c>
      <c r="S42" s="210">
        <f>Ethernet!F276</f>
        <v>0</v>
      </c>
      <c r="T42" s="210">
        <f>Ethernet!G276</f>
        <v>0</v>
      </c>
      <c r="U42" s="210">
        <f>Ethernet!H276</f>
        <v>0</v>
      </c>
      <c r="V42" s="210">
        <f>Ethernet!I276</f>
        <v>0</v>
      </c>
      <c r="W42" s="210">
        <f>Ethernet!J276</f>
        <v>0</v>
      </c>
      <c r="X42" s="210">
        <f>Ethernet!K276</f>
        <v>0</v>
      </c>
      <c r="Y42" s="210">
        <f>Ethernet!L276</f>
        <v>0</v>
      </c>
      <c r="Z42" s="210">
        <f>Ethernet!M276</f>
        <v>0</v>
      </c>
      <c r="AB42" s="211" t="s">
        <v>104</v>
      </c>
      <c r="AC42" s="267">
        <v>1</v>
      </c>
      <c r="AE42" s="139" t="str">
        <f t="shared" si="27"/>
        <v>10G 10 km SFP+</v>
      </c>
      <c r="AF42" s="210">
        <f t="shared" si="28"/>
        <v>6888855</v>
      </c>
      <c r="AG42" s="210">
        <f t="shared" si="29"/>
        <v>5290672</v>
      </c>
      <c r="AH42" s="210">
        <f t="shared" si="30"/>
        <v>0</v>
      </c>
      <c r="AI42" s="210">
        <f t="shared" si="31"/>
        <v>0</v>
      </c>
      <c r="AJ42" s="210">
        <f t="shared" si="32"/>
        <v>0</v>
      </c>
      <c r="AK42" s="210">
        <f t="shared" si="33"/>
        <v>0</v>
      </c>
      <c r="AL42" s="210">
        <f t="shared" si="34"/>
        <v>0</v>
      </c>
      <c r="AM42" s="210">
        <f t="shared" si="35"/>
        <v>0</v>
      </c>
      <c r="AN42" s="210">
        <f t="shared" si="36"/>
        <v>0</v>
      </c>
      <c r="AO42" s="210">
        <f t="shared" si="37"/>
        <v>0</v>
      </c>
      <c r="AP42" s="210">
        <f t="shared" si="38"/>
        <v>0</v>
      </c>
      <c r="AR42" s="139" t="str">
        <f t="shared" si="39"/>
        <v>10G 10 km SFP+</v>
      </c>
      <c r="AS42" s="210">
        <f t="shared" si="40"/>
        <v>0</v>
      </c>
      <c r="AT42" s="210">
        <f t="shared" si="41"/>
        <v>0</v>
      </c>
      <c r="AU42" s="210">
        <f t="shared" si="42"/>
        <v>0</v>
      </c>
      <c r="AV42" s="210">
        <f t="shared" si="43"/>
        <v>0</v>
      </c>
      <c r="AW42" s="210">
        <f t="shared" si="44"/>
        <v>0</v>
      </c>
      <c r="AX42" s="210">
        <f t="shared" si="45"/>
        <v>0</v>
      </c>
      <c r="AY42" s="210">
        <f t="shared" si="46"/>
        <v>0</v>
      </c>
      <c r="AZ42" s="210">
        <f t="shared" si="47"/>
        <v>0</v>
      </c>
      <c r="BA42" s="210">
        <f t="shared" si="48"/>
        <v>0</v>
      </c>
      <c r="BB42" s="210">
        <f t="shared" si="49"/>
        <v>0</v>
      </c>
      <c r="BC42" s="210">
        <f t="shared" si="50"/>
        <v>0</v>
      </c>
      <c r="BE42" s="139" t="str">
        <f t="shared" si="25"/>
        <v>10G 10 km SFP+</v>
      </c>
      <c r="BF42" s="233">
        <f>IF(AF42=0,,10^-6*AF42*$BJ$5*Ethernet!P710)</f>
        <v>33.30694853429295</v>
      </c>
      <c r="BG42" s="233">
        <f>IF(AG42=0,,10^-6*AG42*$BJ$5*Ethernet!Q710)</f>
        <v>22.884487370265727</v>
      </c>
      <c r="BH42" s="233">
        <f>IF(AH42=0,,10^-6*AH42*$BJ$5*Ethernet!R710)</f>
        <v>0</v>
      </c>
      <c r="BI42" s="233">
        <f>IF(AI42=0,,10^-6*AI42*$BJ$5*Ethernet!S710)</f>
        <v>0</v>
      </c>
      <c r="BJ42" s="233">
        <f>IF(AJ42=0,,10^-6*AJ42*$BJ$5*Ethernet!T710)</f>
        <v>0</v>
      </c>
      <c r="BK42" s="233">
        <f>IF(AK42=0,,10^-6*AK42*$BJ$5*Ethernet!U710)</f>
        <v>0</v>
      </c>
      <c r="BL42" s="233">
        <f>IF(AL42=0,,10^-6*AL42*$BJ$5*Ethernet!V710)</f>
        <v>0</v>
      </c>
      <c r="BM42" s="233">
        <f>IF(AM42=0,,10^-6*AM42*$BJ$5*Ethernet!W710)</f>
        <v>0</v>
      </c>
      <c r="BN42" s="233">
        <f>IF(AN42=0,,10^-6*AN42*$BJ$5*Ethernet!X710)</f>
        <v>0</v>
      </c>
      <c r="BO42" s="233">
        <f>IF(AO42=0,,10^-6*AO42*$BJ$5*Ethernet!Y710)</f>
        <v>0</v>
      </c>
      <c r="BP42" s="233">
        <f>IF(AP42=0,,10^-6*AP42*$BJ$5*Ethernet!Z710)</f>
        <v>0</v>
      </c>
      <c r="BR42" s="139" t="str">
        <f t="shared" si="51"/>
        <v>10G 10 km SFP+</v>
      </c>
      <c r="BS42" s="233">
        <f>IF(AS42=0,,10^-6*AS42*$BW$5*Ethernet!P710)</f>
        <v>0</v>
      </c>
      <c r="BT42" s="233">
        <f>IF(AT42=0,,10^-6*AT42*$BW$5*Ethernet!Q710)</f>
        <v>0</v>
      </c>
      <c r="BU42" s="233">
        <f>IF(AU42=0,,10^-6*AU42*$BW$5*Ethernet!R710)</f>
        <v>0</v>
      </c>
      <c r="BV42" s="233">
        <f>IF(AV42=0,,10^-6*AV42*$BW$5*Ethernet!S710)</f>
        <v>0</v>
      </c>
      <c r="BW42" s="233">
        <f>IF(AW42=0,,10^-6*AW42*$BW$5*Ethernet!T710)</f>
        <v>0</v>
      </c>
      <c r="BX42" s="233">
        <f>IF(AX42=0,,10^-6*AX42*$BW$5*Ethernet!U710)</f>
        <v>0</v>
      </c>
      <c r="BY42" s="233">
        <f>IF(AY42=0,,10^-6*AY42*$BW$5*Ethernet!V710)</f>
        <v>0</v>
      </c>
      <c r="BZ42" s="233">
        <f>IF(AZ42=0,,10^-6*AZ42*$BW$5*Ethernet!W710)</f>
        <v>0</v>
      </c>
      <c r="CA42" s="233">
        <f>IF(BA42=0,,10^-6*BA42*$BW$5*Ethernet!X710)</f>
        <v>0</v>
      </c>
      <c r="CB42" s="233">
        <f>IF(BB42=0,,10^-6*BB42*$BW$5*Ethernet!Y710)</f>
        <v>0</v>
      </c>
      <c r="CC42" s="233">
        <f>IF(BC42=0,,10^-6*BC42*$BW$5*Ethernet!Z710)</f>
        <v>0</v>
      </c>
    </row>
    <row r="43" spans="1:81">
      <c r="A43" s="110" t="s">
        <v>34</v>
      </c>
      <c r="B43" s="139" t="str">
        <f>Ethernet!B191</f>
        <v>10G 40 km XFP</v>
      </c>
      <c r="C43" s="210">
        <f>Ethernet!C191</f>
        <v>0</v>
      </c>
      <c r="D43" s="210">
        <f>Ethernet!D191</f>
        <v>0</v>
      </c>
      <c r="E43" s="210">
        <f>Ethernet!E191</f>
        <v>0</v>
      </c>
      <c r="F43" s="210">
        <f>Ethernet!F191</f>
        <v>0</v>
      </c>
      <c r="G43" s="210">
        <f>Ethernet!G191</f>
        <v>0</v>
      </c>
      <c r="H43" s="210">
        <f>Ethernet!H191</f>
        <v>0</v>
      </c>
      <c r="I43" s="210">
        <f>Ethernet!I191</f>
        <v>0</v>
      </c>
      <c r="J43" s="210">
        <f>Ethernet!J191</f>
        <v>0</v>
      </c>
      <c r="K43" s="210">
        <f>Ethernet!K191</f>
        <v>0</v>
      </c>
      <c r="L43" s="210">
        <f>Ethernet!L191</f>
        <v>0</v>
      </c>
      <c r="M43" s="210">
        <f>Ethernet!M191</f>
        <v>0</v>
      </c>
      <c r="O43" s="139" t="str">
        <f t="shared" si="0"/>
        <v>10G 40 km XFP</v>
      </c>
      <c r="P43" s="210">
        <f>Ethernet!C277</f>
        <v>156269</v>
      </c>
      <c r="Q43" s="210">
        <f>Ethernet!D277</f>
        <v>65850</v>
      </c>
      <c r="R43" s="210">
        <f>Ethernet!E277</f>
        <v>0</v>
      </c>
      <c r="S43" s="210">
        <f>Ethernet!F277</f>
        <v>0</v>
      </c>
      <c r="T43" s="210">
        <f>Ethernet!G277</f>
        <v>0</v>
      </c>
      <c r="U43" s="210">
        <f>Ethernet!H277</f>
        <v>0</v>
      </c>
      <c r="V43" s="210">
        <f>Ethernet!I277</f>
        <v>0</v>
      </c>
      <c r="W43" s="210">
        <f>Ethernet!J277</f>
        <v>0</v>
      </c>
      <c r="X43" s="210">
        <f>Ethernet!K277</f>
        <v>0</v>
      </c>
      <c r="Y43" s="210">
        <f>Ethernet!L277</f>
        <v>0</v>
      </c>
      <c r="Z43" s="210">
        <f>Ethernet!M277</f>
        <v>0</v>
      </c>
      <c r="AB43" s="211" t="s">
        <v>103</v>
      </c>
      <c r="AC43" s="267">
        <v>1</v>
      </c>
      <c r="AE43" s="139" t="str">
        <f t="shared" si="27"/>
        <v>10G 40 km XFP</v>
      </c>
      <c r="AF43" s="210">
        <f t="shared" si="28"/>
        <v>0</v>
      </c>
      <c r="AG43" s="210">
        <f t="shared" si="29"/>
        <v>0</v>
      </c>
      <c r="AH43" s="210">
        <f t="shared" si="30"/>
        <v>0</v>
      </c>
      <c r="AI43" s="210">
        <f t="shared" si="31"/>
        <v>0</v>
      </c>
      <c r="AJ43" s="210">
        <f t="shared" si="32"/>
        <v>0</v>
      </c>
      <c r="AK43" s="210">
        <f t="shared" si="33"/>
        <v>0</v>
      </c>
      <c r="AL43" s="210">
        <f t="shared" si="34"/>
        <v>0</v>
      </c>
      <c r="AM43" s="210">
        <f t="shared" si="35"/>
        <v>0</v>
      </c>
      <c r="AN43" s="210">
        <f t="shared" si="36"/>
        <v>0</v>
      </c>
      <c r="AO43" s="210">
        <f t="shared" si="37"/>
        <v>0</v>
      </c>
      <c r="AP43" s="210">
        <f t="shared" si="38"/>
        <v>0</v>
      </c>
      <c r="AR43" s="139" t="str">
        <f t="shared" si="39"/>
        <v>10G 40 km XFP</v>
      </c>
      <c r="AS43" s="210">
        <f t="shared" si="40"/>
        <v>156269</v>
      </c>
      <c r="AT43" s="210">
        <f t="shared" si="41"/>
        <v>65850</v>
      </c>
      <c r="AU43" s="210">
        <f t="shared" si="42"/>
        <v>0</v>
      </c>
      <c r="AV43" s="210">
        <f t="shared" si="43"/>
        <v>0</v>
      </c>
      <c r="AW43" s="210">
        <f t="shared" si="44"/>
        <v>0</v>
      </c>
      <c r="AX43" s="210">
        <f t="shared" si="45"/>
        <v>0</v>
      </c>
      <c r="AY43" s="210">
        <f t="shared" si="46"/>
        <v>0</v>
      </c>
      <c r="AZ43" s="210">
        <f t="shared" si="47"/>
        <v>0</v>
      </c>
      <c r="BA43" s="210">
        <f t="shared" si="48"/>
        <v>0</v>
      </c>
      <c r="BB43" s="210">
        <f t="shared" si="49"/>
        <v>0</v>
      </c>
      <c r="BC43" s="210">
        <f t="shared" si="50"/>
        <v>0</v>
      </c>
      <c r="BE43" s="139" t="str">
        <f t="shared" si="25"/>
        <v>10G 40 km XFP</v>
      </c>
      <c r="BF43" s="233">
        <f>IF(AF43=0,,10^-6*AF43*$BJ$5*Ethernet!P711)</f>
        <v>0</v>
      </c>
      <c r="BG43" s="233">
        <f>IF(AG43=0,,10^-6*AG43*$BJ$5*Ethernet!Q711)</f>
        <v>0</v>
      </c>
      <c r="BH43" s="233">
        <f>IF(AH43=0,,10^-6*AH43*$BJ$5*Ethernet!R711)</f>
        <v>0</v>
      </c>
      <c r="BI43" s="233">
        <f>IF(AI43=0,,10^-6*AI43*$BJ$5*Ethernet!S711)</f>
        <v>0</v>
      </c>
      <c r="BJ43" s="233">
        <f>IF(AJ43=0,,10^-6*AJ43*$BJ$5*Ethernet!T711)</f>
        <v>0</v>
      </c>
      <c r="BK43" s="233">
        <f>IF(AK43=0,,10^-6*AK43*$BJ$5*Ethernet!U711)</f>
        <v>0</v>
      </c>
      <c r="BL43" s="233">
        <f>IF(AL43=0,,10^-6*AL43*$BJ$5*Ethernet!V711)</f>
        <v>0</v>
      </c>
      <c r="BM43" s="233">
        <f>IF(AM43=0,,10^-6*AM43*$BJ$5*Ethernet!W711)</f>
        <v>0</v>
      </c>
      <c r="BN43" s="233">
        <f>IF(AN43=0,,10^-6*AN43*$BJ$5*Ethernet!X711)</f>
        <v>0</v>
      </c>
      <c r="BO43" s="233">
        <f>IF(AO43=0,,10^-6*AO43*$BJ$5*Ethernet!Y711)</f>
        <v>0</v>
      </c>
      <c r="BP43" s="233">
        <f>IF(AP43=0,,10^-6*AP43*$BJ$5*Ethernet!Z711)</f>
        <v>0</v>
      </c>
      <c r="BR43" s="139" t="str">
        <f t="shared" si="51"/>
        <v>10G 40 km XFP</v>
      </c>
      <c r="BS43" s="233">
        <f>IF(AS43=0,,10^-6*AS43*$BW$5*Ethernet!P711)</f>
        <v>3.7400454148394875</v>
      </c>
      <c r="BT43" s="233">
        <f>IF(AT43=0,,10^-6*AT43*$BW$5*Ethernet!Q711)</f>
        <v>1.5738240597067654</v>
      </c>
      <c r="BU43" s="233">
        <f>IF(AU43=0,,10^-6*AU43*$BW$5*Ethernet!R711)</f>
        <v>0</v>
      </c>
      <c r="BV43" s="233">
        <f>IF(AV43=0,,10^-6*AV43*$BW$5*Ethernet!S711)</f>
        <v>0</v>
      </c>
      <c r="BW43" s="233">
        <f>IF(AW43=0,,10^-6*AW43*$BW$5*Ethernet!T711)</f>
        <v>0</v>
      </c>
      <c r="BX43" s="233">
        <f>IF(AX43=0,,10^-6*AX43*$BW$5*Ethernet!U711)</f>
        <v>0</v>
      </c>
      <c r="BY43" s="233">
        <f>IF(AY43=0,,10^-6*AY43*$BW$5*Ethernet!V711)</f>
        <v>0</v>
      </c>
      <c r="BZ43" s="233">
        <f>IF(AZ43=0,,10^-6*AZ43*$BW$5*Ethernet!W711)</f>
        <v>0</v>
      </c>
      <c r="CA43" s="233">
        <f>IF(BA43=0,,10^-6*BA43*$BW$5*Ethernet!X711)</f>
        <v>0</v>
      </c>
      <c r="CB43" s="233">
        <f>IF(BB43=0,,10^-6*BB43*$BW$5*Ethernet!Y711)</f>
        <v>0</v>
      </c>
      <c r="CC43" s="233">
        <f>IF(BC43=0,,10^-6*BC43*$BW$5*Ethernet!Z711)</f>
        <v>0</v>
      </c>
    </row>
    <row r="44" spans="1:81">
      <c r="A44" s="110" t="s">
        <v>34</v>
      </c>
      <c r="B44" s="139" t="str">
        <f>Ethernet!B192</f>
        <v>10G 40 km SFP+</v>
      </c>
      <c r="C44" s="210">
        <f>Ethernet!C192</f>
        <v>0</v>
      </c>
      <c r="D44" s="210">
        <f>Ethernet!D192</f>
        <v>0</v>
      </c>
      <c r="E44" s="210">
        <f>Ethernet!E192</f>
        <v>0</v>
      </c>
      <c r="F44" s="210">
        <f>Ethernet!F192</f>
        <v>0</v>
      </c>
      <c r="G44" s="210">
        <f>Ethernet!G192</f>
        <v>0</v>
      </c>
      <c r="H44" s="210">
        <f>Ethernet!H192</f>
        <v>0</v>
      </c>
      <c r="I44" s="210">
        <f>Ethernet!I192</f>
        <v>0</v>
      </c>
      <c r="J44" s="210">
        <f>Ethernet!J192</f>
        <v>0</v>
      </c>
      <c r="K44" s="210">
        <f>Ethernet!K192</f>
        <v>0</v>
      </c>
      <c r="L44" s="210">
        <f>Ethernet!L192</f>
        <v>0</v>
      </c>
      <c r="M44" s="210">
        <f>Ethernet!M192</f>
        <v>0</v>
      </c>
      <c r="O44" s="139" t="str">
        <f t="shared" si="0"/>
        <v>10G 40 km SFP+</v>
      </c>
      <c r="P44" s="210">
        <f>Ethernet!C278</f>
        <v>541851.6</v>
      </c>
      <c r="Q44" s="210">
        <f>Ethernet!D278</f>
        <v>323668</v>
      </c>
      <c r="R44" s="210">
        <f>Ethernet!E278</f>
        <v>0</v>
      </c>
      <c r="S44" s="210">
        <f>Ethernet!F278</f>
        <v>0</v>
      </c>
      <c r="T44" s="210">
        <f>Ethernet!G278</f>
        <v>0</v>
      </c>
      <c r="U44" s="210">
        <f>Ethernet!H278</f>
        <v>0</v>
      </c>
      <c r="V44" s="210">
        <f>Ethernet!I278</f>
        <v>0</v>
      </c>
      <c r="W44" s="210">
        <f>Ethernet!J278</f>
        <v>0</v>
      </c>
      <c r="X44" s="210">
        <f>Ethernet!K278</f>
        <v>0</v>
      </c>
      <c r="Y44" s="210">
        <f>Ethernet!L278</f>
        <v>0</v>
      </c>
      <c r="Z44" s="210">
        <f>Ethernet!M278</f>
        <v>0</v>
      </c>
      <c r="AB44" s="211" t="s">
        <v>103</v>
      </c>
      <c r="AC44" s="267">
        <v>1</v>
      </c>
      <c r="AE44" s="139" t="str">
        <f t="shared" si="27"/>
        <v>10G 40 km SFP+</v>
      </c>
      <c r="AF44" s="210">
        <f t="shared" si="28"/>
        <v>0</v>
      </c>
      <c r="AG44" s="210">
        <f t="shared" si="29"/>
        <v>0</v>
      </c>
      <c r="AH44" s="210">
        <f t="shared" si="30"/>
        <v>0</v>
      </c>
      <c r="AI44" s="210">
        <f t="shared" si="31"/>
        <v>0</v>
      </c>
      <c r="AJ44" s="210">
        <f t="shared" si="32"/>
        <v>0</v>
      </c>
      <c r="AK44" s="210">
        <f t="shared" si="33"/>
        <v>0</v>
      </c>
      <c r="AL44" s="210">
        <f t="shared" si="34"/>
        <v>0</v>
      </c>
      <c r="AM44" s="210">
        <f t="shared" si="35"/>
        <v>0</v>
      </c>
      <c r="AN44" s="210">
        <f t="shared" si="36"/>
        <v>0</v>
      </c>
      <c r="AO44" s="210">
        <f t="shared" si="37"/>
        <v>0</v>
      </c>
      <c r="AP44" s="210">
        <f t="shared" si="38"/>
        <v>0</v>
      </c>
      <c r="AR44" s="139" t="str">
        <f t="shared" si="39"/>
        <v>10G 40 km SFP+</v>
      </c>
      <c r="AS44" s="210">
        <f t="shared" si="40"/>
        <v>541851.6</v>
      </c>
      <c r="AT44" s="210">
        <f t="shared" si="41"/>
        <v>323668</v>
      </c>
      <c r="AU44" s="210">
        <f t="shared" si="42"/>
        <v>0</v>
      </c>
      <c r="AV44" s="210">
        <f t="shared" si="43"/>
        <v>0</v>
      </c>
      <c r="AW44" s="210">
        <f t="shared" si="44"/>
        <v>0</v>
      </c>
      <c r="AX44" s="210">
        <f t="shared" si="45"/>
        <v>0</v>
      </c>
      <c r="AY44" s="210">
        <f t="shared" si="46"/>
        <v>0</v>
      </c>
      <c r="AZ44" s="210">
        <f t="shared" si="47"/>
        <v>0</v>
      </c>
      <c r="BA44" s="210">
        <f t="shared" si="48"/>
        <v>0</v>
      </c>
      <c r="BB44" s="210">
        <f t="shared" si="49"/>
        <v>0</v>
      </c>
      <c r="BC44" s="210">
        <f t="shared" si="50"/>
        <v>0</v>
      </c>
      <c r="BE44" s="139" t="str">
        <f t="shared" si="25"/>
        <v>10G 40 km SFP+</v>
      </c>
      <c r="BF44" s="233">
        <f>IF(AF44=0,,10^-6*AF44*$BJ$5*Ethernet!P712)</f>
        <v>0</v>
      </c>
      <c r="BG44" s="233">
        <f>IF(AG44=0,,10^-6*AG44*$BJ$5*Ethernet!Q712)</f>
        <v>0</v>
      </c>
      <c r="BH44" s="233">
        <f>IF(AH44=0,,10^-6*AH44*$BJ$5*Ethernet!R712)</f>
        <v>0</v>
      </c>
      <c r="BI44" s="233">
        <f>IF(AI44=0,,10^-6*AI44*$BJ$5*Ethernet!S712)</f>
        <v>0</v>
      </c>
      <c r="BJ44" s="233">
        <f>IF(AJ44=0,,10^-6*AJ44*$BJ$5*Ethernet!T712)</f>
        <v>0</v>
      </c>
      <c r="BK44" s="233">
        <f>IF(AK44=0,,10^-6*AK44*$BJ$5*Ethernet!U712)</f>
        <v>0</v>
      </c>
      <c r="BL44" s="233">
        <f>IF(AL44=0,,10^-6*AL44*$BJ$5*Ethernet!V712)</f>
        <v>0</v>
      </c>
      <c r="BM44" s="233">
        <f>IF(AM44=0,,10^-6*AM44*$BJ$5*Ethernet!W712)</f>
        <v>0</v>
      </c>
      <c r="BN44" s="233">
        <f>IF(AN44=0,,10^-6*AN44*$BJ$5*Ethernet!X712)</f>
        <v>0</v>
      </c>
      <c r="BO44" s="233">
        <f>IF(AO44=0,,10^-6*AO44*$BJ$5*Ethernet!Y712)</f>
        <v>0</v>
      </c>
      <c r="BP44" s="233">
        <f>IF(AP44=0,,10^-6*AP44*$BJ$5*Ethernet!Z712)</f>
        <v>0</v>
      </c>
      <c r="BR44" s="139" t="str">
        <f t="shared" si="51"/>
        <v>10G 40 km SFP+</v>
      </c>
      <c r="BS44" s="233">
        <f>IF(AS44=0,,10^-6*AS44*$BW$5*Ethernet!P712)</f>
        <v>10.833099714517296</v>
      </c>
      <c r="BT44" s="233">
        <f>IF(AT44=0,,10^-6*AT44*$BW$5*Ethernet!Q712)</f>
        <v>4.2735050040526756</v>
      </c>
      <c r="BU44" s="233">
        <f>IF(AU44=0,,10^-6*AU44*$BW$5*Ethernet!R712)</f>
        <v>0</v>
      </c>
      <c r="BV44" s="233">
        <f>IF(AV44=0,,10^-6*AV44*$BW$5*Ethernet!S712)</f>
        <v>0</v>
      </c>
      <c r="BW44" s="233">
        <f>IF(AW44=0,,10^-6*AW44*$BW$5*Ethernet!T712)</f>
        <v>0</v>
      </c>
      <c r="BX44" s="233">
        <f>IF(AX44=0,,10^-6*AX44*$BW$5*Ethernet!U712)</f>
        <v>0</v>
      </c>
      <c r="BY44" s="233">
        <f>IF(AY44=0,,10^-6*AY44*$BW$5*Ethernet!V712)</f>
        <v>0</v>
      </c>
      <c r="BZ44" s="233">
        <f>IF(AZ44=0,,10^-6*AZ44*$BW$5*Ethernet!W712)</f>
        <v>0</v>
      </c>
      <c r="CA44" s="233">
        <f>IF(BA44=0,,10^-6*BA44*$BW$5*Ethernet!X712)</f>
        <v>0</v>
      </c>
      <c r="CB44" s="233">
        <f>IF(BB44=0,,10^-6*BB44*$BW$5*Ethernet!Y712)</f>
        <v>0</v>
      </c>
      <c r="CC44" s="233">
        <f>IF(BC44=0,,10^-6*BC44*$BW$5*Ethernet!Z712)</f>
        <v>0</v>
      </c>
    </row>
    <row r="45" spans="1:81">
      <c r="A45" s="110" t="s">
        <v>34</v>
      </c>
      <c r="B45" s="139" t="str">
        <f>Ethernet!B193</f>
        <v>10G 80 km XFP</v>
      </c>
      <c r="C45" s="210">
        <f>Ethernet!C193</f>
        <v>0</v>
      </c>
      <c r="D45" s="210">
        <f>Ethernet!D193</f>
        <v>0</v>
      </c>
      <c r="E45" s="210">
        <f>Ethernet!E193</f>
        <v>0</v>
      </c>
      <c r="F45" s="210">
        <f>Ethernet!F193</f>
        <v>0</v>
      </c>
      <c r="G45" s="210">
        <f>Ethernet!G193</f>
        <v>0</v>
      </c>
      <c r="H45" s="210">
        <f>Ethernet!H193</f>
        <v>0</v>
      </c>
      <c r="I45" s="210">
        <f>Ethernet!I193</f>
        <v>0</v>
      </c>
      <c r="J45" s="210">
        <f>Ethernet!J193</f>
        <v>0</v>
      </c>
      <c r="K45" s="210">
        <f>Ethernet!K193</f>
        <v>0</v>
      </c>
      <c r="L45" s="210">
        <f>Ethernet!L193</f>
        <v>0</v>
      </c>
      <c r="M45" s="210">
        <f>Ethernet!M193</f>
        <v>0</v>
      </c>
      <c r="O45" s="139" t="str">
        <f t="shared" si="0"/>
        <v>10G 80 km XFP</v>
      </c>
      <c r="P45" s="210">
        <f>Ethernet!C279</f>
        <v>9982</v>
      </c>
      <c r="Q45" s="210">
        <f>Ethernet!D279</f>
        <v>2890</v>
      </c>
      <c r="R45" s="210">
        <f>Ethernet!E279</f>
        <v>0</v>
      </c>
      <c r="S45" s="210">
        <f>Ethernet!F279</f>
        <v>0</v>
      </c>
      <c r="T45" s="210">
        <f>Ethernet!G279</f>
        <v>0</v>
      </c>
      <c r="U45" s="210">
        <f>Ethernet!H279</f>
        <v>0</v>
      </c>
      <c r="V45" s="210">
        <f>Ethernet!I279</f>
        <v>0</v>
      </c>
      <c r="W45" s="210">
        <f>Ethernet!J279</f>
        <v>0</v>
      </c>
      <c r="X45" s="210">
        <f>Ethernet!K279</f>
        <v>0</v>
      </c>
      <c r="Y45" s="210">
        <f>Ethernet!L279</f>
        <v>0</v>
      </c>
      <c r="Z45" s="210">
        <f>Ethernet!M279</f>
        <v>0</v>
      </c>
      <c r="AB45" s="211" t="s">
        <v>103</v>
      </c>
      <c r="AC45" s="267">
        <v>1</v>
      </c>
      <c r="AE45" s="139" t="str">
        <f t="shared" si="27"/>
        <v>10G 80 km XFP</v>
      </c>
      <c r="AF45" s="210">
        <f t="shared" si="28"/>
        <v>0</v>
      </c>
      <c r="AG45" s="210">
        <f t="shared" si="29"/>
        <v>0</v>
      </c>
      <c r="AH45" s="210">
        <f t="shared" si="30"/>
        <v>0</v>
      </c>
      <c r="AI45" s="210">
        <f t="shared" si="31"/>
        <v>0</v>
      </c>
      <c r="AJ45" s="210">
        <f t="shared" si="32"/>
        <v>0</v>
      </c>
      <c r="AK45" s="210">
        <f t="shared" si="33"/>
        <v>0</v>
      </c>
      <c r="AL45" s="210">
        <f t="shared" si="34"/>
        <v>0</v>
      </c>
      <c r="AM45" s="210">
        <f t="shared" si="35"/>
        <v>0</v>
      </c>
      <c r="AN45" s="210">
        <f t="shared" si="36"/>
        <v>0</v>
      </c>
      <c r="AO45" s="210">
        <f t="shared" si="37"/>
        <v>0</v>
      </c>
      <c r="AP45" s="210">
        <f t="shared" si="38"/>
        <v>0</v>
      </c>
      <c r="AR45" s="139" t="str">
        <f t="shared" si="39"/>
        <v>10G 80 km XFP</v>
      </c>
      <c r="AS45" s="210">
        <f t="shared" si="40"/>
        <v>9982</v>
      </c>
      <c r="AT45" s="210">
        <f t="shared" si="41"/>
        <v>2890</v>
      </c>
      <c r="AU45" s="210">
        <f t="shared" si="42"/>
        <v>0</v>
      </c>
      <c r="AV45" s="210">
        <f t="shared" si="43"/>
        <v>0</v>
      </c>
      <c r="AW45" s="210">
        <f t="shared" si="44"/>
        <v>0</v>
      </c>
      <c r="AX45" s="210">
        <f t="shared" si="45"/>
        <v>0</v>
      </c>
      <c r="AY45" s="210">
        <f t="shared" si="46"/>
        <v>0</v>
      </c>
      <c r="AZ45" s="210">
        <f t="shared" si="47"/>
        <v>0</v>
      </c>
      <c r="BA45" s="210">
        <f t="shared" si="48"/>
        <v>0</v>
      </c>
      <c r="BB45" s="210">
        <f t="shared" si="49"/>
        <v>0</v>
      </c>
      <c r="BC45" s="210">
        <f t="shared" si="50"/>
        <v>0</v>
      </c>
      <c r="BE45" s="139" t="str">
        <f t="shared" si="25"/>
        <v>10G 80 km XFP</v>
      </c>
      <c r="BF45" s="233">
        <f>IF(AF45=0,,10^-6*AF45*$BJ$5*Ethernet!P713)</f>
        <v>0</v>
      </c>
      <c r="BG45" s="233">
        <f>IF(AG45=0,,10^-6*AG45*$BJ$5*Ethernet!Q713)</f>
        <v>0</v>
      </c>
      <c r="BH45" s="233">
        <f>IF(AH45=0,,10^-6*AH45*$BJ$5*Ethernet!R713)</f>
        <v>0</v>
      </c>
      <c r="BI45" s="233">
        <f>IF(AI45=0,,10^-6*AI45*$BJ$5*Ethernet!S713)</f>
        <v>0</v>
      </c>
      <c r="BJ45" s="233">
        <f>IF(AJ45=0,,10^-6*AJ45*$BJ$5*Ethernet!T713)</f>
        <v>0</v>
      </c>
      <c r="BK45" s="233">
        <f>IF(AK45=0,,10^-6*AK45*$BJ$5*Ethernet!U713)</f>
        <v>0</v>
      </c>
      <c r="BL45" s="233">
        <f>IF(AL45=0,,10^-6*AL45*$BJ$5*Ethernet!V713)</f>
        <v>0</v>
      </c>
      <c r="BM45" s="233">
        <f>IF(AM45=0,,10^-6*AM45*$BJ$5*Ethernet!W713)</f>
        <v>0</v>
      </c>
      <c r="BN45" s="233">
        <f>IF(AN45=0,,10^-6*AN45*$BJ$5*Ethernet!X713)</f>
        <v>0</v>
      </c>
      <c r="BO45" s="233">
        <f>IF(AO45=0,,10^-6*AO45*$BJ$5*Ethernet!Y713)</f>
        <v>0</v>
      </c>
      <c r="BP45" s="233">
        <f>IF(AP45=0,,10^-6*AP45*$BJ$5*Ethernet!Z713)</f>
        <v>0</v>
      </c>
      <c r="BR45" s="139" t="str">
        <f t="shared" si="51"/>
        <v>10G 80 km XFP</v>
      </c>
      <c r="BS45" s="233">
        <f>IF(AS45=0,,10^-6*AS45*$BW$5*Ethernet!P713)</f>
        <v>0.59599393387720045</v>
      </c>
      <c r="BT45" s="233">
        <f>IF(AT45=0,,10^-6*AT45*$BW$5*Ethernet!Q713)</f>
        <v>0.19639971398111702</v>
      </c>
      <c r="BU45" s="233">
        <f>IF(AU45=0,,10^-6*AU45*$BW$5*Ethernet!R713)</f>
        <v>0</v>
      </c>
      <c r="BV45" s="233">
        <f>IF(AV45=0,,10^-6*AV45*$BW$5*Ethernet!S713)</f>
        <v>0</v>
      </c>
      <c r="BW45" s="233">
        <f>IF(AW45=0,,10^-6*AW45*$BW$5*Ethernet!T713)</f>
        <v>0</v>
      </c>
      <c r="BX45" s="233">
        <f>IF(AX45=0,,10^-6*AX45*$BW$5*Ethernet!U713)</f>
        <v>0</v>
      </c>
      <c r="BY45" s="233">
        <f>IF(AY45=0,,10^-6*AY45*$BW$5*Ethernet!V713)</f>
        <v>0</v>
      </c>
      <c r="BZ45" s="233">
        <f>IF(AZ45=0,,10^-6*AZ45*$BW$5*Ethernet!W713)</f>
        <v>0</v>
      </c>
      <c r="CA45" s="233">
        <f>IF(BA45=0,,10^-6*BA45*$BW$5*Ethernet!X713)</f>
        <v>0</v>
      </c>
      <c r="CB45" s="233">
        <f>IF(BB45=0,,10^-6*BB45*$BW$5*Ethernet!Y713)</f>
        <v>0</v>
      </c>
      <c r="CC45" s="233">
        <f>IF(BC45=0,,10^-6*BC45*$BW$5*Ethernet!Z713)</f>
        <v>0</v>
      </c>
    </row>
    <row r="46" spans="1:81">
      <c r="A46" s="110" t="s">
        <v>34</v>
      </c>
      <c r="B46" s="139" t="str">
        <f>Ethernet!B194</f>
        <v>10G 80 km SFP+</v>
      </c>
      <c r="C46" s="210">
        <f>Ethernet!C194</f>
        <v>0</v>
      </c>
      <c r="D46" s="210">
        <f>Ethernet!D194</f>
        <v>0</v>
      </c>
      <c r="E46" s="210">
        <f>Ethernet!E194</f>
        <v>0</v>
      </c>
      <c r="F46" s="210">
        <f>Ethernet!F194</f>
        <v>0</v>
      </c>
      <c r="G46" s="210">
        <f>Ethernet!G194</f>
        <v>0</v>
      </c>
      <c r="H46" s="210">
        <f>Ethernet!H194</f>
        <v>0</v>
      </c>
      <c r="I46" s="210">
        <f>Ethernet!I194</f>
        <v>0</v>
      </c>
      <c r="J46" s="210">
        <f>Ethernet!J194</f>
        <v>0</v>
      </c>
      <c r="K46" s="210">
        <f>Ethernet!K194</f>
        <v>0</v>
      </c>
      <c r="L46" s="210">
        <f>Ethernet!L194</f>
        <v>0</v>
      </c>
      <c r="M46" s="210">
        <f>Ethernet!M194</f>
        <v>0</v>
      </c>
      <c r="O46" s="139" t="str">
        <f t="shared" si="0"/>
        <v>10G 80 km SFP+</v>
      </c>
      <c r="P46" s="210">
        <f>Ethernet!C280</f>
        <v>137379.5</v>
      </c>
      <c r="Q46" s="210">
        <f>Ethernet!D280</f>
        <v>114319</v>
      </c>
      <c r="R46" s="210">
        <f>Ethernet!E280</f>
        <v>0</v>
      </c>
      <c r="S46" s="210">
        <f>Ethernet!F280</f>
        <v>0</v>
      </c>
      <c r="T46" s="210">
        <f>Ethernet!G280</f>
        <v>0</v>
      </c>
      <c r="U46" s="210">
        <f>Ethernet!H280</f>
        <v>0</v>
      </c>
      <c r="V46" s="210">
        <f>Ethernet!I280</f>
        <v>0</v>
      </c>
      <c r="W46" s="210">
        <f>Ethernet!J280</f>
        <v>0</v>
      </c>
      <c r="X46" s="210">
        <f>Ethernet!K280</f>
        <v>0</v>
      </c>
      <c r="Y46" s="210">
        <f>Ethernet!L280</f>
        <v>0</v>
      </c>
      <c r="Z46" s="210">
        <f>Ethernet!M280</f>
        <v>0</v>
      </c>
      <c r="AB46" s="211" t="s">
        <v>103</v>
      </c>
      <c r="AC46" s="267">
        <v>1</v>
      </c>
      <c r="AE46" s="139" t="str">
        <f t="shared" si="27"/>
        <v>10G 80 km SFP+</v>
      </c>
      <c r="AF46" s="210">
        <f t="shared" si="28"/>
        <v>0</v>
      </c>
      <c r="AG46" s="210">
        <f t="shared" si="29"/>
        <v>0</v>
      </c>
      <c r="AH46" s="210">
        <f t="shared" si="30"/>
        <v>0</v>
      </c>
      <c r="AI46" s="210">
        <f t="shared" si="31"/>
        <v>0</v>
      </c>
      <c r="AJ46" s="210">
        <f t="shared" si="32"/>
        <v>0</v>
      </c>
      <c r="AK46" s="210">
        <f t="shared" si="33"/>
        <v>0</v>
      </c>
      <c r="AL46" s="210">
        <f t="shared" si="34"/>
        <v>0</v>
      </c>
      <c r="AM46" s="210">
        <f t="shared" si="35"/>
        <v>0</v>
      </c>
      <c r="AN46" s="210">
        <f t="shared" si="36"/>
        <v>0</v>
      </c>
      <c r="AO46" s="210">
        <f t="shared" si="37"/>
        <v>0</v>
      </c>
      <c r="AP46" s="210">
        <f t="shared" si="38"/>
        <v>0</v>
      </c>
      <c r="AR46" s="139" t="str">
        <f t="shared" si="39"/>
        <v>10G 80 km SFP+</v>
      </c>
      <c r="AS46" s="210">
        <f t="shared" si="40"/>
        <v>137379.5</v>
      </c>
      <c r="AT46" s="210">
        <f t="shared" si="41"/>
        <v>114319</v>
      </c>
      <c r="AU46" s="210">
        <f t="shared" si="42"/>
        <v>0</v>
      </c>
      <c r="AV46" s="210">
        <f t="shared" si="43"/>
        <v>0</v>
      </c>
      <c r="AW46" s="210">
        <f t="shared" si="44"/>
        <v>0</v>
      </c>
      <c r="AX46" s="210">
        <f t="shared" si="45"/>
        <v>0</v>
      </c>
      <c r="AY46" s="210">
        <f t="shared" si="46"/>
        <v>0</v>
      </c>
      <c r="AZ46" s="210">
        <f t="shared" si="47"/>
        <v>0</v>
      </c>
      <c r="BA46" s="210">
        <f t="shared" si="48"/>
        <v>0</v>
      </c>
      <c r="BB46" s="210">
        <f t="shared" si="49"/>
        <v>0</v>
      </c>
      <c r="BC46" s="210">
        <f t="shared" si="50"/>
        <v>0</v>
      </c>
      <c r="BE46" s="139" t="str">
        <f t="shared" si="25"/>
        <v>10G 80 km SFP+</v>
      </c>
      <c r="BF46" s="233">
        <f>IF(AF46=0,,10^-6*AF46*$BJ$5*Ethernet!P714)</f>
        <v>0</v>
      </c>
      <c r="BG46" s="233">
        <f>IF(AG46=0,,10^-6*AG46*$BJ$5*Ethernet!Q714)</f>
        <v>0</v>
      </c>
      <c r="BH46" s="233">
        <f>IF(AH46=0,,10^-6*AH46*$BJ$5*Ethernet!R714)</f>
        <v>0</v>
      </c>
      <c r="BI46" s="233">
        <f>IF(AI46=0,,10^-6*AI46*$BJ$5*Ethernet!S714)</f>
        <v>0</v>
      </c>
      <c r="BJ46" s="233">
        <f>IF(AJ46=0,,10^-6*AJ46*$BJ$5*Ethernet!T714)</f>
        <v>0</v>
      </c>
      <c r="BK46" s="233">
        <f>IF(AK46=0,,10^-6*AK46*$BJ$5*Ethernet!U714)</f>
        <v>0</v>
      </c>
      <c r="BL46" s="233">
        <f>IF(AL46=0,,10^-6*AL46*$BJ$5*Ethernet!V714)</f>
        <v>0</v>
      </c>
      <c r="BM46" s="233">
        <f>IF(AM46=0,,10^-6*AM46*$BJ$5*Ethernet!W714)</f>
        <v>0</v>
      </c>
      <c r="BN46" s="233">
        <f>IF(AN46=0,,10^-6*AN46*$BJ$5*Ethernet!X714)</f>
        <v>0</v>
      </c>
      <c r="BO46" s="233">
        <f>IF(AO46=0,,10^-6*AO46*$BJ$5*Ethernet!Y714)</f>
        <v>0</v>
      </c>
      <c r="BP46" s="233">
        <f>IF(AP46=0,,10^-6*AP46*$BJ$5*Ethernet!Z714)</f>
        <v>0</v>
      </c>
      <c r="BR46" s="139" t="str">
        <f t="shared" si="51"/>
        <v>10G 80 km SFP+</v>
      </c>
      <c r="BS46" s="233">
        <f>IF(AS46=0,,10^-6*AS46*$BW$5*Ethernet!P714)</f>
        <v>6.3761291221917968</v>
      </c>
      <c r="BT46" s="233">
        <f>IF(AT46=0,,10^-6*AT46*$BW$5*Ethernet!Q714)</f>
        <v>4.8012272880221474</v>
      </c>
      <c r="BU46" s="233">
        <f>IF(AU46=0,,10^-6*AU46*$BW$5*Ethernet!R714)</f>
        <v>0</v>
      </c>
      <c r="BV46" s="233">
        <f>IF(AV46=0,,10^-6*AV46*$BW$5*Ethernet!S714)</f>
        <v>0</v>
      </c>
      <c r="BW46" s="233">
        <f>IF(AW46=0,,10^-6*AW46*$BW$5*Ethernet!T714)</f>
        <v>0</v>
      </c>
      <c r="BX46" s="233">
        <f>IF(AX46=0,,10^-6*AX46*$BW$5*Ethernet!U714)</f>
        <v>0</v>
      </c>
      <c r="BY46" s="233">
        <f>IF(AY46=0,,10^-6*AY46*$BW$5*Ethernet!V714)</f>
        <v>0</v>
      </c>
      <c r="BZ46" s="233">
        <f>IF(AZ46=0,,10^-6*AZ46*$BW$5*Ethernet!W714)</f>
        <v>0</v>
      </c>
      <c r="CA46" s="233">
        <f>IF(BA46=0,,10^-6*BA46*$BW$5*Ethernet!X714)</f>
        <v>0</v>
      </c>
      <c r="CB46" s="233">
        <f>IF(BB46=0,,10^-6*BB46*$BW$5*Ethernet!Y714)</f>
        <v>0</v>
      </c>
      <c r="CC46" s="233">
        <f>IF(BC46=0,,10^-6*BC46*$BW$5*Ethernet!Z714)</f>
        <v>0</v>
      </c>
    </row>
    <row r="47" spans="1:81">
      <c r="A47" s="110" t="s">
        <v>34</v>
      </c>
      <c r="B47" s="139" t="str">
        <f>Ethernet!B195</f>
        <v>10G Various Legacy/discontinued</v>
      </c>
      <c r="C47" s="210">
        <f>Ethernet!C195</f>
        <v>0</v>
      </c>
      <c r="D47" s="210">
        <f>Ethernet!D195</f>
        <v>0</v>
      </c>
      <c r="E47" s="210">
        <f>Ethernet!E195</f>
        <v>0</v>
      </c>
      <c r="F47" s="210">
        <f>Ethernet!F195</f>
        <v>0</v>
      </c>
      <c r="G47" s="210">
        <f>Ethernet!G195</f>
        <v>0</v>
      </c>
      <c r="H47" s="210">
        <f>Ethernet!H195</f>
        <v>0</v>
      </c>
      <c r="I47" s="210">
        <f>Ethernet!I195</f>
        <v>0</v>
      </c>
      <c r="J47" s="210">
        <f>Ethernet!J195</f>
        <v>0</v>
      </c>
      <c r="K47" s="210">
        <f>Ethernet!K195</f>
        <v>0</v>
      </c>
      <c r="L47" s="210">
        <f>Ethernet!L195</f>
        <v>0</v>
      </c>
      <c r="M47" s="210">
        <f>Ethernet!M195</f>
        <v>0</v>
      </c>
      <c r="O47" s="139" t="str">
        <f t="shared" si="0"/>
        <v>10G Various Legacy/discontinued</v>
      </c>
      <c r="P47" s="210">
        <f>Ethernet!C281</f>
        <v>3500</v>
      </c>
      <c r="Q47" s="210">
        <f>Ethernet!D281</f>
        <v>5000</v>
      </c>
      <c r="R47" s="210">
        <f>Ethernet!E281</f>
        <v>0</v>
      </c>
      <c r="S47" s="210">
        <f>Ethernet!F281</f>
        <v>0</v>
      </c>
      <c r="T47" s="210">
        <f>Ethernet!G281</f>
        <v>0</v>
      </c>
      <c r="U47" s="210">
        <f>Ethernet!H281</f>
        <v>0</v>
      </c>
      <c r="V47" s="210">
        <f>Ethernet!I281</f>
        <v>0</v>
      </c>
      <c r="W47" s="210">
        <f>Ethernet!J281</f>
        <v>0</v>
      </c>
      <c r="X47" s="210">
        <f>Ethernet!K281</f>
        <v>0</v>
      </c>
      <c r="Y47" s="210">
        <f>Ethernet!L281</f>
        <v>0</v>
      </c>
      <c r="Z47" s="210">
        <f>Ethernet!M281</f>
        <v>0</v>
      </c>
      <c r="AB47" s="355" t="s">
        <v>107</v>
      </c>
      <c r="AC47" s="267">
        <v>1</v>
      </c>
      <c r="AE47" s="139" t="str">
        <f t="shared" si="27"/>
        <v>10G Various Legacy/discontinued</v>
      </c>
      <c r="AF47" s="210">
        <f t="shared" si="28"/>
        <v>0</v>
      </c>
      <c r="AG47" s="210">
        <f t="shared" si="29"/>
        <v>0</v>
      </c>
      <c r="AH47" s="210">
        <f t="shared" si="30"/>
        <v>0</v>
      </c>
      <c r="AI47" s="210">
        <f t="shared" si="31"/>
        <v>0</v>
      </c>
      <c r="AJ47" s="210">
        <f t="shared" si="32"/>
        <v>0</v>
      </c>
      <c r="AK47" s="210">
        <f t="shared" si="33"/>
        <v>0</v>
      </c>
      <c r="AL47" s="210">
        <f t="shared" si="34"/>
        <v>0</v>
      </c>
      <c r="AM47" s="210">
        <f t="shared" si="35"/>
        <v>0</v>
      </c>
      <c r="AN47" s="210">
        <f t="shared" si="36"/>
        <v>0</v>
      </c>
      <c r="AO47" s="210">
        <f t="shared" si="37"/>
        <v>0</v>
      </c>
      <c r="AP47" s="210">
        <f t="shared" si="38"/>
        <v>0</v>
      </c>
      <c r="AR47" s="139" t="str">
        <f t="shared" si="39"/>
        <v>10G Various Legacy/discontinued</v>
      </c>
      <c r="AS47" s="210">
        <f t="shared" si="40"/>
        <v>0</v>
      </c>
      <c r="AT47" s="210">
        <f t="shared" si="41"/>
        <v>0</v>
      </c>
      <c r="AU47" s="210">
        <f t="shared" si="42"/>
        <v>0</v>
      </c>
      <c r="AV47" s="210">
        <f t="shared" si="43"/>
        <v>0</v>
      </c>
      <c r="AW47" s="210">
        <f t="shared" si="44"/>
        <v>0</v>
      </c>
      <c r="AX47" s="210">
        <f t="shared" si="45"/>
        <v>0</v>
      </c>
      <c r="AY47" s="210">
        <f t="shared" si="46"/>
        <v>0</v>
      </c>
      <c r="AZ47" s="210">
        <f t="shared" si="47"/>
        <v>0</v>
      </c>
      <c r="BA47" s="210">
        <f t="shared" si="48"/>
        <v>0</v>
      </c>
      <c r="BB47" s="210">
        <f t="shared" si="49"/>
        <v>0</v>
      </c>
      <c r="BC47" s="210">
        <f t="shared" si="50"/>
        <v>0</v>
      </c>
      <c r="BE47" s="139" t="str">
        <f t="shared" si="25"/>
        <v>10G Various Legacy/discontinued</v>
      </c>
      <c r="BF47" s="233">
        <f>IF(AF47=0,,10^-6*AF47*$BJ$5*Ethernet!P715)</f>
        <v>0</v>
      </c>
      <c r="BG47" s="233">
        <f>IF(AG47=0,,10^-6*AG47*$BJ$5*Ethernet!Q715)</f>
        <v>0</v>
      </c>
      <c r="BH47" s="233">
        <f>IF(AH47=0,,10^-6*AH47*$BJ$5*Ethernet!R715)</f>
        <v>0</v>
      </c>
      <c r="BI47" s="233">
        <f>IF(AI47=0,,10^-6*AI47*$BJ$5*Ethernet!S715)</f>
        <v>0</v>
      </c>
      <c r="BJ47" s="233">
        <f>IF(AJ47=0,,10^-6*AJ47*$BJ$5*Ethernet!T715)</f>
        <v>0</v>
      </c>
      <c r="BK47" s="233">
        <f>IF(AK47=0,,10^-6*AK47*$BJ$5*Ethernet!U715)</f>
        <v>0</v>
      </c>
      <c r="BL47" s="233">
        <f>IF(AL47=0,,10^-6*AL47*$BJ$5*Ethernet!V715)</f>
        <v>0</v>
      </c>
      <c r="BM47" s="233">
        <f>IF(AM47=0,,10^-6*AM47*$BJ$5*Ethernet!W715)</f>
        <v>0</v>
      </c>
      <c r="BN47" s="233">
        <f>IF(AN47=0,,10^-6*AN47*$BJ$5*Ethernet!X715)</f>
        <v>0</v>
      </c>
      <c r="BO47" s="233">
        <f>IF(AO47=0,,10^-6*AO47*$BJ$5*Ethernet!Y715)</f>
        <v>0</v>
      </c>
      <c r="BP47" s="233">
        <f>IF(AP47=0,,10^-6*AP47*$BJ$5*Ethernet!Z715)</f>
        <v>0</v>
      </c>
      <c r="BR47" s="139" t="str">
        <f t="shared" si="51"/>
        <v>10G Various Legacy/discontinued</v>
      </c>
      <c r="BS47" s="233">
        <f>IF(AS47=0,,10^-6*AS47*$BW$5*Ethernet!P715)</f>
        <v>0</v>
      </c>
      <c r="BT47" s="233">
        <f>IF(AT47=0,,10^-6*AT47*$BW$5*Ethernet!Q715)</f>
        <v>0</v>
      </c>
      <c r="BU47" s="233">
        <f>IF(AU47=0,,10^-6*AU47*$BW$5*Ethernet!R715)</f>
        <v>0</v>
      </c>
      <c r="BV47" s="233">
        <f>IF(AV47=0,,10^-6*AV47*$BW$5*Ethernet!S715)</f>
        <v>0</v>
      </c>
      <c r="BW47" s="233">
        <f>IF(AW47=0,,10^-6*AW47*$BW$5*Ethernet!T715)</f>
        <v>0</v>
      </c>
      <c r="BX47" s="233">
        <f>IF(AX47=0,,10^-6*AX47*$BW$5*Ethernet!U715)</f>
        <v>0</v>
      </c>
      <c r="BY47" s="233">
        <f>IF(AY47=0,,10^-6*AY47*$BW$5*Ethernet!V715)</f>
        <v>0</v>
      </c>
      <c r="BZ47" s="233">
        <f>IF(AZ47=0,,10^-6*AZ47*$BW$5*Ethernet!W715)</f>
        <v>0</v>
      </c>
      <c r="CA47" s="233">
        <f>IF(BA47=0,,10^-6*BA47*$BW$5*Ethernet!X715)</f>
        <v>0</v>
      </c>
      <c r="CB47" s="233">
        <f>IF(BB47=0,,10^-6*BB47*$BW$5*Ethernet!Y715)</f>
        <v>0</v>
      </c>
      <c r="CC47" s="233">
        <f>IF(BC47=0,,10^-6*BC47*$BW$5*Ethernet!Z715)</f>
        <v>0</v>
      </c>
    </row>
    <row r="48" spans="1:81">
      <c r="A48" s="110" t="s">
        <v>34</v>
      </c>
      <c r="B48" s="139" t="str">
        <f>Ethernet!B196</f>
        <v>25G SR, eSR 100 - 300 m SFP28</v>
      </c>
      <c r="C48" s="210">
        <f>Ethernet!C196</f>
        <v>0</v>
      </c>
      <c r="D48" s="210">
        <f>Ethernet!D196</f>
        <v>0</v>
      </c>
      <c r="E48" s="210">
        <f>Ethernet!E196</f>
        <v>0</v>
      </c>
      <c r="F48" s="210">
        <f>Ethernet!F196</f>
        <v>0</v>
      </c>
      <c r="G48" s="210">
        <f>Ethernet!G196</f>
        <v>0</v>
      </c>
      <c r="H48" s="210">
        <f>Ethernet!H196</f>
        <v>0</v>
      </c>
      <c r="I48" s="210">
        <f>Ethernet!I196</f>
        <v>0</v>
      </c>
      <c r="J48" s="210">
        <f>Ethernet!J196</f>
        <v>0</v>
      </c>
      <c r="K48" s="210">
        <f>Ethernet!K196</f>
        <v>0</v>
      </c>
      <c r="L48" s="210">
        <f>Ethernet!L196</f>
        <v>0</v>
      </c>
      <c r="M48" s="210">
        <f>Ethernet!M196</f>
        <v>0</v>
      </c>
      <c r="O48" s="139" t="str">
        <f t="shared" si="0"/>
        <v>25G SR, eSR 100 - 300 m SFP28</v>
      </c>
      <c r="P48" s="210">
        <f>Ethernet!C282</f>
        <v>0</v>
      </c>
      <c r="Q48" s="210">
        <f>Ethernet!D282</f>
        <v>0</v>
      </c>
      <c r="R48" s="210">
        <f>Ethernet!E282</f>
        <v>0</v>
      </c>
      <c r="S48" s="210">
        <f>Ethernet!F282</f>
        <v>0</v>
      </c>
      <c r="T48" s="210">
        <f>Ethernet!G282</f>
        <v>0</v>
      </c>
      <c r="U48" s="210">
        <f>Ethernet!H282</f>
        <v>0</v>
      </c>
      <c r="V48" s="210">
        <f>Ethernet!I282</f>
        <v>0</v>
      </c>
      <c r="W48" s="210">
        <f>Ethernet!J282</f>
        <v>0</v>
      </c>
      <c r="X48" s="210">
        <f>Ethernet!K282</f>
        <v>0</v>
      </c>
      <c r="Y48" s="210">
        <f>Ethernet!L282</f>
        <v>0</v>
      </c>
      <c r="Z48" s="210">
        <f>Ethernet!M282</f>
        <v>0</v>
      </c>
      <c r="AB48" s="211" t="s">
        <v>106</v>
      </c>
      <c r="AC48" s="267">
        <v>1</v>
      </c>
      <c r="AE48" s="139" t="str">
        <f t="shared" si="27"/>
        <v>25G SR, eSR 100 - 300 m SFP28</v>
      </c>
      <c r="AF48" s="210">
        <f t="shared" si="28"/>
        <v>0</v>
      </c>
      <c r="AG48" s="210">
        <f t="shared" si="29"/>
        <v>0</v>
      </c>
      <c r="AH48" s="210">
        <f t="shared" si="30"/>
        <v>0</v>
      </c>
      <c r="AI48" s="210">
        <f t="shared" si="31"/>
        <v>0</v>
      </c>
      <c r="AJ48" s="210">
        <f t="shared" si="32"/>
        <v>0</v>
      </c>
      <c r="AK48" s="210">
        <f t="shared" si="33"/>
        <v>0</v>
      </c>
      <c r="AL48" s="210">
        <f t="shared" si="34"/>
        <v>0</v>
      </c>
      <c r="AM48" s="210">
        <f t="shared" si="35"/>
        <v>0</v>
      </c>
      <c r="AN48" s="210">
        <f t="shared" si="36"/>
        <v>0</v>
      </c>
      <c r="AO48" s="210">
        <f t="shared" si="37"/>
        <v>0</v>
      </c>
      <c r="AP48" s="210">
        <f t="shared" si="38"/>
        <v>0</v>
      </c>
      <c r="AR48" s="139" t="str">
        <f t="shared" si="39"/>
        <v>25G SR, eSR 100 - 300 m SFP28</v>
      </c>
      <c r="AS48" s="210">
        <f t="shared" si="40"/>
        <v>0</v>
      </c>
      <c r="AT48" s="210">
        <f t="shared" si="41"/>
        <v>0</v>
      </c>
      <c r="AU48" s="210">
        <f t="shared" si="42"/>
        <v>0</v>
      </c>
      <c r="AV48" s="210">
        <f t="shared" si="43"/>
        <v>0</v>
      </c>
      <c r="AW48" s="210">
        <f t="shared" si="44"/>
        <v>0</v>
      </c>
      <c r="AX48" s="210">
        <f t="shared" si="45"/>
        <v>0</v>
      </c>
      <c r="AY48" s="210">
        <f t="shared" si="46"/>
        <v>0</v>
      </c>
      <c r="AZ48" s="210">
        <f t="shared" si="47"/>
        <v>0</v>
      </c>
      <c r="BA48" s="210">
        <f t="shared" si="48"/>
        <v>0</v>
      </c>
      <c r="BB48" s="210">
        <f t="shared" si="49"/>
        <v>0</v>
      </c>
      <c r="BC48" s="210">
        <f t="shared" si="50"/>
        <v>0</v>
      </c>
      <c r="BE48" s="139" t="str">
        <f t="shared" si="25"/>
        <v>25G SR, eSR 100 - 300 m SFP28</v>
      </c>
      <c r="BF48" s="233">
        <f>IF(AF48=0,,10^-6*AF48*$BJ$5*Ethernet!P716)</f>
        <v>0</v>
      </c>
      <c r="BG48" s="233">
        <f>IF(AG48=0,,10^-6*AG48*$BJ$5*Ethernet!Q716)</f>
        <v>0</v>
      </c>
      <c r="BH48" s="233">
        <f>IF(AH48=0,,10^-6*AH48*$BJ$5*Ethernet!R716)</f>
        <v>0</v>
      </c>
      <c r="BI48" s="233">
        <f>IF(AI48=0,,10^-6*AI48*$BJ$5*Ethernet!S716)</f>
        <v>0</v>
      </c>
      <c r="BJ48" s="233">
        <f>IF(AJ48=0,,10^-6*AJ48*$BJ$5*Ethernet!T716)</f>
        <v>0</v>
      </c>
      <c r="BK48" s="233">
        <f>IF(AK48=0,,10^-6*AK48*$BJ$5*Ethernet!U716)</f>
        <v>0</v>
      </c>
      <c r="BL48" s="233">
        <f>IF(AL48=0,,10^-6*AL48*$BJ$5*Ethernet!V716)</f>
        <v>0</v>
      </c>
      <c r="BM48" s="233">
        <f>IF(AM48=0,,10^-6*AM48*$BJ$5*Ethernet!W716)</f>
        <v>0</v>
      </c>
      <c r="BN48" s="233">
        <f>IF(AN48=0,,10^-6*AN48*$BJ$5*Ethernet!X716)</f>
        <v>0</v>
      </c>
      <c r="BO48" s="233">
        <f>IF(AO48=0,,10^-6*AO48*$BJ$5*Ethernet!Y716)</f>
        <v>0</v>
      </c>
      <c r="BP48" s="233">
        <f>IF(AP48=0,,10^-6*AP48*$BJ$5*Ethernet!Z716)</f>
        <v>0</v>
      </c>
      <c r="BR48" s="139" t="str">
        <f t="shared" si="51"/>
        <v>25G SR, eSR 100 - 300 m SFP28</v>
      </c>
      <c r="BS48" s="233">
        <f>IF(AS48=0,,10^-6*AS48*$BW$5*Ethernet!P716)</f>
        <v>0</v>
      </c>
      <c r="BT48" s="233">
        <f>IF(AT48=0,,10^-6*AT48*$BW$5*Ethernet!Q716)</f>
        <v>0</v>
      </c>
      <c r="BU48" s="233">
        <f>IF(AU48=0,,10^-6*AU48*$BW$5*Ethernet!R716)</f>
        <v>0</v>
      </c>
      <c r="BV48" s="233">
        <f>IF(AV48=0,,10^-6*AV48*$BW$5*Ethernet!S716)</f>
        <v>0</v>
      </c>
      <c r="BW48" s="233">
        <f>IF(AW48=0,,10^-6*AW48*$BW$5*Ethernet!T716)</f>
        <v>0</v>
      </c>
      <c r="BX48" s="233">
        <f>IF(AX48=0,,10^-6*AX48*$BW$5*Ethernet!U716)</f>
        <v>0</v>
      </c>
      <c r="BY48" s="233">
        <f>IF(AY48=0,,10^-6*AY48*$BW$5*Ethernet!V716)</f>
        <v>0</v>
      </c>
      <c r="BZ48" s="233">
        <f>IF(AZ48=0,,10^-6*AZ48*$BW$5*Ethernet!W716)</f>
        <v>0</v>
      </c>
      <c r="CA48" s="233">
        <f>IF(BA48=0,,10^-6*BA48*$BW$5*Ethernet!X716)</f>
        <v>0</v>
      </c>
      <c r="CB48" s="233">
        <f>IF(BB48=0,,10^-6*BB48*$BW$5*Ethernet!Y716)</f>
        <v>0</v>
      </c>
      <c r="CC48" s="233">
        <f>IF(BC48=0,,10^-6*BC48*$BW$5*Ethernet!Z716)</f>
        <v>0</v>
      </c>
    </row>
    <row r="49" spans="1:81">
      <c r="A49" s="110" t="s">
        <v>34</v>
      </c>
      <c r="B49" s="139" t="str">
        <f>Ethernet!B197</f>
        <v>25G LR 10 km SFP28</v>
      </c>
      <c r="C49" s="210">
        <f>Ethernet!C197</f>
        <v>34025.4</v>
      </c>
      <c r="D49" s="210">
        <f>Ethernet!D197</f>
        <v>42937.05000000001</v>
      </c>
      <c r="E49" s="210">
        <f>Ethernet!E197</f>
        <v>0</v>
      </c>
      <c r="F49" s="210">
        <f>Ethernet!F197</f>
        <v>0</v>
      </c>
      <c r="G49" s="210">
        <f>Ethernet!G197</f>
        <v>0</v>
      </c>
      <c r="H49" s="210">
        <f>Ethernet!H197</f>
        <v>0</v>
      </c>
      <c r="I49" s="210">
        <f>Ethernet!I197</f>
        <v>0</v>
      </c>
      <c r="J49" s="210">
        <f>Ethernet!J197</f>
        <v>0</v>
      </c>
      <c r="K49" s="210">
        <f>Ethernet!K197</f>
        <v>0</v>
      </c>
      <c r="L49" s="210">
        <f>Ethernet!L197</f>
        <v>0</v>
      </c>
      <c r="M49" s="210">
        <f>Ethernet!M197</f>
        <v>0</v>
      </c>
      <c r="O49" s="139" t="str">
        <f t="shared" si="0"/>
        <v>25G LR 10 km SFP28</v>
      </c>
      <c r="P49" s="210">
        <f>Ethernet!C283</f>
        <v>22683.599999999995</v>
      </c>
      <c r="Q49" s="210">
        <f>Ethernet!D283</f>
        <v>23119.94999999999</v>
      </c>
      <c r="R49" s="210">
        <f>Ethernet!E283</f>
        <v>0</v>
      </c>
      <c r="S49" s="210">
        <f>Ethernet!F283</f>
        <v>0</v>
      </c>
      <c r="T49" s="210">
        <f>Ethernet!G283</f>
        <v>0</v>
      </c>
      <c r="U49" s="210">
        <f>Ethernet!H283</f>
        <v>0</v>
      </c>
      <c r="V49" s="210">
        <f>Ethernet!I283</f>
        <v>0</v>
      </c>
      <c r="W49" s="210">
        <f>Ethernet!J283</f>
        <v>0</v>
      </c>
      <c r="X49" s="210">
        <f>Ethernet!K283</f>
        <v>0</v>
      </c>
      <c r="Y49" s="210">
        <f>Ethernet!L283</f>
        <v>0</v>
      </c>
      <c r="Z49" s="210">
        <f>Ethernet!M283</f>
        <v>0</v>
      </c>
      <c r="AB49" s="211" t="s">
        <v>103</v>
      </c>
      <c r="AC49" s="267">
        <v>1</v>
      </c>
      <c r="AE49" s="139" t="str">
        <f t="shared" si="27"/>
        <v>25G LR 10 km SFP28</v>
      </c>
      <c r="AF49" s="210">
        <f t="shared" si="28"/>
        <v>34025.4</v>
      </c>
      <c r="AG49" s="210">
        <f t="shared" si="29"/>
        <v>42937.05000000001</v>
      </c>
      <c r="AH49" s="210">
        <f t="shared" si="30"/>
        <v>0</v>
      </c>
      <c r="AI49" s="210">
        <f t="shared" si="31"/>
        <v>0</v>
      </c>
      <c r="AJ49" s="210">
        <f t="shared" si="32"/>
        <v>0</v>
      </c>
      <c r="AK49" s="210">
        <f t="shared" si="33"/>
        <v>0</v>
      </c>
      <c r="AL49" s="210">
        <f t="shared" si="34"/>
        <v>0</v>
      </c>
      <c r="AM49" s="210">
        <f t="shared" si="35"/>
        <v>0</v>
      </c>
      <c r="AN49" s="210">
        <f t="shared" si="36"/>
        <v>0</v>
      </c>
      <c r="AO49" s="210">
        <f t="shared" si="37"/>
        <v>0</v>
      </c>
      <c r="AP49" s="210">
        <f t="shared" si="38"/>
        <v>0</v>
      </c>
      <c r="AR49" s="139" t="str">
        <f t="shared" si="39"/>
        <v>25G LR 10 km SFP28</v>
      </c>
      <c r="AS49" s="210">
        <f t="shared" si="40"/>
        <v>22683.599999999995</v>
      </c>
      <c r="AT49" s="210">
        <f t="shared" si="41"/>
        <v>23119.94999999999</v>
      </c>
      <c r="AU49" s="210">
        <f t="shared" si="42"/>
        <v>0</v>
      </c>
      <c r="AV49" s="210">
        <f t="shared" si="43"/>
        <v>0</v>
      </c>
      <c r="AW49" s="210">
        <f t="shared" si="44"/>
        <v>0</v>
      </c>
      <c r="AX49" s="210">
        <f t="shared" si="45"/>
        <v>0</v>
      </c>
      <c r="AY49" s="210">
        <f t="shared" si="46"/>
        <v>0</v>
      </c>
      <c r="AZ49" s="210">
        <f t="shared" si="47"/>
        <v>0</v>
      </c>
      <c r="BA49" s="210">
        <f t="shared" si="48"/>
        <v>0</v>
      </c>
      <c r="BB49" s="210">
        <f t="shared" si="49"/>
        <v>0</v>
      </c>
      <c r="BC49" s="210">
        <f t="shared" si="50"/>
        <v>0</v>
      </c>
      <c r="BE49" s="139" t="str">
        <f t="shared" si="25"/>
        <v>25G LR 10 km SFP28</v>
      </c>
      <c r="BF49" s="233">
        <f>IF(AF49=0,,10^-6*AF49*$BJ$5*Ethernet!P717)</f>
        <v>1.3244371847999996</v>
      </c>
      <c r="BG49" s="233">
        <f>IF(AG49=0,,10^-6*AG49*$BJ$5*Ethernet!Q717)</f>
        <v>1.0071521200000004</v>
      </c>
      <c r="BH49" s="233">
        <f>IF(AH49=0,,10^-6*AH49*$BJ$5*Ethernet!R717)</f>
        <v>0</v>
      </c>
      <c r="BI49" s="233">
        <f>IF(AI49=0,,10^-6*AI49*$BJ$5*Ethernet!S717)</f>
        <v>0</v>
      </c>
      <c r="BJ49" s="233">
        <f>IF(AJ49=0,,10^-6*AJ49*$BJ$5*Ethernet!T717)</f>
        <v>0</v>
      </c>
      <c r="BK49" s="233">
        <f>IF(AK49=0,,10^-6*AK49*$BJ$5*Ethernet!U717)</f>
        <v>0</v>
      </c>
      <c r="BL49" s="233">
        <f>IF(AL49=0,,10^-6*AL49*$BJ$5*Ethernet!V717)</f>
        <v>0</v>
      </c>
      <c r="BM49" s="233">
        <f>IF(AM49=0,,10^-6*AM49*$BJ$5*Ethernet!W717)</f>
        <v>0</v>
      </c>
      <c r="BN49" s="233">
        <f>IF(AN49=0,,10^-6*AN49*$BJ$5*Ethernet!X717)</f>
        <v>0</v>
      </c>
      <c r="BO49" s="233">
        <f>IF(AO49=0,,10^-6*AO49*$BJ$5*Ethernet!Y717)</f>
        <v>0</v>
      </c>
      <c r="BP49" s="233">
        <f>IF(AP49=0,,10^-6*AP49*$BJ$5*Ethernet!Z717)</f>
        <v>0</v>
      </c>
      <c r="BR49" s="139" t="str">
        <f t="shared" si="51"/>
        <v>25G LR 10 km SFP28</v>
      </c>
      <c r="BS49" s="233">
        <f>IF(AS49=0,,10^-6*AS49*$BW$5*Ethernet!P717)</f>
        <v>0.88295812319999956</v>
      </c>
      <c r="BT49" s="233">
        <f>IF(AT49=0,,10^-6*AT49*$BW$5*Ethernet!Q717)</f>
        <v>0.54231267999999988</v>
      </c>
      <c r="BU49" s="233">
        <f>IF(AU49=0,,10^-6*AU49*$BW$5*Ethernet!R717)</f>
        <v>0</v>
      </c>
      <c r="BV49" s="233">
        <f>IF(AV49=0,,10^-6*AV49*$BW$5*Ethernet!S717)</f>
        <v>0</v>
      </c>
      <c r="BW49" s="233">
        <f>IF(AW49=0,,10^-6*AW49*$BW$5*Ethernet!T717)</f>
        <v>0</v>
      </c>
      <c r="BX49" s="233">
        <f>IF(AX49=0,,10^-6*AX49*$BW$5*Ethernet!U717)</f>
        <v>0</v>
      </c>
      <c r="BY49" s="233">
        <f>IF(AY49=0,,10^-6*AY49*$BW$5*Ethernet!V717)</f>
        <v>0</v>
      </c>
      <c r="BZ49" s="233">
        <f>IF(AZ49=0,,10^-6*AZ49*$BW$5*Ethernet!W717)</f>
        <v>0</v>
      </c>
      <c r="CA49" s="233">
        <f>IF(BA49=0,,10^-6*BA49*$BW$5*Ethernet!X717)</f>
        <v>0</v>
      </c>
      <c r="CB49" s="233">
        <f>IF(BB49=0,,10^-6*BB49*$BW$5*Ethernet!Y717)</f>
        <v>0</v>
      </c>
      <c r="CC49" s="233">
        <f>IF(BC49=0,,10^-6*BC49*$BW$5*Ethernet!Z717)</f>
        <v>0</v>
      </c>
    </row>
    <row r="50" spans="1:81">
      <c r="A50" s="110" t="s">
        <v>34</v>
      </c>
      <c r="B50" s="139" t="str">
        <f>Ethernet!B198</f>
        <v>25G ER 40 km SFP28</v>
      </c>
      <c r="C50" s="210">
        <f>Ethernet!C198</f>
        <v>0</v>
      </c>
      <c r="D50" s="210">
        <f>Ethernet!D198</f>
        <v>0</v>
      </c>
      <c r="E50" s="210">
        <f>Ethernet!E198</f>
        <v>0</v>
      </c>
      <c r="F50" s="210">
        <f>Ethernet!F198</f>
        <v>0</v>
      </c>
      <c r="G50" s="210">
        <f>Ethernet!G198</f>
        <v>0</v>
      </c>
      <c r="H50" s="210">
        <f>Ethernet!H198</f>
        <v>0</v>
      </c>
      <c r="I50" s="210">
        <f>Ethernet!I198</f>
        <v>0</v>
      </c>
      <c r="J50" s="210">
        <f>Ethernet!J198</f>
        <v>0</v>
      </c>
      <c r="K50" s="210">
        <f>Ethernet!K198</f>
        <v>0</v>
      </c>
      <c r="L50" s="210">
        <f>Ethernet!L198</f>
        <v>0</v>
      </c>
      <c r="M50" s="210">
        <f>Ethernet!M198</f>
        <v>0</v>
      </c>
      <c r="O50" s="139" t="str">
        <f t="shared" si="0"/>
        <v>25G ER 40 km SFP28</v>
      </c>
      <c r="P50" s="210">
        <f>Ethernet!C284</f>
        <v>0</v>
      </c>
      <c r="Q50" s="210">
        <f>Ethernet!D284</f>
        <v>0</v>
      </c>
      <c r="R50" s="210">
        <f>Ethernet!E284</f>
        <v>0</v>
      </c>
      <c r="S50" s="210">
        <f>Ethernet!F284</f>
        <v>0</v>
      </c>
      <c r="T50" s="210">
        <f>Ethernet!G284</f>
        <v>0</v>
      </c>
      <c r="U50" s="210">
        <f>Ethernet!H284</f>
        <v>0</v>
      </c>
      <c r="V50" s="210">
        <f>Ethernet!I284</f>
        <v>0</v>
      </c>
      <c r="W50" s="210">
        <f>Ethernet!J284</f>
        <v>0</v>
      </c>
      <c r="X50" s="210">
        <f>Ethernet!K284</f>
        <v>0</v>
      </c>
      <c r="Y50" s="210">
        <f>Ethernet!L284</f>
        <v>0</v>
      </c>
      <c r="Z50" s="210">
        <f>Ethernet!M284</f>
        <v>0</v>
      </c>
      <c r="AB50" s="211" t="s">
        <v>103</v>
      </c>
      <c r="AC50" s="267">
        <v>1</v>
      </c>
      <c r="AE50" s="139" t="str">
        <f t="shared" si="27"/>
        <v>25G ER 40 km SFP28</v>
      </c>
      <c r="AF50" s="210">
        <f t="shared" si="28"/>
        <v>0</v>
      </c>
      <c r="AG50" s="210">
        <f t="shared" si="29"/>
        <v>0</v>
      </c>
      <c r="AH50" s="210">
        <f t="shared" si="30"/>
        <v>0</v>
      </c>
      <c r="AI50" s="210">
        <f t="shared" si="31"/>
        <v>0</v>
      </c>
      <c r="AJ50" s="210">
        <f t="shared" si="32"/>
        <v>0</v>
      </c>
      <c r="AK50" s="210">
        <f t="shared" si="33"/>
        <v>0</v>
      </c>
      <c r="AL50" s="210">
        <f t="shared" si="34"/>
        <v>0</v>
      </c>
      <c r="AM50" s="210">
        <f t="shared" si="35"/>
        <v>0</v>
      </c>
      <c r="AN50" s="210">
        <f t="shared" si="36"/>
        <v>0</v>
      </c>
      <c r="AO50" s="210">
        <f t="shared" si="37"/>
        <v>0</v>
      </c>
      <c r="AP50" s="210">
        <f t="shared" si="38"/>
        <v>0</v>
      </c>
      <c r="AR50" s="139" t="str">
        <f t="shared" si="39"/>
        <v>25G ER 40 km SFP28</v>
      </c>
      <c r="AS50" s="210">
        <f t="shared" si="40"/>
        <v>0</v>
      </c>
      <c r="AT50" s="210">
        <f t="shared" si="41"/>
        <v>0</v>
      </c>
      <c r="AU50" s="210">
        <f t="shared" si="42"/>
        <v>0</v>
      </c>
      <c r="AV50" s="210">
        <f t="shared" si="43"/>
        <v>0</v>
      </c>
      <c r="AW50" s="210">
        <f t="shared" si="44"/>
        <v>0</v>
      </c>
      <c r="AX50" s="210">
        <f t="shared" si="45"/>
        <v>0</v>
      </c>
      <c r="AY50" s="210">
        <f t="shared" si="46"/>
        <v>0</v>
      </c>
      <c r="AZ50" s="210">
        <f t="shared" si="47"/>
        <v>0</v>
      </c>
      <c r="BA50" s="210">
        <f t="shared" si="48"/>
        <v>0</v>
      </c>
      <c r="BB50" s="210">
        <f t="shared" si="49"/>
        <v>0</v>
      </c>
      <c r="BC50" s="210">
        <f t="shared" si="50"/>
        <v>0</v>
      </c>
      <c r="BE50" s="139" t="str">
        <f t="shared" si="25"/>
        <v>25G ER 40 km SFP28</v>
      </c>
      <c r="BF50" s="233">
        <f>IF(AF50=0,,10^-6*AF50*$BJ$5*Ethernet!P718)</f>
        <v>0</v>
      </c>
      <c r="BG50" s="233">
        <f>IF(AG50=0,,10^-6*AG50*$BJ$5*Ethernet!Q718)</f>
        <v>0</v>
      </c>
      <c r="BH50" s="233">
        <f>IF(AH50=0,,10^-6*AH50*$BJ$5*Ethernet!R718)</f>
        <v>0</v>
      </c>
      <c r="BI50" s="233">
        <f>IF(AI50=0,,10^-6*AI50*$BJ$5*Ethernet!S718)</f>
        <v>0</v>
      </c>
      <c r="BJ50" s="233">
        <f>IF(AJ50=0,,10^-6*AJ50*$BJ$5*Ethernet!T718)</f>
        <v>0</v>
      </c>
      <c r="BK50" s="233">
        <f>IF(AK50=0,,10^-6*AK50*$BJ$5*Ethernet!U718)</f>
        <v>0</v>
      </c>
      <c r="BL50" s="233">
        <f>IF(AL50=0,,10^-6*AL50*$BJ$5*Ethernet!V718)</f>
        <v>0</v>
      </c>
      <c r="BM50" s="233">
        <f>IF(AM50=0,,10^-6*AM50*$BJ$5*Ethernet!W718)</f>
        <v>0</v>
      </c>
      <c r="BN50" s="233">
        <f>IF(AN50=0,,10^-6*AN50*$BJ$5*Ethernet!X718)</f>
        <v>0</v>
      </c>
      <c r="BO50" s="233">
        <f>IF(AO50=0,,10^-6*AO50*$BJ$5*Ethernet!Y718)</f>
        <v>0</v>
      </c>
      <c r="BP50" s="233">
        <f>IF(AP50=0,,10^-6*AP50*$BJ$5*Ethernet!Z718)</f>
        <v>0</v>
      </c>
      <c r="BR50" s="139" t="str">
        <f t="shared" si="51"/>
        <v>25G ER 40 km SFP28</v>
      </c>
      <c r="BS50" s="233">
        <f>IF(AS50=0,,10^-6*AS50*$BW$5*Ethernet!P718)</f>
        <v>0</v>
      </c>
      <c r="BT50" s="233">
        <f>IF(AT50=0,,10^-6*AT50*$BW$5*Ethernet!Q718)</f>
        <v>0</v>
      </c>
      <c r="BU50" s="233">
        <f>IF(AU50=0,,10^-6*AU50*$BW$5*Ethernet!R718)</f>
        <v>0</v>
      </c>
      <c r="BV50" s="233">
        <f>IF(AV50=0,,10^-6*AV50*$BW$5*Ethernet!S718)</f>
        <v>0</v>
      </c>
      <c r="BW50" s="233">
        <f>IF(AW50=0,,10^-6*AW50*$BW$5*Ethernet!T718)</f>
        <v>0</v>
      </c>
      <c r="BX50" s="233">
        <f>IF(AX50=0,,10^-6*AX50*$BW$5*Ethernet!U718)</f>
        <v>0</v>
      </c>
      <c r="BY50" s="233">
        <f>IF(AY50=0,,10^-6*AY50*$BW$5*Ethernet!V718)</f>
        <v>0</v>
      </c>
      <c r="BZ50" s="233">
        <f>IF(AZ50=0,,10^-6*AZ50*$BW$5*Ethernet!W718)</f>
        <v>0</v>
      </c>
      <c r="CA50" s="233">
        <f>IF(BA50=0,,10^-6*BA50*$BW$5*Ethernet!X718)</f>
        <v>0</v>
      </c>
      <c r="CB50" s="233">
        <f>IF(BB50=0,,10^-6*BB50*$BW$5*Ethernet!Y718)</f>
        <v>0</v>
      </c>
      <c r="CC50" s="233">
        <f>IF(BC50=0,,10^-6*BC50*$BW$5*Ethernet!Z718)</f>
        <v>0</v>
      </c>
    </row>
    <row r="51" spans="1:81">
      <c r="A51" s="110" t="s">
        <v>34</v>
      </c>
      <c r="B51" s="139" t="str">
        <f>Ethernet!B199</f>
        <v>40G SR4 100 m QSFP+</v>
      </c>
      <c r="C51" s="210">
        <f>Ethernet!C199</f>
        <v>0</v>
      </c>
      <c r="D51" s="210">
        <f>Ethernet!D199</f>
        <v>0</v>
      </c>
      <c r="E51" s="210">
        <f>Ethernet!E199</f>
        <v>0</v>
      </c>
      <c r="F51" s="210">
        <f>Ethernet!F199</f>
        <v>0</v>
      </c>
      <c r="G51" s="210">
        <f>Ethernet!G199</f>
        <v>0</v>
      </c>
      <c r="H51" s="210">
        <f>Ethernet!H199</f>
        <v>0</v>
      </c>
      <c r="I51" s="210">
        <f>Ethernet!I199</f>
        <v>0</v>
      </c>
      <c r="J51" s="210">
        <f>Ethernet!J199</f>
        <v>0</v>
      </c>
      <c r="K51" s="210">
        <f>Ethernet!K199</f>
        <v>0</v>
      </c>
      <c r="L51" s="210">
        <f>Ethernet!L199</f>
        <v>0</v>
      </c>
      <c r="M51" s="210">
        <f>Ethernet!M199</f>
        <v>0</v>
      </c>
      <c r="O51" s="139" t="str">
        <f t="shared" si="0"/>
        <v>40G SR4 100 m QSFP+</v>
      </c>
      <c r="P51" s="210">
        <f>Ethernet!C285</f>
        <v>0</v>
      </c>
      <c r="Q51" s="210">
        <f>Ethernet!D285</f>
        <v>0</v>
      </c>
      <c r="R51" s="210">
        <f>Ethernet!E285</f>
        <v>0</v>
      </c>
      <c r="S51" s="210">
        <f>Ethernet!F285</f>
        <v>0</v>
      </c>
      <c r="T51" s="210">
        <f>Ethernet!G285</f>
        <v>0</v>
      </c>
      <c r="U51" s="210">
        <f>Ethernet!H285</f>
        <v>0</v>
      </c>
      <c r="V51" s="210">
        <f>Ethernet!I285</f>
        <v>0</v>
      </c>
      <c r="W51" s="210">
        <f>Ethernet!J285</f>
        <v>0</v>
      </c>
      <c r="X51" s="210">
        <f>Ethernet!K285</f>
        <v>0</v>
      </c>
      <c r="Y51" s="210">
        <f>Ethernet!L285</f>
        <v>0</v>
      </c>
      <c r="Z51" s="210">
        <f>Ethernet!M285</f>
        <v>0</v>
      </c>
      <c r="AB51" s="211" t="s">
        <v>106</v>
      </c>
      <c r="AC51" s="267">
        <v>4</v>
      </c>
      <c r="AE51" s="139" t="str">
        <f t="shared" si="27"/>
        <v>40G SR4 100 m QSFP+</v>
      </c>
      <c r="AF51" s="210">
        <f t="shared" si="28"/>
        <v>0</v>
      </c>
      <c r="AG51" s="210">
        <f t="shared" si="29"/>
        <v>0</v>
      </c>
      <c r="AH51" s="210">
        <f t="shared" si="30"/>
        <v>0</v>
      </c>
      <c r="AI51" s="210">
        <f t="shared" si="31"/>
        <v>0</v>
      </c>
      <c r="AJ51" s="210">
        <f t="shared" si="32"/>
        <v>0</v>
      </c>
      <c r="AK51" s="210">
        <f t="shared" si="33"/>
        <v>0</v>
      </c>
      <c r="AL51" s="210">
        <f t="shared" si="34"/>
        <v>0</v>
      </c>
      <c r="AM51" s="210">
        <f t="shared" si="35"/>
        <v>0</v>
      </c>
      <c r="AN51" s="210">
        <f t="shared" si="36"/>
        <v>0</v>
      </c>
      <c r="AO51" s="210">
        <f t="shared" si="37"/>
        <v>0</v>
      </c>
      <c r="AP51" s="210">
        <f t="shared" si="38"/>
        <v>0</v>
      </c>
      <c r="AR51" s="139" t="str">
        <f t="shared" si="39"/>
        <v>40G SR4 100 m QSFP+</v>
      </c>
      <c r="AS51" s="210">
        <f t="shared" si="40"/>
        <v>0</v>
      </c>
      <c r="AT51" s="210">
        <f t="shared" si="41"/>
        <v>0</v>
      </c>
      <c r="AU51" s="210">
        <f t="shared" si="42"/>
        <v>0</v>
      </c>
      <c r="AV51" s="210">
        <f t="shared" si="43"/>
        <v>0</v>
      </c>
      <c r="AW51" s="210">
        <f t="shared" si="44"/>
        <v>0</v>
      </c>
      <c r="AX51" s="210">
        <f t="shared" si="45"/>
        <v>0</v>
      </c>
      <c r="AY51" s="210">
        <f t="shared" si="46"/>
        <v>0</v>
      </c>
      <c r="AZ51" s="210">
        <f t="shared" si="47"/>
        <v>0</v>
      </c>
      <c r="BA51" s="210">
        <f t="shared" si="48"/>
        <v>0</v>
      </c>
      <c r="BB51" s="210">
        <f t="shared" si="49"/>
        <v>0</v>
      </c>
      <c r="BC51" s="210">
        <f t="shared" si="50"/>
        <v>0</v>
      </c>
      <c r="BE51" s="139" t="str">
        <f t="shared" si="25"/>
        <v>40G SR4 100 m QSFP+</v>
      </c>
      <c r="BF51" s="233">
        <f>IF(AF51=0,,10^-6*AF51*$BJ$5*Ethernet!P719)</f>
        <v>0</v>
      </c>
      <c r="BG51" s="233">
        <f>IF(AG51=0,,10^-6*AG51*$BJ$5*Ethernet!Q719)</f>
        <v>0</v>
      </c>
      <c r="BH51" s="233">
        <f>IF(AH51=0,,10^-6*AH51*$BJ$5*Ethernet!R719)</f>
        <v>0</v>
      </c>
      <c r="BI51" s="233">
        <f>IF(AI51=0,,10^-6*AI51*$BJ$5*Ethernet!S719)</f>
        <v>0</v>
      </c>
      <c r="BJ51" s="233">
        <f>IF(AJ51=0,,10^-6*AJ51*$BJ$5*Ethernet!T719)</f>
        <v>0</v>
      </c>
      <c r="BK51" s="233">
        <f>IF(AK51=0,,10^-6*AK51*$BJ$5*Ethernet!U719)</f>
        <v>0</v>
      </c>
      <c r="BL51" s="233">
        <f>IF(AL51=0,,10^-6*AL51*$BJ$5*Ethernet!V719)</f>
        <v>0</v>
      </c>
      <c r="BM51" s="233">
        <f>IF(AM51=0,,10^-6*AM51*$BJ$5*Ethernet!W719)</f>
        <v>0</v>
      </c>
      <c r="BN51" s="233">
        <f>IF(AN51=0,,10^-6*AN51*$BJ$5*Ethernet!X719)</f>
        <v>0</v>
      </c>
      <c r="BO51" s="233">
        <f>IF(AO51=0,,10^-6*AO51*$BJ$5*Ethernet!Y719)</f>
        <v>0</v>
      </c>
      <c r="BP51" s="233">
        <f>IF(AP51=0,,10^-6*AP51*$BJ$5*Ethernet!Z719)</f>
        <v>0</v>
      </c>
      <c r="BR51" s="139" t="str">
        <f t="shared" si="51"/>
        <v>40G SR4 100 m QSFP+</v>
      </c>
      <c r="BS51" s="233">
        <f>IF(AS51=0,,10^-6*AS51*$BW$5*Ethernet!P719)</f>
        <v>0</v>
      </c>
      <c r="BT51" s="233">
        <f>IF(AT51=0,,10^-6*AT51*$BW$5*Ethernet!Q719)</f>
        <v>0</v>
      </c>
      <c r="BU51" s="233">
        <f>IF(AU51=0,,10^-6*AU51*$BW$5*Ethernet!R719)</f>
        <v>0</v>
      </c>
      <c r="BV51" s="233">
        <f>IF(AV51=0,,10^-6*AV51*$BW$5*Ethernet!S719)</f>
        <v>0</v>
      </c>
      <c r="BW51" s="233">
        <f>IF(AW51=0,,10^-6*AW51*$BW$5*Ethernet!T719)</f>
        <v>0</v>
      </c>
      <c r="BX51" s="233">
        <f>IF(AX51=0,,10^-6*AX51*$BW$5*Ethernet!U719)</f>
        <v>0</v>
      </c>
      <c r="BY51" s="233">
        <f>IF(AY51=0,,10^-6*AY51*$BW$5*Ethernet!V719)</f>
        <v>0</v>
      </c>
      <c r="BZ51" s="233">
        <f>IF(AZ51=0,,10^-6*AZ51*$BW$5*Ethernet!W719)</f>
        <v>0</v>
      </c>
      <c r="CA51" s="233">
        <f>IF(BA51=0,,10^-6*BA51*$BW$5*Ethernet!X719)</f>
        <v>0</v>
      </c>
      <c r="CB51" s="233">
        <f>IF(BB51=0,,10^-6*BB51*$BW$5*Ethernet!Y719)</f>
        <v>0</v>
      </c>
      <c r="CC51" s="233">
        <f>IF(BC51=0,,10^-6*BC51*$BW$5*Ethernet!Z719)</f>
        <v>0</v>
      </c>
    </row>
    <row r="52" spans="1:81">
      <c r="A52" s="110" t="s">
        <v>34</v>
      </c>
      <c r="B52" s="139" t="str">
        <f>Ethernet!B200</f>
        <v>40G MM duplex 100 m QSFP+</v>
      </c>
      <c r="C52" s="210">
        <f>Ethernet!C200</f>
        <v>0</v>
      </c>
      <c r="D52" s="210">
        <f>Ethernet!D200</f>
        <v>0</v>
      </c>
      <c r="E52" s="210">
        <f>Ethernet!E200</f>
        <v>0</v>
      </c>
      <c r="F52" s="210">
        <f>Ethernet!F200</f>
        <v>0</v>
      </c>
      <c r="G52" s="210">
        <f>Ethernet!G200</f>
        <v>0</v>
      </c>
      <c r="H52" s="210">
        <f>Ethernet!H200</f>
        <v>0</v>
      </c>
      <c r="I52" s="210">
        <f>Ethernet!I200</f>
        <v>0</v>
      </c>
      <c r="J52" s="210">
        <f>Ethernet!J200</f>
        <v>0</v>
      </c>
      <c r="K52" s="210">
        <f>Ethernet!K200</f>
        <v>0</v>
      </c>
      <c r="L52" s="210">
        <f>Ethernet!L200</f>
        <v>0</v>
      </c>
      <c r="M52" s="210">
        <f>Ethernet!M200</f>
        <v>0</v>
      </c>
      <c r="O52" s="139" t="str">
        <f t="shared" si="0"/>
        <v>40G MM duplex 100 m QSFP+</v>
      </c>
      <c r="P52" s="210">
        <f>Ethernet!C286</f>
        <v>0</v>
      </c>
      <c r="Q52" s="210">
        <f>Ethernet!D286</f>
        <v>0</v>
      </c>
      <c r="R52" s="210">
        <f>Ethernet!E286</f>
        <v>0</v>
      </c>
      <c r="S52" s="210">
        <f>Ethernet!F286</f>
        <v>0</v>
      </c>
      <c r="T52" s="210">
        <f>Ethernet!G286</f>
        <v>0</v>
      </c>
      <c r="U52" s="210">
        <f>Ethernet!H286</f>
        <v>0</v>
      </c>
      <c r="V52" s="210">
        <f>Ethernet!I286</f>
        <v>0</v>
      </c>
      <c r="W52" s="210">
        <f>Ethernet!J286</f>
        <v>0</v>
      </c>
      <c r="X52" s="210">
        <f>Ethernet!K286</f>
        <v>0</v>
      </c>
      <c r="Y52" s="210">
        <f>Ethernet!L286</f>
        <v>0</v>
      </c>
      <c r="Z52" s="210">
        <f>Ethernet!M286</f>
        <v>0</v>
      </c>
      <c r="AB52" s="211" t="s">
        <v>106</v>
      </c>
      <c r="AC52" s="267">
        <v>4</v>
      </c>
      <c r="AE52" s="139" t="str">
        <f t="shared" si="27"/>
        <v>40G MM duplex 100 m QSFP+</v>
      </c>
      <c r="AF52" s="210">
        <f t="shared" si="28"/>
        <v>0</v>
      </c>
      <c r="AG52" s="210">
        <f t="shared" si="29"/>
        <v>0</v>
      </c>
      <c r="AH52" s="210">
        <f t="shared" si="30"/>
        <v>0</v>
      </c>
      <c r="AI52" s="210">
        <f t="shared" si="31"/>
        <v>0</v>
      </c>
      <c r="AJ52" s="210">
        <f t="shared" si="32"/>
        <v>0</v>
      </c>
      <c r="AK52" s="210">
        <f t="shared" si="33"/>
        <v>0</v>
      </c>
      <c r="AL52" s="210">
        <f t="shared" si="34"/>
        <v>0</v>
      </c>
      <c r="AM52" s="210">
        <f t="shared" si="35"/>
        <v>0</v>
      </c>
      <c r="AN52" s="210">
        <f t="shared" si="36"/>
        <v>0</v>
      </c>
      <c r="AO52" s="210">
        <f t="shared" si="37"/>
        <v>0</v>
      </c>
      <c r="AP52" s="210">
        <f t="shared" si="38"/>
        <v>0</v>
      </c>
      <c r="AR52" s="139" t="str">
        <f t="shared" si="39"/>
        <v>40G MM duplex 100 m QSFP+</v>
      </c>
      <c r="AS52" s="210">
        <f t="shared" si="40"/>
        <v>0</v>
      </c>
      <c r="AT52" s="210">
        <f t="shared" si="41"/>
        <v>0</v>
      </c>
      <c r="AU52" s="210">
        <f t="shared" si="42"/>
        <v>0</v>
      </c>
      <c r="AV52" s="210">
        <f t="shared" si="43"/>
        <v>0</v>
      </c>
      <c r="AW52" s="210">
        <f t="shared" si="44"/>
        <v>0</v>
      </c>
      <c r="AX52" s="210">
        <f t="shared" si="45"/>
        <v>0</v>
      </c>
      <c r="AY52" s="210">
        <f t="shared" si="46"/>
        <v>0</v>
      </c>
      <c r="AZ52" s="210">
        <f t="shared" si="47"/>
        <v>0</v>
      </c>
      <c r="BA52" s="210">
        <f t="shared" si="48"/>
        <v>0</v>
      </c>
      <c r="BB52" s="210">
        <f t="shared" si="49"/>
        <v>0</v>
      </c>
      <c r="BC52" s="210">
        <f t="shared" si="50"/>
        <v>0</v>
      </c>
      <c r="BE52" s="139" t="str">
        <f t="shared" si="25"/>
        <v>40G MM duplex 100 m QSFP+</v>
      </c>
      <c r="BF52" s="233">
        <f>IF(AF52=0,,10^-6*AF52*$BJ$5*Ethernet!P720)</f>
        <v>0</v>
      </c>
      <c r="BG52" s="233">
        <f>IF(AG52=0,,10^-6*AG52*$BJ$5*Ethernet!Q720)</f>
        <v>0</v>
      </c>
      <c r="BH52" s="233">
        <f>IF(AH52=0,,10^-6*AH52*$BJ$5*Ethernet!R720)</f>
        <v>0</v>
      </c>
      <c r="BI52" s="233">
        <f>IF(AI52=0,,10^-6*AI52*$BJ$5*Ethernet!S720)</f>
        <v>0</v>
      </c>
      <c r="BJ52" s="233">
        <f>IF(AJ52=0,,10^-6*AJ52*$BJ$5*Ethernet!T720)</f>
        <v>0</v>
      </c>
      <c r="BK52" s="233">
        <f>IF(AK52=0,,10^-6*AK52*$BJ$5*Ethernet!U720)</f>
        <v>0</v>
      </c>
      <c r="BL52" s="233">
        <f>IF(AL52=0,,10^-6*AL52*$BJ$5*Ethernet!V720)</f>
        <v>0</v>
      </c>
      <c r="BM52" s="233">
        <f>IF(AM52=0,,10^-6*AM52*$BJ$5*Ethernet!W720)</f>
        <v>0</v>
      </c>
      <c r="BN52" s="233">
        <f>IF(AN52=0,,10^-6*AN52*$BJ$5*Ethernet!X720)</f>
        <v>0</v>
      </c>
      <c r="BO52" s="233">
        <f>IF(AO52=0,,10^-6*AO52*$BJ$5*Ethernet!Y720)</f>
        <v>0</v>
      </c>
      <c r="BP52" s="233">
        <f>IF(AP52=0,,10^-6*AP52*$BJ$5*Ethernet!Z720)</f>
        <v>0</v>
      </c>
      <c r="BR52" s="139" t="str">
        <f t="shared" si="51"/>
        <v>40G MM duplex 100 m QSFP+</v>
      </c>
      <c r="BS52" s="233">
        <f>IF(AS52=0,,10^-6*AS52*$BW$5*Ethernet!P720)</f>
        <v>0</v>
      </c>
      <c r="BT52" s="233">
        <f>IF(AT52=0,,10^-6*AT52*$BW$5*Ethernet!Q720)</f>
        <v>0</v>
      </c>
      <c r="BU52" s="233">
        <f>IF(AU52=0,,10^-6*AU52*$BW$5*Ethernet!R720)</f>
        <v>0</v>
      </c>
      <c r="BV52" s="233">
        <f>IF(AV52=0,,10^-6*AV52*$BW$5*Ethernet!S720)</f>
        <v>0</v>
      </c>
      <c r="BW52" s="233">
        <f>IF(AW52=0,,10^-6*AW52*$BW$5*Ethernet!T720)</f>
        <v>0</v>
      </c>
      <c r="BX52" s="233">
        <f>IF(AX52=0,,10^-6*AX52*$BW$5*Ethernet!U720)</f>
        <v>0</v>
      </c>
      <c r="BY52" s="233">
        <f>IF(AY52=0,,10^-6*AY52*$BW$5*Ethernet!V720)</f>
        <v>0</v>
      </c>
      <c r="BZ52" s="233">
        <f>IF(AZ52=0,,10^-6*AZ52*$BW$5*Ethernet!W720)</f>
        <v>0</v>
      </c>
      <c r="CA52" s="233">
        <f>IF(BA52=0,,10^-6*BA52*$BW$5*Ethernet!X720)</f>
        <v>0</v>
      </c>
      <c r="CB52" s="233">
        <f>IF(BB52=0,,10^-6*BB52*$BW$5*Ethernet!Y720)</f>
        <v>0</v>
      </c>
      <c r="CC52" s="233">
        <f>IF(BC52=0,,10^-6*BC52*$BW$5*Ethernet!Z720)</f>
        <v>0</v>
      </c>
    </row>
    <row r="53" spans="1:81">
      <c r="A53" s="110" t="s">
        <v>34</v>
      </c>
      <c r="B53" s="139" t="str">
        <f>Ethernet!B201</f>
        <v>40G eSR4 300 m QSFP+</v>
      </c>
      <c r="C53" s="210">
        <f>Ethernet!C201</f>
        <v>0</v>
      </c>
      <c r="D53" s="210">
        <f>Ethernet!D201</f>
        <v>0</v>
      </c>
      <c r="E53" s="210">
        <f>Ethernet!E201</f>
        <v>0</v>
      </c>
      <c r="F53" s="210">
        <f>Ethernet!F201</f>
        <v>0</v>
      </c>
      <c r="G53" s="210">
        <f>Ethernet!G201</f>
        <v>0</v>
      </c>
      <c r="H53" s="210">
        <f>Ethernet!H201</f>
        <v>0</v>
      </c>
      <c r="I53" s="210">
        <f>Ethernet!I201</f>
        <v>0</v>
      </c>
      <c r="J53" s="210">
        <f>Ethernet!J201</f>
        <v>0</v>
      </c>
      <c r="K53" s="210">
        <f>Ethernet!K201</f>
        <v>0</v>
      </c>
      <c r="L53" s="210">
        <f>Ethernet!L201</f>
        <v>0</v>
      </c>
      <c r="M53" s="210">
        <f>Ethernet!M201</f>
        <v>0</v>
      </c>
      <c r="O53" s="139" t="str">
        <f t="shared" si="0"/>
        <v>40G eSR4 300 m QSFP+</v>
      </c>
      <c r="P53" s="210">
        <f>Ethernet!C287</f>
        <v>0</v>
      </c>
      <c r="Q53" s="210">
        <f>Ethernet!D287</f>
        <v>0</v>
      </c>
      <c r="R53" s="210">
        <f>Ethernet!E287</f>
        <v>0</v>
      </c>
      <c r="S53" s="210">
        <f>Ethernet!F287</f>
        <v>0</v>
      </c>
      <c r="T53" s="210">
        <f>Ethernet!G287</f>
        <v>0</v>
      </c>
      <c r="U53" s="210">
        <f>Ethernet!H287</f>
        <v>0</v>
      </c>
      <c r="V53" s="210">
        <f>Ethernet!I287</f>
        <v>0</v>
      </c>
      <c r="W53" s="210">
        <f>Ethernet!J287</f>
        <v>0</v>
      </c>
      <c r="X53" s="210">
        <f>Ethernet!K287</f>
        <v>0</v>
      </c>
      <c r="Y53" s="210">
        <f>Ethernet!L287</f>
        <v>0</v>
      </c>
      <c r="Z53" s="210">
        <f>Ethernet!M287</f>
        <v>0</v>
      </c>
      <c r="AB53" s="211" t="s">
        <v>106</v>
      </c>
      <c r="AC53" s="267">
        <v>4</v>
      </c>
      <c r="AE53" s="139" t="str">
        <f t="shared" si="27"/>
        <v>40G eSR4 300 m QSFP+</v>
      </c>
      <c r="AF53" s="210">
        <f t="shared" si="28"/>
        <v>0</v>
      </c>
      <c r="AG53" s="210">
        <f t="shared" si="29"/>
        <v>0</v>
      </c>
      <c r="AH53" s="210">
        <f t="shared" si="30"/>
        <v>0</v>
      </c>
      <c r="AI53" s="210">
        <f t="shared" si="31"/>
        <v>0</v>
      </c>
      <c r="AJ53" s="210">
        <f t="shared" si="32"/>
        <v>0</v>
      </c>
      <c r="AK53" s="210">
        <f t="shared" si="33"/>
        <v>0</v>
      </c>
      <c r="AL53" s="210">
        <f t="shared" si="34"/>
        <v>0</v>
      </c>
      <c r="AM53" s="210">
        <f t="shared" si="35"/>
        <v>0</v>
      </c>
      <c r="AN53" s="210">
        <f t="shared" si="36"/>
        <v>0</v>
      </c>
      <c r="AO53" s="210">
        <f t="shared" si="37"/>
        <v>0</v>
      </c>
      <c r="AP53" s="210">
        <f t="shared" si="38"/>
        <v>0</v>
      </c>
      <c r="AR53" s="139" t="str">
        <f t="shared" si="39"/>
        <v>40G eSR4 300 m QSFP+</v>
      </c>
      <c r="AS53" s="210">
        <f t="shared" si="40"/>
        <v>0</v>
      </c>
      <c r="AT53" s="210">
        <f t="shared" si="41"/>
        <v>0</v>
      </c>
      <c r="AU53" s="210">
        <f t="shared" si="42"/>
        <v>0</v>
      </c>
      <c r="AV53" s="210">
        <f t="shared" si="43"/>
        <v>0</v>
      </c>
      <c r="AW53" s="210">
        <f t="shared" si="44"/>
        <v>0</v>
      </c>
      <c r="AX53" s="210">
        <f t="shared" si="45"/>
        <v>0</v>
      </c>
      <c r="AY53" s="210">
        <f t="shared" si="46"/>
        <v>0</v>
      </c>
      <c r="AZ53" s="210">
        <f t="shared" si="47"/>
        <v>0</v>
      </c>
      <c r="BA53" s="210">
        <f t="shared" si="48"/>
        <v>0</v>
      </c>
      <c r="BB53" s="210">
        <f t="shared" si="49"/>
        <v>0</v>
      </c>
      <c r="BC53" s="210">
        <f t="shared" si="50"/>
        <v>0</v>
      </c>
      <c r="BE53" s="139" t="str">
        <f t="shared" si="25"/>
        <v>40G eSR4 300 m QSFP+</v>
      </c>
      <c r="BF53" s="233">
        <f>IF(AF53=0,,10^-6*AF53*$BJ$5*Ethernet!P721)</f>
        <v>0</v>
      </c>
      <c r="BG53" s="233">
        <f>IF(AG53=0,,10^-6*AG53*$BJ$5*Ethernet!Q721)</f>
        <v>0</v>
      </c>
      <c r="BH53" s="233">
        <f>IF(AH53=0,,10^-6*AH53*$BJ$5*Ethernet!R721)</f>
        <v>0</v>
      </c>
      <c r="BI53" s="233">
        <f>IF(AI53=0,,10^-6*AI53*$BJ$5*Ethernet!S721)</f>
        <v>0</v>
      </c>
      <c r="BJ53" s="233">
        <f>IF(AJ53=0,,10^-6*AJ53*$BJ$5*Ethernet!T721)</f>
        <v>0</v>
      </c>
      <c r="BK53" s="233">
        <f>IF(AK53=0,,10^-6*AK53*$BJ$5*Ethernet!U721)</f>
        <v>0</v>
      </c>
      <c r="BL53" s="233">
        <f>IF(AL53=0,,10^-6*AL53*$BJ$5*Ethernet!V721)</f>
        <v>0</v>
      </c>
      <c r="BM53" s="233">
        <f>IF(AM53=0,,10^-6*AM53*$BJ$5*Ethernet!W721)</f>
        <v>0</v>
      </c>
      <c r="BN53" s="233">
        <f>IF(AN53=0,,10^-6*AN53*$BJ$5*Ethernet!X721)</f>
        <v>0</v>
      </c>
      <c r="BO53" s="233">
        <f>IF(AO53=0,,10^-6*AO53*$BJ$5*Ethernet!Y721)</f>
        <v>0</v>
      </c>
      <c r="BP53" s="233">
        <f>IF(AP53=0,,10^-6*AP53*$BJ$5*Ethernet!Z721)</f>
        <v>0</v>
      </c>
      <c r="BR53" s="139" t="str">
        <f t="shared" si="51"/>
        <v>40G eSR4 300 m QSFP+</v>
      </c>
      <c r="BS53" s="233">
        <f>IF(AS53=0,,10^-6*AS53*$BW$5*Ethernet!P721)</f>
        <v>0</v>
      </c>
      <c r="BT53" s="233">
        <f>IF(AT53=0,,10^-6*AT53*$BW$5*Ethernet!Q721)</f>
        <v>0</v>
      </c>
      <c r="BU53" s="233">
        <f>IF(AU53=0,,10^-6*AU53*$BW$5*Ethernet!R721)</f>
        <v>0</v>
      </c>
      <c r="BV53" s="233">
        <f>IF(AV53=0,,10^-6*AV53*$BW$5*Ethernet!S721)</f>
        <v>0</v>
      </c>
      <c r="BW53" s="233">
        <f>IF(AW53=0,,10^-6*AW53*$BW$5*Ethernet!T721)</f>
        <v>0</v>
      </c>
      <c r="BX53" s="233">
        <f>IF(AX53=0,,10^-6*AX53*$BW$5*Ethernet!U721)</f>
        <v>0</v>
      </c>
      <c r="BY53" s="233">
        <f>IF(AY53=0,,10^-6*AY53*$BW$5*Ethernet!V721)</f>
        <v>0</v>
      </c>
      <c r="BZ53" s="233">
        <f>IF(AZ53=0,,10^-6*AZ53*$BW$5*Ethernet!W721)</f>
        <v>0</v>
      </c>
      <c r="CA53" s="233">
        <f>IF(BA53=0,,10^-6*BA53*$BW$5*Ethernet!X721)</f>
        <v>0</v>
      </c>
      <c r="CB53" s="233">
        <f>IF(BB53=0,,10^-6*BB53*$BW$5*Ethernet!Y721)</f>
        <v>0</v>
      </c>
      <c r="CC53" s="233">
        <f>IF(BC53=0,,10^-6*BC53*$BW$5*Ethernet!Z721)</f>
        <v>0</v>
      </c>
    </row>
    <row r="54" spans="1:81">
      <c r="A54" s="110" t="s">
        <v>34</v>
      </c>
      <c r="B54" s="139" t="str">
        <f>Ethernet!B202</f>
        <v>40G PSM4  500 m QSFP+</v>
      </c>
      <c r="C54" s="210">
        <f>Ethernet!C202</f>
        <v>0</v>
      </c>
      <c r="D54" s="210">
        <f>Ethernet!D202</f>
        <v>0</v>
      </c>
      <c r="E54" s="210">
        <f>Ethernet!E202</f>
        <v>0</v>
      </c>
      <c r="F54" s="210">
        <f>Ethernet!F202</f>
        <v>0</v>
      </c>
      <c r="G54" s="210">
        <f>Ethernet!G202</f>
        <v>0</v>
      </c>
      <c r="H54" s="210">
        <f>Ethernet!H202</f>
        <v>0</v>
      </c>
      <c r="I54" s="210">
        <f>Ethernet!I202</f>
        <v>0</v>
      </c>
      <c r="J54" s="210">
        <f>Ethernet!J202</f>
        <v>0</v>
      </c>
      <c r="K54" s="210">
        <f>Ethernet!K202</f>
        <v>0</v>
      </c>
      <c r="L54" s="210">
        <f>Ethernet!L202</f>
        <v>0</v>
      </c>
      <c r="M54" s="210">
        <f>Ethernet!M202</f>
        <v>0</v>
      </c>
      <c r="O54" s="139" t="str">
        <f t="shared" si="0"/>
        <v>40G PSM4  500 m QSFP+</v>
      </c>
      <c r="P54" s="210">
        <f>Ethernet!C288</f>
        <v>502708</v>
      </c>
      <c r="Q54" s="210">
        <f>Ethernet!D288</f>
        <v>496500</v>
      </c>
      <c r="R54" s="210">
        <f>Ethernet!E288</f>
        <v>0</v>
      </c>
      <c r="S54" s="210">
        <f>Ethernet!F288</f>
        <v>0</v>
      </c>
      <c r="T54" s="210">
        <f>Ethernet!G288</f>
        <v>0</v>
      </c>
      <c r="U54" s="210">
        <f>Ethernet!H288</f>
        <v>0</v>
      </c>
      <c r="V54" s="210">
        <f>Ethernet!I288</f>
        <v>0</v>
      </c>
      <c r="W54" s="210">
        <f>Ethernet!J288</f>
        <v>0</v>
      </c>
      <c r="X54" s="210">
        <f>Ethernet!K288</f>
        <v>0</v>
      </c>
      <c r="Y54" s="210">
        <f>Ethernet!L288</f>
        <v>0</v>
      </c>
      <c r="Z54" s="210">
        <f>Ethernet!M288</f>
        <v>0</v>
      </c>
      <c r="AB54" s="211" t="s">
        <v>104</v>
      </c>
      <c r="AC54" s="267">
        <v>4</v>
      </c>
      <c r="AE54" s="139" t="str">
        <f t="shared" si="27"/>
        <v>40G PSM4  500 m QSFP+</v>
      </c>
      <c r="AF54" s="210">
        <f t="shared" si="28"/>
        <v>2010832</v>
      </c>
      <c r="AG54" s="210">
        <f t="shared" si="29"/>
        <v>1986000</v>
      </c>
      <c r="AH54" s="210">
        <f t="shared" si="30"/>
        <v>0</v>
      </c>
      <c r="AI54" s="210">
        <f t="shared" si="31"/>
        <v>0</v>
      </c>
      <c r="AJ54" s="210">
        <f t="shared" si="32"/>
        <v>0</v>
      </c>
      <c r="AK54" s="210">
        <f t="shared" si="33"/>
        <v>0</v>
      </c>
      <c r="AL54" s="210">
        <f t="shared" si="34"/>
        <v>0</v>
      </c>
      <c r="AM54" s="210">
        <f t="shared" si="35"/>
        <v>0</v>
      </c>
      <c r="AN54" s="210">
        <f t="shared" si="36"/>
        <v>0</v>
      </c>
      <c r="AO54" s="210">
        <f t="shared" si="37"/>
        <v>0</v>
      </c>
      <c r="AP54" s="210">
        <f t="shared" si="38"/>
        <v>0</v>
      </c>
      <c r="AR54" s="139" t="str">
        <f t="shared" si="39"/>
        <v>40G PSM4  500 m QSFP+</v>
      </c>
      <c r="AS54" s="210">
        <f t="shared" si="40"/>
        <v>0</v>
      </c>
      <c r="AT54" s="210">
        <f t="shared" si="41"/>
        <v>0</v>
      </c>
      <c r="AU54" s="210">
        <f t="shared" si="42"/>
        <v>0</v>
      </c>
      <c r="AV54" s="210">
        <f t="shared" si="43"/>
        <v>0</v>
      </c>
      <c r="AW54" s="210">
        <f t="shared" si="44"/>
        <v>0</v>
      </c>
      <c r="AX54" s="210">
        <f t="shared" si="45"/>
        <v>0</v>
      </c>
      <c r="AY54" s="210">
        <f t="shared" si="46"/>
        <v>0</v>
      </c>
      <c r="AZ54" s="210">
        <f t="shared" si="47"/>
        <v>0</v>
      </c>
      <c r="BA54" s="210">
        <f t="shared" si="48"/>
        <v>0</v>
      </c>
      <c r="BB54" s="210">
        <f t="shared" si="49"/>
        <v>0</v>
      </c>
      <c r="BC54" s="210">
        <f t="shared" si="50"/>
        <v>0</v>
      </c>
      <c r="BE54" s="139" t="str">
        <f t="shared" si="25"/>
        <v>40G PSM4  500 m QSFP+</v>
      </c>
      <c r="BF54" s="233">
        <f>IF(AF54=0,,10^-6*AF54*$BJ$5*Ethernet!P722)</f>
        <v>101.24571999999999</v>
      </c>
      <c r="BG54" s="233">
        <f>IF(AG54=0,,10^-6*AG54*$BJ$5*Ethernet!Q722)</f>
        <v>90.998285599999988</v>
      </c>
      <c r="BH54" s="233">
        <f>IF(AH54=0,,10^-6*AH54*$BJ$5*Ethernet!R722)</f>
        <v>0</v>
      </c>
      <c r="BI54" s="233">
        <f>IF(AI54=0,,10^-6*AI54*$BJ$5*Ethernet!S722)</f>
        <v>0</v>
      </c>
      <c r="BJ54" s="233">
        <f>IF(AJ54=0,,10^-6*AJ54*$BJ$5*Ethernet!T722)</f>
        <v>0</v>
      </c>
      <c r="BK54" s="233">
        <f>IF(AK54=0,,10^-6*AK54*$BJ$5*Ethernet!U722)</f>
        <v>0</v>
      </c>
      <c r="BL54" s="233">
        <f>IF(AL54=0,,10^-6*AL54*$BJ$5*Ethernet!V722)</f>
        <v>0</v>
      </c>
      <c r="BM54" s="233">
        <f>IF(AM54=0,,10^-6*AM54*$BJ$5*Ethernet!W722)</f>
        <v>0</v>
      </c>
      <c r="BN54" s="233">
        <f>IF(AN54=0,,10^-6*AN54*$BJ$5*Ethernet!X722)</f>
        <v>0</v>
      </c>
      <c r="BO54" s="233">
        <f>IF(AO54=0,,10^-6*AO54*$BJ$5*Ethernet!Y722)</f>
        <v>0</v>
      </c>
      <c r="BP54" s="233">
        <f>IF(AP54=0,,10^-6*AP54*$BJ$5*Ethernet!Z722)</f>
        <v>0</v>
      </c>
      <c r="BR54" s="139" t="str">
        <f t="shared" si="51"/>
        <v>40G PSM4  500 m QSFP+</v>
      </c>
      <c r="BS54" s="233">
        <f>IF(AS54=0,,10^-6*AS54*$BW$5*Ethernet!P722)</f>
        <v>0</v>
      </c>
      <c r="BT54" s="233">
        <f>IF(AT54=0,,10^-6*AT54*$BW$5*Ethernet!Q722)</f>
        <v>0</v>
      </c>
      <c r="BU54" s="233">
        <f>IF(AU54=0,,10^-6*AU54*$BW$5*Ethernet!R722)</f>
        <v>0</v>
      </c>
      <c r="BV54" s="233">
        <f>IF(AV54=0,,10^-6*AV54*$BW$5*Ethernet!S722)</f>
        <v>0</v>
      </c>
      <c r="BW54" s="233">
        <f>IF(AW54=0,,10^-6*AW54*$BW$5*Ethernet!T722)</f>
        <v>0</v>
      </c>
      <c r="BX54" s="233">
        <f>IF(AX54=0,,10^-6*AX54*$BW$5*Ethernet!U722)</f>
        <v>0</v>
      </c>
      <c r="BY54" s="233">
        <f>IF(AY54=0,,10^-6*AY54*$BW$5*Ethernet!V722)</f>
        <v>0</v>
      </c>
      <c r="BZ54" s="233">
        <f>IF(AZ54=0,,10^-6*AZ54*$BW$5*Ethernet!W722)</f>
        <v>0</v>
      </c>
      <c r="CA54" s="233">
        <f>IF(BA54=0,,10^-6*BA54*$BW$5*Ethernet!X722)</f>
        <v>0</v>
      </c>
      <c r="CB54" s="233">
        <f>IF(BB54=0,,10^-6*BB54*$BW$5*Ethernet!Y722)</f>
        <v>0</v>
      </c>
      <c r="CC54" s="233">
        <f>IF(BC54=0,,10^-6*BC54*$BW$5*Ethernet!Z722)</f>
        <v>0</v>
      </c>
    </row>
    <row r="55" spans="1:81">
      <c r="A55" s="110" t="s">
        <v>34</v>
      </c>
      <c r="B55" s="139" t="str">
        <f>Ethernet!B203</f>
        <v>40G (FR) 2 km CFP</v>
      </c>
      <c r="C55" s="210">
        <f>Ethernet!C203</f>
        <v>0</v>
      </c>
      <c r="D55" s="210">
        <f>Ethernet!D203</f>
        <v>0</v>
      </c>
      <c r="E55" s="210">
        <f>Ethernet!E203</f>
        <v>0</v>
      </c>
      <c r="F55" s="210">
        <f>Ethernet!F203</f>
        <v>0</v>
      </c>
      <c r="G55" s="210">
        <f>Ethernet!G203</f>
        <v>0</v>
      </c>
      <c r="H55" s="210">
        <f>Ethernet!H203</f>
        <v>0</v>
      </c>
      <c r="I55" s="210">
        <f>Ethernet!I203</f>
        <v>0</v>
      </c>
      <c r="J55" s="210">
        <f>Ethernet!J203</f>
        <v>0</v>
      </c>
      <c r="K55" s="210">
        <f>Ethernet!K203</f>
        <v>0</v>
      </c>
      <c r="L55" s="210">
        <f>Ethernet!L203</f>
        <v>0</v>
      </c>
      <c r="M55" s="210">
        <f>Ethernet!M203</f>
        <v>0</v>
      </c>
      <c r="O55" s="139" t="str">
        <f t="shared" si="0"/>
        <v>40G (FR) 2 km CFP</v>
      </c>
      <c r="P55" s="210">
        <f>Ethernet!C289</f>
        <v>0</v>
      </c>
      <c r="Q55" s="210">
        <f>Ethernet!D289</f>
        <v>0</v>
      </c>
      <c r="R55" s="210">
        <f>Ethernet!E289</f>
        <v>0</v>
      </c>
      <c r="S55" s="210">
        <f>Ethernet!F289</f>
        <v>0</v>
      </c>
      <c r="T55" s="210">
        <f>Ethernet!G289</f>
        <v>0</v>
      </c>
      <c r="U55" s="210">
        <f>Ethernet!H289</f>
        <v>0</v>
      </c>
      <c r="V55" s="210">
        <f>Ethernet!I289</f>
        <v>0</v>
      </c>
      <c r="W55" s="210">
        <f>Ethernet!J289</f>
        <v>0</v>
      </c>
      <c r="X55" s="210">
        <f>Ethernet!K289</f>
        <v>0</v>
      </c>
      <c r="Y55" s="210">
        <f>Ethernet!L289</f>
        <v>0</v>
      </c>
      <c r="Z55" s="210">
        <f>Ethernet!M289</f>
        <v>0</v>
      </c>
      <c r="AB55" s="211" t="s">
        <v>104</v>
      </c>
      <c r="AC55" s="267">
        <v>4</v>
      </c>
      <c r="AE55" s="139" t="str">
        <f t="shared" si="27"/>
        <v>40G (FR) 2 km CFP</v>
      </c>
      <c r="AF55" s="210">
        <f t="shared" si="28"/>
        <v>0</v>
      </c>
      <c r="AG55" s="210">
        <f t="shared" si="29"/>
        <v>0</v>
      </c>
      <c r="AH55" s="210">
        <f t="shared" si="30"/>
        <v>0</v>
      </c>
      <c r="AI55" s="210">
        <f t="shared" si="31"/>
        <v>0</v>
      </c>
      <c r="AJ55" s="210">
        <f t="shared" si="32"/>
        <v>0</v>
      </c>
      <c r="AK55" s="210">
        <f t="shared" si="33"/>
        <v>0</v>
      </c>
      <c r="AL55" s="210">
        <f t="shared" si="34"/>
        <v>0</v>
      </c>
      <c r="AM55" s="210">
        <f t="shared" si="35"/>
        <v>0</v>
      </c>
      <c r="AN55" s="210">
        <f t="shared" si="36"/>
        <v>0</v>
      </c>
      <c r="AO55" s="210">
        <f t="shared" si="37"/>
        <v>0</v>
      </c>
      <c r="AP55" s="210">
        <f t="shared" si="38"/>
        <v>0</v>
      </c>
      <c r="AR55" s="139" t="str">
        <f t="shared" si="39"/>
        <v>40G (FR) 2 km CFP</v>
      </c>
      <c r="AS55" s="210">
        <f t="shared" si="40"/>
        <v>0</v>
      </c>
      <c r="AT55" s="210">
        <f t="shared" si="41"/>
        <v>0</v>
      </c>
      <c r="AU55" s="210">
        <f t="shared" si="42"/>
        <v>0</v>
      </c>
      <c r="AV55" s="210">
        <f t="shared" si="43"/>
        <v>0</v>
      </c>
      <c r="AW55" s="210">
        <f t="shared" si="44"/>
        <v>0</v>
      </c>
      <c r="AX55" s="210">
        <f t="shared" si="45"/>
        <v>0</v>
      </c>
      <c r="AY55" s="210">
        <f t="shared" si="46"/>
        <v>0</v>
      </c>
      <c r="AZ55" s="210">
        <f t="shared" si="47"/>
        <v>0</v>
      </c>
      <c r="BA55" s="210">
        <f t="shared" si="48"/>
        <v>0</v>
      </c>
      <c r="BB55" s="210">
        <f t="shared" si="49"/>
        <v>0</v>
      </c>
      <c r="BC55" s="210">
        <f t="shared" si="50"/>
        <v>0</v>
      </c>
      <c r="BE55" s="139" t="str">
        <f t="shared" si="25"/>
        <v>40G (FR) 2 km CFP</v>
      </c>
      <c r="BF55" s="233">
        <f>IF(AF55=0,,10^-6*AF55*$BJ$5*Ethernet!P723)</f>
        <v>0</v>
      </c>
      <c r="BG55" s="233">
        <f>IF(AG55=0,,10^-6*AG55*$BJ$5*Ethernet!Q723)</f>
        <v>0</v>
      </c>
      <c r="BH55" s="233">
        <f>IF(AH55=0,,10^-6*AH55*$BJ$5*Ethernet!R723)</f>
        <v>0</v>
      </c>
      <c r="BI55" s="233">
        <f>IF(AI55=0,,10^-6*AI55*$BJ$5*Ethernet!S723)</f>
        <v>0</v>
      </c>
      <c r="BJ55" s="233">
        <f>IF(AJ55=0,,10^-6*AJ55*$BJ$5*Ethernet!T723)</f>
        <v>0</v>
      </c>
      <c r="BK55" s="233">
        <f>IF(AK55=0,,10^-6*AK55*$BJ$5*Ethernet!U723)</f>
        <v>0</v>
      </c>
      <c r="BL55" s="233">
        <f>IF(AL55=0,,10^-6*AL55*$BJ$5*Ethernet!V723)</f>
        <v>0</v>
      </c>
      <c r="BM55" s="233">
        <f>IF(AM55=0,,10^-6*AM55*$BJ$5*Ethernet!W723)</f>
        <v>0</v>
      </c>
      <c r="BN55" s="233">
        <f>IF(AN55=0,,10^-6*AN55*$BJ$5*Ethernet!X723)</f>
        <v>0</v>
      </c>
      <c r="BO55" s="233">
        <f>IF(AO55=0,,10^-6*AO55*$BJ$5*Ethernet!Y723)</f>
        <v>0</v>
      </c>
      <c r="BP55" s="233">
        <f>IF(AP55=0,,10^-6*AP55*$BJ$5*Ethernet!Z723)</f>
        <v>0</v>
      </c>
      <c r="BR55" s="139" t="str">
        <f t="shared" si="51"/>
        <v>40G (FR) 2 km CFP</v>
      </c>
      <c r="BS55" s="233">
        <f>IF(AS55=0,,10^-6*AS55*$BW$5*Ethernet!P723)</f>
        <v>0</v>
      </c>
      <c r="BT55" s="233">
        <f>IF(AT55=0,,10^-6*AT55*$BW$5*Ethernet!Q723)</f>
        <v>0</v>
      </c>
      <c r="BU55" s="233">
        <f>IF(AU55=0,,10^-6*AU55*$BW$5*Ethernet!R723)</f>
        <v>0</v>
      </c>
      <c r="BV55" s="233">
        <f>IF(AV55=0,,10^-6*AV55*$BW$5*Ethernet!S723)</f>
        <v>0</v>
      </c>
      <c r="BW55" s="233">
        <f>IF(AW55=0,,10^-6*AW55*$BW$5*Ethernet!T723)</f>
        <v>0</v>
      </c>
      <c r="BX55" s="233">
        <f>IF(AX55=0,,10^-6*AX55*$BW$5*Ethernet!U723)</f>
        <v>0</v>
      </c>
      <c r="BY55" s="233">
        <f>IF(AY55=0,,10^-6*AY55*$BW$5*Ethernet!V723)</f>
        <v>0</v>
      </c>
      <c r="BZ55" s="233">
        <f>IF(AZ55=0,,10^-6*AZ55*$BW$5*Ethernet!W723)</f>
        <v>0</v>
      </c>
      <c r="CA55" s="233">
        <f>IF(BA55=0,,10^-6*BA55*$BW$5*Ethernet!X723)</f>
        <v>0</v>
      </c>
      <c r="CB55" s="233">
        <f>IF(BB55=0,,10^-6*BB55*$BW$5*Ethernet!Y723)</f>
        <v>0</v>
      </c>
      <c r="CC55" s="233">
        <f>IF(BC55=0,,10^-6*BC55*$BW$5*Ethernet!Z723)</f>
        <v>0</v>
      </c>
    </row>
    <row r="56" spans="1:81">
      <c r="A56" s="110" t="s">
        <v>34</v>
      </c>
      <c r="B56" s="139" t="str">
        <f>Ethernet!B204</f>
        <v>40G (LR4 subspec) 2 km QSFP+</v>
      </c>
      <c r="C56" s="210">
        <f>Ethernet!C204</f>
        <v>0</v>
      </c>
      <c r="D56" s="210">
        <f>Ethernet!D204</f>
        <v>0</v>
      </c>
      <c r="E56" s="210">
        <f>Ethernet!E204</f>
        <v>0</v>
      </c>
      <c r="F56" s="210">
        <f>Ethernet!F204</f>
        <v>0</v>
      </c>
      <c r="G56" s="210">
        <f>Ethernet!G204</f>
        <v>0</v>
      </c>
      <c r="H56" s="210">
        <f>Ethernet!H204</f>
        <v>0</v>
      </c>
      <c r="I56" s="210">
        <f>Ethernet!I204</f>
        <v>0</v>
      </c>
      <c r="J56" s="210">
        <f>Ethernet!J204</f>
        <v>0</v>
      </c>
      <c r="K56" s="210">
        <f>Ethernet!K204</f>
        <v>0</v>
      </c>
      <c r="L56" s="210">
        <f>Ethernet!L204</f>
        <v>0</v>
      </c>
      <c r="M56" s="210">
        <f>Ethernet!M204</f>
        <v>0</v>
      </c>
      <c r="O56" s="139" t="str">
        <f t="shared" si="0"/>
        <v>40G (LR4 subspec) 2 km QSFP+</v>
      </c>
      <c r="P56" s="210">
        <f>Ethernet!C290</f>
        <v>271821</v>
      </c>
      <c r="Q56" s="210">
        <f>Ethernet!D290</f>
        <v>430790</v>
      </c>
      <c r="R56" s="210">
        <f>Ethernet!E290</f>
        <v>0</v>
      </c>
      <c r="S56" s="210">
        <f>Ethernet!F290</f>
        <v>0</v>
      </c>
      <c r="T56" s="210">
        <f>Ethernet!G290</f>
        <v>0</v>
      </c>
      <c r="U56" s="210">
        <f>Ethernet!H290</f>
        <v>0</v>
      </c>
      <c r="V56" s="210">
        <f>Ethernet!I290</f>
        <v>0</v>
      </c>
      <c r="W56" s="210">
        <f>Ethernet!J290</f>
        <v>0</v>
      </c>
      <c r="X56" s="210">
        <f>Ethernet!K290</f>
        <v>0</v>
      </c>
      <c r="Y56" s="210">
        <f>Ethernet!L290</f>
        <v>0</v>
      </c>
      <c r="Z56" s="210">
        <f>Ethernet!M290</f>
        <v>0</v>
      </c>
      <c r="AB56" s="211" t="s">
        <v>104</v>
      </c>
      <c r="AC56" s="267">
        <v>4</v>
      </c>
      <c r="AE56" s="139" t="str">
        <f t="shared" si="27"/>
        <v>40G (LR4 subspec) 2 km QSFP+</v>
      </c>
      <c r="AF56" s="210">
        <f t="shared" si="28"/>
        <v>1087284</v>
      </c>
      <c r="AG56" s="210">
        <f t="shared" si="29"/>
        <v>1723160</v>
      </c>
      <c r="AH56" s="210">
        <f t="shared" si="30"/>
        <v>0</v>
      </c>
      <c r="AI56" s="210">
        <f t="shared" si="31"/>
        <v>0</v>
      </c>
      <c r="AJ56" s="210">
        <f t="shared" si="32"/>
        <v>0</v>
      </c>
      <c r="AK56" s="210">
        <f t="shared" si="33"/>
        <v>0</v>
      </c>
      <c r="AL56" s="210">
        <f t="shared" si="34"/>
        <v>0</v>
      </c>
      <c r="AM56" s="210">
        <f t="shared" si="35"/>
        <v>0</v>
      </c>
      <c r="AN56" s="210">
        <f t="shared" si="36"/>
        <v>0</v>
      </c>
      <c r="AO56" s="210">
        <f t="shared" si="37"/>
        <v>0</v>
      </c>
      <c r="AP56" s="210">
        <f t="shared" si="38"/>
        <v>0</v>
      </c>
      <c r="AR56" s="139" t="str">
        <f t="shared" si="39"/>
        <v>40G (LR4 subspec) 2 km QSFP+</v>
      </c>
      <c r="AS56" s="210">
        <f t="shared" si="40"/>
        <v>0</v>
      </c>
      <c r="AT56" s="210">
        <f t="shared" si="41"/>
        <v>0</v>
      </c>
      <c r="AU56" s="210">
        <f t="shared" si="42"/>
        <v>0</v>
      </c>
      <c r="AV56" s="210">
        <f t="shared" si="43"/>
        <v>0</v>
      </c>
      <c r="AW56" s="210">
        <f t="shared" si="44"/>
        <v>0</v>
      </c>
      <c r="AX56" s="210">
        <f t="shared" si="45"/>
        <v>0</v>
      </c>
      <c r="AY56" s="210">
        <f t="shared" si="46"/>
        <v>0</v>
      </c>
      <c r="AZ56" s="210">
        <f t="shared" si="47"/>
        <v>0</v>
      </c>
      <c r="BA56" s="210">
        <f t="shared" si="48"/>
        <v>0</v>
      </c>
      <c r="BB56" s="210">
        <f t="shared" si="49"/>
        <v>0</v>
      </c>
      <c r="BC56" s="210">
        <f t="shared" si="50"/>
        <v>0</v>
      </c>
      <c r="BE56" s="139" t="str">
        <f t="shared" si="25"/>
        <v>40G (LR4 subspec) 2 km QSFP+</v>
      </c>
      <c r="BF56" s="233">
        <f>IF(AF56=0,,10^-6*AF56*$BJ$5*Ethernet!P724)</f>
        <v>66.038624208000002</v>
      </c>
      <c r="BG56" s="233">
        <f>IF(AG56=0,,10^-6*AG56*$BJ$5*Ethernet!Q724)</f>
        <v>87.340596708706641</v>
      </c>
      <c r="BH56" s="233">
        <f>IF(AH56=0,,10^-6*AH56*$BJ$5*Ethernet!R724)</f>
        <v>0</v>
      </c>
      <c r="BI56" s="233">
        <f>IF(AI56=0,,10^-6*AI56*$BJ$5*Ethernet!S724)</f>
        <v>0</v>
      </c>
      <c r="BJ56" s="233">
        <f>IF(AJ56=0,,10^-6*AJ56*$BJ$5*Ethernet!T724)</f>
        <v>0</v>
      </c>
      <c r="BK56" s="233">
        <f>IF(AK56=0,,10^-6*AK56*$BJ$5*Ethernet!U724)</f>
        <v>0</v>
      </c>
      <c r="BL56" s="233">
        <f>IF(AL56=0,,10^-6*AL56*$BJ$5*Ethernet!V724)</f>
        <v>0</v>
      </c>
      <c r="BM56" s="233">
        <f>IF(AM56=0,,10^-6*AM56*$BJ$5*Ethernet!W724)</f>
        <v>0</v>
      </c>
      <c r="BN56" s="233">
        <f>IF(AN56=0,,10^-6*AN56*$BJ$5*Ethernet!X724)</f>
        <v>0</v>
      </c>
      <c r="BO56" s="233">
        <f>IF(AO56=0,,10^-6*AO56*$BJ$5*Ethernet!Y724)</f>
        <v>0</v>
      </c>
      <c r="BP56" s="233">
        <f>IF(AP56=0,,10^-6*AP56*$BJ$5*Ethernet!Z724)</f>
        <v>0</v>
      </c>
      <c r="BR56" s="139" t="str">
        <f t="shared" si="51"/>
        <v>40G (LR4 subspec) 2 km QSFP+</v>
      </c>
      <c r="BS56" s="233">
        <f>IF(AS56=0,,10^-6*AS56*$BW$5*Ethernet!P724)</f>
        <v>0</v>
      </c>
      <c r="BT56" s="233">
        <f>IF(AT56=0,,10^-6*AT56*$BW$5*Ethernet!Q724)</f>
        <v>0</v>
      </c>
      <c r="BU56" s="233">
        <f>IF(AU56=0,,10^-6*AU56*$BW$5*Ethernet!R724)</f>
        <v>0</v>
      </c>
      <c r="BV56" s="233">
        <f>IF(AV56=0,,10^-6*AV56*$BW$5*Ethernet!S724)</f>
        <v>0</v>
      </c>
      <c r="BW56" s="233">
        <f>IF(AW56=0,,10^-6*AW56*$BW$5*Ethernet!T724)</f>
        <v>0</v>
      </c>
      <c r="BX56" s="233">
        <f>IF(AX56=0,,10^-6*AX56*$BW$5*Ethernet!U724)</f>
        <v>0</v>
      </c>
      <c r="BY56" s="233">
        <f>IF(AY56=0,,10^-6*AY56*$BW$5*Ethernet!V724)</f>
        <v>0</v>
      </c>
      <c r="BZ56" s="233">
        <f>IF(AZ56=0,,10^-6*AZ56*$BW$5*Ethernet!W724)</f>
        <v>0</v>
      </c>
      <c r="CA56" s="233">
        <f>IF(BA56=0,,10^-6*BA56*$BW$5*Ethernet!X724)</f>
        <v>0</v>
      </c>
      <c r="CB56" s="233">
        <f>IF(BB56=0,,10^-6*BB56*$BW$5*Ethernet!Y724)</f>
        <v>0</v>
      </c>
      <c r="CC56" s="233">
        <f>IF(BC56=0,,10^-6*BC56*$BW$5*Ethernet!Z724)</f>
        <v>0</v>
      </c>
    </row>
    <row r="57" spans="1:81">
      <c r="A57" s="110" t="s">
        <v>34</v>
      </c>
      <c r="B57" s="139" t="str">
        <f>Ethernet!B205</f>
        <v>40G 10 km CFP</v>
      </c>
      <c r="C57" s="210">
        <f>Ethernet!C205</f>
        <v>0</v>
      </c>
      <c r="D57" s="210">
        <f>Ethernet!D205</f>
        <v>0</v>
      </c>
      <c r="E57" s="210">
        <f>Ethernet!E205</f>
        <v>0</v>
      </c>
      <c r="F57" s="210">
        <f>Ethernet!F205</f>
        <v>0</v>
      </c>
      <c r="G57" s="210">
        <f>Ethernet!G205</f>
        <v>0</v>
      </c>
      <c r="H57" s="210">
        <f>Ethernet!H205</f>
        <v>0</v>
      </c>
      <c r="I57" s="210">
        <f>Ethernet!I205</f>
        <v>0</v>
      </c>
      <c r="J57" s="210">
        <f>Ethernet!J205</f>
        <v>0</v>
      </c>
      <c r="K57" s="210">
        <f>Ethernet!K205</f>
        <v>0</v>
      </c>
      <c r="L57" s="210">
        <f>Ethernet!L205</f>
        <v>0</v>
      </c>
      <c r="M57" s="210">
        <f>Ethernet!M205</f>
        <v>0</v>
      </c>
      <c r="O57" s="139" t="str">
        <f t="shared" si="0"/>
        <v>40G 10 km CFP</v>
      </c>
      <c r="P57" s="210">
        <f>Ethernet!C291</f>
        <v>0</v>
      </c>
      <c r="Q57" s="210">
        <f>Ethernet!D291</f>
        <v>0</v>
      </c>
      <c r="R57" s="210">
        <f>Ethernet!E291</f>
        <v>0</v>
      </c>
      <c r="S57" s="210">
        <f>Ethernet!F291</f>
        <v>0</v>
      </c>
      <c r="T57" s="210">
        <f>Ethernet!G291</f>
        <v>0</v>
      </c>
      <c r="U57" s="210">
        <f>Ethernet!H291</f>
        <v>0</v>
      </c>
      <c r="V57" s="210">
        <f>Ethernet!I291</f>
        <v>0</v>
      </c>
      <c r="W57" s="210">
        <f>Ethernet!J291</f>
        <v>0</v>
      </c>
      <c r="X57" s="210">
        <f>Ethernet!K291</f>
        <v>0</v>
      </c>
      <c r="Y57" s="210">
        <f>Ethernet!L291</f>
        <v>0</v>
      </c>
      <c r="Z57" s="210">
        <f>Ethernet!M291</f>
        <v>0</v>
      </c>
      <c r="AB57" s="211" t="s">
        <v>104</v>
      </c>
      <c r="AC57" s="267">
        <v>4</v>
      </c>
      <c r="AE57" s="139" t="str">
        <f t="shared" si="27"/>
        <v>40G 10 km CFP</v>
      </c>
      <c r="AF57" s="210">
        <f t="shared" si="28"/>
        <v>0</v>
      </c>
      <c r="AG57" s="210">
        <f t="shared" si="29"/>
        <v>0</v>
      </c>
      <c r="AH57" s="210">
        <f t="shared" si="30"/>
        <v>0</v>
      </c>
      <c r="AI57" s="210">
        <f t="shared" si="31"/>
        <v>0</v>
      </c>
      <c r="AJ57" s="210">
        <f t="shared" si="32"/>
        <v>0</v>
      </c>
      <c r="AK57" s="210">
        <f t="shared" si="33"/>
        <v>0</v>
      </c>
      <c r="AL57" s="210">
        <f t="shared" si="34"/>
        <v>0</v>
      </c>
      <c r="AM57" s="210">
        <f t="shared" si="35"/>
        <v>0</v>
      </c>
      <c r="AN57" s="210">
        <f t="shared" si="36"/>
        <v>0</v>
      </c>
      <c r="AO57" s="210">
        <f t="shared" si="37"/>
        <v>0</v>
      </c>
      <c r="AP57" s="210">
        <f t="shared" si="38"/>
        <v>0</v>
      </c>
      <c r="AR57" s="139" t="str">
        <f t="shared" si="39"/>
        <v>40G 10 km CFP</v>
      </c>
      <c r="AS57" s="210">
        <f t="shared" si="40"/>
        <v>0</v>
      </c>
      <c r="AT57" s="210">
        <f t="shared" si="41"/>
        <v>0</v>
      </c>
      <c r="AU57" s="210">
        <f t="shared" si="42"/>
        <v>0</v>
      </c>
      <c r="AV57" s="210">
        <f t="shared" si="43"/>
        <v>0</v>
      </c>
      <c r="AW57" s="210">
        <f t="shared" si="44"/>
        <v>0</v>
      </c>
      <c r="AX57" s="210">
        <f t="shared" si="45"/>
        <v>0</v>
      </c>
      <c r="AY57" s="210">
        <f t="shared" si="46"/>
        <v>0</v>
      </c>
      <c r="AZ57" s="210">
        <f t="shared" si="47"/>
        <v>0</v>
      </c>
      <c r="BA57" s="210">
        <f t="shared" si="48"/>
        <v>0</v>
      </c>
      <c r="BB57" s="210">
        <f t="shared" si="49"/>
        <v>0</v>
      </c>
      <c r="BC57" s="210">
        <f t="shared" si="50"/>
        <v>0</v>
      </c>
      <c r="BE57" s="139" t="str">
        <f t="shared" si="25"/>
        <v>40G 10 km CFP</v>
      </c>
      <c r="BF57" s="233">
        <f>IF(AF57=0,,10^-6*AF57*$BJ$5*Ethernet!P725)</f>
        <v>0</v>
      </c>
      <c r="BG57" s="233">
        <f>IF(AG57=0,,10^-6*AG57*$BJ$5*Ethernet!Q725)</f>
        <v>0</v>
      </c>
      <c r="BH57" s="233">
        <f>IF(AH57=0,,10^-6*AH57*$BJ$5*Ethernet!R725)</f>
        <v>0</v>
      </c>
      <c r="BI57" s="233">
        <f>IF(AI57=0,,10^-6*AI57*$BJ$5*Ethernet!S725)</f>
        <v>0</v>
      </c>
      <c r="BJ57" s="233">
        <f>IF(AJ57=0,,10^-6*AJ57*$BJ$5*Ethernet!T725)</f>
        <v>0</v>
      </c>
      <c r="BK57" s="233">
        <f>IF(AK57=0,,10^-6*AK57*$BJ$5*Ethernet!U725)</f>
        <v>0</v>
      </c>
      <c r="BL57" s="233">
        <f>IF(AL57=0,,10^-6*AL57*$BJ$5*Ethernet!V725)</f>
        <v>0</v>
      </c>
      <c r="BM57" s="233">
        <f>IF(AM57=0,,10^-6*AM57*$BJ$5*Ethernet!W725)</f>
        <v>0</v>
      </c>
      <c r="BN57" s="233">
        <f>IF(AN57=0,,10^-6*AN57*$BJ$5*Ethernet!X725)</f>
        <v>0</v>
      </c>
      <c r="BO57" s="233">
        <f>IF(AO57=0,,10^-6*AO57*$BJ$5*Ethernet!Y725)</f>
        <v>0</v>
      </c>
      <c r="BP57" s="233">
        <f>IF(AP57=0,,10^-6*AP57*$BJ$5*Ethernet!Z725)</f>
        <v>0</v>
      </c>
      <c r="BR57" s="139" t="str">
        <f t="shared" si="51"/>
        <v>40G 10 km CFP</v>
      </c>
      <c r="BS57" s="233">
        <f>IF(AS57=0,,10^-6*AS57*$BW$5*Ethernet!P725)</f>
        <v>0</v>
      </c>
      <c r="BT57" s="233">
        <f>IF(AT57=0,,10^-6*AT57*$BW$5*Ethernet!Q725)</f>
        <v>0</v>
      </c>
      <c r="BU57" s="233">
        <f>IF(AU57=0,,10^-6*AU57*$BW$5*Ethernet!R725)</f>
        <v>0</v>
      </c>
      <c r="BV57" s="233">
        <f>IF(AV57=0,,10^-6*AV57*$BW$5*Ethernet!S725)</f>
        <v>0</v>
      </c>
      <c r="BW57" s="233">
        <f>IF(AW57=0,,10^-6*AW57*$BW$5*Ethernet!T725)</f>
        <v>0</v>
      </c>
      <c r="BX57" s="233">
        <f>IF(AX57=0,,10^-6*AX57*$BW$5*Ethernet!U725)</f>
        <v>0</v>
      </c>
      <c r="BY57" s="233">
        <f>IF(AY57=0,,10^-6*AY57*$BW$5*Ethernet!V725)</f>
        <v>0</v>
      </c>
      <c r="BZ57" s="233">
        <f>IF(AZ57=0,,10^-6*AZ57*$BW$5*Ethernet!W725)</f>
        <v>0</v>
      </c>
      <c r="CA57" s="233">
        <f>IF(BA57=0,,10^-6*BA57*$BW$5*Ethernet!X725)</f>
        <v>0</v>
      </c>
      <c r="CB57" s="233">
        <f>IF(BB57=0,,10^-6*BB57*$BW$5*Ethernet!Y725)</f>
        <v>0</v>
      </c>
      <c r="CC57" s="233">
        <f>IF(BC57=0,,10^-6*BC57*$BW$5*Ethernet!Z725)</f>
        <v>0</v>
      </c>
    </row>
    <row r="58" spans="1:81">
      <c r="A58" s="110" t="s">
        <v>34</v>
      </c>
      <c r="B58" s="139" t="str">
        <f>Ethernet!B206</f>
        <v>40G 10 km QSFP+</v>
      </c>
      <c r="C58" s="210">
        <f>Ethernet!C206</f>
        <v>0</v>
      </c>
      <c r="D58" s="210">
        <f>Ethernet!D206</f>
        <v>0</v>
      </c>
      <c r="E58" s="210">
        <f>Ethernet!E206</f>
        <v>0</v>
      </c>
      <c r="F58" s="210">
        <f>Ethernet!F206</f>
        <v>0</v>
      </c>
      <c r="G58" s="210">
        <f>Ethernet!G206</f>
        <v>0</v>
      </c>
      <c r="H58" s="210">
        <f>Ethernet!H206</f>
        <v>0</v>
      </c>
      <c r="I58" s="210">
        <f>Ethernet!I206</f>
        <v>0</v>
      </c>
      <c r="J58" s="210">
        <f>Ethernet!J206</f>
        <v>0</v>
      </c>
      <c r="K58" s="210">
        <f>Ethernet!K206</f>
        <v>0</v>
      </c>
      <c r="L58" s="210">
        <f>Ethernet!L206</f>
        <v>0</v>
      </c>
      <c r="M58" s="210">
        <f>Ethernet!M206</f>
        <v>0</v>
      </c>
      <c r="O58" s="139" t="str">
        <f t="shared" si="0"/>
        <v>40G 10 km QSFP+</v>
      </c>
      <c r="P58" s="210">
        <f>Ethernet!C292</f>
        <v>269337</v>
      </c>
      <c r="Q58" s="210">
        <f>Ethernet!D292</f>
        <v>345066</v>
      </c>
      <c r="R58" s="210">
        <f>Ethernet!E292</f>
        <v>0</v>
      </c>
      <c r="S58" s="210">
        <f>Ethernet!F292</f>
        <v>0</v>
      </c>
      <c r="T58" s="210">
        <f>Ethernet!G292</f>
        <v>0</v>
      </c>
      <c r="U58" s="210">
        <f>Ethernet!H292</f>
        <v>0</v>
      </c>
      <c r="V58" s="210">
        <f>Ethernet!I292</f>
        <v>0</v>
      </c>
      <c r="W58" s="210">
        <f>Ethernet!J292</f>
        <v>0</v>
      </c>
      <c r="X58" s="210">
        <f>Ethernet!K292</f>
        <v>0</v>
      </c>
      <c r="Y58" s="210">
        <f>Ethernet!L292</f>
        <v>0</v>
      </c>
      <c r="Z58" s="210">
        <f>Ethernet!M292</f>
        <v>0</v>
      </c>
      <c r="AB58" s="211" t="s">
        <v>104</v>
      </c>
      <c r="AC58" s="267">
        <v>4</v>
      </c>
      <c r="AE58" s="139" t="str">
        <f t="shared" si="27"/>
        <v>40G 10 km QSFP+</v>
      </c>
      <c r="AF58" s="210">
        <f t="shared" si="28"/>
        <v>1077348</v>
      </c>
      <c r="AG58" s="210">
        <f t="shared" si="29"/>
        <v>1380264</v>
      </c>
      <c r="AH58" s="210">
        <f t="shared" si="30"/>
        <v>0</v>
      </c>
      <c r="AI58" s="210">
        <f t="shared" si="31"/>
        <v>0</v>
      </c>
      <c r="AJ58" s="210">
        <f t="shared" si="32"/>
        <v>0</v>
      </c>
      <c r="AK58" s="210">
        <f t="shared" si="33"/>
        <v>0</v>
      </c>
      <c r="AL58" s="210">
        <f t="shared" si="34"/>
        <v>0</v>
      </c>
      <c r="AM58" s="210">
        <f t="shared" si="35"/>
        <v>0</v>
      </c>
      <c r="AN58" s="210">
        <f t="shared" si="36"/>
        <v>0</v>
      </c>
      <c r="AO58" s="210">
        <f t="shared" si="37"/>
        <v>0</v>
      </c>
      <c r="AP58" s="210">
        <f t="shared" si="38"/>
        <v>0</v>
      </c>
      <c r="AR58" s="139" t="str">
        <f t="shared" si="39"/>
        <v>40G 10 km QSFP+</v>
      </c>
      <c r="AS58" s="210">
        <f t="shared" si="40"/>
        <v>0</v>
      </c>
      <c r="AT58" s="210">
        <f t="shared" si="41"/>
        <v>0</v>
      </c>
      <c r="AU58" s="210">
        <f t="shared" si="42"/>
        <v>0</v>
      </c>
      <c r="AV58" s="210">
        <f t="shared" si="43"/>
        <v>0</v>
      </c>
      <c r="AW58" s="210">
        <f t="shared" si="44"/>
        <v>0</v>
      </c>
      <c r="AX58" s="210">
        <f t="shared" si="45"/>
        <v>0</v>
      </c>
      <c r="AY58" s="210">
        <f t="shared" si="46"/>
        <v>0</v>
      </c>
      <c r="AZ58" s="210">
        <f t="shared" si="47"/>
        <v>0</v>
      </c>
      <c r="BA58" s="210">
        <f t="shared" si="48"/>
        <v>0</v>
      </c>
      <c r="BB58" s="210">
        <f t="shared" si="49"/>
        <v>0</v>
      </c>
      <c r="BC58" s="210">
        <f t="shared" si="50"/>
        <v>0</v>
      </c>
      <c r="BE58" s="139" t="str">
        <f t="shared" si="25"/>
        <v>40G 10 km QSFP+</v>
      </c>
      <c r="BF58" s="233">
        <f>IF(AF58=0,,10^-6*AF58*$BJ$5*Ethernet!P726)</f>
        <v>77.950643583999977</v>
      </c>
      <c r="BG58" s="233">
        <f>IF(AG58=0,,10^-6*AG58*$BJ$5*Ethernet!Q726)</f>
        <v>68.54568662824073</v>
      </c>
      <c r="BH58" s="233">
        <f>IF(AH58=0,,10^-6*AH58*$BJ$5*Ethernet!R726)</f>
        <v>0</v>
      </c>
      <c r="BI58" s="233">
        <f>IF(AI58=0,,10^-6*AI58*$BJ$5*Ethernet!S726)</f>
        <v>0</v>
      </c>
      <c r="BJ58" s="233">
        <f>IF(AJ58=0,,10^-6*AJ58*$BJ$5*Ethernet!T726)</f>
        <v>0</v>
      </c>
      <c r="BK58" s="233">
        <f>IF(AK58=0,,10^-6*AK58*$BJ$5*Ethernet!U726)</f>
        <v>0</v>
      </c>
      <c r="BL58" s="233">
        <f>IF(AL58=0,,10^-6*AL58*$BJ$5*Ethernet!V726)</f>
        <v>0</v>
      </c>
      <c r="BM58" s="233">
        <f>IF(AM58=0,,10^-6*AM58*$BJ$5*Ethernet!W726)</f>
        <v>0</v>
      </c>
      <c r="BN58" s="233">
        <f>IF(AN58=0,,10^-6*AN58*$BJ$5*Ethernet!X726)</f>
        <v>0</v>
      </c>
      <c r="BO58" s="233">
        <f>IF(AO58=0,,10^-6*AO58*$BJ$5*Ethernet!Y726)</f>
        <v>0</v>
      </c>
      <c r="BP58" s="233">
        <f>IF(AP58=0,,10^-6*AP58*$BJ$5*Ethernet!Z726)</f>
        <v>0</v>
      </c>
      <c r="BR58" s="139" t="str">
        <f t="shared" si="51"/>
        <v>40G 10 km QSFP+</v>
      </c>
      <c r="BS58" s="233">
        <f>IF(AS58=0,,10^-6*AS58*$BW$5*Ethernet!P726)</f>
        <v>0</v>
      </c>
      <c r="BT58" s="233">
        <f>IF(AT58=0,,10^-6*AT58*$BW$5*Ethernet!Q726)</f>
        <v>0</v>
      </c>
      <c r="BU58" s="233">
        <f>IF(AU58=0,,10^-6*AU58*$BW$5*Ethernet!R726)</f>
        <v>0</v>
      </c>
      <c r="BV58" s="233">
        <f>IF(AV58=0,,10^-6*AV58*$BW$5*Ethernet!S726)</f>
        <v>0</v>
      </c>
      <c r="BW58" s="233">
        <f>IF(AW58=0,,10^-6*AW58*$BW$5*Ethernet!T726)</f>
        <v>0</v>
      </c>
      <c r="BX58" s="233">
        <f>IF(AX58=0,,10^-6*AX58*$BW$5*Ethernet!U726)</f>
        <v>0</v>
      </c>
      <c r="BY58" s="233">
        <f>IF(AY58=0,,10^-6*AY58*$BW$5*Ethernet!V726)</f>
        <v>0</v>
      </c>
      <c r="BZ58" s="233">
        <f>IF(AZ58=0,,10^-6*AZ58*$BW$5*Ethernet!W726)</f>
        <v>0</v>
      </c>
      <c r="CA58" s="233">
        <f>IF(BA58=0,,10^-6*BA58*$BW$5*Ethernet!X726)</f>
        <v>0</v>
      </c>
      <c r="CB58" s="233">
        <f>IF(BB58=0,,10^-6*BB58*$BW$5*Ethernet!Y726)</f>
        <v>0</v>
      </c>
      <c r="CC58" s="233">
        <f>IF(BC58=0,,10^-6*BC58*$BW$5*Ethernet!Z726)</f>
        <v>0</v>
      </c>
    </row>
    <row r="59" spans="1:81">
      <c r="A59" s="110" t="s">
        <v>34</v>
      </c>
      <c r="B59" s="139" t="str">
        <f>Ethernet!B207</f>
        <v>40G 40 km QSFP+</v>
      </c>
      <c r="C59" s="210">
        <f>Ethernet!C207</f>
        <v>0</v>
      </c>
      <c r="D59" s="210">
        <f>Ethernet!D207</f>
        <v>0</v>
      </c>
      <c r="E59" s="210">
        <f>Ethernet!E207</f>
        <v>0</v>
      </c>
      <c r="F59" s="210">
        <f>Ethernet!F207</f>
        <v>0</v>
      </c>
      <c r="G59" s="210">
        <f>Ethernet!G207</f>
        <v>0</v>
      </c>
      <c r="H59" s="210">
        <f>Ethernet!H207</f>
        <v>0</v>
      </c>
      <c r="I59" s="210">
        <f>Ethernet!I207</f>
        <v>0</v>
      </c>
      <c r="J59" s="210">
        <f>Ethernet!J207</f>
        <v>0</v>
      </c>
      <c r="K59" s="210">
        <f>Ethernet!K207</f>
        <v>0</v>
      </c>
      <c r="L59" s="210">
        <f>Ethernet!L207</f>
        <v>0</v>
      </c>
      <c r="M59" s="210">
        <f>Ethernet!M207</f>
        <v>0</v>
      </c>
      <c r="O59" s="139" t="str">
        <f t="shared" si="0"/>
        <v>40G 40 km QSFP+</v>
      </c>
      <c r="P59" s="210">
        <f>Ethernet!C293</f>
        <v>8224</v>
      </c>
      <c r="Q59" s="210">
        <f>Ethernet!D293</f>
        <v>4475</v>
      </c>
      <c r="R59" s="210">
        <f>Ethernet!E293</f>
        <v>0</v>
      </c>
      <c r="S59" s="210">
        <f>Ethernet!F293</f>
        <v>0</v>
      </c>
      <c r="T59" s="210">
        <f>Ethernet!G293</f>
        <v>0</v>
      </c>
      <c r="U59" s="210">
        <f>Ethernet!H293</f>
        <v>0</v>
      </c>
      <c r="V59" s="210">
        <f>Ethernet!I293</f>
        <v>0</v>
      </c>
      <c r="W59" s="210">
        <f>Ethernet!J293</f>
        <v>0</v>
      </c>
      <c r="X59" s="210">
        <f>Ethernet!K293</f>
        <v>0</v>
      </c>
      <c r="Y59" s="210">
        <f>Ethernet!L293</f>
        <v>0</v>
      </c>
      <c r="Z59" s="210">
        <f>Ethernet!M293</f>
        <v>0</v>
      </c>
      <c r="AB59" s="211" t="s">
        <v>103</v>
      </c>
      <c r="AC59" s="267">
        <v>4</v>
      </c>
      <c r="AE59" s="139" t="str">
        <f t="shared" si="27"/>
        <v>40G 40 km QSFP+</v>
      </c>
      <c r="AF59" s="210">
        <f t="shared" si="28"/>
        <v>0</v>
      </c>
      <c r="AG59" s="210">
        <f t="shared" si="29"/>
        <v>0</v>
      </c>
      <c r="AH59" s="210">
        <f t="shared" si="30"/>
        <v>0</v>
      </c>
      <c r="AI59" s="210">
        <f t="shared" si="31"/>
        <v>0</v>
      </c>
      <c r="AJ59" s="210">
        <f t="shared" si="32"/>
        <v>0</v>
      </c>
      <c r="AK59" s="210">
        <f t="shared" si="33"/>
        <v>0</v>
      </c>
      <c r="AL59" s="210">
        <f t="shared" si="34"/>
        <v>0</v>
      </c>
      <c r="AM59" s="210">
        <f t="shared" si="35"/>
        <v>0</v>
      </c>
      <c r="AN59" s="210">
        <f t="shared" si="36"/>
        <v>0</v>
      </c>
      <c r="AO59" s="210">
        <f t="shared" si="37"/>
        <v>0</v>
      </c>
      <c r="AP59" s="210">
        <f t="shared" si="38"/>
        <v>0</v>
      </c>
      <c r="AR59" s="139" t="str">
        <f t="shared" si="39"/>
        <v>40G 40 km QSFP+</v>
      </c>
      <c r="AS59" s="210">
        <f t="shared" si="40"/>
        <v>32896</v>
      </c>
      <c r="AT59" s="210">
        <f t="shared" si="41"/>
        <v>17900</v>
      </c>
      <c r="AU59" s="210">
        <f t="shared" si="42"/>
        <v>0</v>
      </c>
      <c r="AV59" s="210">
        <f t="shared" si="43"/>
        <v>0</v>
      </c>
      <c r="AW59" s="210">
        <f t="shared" si="44"/>
        <v>0</v>
      </c>
      <c r="AX59" s="210">
        <f t="shared" si="45"/>
        <v>0</v>
      </c>
      <c r="AY59" s="210">
        <f t="shared" si="46"/>
        <v>0</v>
      </c>
      <c r="AZ59" s="210">
        <f t="shared" si="47"/>
        <v>0</v>
      </c>
      <c r="BA59" s="210">
        <f t="shared" si="48"/>
        <v>0</v>
      </c>
      <c r="BB59" s="210">
        <f t="shared" si="49"/>
        <v>0</v>
      </c>
      <c r="BC59" s="210">
        <f t="shared" si="50"/>
        <v>0</v>
      </c>
      <c r="BE59" s="139" t="str">
        <f t="shared" si="25"/>
        <v>40G 40 km QSFP+</v>
      </c>
      <c r="BF59" s="233">
        <f>IF(AF59=0,,10^-6*AF59*$BJ$5*Ethernet!P727)</f>
        <v>0</v>
      </c>
      <c r="BG59" s="233">
        <f>IF(AG59=0,,10^-6*AG59*$BJ$5*Ethernet!Q727)</f>
        <v>0</v>
      </c>
      <c r="BH59" s="233">
        <f>IF(AH59=0,,10^-6*AH59*$BJ$5*Ethernet!R727)</f>
        <v>0</v>
      </c>
      <c r="BI59" s="233">
        <f>IF(AI59=0,,10^-6*AI59*$BJ$5*Ethernet!S727)</f>
        <v>0</v>
      </c>
      <c r="BJ59" s="233">
        <f>IF(AJ59=0,,10^-6*AJ59*$BJ$5*Ethernet!T727)</f>
        <v>0</v>
      </c>
      <c r="BK59" s="233">
        <f>IF(AK59=0,,10^-6*AK59*$BJ$5*Ethernet!U727)</f>
        <v>0</v>
      </c>
      <c r="BL59" s="233">
        <f>IF(AL59=0,,10^-6*AL59*$BJ$5*Ethernet!V727)</f>
        <v>0</v>
      </c>
      <c r="BM59" s="233">
        <f>IF(AM59=0,,10^-6*AM59*$BJ$5*Ethernet!W727)</f>
        <v>0</v>
      </c>
      <c r="BN59" s="233">
        <f>IF(AN59=0,,10^-6*AN59*$BJ$5*Ethernet!X727)</f>
        <v>0</v>
      </c>
      <c r="BO59" s="233">
        <f>IF(AO59=0,,10^-6*AO59*$BJ$5*Ethernet!Y727)</f>
        <v>0</v>
      </c>
      <c r="BP59" s="233">
        <f>IF(AP59=0,,10^-6*AP59*$BJ$5*Ethernet!Z727)</f>
        <v>0</v>
      </c>
      <c r="BR59" s="139" t="str">
        <f t="shared" si="51"/>
        <v>40G 40 km QSFP+</v>
      </c>
      <c r="BS59" s="233">
        <f>IF(AS59=0,,10^-6*AS59*$BW$5*Ethernet!P727)</f>
        <v>8.2572303999999956</v>
      </c>
      <c r="BT59" s="233">
        <f>IF(AT59=0,,10^-6*AT59*$BW$5*Ethernet!Q727)</f>
        <v>3.2015784000000034</v>
      </c>
      <c r="BU59" s="233">
        <f>IF(AU59=0,,10^-6*AU59*$BW$5*Ethernet!R727)</f>
        <v>0</v>
      </c>
      <c r="BV59" s="233">
        <f>IF(AV59=0,,10^-6*AV59*$BW$5*Ethernet!S727)</f>
        <v>0</v>
      </c>
      <c r="BW59" s="233">
        <f>IF(AW59=0,,10^-6*AW59*$BW$5*Ethernet!T727)</f>
        <v>0</v>
      </c>
      <c r="BX59" s="233">
        <f>IF(AX59=0,,10^-6*AX59*$BW$5*Ethernet!U727)</f>
        <v>0</v>
      </c>
      <c r="BY59" s="233">
        <f>IF(AY59=0,,10^-6*AY59*$BW$5*Ethernet!V727)</f>
        <v>0</v>
      </c>
      <c r="BZ59" s="233">
        <f>IF(AZ59=0,,10^-6*AZ59*$BW$5*Ethernet!W727)</f>
        <v>0</v>
      </c>
      <c r="CA59" s="233">
        <f>IF(BA59=0,,10^-6*BA59*$BW$5*Ethernet!X727)</f>
        <v>0</v>
      </c>
      <c r="CB59" s="233">
        <f>IF(BB59=0,,10^-6*BB59*$BW$5*Ethernet!Y727)</f>
        <v>0</v>
      </c>
      <c r="CC59" s="233">
        <f>IF(BC59=0,,10^-6*BC59*$BW$5*Ethernet!Z727)</f>
        <v>0</v>
      </c>
    </row>
    <row r="60" spans="1:81">
      <c r="A60" s="110" t="s">
        <v>34</v>
      </c>
      <c r="B60" s="139" t="str">
        <f>Ethernet!B208</f>
        <v>50G  100 m all</v>
      </c>
      <c r="C60" s="210">
        <f>Ethernet!C208</f>
        <v>0</v>
      </c>
      <c r="D60" s="210">
        <f>Ethernet!D208</f>
        <v>0</v>
      </c>
      <c r="E60" s="210">
        <f>Ethernet!E208</f>
        <v>0</v>
      </c>
      <c r="F60" s="210">
        <f>Ethernet!F208</f>
        <v>0</v>
      </c>
      <c r="G60" s="210">
        <f>Ethernet!G208</f>
        <v>0</v>
      </c>
      <c r="H60" s="210">
        <f>Ethernet!H208</f>
        <v>0</v>
      </c>
      <c r="I60" s="210">
        <f>Ethernet!I208</f>
        <v>0</v>
      </c>
      <c r="J60" s="210">
        <f>Ethernet!J208</f>
        <v>0</v>
      </c>
      <c r="K60" s="210">
        <f>Ethernet!K208</f>
        <v>0</v>
      </c>
      <c r="L60" s="210">
        <f>Ethernet!L208</f>
        <v>0</v>
      </c>
      <c r="M60" s="210">
        <f>Ethernet!M208</f>
        <v>0</v>
      </c>
      <c r="O60" s="139" t="str">
        <f t="shared" si="0"/>
        <v>50G  100 m all</v>
      </c>
      <c r="P60" s="210">
        <f>Ethernet!C294</f>
        <v>0</v>
      </c>
      <c r="Q60" s="210">
        <f>Ethernet!D294</f>
        <v>0</v>
      </c>
      <c r="R60" s="210">
        <f>Ethernet!E294</f>
        <v>0</v>
      </c>
      <c r="S60" s="210">
        <f>Ethernet!F294</f>
        <v>0</v>
      </c>
      <c r="T60" s="210">
        <f>Ethernet!G294</f>
        <v>0</v>
      </c>
      <c r="U60" s="210">
        <f>Ethernet!H294</f>
        <v>0</v>
      </c>
      <c r="V60" s="210">
        <f>Ethernet!I294</f>
        <v>0</v>
      </c>
      <c r="W60" s="210">
        <f>Ethernet!J294</f>
        <v>0</v>
      </c>
      <c r="X60" s="210">
        <f>Ethernet!K294</f>
        <v>0</v>
      </c>
      <c r="Y60" s="210">
        <f>Ethernet!L294</f>
        <v>0</v>
      </c>
      <c r="Z60" s="210">
        <f>Ethernet!M294</f>
        <v>0</v>
      </c>
      <c r="AB60" s="211" t="s">
        <v>106</v>
      </c>
      <c r="AC60" s="267">
        <v>1</v>
      </c>
      <c r="AE60" s="139" t="str">
        <f t="shared" si="27"/>
        <v>50G  100 m all</v>
      </c>
      <c r="AF60" s="210">
        <f t="shared" si="28"/>
        <v>0</v>
      </c>
      <c r="AG60" s="210">
        <f t="shared" si="29"/>
        <v>0</v>
      </c>
      <c r="AH60" s="210">
        <f t="shared" si="30"/>
        <v>0</v>
      </c>
      <c r="AI60" s="210">
        <f t="shared" si="31"/>
        <v>0</v>
      </c>
      <c r="AJ60" s="210">
        <f t="shared" si="32"/>
        <v>0</v>
      </c>
      <c r="AK60" s="210">
        <f t="shared" si="33"/>
        <v>0</v>
      </c>
      <c r="AL60" s="210">
        <f t="shared" si="34"/>
        <v>0</v>
      </c>
      <c r="AM60" s="210">
        <f t="shared" si="35"/>
        <v>0</v>
      </c>
      <c r="AN60" s="210">
        <f t="shared" si="36"/>
        <v>0</v>
      </c>
      <c r="AO60" s="210">
        <f t="shared" si="37"/>
        <v>0</v>
      </c>
      <c r="AP60" s="210">
        <f t="shared" si="38"/>
        <v>0</v>
      </c>
      <c r="AR60" s="139" t="str">
        <f t="shared" si="39"/>
        <v>50G  100 m all</v>
      </c>
      <c r="AS60" s="210">
        <f t="shared" si="40"/>
        <v>0</v>
      </c>
      <c r="AT60" s="210">
        <f t="shared" si="41"/>
        <v>0</v>
      </c>
      <c r="AU60" s="210">
        <f t="shared" si="42"/>
        <v>0</v>
      </c>
      <c r="AV60" s="210">
        <f t="shared" si="43"/>
        <v>0</v>
      </c>
      <c r="AW60" s="210">
        <f t="shared" si="44"/>
        <v>0</v>
      </c>
      <c r="AX60" s="210">
        <f t="shared" si="45"/>
        <v>0</v>
      </c>
      <c r="AY60" s="210">
        <f t="shared" si="46"/>
        <v>0</v>
      </c>
      <c r="AZ60" s="210">
        <f t="shared" si="47"/>
        <v>0</v>
      </c>
      <c r="BA60" s="210">
        <f t="shared" si="48"/>
        <v>0</v>
      </c>
      <c r="BB60" s="210">
        <f t="shared" si="49"/>
        <v>0</v>
      </c>
      <c r="BC60" s="210">
        <f t="shared" si="50"/>
        <v>0</v>
      </c>
      <c r="BE60" s="139" t="str">
        <f t="shared" si="25"/>
        <v>50G  100 m all</v>
      </c>
      <c r="BF60" s="233">
        <f>IF(AF60=0,,10^-6*AF60*$BJ$5*Ethernet!P728)</f>
        <v>0</v>
      </c>
      <c r="BG60" s="233">
        <f>IF(AG60=0,,10^-6*AG60*$BJ$5*Ethernet!Q728)</f>
        <v>0</v>
      </c>
      <c r="BH60" s="233">
        <f>IF(AH60=0,,10^-6*AH60*$BJ$5*Ethernet!R728)</f>
        <v>0</v>
      </c>
      <c r="BI60" s="233">
        <f>IF(AI60=0,,10^-6*AI60*$BJ$5*Ethernet!S728)</f>
        <v>0</v>
      </c>
      <c r="BJ60" s="233">
        <f>IF(AJ60=0,,10^-6*AJ60*$BJ$5*Ethernet!T728)</f>
        <v>0</v>
      </c>
      <c r="BK60" s="233">
        <f>IF(AK60=0,,10^-6*AK60*$BJ$5*Ethernet!U728)</f>
        <v>0</v>
      </c>
      <c r="BL60" s="233">
        <f>IF(AL60=0,,10^-6*AL60*$BJ$5*Ethernet!V728)</f>
        <v>0</v>
      </c>
      <c r="BM60" s="233">
        <f>IF(AM60=0,,10^-6*AM60*$BJ$5*Ethernet!W728)</f>
        <v>0</v>
      </c>
      <c r="BN60" s="233">
        <f>IF(AN60=0,,10^-6*AN60*$BJ$5*Ethernet!X728)</f>
        <v>0</v>
      </c>
      <c r="BO60" s="233">
        <f>IF(AO60=0,,10^-6*AO60*$BJ$5*Ethernet!Y728)</f>
        <v>0</v>
      </c>
      <c r="BP60" s="233">
        <f>IF(AP60=0,,10^-6*AP60*$BJ$5*Ethernet!Z728)</f>
        <v>0</v>
      </c>
      <c r="BR60" s="139" t="str">
        <f t="shared" si="51"/>
        <v>50G  100 m all</v>
      </c>
      <c r="BS60" s="233">
        <f>IF(AS60=0,,10^-6*AS60*$BW$5*Ethernet!P728)</f>
        <v>0</v>
      </c>
      <c r="BT60" s="233">
        <f>IF(AT60=0,,10^-6*AT60*$BW$5*Ethernet!Q728)</f>
        <v>0</v>
      </c>
      <c r="BU60" s="233">
        <f>IF(AU60=0,,10^-6*AU60*$BW$5*Ethernet!R728)</f>
        <v>0</v>
      </c>
      <c r="BV60" s="233">
        <f>IF(AV60=0,,10^-6*AV60*$BW$5*Ethernet!S728)</f>
        <v>0</v>
      </c>
      <c r="BW60" s="233">
        <f>IF(AW60=0,,10^-6*AW60*$BW$5*Ethernet!T728)</f>
        <v>0</v>
      </c>
      <c r="BX60" s="233">
        <f>IF(AX60=0,,10^-6*AX60*$BW$5*Ethernet!U728)</f>
        <v>0</v>
      </c>
      <c r="BY60" s="233">
        <f>IF(AY60=0,,10^-6*AY60*$BW$5*Ethernet!V728)</f>
        <v>0</v>
      </c>
      <c r="BZ60" s="233">
        <f>IF(AZ60=0,,10^-6*AZ60*$BW$5*Ethernet!W728)</f>
        <v>0</v>
      </c>
      <c r="CA60" s="233">
        <f>IF(BA60=0,,10^-6*BA60*$BW$5*Ethernet!X728)</f>
        <v>0</v>
      </c>
      <c r="CB60" s="233">
        <f>IF(BB60=0,,10^-6*BB60*$BW$5*Ethernet!Y728)</f>
        <v>0</v>
      </c>
      <c r="CC60" s="233">
        <f>IF(BC60=0,,10^-6*BC60*$BW$5*Ethernet!Z728)</f>
        <v>0</v>
      </c>
    </row>
    <row r="61" spans="1:81">
      <c r="A61" s="110" t="s">
        <v>34</v>
      </c>
      <c r="B61" s="139" t="str">
        <f>Ethernet!B209</f>
        <v>50G  2 km all</v>
      </c>
      <c r="C61" s="210">
        <f>Ethernet!C209</f>
        <v>0</v>
      </c>
      <c r="D61" s="210">
        <f>Ethernet!D209</f>
        <v>0</v>
      </c>
      <c r="E61" s="210">
        <f>Ethernet!E209</f>
        <v>0</v>
      </c>
      <c r="F61" s="210">
        <f>Ethernet!F209</f>
        <v>0</v>
      </c>
      <c r="G61" s="210">
        <f>Ethernet!G209</f>
        <v>0</v>
      </c>
      <c r="H61" s="210">
        <f>Ethernet!H209</f>
        <v>0</v>
      </c>
      <c r="I61" s="210">
        <f>Ethernet!I209</f>
        <v>0</v>
      </c>
      <c r="J61" s="210">
        <f>Ethernet!J209</f>
        <v>0</v>
      </c>
      <c r="K61" s="210">
        <f>Ethernet!K209</f>
        <v>0</v>
      </c>
      <c r="L61" s="210">
        <f>Ethernet!L209</f>
        <v>0</v>
      </c>
      <c r="M61" s="210">
        <f>Ethernet!M209</f>
        <v>0</v>
      </c>
      <c r="O61" s="139" t="str">
        <f t="shared" si="0"/>
        <v>50G  2 km all</v>
      </c>
      <c r="P61" s="210">
        <f>Ethernet!C295</f>
        <v>0</v>
      </c>
      <c r="Q61" s="210">
        <f>Ethernet!D295</f>
        <v>0</v>
      </c>
      <c r="R61" s="210">
        <f>Ethernet!E295</f>
        <v>0</v>
      </c>
      <c r="S61" s="210">
        <f>Ethernet!F295</f>
        <v>0</v>
      </c>
      <c r="T61" s="210">
        <f>Ethernet!G295</f>
        <v>0</v>
      </c>
      <c r="U61" s="210">
        <f>Ethernet!H295</f>
        <v>0</v>
      </c>
      <c r="V61" s="210">
        <f>Ethernet!I295</f>
        <v>0</v>
      </c>
      <c r="W61" s="210">
        <f>Ethernet!J295</f>
        <v>0</v>
      </c>
      <c r="X61" s="210">
        <f>Ethernet!K295</f>
        <v>0</v>
      </c>
      <c r="Y61" s="210">
        <f>Ethernet!L295</f>
        <v>0</v>
      </c>
      <c r="Z61" s="210">
        <f>Ethernet!M295</f>
        <v>0</v>
      </c>
      <c r="AB61" s="211" t="s">
        <v>104</v>
      </c>
      <c r="AC61" s="267">
        <v>1</v>
      </c>
      <c r="AE61" s="139" t="str">
        <f t="shared" si="27"/>
        <v>50G  2 km all</v>
      </c>
      <c r="AF61" s="210">
        <f t="shared" si="28"/>
        <v>0</v>
      </c>
      <c r="AG61" s="210">
        <f t="shared" si="29"/>
        <v>0</v>
      </c>
      <c r="AH61" s="210">
        <f t="shared" si="30"/>
        <v>0</v>
      </c>
      <c r="AI61" s="210">
        <f t="shared" si="31"/>
        <v>0</v>
      </c>
      <c r="AJ61" s="210">
        <f t="shared" si="32"/>
        <v>0</v>
      </c>
      <c r="AK61" s="210">
        <f t="shared" si="33"/>
        <v>0</v>
      </c>
      <c r="AL61" s="210">
        <f t="shared" si="34"/>
        <v>0</v>
      </c>
      <c r="AM61" s="210">
        <f t="shared" si="35"/>
        <v>0</v>
      </c>
      <c r="AN61" s="210">
        <f t="shared" si="36"/>
        <v>0</v>
      </c>
      <c r="AO61" s="210">
        <f t="shared" si="37"/>
        <v>0</v>
      </c>
      <c r="AP61" s="210">
        <f t="shared" si="38"/>
        <v>0</v>
      </c>
      <c r="AR61" s="139" t="str">
        <f t="shared" si="39"/>
        <v>50G  2 km all</v>
      </c>
      <c r="AS61" s="210">
        <f t="shared" si="40"/>
        <v>0</v>
      </c>
      <c r="AT61" s="210">
        <f t="shared" si="41"/>
        <v>0</v>
      </c>
      <c r="AU61" s="210">
        <f t="shared" si="42"/>
        <v>0</v>
      </c>
      <c r="AV61" s="210">
        <f t="shared" si="43"/>
        <v>0</v>
      </c>
      <c r="AW61" s="210">
        <f t="shared" si="44"/>
        <v>0</v>
      </c>
      <c r="AX61" s="210">
        <f t="shared" si="45"/>
        <v>0</v>
      </c>
      <c r="AY61" s="210">
        <f t="shared" si="46"/>
        <v>0</v>
      </c>
      <c r="AZ61" s="210">
        <f t="shared" si="47"/>
        <v>0</v>
      </c>
      <c r="BA61" s="210">
        <f t="shared" si="48"/>
        <v>0</v>
      </c>
      <c r="BB61" s="210">
        <f t="shared" si="49"/>
        <v>0</v>
      </c>
      <c r="BC61" s="210">
        <f t="shared" si="50"/>
        <v>0</v>
      </c>
      <c r="BE61" s="139" t="str">
        <f t="shared" si="25"/>
        <v>50G  2 km all</v>
      </c>
      <c r="BF61" s="233">
        <f>IF(AF61=0,,10^-6*AF61*$BJ$5*Ethernet!P729)</f>
        <v>0</v>
      </c>
      <c r="BG61" s="233">
        <f>IF(AG61=0,,10^-6*AG61*$BJ$5*Ethernet!Q729)</f>
        <v>0</v>
      </c>
      <c r="BH61" s="233">
        <f>IF(AH61=0,,10^-6*AH61*$BJ$5*Ethernet!R729)</f>
        <v>0</v>
      </c>
      <c r="BI61" s="233">
        <f>IF(AI61=0,,10^-6*AI61*$BJ$5*Ethernet!S729)</f>
        <v>0</v>
      </c>
      <c r="BJ61" s="233">
        <f>IF(AJ61=0,,10^-6*AJ61*$BJ$5*Ethernet!T729)</f>
        <v>0</v>
      </c>
      <c r="BK61" s="233">
        <f>IF(AK61=0,,10^-6*AK61*$BJ$5*Ethernet!U729)</f>
        <v>0</v>
      </c>
      <c r="BL61" s="233">
        <f>IF(AL61=0,,10^-6*AL61*$BJ$5*Ethernet!V729)</f>
        <v>0</v>
      </c>
      <c r="BM61" s="233">
        <f>IF(AM61=0,,10^-6*AM61*$BJ$5*Ethernet!W729)</f>
        <v>0</v>
      </c>
      <c r="BN61" s="233">
        <f>IF(AN61=0,,10^-6*AN61*$BJ$5*Ethernet!X729)</f>
        <v>0</v>
      </c>
      <c r="BO61" s="233">
        <f>IF(AO61=0,,10^-6*AO61*$BJ$5*Ethernet!Y729)</f>
        <v>0</v>
      </c>
      <c r="BP61" s="233">
        <f>IF(AP61=0,,10^-6*AP61*$BJ$5*Ethernet!Z729)</f>
        <v>0</v>
      </c>
      <c r="BR61" s="139" t="str">
        <f t="shared" si="51"/>
        <v>50G  2 km all</v>
      </c>
      <c r="BS61" s="233">
        <f>IF(AS61=0,,10^-6*AS61*$BW$5*Ethernet!P729)</f>
        <v>0</v>
      </c>
      <c r="BT61" s="233">
        <f>IF(AT61=0,,10^-6*AT61*$BW$5*Ethernet!Q729)</f>
        <v>0</v>
      </c>
      <c r="BU61" s="233">
        <f>IF(AU61=0,,10^-6*AU61*$BW$5*Ethernet!R729)</f>
        <v>0</v>
      </c>
      <c r="BV61" s="233">
        <f>IF(AV61=0,,10^-6*AV61*$BW$5*Ethernet!S729)</f>
        <v>0</v>
      </c>
      <c r="BW61" s="233">
        <f>IF(AW61=0,,10^-6*AW61*$BW$5*Ethernet!T729)</f>
        <v>0</v>
      </c>
      <c r="BX61" s="233">
        <f>IF(AX61=0,,10^-6*AX61*$BW$5*Ethernet!U729)</f>
        <v>0</v>
      </c>
      <c r="BY61" s="233">
        <f>IF(AY61=0,,10^-6*AY61*$BW$5*Ethernet!V729)</f>
        <v>0</v>
      </c>
      <c r="BZ61" s="233">
        <f>IF(AZ61=0,,10^-6*AZ61*$BW$5*Ethernet!W729)</f>
        <v>0</v>
      </c>
      <c r="CA61" s="233">
        <f>IF(BA61=0,,10^-6*BA61*$BW$5*Ethernet!X729)</f>
        <v>0</v>
      </c>
      <c r="CB61" s="233">
        <f>IF(BB61=0,,10^-6*BB61*$BW$5*Ethernet!Y729)</f>
        <v>0</v>
      </c>
      <c r="CC61" s="233">
        <f>IF(BC61=0,,10^-6*BC61*$BW$5*Ethernet!Z729)</f>
        <v>0</v>
      </c>
    </row>
    <row r="62" spans="1:81">
      <c r="A62" s="110" t="s">
        <v>34</v>
      </c>
      <c r="B62" s="139" t="str">
        <f>Ethernet!B210</f>
        <v>50G  10 km all</v>
      </c>
      <c r="C62" s="210">
        <f>Ethernet!C210</f>
        <v>0</v>
      </c>
      <c r="D62" s="210">
        <f>Ethernet!D210</f>
        <v>0</v>
      </c>
      <c r="E62" s="210">
        <f>Ethernet!E210</f>
        <v>0</v>
      </c>
      <c r="F62" s="210">
        <f>Ethernet!F210</f>
        <v>0</v>
      </c>
      <c r="G62" s="210">
        <f>Ethernet!G210</f>
        <v>0</v>
      </c>
      <c r="H62" s="210">
        <f>Ethernet!H210</f>
        <v>0</v>
      </c>
      <c r="I62" s="210">
        <f>Ethernet!I210</f>
        <v>0</v>
      </c>
      <c r="J62" s="210">
        <f>Ethernet!J210</f>
        <v>0</v>
      </c>
      <c r="K62" s="210">
        <f>Ethernet!K210</f>
        <v>0</v>
      </c>
      <c r="L62" s="210">
        <f>Ethernet!L210</f>
        <v>0</v>
      </c>
      <c r="M62" s="210">
        <f>Ethernet!M210</f>
        <v>0</v>
      </c>
      <c r="O62" s="139" t="str">
        <f t="shared" si="0"/>
        <v>50G  10 km all</v>
      </c>
      <c r="P62" s="210">
        <f>Ethernet!C296</f>
        <v>0</v>
      </c>
      <c r="Q62" s="210">
        <f>Ethernet!D296</f>
        <v>0</v>
      </c>
      <c r="R62" s="210">
        <f>Ethernet!E296</f>
        <v>0</v>
      </c>
      <c r="S62" s="210">
        <f>Ethernet!F296</f>
        <v>0</v>
      </c>
      <c r="T62" s="210">
        <f>Ethernet!G296</f>
        <v>0</v>
      </c>
      <c r="U62" s="210">
        <f>Ethernet!H296</f>
        <v>0</v>
      </c>
      <c r="V62" s="210">
        <f>Ethernet!I296</f>
        <v>0</v>
      </c>
      <c r="W62" s="210">
        <f>Ethernet!J296</f>
        <v>0</v>
      </c>
      <c r="X62" s="210">
        <f>Ethernet!K296</f>
        <v>0</v>
      </c>
      <c r="Y62" s="210">
        <f>Ethernet!L296</f>
        <v>0</v>
      </c>
      <c r="Z62" s="210">
        <f>Ethernet!M296</f>
        <v>0</v>
      </c>
      <c r="AB62" s="211" t="s">
        <v>103</v>
      </c>
      <c r="AC62" s="267">
        <v>1</v>
      </c>
      <c r="AE62" s="139" t="str">
        <f t="shared" si="27"/>
        <v>50G  10 km all</v>
      </c>
      <c r="AF62" s="210">
        <f t="shared" si="28"/>
        <v>0</v>
      </c>
      <c r="AG62" s="210">
        <f t="shared" si="29"/>
        <v>0</v>
      </c>
      <c r="AH62" s="210">
        <f t="shared" si="30"/>
        <v>0</v>
      </c>
      <c r="AI62" s="210">
        <f t="shared" si="31"/>
        <v>0</v>
      </c>
      <c r="AJ62" s="210">
        <f t="shared" si="32"/>
        <v>0</v>
      </c>
      <c r="AK62" s="210">
        <f t="shared" si="33"/>
        <v>0</v>
      </c>
      <c r="AL62" s="210">
        <f t="shared" si="34"/>
        <v>0</v>
      </c>
      <c r="AM62" s="210">
        <f t="shared" si="35"/>
        <v>0</v>
      </c>
      <c r="AN62" s="210">
        <f t="shared" si="36"/>
        <v>0</v>
      </c>
      <c r="AO62" s="210">
        <f t="shared" si="37"/>
        <v>0</v>
      </c>
      <c r="AP62" s="210">
        <f t="shared" si="38"/>
        <v>0</v>
      </c>
      <c r="AR62" s="139" t="str">
        <f t="shared" si="39"/>
        <v>50G  10 km all</v>
      </c>
      <c r="AS62" s="210">
        <f t="shared" si="40"/>
        <v>0</v>
      </c>
      <c r="AT62" s="210">
        <f t="shared" si="41"/>
        <v>0</v>
      </c>
      <c r="AU62" s="210">
        <f t="shared" si="42"/>
        <v>0</v>
      </c>
      <c r="AV62" s="210">
        <f t="shared" si="43"/>
        <v>0</v>
      </c>
      <c r="AW62" s="210">
        <f t="shared" si="44"/>
        <v>0</v>
      </c>
      <c r="AX62" s="210">
        <f t="shared" si="45"/>
        <v>0</v>
      </c>
      <c r="AY62" s="210">
        <f t="shared" si="46"/>
        <v>0</v>
      </c>
      <c r="AZ62" s="210">
        <f t="shared" si="47"/>
        <v>0</v>
      </c>
      <c r="BA62" s="210">
        <f t="shared" si="48"/>
        <v>0</v>
      </c>
      <c r="BB62" s="210">
        <f t="shared" si="49"/>
        <v>0</v>
      </c>
      <c r="BC62" s="210">
        <f t="shared" si="50"/>
        <v>0</v>
      </c>
      <c r="BE62" s="139" t="str">
        <f t="shared" si="25"/>
        <v>50G  10 km all</v>
      </c>
      <c r="BF62" s="233">
        <f>IF(AF62=0,,10^-6*AF62*$BJ$5*Ethernet!P730)</f>
        <v>0</v>
      </c>
      <c r="BG62" s="233">
        <f>IF(AG62=0,,10^-6*AG62*$BJ$5*Ethernet!Q730)</f>
        <v>0</v>
      </c>
      <c r="BH62" s="233">
        <f>IF(AH62=0,,10^-6*AH62*$BJ$5*Ethernet!R730)</f>
        <v>0</v>
      </c>
      <c r="BI62" s="233">
        <f>IF(AI62=0,,10^-6*AI62*$BJ$5*Ethernet!S730)</f>
        <v>0</v>
      </c>
      <c r="BJ62" s="233">
        <f>IF(AJ62=0,,10^-6*AJ62*$BJ$5*Ethernet!T730)</f>
        <v>0</v>
      </c>
      <c r="BK62" s="233">
        <f>IF(AK62=0,,10^-6*AK62*$BJ$5*Ethernet!U730)</f>
        <v>0</v>
      </c>
      <c r="BL62" s="233">
        <f>IF(AL62=0,,10^-6*AL62*$BJ$5*Ethernet!V730)</f>
        <v>0</v>
      </c>
      <c r="BM62" s="233">
        <f>IF(AM62=0,,10^-6*AM62*$BJ$5*Ethernet!W730)</f>
        <v>0</v>
      </c>
      <c r="BN62" s="233">
        <f>IF(AN62=0,,10^-6*AN62*$BJ$5*Ethernet!X730)</f>
        <v>0</v>
      </c>
      <c r="BO62" s="233">
        <f>IF(AO62=0,,10^-6*AO62*$BJ$5*Ethernet!Y730)</f>
        <v>0</v>
      </c>
      <c r="BP62" s="233">
        <f>IF(AP62=0,,10^-6*AP62*$BJ$5*Ethernet!Z730)</f>
        <v>0</v>
      </c>
      <c r="BR62" s="139" t="str">
        <f t="shared" si="51"/>
        <v>50G  10 km all</v>
      </c>
      <c r="BS62" s="233">
        <f>IF(AS62=0,,10^-6*AS62*$BW$5*Ethernet!P730)</f>
        <v>0</v>
      </c>
      <c r="BT62" s="233">
        <f>IF(AT62=0,,10^-6*AT62*$BW$5*Ethernet!Q730)</f>
        <v>0</v>
      </c>
      <c r="BU62" s="233">
        <f>IF(AU62=0,,10^-6*AU62*$BW$5*Ethernet!R730)</f>
        <v>0</v>
      </c>
      <c r="BV62" s="233">
        <f>IF(AV62=0,,10^-6*AV62*$BW$5*Ethernet!S730)</f>
        <v>0</v>
      </c>
      <c r="BW62" s="233">
        <f>IF(AW62=0,,10^-6*AW62*$BW$5*Ethernet!T730)</f>
        <v>0</v>
      </c>
      <c r="BX62" s="233">
        <f>IF(AX62=0,,10^-6*AX62*$BW$5*Ethernet!U730)</f>
        <v>0</v>
      </c>
      <c r="BY62" s="233">
        <f>IF(AY62=0,,10^-6*AY62*$BW$5*Ethernet!V730)</f>
        <v>0</v>
      </c>
      <c r="BZ62" s="233">
        <f>IF(AZ62=0,,10^-6*AZ62*$BW$5*Ethernet!W730)</f>
        <v>0</v>
      </c>
      <c r="CA62" s="233">
        <f>IF(BA62=0,,10^-6*BA62*$BW$5*Ethernet!X730)</f>
        <v>0</v>
      </c>
      <c r="CB62" s="233">
        <f>IF(BB62=0,,10^-6*BB62*$BW$5*Ethernet!Y730)</f>
        <v>0</v>
      </c>
      <c r="CC62" s="233">
        <f>IF(BC62=0,,10^-6*BC62*$BW$5*Ethernet!Z730)</f>
        <v>0</v>
      </c>
    </row>
    <row r="63" spans="1:81">
      <c r="A63" s="110" t="s">
        <v>34</v>
      </c>
      <c r="B63" s="139" t="str">
        <f>Ethernet!B211</f>
        <v>50G  40 km all</v>
      </c>
      <c r="C63" s="210">
        <f>Ethernet!C211</f>
        <v>0</v>
      </c>
      <c r="D63" s="210">
        <f>Ethernet!D211</f>
        <v>0</v>
      </c>
      <c r="E63" s="210">
        <f>Ethernet!E211</f>
        <v>0</v>
      </c>
      <c r="F63" s="210">
        <f>Ethernet!F211</f>
        <v>0</v>
      </c>
      <c r="G63" s="210">
        <f>Ethernet!G211</f>
        <v>0</v>
      </c>
      <c r="H63" s="210">
        <f>Ethernet!H211</f>
        <v>0</v>
      </c>
      <c r="I63" s="210">
        <f>Ethernet!I211</f>
        <v>0</v>
      </c>
      <c r="J63" s="210">
        <f>Ethernet!J211</f>
        <v>0</v>
      </c>
      <c r="K63" s="210">
        <f>Ethernet!K211</f>
        <v>0</v>
      </c>
      <c r="L63" s="210">
        <f>Ethernet!L211</f>
        <v>0</v>
      </c>
      <c r="M63" s="210">
        <f>Ethernet!M211</f>
        <v>0</v>
      </c>
      <c r="O63" s="139" t="str">
        <f t="shared" si="0"/>
        <v>50G  40 km all</v>
      </c>
      <c r="P63" s="210">
        <f>Ethernet!C297</f>
        <v>0</v>
      </c>
      <c r="Q63" s="210">
        <f>Ethernet!D297</f>
        <v>0</v>
      </c>
      <c r="R63" s="210">
        <f>Ethernet!E297</f>
        <v>0</v>
      </c>
      <c r="S63" s="210">
        <f>Ethernet!F297</f>
        <v>0</v>
      </c>
      <c r="T63" s="210">
        <f>Ethernet!G297</f>
        <v>0</v>
      </c>
      <c r="U63" s="210">
        <f>Ethernet!H297</f>
        <v>0</v>
      </c>
      <c r="V63" s="210">
        <f>Ethernet!I297</f>
        <v>0</v>
      </c>
      <c r="W63" s="210">
        <f>Ethernet!J297</f>
        <v>0</v>
      </c>
      <c r="X63" s="210">
        <f>Ethernet!K297</f>
        <v>0</v>
      </c>
      <c r="Y63" s="210">
        <f>Ethernet!L297</f>
        <v>0</v>
      </c>
      <c r="Z63" s="210">
        <f>Ethernet!M297</f>
        <v>0</v>
      </c>
      <c r="AC63" s="267">
        <v>1</v>
      </c>
      <c r="AE63" s="139" t="str">
        <f t="shared" si="27"/>
        <v>50G  40 km all</v>
      </c>
      <c r="AF63" s="210">
        <f t="shared" si="28"/>
        <v>0</v>
      </c>
      <c r="AG63" s="210">
        <f t="shared" si="29"/>
        <v>0</v>
      </c>
      <c r="AH63" s="210">
        <f t="shared" si="30"/>
        <v>0</v>
      </c>
      <c r="AI63" s="210">
        <f t="shared" si="31"/>
        <v>0</v>
      </c>
      <c r="AJ63" s="210">
        <f t="shared" si="32"/>
        <v>0</v>
      </c>
      <c r="AK63" s="210">
        <f t="shared" si="33"/>
        <v>0</v>
      </c>
      <c r="AL63" s="210">
        <f t="shared" si="34"/>
        <v>0</v>
      </c>
      <c r="AM63" s="210">
        <f t="shared" si="35"/>
        <v>0</v>
      </c>
      <c r="AN63" s="210">
        <f t="shared" si="36"/>
        <v>0</v>
      </c>
      <c r="AO63" s="210">
        <f t="shared" si="37"/>
        <v>0</v>
      </c>
      <c r="AP63" s="210">
        <f t="shared" si="38"/>
        <v>0</v>
      </c>
      <c r="AR63" s="139" t="str">
        <f t="shared" si="39"/>
        <v>50G  40 km all</v>
      </c>
      <c r="AS63" s="210">
        <f t="shared" si="40"/>
        <v>0</v>
      </c>
      <c r="AT63" s="210">
        <f t="shared" si="41"/>
        <v>0</v>
      </c>
      <c r="AU63" s="210">
        <f t="shared" si="42"/>
        <v>0</v>
      </c>
      <c r="AV63" s="210">
        <f t="shared" si="43"/>
        <v>0</v>
      </c>
      <c r="AW63" s="210">
        <f t="shared" si="44"/>
        <v>0</v>
      </c>
      <c r="AX63" s="210">
        <f t="shared" si="45"/>
        <v>0</v>
      </c>
      <c r="AY63" s="210">
        <f t="shared" si="46"/>
        <v>0</v>
      </c>
      <c r="AZ63" s="210">
        <f t="shared" si="47"/>
        <v>0</v>
      </c>
      <c r="BA63" s="210">
        <f t="shared" si="48"/>
        <v>0</v>
      </c>
      <c r="BB63" s="210">
        <f t="shared" si="49"/>
        <v>0</v>
      </c>
      <c r="BC63" s="210">
        <f t="shared" si="50"/>
        <v>0</v>
      </c>
      <c r="BE63" s="139" t="str">
        <f t="shared" si="25"/>
        <v>50G  40 km all</v>
      </c>
      <c r="BF63" s="233">
        <f>IF(AF63=0,,10^-6*AF63*$BJ$5*Ethernet!P731)</f>
        <v>0</v>
      </c>
      <c r="BG63" s="233">
        <f>IF(AG63=0,,10^-6*AG63*$BJ$5*Ethernet!Q731)</f>
        <v>0</v>
      </c>
      <c r="BH63" s="233">
        <f>IF(AH63=0,,10^-6*AH63*$BJ$5*Ethernet!R731)</f>
        <v>0</v>
      </c>
      <c r="BI63" s="233">
        <f>IF(AI63=0,,10^-6*AI63*$BJ$5*Ethernet!S731)</f>
        <v>0</v>
      </c>
      <c r="BJ63" s="233">
        <f>IF(AJ63=0,,10^-6*AJ63*$BJ$5*Ethernet!T731)</f>
        <v>0</v>
      </c>
      <c r="BK63" s="233">
        <f>IF(AK63=0,,10^-6*AK63*$BJ$5*Ethernet!U731)</f>
        <v>0</v>
      </c>
      <c r="BL63" s="233">
        <f>IF(AL63=0,,10^-6*AL63*$BJ$5*Ethernet!V731)</f>
        <v>0</v>
      </c>
      <c r="BM63" s="233">
        <f>IF(AM63=0,,10^-6*AM63*$BJ$5*Ethernet!W731)</f>
        <v>0</v>
      </c>
      <c r="BN63" s="233">
        <f>IF(AN63=0,,10^-6*AN63*$BJ$5*Ethernet!X731)</f>
        <v>0</v>
      </c>
      <c r="BO63" s="233">
        <f>IF(AO63=0,,10^-6*AO63*$BJ$5*Ethernet!Y731)</f>
        <v>0</v>
      </c>
      <c r="BP63" s="233">
        <f>IF(AP63=0,,10^-6*AP63*$BJ$5*Ethernet!Z731)</f>
        <v>0</v>
      </c>
      <c r="BR63" s="139" t="str">
        <f t="shared" si="51"/>
        <v>50G  40 km all</v>
      </c>
      <c r="BS63" s="233">
        <f>IF(AS63=0,,10^-6*AS63*$BW$5*Ethernet!P731)</f>
        <v>0</v>
      </c>
      <c r="BT63" s="233">
        <f>IF(AT63=0,,10^-6*AT63*$BW$5*Ethernet!Q731)</f>
        <v>0</v>
      </c>
      <c r="BU63" s="233">
        <f>IF(AU63=0,,10^-6*AU63*$BW$5*Ethernet!R731)</f>
        <v>0</v>
      </c>
      <c r="BV63" s="233">
        <f>IF(AV63=0,,10^-6*AV63*$BW$5*Ethernet!S731)</f>
        <v>0</v>
      </c>
      <c r="BW63" s="233">
        <f>IF(AW63=0,,10^-6*AW63*$BW$5*Ethernet!T731)</f>
        <v>0</v>
      </c>
      <c r="BX63" s="233">
        <f>IF(AX63=0,,10^-6*AX63*$BW$5*Ethernet!U731)</f>
        <v>0</v>
      </c>
      <c r="BY63" s="233">
        <f>IF(AY63=0,,10^-6*AY63*$BW$5*Ethernet!V731)</f>
        <v>0</v>
      </c>
      <c r="BZ63" s="233">
        <f>IF(AZ63=0,,10^-6*AZ63*$BW$5*Ethernet!W731)</f>
        <v>0</v>
      </c>
      <c r="CA63" s="233">
        <f>IF(BA63=0,,10^-6*BA63*$BW$5*Ethernet!X731)</f>
        <v>0</v>
      </c>
      <c r="CB63" s="233">
        <f>IF(BB63=0,,10^-6*BB63*$BW$5*Ethernet!Y731)</f>
        <v>0</v>
      </c>
      <c r="CC63" s="233">
        <f>IF(BC63=0,,10^-6*BC63*$BW$5*Ethernet!Z731)</f>
        <v>0</v>
      </c>
    </row>
    <row r="64" spans="1:81">
      <c r="A64" s="110" t="s">
        <v>34</v>
      </c>
      <c r="B64" s="139" t="str">
        <f>Ethernet!B212</f>
        <v>50G  80 km all</v>
      </c>
      <c r="C64" s="210">
        <f>Ethernet!C212</f>
        <v>0</v>
      </c>
      <c r="D64" s="210">
        <f>Ethernet!D212</f>
        <v>0</v>
      </c>
      <c r="E64" s="210">
        <f>Ethernet!E212</f>
        <v>0</v>
      </c>
      <c r="F64" s="210">
        <f>Ethernet!F212</f>
        <v>0</v>
      </c>
      <c r="G64" s="210">
        <f>Ethernet!G212</f>
        <v>0</v>
      </c>
      <c r="H64" s="210">
        <f>Ethernet!H212</f>
        <v>0</v>
      </c>
      <c r="I64" s="210">
        <f>Ethernet!I212</f>
        <v>0</v>
      </c>
      <c r="J64" s="210">
        <f>Ethernet!J212</f>
        <v>0</v>
      </c>
      <c r="K64" s="210">
        <f>Ethernet!K212</f>
        <v>0</v>
      </c>
      <c r="L64" s="210">
        <f>Ethernet!L212</f>
        <v>0</v>
      </c>
      <c r="M64" s="210">
        <f>Ethernet!M212</f>
        <v>0</v>
      </c>
      <c r="O64" s="139" t="str">
        <f t="shared" si="0"/>
        <v>50G  80 km all</v>
      </c>
      <c r="P64" s="210">
        <f>Ethernet!C298</f>
        <v>0</v>
      </c>
      <c r="Q64" s="210">
        <f>Ethernet!D298</f>
        <v>0</v>
      </c>
      <c r="R64" s="210">
        <f>Ethernet!E298</f>
        <v>0</v>
      </c>
      <c r="S64" s="210">
        <f>Ethernet!F298</f>
        <v>0</v>
      </c>
      <c r="T64" s="210">
        <f>Ethernet!G298</f>
        <v>0</v>
      </c>
      <c r="U64" s="210">
        <f>Ethernet!H298</f>
        <v>0</v>
      </c>
      <c r="V64" s="210">
        <f>Ethernet!I298</f>
        <v>0</v>
      </c>
      <c r="W64" s="210">
        <f>Ethernet!J298</f>
        <v>0</v>
      </c>
      <c r="X64" s="210">
        <f>Ethernet!K298</f>
        <v>0</v>
      </c>
      <c r="Y64" s="210">
        <f>Ethernet!L298</f>
        <v>0</v>
      </c>
      <c r="Z64" s="210">
        <f>Ethernet!M298</f>
        <v>0</v>
      </c>
      <c r="AC64" s="267">
        <v>1</v>
      </c>
      <c r="AE64" s="139" t="str">
        <f t="shared" si="27"/>
        <v>50G  80 km all</v>
      </c>
      <c r="AF64" s="210">
        <f t="shared" si="28"/>
        <v>0</v>
      </c>
      <c r="AG64" s="210">
        <f t="shared" si="29"/>
        <v>0</v>
      </c>
      <c r="AH64" s="210">
        <f t="shared" si="30"/>
        <v>0</v>
      </c>
      <c r="AI64" s="210">
        <f t="shared" si="31"/>
        <v>0</v>
      </c>
      <c r="AJ64" s="210">
        <f t="shared" si="32"/>
        <v>0</v>
      </c>
      <c r="AK64" s="210">
        <f t="shared" si="33"/>
        <v>0</v>
      </c>
      <c r="AL64" s="210">
        <f t="shared" si="34"/>
        <v>0</v>
      </c>
      <c r="AM64" s="210">
        <f t="shared" si="35"/>
        <v>0</v>
      </c>
      <c r="AN64" s="210">
        <f t="shared" si="36"/>
        <v>0</v>
      </c>
      <c r="AO64" s="210">
        <f t="shared" si="37"/>
        <v>0</v>
      </c>
      <c r="AP64" s="210">
        <f t="shared" si="38"/>
        <v>0</v>
      </c>
      <c r="AR64" s="139" t="str">
        <f t="shared" si="39"/>
        <v>50G  80 km all</v>
      </c>
      <c r="AS64" s="210">
        <f t="shared" si="40"/>
        <v>0</v>
      </c>
      <c r="AT64" s="210">
        <f t="shared" si="41"/>
        <v>0</v>
      </c>
      <c r="AU64" s="210">
        <f t="shared" si="42"/>
        <v>0</v>
      </c>
      <c r="AV64" s="210">
        <f t="shared" si="43"/>
        <v>0</v>
      </c>
      <c r="AW64" s="210">
        <f t="shared" si="44"/>
        <v>0</v>
      </c>
      <c r="AX64" s="210">
        <f t="shared" si="45"/>
        <v>0</v>
      </c>
      <c r="AY64" s="210">
        <f t="shared" si="46"/>
        <v>0</v>
      </c>
      <c r="AZ64" s="210">
        <f t="shared" si="47"/>
        <v>0</v>
      </c>
      <c r="BA64" s="210">
        <f t="shared" si="48"/>
        <v>0</v>
      </c>
      <c r="BB64" s="210">
        <f t="shared" si="49"/>
        <v>0</v>
      </c>
      <c r="BC64" s="210">
        <f t="shared" si="50"/>
        <v>0</v>
      </c>
      <c r="BE64" s="139" t="str">
        <f t="shared" si="25"/>
        <v>50G  80 km all</v>
      </c>
      <c r="BF64" s="233">
        <f>IF(AF64=0,,10^-6*AF64*$BJ$5*Ethernet!P732)</f>
        <v>0</v>
      </c>
      <c r="BG64" s="233">
        <f>IF(AG64=0,,10^-6*AG64*$BJ$5*Ethernet!Q732)</f>
        <v>0</v>
      </c>
      <c r="BH64" s="233">
        <f>IF(AH64=0,,10^-6*AH64*$BJ$5*Ethernet!R732)</f>
        <v>0</v>
      </c>
      <c r="BI64" s="233">
        <f>IF(AI64=0,,10^-6*AI64*$BJ$5*Ethernet!S732)</f>
        <v>0</v>
      </c>
      <c r="BJ64" s="233">
        <f>IF(AJ64=0,,10^-6*AJ64*$BJ$5*Ethernet!T732)</f>
        <v>0</v>
      </c>
      <c r="BK64" s="233">
        <f>IF(AK64=0,,10^-6*AK64*$BJ$5*Ethernet!U732)</f>
        <v>0</v>
      </c>
      <c r="BL64" s="233">
        <f>IF(AL64=0,,10^-6*AL64*$BJ$5*Ethernet!V732)</f>
        <v>0</v>
      </c>
      <c r="BM64" s="233">
        <f>IF(AM64=0,,10^-6*AM64*$BJ$5*Ethernet!W732)</f>
        <v>0</v>
      </c>
      <c r="BN64" s="233">
        <f>IF(AN64=0,,10^-6*AN64*$BJ$5*Ethernet!X732)</f>
        <v>0</v>
      </c>
      <c r="BO64" s="233">
        <f>IF(AO64=0,,10^-6*AO64*$BJ$5*Ethernet!Y732)</f>
        <v>0</v>
      </c>
      <c r="BP64" s="233">
        <f>IF(AP64=0,,10^-6*AP64*$BJ$5*Ethernet!Z732)</f>
        <v>0</v>
      </c>
      <c r="BR64" s="139" t="str">
        <f t="shared" si="51"/>
        <v>50G  80 km all</v>
      </c>
      <c r="BS64" s="233">
        <f>IF(AS64=0,,10^-6*AS64*$BW$5*Ethernet!P732)</f>
        <v>0</v>
      </c>
      <c r="BT64" s="233">
        <f>IF(AT64=0,,10^-6*AT64*$BW$5*Ethernet!Q732)</f>
        <v>0</v>
      </c>
      <c r="BU64" s="233">
        <f>IF(AU64=0,,10^-6*AU64*$BW$5*Ethernet!R732)</f>
        <v>0</v>
      </c>
      <c r="BV64" s="233">
        <f>IF(AV64=0,,10^-6*AV64*$BW$5*Ethernet!S732)</f>
        <v>0</v>
      </c>
      <c r="BW64" s="233">
        <f>IF(AW64=0,,10^-6*AW64*$BW$5*Ethernet!T732)</f>
        <v>0</v>
      </c>
      <c r="BX64" s="233">
        <f>IF(AX64=0,,10^-6*AX64*$BW$5*Ethernet!U732)</f>
        <v>0</v>
      </c>
      <c r="BY64" s="233">
        <f>IF(AY64=0,,10^-6*AY64*$BW$5*Ethernet!V732)</f>
        <v>0</v>
      </c>
      <c r="BZ64" s="233">
        <f>IF(AZ64=0,,10^-6*AZ64*$BW$5*Ethernet!W732)</f>
        <v>0</v>
      </c>
      <c r="CA64" s="233">
        <f>IF(BA64=0,,10^-6*BA64*$BW$5*Ethernet!X732)</f>
        <v>0</v>
      </c>
      <c r="CB64" s="233">
        <f>IF(BB64=0,,10^-6*BB64*$BW$5*Ethernet!Y732)</f>
        <v>0</v>
      </c>
      <c r="CC64" s="233">
        <f>IF(BC64=0,,10^-6*BC64*$BW$5*Ethernet!Z732)</f>
        <v>0</v>
      </c>
    </row>
    <row r="65" spans="1:81">
      <c r="A65" s="110" t="s">
        <v>34</v>
      </c>
      <c r="B65" s="139" t="str">
        <f>Ethernet!B213</f>
        <v>100G SR4 100 m CFP</v>
      </c>
      <c r="C65" s="210">
        <f>Ethernet!C213</f>
        <v>0</v>
      </c>
      <c r="D65" s="210">
        <f>Ethernet!D213</f>
        <v>0</v>
      </c>
      <c r="E65" s="210">
        <f>Ethernet!E213</f>
        <v>0</v>
      </c>
      <c r="F65" s="210">
        <f>Ethernet!F213</f>
        <v>0</v>
      </c>
      <c r="G65" s="210">
        <f>Ethernet!G213</f>
        <v>0</v>
      </c>
      <c r="H65" s="210">
        <f>Ethernet!H213</f>
        <v>0</v>
      </c>
      <c r="I65" s="210">
        <f>Ethernet!I213</f>
        <v>0</v>
      </c>
      <c r="J65" s="210">
        <f>Ethernet!J213</f>
        <v>0</v>
      </c>
      <c r="K65" s="210">
        <f>Ethernet!K213</f>
        <v>0</v>
      </c>
      <c r="L65" s="210">
        <f>Ethernet!L213</f>
        <v>0</v>
      </c>
      <c r="M65" s="210">
        <f>Ethernet!M213</f>
        <v>0</v>
      </c>
      <c r="O65" s="139" t="str">
        <f t="shared" si="0"/>
        <v>100G SR4 100 m CFP</v>
      </c>
      <c r="P65" s="210">
        <f>Ethernet!C299</f>
        <v>0</v>
      </c>
      <c r="Q65" s="210">
        <f>Ethernet!D299</f>
        <v>0</v>
      </c>
      <c r="R65" s="210">
        <f>Ethernet!E299</f>
        <v>0</v>
      </c>
      <c r="S65" s="210">
        <f>Ethernet!F299</f>
        <v>0</v>
      </c>
      <c r="T65" s="210">
        <f>Ethernet!G299</f>
        <v>0</v>
      </c>
      <c r="U65" s="210">
        <f>Ethernet!H299</f>
        <v>0</v>
      </c>
      <c r="V65" s="210">
        <f>Ethernet!I299</f>
        <v>0</v>
      </c>
      <c r="W65" s="210">
        <f>Ethernet!J299</f>
        <v>0</v>
      </c>
      <c r="X65" s="210">
        <f>Ethernet!K299</f>
        <v>0</v>
      </c>
      <c r="Y65" s="210">
        <f>Ethernet!L299</f>
        <v>0</v>
      </c>
      <c r="Z65" s="210">
        <f>Ethernet!M299</f>
        <v>0</v>
      </c>
      <c r="AB65" s="211" t="s">
        <v>106</v>
      </c>
      <c r="AC65" s="267">
        <v>4</v>
      </c>
      <c r="AE65" s="139" t="str">
        <f t="shared" ref="AE65:AE96" si="52">O65</f>
        <v>100G SR4 100 m CFP</v>
      </c>
      <c r="AF65" s="210">
        <f t="shared" ref="AF65:AF96" si="53">C65+IF($AB65="DML",$AC65*P65)</f>
        <v>0</v>
      </c>
      <c r="AG65" s="210">
        <f t="shared" ref="AG65:AG96" si="54">D65+IF($AB65="DML",$AC65*Q65)</f>
        <v>0</v>
      </c>
      <c r="AH65" s="210">
        <f t="shared" ref="AH65:AH96" si="55">E65+IF($AB65="DML",$AC65*R65)</f>
        <v>0</v>
      </c>
      <c r="AI65" s="210">
        <f t="shared" ref="AI65:AI96" si="56">F65+IF($AB65="DML",$AC65*S65)</f>
        <v>0</v>
      </c>
      <c r="AJ65" s="210">
        <f t="shared" ref="AJ65:AJ96" si="57">G65+IF($AB65="DML",$AC65*T65)</f>
        <v>0</v>
      </c>
      <c r="AK65" s="210">
        <f t="shared" ref="AK65:AK96" si="58">H65+IF($AB65="DML",$AC65*U65)</f>
        <v>0</v>
      </c>
      <c r="AL65" s="210">
        <f t="shared" ref="AL65:AL96" si="59">I65+IF($AB65="DML",$AC65*V65)</f>
        <v>0</v>
      </c>
      <c r="AM65" s="210">
        <f t="shared" ref="AM65:AM96" si="60">J65+IF($AB65="DML",$AC65*W65)</f>
        <v>0</v>
      </c>
      <c r="AN65" s="210">
        <f t="shared" ref="AN65:AN96" si="61">K65+IF($AB65="DML",$AC65*X65)</f>
        <v>0</v>
      </c>
      <c r="AO65" s="210">
        <f t="shared" ref="AO65:AO96" si="62">L65+IF($AB65="DML",$AC65*Y65)</f>
        <v>0</v>
      </c>
      <c r="AP65" s="210">
        <f t="shared" ref="AP65:AP96" si="63">M65+IF($AB65="DML",$AC65*Z65)</f>
        <v>0</v>
      </c>
      <c r="AR65" s="139" t="str">
        <f t="shared" ref="AR65:AR96" si="64">O65</f>
        <v>100G SR4 100 m CFP</v>
      </c>
      <c r="AS65" s="210">
        <f t="shared" si="40"/>
        <v>0</v>
      </c>
      <c r="AT65" s="210">
        <f t="shared" si="41"/>
        <v>0</v>
      </c>
      <c r="AU65" s="210">
        <f t="shared" si="42"/>
        <v>0</v>
      </c>
      <c r="AV65" s="210">
        <f t="shared" si="43"/>
        <v>0</v>
      </c>
      <c r="AW65" s="210">
        <f t="shared" si="44"/>
        <v>0</v>
      </c>
      <c r="AX65" s="210">
        <f t="shared" si="45"/>
        <v>0</v>
      </c>
      <c r="AY65" s="210">
        <f t="shared" si="46"/>
        <v>0</v>
      </c>
      <c r="AZ65" s="210">
        <f t="shared" si="47"/>
        <v>0</v>
      </c>
      <c r="BA65" s="210">
        <f t="shared" si="48"/>
        <v>0</v>
      </c>
      <c r="BB65" s="210">
        <f t="shared" si="49"/>
        <v>0</v>
      </c>
      <c r="BC65" s="210">
        <f t="shared" si="50"/>
        <v>0</v>
      </c>
      <c r="BE65" s="139" t="str">
        <f t="shared" si="25"/>
        <v>100G SR4 100 m CFP</v>
      </c>
      <c r="BF65" s="233">
        <f>IF(AF65=0,,10^-6*AF65*$BJ$5*Ethernet!P733)</f>
        <v>0</v>
      </c>
      <c r="BG65" s="233">
        <f>IF(AG65=0,,10^-6*AG65*$BJ$5*Ethernet!Q733)</f>
        <v>0</v>
      </c>
      <c r="BH65" s="233">
        <f>IF(AH65=0,,10^-6*AH65*$BJ$5*Ethernet!R733)</f>
        <v>0</v>
      </c>
      <c r="BI65" s="233">
        <f>IF(AI65=0,,10^-6*AI65*$BJ$5*Ethernet!S733)</f>
        <v>0</v>
      </c>
      <c r="BJ65" s="233">
        <f>IF(AJ65=0,,10^-6*AJ65*$BJ$5*Ethernet!T733)</f>
        <v>0</v>
      </c>
      <c r="BK65" s="233">
        <f>IF(AK65=0,,10^-6*AK65*$BJ$5*Ethernet!U733)</f>
        <v>0</v>
      </c>
      <c r="BL65" s="233">
        <f>IF(AL65=0,,10^-6*AL65*$BJ$5*Ethernet!V733)</f>
        <v>0</v>
      </c>
      <c r="BM65" s="233">
        <f>IF(AM65=0,,10^-6*AM65*$BJ$5*Ethernet!W733)</f>
        <v>0</v>
      </c>
      <c r="BN65" s="233">
        <f>IF(AN65=0,,10^-6*AN65*$BJ$5*Ethernet!X733)</f>
        <v>0</v>
      </c>
      <c r="BO65" s="233">
        <f>IF(AO65=0,,10^-6*AO65*$BJ$5*Ethernet!Y733)</f>
        <v>0</v>
      </c>
      <c r="BP65" s="233">
        <f>IF(AP65=0,,10^-6*AP65*$BJ$5*Ethernet!Z733)</f>
        <v>0</v>
      </c>
      <c r="BR65" s="139" t="str">
        <f t="shared" si="51"/>
        <v>100G SR4 100 m CFP</v>
      </c>
      <c r="BS65" s="233">
        <f>IF(AS65=0,,10^-6*AS65*$BW$5*Ethernet!P733)</f>
        <v>0</v>
      </c>
      <c r="BT65" s="233">
        <f>IF(AT65=0,,10^-6*AT65*$BW$5*Ethernet!Q733)</f>
        <v>0</v>
      </c>
      <c r="BU65" s="233">
        <f>IF(AU65=0,,10^-6*AU65*$BW$5*Ethernet!R733)</f>
        <v>0</v>
      </c>
      <c r="BV65" s="233">
        <f>IF(AV65=0,,10^-6*AV65*$BW$5*Ethernet!S733)</f>
        <v>0</v>
      </c>
      <c r="BW65" s="233">
        <f>IF(AW65=0,,10^-6*AW65*$BW$5*Ethernet!T733)</f>
        <v>0</v>
      </c>
      <c r="BX65" s="233">
        <f>IF(AX65=0,,10^-6*AX65*$BW$5*Ethernet!U733)</f>
        <v>0</v>
      </c>
      <c r="BY65" s="233">
        <f>IF(AY65=0,,10^-6*AY65*$BW$5*Ethernet!V733)</f>
        <v>0</v>
      </c>
      <c r="BZ65" s="233">
        <f>IF(AZ65=0,,10^-6*AZ65*$BW$5*Ethernet!W733)</f>
        <v>0</v>
      </c>
      <c r="CA65" s="233">
        <f>IF(BA65=0,,10^-6*BA65*$BW$5*Ethernet!X733)</f>
        <v>0</v>
      </c>
      <c r="CB65" s="233">
        <f>IF(BB65=0,,10^-6*BB65*$BW$5*Ethernet!Y733)</f>
        <v>0</v>
      </c>
      <c r="CC65" s="233">
        <f>IF(BC65=0,,10^-6*BC65*$BW$5*Ethernet!Z733)</f>
        <v>0</v>
      </c>
    </row>
    <row r="66" spans="1:81">
      <c r="A66" s="110" t="s">
        <v>34</v>
      </c>
      <c r="B66" s="139" t="str">
        <f>Ethernet!B214</f>
        <v>100G SR4 100 m CFP2/4</v>
      </c>
      <c r="C66" s="210">
        <f>Ethernet!C214</f>
        <v>0</v>
      </c>
      <c r="D66" s="210">
        <f>Ethernet!D214</f>
        <v>0</v>
      </c>
      <c r="E66" s="210">
        <f>Ethernet!E214</f>
        <v>0</v>
      </c>
      <c r="F66" s="210">
        <f>Ethernet!F214</f>
        <v>0</v>
      </c>
      <c r="G66" s="210">
        <f>Ethernet!G214</f>
        <v>0</v>
      </c>
      <c r="H66" s="210">
        <f>Ethernet!H214</f>
        <v>0</v>
      </c>
      <c r="I66" s="210">
        <f>Ethernet!I214</f>
        <v>0</v>
      </c>
      <c r="J66" s="210">
        <f>Ethernet!J214</f>
        <v>0</v>
      </c>
      <c r="K66" s="210">
        <f>Ethernet!K214</f>
        <v>0</v>
      </c>
      <c r="L66" s="210">
        <f>Ethernet!L214</f>
        <v>0</v>
      </c>
      <c r="M66" s="210">
        <f>Ethernet!M214</f>
        <v>0</v>
      </c>
      <c r="O66" s="139" t="str">
        <f t="shared" si="0"/>
        <v>100G SR4 100 m CFP2/4</v>
      </c>
      <c r="P66" s="210">
        <f>Ethernet!C300</f>
        <v>0</v>
      </c>
      <c r="Q66" s="210">
        <f>Ethernet!D300</f>
        <v>0</v>
      </c>
      <c r="R66" s="210">
        <f>Ethernet!E300</f>
        <v>0</v>
      </c>
      <c r="S66" s="210">
        <f>Ethernet!F300</f>
        <v>0</v>
      </c>
      <c r="T66" s="210">
        <f>Ethernet!G300</f>
        <v>0</v>
      </c>
      <c r="U66" s="210">
        <f>Ethernet!H300</f>
        <v>0</v>
      </c>
      <c r="V66" s="210">
        <f>Ethernet!I300</f>
        <v>0</v>
      </c>
      <c r="W66" s="210">
        <f>Ethernet!J300</f>
        <v>0</v>
      </c>
      <c r="X66" s="210">
        <f>Ethernet!K300</f>
        <v>0</v>
      </c>
      <c r="Y66" s="210">
        <f>Ethernet!L300</f>
        <v>0</v>
      </c>
      <c r="Z66" s="210">
        <f>Ethernet!M300</f>
        <v>0</v>
      </c>
      <c r="AB66" s="211" t="s">
        <v>106</v>
      </c>
      <c r="AC66" s="267">
        <v>4</v>
      </c>
      <c r="AE66" s="139" t="str">
        <f t="shared" si="52"/>
        <v>100G SR4 100 m CFP2/4</v>
      </c>
      <c r="AF66" s="210">
        <f t="shared" si="53"/>
        <v>0</v>
      </c>
      <c r="AG66" s="210">
        <f t="shared" si="54"/>
        <v>0</v>
      </c>
      <c r="AH66" s="210">
        <f t="shared" si="55"/>
        <v>0</v>
      </c>
      <c r="AI66" s="210">
        <f t="shared" si="56"/>
        <v>0</v>
      </c>
      <c r="AJ66" s="210">
        <f t="shared" si="57"/>
        <v>0</v>
      </c>
      <c r="AK66" s="210">
        <f t="shared" si="58"/>
        <v>0</v>
      </c>
      <c r="AL66" s="210">
        <f t="shared" si="59"/>
        <v>0</v>
      </c>
      <c r="AM66" s="210">
        <f t="shared" si="60"/>
        <v>0</v>
      </c>
      <c r="AN66" s="210">
        <f t="shared" si="61"/>
        <v>0</v>
      </c>
      <c r="AO66" s="210">
        <f t="shared" si="62"/>
        <v>0</v>
      </c>
      <c r="AP66" s="210">
        <f t="shared" si="63"/>
        <v>0</v>
      </c>
      <c r="AR66" s="139" t="str">
        <f t="shared" si="64"/>
        <v>100G SR4 100 m CFP2/4</v>
      </c>
      <c r="AS66" s="210">
        <f t="shared" si="40"/>
        <v>0</v>
      </c>
      <c r="AT66" s="210">
        <f t="shared" si="41"/>
        <v>0</v>
      </c>
      <c r="AU66" s="210">
        <f t="shared" si="42"/>
        <v>0</v>
      </c>
      <c r="AV66" s="210">
        <f t="shared" si="43"/>
        <v>0</v>
      </c>
      <c r="AW66" s="210">
        <f t="shared" si="44"/>
        <v>0</v>
      </c>
      <c r="AX66" s="210">
        <f t="shared" si="45"/>
        <v>0</v>
      </c>
      <c r="AY66" s="210">
        <f t="shared" si="46"/>
        <v>0</v>
      </c>
      <c r="AZ66" s="210">
        <f t="shared" si="47"/>
        <v>0</v>
      </c>
      <c r="BA66" s="210">
        <f t="shared" si="48"/>
        <v>0</v>
      </c>
      <c r="BB66" s="210">
        <f t="shared" si="49"/>
        <v>0</v>
      </c>
      <c r="BC66" s="210">
        <f t="shared" si="50"/>
        <v>0</v>
      </c>
      <c r="BE66" s="139" t="str">
        <f t="shared" si="25"/>
        <v>100G SR4 100 m CFP2/4</v>
      </c>
      <c r="BF66" s="233">
        <f>IF(AF66=0,,10^-6*AF66*$BJ$5*Ethernet!P734)</f>
        <v>0</v>
      </c>
      <c r="BG66" s="233">
        <f>IF(AG66=0,,10^-6*AG66*$BJ$5*Ethernet!Q734)</f>
        <v>0</v>
      </c>
      <c r="BH66" s="233">
        <f>IF(AH66=0,,10^-6*AH66*$BJ$5*Ethernet!R734)</f>
        <v>0</v>
      </c>
      <c r="BI66" s="233">
        <f>IF(AI66=0,,10^-6*AI66*$BJ$5*Ethernet!S734)</f>
        <v>0</v>
      </c>
      <c r="BJ66" s="233">
        <f>IF(AJ66=0,,10^-6*AJ66*$BJ$5*Ethernet!T734)</f>
        <v>0</v>
      </c>
      <c r="BK66" s="233">
        <f>IF(AK66=0,,10^-6*AK66*$BJ$5*Ethernet!U734)</f>
        <v>0</v>
      </c>
      <c r="BL66" s="233">
        <f>IF(AL66=0,,10^-6*AL66*$BJ$5*Ethernet!V734)</f>
        <v>0</v>
      </c>
      <c r="BM66" s="233">
        <f>IF(AM66=0,,10^-6*AM66*$BJ$5*Ethernet!W734)</f>
        <v>0</v>
      </c>
      <c r="BN66" s="233">
        <f>IF(AN66=0,,10^-6*AN66*$BJ$5*Ethernet!X734)</f>
        <v>0</v>
      </c>
      <c r="BO66" s="233">
        <f>IF(AO66=0,,10^-6*AO66*$BJ$5*Ethernet!Y734)</f>
        <v>0</v>
      </c>
      <c r="BP66" s="233">
        <f>IF(AP66=0,,10^-6*AP66*$BJ$5*Ethernet!Z734)</f>
        <v>0</v>
      </c>
      <c r="BR66" s="139" t="str">
        <f t="shared" si="51"/>
        <v>100G SR4 100 m CFP2/4</v>
      </c>
      <c r="BS66" s="233">
        <f>IF(AS66=0,,10^-6*AS66*$BW$5*Ethernet!P734)</f>
        <v>0</v>
      </c>
      <c r="BT66" s="233">
        <f>IF(AT66=0,,10^-6*AT66*$BW$5*Ethernet!Q734)</f>
        <v>0</v>
      </c>
      <c r="BU66" s="233">
        <f>IF(AU66=0,,10^-6*AU66*$BW$5*Ethernet!R734)</f>
        <v>0</v>
      </c>
      <c r="BV66" s="233">
        <f>IF(AV66=0,,10^-6*AV66*$BW$5*Ethernet!S734)</f>
        <v>0</v>
      </c>
      <c r="BW66" s="233">
        <f>IF(AW66=0,,10^-6*AW66*$BW$5*Ethernet!T734)</f>
        <v>0</v>
      </c>
      <c r="BX66" s="233">
        <f>IF(AX66=0,,10^-6*AX66*$BW$5*Ethernet!U734)</f>
        <v>0</v>
      </c>
      <c r="BY66" s="233">
        <f>IF(AY66=0,,10^-6*AY66*$BW$5*Ethernet!V734)</f>
        <v>0</v>
      </c>
      <c r="BZ66" s="233">
        <f>IF(AZ66=0,,10^-6*AZ66*$BW$5*Ethernet!W734)</f>
        <v>0</v>
      </c>
      <c r="CA66" s="233">
        <f>IF(BA66=0,,10^-6*BA66*$BW$5*Ethernet!X734)</f>
        <v>0</v>
      </c>
      <c r="CB66" s="233">
        <f>IF(BB66=0,,10^-6*BB66*$BW$5*Ethernet!Y734)</f>
        <v>0</v>
      </c>
      <c r="CC66" s="233">
        <f>IF(BC66=0,,10^-6*BC66*$BW$5*Ethernet!Z734)</f>
        <v>0</v>
      </c>
    </row>
    <row r="67" spans="1:81">
      <c r="A67" s="110" t="s">
        <v>34</v>
      </c>
      <c r="B67" s="139" t="str">
        <f>Ethernet!B215</f>
        <v>100G SR4 100 m QSFP28</v>
      </c>
      <c r="C67" s="210">
        <f>Ethernet!C215</f>
        <v>0</v>
      </c>
      <c r="D67" s="210">
        <f>Ethernet!D215</f>
        <v>0</v>
      </c>
      <c r="E67" s="210">
        <f>Ethernet!E215</f>
        <v>0</v>
      </c>
      <c r="F67" s="210">
        <f>Ethernet!F215</f>
        <v>0</v>
      </c>
      <c r="G67" s="210">
        <f>Ethernet!G215</f>
        <v>0</v>
      </c>
      <c r="H67" s="210">
        <f>Ethernet!H215</f>
        <v>0</v>
      </c>
      <c r="I67" s="210">
        <f>Ethernet!I215</f>
        <v>0</v>
      </c>
      <c r="J67" s="210">
        <f>Ethernet!J215</f>
        <v>0</v>
      </c>
      <c r="K67" s="210">
        <f>Ethernet!K215</f>
        <v>0</v>
      </c>
      <c r="L67" s="210">
        <f>Ethernet!L215</f>
        <v>0</v>
      </c>
      <c r="M67" s="210">
        <f>Ethernet!M215</f>
        <v>0</v>
      </c>
      <c r="O67" s="139" t="str">
        <f t="shared" si="0"/>
        <v>100G SR4 100 m QSFP28</v>
      </c>
      <c r="P67" s="210">
        <f>Ethernet!C301</f>
        <v>0</v>
      </c>
      <c r="Q67" s="210">
        <f>Ethernet!D301</f>
        <v>0</v>
      </c>
      <c r="R67" s="210">
        <f>Ethernet!E301</f>
        <v>0</v>
      </c>
      <c r="S67" s="210">
        <f>Ethernet!F301</f>
        <v>0</v>
      </c>
      <c r="T67" s="210">
        <f>Ethernet!G301</f>
        <v>0</v>
      </c>
      <c r="U67" s="210">
        <f>Ethernet!H301</f>
        <v>0</v>
      </c>
      <c r="V67" s="210">
        <f>Ethernet!I301</f>
        <v>0</v>
      </c>
      <c r="W67" s="210">
        <f>Ethernet!J301</f>
        <v>0</v>
      </c>
      <c r="X67" s="210">
        <f>Ethernet!K301</f>
        <v>0</v>
      </c>
      <c r="Y67" s="210">
        <f>Ethernet!L301</f>
        <v>0</v>
      </c>
      <c r="Z67" s="210">
        <f>Ethernet!M301</f>
        <v>0</v>
      </c>
      <c r="AB67" s="211" t="s">
        <v>106</v>
      </c>
      <c r="AC67" s="267">
        <v>4</v>
      </c>
      <c r="AE67" s="139" t="str">
        <f t="shared" si="52"/>
        <v>100G SR4 100 m QSFP28</v>
      </c>
      <c r="AF67" s="210">
        <f t="shared" si="53"/>
        <v>0</v>
      </c>
      <c r="AG67" s="210">
        <f t="shared" si="54"/>
        <v>0</v>
      </c>
      <c r="AH67" s="210">
        <f t="shared" si="55"/>
        <v>0</v>
      </c>
      <c r="AI67" s="210">
        <f t="shared" si="56"/>
        <v>0</v>
      </c>
      <c r="AJ67" s="210">
        <f t="shared" si="57"/>
        <v>0</v>
      </c>
      <c r="AK67" s="210">
        <f t="shared" si="58"/>
        <v>0</v>
      </c>
      <c r="AL67" s="210">
        <f t="shared" si="59"/>
        <v>0</v>
      </c>
      <c r="AM67" s="210">
        <f t="shared" si="60"/>
        <v>0</v>
      </c>
      <c r="AN67" s="210">
        <f t="shared" si="61"/>
        <v>0</v>
      </c>
      <c r="AO67" s="210">
        <f t="shared" si="62"/>
        <v>0</v>
      </c>
      <c r="AP67" s="210">
        <f t="shared" si="63"/>
        <v>0</v>
      </c>
      <c r="AR67" s="139" t="str">
        <f t="shared" si="64"/>
        <v>100G SR4 100 m QSFP28</v>
      </c>
      <c r="AS67" s="210">
        <f t="shared" si="40"/>
        <v>0</v>
      </c>
      <c r="AT67" s="210">
        <f t="shared" si="41"/>
        <v>0</v>
      </c>
      <c r="AU67" s="210">
        <f t="shared" si="42"/>
        <v>0</v>
      </c>
      <c r="AV67" s="210">
        <f t="shared" si="43"/>
        <v>0</v>
      </c>
      <c r="AW67" s="210">
        <f t="shared" si="44"/>
        <v>0</v>
      </c>
      <c r="AX67" s="210">
        <f t="shared" si="45"/>
        <v>0</v>
      </c>
      <c r="AY67" s="210">
        <f t="shared" si="46"/>
        <v>0</v>
      </c>
      <c r="AZ67" s="210">
        <f t="shared" si="47"/>
        <v>0</v>
      </c>
      <c r="BA67" s="210">
        <f t="shared" si="48"/>
        <v>0</v>
      </c>
      <c r="BB67" s="210">
        <f t="shared" si="49"/>
        <v>0</v>
      </c>
      <c r="BC67" s="210">
        <f t="shared" si="50"/>
        <v>0</v>
      </c>
      <c r="BE67" s="139" t="str">
        <f t="shared" si="25"/>
        <v>100G SR4 100 m QSFP28</v>
      </c>
      <c r="BF67" s="233">
        <f>IF(AF67=0,,10^-6*AF67*$BJ$5*Ethernet!P735)</f>
        <v>0</v>
      </c>
      <c r="BG67" s="233">
        <f>IF(AG67=0,,10^-6*AG67*$BJ$5*Ethernet!Q735)</f>
        <v>0</v>
      </c>
      <c r="BH67" s="233">
        <f>IF(AH67=0,,10^-6*AH67*$BJ$5*Ethernet!R735)</f>
        <v>0</v>
      </c>
      <c r="BI67" s="233">
        <f>IF(AI67=0,,10^-6*AI67*$BJ$5*Ethernet!S735)</f>
        <v>0</v>
      </c>
      <c r="BJ67" s="233">
        <f>IF(AJ67=0,,10^-6*AJ67*$BJ$5*Ethernet!T735)</f>
        <v>0</v>
      </c>
      <c r="BK67" s="233">
        <f>IF(AK67=0,,10^-6*AK67*$BJ$5*Ethernet!U735)</f>
        <v>0</v>
      </c>
      <c r="BL67" s="233">
        <f>IF(AL67=0,,10^-6*AL67*$BJ$5*Ethernet!V735)</f>
        <v>0</v>
      </c>
      <c r="BM67" s="233">
        <f>IF(AM67=0,,10^-6*AM67*$BJ$5*Ethernet!W735)</f>
        <v>0</v>
      </c>
      <c r="BN67" s="233">
        <f>IF(AN67=0,,10^-6*AN67*$BJ$5*Ethernet!X735)</f>
        <v>0</v>
      </c>
      <c r="BO67" s="233">
        <f>IF(AO67=0,,10^-6*AO67*$BJ$5*Ethernet!Y735)</f>
        <v>0</v>
      </c>
      <c r="BP67" s="233">
        <f>IF(AP67=0,,10^-6*AP67*$BJ$5*Ethernet!Z735)</f>
        <v>0</v>
      </c>
      <c r="BR67" s="139" t="str">
        <f t="shared" si="51"/>
        <v>100G SR4 100 m QSFP28</v>
      </c>
      <c r="BS67" s="233">
        <f>IF(AS67=0,,10^-6*AS67*$BW$5*Ethernet!P735)</f>
        <v>0</v>
      </c>
      <c r="BT67" s="233">
        <f>IF(AT67=0,,10^-6*AT67*$BW$5*Ethernet!Q735)</f>
        <v>0</v>
      </c>
      <c r="BU67" s="233">
        <f>IF(AU67=0,,10^-6*AU67*$BW$5*Ethernet!R735)</f>
        <v>0</v>
      </c>
      <c r="BV67" s="233">
        <f>IF(AV67=0,,10^-6*AV67*$BW$5*Ethernet!S735)</f>
        <v>0</v>
      </c>
      <c r="BW67" s="233">
        <f>IF(AW67=0,,10^-6*AW67*$BW$5*Ethernet!T735)</f>
        <v>0</v>
      </c>
      <c r="BX67" s="233">
        <f>IF(AX67=0,,10^-6*AX67*$BW$5*Ethernet!U735)</f>
        <v>0</v>
      </c>
      <c r="BY67" s="233">
        <f>IF(AY67=0,,10^-6*AY67*$BW$5*Ethernet!V735)</f>
        <v>0</v>
      </c>
      <c r="BZ67" s="233">
        <f>IF(AZ67=0,,10^-6*AZ67*$BW$5*Ethernet!W735)</f>
        <v>0</v>
      </c>
      <c r="CA67" s="233">
        <f>IF(BA67=0,,10^-6*BA67*$BW$5*Ethernet!X735)</f>
        <v>0</v>
      </c>
      <c r="CB67" s="233">
        <f>IF(BB67=0,,10^-6*BB67*$BW$5*Ethernet!Y735)</f>
        <v>0</v>
      </c>
      <c r="CC67" s="233">
        <f>IF(BC67=0,,10^-6*BC67*$BW$5*Ethernet!Z735)</f>
        <v>0</v>
      </c>
    </row>
    <row r="68" spans="1:81">
      <c r="A68" s="110" t="s">
        <v>34</v>
      </c>
      <c r="B68" s="139" t="str">
        <f>Ethernet!B216</f>
        <v>100G SR2 100 m All</v>
      </c>
      <c r="C68" s="210">
        <f>Ethernet!C216</f>
        <v>0</v>
      </c>
      <c r="D68" s="210">
        <f>Ethernet!D216</f>
        <v>0</v>
      </c>
      <c r="E68" s="210">
        <f>Ethernet!E216</f>
        <v>0</v>
      </c>
      <c r="F68" s="210">
        <f>Ethernet!F216</f>
        <v>0</v>
      </c>
      <c r="G68" s="210">
        <f>Ethernet!G216</f>
        <v>0</v>
      </c>
      <c r="H68" s="210">
        <f>Ethernet!H216</f>
        <v>0</v>
      </c>
      <c r="I68" s="210">
        <f>Ethernet!I216</f>
        <v>0</v>
      </c>
      <c r="J68" s="210">
        <f>Ethernet!J216</f>
        <v>0</v>
      </c>
      <c r="K68" s="210">
        <f>Ethernet!K216</f>
        <v>0</v>
      </c>
      <c r="L68" s="210">
        <f>Ethernet!L216</f>
        <v>0</v>
      </c>
      <c r="M68" s="210">
        <f>Ethernet!M216</f>
        <v>0</v>
      </c>
      <c r="O68" s="139" t="str">
        <f t="shared" si="0"/>
        <v>100G SR2 100 m All</v>
      </c>
      <c r="P68" s="210">
        <f>Ethernet!C302</f>
        <v>0</v>
      </c>
      <c r="Q68" s="210">
        <f>Ethernet!D302</f>
        <v>0</v>
      </c>
      <c r="R68" s="210">
        <f>Ethernet!E302</f>
        <v>0</v>
      </c>
      <c r="S68" s="210">
        <f>Ethernet!F302</f>
        <v>0</v>
      </c>
      <c r="T68" s="210">
        <f>Ethernet!G302</f>
        <v>0</v>
      </c>
      <c r="U68" s="210">
        <f>Ethernet!H302</f>
        <v>0</v>
      </c>
      <c r="V68" s="210">
        <f>Ethernet!I302</f>
        <v>0</v>
      </c>
      <c r="W68" s="210">
        <f>Ethernet!J302</f>
        <v>0</v>
      </c>
      <c r="X68" s="210">
        <f>Ethernet!K302</f>
        <v>0</v>
      </c>
      <c r="Y68" s="210">
        <f>Ethernet!L302</f>
        <v>0</v>
      </c>
      <c r="Z68" s="210">
        <f>Ethernet!M302</f>
        <v>0</v>
      </c>
      <c r="AB68" s="211" t="s">
        <v>106</v>
      </c>
      <c r="AC68" s="267">
        <v>2</v>
      </c>
      <c r="AE68" s="139" t="str">
        <f t="shared" si="52"/>
        <v>100G SR2 100 m All</v>
      </c>
      <c r="AF68" s="210">
        <f t="shared" si="53"/>
        <v>0</v>
      </c>
      <c r="AG68" s="210">
        <f t="shared" si="54"/>
        <v>0</v>
      </c>
      <c r="AH68" s="210">
        <f t="shared" si="55"/>
        <v>0</v>
      </c>
      <c r="AI68" s="210">
        <f t="shared" si="56"/>
        <v>0</v>
      </c>
      <c r="AJ68" s="210">
        <f t="shared" si="57"/>
        <v>0</v>
      </c>
      <c r="AK68" s="210">
        <f t="shared" si="58"/>
        <v>0</v>
      </c>
      <c r="AL68" s="210">
        <f t="shared" si="59"/>
        <v>0</v>
      </c>
      <c r="AM68" s="210">
        <f t="shared" si="60"/>
        <v>0</v>
      </c>
      <c r="AN68" s="210">
        <f t="shared" si="61"/>
        <v>0</v>
      </c>
      <c r="AO68" s="210">
        <f t="shared" si="62"/>
        <v>0</v>
      </c>
      <c r="AP68" s="210">
        <f t="shared" si="63"/>
        <v>0</v>
      </c>
      <c r="AR68" s="139" t="str">
        <f t="shared" si="64"/>
        <v>100G SR2 100 m All</v>
      </c>
      <c r="AS68" s="210">
        <f t="shared" si="40"/>
        <v>0</v>
      </c>
      <c r="AT68" s="210">
        <f t="shared" si="41"/>
        <v>0</v>
      </c>
      <c r="AU68" s="210">
        <f t="shared" si="42"/>
        <v>0</v>
      </c>
      <c r="AV68" s="210">
        <f t="shared" si="43"/>
        <v>0</v>
      </c>
      <c r="AW68" s="210">
        <f t="shared" si="44"/>
        <v>0</v>
      </c>
      <c r="AX68" s="210">
        <f t="shared" si="45"/>
        <v>0</v>
      </c>
      <c r="AY68" s="210">
        <f t="shared" si="46"/>
        <v>0</v>
      </c>
      <c r="AZ68" s="210">
        <f t="shared" si="47"/>
        <v>0</v>
      </c>
      <c r="BA68" s="210">
        <f t="shared" si="48"/>
        <v>0</v>
      </c>
      <c r="BB68" s="210">
        <f t="shared" si="49"/>
        <v>0</v>
      </c>
      <c r="BC68" s="210">
        <f t="shared" si="50"/>
        <v>0</v>
      </c>
      <c r="BE68" s="139" t="str">
        <f t="shared" si="25"/>
        <v>100G SR2 100 m All</v>
      </c>
      <c r="BF68" s="233">
        <f>IF(AF68=0,,10^-6*AF68*$BJ$5*Ethernet!P736)</f>
        <v>0</v>
      </c>
      <c r="BG68" s="233">
        <f>IF(AG68=0,,10^-6*AG68*$BJ$5*Ethernet!Q736)</f>
        <v>0</v>
      </c>
      <c r="BH68" s="233">
        <f>IF(AH68=0,,10^-6*AH68*$BJ$5*Ethernet!R736)</f>
        <v>0</v>
      </c>
      <c r="BI68" s="233">
        <f>IF(AI68=0,,10^-6*AI68*$BJ$5*Ethernet!S736)</f>
        <v>0</v>
      </c>
      <c r="BJ68" s="233">
        <f>IF(AJ68=0,,10^-6*AJ68*$BJ$5*Ethernet!T736)</f>
        <v>0</v>
      </c>
      <c r="BK68" s="233">
        <f>IF(AK68=0,,10^-6*AK68*$BJ$5*Ethernet!U736)</f>
        <v>0</v>
      </c>
      <c r="BL68" s="233">
        <f>IF(AL68=0,,10^-6*AL68*$BJ$5*Ethernet!V736)</f>
        <v>0</v>
      </c>
      <c r="BM68" s="233">
        <f>IF(AM68=0,,10^-6*AM68*$BJ$5*Ethernet!W736)</f>
        <v>0</v>
      </c>
      <c r="BN68" s="233">
        <f>IF(AN68=0,,10^-6*AN68*$BJ$5*Ethernet!X736)</f>
        <v>0</v>
      </c>
      <c r="BO68" s="233">
        <f>IF(AO68=0,,10^-6*AO68*$BJ$5*Ethernet!Y736)</f>
        <v>0</v>
      </c>
      <c r="BP68" s="233">
        <f>IF(AP68=0,,10^-6*AP68*$BJ$5*Ethernet!Z736)</f>
        <v>0</v>
      </c>
      <c r="BR68" s="139" t="str">
        <f t="shared" si="51"/>
        <v>100G SR2 100 m All</v>
      </c>
      <c r="BS68" s="233">
        <f>IF(AS68=0,,10^-6*AS68*$BW$5*Ethernet!P736)</f>
        <v>0</v>
      </c>
      <c r="BT68" s="233">
        <f>IF(AT68=0,,10^-6*AT68*$BW$5*Ethernet!Q736)</f>
        <v>0</v>
      </c>
      <c r="BU68" s="233">
        <f>IF(AU68=0,,10^-6*AU68*$BW$5*Ethernet!R736)</f>
        <v>0</v>
      </c>
      <c r="BV68" s="233">
        <f>IF(AV68=0,,10^-6*AV68*$BW$5*Ethernet!S736)</f>
        <v>0</v>
      </c>
      <c r="BW68" s="233">
        <f>IF(AW68=0,,10^-6*AW68*$BW$5*Ethernet!T736)</f>
        <v>0</v>
      </c>
      <c r="BX68" s="233">
        <f>IF(AX68=0,,10^-6*AX68*$BW$5*Ethernet!U736)</f>
        <v>0</v>
      </c>
      <c r="BY68" s="233">
        <f>IF(AY68=0,,10^-6*AY68*$BW$5*Ethernet!V736)</f>
        <v>0</v>
      </c>
      <c r="BZ68" s="233">
        <f>IF(AZ68=0,,10^-6*AZ68*$BW$5*Ethernet!W736)</f>
        <v>0</v>
      </c>
      <c r="CA68" s="233">
        <f>IF(BA68=0,,10^-6*BA68*$BW$5*Ethernet!X736)</f>
        <v>0</v>
      </c>
      <c r="CB68" s="233">
        <f>IF(BB68=0,,10^-6*BB68*$BW$5*Ethernet!Y736)</f>
        <v>0</v>
      </c>
      <c r="CC68" s="233">
        <f>IF(BC68=0,,10^-6*BC68*$BW$5*Ethernet!Z736)</f>
        <v>0</v>
      </c>
    </row>
    <row r="69" spans="1:81">
      <c r="A69" s="110" t="s">
        <v>34</v>
      </c>
      <c r="B69" s="139" t="str">
        <f>Ethernet!B217</f>
        <v>100G MM Duplex 100 - 300 m QSFP28</v>
      </c>
      <c r="C69" s="210">
        <f>Ethernet!C217</f>
        <v>0</v>
      </c>
      <c r="D69" s="210">
        <f>Ethernet!D217</f>
        <v>0</v>
      </c>
      <c r="E69" s="210">
        <f>Ethernet!E217</f>
        <v>0</v>
      </c>
      <c r="F69" s="210">
        <f>Ethernet!F217</f>
        <v>0</v>
      </c>
      <c r="G69" s="210">
        <f>Ethernet!G217</f>
        <v>0</v>
      </c>
      <c r="H69" s="210">
        <f>Ethernet!H217</f>
        <v>0</v>
      </c>
      <c r="I69" s="210">
        <f>Ethernet!I217</f>
        <v>0</v>
      </c>
      <c r="J69" s="210">
        <f>Ethernet!J217</f>
        <v>0</v>
      </c>
      <c r="K69" s="210">
        <f>Ethernet!K217</f>
        <v>0</v>
      </c>
      <c r="L69" s="210">
        <f>Ethernet!L217</f>
        <v>0</v>
      </c>
      <c r="M69" s="210">
        <f>Ethernet!M217</f>
        <v>0</v>
      </c>
      <c r="O69" s="139" t="str">
        <f t="shared" si="0"/>
        <v>100G MM Duplex 100 - 300 m QSFP28</v>
      </c>
      <c r="P69" s="210">
        <f>Ethernet!C303</f>
        <v>0</v>
      </c>
      <c r="Q69" s="210">
        <f>Ethernet!D303</f>
        <v>0</v>
      </c>
      <c r="R69" s="210">
        <f>Ethernet!E303</f>
        <v>0</v>
      </c>
      <c r="S69" s="210">
        <f>Ethernet!F303</f>
        <v>0</v>
      </c>
      <c r="T69" s="210">
        <f>Ethernet!G303</f>
        <v>0</v>
      </c>
      <c r="U69" s="210">
        <f>Ethernet!H303</f>
        <v>0</v>
      </c>
      <c r="V69" s="210">
        <f>Ethernet!I303</f>
        <v>0</v>
      </c>
      <c r="W69" s="210">
        <f>Ethernet!J303</f>
        <v>0</v>
      </c>
      <c r="X69" s="210">
        <f>Ethernet!K303</f>
        <v>0</v>
      </c>
      <c r="Y69" s="210">
        <f>Ethernet!L303</f>
        <v>0</v>
      </c>
      <c r="Z69" s="210">
        <f>Ethernet!M303</f>
        <v>0</v>
      </c>
      <c r="AB69" s="211" t="s">
        <v>106</v>
      </c>
      <c r="AC69" s="267">
        <v>4</v>
      </c>
      <c r="AE69" s="139" t="str">
        <f t="shared" si="52"/>
        <v>100G MM Duplex 100 - 300 m QSFP28</v>
      </c>
      <c r="AF69" s="210">
        <f t="shared" si="53"/>
        <v>0</v>
      </c>
      <c r="AG69" s="210">
        <f t="shared" si="54"/>
        <v>0</v>
      </c>
      <c r="AH69" s="210">
        <f t="shared" si="55"/>
        <v>0</v>
      </c>
      <c r="AI69" s="210">
        <f t="shared" si="56"/>
        <v>0</v>
      </c>
      <c r="AJ69" s="210">
        <f t="shared" si="57"/>
        <v>0</v>
      </c>
      <c r="AK69" s="210">
        <f t="shared" si="58"/>
        <v>0</v>
      </c>
      <c r="AL69" s="210">
        <f t="shared" si="59"/>
        <v>0</v>
      </c>
      <c r="AM69" s="210">
        <f t="shared" si="60"/>
        <v>0</v>
      </c>
      <c r="AN69" s="210">
        <f t="shared" si="61"/>
        <v>0</v>
      </c>
      <c r="AO69" s="210">
        <f t="shared" si="62"/>
        <v>0</v>
      </c>
      <c r="AP69" s="210">
        <f t="shared" si="63"/>
        <v>0</v>
      </c>
      <c r="AR69" s="139" t="str">
        <f t="shared" si="64"/>
        <v>100G MM Duplex 100 - 300 m QSFP28</v>
      </c>
      <c r="AS69" s="210">
        <f t="shared" si="40"/>
        <v>0</v>
      </c>
      <c r="AT69" s="210">
        <f t="shared" si="41"/>
        <v>0</v>
      </c>
      <c r="AU69" s="210">
        <f t="shared" si="42"/>
        <v>0</v>
      </c>
      <c r="AV69" s="210">
        <f t="shared" si="43"/>
        <v>0</v>
      </c>
      <c r="AW69" s="210">
        <f t="shared" si="44"/>
        <v>0</v>
      </c>
      <c r="AX69" s="210">
        <f t="shared" si="45"/>
        <v>0</v>
      </c>
      <c r="AY69" s="210">
        <f t="shared" si="46"/>
        <v>0</v>
      </c>
      <c r="AZ69" s="210">
        <f t="shared" si="47"/>
        <v>0</v>
      </c>
      <c r="BA69" s="210">
        <f t="shared" si="48"/>
        <v>0</v>
      </c>
      <c r="BB69" s="210">
        <f t="shared" si="49"/>
        <v>0</v>
      </c>
      <c r="BC69" s="210">
        <f t="shared" si="50"/>
        <v>0</v>
      </c>
      <c r="BE69" s="139" t="str">
        <f t="shared" si="25"/>
        <v>100G MM Duplex 100 - 300 m QSFP28</v>
      </c>
      <c r="BF69" s="233">
        <f>IF(AF69=0,,10^-6*AF69*$BJ$5*Ethernet!P737)</f>
        <v>0</v>
      </c>
      <c r="BG69" s="233">
        <f>IF(AG69=0,,10^-6*AG69*$BJ$5*Ethernet!Q737)</f>
        <v>0</v>
      </c>
      <c r="BH69" s="233">
        <f>IF(AH69=0,,10^-6*AH69*$BJ$5*Ethernet!R737)</f>
        <v>0</v>
      </c>
      <c r="BI69" s="233">
        <f>IF(AI69=0,,10^-6*AI69*$BJ$5*Ethernet!S737)</f>
        <v>0</v>
      </c>
      <c r="BJ69" s="233">
        <f>IF(AJ69=0,,10^-6*AJ69*$BJ$5*Ethernet!T737)</f>
        <v>0</v>
      </c>
      <c r="BK69" s="233">
        <f>IF(AK69=0,,10^-6*AK69*$BJ$5*Ethernet!U737)</f>
        <v>0</v>
      </c>
      <c r="BL69" s="233">
        <f>IF(AL69=0,,10^-6*AL69*$BJ$5*Ethernet!V737)</f>
        <v>0</v>
      </c>
      <c r="BM69" s="233">
        <f>IF(AM69=0,,10^-6*AM69*$BJ$5*Ethernet!W737)</f>
        <v>0</v>
      </c>
      <c r="BN69" s="233">
        <f>IF(AN69=0,,10^-6*AN69*$BJ$5*Ethernet!X737)</f>
        <v>0</v>
      </c>
      <c r="BO69" s="233">
        <f>IF(AO69=0,,10^-6*AO69*$BJ$5*Ethernet!Y737)</f>
        <v>0</v>
      </c>
      <c r="BP69" s="233">
        <f>IF(AP69=0,,10^-6*AP69*$BJ$5*Ethernet!Z737)</f>
        <v>0</v>
      </c>
      <c r="BR69" s="139" t="str">
        <f t="shared" si="51"/>
        <v>100G MM Duplex 100 - 300 m QSFP28</v>
      </c>
      <c r="BS69" s="233">
        <f>IF(AS69=0,,10^-6*AS69*$BW$5*Ethernet!P737)</f>
        <v>0</v>
      </c>
      <c r="BT69" s="233">
        <f>IF(AT69=0,,10^-6*AT69*$BW$5*Ethernet!Q737)</f>
        <v>0</v>
      </c>
      <c r="BU69" s="233">
        <f>IF(AU69=0,,10^-6*AU69*$BW$5*Ethernet!R737)</f>
        <v>0</v>
      </c>
      <c r="BV69" s="233">
        <f>IF(AV69=0,,10^-6*AV69*$BW$5*Ethernet!S737)</f>
        <v>0</v>
      </c>
      <c r="BW69" s="233">
        <f>IF(AW69=0,,10^-6*AW69*$BW$5*Ethernet!T737)</f>
        <v>0</v>
      </c>
      <c r="BX69" s="233">
        <f>IF(AX69=0,,10^-6*AX69*$BW$5*Ethernet!U737)</f>
        <v>0</v>
      </c>
      <c r="BY69" s="233">
        <f>IF(AY69=0,,10^-6*AY69*$BW$5*Ethernet!V737)</f>
        <v>0</v>
      </c>
      <c r="BZ69" s="233">
        <f>IF(AZ69=0,,10^-6*AZ69*$BW$5*Ethernet!W737)</f>
        <v>0</v>
      </c>
      <c r="CA69" s="233">
        <f>IF(BA69=0,,10^-6*BA69*$BW$5*Ethernet!X737)</f>
        <v>0</v>
      </c>
      <c r="CB69" s="233">
        <f>IF(BB69=0,,10^-6*BB69*$BW$5*Ethernet!Y737)</f>
        <v>0</v>
      </c>
      <c r="CC69" s="233">
        <f>IF(BC69=0,,10^-6*BC69*$BW$5*Ethernet!Z737)</f>
        <v>0</v>
      </c>
    </row>
    <row r="70" spans="1:81">
      <c r="A70" s="110" t="s">
        <v>34</v>
      </c>
      <c r="B70" s="139" t="str">
        <f>Ethernet!B218</f>
        <v>100G eSR4 300 m QSFP28</v>
      </c>
      <c r="C70" s="210">
        <f>Ethernet!C218</f>
        <v>0</v>
      </c>
      <c r="D70" s="210">
        <f>Ethernet!D218</f>
        <v>0</v>
      </c>
      <c r="E70" s="210">
        <f>Ethernet!E218</f>
        <v>0</v>
      </c>
      <c r="F70" s="210">
        <f>Ethernet!F218</f>
        <v>0</v>
      </c>
      <c r="G70" s="210">
        <f>Ethernet!G218</f>
        <v>0</v>
      </c>
      <c r="H70" s="210">
        <f>Ethernet!H218</f>
        <v>0</v>
      </c>
      <c r="I70" s="210">
        <f>Ethernet!I218</f>
        <v>0</v>
      </c>
      <c r="J70" s="210">
        <f>Ethernet!J218</f>
        <v>0</v>
      </c>
      <c r="K70" s="210">
        <f>Ethernet!K218</f>
        <v>0</v>
      </c>
      <c r="L70" s="210">
        <f>Ethernet!L218</f>
        <v>0</v>
      </c>
      <c r="M70" s="210">
        <f>Ethernet!M218</f>
        <v>0</v>
      </c>
      <c r="O70" s="139" t="str">
        <f t="shared" si="0"/>
        <v>100G eSR4 300 m QSFP28</v>
      </c>
      <c r="P70" s="210">
        <f>Ethernet!C304</f>
        <v>0</v>
      </c>
      <c r="Q70" s="210">
        <f>Ethernet!D304</f>
        <v>0</v>
      </c>
      <c r="R70" s="210">
        <f>Ethernet!E304</f>
        <v>0</v>
      </c>
      <c r="S70" s="210">
        <f>Ethernet!F304</f>
        <v>0</v>
      </c>
      <c r="T70" s="210">
        <f>Ethernet!G304</f>
        <v>0</v>
      </c>
      <c r="U70" s="210">
        <f>Ethernet!H304</f>
        <v>0</v>
      </c>
      <c r="V70" s="210">
        <f>Ethernet!I304</f>
        <v>0</v>
      </c>
      <c r="W70" s="210">
        <f>Ethernet!J304</f>
        <v>0</v>
      </c>
      <c r="X70" s="210">
        <f>Ethernet!K304</f>
        <v>0</v>
      </c>
      <c r="Y70" s="210">
        <f>Ethernet!L304</f>
        <v>0</v>
      </c>
      <c r="Z70" s="210">
        <f>Ethernet!M304</f>
        <v>0</v>
      </c>
      <c r="AB70" s="211" t="s">
        <v>106</v>
      </c>
      <c r="AC70" s="267">
        <v>4</v>
      </c>
      <c r="AE70" s="139" t="str">
        <f t="shared" si="52"/>
        <v>100G eSR4 300 m QSFP28</v>
      </c>
      <c r="AF70" s="210">
        <f t="shared" si="53"/>
        <v>0</v>
      </c>
      <c r="AG70" s="210">
        <f t="shared" si="54"/>
        <v>0</v>
      </c>
      <c r="AH70" s="210">
        <f t="shared" si="55"/>
        <v>0</v>
      </c>
      <c r="AI70" s="210">
        <f t="shared" si="56"/>
        <v>0</v>
      </c>
      <c r="AJ70" s="210">
        <f t="shared" si="57"/>
        <v>0</v>
      </c>
      <c r="AK70" s="210">
        <f t="shared" si="58"/>
        <v>0</v>
      </c>
      <c r="AL70" s="210">
        <f t="shared" si="59"/>
        <v>0</v>
      </c>
      <c r="AM70" s="210">
        <f t="shared" si="60"/>
        <v>0</v>
      </c>
      <c r="AN70" s="210">
        <f t="shared" si="61"/>
        <v>0</v>
      </c>
      <c r="AO70" s="210">
        <f t="shared" si="62"/>
        <v>0</v>
      </c>
      <c r="AP70" s="210">
        <f t="shared" si="63"/>
        <v>0</v>
      </c>
      <c r="AR70" s="139" t="str">
        <f t="shared" si="64"/>
        <v>100G eSR4 300 m QSFP28</v>
      </c>
      <c r="AS70" s="210">
        <f t="shared" si="40"/>
        <v>0</v>
      </c>
      <c r="AT70" s="210">
        <f t="shared" si="41"/>
        <v>0</v>
      </c>
      <c r="AU70" s="210">
        <f t="shared" si="42"/>
        <v>0</v>
      </c>
      <c r="AV70" s="210">
        <f t="shared" si="43"/>
        <v>0</v>
      </c>
      <c r="AW70" s="210">
        <f t="shared" si="44"/>
        <v>0</v>
      </c>
      <c r="AX70" s="210">
        <f t="shared" si="45"/>
        <v>0</v>
      </c>
      <c r="AY70" s="210">
        <f t="shared" si="46"/>
        <v>0</v>
      </c>
      <c r="AZ70" s="210">
        <f t="shared" si="47"/>
        <v>0</v>
      </c>
      <c r="BA70" s="210">
        <f t="shared" si="48"/>
        <v>0</v>
      </c>
      <c r="BB70" s="210">
        <f t="shared" si="49"/>
        <v>0</v>
      </c>
      <c r="BC70" s="210">
        <f t="shared" si="50"/>
        <v>0</v>
      </c>
      <c r="BE70" s="139" t="str">
        <f t="shared" si="25"/>
        <v>100G eSR4 300 m QSFP28</v>
      </c>
      <c r="BF70" s="233">
        <f>IF(AF70=0,,10^-6*AF70*$BJ$5*Ethernet!P738)</f>
        <v>0</v>
      </c>
      <c r="BG70" s="233">
        <f>IF(AG70=0,,10^-6*AG70*$BJ$5*Ethernet!Q738)</f>
        <v>0</v>
      </c>
      <c r="BH70" s="233">
        <f>IF(AH70=0,,10^-6*AH70*$BJ$5*Ethernet!R738)</f>
        <v>0</v>
      </c>
      <c r="BI70" s="233">
        <f>IF(AI70=0,,10^-6*AI70*$BJ$5*Ethernet!S738)</f>
        <v>0</v>
      </c>
      <c r="BJ70" s="233">
        <f>IF(AJ70=0,,10^-6*AJ70*$BJ$5*Ethernet!T738)</f>
        <v>0</v>
      </c>
      <c r="BK70" s="233">
        <f>IF(AK70=0,,10^-6*AK70*$BJ$5*Ethernet!U738)</f>
        <v>0</v>
      </c>
      <c r="BL70" s="233">
        <f>IF(AL70=0,,10^-6*AL70*$BJ$5*Ethernet!V738)</f>
        <v>0</v>
      </c>
      <c r="BM70" s="233">
        <f>IF(AM70=0,,10^-6*AM70*$BJ$5*Ethernet!W738)</f>
        <v>0</v>
      </c>
      <c r="BN70" s="233">
        <f>IF(AN70=0,,10^-6*AN70*$BJ$5*Ethernet!X738)</f>
        <v>0</v>
      </c>
      <c r="BO70" s="233">
        <f>IF(AO70=0,,10^-6*AO70*$BJ$5*Ethernet!Y738)</f>
        <v>0</v>
      </c>
      <c r="BP70" s="233">
        <f>IF(AP70=0,,10^-6*AP70*$BJ$5*Ethernet!Z738)</f>
        <v>0</v>
      </c>
      <c r="BR70" s="139" t="str">
        <f t="shared" si="51"/>
        <v>100G eSR4 300 m QSFP28</v>
      </c>
      <c r="BS70" s="233">
        <f>IF(AS70=0,,10^-6*AS70*$BW$5*Ethernet!P738)</f>
        <v>0</v>
      </c>
      <c r="BT70" s="233">
        <f>IF(AT70=0,,10^-6*AT70*$BW$5*Ethernet!Q738)</f>
        <v>0</v>
      </c>
      <c r="BU70" s="233">
        <f>IF(AU70=0,,10^-6*AU70*$BW$5*Ethernet!R738)</f>
        <v>0</v>
      </c>
      <c r="BV70" s="233">
        <f>IF(AV70=0,,10^-6*AV70*$BW$5*Ethernet!S738)</f>
        <v>0</v>
      </c>
      <c r="BW70" s="233">
        <f>IF(AW70=0,,10^-6*AW70*$BW$5*Ethernet!T738)</f>
        <v>0</v>
      </c>
      <c r="BX70" s="233">
        <f>IF(AX70=0,,10^-6*AX70*$BW$5*Ethernet!U738)</f>
        <v>0</v>
      </c>
      <c r="BY70" s="233">
        <f>IF(AY70=0,,10^-6*AY70*$BW$5*Ethernet!V738)</f>
        <v>0</v>
      </c>
      <c r="BZ70" s="233">
        <f>IF(AZ70=0,,10^-6*AZ70*$BW$5*Ethernet!W738)</f>
        <v>0</v>
      </c>
      <c r="CA70" s="233">
        <f>IF(BA70=0,,10^-6*BA70*$BW$5*Ethernet!X738)</f>
        <v>0</v>
      </c>
      <c r="CB70" s="233">
        <f>IF(BB70=0,,10^-6*BB70*$BW$5*Ethernet!Y738)</f>
        <v>0</v>
      </c>
      <c r="CC70" s="233">
        <f>IF(BC70=0,,10^-6*BC70*$BW$5*Ethernet!Z738)</f>
        <v>0</v>
      </c>
    </row>
    <row r="71" spans="1:81">
      <c r="A71" s="110" t="s">
        <v>34</v>
      </c>
      <c r="B71" s="139" t="str">
        <f>Ethernet!B219</f>
        <v>100G PSM4 500 m QSFP28</v>
      </c>
      <c r="C71" s="210">
        <f>Ethernet!C219</f>
        <v>0</v>
      </c>
      <c r="D71" s="210">
        <f>Ethernet!D219</f>
        <v>0</v>
      </c>
      <c r="E71" s="210">
        <f>Ethernet!E219</f>
        <v>0</v>
      </c>
      <c r="F71" s="210">
        <f>Ethernet!F219</f>
        <v>0</v>
      </c>
      <c r="G71" s="210">
        <f>Ethernet!G219</f>
        <v>0</v>
      </c>
      <c r="H71" s="210">
        <f>Ethernet!H219</f>
        <v>0</v>
      </c>
      <c r="I71" s="210">
        <f>Ethernet!I219</f>
        <v>0</v>
      </c>
      <c r="J71" s="210">
        <f>Ethernet!J219</f>
        <v>0</v>
      </c>
      <c r="K71" s="210">
        <f>Ethernet!K219</f>
        <v>0</v>
      </c>
      <c r="L71" s="210">
        <f>Ethernet!L219</f>
        <v>0</v>
      </c>
      <c r="M71" s="210">
        <f>Ethernet!M219</f>
        <v>0</v>
      </c>
      <c r="O71" s="139" t="str">
        <f t="shared" si="0"/>
        <v>100G PSM4 500 m QSFP28</v>
      </c>
      <c r="P71" s="210">
        <f>Ethernet!C305</f>
        <v>82289.760000000009</v>
      </c>
      <c r="Q71" s="210">
        <f>Ethernet!D305</f>
        <v>149273.99999999994</v>
      </c>
      <c r="R71" s="210">
        <f>Ethernet!E305</f>
        <v>0</v>
      </c>
      <c r="S71" s="210">
        <f>Ethernet!F305</f>
        <v>0</v>
      </c>
      <c r="T71" s="210">
        <f>Ethernet!G305</f>
        <v>0</v>
      </c>
      <c r="U71" s="210">
        <f>Ethernet!H305</f>
        <v>0</v>
      </c>
      <c r="V71" s="210">
        <f>Ethernet!I305</f>
        <v>0</v>
      </c>
      <c r="W71" s="210">
        <f>Ethernet!J305</f>
        <v>0</v>
      </c>
      <c r="X71" s="210">
        <f>Ethernet!K305</f>
        <v>0</v>
      </c>
      <c r="Y71" s="210">
        <f>Ethernet!L305</f>
        <v>0</v>
      </c>
      <c r="Z71" s="210">
        <f>Ethernet!M305</f>
        <v>0</v>
      </c>
      <c r="AB71" s="211" t="s">
        <v>104</v>
      </c>
      <c r="AC71" s="267">
        <v>4</v>
      </c>
      <c r="AE71" s="139" t="str">
        <f t="shared" si="52"/>
        <v>100G PSM4 500 m QSFP28</v>
      </c>
      <c r="AF71" s="210">
        <f t="shared" si="53"/>
        <v>329159.04000000004</v>
      </c>
      <c r="AG71" s="210">
        <f t="shared" si="54"/>
        <v>597095.99999999977</v>
      </c>
      <c r="AH71" s="210">
        <f t="shared" si="55"/>
        <v>0</v>
      </c>
      <c r="AI71" s="210">
        <f t="shared" si="56"/>
        <v>0</v>
      </c>
      <c r="AJ71" s="210">
        <f t="shared" si="57"/>
        <v>0</v>
      </c>
      <c r="AK71" s="210">
        <f t="shared" si="58"/>
        <v>0</v>
      </c>
      <c r="AL71" s="210">
        <f t="shared" si="59"/>
        <v>0</v>
      </c>
      <c r="AM71" s="210">
        <f t="shared" si="60"/>
        <v>0</v>
      </c>
      <c r="AN71" s="210">
        <f t="shared" si="61"/>
        <v>0</v>
      </c>
      <c r="AO71" s="210">
        <f t="shared" si="62"/>
        <v>0</v>
      </c>
      <c r="AP71" s="210">
        <f t="shared" si="63"/>
        <v>0</v>
      </c>
      <c r="AR71" s="139" t="str">
        <f t="shared" si="64"/>
        <v>100G PSM4 500 m QSFP28</v>
      </c>
      <c r="AS71" s="210">
        <f t="shared" si="40"/>
        <v>0</v>
      </c>
      <c r="AT71" s="210">
        <f t="shared" si="41"/>
        <v>0</v>
      </c>
      <c r="AU71" s="210">
        <f t="shared" si="42"/>
        <v>0</v>
      </c>
      <c r="AV71" s="210">
        <f t="shared" si="43"/>
        <v>0</v>
      </c>
      <c r="AW71" s="210">
        <f t="shared" si="44"/>
        <v>0</v>
      </c>
      <c r="AX71" s="210">
        <f t="shared" si="45"/>
        <v>0</v>
      </c>
      <c r="AY71" s="210">
        <f t="shared" si="46"/>
        <v>0</v>
      </c>
      <c r="AZ71" s="210">
        <f t="shared" si="47"/>
        <v>0</v>
      </c>
      <c r="BA71" s="210">
        <f t="shared" si="48"/>
        <v>0</v>
      </c>
      <c r="BB71" s="210">
        <f t="shared" si="49"/>
        <v>0</v>
      </c>
      <c r="BC71" s="210">
        <f t="shared" si="50"/>
        <v>0</v>
      </c>
      <c r="BE71" s="139" t="str">
        <f t="shared" si="25"/>
        <v>100G PSM4 500 m QSFP28</v>
      </c>
      <c r="BF71" s="233">
        <f>IF(AF71=0,,10^-6*AF71*$BJ$5*Ethernet!P739)</f>
        <v>12.377718783999999</v>
      </c>
      <c r="BG71" s="233">
        <f>IF(AG71=0,,10^-6*AG71*$BJ$5*Ethernet!Q739)</f>
        <v>19.107701682045867</v>
      </c>
      <c r="BH71" s="233">
        <f>IF(AH71=0,,10^-6*AH71*$BJ$5*Ethernet!R739)</f>
        <v>0</v>
      </c>
      <c r="BI71" s="233">
        <f>IF(AI71=0,,10^-6*AI71*$BJ$5*Ethernet!S739)</f>
        <v>0</v>
      </c>
      <c r="BJ71" s="233">
        <f>IF(AJ71=0,,10^-6*AJ71*$BJ$5*Ethernet!T739)</f>
        <v>0</v>
      </c>
      <c r="BK71" s="233">
        <f>IF(AK71=0,,10^-6*AK71*$BJ$5*Ethernet!U739)</f>
        <v>0</v>
      </c>
      <c r="BL71" s="233">
        <f>IF(AL71=0,,10^-6*AL71*$BJ$5*Ethernet!V739)</f>
        <v>0</v>
      </c>
      <c r="BM71" s="233">
        <f>IF(AM71=0,,10^-6*AM71*$BJ$5*Ethernet!W739)</f>
        <v>0</v>
      </c>
      <c r="BN71" s="233">
        <f>IF(AN71=0,,10^-6*AN71*$BJ$5*Ethernet!X739)</f>
        <v>0</v>
      </c>
      <c r="BO71" s="233">
        <f>IF(AO71=0,,10^-6*AO71*$BJ$5*Ethernet!Y739)</f>
        <v>0</v>
      </c>
      <c r="BP71" s="233">
        <f>IF(AP71=0,,10^-6*AP71*$BJ$5*Ethernet!Z739)</f>
        <v>0</v>
      </c>
      <c r="BR71" s="139" t="str">
        <f t="shared" si="51"/>
        <v>100G PSM4 500 m QSFP28</v>
      </c>
      <c r="BS71" s="233">
        <f>IF(AS71=0,,10^-6*AS71*$BW$5*Ethernet!P739)</f>
        <v>0</v>
      </c>
      <c r="BT71" s="233">
        <f>IF(AT71=0,,10^-6*AT71*$BW$5*Ethernet!Q739)</f>
        <v>0</v>
      </c>
      <c r="BU71" s="233">
        <f>IF(AU71=0,,10^-6*AU71*$BW$5*Ethernet!R739)</f>
        <v>0</v>
      </c>
      <c r="BV71" s="233">
        <f>IF(AV71=0,,10^-6*AV71*$BW$5*Ethernet!S739)</f>
        <v>0</v>
      </c>
      <c r="BW71" s="233">
        <f>IF(AW71=0,,10^-6*AW71*$BW$5*Ethernet!T739)</f>
        <v>0</v>
      </c>
      <c r="BX71" s="233">
        <f>IF(AX71=0,,10^-6*AX71*$BW$5*Ethernet!U739)</f>
        <v>0</v>
      </c>
      <c r="BY71" s="233">
        <f>IF(AY71=0,,10^-6*AY71*$BW$5*Ethernet!V739)</f>
        <v>0</v>
      </c>
      <c r="BZ71" s="233">
        <f>IF(AZ71=0,,10^-6*AZ71*$BW$5*Ethernet!W739)</f>
        <v>0</v>
      </c>
      <c r="CA71" s="233">
        <f>IF(BA71=0,,10^-6*BA71*$BW$5*Ethernet!X739)</f>
        <v>0</v>
      </c>
      <c r="CB71" s="233">
        <f>IF(BB71=0,,10^-6*BB71*$BW$5*Ethernet!Y739)</f>
        <v>0</v>
      </c>
      <c r="CC71" s="233">
        <f>IF(BC71=0,,10^-6*BC71*$BW$5*Ethernet!Z739)</f>
        <v>0</v>
      </c>
    </row>
    <row r="72" spans="1:81">
      <c r="A72" s="110" t="s">
        <v>34</v>
      </c>
      <c r="B72" s="139" t="str">
        <f>Ethernet!B220</f>
        <v>100G DR 500m QSFP28</v>
      </c>
      <c r="C72" s="210">
        <f>Ethernet!C220</f>
        <v>0</v>
      </c>
      <c r="D72" s="210">
        <f>Ethernet!D220</f>
        <v>0</v>
      </c>
      <c r="E72" s="210">
        <f>Ethernet!E220</f>
        <v>0</v>
      </c>
      <c r="F72" s="210">
        <f>Ethernet!F220</f>
        <v>0</v>
      </c>
      <c r="G72" s="210">
        <f>Ethernet!G220</f>
        <v>0</v>
      </c>
      <c r="H72" s="210">
        <f>Ethernet!H220</f>
        <v>0</v>
      </c>
      <c r="I72" s="210">
        <f>Ethernet!I220</f>
        <v>0</v>
      </c>
      <c r="J72" s="210">
        <f>Ethernet!J220</f>
        <v>0</v>
      </c>
      <c r="K72" s="210">
        <f>Ethernet!K220</f>
        <v>0</v>
      </c>
      <c r="L72" s="210">
        <f>Ethernet!L220</f>
        <v>0</v>
      </c>
      <c r="M72" s="210">
        <f>Ethernet!M220</f>
        <v>0</v>
      </c>
      <c r="O72" s="139" t="str">
        <f t="shared" ref="O72:O135" si="65">B72</f>
        <v>100G DR 500m QSFP28</v>
      </c>
      <c r="P72" s="210">
        <f>Ethernet!C306</f>
        <v>0</v>
      </c>
      <c r="Q72" s="210">
        <f>Ethernet!D306</f>
        <v>0</v>
      </c>
      <c r="R72" s="210">
        <f>Ethernet!E306</f>
        <v>0</v>
      </c>
      <c r="S72" s="210">
        <f>Ethernet!F306</f>
        <v>0</v>
      </c>
      <c r="T72" s="210">
        <f>Ethernet!G306</f>
        <v>0</v>
      </c>
      <c r="U72" s="210">
        <f>Ethernet!H306</f>
        <v>0</v>
      </c>
      <c r="V72" s="210">
        <f>Ethernet!I306</f>
        <v>0</v>
      </c>
      <c r="W72" s="210">
        <f>Ethernet!J306</f>
        <v>0</v>
      </c>
      <c r="X72" s="210">
        <f>Ethernet!K306</f>
        <v>0</v>
      </c>
      <c r="Y72" s="210">
        <f>Ethernet!L306</f>
        <v>0</v>
      </c>
      <c r="Z72" s="210">
        <f>Ethernet!M306</f>
        <v>0</v>
      </c>
      <c r="AB72" s="211" t="s">
        <v>104</v>
      </c>
      <c r="AC72" s="267">
        <v>1</v>
      </c>
      <c r="AE72" s="139" t="str">
        <f t="shared" si="52"/>
        <v>100G DR 500m QSFP28</v>
      </c>
      <c r="AF72" s="210">
        <f t="shared" si="53"/>
        <v>0</v>
      </c>
      <c r="AG72" s="210">
        <f t="shared" si="54"/>
        <v>0</v>
      </c>
      <c r="AH72" s="210">
        <f t="shared" si="55"/>
        <v>0</v>
      </c>
      <c r="AI72" s="210">
        <f t="shared" si="56"/>
        <v>0</v>
      </c>
      <c r="AJ72" s="210">
        <f t="shared" si="57"/>
        <v>0</v>
      </c>
      <c r="AK72" s="210">
        <f t="shared" si="58"/>
        <v>0</v>
      </c>
      <c r="AL72" s="210">
        <f t="shared" si="59"/>
        <v>0</v>
      </c>
      <c r="AM72" s="210">
        <f t="shared" si="60"/>
        <v>0</v>
      </c>
      <c r="AN72" s="210">
        <f t="shared" si="61"/>
        <v>0</v>
      </c>
      <c r="AO72" s="210">
        <f t="shared" si="62"/>
        <v>0</v>
      </c>
      <c r="AP72" s="210">
        <f t="shared" si="63"/>
        <v>0</v>
      </c>
      <c r="AR72" s="139" t="str">
        <f t="shared" si="64"/>
        <v>100G DR 500m QSFP28</v>
      </c>
      <c r="AS72" s="210">
        <f t="shared" ref="AS72:AS103" si="66">IF($AB72="EML",$AC72*P72,)</f>
        <v>0</v>
      </c>
      <c r="AT72" s="210">
        <f t="shared" ref="AT72:AT103" si="67">IF($AB72="EML",$AC72*Q72,)</f>
        <v>0</v>
      </c>
      <c r="AU72" s="210">
        <f t="shared" ref="AU72:AU103" si="68">IF($AB72="EML",$AC72*R72,)</f>
        <v>0</v>
      </c>
      <c r="AV72" s="210">
        <f t="shared" ref="AV72:AV103" si="69">IF($AB72="EML",$AC72*S72,)</f>
        <v>0</v>
      </c>
      <c r="AW72" s="210">
        <f t="shared" ref="AW72:AW103" si="70">IF($AB72="EML",$AC72*T72,)</f>
        <v>0</v>
      </c>
      <c r="AX72" s="210">
        <f t="shared" ref="AX72:AX103" si="71">IF($AB72="EML",$AC72*U72,)</f>
        <v>0</v>
      </c>
      <c r="AY72" s="210">
        <f t="shared" ref="AY72:AY103" si="72">IF($AB72="EML",$AC72*V72,)</f>
        <v>0</v>
      </c>
      <c r="AZ72" s="210">
        <f t="shared" ref="AZ72:AZ103" si="73">IF($AB72="EML",$AC72*W72,)</f>
        <v>0</v>
      </c>
      <c r="BA72" s="210">
        <f t="shared" ref="BA72:BA103" si="74">IF($AB72="EML",$AC72*X72,)</f>
        <v>0</v>
      </c>
      <c r="BB72" s="210">
        <f t="shared" ref="BB72:BB103" si="75">IF($AB72="EML",$AC72*Y72,)</f>
        <v>0</v>
      </c>
      <c r="BC72" s="210">
        <f t="shared" ref="BC72:BC103" si="76">IF($AB72="EML",$AC72*Z72,)</f>
        <v>0</v>
      </c>
      <c r="BE72" s="139" t="str">
        <f t="shared" ref="BE72:BE135" si="77">B72</f>
        <v>100G DR 500m QSFP28</v>
      </c>
      <c r="BF72" s="233">
        <f>IF(AF72=0,,10^-6*AF72*$BJ$5*Ethernet!P740)</f>
        <v>0</v>
      </c>
      <c r="BG72" s="233">
        <f>IF(AG72=0,,10^-6*AG72*$BJ$5*Ethernet!Q740)</f>
        <v>0</v>
      </c>
      <c r="BH72" s="233">
        <f>IF(AH72=0,,10^-6*AH72*$BJ$5*Ethernet!R740)</f>
        <v>0</v>
      </c>
      <c r="BI72" s="233">
        <f>IF(AI72=0,,10^-6*AI72*$BJ$5*Ethernet!S740)</f>
        <v>0</v>
      </c>
      <c r="BJ72" s="233">
        <f>IF(AJ72=0,,10^-6*AJ72*$BJ$5*Ethernet!T740)</f>
        <v>0</v>
      </c>
      <c r="BK72" s="233">
        <f>IF(AK72=0,,10^-6*AK72*$BJ$5*Ethernet!U740)</f>
        <v>0</v>
      </c>
      <c r="BL72" s="233">
        <f>IF(AL72=0,,10^-6*AL72*$BJ$5*Ethernet!V740)</f>
        <v>0</v>
      </c>
      <c r="BM72" s="233">
        <f>IF(AM72=0,,10^-6*AM72*$BJ$5*Ethernet!W740)</f>
        <v>0</v>
      </c>
      <c r="BN72" s="233">
        <f>IF(AN72=0,,10^-6*AN72*$BJ$5*Ethernet!X740)</f>
        <v>0</v>
      </c>
      <c r="BO72" s="233">
        <f>IF(AO72=0,,10^-6*AO72*$BJ$5*Ethernet!Y740)</f>
        <v>0</v>
      </c>
      <c r="BP72" s="233">
        <f>IF(AP72=0,,10^-6*AP72*$BJ$5*Ethernet!Z740)</f>
        <v>0</v>
      </c>
      <c r="BR72" s="139" t="str">
        <f t="shared" ref="BR72:BR103" si="78">B72</f>
        <v>100G DR 500m QSFP28</v>
      </c>
      <c r="BS72" s="233">
        <f>IF(AS72=0,,10^-6*AS72*$BW$5*Ethernet!P740)</f>
        <v>0</v>
      </c>
      <c r="BT72" s="233">
        <f>IF(AT72=0,,10^-6*AT72*$BW$5*Ethernet!Q740)</f>
        <v>0</v>
      </c>
      <c r="BU72" s="233">
        <f>IF(AU72=0,,10^-6*AU72*$BW$5*Ethernet!R740)</f>
        <v>0</v>
      </c>
      <c r="BV72" s="233">
        <f>IF(AV72=0,,10^-6*AV72*$BW$5*Ethernet!S740)</f>
        <v>0</v>
      </c>
      <c r="BW72" s="233">
        <f>IF(AW72=0,,10^-6*AW72*$BW$5*Ethernet!T740)</f>
        <v>0</v>
      </c>
      <c r="BX72" s="233">
        <f>IF(AX72=0,,10^-6*AX72*$BW$5*Ethernet!U740)</f>
        <v>0</v>
      </c>
      <c r="BY72" s="233">
        <f>IF(AY72=0,,10^-6*AY72*$BW$5*Ethernet!V740)</f>
        <v>0</v>
      </c>
      <c r="BZ72" s="233">
        <f>IF(AZ72=0,,10^-6*AZ72*$BW$5*Ethernet!W740)</f>
        <v>0</v>
      </c>
      <c r="CA72" s="233">
        <f>IF(BA72=0,,10^-6*BA72*$BW$5*Ethernet!X740)</f>
        <v>0</v>
      </c>
      <c r="CB72" s="233">
        <f>IF(BB72=0,,10^-6*BB72*$BW$5*Ethernet!Y740)</f>
        <v>0</v>
      </c>
      <c r="CC72" s="233">
        <f>IF(BC72=0,,10^-6*BC72*$BW$5*Ethernet!Z740)</f>
        <v>0</v>
      </c>
    </row>
    <row r="73" spans="1:81">
      <c r="A73" s="110" t="s">
        <v>34</v>
      </c>
      <c r="B73" s="139" t="str">
        <f>Ethernet!B221</f>
        <v>100G CWDM4-subspec 500 m QSFP28</v>
      </c>
      <c r="C73" s="210">
        <f>Ethernet!C221</f>
        <v>0</v>
      </c>
      <c r="D73" s="210">
        <f>Ethernet!D221</f>
        <v>0</v>
      </c>
      <c r="E73" s="210">
        <f>Ethernet!E221</f>
        <v>0</v>
      </c>
      <c r="F73" s="210">
        <f>Ethernet!F221</f>
        <v>0</v>
      </c>
      <c r="G73" s="210">
        <f>Ethernet!G221</f>
        <v>0</v>
      </c>
      <c r="H73" s="210">
        <f>Ethernet!H221</f>
        <v>0</v>
      </c>
      <c r="I73" s="210">
        <f>Ethernet!I221</f>
        <v>0</v>
      </c>
      <c r="J73" s="210">
        <f>Ethernet!J221</f>
        <v>0</v>
      </c>
      <c r="K73" s="210">
        <f>Ethernet!K221</f>
        <v>0</v>
      </c>
      <c r="L73" s="210">
        <f>Ethernet!L221</f>
        <v>0</v>
      </c>
      <c r="M73" s="210">
        <f>Ethernet!M221</f>
        <v>0</v>
      </c>
      <c r="O73" s="139" t="str">
        <f t="shared" si="65"/>
        <v>100G CWDM4-subspec 500 m QSFP28</v>
      </c>
      <c r="P73" s="210">
        <f>Ethernet!C307</f>
        <v>836000</v>
      </c>
      <c r="Q73" s="210">
        <f>Ethernet!D307</f>
        <v>1105000</v>
      </c>
      <c r="R73" s="210">
        <f>Ethernet!E307</f>
        <v>0</v>
      </c>
      <c r="S73" s="210">
        <f>Ethernet!F307</f>
        <v>0</v>
      </c>
      <c r="T73" s="210">
        <f>Ethernet!G307</f>
        <v>0</v>
      </c>
      <c r="U73" s="210">
        <f>Ethernet!H307</f>
        <v>0</v>
      </c>
      <c r="V73" s="210">
        <f>Ethernet!I307</f>
        <v>0</v>
      </c>
      <c r="W73" s="210">
        <f>Ethernet!J307</f>
        <v>0</v>
      </c>
      <c r="X73" s="210">
        <f>Ethernet!K307</f>
        <v>0</v>
      </c>
      <c r="Y73" s="210">
        <f>Ethernet!L307</f>
        <v>0</v>
      </c>
      <c r="Z73" s="210">
        <f>Ethernet!M307</f>
        <v>0</v>
      </c>
      <c r="AB73" s="211" t="s">
        <v>104</v>
      </c>
      <c r="AC73" s="267">
        <v>4</v>
      </c>
      <c r="AE73" s="139" t="str">
        <f t="shared" si="52"/>
        <v>100G CWDM4-subspec 500 m QSFP28</v>
      </c>
      <c r="AF73" s="210">
        <f t="shared" si="53"/>
        <v>3344000</v>
      </c>
      <c r="AG73" s="210">
        <f t="shared" si="54"/>
        <v>4420000</v>
      </c>
      <c r="AH73" s="210">
        <f t="shared" si="55"/>
        <v>0</v>
      </c>
      <c r="AI73" s="210">
        <f t="shared" si="56"/>
        <v>0</v>
      </c>
      <c r="AJ73" s="210">
        <f t="shared" si="57"/>
        <v>0</v>
      </c>
      <c r="AK73" s="210">
        <f t="shared" si="58"/>
        <v>0</v>
      </c>
      <c r="AL73" s="210">
        <f t="shared" si="59"/>
        <v>0</v>
      </c>
      <c r="AM73" s="210">
        <f t="shared" si="60"/>
        <v>0</v>
      </c>
      <c r="AN73" s="210">
        <f t="shared" si="61"/>
        <v>0</v>
      </c>
      <c r="AO73" s="210">
        <f t="shared" si="62"/>
        <v>0</v>
      </c>
      <c r="AP73" s="210">
        <f t="shared" si="63"/>
        <v>0</v>
      </c>
      <c r="AR73" s="139" t="str">
        <f t="shared" si="64"/>
        <v>100G CWDM4-subspec 500 m QSFP28</v>
      </c>
      <c r="AS73" s="210">
        <f t="shared" si="66"/>
        <v>0</v>
      </c>
      <c r="AT73" s="210">
        <f t="shared" si="67"/>
        <v>0</v>
      </c>
      <c r="AU73" s="210">
        <f t="shared" si="68"/>
        <v>0</v>
      </c>
      <c r="AV73" s="210">
        <f t="shared" si="69"/>
        <v>0</v>
      </c>
      <c r="AW73" s="210">
        <f t="shared" si="70"/>
        <v>0</v>
      </c>
      <c r="AX73" s="210">
        <f t="shared" si="71"/>
        <v>0</v>
      </c>
      <c r="AY73" s="210">
        <f t="shared" si="72"/>
        <v>0</v>
      </c>
      <c r="AZ73" s="210">
        <f t="shared" si="73"/>
        <v>0</v>
      </c>
      <c r="BA73" s="210">
        <f t="shared" si="74"/>
        <v>0</v>
      </c>
      <c r="BB73" s="210">
        <f t="shared" si="75"/>
        <v>0</v>
      </c>
      <c r="BC73" s="210">
        <f t="shared" si="76"/>
        <v>0</v>
      </c>
      <c r="BE73" s="139" t="str">
        <f t="shared" si="77"/>
        <v>100G CWDM4-subspec 500 m QSFP28</v>
      </c>
      <c r="BF73" s="233">
        <f>IF(AF73=0,,10^-6*AF73*$BJ$5*Ethernet!P741)</f>
        <v>187.26400000000001</v>
      </c>
      <c r="BG73" s="233">
        <f>IF(AG73=0,,10^-6*AG73*$BJ$5*Ethernet!Q741)</f>
        <v>159.12</v>
      </c>
      <c r="BH73" s="233">
        <f>IF(AH73=0,,10^-6*AH73*$BJ$5*Ethernet!R741)</f>
        <v>0</v>
      </c>
      <c r="BI73" s="233">
        <f>IF(AI73=0,,10^-6*AI73*$BJ$5*Ethernet!S741)</f>
        <v>0</v>
      </c>
      <c r="BJ73" s="233">
        <f>IF(AJ73=0,,10^-6*AJ73*$BJ$5*Ethernet!T741)</f>
        <v>0</v>
      </c>
      <c r="BK73" s="233">
        <f>IF(AK73=0,,10^-6*AK73*$BJ$5*Ethernet!U741)</f>
        <v>0</v>
      </c>
      <c r="BL73" s="233">
        <f>IF(AL73=0,,10^-6*AL73*$BJ$5*Ethernet!V741)</f>
        <v>0</v>
      </c>
      <c r="BM73" s="233">
        <f>IF(AM73=0,,10^-6*AM73*$BJ$5*Ethernet!W741)</f>
        <v>0</v>
      </c>
      <c r="BN73" s="233">
        <f>IF(AN73=0,,10^-6*AN73*$BJ$5*Ethernet!X741)</f>
        <v>0</v>
      </c>
      <c r="BO73" s="233">
        <f>IF(AO73=0,,10^-6*AO73*$BJ$5*Ethernet!Y741)</f>
        <v>0</v>
      </c>
      <c r="BP73" s="233">
        <f>IF(AP73=0,,10^-6*AP73*$BJ$5*Ethernet!Z741)</f>
        <v>0</v>
      </c>
      <c r="BR73" s="139" t="str">
        <f t="shared" si="78"/>
        <v>100G CWDM4-subspec 500 m QSFP28</v>
      </c>
      <c r="BS73" s="233">
        <f>IF(AS73=0,,10^-6*AS73*$BW$5*Ethernet!P741)</f>
        <v>0</v>
      </c>
      <c r="BT73" s="233">
        <f>IF(AT73=0,,10^-6*AT73*$BW$5*Ethernet!Q741)</f>
        <v>0</v>
      </c>
      <c r="BU73" s="233">
        <f>IF(AU73=0,,10^-6*AU73*$BW$5*Ethernet!R741)</f>
        <v>0</v>
      </c>
      <c r="BV73" s="233">
        <f>IF(AV73=0,,10^-6*AV73*$BW$5*Ethernet!S741)</f>
        <v>0</v>
      </c>
      <c r="BW73" s="233">
        <f>IF(AW73=0,,10^-6*AW73*$BW$5*Ethernet!T741)</f>
        <v>0</v>
      </c>
      <c r="BX73" s="233">
        <f>IF(AX73=0,,10^-6*AX73*$BW$5*Ethernet!U741)</f>
        <v>0</v>
      </c>
      <c r="BY73" s="233">
        <f>IF(AY73=0,,10^-6*AY73*$BW$5*Ethernet!V741)</f>
        <v>0</v>
      </c>
      <c r="BZ73" s="233">
        <f>IF(AZ73=0,,10^-6*AZ73*$BW$5*Ethernet!W741)</f>
        <v>0</v>
      </c>
      <c r="CA73" s="233">
        <f>IF(BA73=0,,10^-6*BA73*$BW$5*Ethernet!X741)</f>
        <v>0</v>
      </c>
      <c r="CB73" s="233">
        <f>IF(BB73=0,,10^-6*BB73*$BW$5*Ethernet!Y741)</f>
        <v>0</v>
      </c>
      <c r="CC73" s="233">
        <f>IF(BC73=0,,10^-6*BC73*$BW$5*Ethernet!Z741)</f>
        <v>0</v>
      </c>
    </row>
    <row r="74" spans="1:81">
      <c r="A74" s="110" t="s">
        <v>34</v>
      </c>
      <c r="B74" s="139" t="str">
        <f>Ethernet!B222</f>
        <v>100G CWDM4 2 km QSFP28</v>
      </c>
      <c r="C74" s="210">
        <f>Ethernet!C222</f>
        <v>0</v>
      </c>
      <c r="D74" s="210">
        <f>Ethernet!D222</f>
        <v>0</v>
      </c>
      <c r="E74" s="210">
        <f>Ethernet!E222</f>
        <v>0</v>
      </c>
      <c r="F74" s="210">
        <f>Ethernet!F222</f>
        <v>0</v>
      </c>
      <c r="G74" s="210">
        <f>Ethernet!G222</f>
        <v>0</v>
      </c>
      <c r="H74" s="210">
        <f>Ethernet!H222</f>
        <v>0</v>
      </c>
      <c r="I74" s="210">
        <f>Ethernet!I222</f>
        <v>0</v>
      </c>
      <c r="J74" s="210">
        <f>Ethernet!J222</f>
        <v>0</v>
      </c>
      <c r="K74" s="210">
        <f>Ethernet!K222</f>
        <v>0</v>
      </c>
      <c r="L74" s="210">
        <f>Ethernet!L222</f>
        <v>0</v>
      </c>
      <c r="M74" s="210">
        <f>Ethernet!M222</f>
        <v>0</v>
      </c>
      <c r="O74" s="139" t="str">
        <f t="shared" si="65"/>
        <v>100G CWDM4 2 km QSFP28</v>
      </c>
      <c r="P74" s="210">
        <f>Ethernet!C308</f>
        <v>1418382.3904761905</v>
      </c>
      <c r="Q74" s="210">
        <f>Ethernet!D308</f>
        <v>1675071.2999999998</v>
      </c>
      <c r="R74" s="210">
        <f>Ethernet!E308</f>
        <v>0</v>
      </c>
      <c r="S74" s="210">
        <f>Ethernet!F308</f>
        <v>0</v>
      </c>
      <c r="T74" s="210">
        <f>Ethernet!G308</f>
        <v>0</v>
      </c>
      <c r="U74" s="210">
        <f>Ethernet!H308</f>
        <v>0</v>
      </c>
      <c r="V74" s="210">
        <f>Ethernet!I308</f>
        <v>0</v>
      </c>
      <c r="W74" s="210">
        <f>Ethernet!J308</f>
        <v>0</v>
      </c>
      <c r="X74" s="210">
        <f>Ethernet!K308</f>
        <v>0</v>
      </c>
      <c r="Y74" s="210">
        <f>Ethernet!L308</f>
        <v>0</v>
      </c>
      <c r="Z74" s="210">
        <f>Ethernet!M308</f>
        <v>0</v>
      </c>
      <c r="AB74" s="211" t="s">
        <v>104</v>
      </c>
      <c r="AC74" s="267">
        <v>4</v>
      </c>
      <c r="AE74" s="139" t="str">
        <f t="shared" si="52"/>
        <v>100G CWDM4 2 km QSFP28</v>
      </c>
      <c r="AF74" s="210">
        <f t="shared" si="53"/>
        <v>5673529.5619047619</v>
      </c>
      <c r="AG74" s="210">
        <f t="shared" si="54"/>
        <v>6700285.1999999993</v>
      </c>
      <c r="AH74" s="210">
        <f t="shared" si="55"/>
        <v>0</v>
      </c>
      <c r="AI74" s="210">
        <f t="shared" si="56"/>
        <v>0</v>
      </c>
      <c r="AJ74" s="210">
        <f t="shared" si="57"/>
        <v>0</v>
      </c>
      <c r="AK74" s="210">
        <f t="shared" si="58"/>
        <v>0</v>
      </c>
      <c r="AL74" s="210">
        <f t="shared" si="59"/>
        <v>0</v>
      </c>
      <c r="AM74" s="210">
        <f t="shared" si="60"/>
        <v>0</v>
      </c>
      <c r="AN74" s="210">
        <f t="shared" si="61"/>
        <v>0</v>
      </c>
      <c r="AO74" s="210">
        <f t="shared" si="62"/>
        <v>0</v>
      </c>
      <c r="AP74" s="210">
        <f t="shared" si="63"/>
        <v>0</v>
      </c>
      <c r="AR74" s="139" t="str">
        <f t="shared" si="64"/>
        <v>100G CWDM4 2 km QSFP28</v>
      </c>
      <c r="AS74" s="210">
        <f t="shared" si="66"/>
        <v>0</v>
      </c>
      <c r="AT74" s="210">
        <f t="shared" si="67"/>
        <v>0</v>
      </c>
      <c r="AU74" s="210">
        <f t="shared" si="68"/>
        <v>0</v>
      </c>
      <c r="AV74" s="210">
        <f t="shared" si="69"/>
        <v>0</v>
      </c>
      <c r="AW74" s="210">
        <f t="shared" si="70"/>
        <v>0</v>
      </c>
      <c r="AX74" s="210">
        <f t="shared" si="71"/>
        <v>0</v>
      </c>
      <c r="AY74" s="210">
        <f t="shared" si="72"/>
        <v>0</v>
      </c>
      <c r="AZ74" s="210">
        <f t="shared" si="73"/>
        <v>0</v>
      </c>
      <c r="BA74" s="210">
        <f t="shared" si="74"/>
        <v>0</v>
      </c>
      <c r="BB74" s="210">
        <f t="shared" si="75"/>
        <v>0</v>
      </c>
      <c r="BC74" s="210">
        <f t="shared" si="76"/>
        <v>0</v>
      </c>
      <c r="BE74" s="139" t="str">
        <f t="shared" si="77"/>
        <v>100G CWDM4 2 km QSFP28</v>
      </c>
      <c r="BF74" s="233">
        <f>IF(AF74=0,,10^-6*AF74*$BJ$5*Ethernet!P742)</f>
        <v>556.00589706666665</v>
      </c>
      <c r="BG74" s="233">
        <f>IF(AG74=0,,10^-6*AG74*$BJ$5*Ethernet!Q742)</f>
        <v>321.61368959999993</v>
      </c>
      <c r="BH74" s="233">
        <f>IF(AH74=0,,10^-6*AH74*$BJ$5*Ethernet!R742)</f>
        <v>0</v>
      </c>
      <c r="BI74" s="233">
        <f>IF(AI74=0,,10^-6*AI74*$BJ$5*Ethernet!S742)</f>
        <v>0</v>
      </c>
      <c r="BJ74" s="233">
        <f>IF(AJ74=0,,10^-6*AJ74*$BJ$5*Ethernet!T742)</f>
        <v>0</v>
      </c>
      <c r="BK74" s="233">
        <f>IF(AK74=0,,10^-6*AK74*$BJ$5*Ethernet!U742)</f>
        <v>0</v>
      </c>
      <c r="BL74" s="233">
        <f>IF(AL74=0,,10^-6*AL74*$BJ$5*Ethernet!V742)</f>
        <v>0</v>
      </c>
      <c r="BM74" s="233">
        <f>IF(AM74=0,,10^-6*AM74*$BJ$5*Ethernet!W742)</f>
        <v>0</v>
      </c>
      <c r="BN74" s="233">
        <f>IF(AN74=0,,10^-6*AN74*$BJ$5*Ethernet!X742)</f>
        <v>0</v>
      </c>
      <c r="BO74" s="233">
        <f>IF(AO74=0,,10^-6*AO74*$BJ$5*Ethernet!Y742)</f>
        <v>0</v>
      </c>
      <c r="BP74" s="233">
        <f>IF(AP74=0,,10^-6*AP74*$BJ$5*Ethernet!Z742)</f>
        <v>0</v>
      </c>
      <c r="BR74" s="139" t="str">
        <f t="shared" si="78"/>
        <v>100G CWDM4 2 km QSFP28</v>
      </c>
      <c r="BS74" s="233">
        <f>IF(AS74=0,,10^-6*AS74*$BW$5*Ethernet!P742)</f>
        <v>0</v>
      </c>
      <c r="BT74" s="233">
        <f>IF(AT74=0,,10^-6*AT74*$BW$5*Ethernet!Q742)</f>
        <v>0</v>
      </c>
      <c r="BU74" s="233">
        <f>IF(AU74=0,,10^-6*AU74*$BW$5*Ethernet!R742)</f>
        <v>0</v>
      </c>
      <c r="BV74" s="233">
        <f>IF(AV74=0,,10^-6*AV74*$BW$5*Ethernet!S742)</f>
        <v>0</v>
      </c>
      <c r="BW74" s="233">
        <f>IF(AW74=0,,10^-6*AW74*$BW$5*Ethernet!T742)</f>
        <v>0</v>
      </c>
      <c r="BX74" s="233">
        <f>IF(AX74=0,,10^-6*AX74*$BW$5*Ethernet!U742)</f>
        <v>0</v>
      </c>
      <c r="BY74" s="233">
        <f>IF(AY74=0,,10^-6*AY74*$BW$5*Ethernet!V742)</f>
        <v>0</v>
      </c>
      <c r="BZ74" s="233">
        <f>IF(AZ74=0,,10^-6*AZ74*$BW$5*Ethernet!W742)</f>
        <v>0</v>
      </c>
      <c r="CA74" s="233">
        <f>IF(BA74=0,,10^-6*BA74*$BW$5*Ethernet!X742)</f>
        <v>0</v>
      </c>
      <c r="CB74" s="233">
        <f>IF(BB74=0,,10^-6*BB74*$BW$5*Ethernet!Y742)</f>
        <v>0</v>
      </c>
      <c r="CC74" s="233">
        <f>IF(BC74=0,,10^-6*BC74*$BW$5*Ethernet!Z742)</f>
        <v>0</v>
      </c>
    </row>
    <row r="75" spans="1:81">
      <c r="A75" s="110" t="s">
        <v>34</v>
      </c>
      <c r="B75" s="139" t="str">
        <f>Ethernet!B223</f>
        <v>100G FR, DR+ 2 km QSFP28</v>
      </c>
      <c r="C75" s="210">
        <f>Ethernet!C223</f>
        <v>0</v>
      </c>
      <c r="D75" s="210">
        <f>Ethernet!D223</f>
        <v>0</v>
      </c>
      <c r="E75" s="210">
        <f>Ethernet!E223</f>
        <v>0</v>
      </c>
      <c r="F75" s="210">
        <f>Ethernet!F223</f>
        <v>0</v>
      </c>
      <c r="G75" s="210">
        <f>Ethernet!G223</f>
        <v>0</v>
      </c>
      <c r="H75" s="210">
        <f>Ethernet!H223</f>
        <v>0</v>
      </c>
      <c r="I75" s="210">
        <f>Ethernet!I223</f>
        <v>0</v>
      </c>
      <c r="J75" s="210">
        <f>Ethernet!J223</f>
        <v>0</v>
      </c>
      <c r="K75" s="210">
        <f>Ethernet!K223</f>
        <v>0</v>
      </c>
      <c r="L75" s="210">
        <f>Ethernet!L223</f>
        <v>0</v>
      </c>
      <c r="M75" s="210">
        <f>Ethernet!M223</f>
        <v>0</v>
      </c>
      <c r="O75" s="139" t="str">
        <f t="shared" si="65"/>
        <v>100G FR, DR+ 2 km QSFP28</v>
      </c>
      <c r="P75" s="210">
        <f>Ethernet!C309</f>
        <v>3000</v>
      </c>
      <c r="Q75" s="210">
        <f>Ethernet!D309</f>
        <v>25083</v>
      </c>
      <c r="R75" s="210">
        <f>Ethernet!E309</f>
        <v>0</v>
      </c>
      <c r="S75" s="210">
        <f>Ethernet!F309</f>
        <v>0</v>
      </c>
      <c r="T75" s="210">
        <f>Ethernet!G309</f>
        <v>0</v>
      </c>
      <c r="U75" s="210">
        <f>Ethernet!H309</f>
        <v>0</v>
      </c>
      <c r="V75" s="210">
        <f>Ethernet!I309</f>
        <v>0</v>
      </c>
      <c r="W75" s="210">
        <f>Ethernet!J309</f>
        <v>0</v>
      </c>
      <c r="X75" s="210">
        <f>Ethernet!K309</f>
        <v>0</v>
      </c>
      <c r="Y75" s="210">
        <f>Ethernet!L309</f>
        <v>0</v>
      </c>
      <c r="Z75" s="210">
        <f>Ethernet!M309</f>
        <v>0</v>
      </c>
      <c r="AB75" s="211" t="s">
        <v>103</v>
      </c>
      <c r="AC75" s="267">
        <v>1</v>
      </c>
      <c r="AE75" s="139" t="str">
        <f t="shared" si="52"/>
        <v>100G FR, DR+ 2 km QSFP28</v>
      </c>
      <c r="AF75" s="210">
        <f t="shared" si="53"/>
        <v>0</v>
      </c>
      <c r="AG75" s="210">
        <f t="shared" si="54"/>
        <v>0</v>
      </c>
      <c r="AH75" s="210">
        <f t="shared" si="55"/>
        <v>0</v>
      </c>
      <c r="AI75" s="210">
        <f t="shared" si="56"/>
        <v>0</v>
      </c>
      <c r="AJ75" s="210">
        <f t="shared" si="57"/>
        <v>0</v>
      </c>
      <c r="AK75" s="210">
        <f t="shared" si="58"/>
        <v>0</v>
      </c>
      <c r="AL75" s="210">
        <f t="shared" si="59"/>
        <v>0</v>
      </c>
      <c r="AM75" s="210">
        <f t="shared" si="60"/>
        <v>0</v>
      </c>
      <c r="AN75" s="210">
        <f t="shared" si="61"/>
        <v>0</v>
      </c>
      <c r="AO75" s="210">
        <f t="shared" si="62"/>
        <v>0</v>
      </c>
      <c r="AP75" s="210">
        <f t="shared" si="63"/>
        <v>0</v>
      </c>
      <c r="AR75" s="139" t="str">
        <f t="shared" si="64"/>
        <v>100G FR, DR+ 2 km QSFP28</v>
      </c>
      <c r="AS75" s="210">
        <f t="shared" si="66"/>
        <v>3000</v>
      </c>
      <c r="AT75" s="210">
        <f t="shared" si="67"/>
        <v>25083</v>
      </c>
      <c r="AU75" s="210">
        <f t="shared" si="68"/>
        <v>0</v>
      </c>
      <c r="AV75" s="210">
        <f t="shared" si="69"/>
        <v>0</v>
      </c>
      <c r="AW75" s="210">
        <f t="shared" si="70"/>
        <v>0</v>
      </c>
      <c r="AX75" s="210">
        <f t="shared" si="71"/>
        <v>0</v>
      </c>
      <c r="AY75" s="210">
        <f t="shared" si="72"/>
        <v>0</v>
      </c>
      <c r="AZ75" s="210">
        <f t="shared" si="73"/>
        <v>0</v>
      </c>
      <c r="BA75" s="210">
        <f t="shared" si="74"/>
        <v>0</v>
      </c>
      <c r="BB75" s="210">
        <f t="shared" si="75"/>
        <v>0</v>
      </c>
      <c r="BC75" s="210">
        <f t="shared" si="76"/>
        <v>0</v>
      </c>
      <c r="BE75" s="139" t="str">
        <f t="shared" si="77"/>
        <v>100G FR, DR+ 2 km QSFP28</v>
      </c>
      <c r="BF75" s="233">
        <f>IF(AF75=0,,10^-6*AF75*$BJ$5*Ethernet!P743)</f>
        <v>0</v>
      </c>
      <c r="BG75" s="233">
        <f>IF(AG75=0,,10^-6*AG75*$BJ$5*Ethernet!Q743)</f>
        <v>0</v>
      </c>
      <c r="BH75" s="233">
        <f>IF(AH75=0,,10^-6*AH75*$BJ$5*Ethernet!R743)</f>
        <v>0</v>
      </c>
      <c r="BI75" s="233">
        <f>IF(AI75=0,,10^-6*AI75*$BJ$5*Ethernet!S743)</f>
        <v>0</v>
      </c>
      <c r="BJ75" s="233">
        <f>IF(AJ75=0,,10^-6*AJ75*$BJ$5*Ethernet!T743)</f>
        <v>0</v>
      </c>
      <c r="BK75" s="233">
        <f>IF(AK75=0,,10^-6*AK75*$BJ$5*Ethernet!U743)</f>
        <v>0</v>
      </c>
      <c r="BL75" s="233">
        <f>IF(AL75=0,,10^-6*AL75*$BJ$5*Ethernet!V743)</f>
        <v>0</v>
      </c>
      <c r="BM75" s="233">
        <f>IF(AM75=0,,10^-6*AM75*$BJ$5*Ethernet!W743)</f>
        <v>0</v>
      </c>
      <c r="BN75" s="233">
        <f>IF(AN75=0,,10^-6*AN75*$BJ$5*Ethernet!X743)</f>
        <v>0</v>
      </c>
      <c r="BO75" s="233">
        <f>IF(AO75=0,,10^-6*AO75*$BJ$5*Ethernet!Y743)</f>
        <v>0</v>
      </c>
      <c r="BP75" s="233">
        <f>IF(AP75=0,,10^-6*AP75*$BJ$5*Ethernet!Z743)</f>
        <v>0</v>
      </c>
      <c r="BR75" s="139" t="str">
        <f t="shared" si="78"/>
        <v>100G FR, DR+ 2 km QSFP28</v>
      </c>
      <c r="BS75" s="233">
        <f>IF(AS75=0,,10^-6*AS75*$BW$5*Ethernet!P743)</f>
        <v>0.24000000000000002</v>
      </c>
      <c r="BT75" s="233">
        <f>IF(AT75=0,,10^-6*AT75*$BW$5*Ethernet!Q743)</f>
        <v>1.0334196</v>
      </c>
      <c r="BU75" s="233">
        <f>IF(AU75=0,,10^-6*AU75*$BW$5*Ethernet!R743)</f>
        <v>0</v>
      </c>
      <c r="BV75" s="233">
        <f>IF(AV75=0,,10^-6*AV75*$BW$5*Ethernet!S743)</f>
        <v>0</v>
      </c>
      <c r="BW75" s="233">
        <f>IF(AW75=0,,10^-6*AW75*$BW$5*Ethernet!T743)</f>
        <v>0</v>
      </c>
      <c r="BX75" s="233">
        <f>IF(AX75=0,,10^-6*AX75*$BW$5*Ethernet!U743)</f>
        <v>0</v>
      </c>
      <c r="BY75" s="233">
        <f>IF(AY75=0,,10^-6*AY75*$BW$5*Ethernet!V743)</f>
        <v>0</v>
      </c>
      <c r="BZ75" s="233">
        <f>IF(AZ75=0,,10^-6*AZ75*$BW$5*Ethernet!W743)</f>
        <v>0</v>
      </c>
      <c r="CA75" s="233">
        <f>IF(BA75=0,,10^-6*BA75*$BW$5*Ethernet!X743)</f>
        <v>0</v>
      </c>
      <c r="CB75" s="233">
        <f>IF(BB75=0,,10^-6*BB75*$BW$5*Ethernet!Y743)</f>
        <v>0</v>
      </c>
      <c r="CC75" s="233">
        <f>IF(BC75=0,,10^-6*BC75*$BW$5*Ethernet!Z743)</f>
        <v>0</v>
      </c>
    </row>
    <row r="76" spans="1:81">
      <c r="A76" s="110" t="s">
        <v>34</v>
      </c>
      <c r="B76" s="139" t="str">
        <f>Ethernet!B224</f>
        <v>100G LR4 10 km CFP</v>
      </c>
      <c r="C76" s="210">
        <f>Ethernet!C224</f>
        <v>0</v>
      </c>
      <c r="D76" s="210">
        <f>Ethernet!D224</f>
        <v>0</v>
      </c>
      <c r="E76" s="210">
        <f>Ethernet!E224</f>
        <v>0</v>
      </c>
      <c r="F76" s="210">
        <f>Ethernet!F224</f>
        <v>0</v>
      </c>
      <c r="G76" s="210">
        <f>Ethernet!G224</f>
        <v>0</v>
      </c>
      <c r="H76" s="210">
        <f>Ethernet!H224</f>
        <v>0</v>
      </c>
      <c r="I76" s="210">
        <f>Ethernet!I224</f>
        <v>0</v>
      </c>
      <c r="J76" s="210">
        <f>Ethernet!J224</f>
        <v>0</v>
      </c>
      <c r="K76" s="210">
        <f>Ethernet!K224</f>
        <v>0</v>
      </c>
      <c r="L76" s="210">
        <f>Ethernet!L224</f>
        <v>0</v>
      </c>
      <c r="M76" s="210">
        <f>Ethernet!M224</f>
        <v>0</v>
      </c>
      <c r="O76" s="139" t="str">
        <f t="shared" si="65"/>
        <v>100G LR4 10 km CFP</v>
      </c>
      <c r="P76" s="210">
        <f>Ethernet!C310</f>
        <v>38716</v>
      </c>
      <c r="Q76" s="210">
        <f>Ethernet!D310</f>
        <v>28569</v>
      </c>
      <c r="R76" s="210">
        <f>Ethernet!E310</f>
        <v>0</v>
      </c>
      <c r="S76" s="210">
        <f>Ethernet!F310</f>
        <v>0</v>
      </c>
      <c r="T76" s="210">
        <f>Ethernet!G310</f>
        <v>0</v>
      </c>
      <c r="U76" s="210">
        <f>Ethernet!H310</f>
        <v>0</v>
      </c>
      <c r="V76" s="210">
        <f>Ethernet!I310</f>
        <v>0</v>
      </c>
      <c r="W76" s="210">
        <f>Ethernet!J310</f>
        <v>0</v>
      </c>
      <c r="X76" s="210">
        <f>Ethernet!K310</f>
        <v>0</v>
      </c>
      <c r="Y76" s="210">
        <f>Ethernet!L310</f>
        <v>0</v>
      </c>
      <c r="Z76" s="210">
        <f>Ethernet!M310</f>
        <v>0</v>
      </c>
      <c r="AB76" s="211" t="s">
        <v>103</v>
      </c>
      <c r="AC76" s="267">
        <v>4</v>
      </c>
      <c r="AE76" s="139" t="str">
        <f t="shared" si="52"/>
        <v>100G LR4 10 km CFP</v>
      </c>
      <c r="AF76" s="210">
        <f t="shared" si="53"/>
        <v>0</v>
      </c>
      <c r="AG76" s="210">
        <f t="shared" si="54"/>
        <v>0</v>
      </c>
      <c r="AH76" s="210">
        <f t="shared" si="55"/>
        <v>0</v>
      </c>
      <c r="AI76" s="210">
        <f t="shared" si="56"/>
        <v>0</v>
      </c>
      <c r="AJ76" s="210">
        <f t="shared" si="57"/>
        <v>0</v>
      </c>
      <c r="AK76" s="210">
        <f t="shared" si="58"/>
        <v>0</v>
      </c>
      <c r="AL76" s="210">
        <f t="shared" si="59"/>
        <v>0</v>
      </c>
      <c r="AM76" s="210">
        <f t="shared" si="60"/>
        <v>0</v>
      </c>
      <c r="AN76" s="210">
        <f t="shared" si="61"/>
        <v>0</v>
      </c>
      <c r="AO76" s="210">
        <f t="shared" si="62"/>
        <v>0</v>
      </c>
      <c r="AP76" s="210">
        <f t="shared" si="63"/>
        <v>0</v>
      </c>
      <c r="AR76" s="139" t="str">
        <f t="shared" si="64"/>
        <v>100G LR4 10 km CFP</v>
      </c>
      <c r="AS76" s="210">
        <f t="shared" si="66"/>
        <v>154864</v>
      </c>
      <c r="AT76" s="210">
        <f t="shared" si="67"/>
        <v>114276</v>
      </c>
      <c r="AU76" s="210">
        <f t="shared" si="68"/>
        <v>0</v>
      </c>
      <c r="AV76" s="210">
        <f t="shared" si="69"/>
        <v>0</v>
      </c>
      <c r="AW76" s="210">
        <f t="shared" si="70"/>
        <v>0</v>
      </c>
      <c r="AX76" s="210">
        <f t="shared" si="71"/>
        <v>0</v>
      </c>
      <c r="AY76" s="210">
        <f t="shared" si="72"/>
        <v>0</v>
      </c>
      <c r="AZ76" s="210">
        <f t="shared" si="73"/>
        <v>0</v>
      </c>
      <c r="BA76" s="210">
        <f t="shared" si="74"/>
        <v>0</v>
      </c>
      <c r="BB76" s="210">
        <f t="shared" si="75"/>
        <v>0</v>
      </c>
      <c r="BC76" s="210">
        <f t="shared" si="76"/>
        <v>0</v>
      </c>
      <c r="BE76" s="139" t="str">
        <f t="shared" si="77"/>
        <v>100G LR4 10 km CFP</v>
      </c>
      <c r="BF76" s="233">
        <f>IF(AF76=0,,10^-6*AF76*$BJ$5*Ethernet!P744)</f>
        <v>0</v>
      </c>
      <c r="BG76" s="233">
        <f>IF(AG76=0,,10^-6*AG76*$BJ$5*Ethernet!Q744)</f>
        <v>0</v>
      </c>
      <c r="BH76" s="233">
        <f>IF(AH76=0,,10^-6*AH76*$BJ$5*Ethernet!R744)</f>
        <v>0</v>
      </c>
      <c r="BI76" s="233">
        <f>IF(AI76=0,,10^-6*AI76*$BJ$5*Ethernet!S744)</f>
        <v>0</v>
      </c>
      <c r="BJ76" s="233">
        <f>IF(AJ76=0,,10^-6*AJ76*$BJ$5*Ethernet!T744)</f>
        <v>0</v>
      </c>
      <c r="BK76" s="233">
        <f>IF(AK76=0,,10^-6*AK76*$BJ$5*Ethernet!U744)</f>
        <v>0</v>
      </c>
      <c r="BL76" s="233">
        <f>IF(AL76=0,,10^-6*AL76*$BJ$5*Ethernet!V744)</f>
        <v>0</v>
      </c>
      <c r="BM76" s="233">
        <f>IF(AM76=0,,10^-6*AM76*$BJ$5*Ethernet!W744)</f>
        <v>0</v>
      </c>
      <c r="BN76" s="233">
        <f>IF(AN76=0,,10^-6*AN76*$BJ$5*Ethernet!X744)</f>
        <v>0</v>
      </c>
      <c r="BO76" s="233">
        <f>IF(AO76=0,,10^-6*AO76*$BJ$5*Ethernet!Y744)</f>
        <v>0</v>
      </c>
      <c r="BP76" s="233">
        <f>IF(AP76=0,,10^-6*AP76*$BJ$5*Ethernet!Z744)</f>
        <v>0</v>
      </c>
      <c r="BR76" s="139" t="str">
        <f t="shared" si="78"/>
        <v>100G LR4 10 km CFP</v>
      </c>
      <c r="BS76" s="233">
        <f>IF(AS76=0,,10^-6*AS76*$BW$5*Ethernet!P744)</f>
        <v>65.164697732752501</v>
      </c>
      <c r="BT76" s="233">
        <f>IF(AT76=0,,10^-6*AT76*$BW$5*Ethernet!Q744)</f>
        <v>33.664074406578351</v>
      </c>
      <c r="BU76" s="233">
        <f>IF(AU76=0,,10^-6*AU76*$BW$5*Ethernet!R744)</f>
        <v>0</v>
      </c>
      <c r="BV76" s="233">
        <f>IF(AV76=0,,10^-6*AV76*$BW$5*Ethernet!S744)</f>
        <v>0</v>
      </c>
      <c r="BW76" s="233">
        <f>IF(AW76=0,,10^-6*AW76*$BW$5*Ethernet!T744)</f>
        <v>0</v>
      </c>
      <c r="BX76" s="233">
        <f>IF(AX76=0,,10^-6*AX76*$BW$5*Ethernet!U744)</f>
        <v>0</v>
      </c>
      <c r="BY76" s="233">
        <f>IF(AY76=0,,10^-6*AY76*$BW$5*Ethernet!V744)</f>
        <v>0</v>
      </c>
      <c r="BZ76" s="233">
        <f>IF(AZ76=0,,10^-6*AZ76*$BW$5*Ethernet!W744)</f>
        <v>0</v>
      </c>
      <c r="CA76" s="233">
        <f>IF(BA76=0,,10^-6*BA76*$BW$5*Ethernet!X744)</f>
        <v>0</v>
      </c>
      <c r="CB76" s="233">
        <f>IF(BB76=0,,10^-6*BB76*$BW$5*Ethernet!Y744)</f>
        <v>0</v>
      </c>
      <c r="CC76" s="233">
        <f>IF(BC76=0,,10^-6*BC76*$BW$5*Ethernet!Z744)</f>
        <v>0</v>
      </c>
    </row>
    <row r="77" spans="1:81">
      <c r="A77" s="110" t="s">
        <v>34</v>
      </c>
      <c r="B77" s="139" t="str">
        <f>Ethernet!B225</f>
        <v>100G LR4 10 km CFP2/4</v>
      </c>
      <c r="C77" s="210">
        <f>Ethernet!C225</f>
        <v>0</v>
      </c>
      <c r="D77" s="210">
        <f>Ethernet!D225</f>
        <v>0</v>
      </c>
      <c r="E77" s="210">
        <f>Ethernet!E225</f>
        <v>0</v>
      </c>
      <c r="F77" s="210">
        <f>Ethernet!F225</f>
        <v>0</v>
      </c>
      <c r="G77" s="210">
        <f>Ethernet!G225</f>
        <v>0</v>
      </c>
      <c r="H77" s="210">
        <f>Ethernet!H225</f>
        <v>0</v>
      </c>
      <c r="I77" s="210">
        <f>Ethernet!I225</f>
        <v>0</v>
      </c>
      <c r="J77" s="210">
        <f>Ethernet!J225</f>
        <v>0</v>
      </c>
      <c r="K77" s="210">
        <f>Ethernet!K225</f>
        <v>0</v>
      </c>
      <c r="L77" s="210">
        <f>Ethernet!L225</f>
        <v>0</v>
      </c>
      <c r="M77" s="210">
        <f>Ethernet!M225</f>
        <v>0</v>
      </c>
      <c r="O77" s="139" t="str">
        <f t="shared" si="65"/>
        <v>100G LR4 10 km CFP2/4</v>
      </c>
      <c r="P77" s="210">
        <f>Ethernet!C311</f>
        <v>73797</v>
      </c>
      <c r="Q77" s="210">
        <f>Ethernet!D311</f>
        <v>44060</v>
      </c>
      <c r="R77" s="210">
        <f>Ethernet!E311</f>
        <v>0</v>
      </c>
      <c r="S77" s="210">
        <f>Ethernet!F311</f>
        <v>0</v>
      </c>
      <c r="T77" s="210">
        <f>Ethernet!G311</f>
        <v>0</v>
      </c>
      <c r="U77" s="210">
        <f>Ethernet!H311</f>
        <v>0</v>
      </c>
      <c r="V77" s="210">
        <f>Ethernet!I311</f>
        <v>0</v>
      </c>
      <c r="W77" s="210">
        <f>Ethernet!J311</f>
        <v>0</v>
      </c>
      <c r="X77" s="210">
        <f>Ethernet!K311</f>
        <v>0</v>
      </c>
      <c r="Y77" s="210">
        <f>Ethernet!L311</f>
        <v>0</v>
      </c>
      <c r="Z77" s="210">
        <f>Ethernet!M311</f>
        <v>0</v>
      </c>
      <c r="AB77" s="211" t="s">
        <v>103</v>
      </c>
      <c r="AC77" s="267">
        <v>4</v>
      </c>
      <c r="AE77" s="139" t="str">
        <f t="shared" si="52"/>
        <v>100G LR4 10 km CFP2/4</v>
      </c>
      <c r="AF77" s="210">
        <f t="shared" si="53"/>
        <v>0</v>
      </c>
      <c r="AG77" s="210">
        <f t="shared" si="54"/>
        <v>0</v>
      </c>
      <c r="AH77" s="210">
        <f t="shared" si="55"/>
        <v>0</v>
      </c>
      <c r="AI77" s="210">
        <f t="shared" si="56"/>
        <v>0</v>
      </c>
      <c r="AJ77" s="210">
        <f t="shared" si="57"/>
        <v>0</v>
      </c>
      <c r="AK77" s="210">
        <f t="shared" si="58"/>
        <v>0</v>
      </c>
      <c r="AL77" s="210">
        <f t="shared" si="59"/>
        <v>0</v>
      </c>
      <c r="AM77" s="210">
        <f t="shared" si="60"/>
        <v>0</v>
      </c>
      <c r="AN77" s="210">
        <f t="shared" si="61"/>
        <v>0</v>
      </c>
      <c r="AO77" s="210">
        <f t="shared" si="62"/>
        <v>0</v>
      </c>
      <c r="AP77" s="210">
        <f t="shared" si="63"/>
        <v>0</v>
      </c>
      <c r="AR77" s="139" t="str">
        <f t="shared" si="64"/>
        <v>100G LR4 10 km CFP2/4</v>
      </c>
      <c r="AS77" s="210">
        <f t="shared" si="66"/>
        <v>295188</v>
      </c>
      <c r="AT77" s="210">
        <f t="shared" si="67"/>
        <v>176240</v>
      </c>
      <c r="AU77" s="210">
        <f t="shared" si="68"/>
        <v>0</v>
      </c>
      <c r="AV77" s="210">
        <f t="shared" si="69"/>
        <v>0</v>
      </c>
      <c r="AW77" s="210">
        <f t="shared" si="70"/>
        <v>0</v>
      </c>
      <c r="AX77" s="210">
        <f t="shared" si="71"/>
        <v>0</v>
      </c>
      <c r="AY77" s="210">
        <f t="shared" si="72"/>
        <v>0</v>
      </c>
      <c r="AZ77" s="210">
        <f t="shared" si="73"/>
        <v>0</v>
      </c>
      <c r="BA77" s="210">
        <f t="shared" si="74"/>
        <v>0</v>
      </c>
      <c r="BB77" s="210">
        <f t="shared" si="75"/>
        <v>0</v>
      </c>
      <c r="BC77" s="210">
        <f t="shared" si="76"/>
        <v>0</v>
      </c>
      <c r="BE77" s="139" t="str">
        <f t="shared" si="77"/>
        <v>100G LR4 10 km CFP2/4</v>
      </c>
      <c r="BF77" s="233">
        <f>IF(AF77=0,,10^-6*AF77*$BJ$5*Ethernet!P745)</f>
        <v>0</v>
      </c>
      <c r="BG77" s="233">
        <f>IF(AG77=0,,10^-6*AG77*$BJ$5*Ethernet!Q745)</f>
        <v>0</v>
      </c>
      <c r="BH77" s="233">
        <f>IF(AH77=0,,10^-6*AH77*$BJ$5*Ethernet!R745)</f>
        <v>0</v>
      </c>
      <c r="BI77" s="233">
        <f>IF(AI77=0,,10^-6*AI77*$BJ$5*Ethernet!S745)</f>
        <v>0</v>
      </c>
      <c r="BJ77" s="233">
        <f>IF(AJ77=0,,10^-6*AJ77*$BJ$5*Ethernet!T745)</f>
        <v>0</v>
      </c>
      <c r="BK77" s="233">
        <f>IF(AK77=0,,10^-6*AK77*$BJ$5*Ethernet!U745)</f>
        <v>0</v>
      </c>
      <c r="BL77" s="233">
        <f>IF(AL77=0,,10^-6*AL77*$BJ$5*Ethernet!V745)</f>
        <v>0</v>
      </c>
      <c r="BM77" s="233">
        <f>IF(AM77=0,,10^-6*AM77*$BJ$5*Ethernet!W745)</f>
        <v>0</v>
      </c>
      <c r="BN77" s="233">
        <f>IF(AN77=0,,10^-6*AN77*$BJ$5*Ethernet!X745)</f>
        <v>0</v>
      </c>
      <c r="BO77" s="233">
        <f>IF(AO77=0,,10^-6*AO77*$BJ$5*Ethernet!Y745)</f>
        <v>0</v>
      </c>
      <c r="BP77" s="233">
        <f>IF(AP77=0,,10^-6*AP77*$BJ$5*Ethernet!Z745)</f>
        <v>0</v>
      </c>
      <c r="BR77" s="139" t="str">
        <f t="shared" si="78"/>
        <v>100G LR4 10 km CFP2/4</v>
      </c>
      <c r="BS77" s="233">
        <f>IF(AS77=0,,10^-6*AS77*$BW$5*Ethernet!P745)</f>
        <v>80.971986399999949</v>
      </c>
      <c r="BT77" s="233">
        <f>IF(AT77=0,,10^-6*AT77*$BW$5*Ethernet!Q745)</f>
        <v>35.176643999999996</v>
      </c>
      <c r="BU77" s="233">
        <f>IF(AU77=0,,10^-6*AU77*$BW$5*Ethernet!R745)</f>
        <v>0</v>
      </c>
      <c r="BV77" s="233">
        <f>IF(AV77=0,,10^-6*AV77*$BW$5*Ethernet!S745)</f>
        <v>0</v>
      </c>
      <c r="BW77" s="233">
        <f>IF(AW77=0,,10^-6*AW77*$BW$5*Ethernet!T745)</f>
        <v>0</v>
      </c>
      <c r="BX77" s="233">
        <f>IF(AX77=0,,10^-6*AX77*$BW$5*Ethernet!U745)</f>
        <v>0</v>
      </c>
      <c r="BY77" s="233">
        <f>IF(AY77=0,,10^-6*AY77*$BW$5*Ethernet!V745)</f>
        <v>0</v>
      </c>
      <c r="BZ77" s="233">
        <f>IF(AZ77=0,,10^-6*AZ77*$BW$5*Ethernet!W745)</f>
        <v>0</v>
      </c>
      <c r="CA77" s="233">
        <f>IF(BA77=0,,10^-6*BA77*$BW$5*Ethernet!X745)</f>
        <v>0</v>
      </c>
      <c r="CB77" s="233">
        <f>IF(BB77=0,,10^-6*BB77*$BW$5*Ethernet!Y745)</f>
        <v>0</v>
      </c>
      <c r="CC77" s="233">
        <f>IF(BC77=0,,10^-6*BC77*$BW$5*Ethernet!Z745)</f>
        <v>0</v>
      </c>
    </row>
    <row r="78" spans="1:81">
      <c r="A78" s="110" t="s">
        <v>34</v>
      </c>
      <c r="B78" s="139" t="str">
        <f>Ethernet!B226</f>
        <v>100G LR4 and LR1 10 km QSFP28</v>
      </c>
      <c r="C78" s="210">
        <f>Ethernet!C226</f>
        <v>0</v>
      </c>
      <c r="D78" s="210">
        <f>Ethernet!D226</f>
        <v>0</v>
      </c>
      <c r="E78" s="210">
        <f>Ethernet!E226</f>
        <v>0</v>
      </c>
      <c r="F78" s="210">
        <f>Ethernet!F226</f>
        <v>0</v>
      </c>
      <c r="G78" s="210">
        <f>Ethernet!G226</f>
        <v>0</v>
      </c>
      <c r="H78" s="210">
        <f>Ethernet!H226</f>
        <v>0</v>
      </c>
      <c r="I78" s="210">
        <f>Ethernet!I226</f>
        <v>0</v>
      </c>
      <c r="J78" s="210">
        <f>Ethernet!J226</f>
        <v>0</v>
      </c>
      <c r="K78" s="210">
        <f>Ethernet!K226</f>
        <v>0</v>
      </c>
      <c r="L78" s="210">
        <f>Ethernet!L226</f>
        <v>0</v>
      </c>
      <c r="M78" s="210">
        <f>Ethernet!M226</f>
        <v>0</v>
      </c>
      <c r="O78" s="139" t="str">
        <f t="shared" si="65"/>
        <v>100G LR4 and LR1 10 km QSFP28</v>
      </c>
      <c r="P78" s="210">
        <f>Ethernet!C312</f>
        <v>397891.1176470588</v>
      </c>
      <c r="Q78" s="210">
        <f>Ethernet!D312</f>
        <v>489483.9</v>
      </c>
      <c r="R78" s="210">
        <f>Ethernet!E312</f>
        <v>0</v>
      </c>
      <c r="S78" s="210">
        <f>Ethernet!F312</f>
        <v>0</v>
      </c>
      <c r="T78" s="210">
        <f>Ethernet!G312</f>
        <v>0</v>
      </c>
      <c r="U78" s="210">
        <f>Ethernet!H312</f>
        <v>0</v>
      </c>
      <c r="V78" s="210">
        <f>Ethernet!I312</f>
        <v>0</v>
      </c>
      <c r="W78" s="210">
        <f>Ethernet!J312</f>
        <v>0</v>
      </c>
      <c r="X78" s="210">
        <f>Ethernet!K312</f>
        <v>0</v>
      </c>
      <c r="Y78" s="210">
        <f>Ethernet!L312</f>
        <v>0</v>
      </c>
      <c r="Z78" s="210">
        <f>Ethernet!M312</f>
        <v>0</v>
      </c>
      <c r="AB78" s="211" t="s">
        <v>103</v>
      </c>
      <c r="AC78" s="267">
        <v>4</v>
      </c>
      <c r="AE78" s="139" t="str">
        <f t="shared" si="52"/>
        <v>100G LR4 and LR1 10 km QSFP28</v>
      </c>
      <c r="AF78" s="210">
        <f t="shared" si="53"/>
        <v>0</v>
      </c>
      <c r="AG78" s="210">
        <f t="shared" si="54"/>
        <v>0</v>
      </c>
      <c r="AH78" s="210">
        <f t="shared" si="55"/>
        <v>0</v>
      </c>
      <c r="AI78" s="210">
        <f t="shared" si="56"/>
        <v>0</v>
      </c>
      <c r="AJ78" s="210">
        <f t="shared" si="57"/>
        <v>0</v>
      </c>
      <c r="AK78" s="210">
        <f t="shared" si="58"/>
        <v>0</v>
      </c>
      <c r="AL78" s="210">
        <f t="shared" si="59"/>
        <v>0</v>
      </c>
      <c r="AM78" s="210">
        <f t="shared" si="60"/>
        <v>0</v>
      </c>
      <c r="AN78" s="210">
        <f t="shared" si="61"/>
        <v>0</v>
      </c>
      <c r="AO78" s="210">
        <f t="shared" si="62"/>
        <v>0</v>
      </c>
      <c r="AP78" s="210">
        <f t="shared" si="63"/>
        <v>0</v>
      </c>
      <c r="AR78" s="139" t="str">
        <f t="shared" si="64"/>
        <v>100G LR4 and LR1 10 km QSFP28</v>
      </c>
      <c r="AS78" s="210">
        <f t="shared" si="66"/>
        <v>1591564.4705882352</v>
      </c>
      <c r="AT78" s="210">
        <f t="shared" si="67"/>
        <v>1957935.6</v>
      </c>
      <c r="AU78" s="210">
        <f t="shared" si="68"/>
        <v>0</v>
      </c>
      <c r="AV78" s="210">
        <f t="shared" si="69"/>
        <v>0</v>
      </c>
      <c r="AW78" s="210">
        <f t="shared" si="70"/>
        <v>0</v>
      </c>
      <c r="AX78" s="210">
        <f t="shared" si="71"/>
        <v>0</v>
      </c>
      <c r="AY78" s="210">
        <f t="shared" si="72"/>
        <v>0</v>
      </c>
      <c r="AZ78" s="210">
        <f t="shared" si="73"/>
        <v>0</v>
      </c>
      <c r="BA78" s="210">
        <f t="shared" si="74"/>
        <v>0</v>
      </c>
      <c r="BB78" s="210">
        <f t="shared" si="75"/>
        <v>0</v>
      </c>
      <c r="BC78" s="210">
        <f t="shared" si="76"/>
        <v>0</v>
      </c>
      <c r="BE78" s="139" t="str">
        <f t="shared" si="77"/>
        <v>100G LR4 and LR1 10 km QSFP28</v>
      </c>
      <c r="BF78" s="233">
        <f>IF(AF78=0,,10^-6*AF78*$BJ$5*Ethernet!P746)</f>
        <v>0</v>
      </c>
      <c r="BG78" s="233">
        <f>IF(AG78=0,,10^-6*AG78*$BJ$5*Ethernet!Q746)</f>
        <v>0</v>
      </c>
      <c r="BH78" s="233">
        <f>IF(AH78=0,,10^-6*AH78*$BJ$5*Ethernet!R746)</f>
        <v>0</v>
      </c>
      <c r="BI78" s="233">
        <f>IF(AI78=0,,10^-6*AI78*$BJ$5*Ethernet!S746)</f>
        <v>0</v>
      </c>
      <c r="BJ78" s="233">
        <f>IF(AJ78=0,,10^-6*AJ78*$BJ$5*Ethernet!T746)</f>
        <v>0</v>
      </c>
      <c r="BK78" s="233">
        <f>IF(AK78=0,,10^-6*AK78*$BJ$5*Ethernet!U746)</f>
        <v>0</v>
      </c>
      <c r="BL78" s="233">
        <f>IF(AL78=0,,10^-6*AL78*$BJ$5*Ethernet!V746)</f>
        <v>0</v>
      </c>
      <c r="BM78" s="233">
        <f>IF(AM78=0,,10^-6*AM78*$BJ$5*Ethernet!W746)</f>
        <v>0</v>
      </c>
      <c r="BN78" s="233">
        <f>IF(AN78=0,,10^-6*AN78*$BJ$5*Ethernet!X746)</f>
        <v>0</v>
      </c>
      <c r="BO78" s="233">
        <f>IF(AO78=0,,10^-6*AO78*$BJ$5*Ethernet!Y746)</f>
        <v>0</v>
      </c>
      <c r="BP78" s="233">
        <f>IF(AP78=0,,10^-6*AP78*$BJ$5*Ethernet!Z746)</f>
        <v>0</v>
      </c>
      <c r="BR78" s="139" t="str">
        <f t="shared" si="78"/>
        <v>100G LR4 and LR1 10 km QSFP28</v>
      </c>
      <c r="BS78" s="233">
        <f>IF(AS78=0,,10^-6*AS78*$BW$5*Ethernet!P746)</f>
        <v>265.41973587864152</v>
      </c>
      <c r="BT78" s="233">
        <f>IF(AT78=0,,10^-6*AT78*$BW$5*Ethernet!Q746)</f>
        <v>206.40055240717413</v>
      </c>
      <c r="BU78" s="233">
        <f>IF(AU78=0,,10^-6*AU78*$BW$5*Ethernet!R746)</f>
        <v>0</v>
      </c>
      <c r="BV78" s="233">
        <f>IF(AV78=0,,10^-6*AV78*$BW$5*Ethernet!S746)</f>
        <v>0</v>
      </c>
      <c r="BW78" s="233">
        <f>IF(AW78=0,,10^-6*AW78*$BW$5*Ethernet!T746)</f>
        <v>0</v>
      </c>
      <c r="BX78" s="233">
        <f>IF(AX78=0,,10^-6*AX78*$BW$5*Ethernet!U746)</f>
        <v>0</v>
      </c>
      <c r="BY78" s="233">
        <f>IF(AY78=0,,10^-6*AY78*$BW$5*Ethernet!V746)</f>
        <v>0</v>
      </c>
      <c r="BZ78" s="233">
        <f>IF(AZ78=0,,10^-6*AZ78*$BW$5*Ethernet!W746)</f>
        <v>0</v>
      </c>
      <c r="CA78" s="233">
        <f>IF(BA78=0,,10^-6*BA78*$BW$5*Ethernet!X746)</f>
        <v>0</v>
      </c>
      <c r="CB78" s="233">
        <f>IF(BB78=0,,10^-6*BB78*$BW$5*Ethernet!Y746)</f>
        <v>0</v>
      </c>
      <c r="CC78" s="233">
        <f>IF(BC78=0,,10^-6*BC78*$BW$5*Ethernet!Z746)</f>
        <v>0</v>
      </c>
    </row>
    <row r="79" spans="1:81">
      <c r="A79" s="110" t="s">
        <v>34</v>
      </c>
      <c r="B79" s="139" t="str">
        <f>Ethernet!B227</f>
        <v>100G 4WDM10 10 km QSFP28</v>
      </c>
      <c r="C79" s="210">
        <f>Ethernet!C227</f>
        <v>0</v>
      </c>
      <c r="D79" s="210">
        <f>Ethernet!D227</f>
        <v>0</v>
      </c>
      <c r="E79" s="210">
        <f>Ethernet!E227</f>
        <v>0</v>
      </c>
      <c r="F79" s="210">
        <f>Ethernet!F227</f>
        <v>0</v>
      </c>
      <c r="G79" s="210">
        <f>Ethernet!G227</f>
        <v>0</v>
      </c>
      <c r="H79" s="210">
        <f>Ethernet!H227</f>
        <v>0</v>
      </c>
      <c r="I79" s="210">
        <f>Ethernet!I227</f>
        <v>0</v>
      </c>
      <c r="J79" s="210">
        <f>Ethernet!J227</f>
        <v>0</v>
      </c>
      <c r="K79" s="210">
        <f>Ethernet!K227</f>
        <v>0</v>
      </c>
      <c r="L79" s="210">
        <f>Ethernet!L227</f>
        <v>0</v>
      </c>
      <c r="M79" s="210">
        <f>Ethernet!M227</f>
        <v>0</v>
      </c>
      <c r="O79" s="139" t="str">
        <f t="shared" si="65"/>
        <v>100G 4WDM10 10 km QSFP28</v>
      </c>
      <c r="P79" s="210">
        <f>Ethernet!C313</f>
        <v>100000</v>
      </c>
      <c r="Q79" s="210">
        <f>Ethernet!D313</f>
        <v>90142.2</v>
      </c>
      <c r="R79" s="210">
        <f>Ethernet!E313</f>
        <v>0</v>
      </c>
      <c r="S79" s="210">
        <f>Ethernet!F313</f>
        <v>0</v>
      </c>
      <c r="T79" s="210">
        <f>Ethernet!G313</f>
        <v>0</v>
      </c>
      <c r="U79" s="210">
        <f>Ethernet!H313</f>
        <v>0</v>
      </c>
      <c r="V79" s="210">
        <f>Ethernet!I313</f>
        <v>0</v>
      </c>
      <c r="W79" s="210">
        <f>Ethernet!J313</f>
        <v>0</v>
      </c>
      <c r="X79" s="210">
        <f>Ethernet!K313</f>
        <v>0</v>
      </c>
      <c r="Y79" s="210">
        <f>Ethernet!L313</f>
        <v>0</v>
      </c>
      <c r="Z79" s="210">
        <f>Ethernet!M313</f>
        <v>0</v>
      </c>
      <c r="AB79" s="211" t="s">
        <v>103</v>
      </c>
      <c r="AC79" s="267">
        <v>4</v>
      </c>
      <c r="AE79" s="139" t="str">
        <f t="shared" si="52"/>
        <v>100G 4WDM10 10 km QSFP28</v>
      </c>
      <c r="AF79" s="210">
        <f t="shared" si="53"/>
        <v>0</v>
      </c>
      <c r="AG79" s="210">
        <f t="shared" si="54"/>
        <v>0</v>
      </c>
      <c r="AH79" s="210">
        <f t="shared" si="55"/>
        <v>0</v>
      </c>
      <c r="AI79" s="210">
        <f t="shared" si="56"/>
        <v>0</v>
      </c>
      <c r="AJ79" s="210">
        <f t="shared" si="57"/>
        <v>0</v>
      </c>
      <c r="AK79" s="210">
        <f t="shared" si="58"/>
        <v>0</v>
      </c>
      <c r="AL79" s="210">
        <f t="shared" si="59"/>
        <v>0</v>
      </c>
      <c r="AM79" s="210">
        <f t="shared" si="60"/>
        <v>0</v>
      </c>
      <c r="AN79" s="210">
        <f t="shared" si="61"/>
        <v>0</v>
      </c>
      <c r="AO79" s="210">
        <f t="shared" si="62"/>
        <v>0</v>
      </c>
      <c r="AP79" s="210">
        <f t="shared" si="63"/>
        <v>0</v>
      </c>
      <c r="AR79" s="139" t="str">
        <f t="shared" si="64"/>
        <v>100G 4WDM10 10 km QSFP28</v>
      </c>
      <c r="AS79" s="210">
        <f t="shared" si="66"/>
        <v>400000</v>
      </c>
      <c r="AT79" s="210">
        <f t="shared" si="67"/>
        <v>360568.8</v>
      </c>
      <c r="AU79" s="210">
        <f t="shared" si="68"/>
        <v>0</v>
      </c>
      <c r="AV79" s="210">
        <f t="shared" si="69"/>
        <v>0</v>
      </c>
      <c r="AW79" s="210">
        <f t="shared" si="70"/>
        <v>0</v>
      </c>
      <c r="AX79" s="210">
        <f t="shared" si="71"/>
        <v>0</v>
      </c>
      <c r="AY79" s="210">
        <f t="shared" si="72"/>
        <v>0</v>
      </c>
      <c r="AZ79" s="210">
        <f t="shared" si="73"/>
        <v>0</v>
      </c>
      <c r="BA79" s="210">
        <f t="shared" si="74"/>
        <v>0</v>
      </c>
      <c r="BB79" s="210">
        <f t="shared" si="75"/>
        <v>0</v>
      </c>
      <c r="BC79" s="210">
        <f t="shared" si="76"/>
        <v>0</v>
      </c>
      <c r="BE79" s="139" t="str">
        <f t="shared" si="77"/>
        <v>100G 4WDM10 10 km QSFP28</v>
      </c>
      <c r="BF79" s="233">
        <f>IF(AF79=0,,10^-6*AF79*$BJ$5*Ethernet!P747)</f>
        <v>0</v>
      </c>
      <c r="BG79" s="233">
        <f>IF(AG79=0,,10^-6*AG79*$BJ$5*Ethernet!Q747)</f>
        <v>0</v>
      </c>
      <c r="BH79" s="233">
        <f>IF(AH79=0,,10^-6*AH79*$BJ$5*Ethernet!R747)</f>
        <v>0</v>
      </c>
      <c r="BI79" s="233">
        <f>IF(AI79=0,,10^-6*AI79*$BJ$5*Ethernet!S747)</f>
        <v>0</v>
      </c>
      <c r="BJ79" s="233">
        <f>IF(AJ79=0,,10^-6*AJ79*$BJ$5*Ethernet!T747)</f>
        <v>0</v>
      </c>
      <c r="BK79" s="233">
        <f>IF(AK79=0,,10^-6*AK79*$BJ$5*Ethernet!U747)</f>
        <v>0</v>
      </c>
      <c r="BL79" s="233">
        <f>IF(AL79=0,,10^-6*AL79*$BJ$5*Ethernet!V747)</f>
        <v>0</v>
      </c>
      <c r="BM79" s="233">
        <f>IF(AM79=0,,10^-6*AM79*$BJ$5*Ethernet!W747)</f>
        <v>0</v>
      </c>
      <c r="BN79" s="233">
        <f>IF(AN79=0,,10^-6*AN79*$BJ$5*Ethernet!X747)</f>
        <v>0</v>
      </c>
      <c r="BO79" s="233">
        <f>IF(AO79=0,,10^-6*AO79*$BJ$5*Ethernet!Y747)</f>
        <v>0</v>
      </c>
      <c r="BP79" s="233">
        <f>IF(AP79=0,,10^-6*AP79*$BJ$5*Ethernet!Z747)</f>
        <v>0</v>
      </c>
      <c r="BR79" s="139" t="str">
        <f t="shared" si="78"/>
        <v>100G 4WDM10 10 km QSFP28</v>
      </c>
      <c r="BS79" s="233">
        <f>IF(AS79=0,,10^-6*AS79*$BW$5*Ethernet!P747)</f>
        <v>24</v>
      </c>
      <c r="BT79" s="233">
        <f>IF(AT79=0,,10^-6*AT79*$BW$5*Ethernet!Q747)</f>
        <v>14.871194550863613</v>
      </c>
      <c r="BU79" s="233">
        <f>IF(AU79=0,,10^-6*AU79*$BW$5*Ethernet!R747)</f>
        <v>0</v>
      </c>
      <c r="BV79" s="233">
        <f>IF(AV79=0,,10^-6*AV79*$BW$5*Ethernet!S747)</f>
        <v>0</v>
      </c>
      <c r="BW79" s="233">
        <f>IF(AW79=0,,10^-6*AW79*$BW$5*Ethernet!T747)</f>
        <v>0</v>
      </c>
      <c r="BX79" s="233">
        <f>IF(AX79=0,,10^-6*AX79*$BW$5*Ethernet!U747)</f>
        <v>0</v>
      </c>
      <c r="BY79" s="233">
        <f>IF(AY79=0,,10^-6*AY79*$BW$5*Ethernet!V747)</f>
        <v>0</v>
      </c>
      <c r="BZ79" s="233">
        <f>IF(AZ79=0,,10^-6*AZ79*$BW$5*Ethernet!W747)</f>
        <v>0</v>
      </c>
      <c r="CA79" s="233">
        <f>IF(BA79=0,,10^-6*BA79*$BW$5*Ethernet!X747)</f>
        <v>0</v>
      </c>
      <c r="CB79" s="233">
        <f>IF(BB79=0,,10^-6*BB79*$BW$5*Ethernet!Y747)</f>
        <v>0</v>
      </c>
      <c r="CC79" s="233">
        <f>IF(BC79=0,,10^-6*BC79*$BW$5*Ethernet!Z747)</f>
        <v>0</v>
      </c>
    </row>
    <row r="80" spans="1:81">
      <c r="A80" s="110" t="s">
        <v>34</v>
      </c>
      <c r="B80" s="139" t="str">
        <f>Ethernet!B228</f>
        <v>100G 4WDM20 20 km QSFP28</v>
      </c>
      <c r="C80" s="210">
        <f>Ethernet!C228</f>
        <v>0</v>
      </c>
      <c r="D80" s="210">
        <f>Ethernet!D228</f>
        <v>0</v>
      </c>
      <c r="E80" s="210">
        <f>Ethernet!E228</f>
        <v>0</v>
      </c>
      <c r="F80" s="210">
        <f>Ethernet!F228</f>
        <v>0</v>
      </c>
      <c r="G80" s="210">
        <f>Ethernet!G228</f>
        <v>0</v>
      </c>
      <c r="H80" s="210">
        <f>Ethernet!H228</f>
        <v>0</v>
      </c>
      <c r="I80" s="210">
        <f>Ethernet!I228</f>
        <v>0</v>
      </c>
      <c r="J80" s="210">
        <f>Ethernet!J228</f>
        <v>0</v>
      </c>
      <c r="K80" s="210">
        <f>Ethernet!K228</f>
        <v>0</v>
      </c>
      <c r="L80" s="210">
        <f>Ethernet!L228</f>
        <v>0</v>
      </c>
      <c r="M80" s="210">
        <f>Ethernet!M228</f>
        <v>0</v>
      </c>
      <c r="O80" s="139" t="str">
        <f t="shared" si="65"/>
        <v>100G 4WDM20 20 km QSFP28</v>
      </c>
      <c r="P80" s="210">
        <f>Ethernet!C314</f>
        <v>0</v>
      </c>
      <c r="Q80" s="210">
        <f>Ethernet!D314</f>
        <v>9400</v>
      </c>
      <c r="R80" s="210">
        <f>Ethernet!E314</f>
        <v>0</v>
      </c>
      <c r="S80" s="210">
        <f>Ethernet!F314</f>
        <v>0</v>
      </c>
      <c r="T80" s="210">
        <f>Ethernet!G314</f>
        <v>0</v>
      </c>
      <c r="U80" s="210">
        <f>Ethernet!H314</f>
        <v>0</v>
      </c>
      <c r="V80" s="210">
        <f>Ethernet!I314</f>
        <v>0</v>
      </c>
      <c r="W80" s="210">
        <f>Ethernet!J314</f>
        <v>0</v>
      </c>
      <c r="X80" s="210">
        <f>Ethernet!K314</f>
        <v>0</v>
      </c>
      <c r="Y80" s="210">
        <f>Ethernet!L314</f>
        <v>0</v>
      </c>
      <c r="Z80" s="210">
        <f>Ethernet!M314</f>
        <v>0</v>
      </c>
      <c r="AB80" s="211" t="s">
        <v>103</v>
      </c>
      <c r="AC80" s="267">
        <v>4</v>
      </c>
      <c r="AE80" s="139" t="str">
        <f t="shared" si="52"/>
        <v>100G 4WDM20 20 km QSFP28</v>
      </c>
      <c r="AF80" s="210">
        <f t="shared" si="53"/>
        <v>0</v>
      </c>
      <c r="AG80" s="210">
        <f t="shared" si="54"/>
        <v>0</v>
      </c>
      <c r="AH80" s="210">
        <f t="shared" si="55"/>
        <v>0</v>
      </c>
      <c r="AI80" s="210">
        <f t="shared" si="56"/>
        <v>0</v>
      </c>
      <c r="AJ80" s="210">
        <f t="shared" si="57"/>
        <v>0</v>
      </c>
      <c r="AK80" s="210">
        <f t="shared" si="58"/>
        <v>0</v>
      </c>
      <c r="AL80" s="210">
        <f t="shared" si="59"/>
        <v>0</v>
      </c>
      <c r="AM80" s="210">
        <f t="shared" si="60"/>
        <v>0</v>
      </c>
      <c r="AN80" s="210">
        <f t="shared" si="61"/>
        <v>0</v>
      </c>
      <c r="AO80" s="210">
        <f t="shared" si="62"/>
        <v>0</v>
      </c>
      <c r="AP80" s="210">
        <f t="shared" si="63"/>
        <v>0</v>
      </c>
      <c r="AR80" s="139" t="str">
        <f t="shared" si="64"/>
        <v>100G 4WDM20 20 km QSFP28</v>
      </c>
      <c r="AS80" s="210">
        <f t="shared" si="66"/>
        <v>0</v>
      </c>
      <c r="AT80" s="210">
        <f t="shared" si="67"/>
        <v>37600</v>
      </c>
      <c r="AU80" s="210">
        <f t="shared" si="68"/>
        <v>0</v>
      </c>
      <c r="AV80" s="210">
        <f t="shared" si="69"/>
        <v>0</v>
      </c>
      <c r="AW80" s="210">
        <f t="shared" si="70"/>
        <v>0</v>
      </c>
      <c r="AX80" s="210">
        <f t="shared" si="71"/>
        <v>0</v>
      </c>
      <c r="AY80" s="210">
        <f t="shared" si="72"/>
        <v>0</v>
      </c>
      <c r="AZ80" s="210">
        <f t="shared" si="73"/>
        <v>0</v>
      </c>
      <c r="BA80" s="210">
        <f t="shared" si="74"/>
        <v>0</v>
      </c>
      <c r="BB80" s="210">
        <f t="shared" si="75"/>
        <v>0</v>
      </c>
      <c r="BC80" s="210">
        <f t="shared" si="76"/>
        <v>0</v>
      </c>
      <c r="BE80" s="139" t="str">
        <f t="shared" si="77"/>
        <v>100G 4WDM20 20 km QSFP28</v>
      </c>
      <c r="BF80" s="233">
        <f>IF(AF80=0,,10^-6*AF80*$BJ$5*Ethernet!P748)</f>
        <v>0</v>
      </c>
      <c r="BG80" s="233">
        <f>IF(AG80=0,,10^-6*AG80*$BJ$5*Ethernet!Q748)</f>
        <v>0</v>
      </c>
      <c r="BH80" s="233">
        <f>IF(AH80=0,,10^-6*AH80*$BJ$5*Ethernet!R748)</f>
        <v>0</v>
      </c>
      <c r="BI80" s="233">
        <f>IF(AI80=0,,10^-6*AI80*$BJ$5*Ethernet!S748)</f>
        <v>0</v>
      </c>
      <c r="BJ80" s="233">
        <f>IF(AJ80=0,,10^-6*AJ80*$BJ$5*Ethernet!T748)</f>
        <v>0</v>
      </c>
      <c r="BK80" s="233">
        <f>IF(AK80=0,,10^-6*AK80*$BJ$5*Ethernet!U748)</f>
        <v>0</v>
      </c>
      <c r="BL80" s="233">
        <f>IF(AL80=0,,10^-6*AL80*$BJ$5*Ethernet!V748)</f>
        <v>0</v>
      </c>
      <c r="BM80" s="233">
        <f>IF(AM80=0,,10^-6*AM80*$BJ$5*Ethernet!W748)</f>
        <v>0</v>
      </c>
      <c r="BN80" s="233">
        <f>IF(AN80=0,,10^-6*AN80*$BJ$5*Ethernet!X748)</f>
        <v>0</v>
      </c>
      <c r="BO80" s="233">
        <f>IF(AO80=0,,10^-6*AO80*$BJ$5*Ethernet!Y748)</f>
        <v>0</v>
      </c>
      <c r="BP80" s="233">
        <f>IF(AP80=0,,10^-6*AP80*$BJ$5*Ethernet!Z748)</f>
        <v>0</v>
      </c>
      <c r="BR80" s="139" t="str">
        <f t="shared" si="78"/>
        <v>100G 4WDM20 20 km QSFP28</v>
      </c>
      <c r="BS80" s="233">
        <f>IF(AS80=0,,10^-6*AS80*$BW$5*Ethernet!P748)</f>
        <v>0</v>
      </c>
      <c r="BT80" s="233">
        <f>IF(AT80=0,,10^-6*AT80*$BW$5*Ethernet!Q748)</f>
        <v>12.8414914939288</v>
      </c>
      <c r="BU80" s="233">
        <f>IF(AU80=0,,10^-6*AU80*$BW$5*Ethernet!R748)</f>
        <v>0</v>
      </c>
      <c r="BV80" s="233">
        <f>IF(AV80=0,,10^-6*AV80*$BW$5*Ethernet!S748)</f>
        <v>0</v>
      </c>
      <c r="BW80" s="233">
        <f>IF(AW80=0,,10^-6*AW80*$BW$5*Ethernet!T748)</f>
        <v>0</v>
      </c>
      <c r="BX80" s="233">
        <f>IF(AX80=0,,10^-6*AX80*$BW$5*Ethernet!U748)</f>
        <v>0</v>
      </c>
      <c r="BY80" s="233">
        <f>IF(AY80=0,,10^-6*AY80*$BW$5*Ethernet!V748)</f>
        <v>0</v>
      </c>
      <c r="BZ80" s="233">
        <f>IF(AZ80=0,,10^-6*AZ80*$BW$5*Ethernet!W748)</f>
        <v>0</v>
      </c>
      <c r="CA80" s="233">
        <f>IF(BA80=0,,10^-6*BA80*$BW$5*Ethernet!X748)</f>
        <v>0</v>
      </c>
      <c r="CB80" s="233">
        <f>IF(BB80=0,,10^-6*BB80*$BW$5*Ethernet!Y748)</f>
        <v>0</v>
      </c>
      <c r="CC80" s="233">
        <f>IF(BC80=0,,10^-6*BC80*$BW$5*Ethernet!Z748)</f>
        <v>0</v>
      </c>
    </row>
    <row r="81" spans="1:81">
      <c r="A81" s="110" t="s">
        <v>34</v>
      </c>
      <c r="B81" s="139" t="str">
        <f>Ethernet!B229</f>
        <v>100G ER4-Lite 30 km QSFP28</v>
      </c>
      <c r="C81" s="210">
        <f>Ethernet!C229</f>
        <v>0</v>
      </c>
      <c r="D81" s="210">
        <f>Ethernet!D229</f>
        <v>0</v>
      </c>
      <c r="E81" s="210">
        <f>Ethernet!E229</f>
        <v>0</v>
      </c>
      <c r="F81" s="210">
        <f>Ethernet!F229</f>
        <v>0</v>
      </c>
      <c r="G81" s="210">
        <f>Ethernet!G229</f>
        <v>0</v>
      </c>
      <c r="H81" s="210">
        <f>Ethernet!H229</f>
        <v>0</v>
      </c>
      <c r="I81" s="210">
        <f>Ethernet!I229</f>
        <v>0</v>
      </c>
      <c r="J81" s="210">
        <f>Ethernet!J229</f>
        <v>0</v>
      </c>
      <c r="K81" s="210">
        <f>Ethernet!K229</f>
        <v>0</v>
      </c>
      <c r="L81" s="210">
        <f>Ethernet!L229</f>
        <v>0</v>
      </c>
      <c r="M81" s="210">
        <f>Ethernet!M229</f>
        <v>0</v>
      </c>
      <c r="O81" s="139" t="str">
        <f t="shared" si="65"/>
        <v>100G ER4-Lite 30 km QSFP28</v>
      </c>
      <c r="P81" s="210">
        <f>Ethernet!C315</f>
        <v>6050</v>
      </c>
      <c r="Q81" s="210">
        <f>Ethernet!D315</f>
        <v>21384</v>
      </c>
      <c r="R81" s="210">
        <f>Ethernet!E315</f>
        <v>0</v>
      </c>
      <c r="S81" s="210">
        <f>Ethernet!F315</f>
        <v>0</v>
      </c>
      <c r="T81" s="210">
        <f>Ethernet!G315</f>
        <v>0</v>
      </c>
      <c r="U81" s="210">
        <f>Ethernet!H315</f>
        <v>0</v>
      </c>
      <c r="V81" s="210">
        <f>Ethernet!I315</f>
        <v>0</v>
      </c>
      <c r="W81" s="210">
        <f>Ethernet!J315</f>
        <v>0</v>
      </c>
      <c r="X81" s="210">
        <f>Ethernet!K315</f>
        <v>0</v>
      </c>
      <c r="Y81" s="210">
        <f>Ethernet!L315</f>
        <v>0</v>
      </c>
      <c r="Z81" s="210">
        <f>Ethernet!M315</f>
        <v>0</v>
      </c>
      <c r="AB81" s="211" t="s">
        <v>103</v>
      </c>
      <c r="AC81" s="267">
        <v>4</v>
      </c>
      <c r="AE81" s="139" t="str">
        <f t="shared" si="52"/>
        <v>100G ER4-Lite 30 km QSFP28</v>
      </c>
      <c r="AF81" s="210">
        <f t="shared" si="53"/>
        <v>0</v>
      </c>
      <c r="AG81" s="210">
        <f t="shared" si="54"/>
        <v>0</v>
      </c>
      <c r="AH81" s="210">
        <f t="shared" si="55"/>
        <v>0</v>
      </c>
      <c r="AI81" s="210">
        <f t="shared" si="56"/>
        <v>0</v>
      </c>
      <c r="AJ81" s="210">
        <f t="shared" si="57"/>
        <v>0</v>
      </c>
      <c r="AK81" s="210">
        <f t="shared" si="58"/>
        <v>0</v>
      </c>
      <c r="AL81" s="210">
        <f t="shared" si="59"/>
        <v>0</v>
      </c>
      <c r="AM81" s="210">
        <f t="shared" si="60"/>
        <v>0</v>
      </c>
      <c r="AN81" s="210">
        <f t="shared" si="61"/>
        <v>0</v>
      </c>
      <c r="AO81" s="210">
        <f t="shared" si="62"/>
        <v>0</v>
      </c>
      <c r="AP81" s="210">
        <f t="shared" si="63"/>
        <v>0</v>
      </c>
      <c r="AR81" s="139" t="str">
        <f t="shared" si="64"/>
        <v>100G ER4-Lite 30 km QSFP28</v>
      </c>
      <c r="AS81" s="210">
        <f t="shared" si="66"/>
        <v>24200</v>
      </c>
      <c r="AT81" s="210">
        <f t="shared" si="67"/>
        <v>85536</v>
      </c>
      <c r="AU81" s="210">
        <f t="shared" si="68"/>
        <v>0</v>
      </c>
      <c r="AV81" s="210">
        <f t="shared" si="69"/>
        <v>0</v>
      </c>
      <c r="AW81" s="210">
        <f t="shared" si="70"/>
        <v>0</v>
      </c>
      <c r="AX81" s="210">
        <f t="shared" si="71"/>
        <v>0</v>
      </c>
      <c r="AY81" s="210">
        <f t="shared" si="72"/>
        <v>0</v>
      </c>
      <c r="AZ81" s="210">
        <f t="shared" si="73"/>
        <v>0</v>
      </c>
      <c r="BA81" s="210">
        <f t="shared" si="74"/>
        <v>0</v>
      </c>
      <c r="BB81" s="210">
        <f t="shared" si="75"/>
        <v>0</v>
      </c>
      <c r="BC81" s="210">
        <f t="shared" si="76"/>
        <v>0</v>
      </c>
      <c r="BE81" s="139" t="str">
        <f t="shared" si="77"/>
        <v>100G ER4-Lite 30 km QSFP28</v>
      </c>
      <c r="BF81" s="233">
        <f>IF(AF81=0,,10^-6*AF81*$BJ$5*Ethernet!P749)</f>
        <v>0</v>
      </c>
      <c r="BG81" s="233">
        <f>IF(AG81=0,,10^-6*AG81*$BJ$5*Ethernet!Q749)</f>
        <v>0</v>
      </c>
      <c r="BH81" s="233">
        <f>IF(AH81=0,,10^-6*AH81*$BJ$5*Ethernet!R749)</f>
        <v>0</v>
      </c>
      <c r="BI81" s="233">
        <f>IF(AI81=0,,10^-6*AI81*$BJ$5*Ethernet!S749)</f>
        <v>0</v>
      </c>
      <c r="BJ81" s="233">
        <f>IF(AJ81=0,,10^-6*AJ81*$BJ$5*Ethernet!T749)</f>
        <v>0</v>
      </c>
      <c r="BK81" s="233">
        <f>IF(AK81=0,,10^-6*AK81*$BJ$5*Ethernet!U749)</f>
        <v>0</v>
      </c>
      <c r="BL81" s="233">
        <f>IF(AL81=0,,10^-6*AL81*$BJ$5*Ethernet!V749)</f>
        <v>0</v>
      </c>
      <c r="BM81" s="233">
        <f>IF(AM81=0,,10^-6*AM81*$BJ$5*Ethernet!W749)</f>
        <v>0</v>
      </c>
      <c r="BN81" s="233">
        <f>IF(AN81=0,,10^-6*AN81*$BJ$5*Ethernet!X749)</f>
        <v>0</v>
      </c>
      <c r="BO81" s="233">
        <f>IF(AO81=0,,10^-6*AO81*$BJ$5*Ethernet!Y749)</f>
        <v>0</v>
      </c>
      <c r="BP81" s="233">
        <f>IF(AP81=0,,10^-6*AP81*$BJ$5*Ethernet!Z749)</f>
        <v>0</v>
      </c>
      <c r="BR81" s="139" t="str">
        <f t="shared" si="78"/>
        <v>100G ER4-Lite 30 km QSFP28</v>
      </c>
      <c r="BS81" s="233">
        <f>IF(AS81=0,,10^-6*AS81*$BW$5*Ethernet!P749)</f>
        <v>15.068293125925926</v>
      </c>
      <c r="BT81" s="233">
        <f>IF(AT81=0,,10^-6*AT81*$BW$5*Ethernet!Q749)</f>
        <v>38.984400065402241</v>
      </c>
      <c r="BU81" s="233">
        <f>IF(AU81=0,,10^-6*AU81*$BW$5*Ethernet!R749)</f>
        <v>0</v>
      </c>
      <c r="BV81" s="233">
        <f>IF(AV81=0,,10^-6*AV81*$BW$5*Ethernet!S749)</f>
        <v>0</v>
      </c>
      <c r="BW81" s="233">
        <f>IF(AW81=0,,10^-6*AW81*$BW$5*Ethernet!T749)</f>
        <v>0</v>
      </c>
      <c r="BX81" s="233">
        <f>IF(AX81=0,,10^-6*AX81*$BW$5*Ethernet!U749)</f>
        <v>0</v>
      </c>
      <c r="BY81" s="233">
        <f>IF(AY81=0,,10^-6*AY81*$BW$5*Ethernet!V749)</f>
        <v>0</v>
      </c>
      <c r="BZ81" s="233">
        <f>IF(AZ81=0,,10^-6*AZ81*$BW$5*Ethernet!W749)</f>
        <v>0</v>
      </c>
      <c r="CA81" s="233">
        <f>IF(BA81=0,,10^-6*BA81*$BW$5*Ethernet!X749)</f>
        <v>0</v>
      </c>
      <c r="CB81" s="233">
        <f>IF(BB81=0,,10^-6*BB81*$BW$5*Ethernet!Y749)</f>
        <v>0</v>
      </c>
      <c r="CC81" s="233">
        <f>IF(BC81=0,,10^-6*BC81*$BW$5*Ethernet!Z749)</f>
        <v>0</v>
      </c>
    </row>
    <row r="82" spans="1:81">
      <c r="A82" s="110" t="s">
        <v>34</v>
      </c>
      <c r="B82" s="139" t="str">
        <f>Ethernet!B230</f>
        <v>100G ER4 40 km QSFP28</v>
      </c>
      <c r="C82" s="210">
        <f>Ethernet!C230</f>
        <v>0</v>
      </c>
      <c r="D82" s="210">
        <f>Ethernet!D230</f>
        <v>0</v>
      </c>
      <c r="E82" s="210">
        <f>Ethernet!E230</f>
        <v>0</v>
      </c>
      <c r="F82" s="210">
        <f>Ethernet!F230</f>
        <v>0</v>
      </c>
      <c r="G82" s="210">
        <f>Ethernet!G230</f>
        <v>0</v>
      </c>
      <c r="H82" s="210">
        <f>Ethernet!H230</f>
        <v>0</v>
      </c>
      <c r="I82" s="210">
        <f>Ethernet!I230</f>
        <v>0</v>
      </c>
      <c r="J82" s="210">
        <f>Ethernet!J230</f>
        <v>0</v>
      </c>
      <c r="K82" s="210">
        <f>Ethernet!K230</f>
        <v>0</v>
      </c>
      <c r="L82" s="210">
        <f>Ethernet!L230</f>
        <v>0</v>
      </c>
      <c r="M82" s="210">
        <f>Ethernet!M230</f>
        <v>0</v>
      </c>
      <c r="O82" s="139" t="str">
        <f t="shared" si="65"/>
        <v>100G ER4 40 km QSFP28</v>
      </c>
      <c r="P82" s="210">
        <f>Ethernet!C316</f>
        <v>0</v>
      </c>
      <c r="Q82" s="210">
        <f>Ethernet!D316</f>
        <v>0</v>
      </c>
      <c r="R82" s="210">
        <f>Ethernet!E316</f>
        <v>0</v>
      </c>
      <c r="S82" s="210">
        <f>Ethernet!F316</f>
        <v>0</v>
      </c>
      <c r="T82" s="210">
        <f>Ethernet!G316</f>
        <v>0</v>
      </c>
      <c r="U82" s="210">
        <f>Ethernet!H316</f>
        <v>0</v>
      </c>
      <c r="V82" s="210">
        <f>Ethernet!I316</f>
        <v>0</v>
      </c>
      <c r="W82" s="210">
        <f>Ethernet!J316</f>
        <v>0</v>
      </c>
      <c r="X82" s="210">
        <f>Ethernet!K316</f>
        <v>0</v>
      </c>
      <c r="Y82" s="210">
        <f>Ethernet!L316</f>
        <v>0</v>
      </c>
      <c r="Z82" s="210">
        <f>Ethernet!M316</f>
        <v>0</v>
      </c>
      <c r="AB82" s="211" t="s">
        <v>103</v>
      </c>
      <c r="AC82" s="267">
        <v>4</v>
      </c>
      <c r="AE82" s="139" t="str">
        <f t="shared" si="52"/>
        <v>100G ER4 40 km QSFP28</v>
      </c>
      <c r="AF82" s="210">
        <f t="shared" si="53"/>
        <v>0</v>
      </c>
      <c r="AG82" s="210">
        <f t="shared" si="54"/>
        <v>0</v>
      </c>
      <c r="AH82" s="210">
        <f t="shared" si="55"/>
        <v>0</v>
      </c>
      <c r="AI82" s="210">
        <f t="shared" si="56"/>
        <v>0</v>
      </c>
      <c r="AJ82" s="210">
        <f t="shared" si="57"/>
        <v>0</v>
      </c>
      <c r="AK82" s="210">
        <f t="shared" si="58"/>
        <v>0</v>
      </c>
      <c r="AL82" s="210">
        <f t="shared" si="59"/>
        <v>0</v>
      </c>
      <c r="AM82" s="210">
        <f t="shared" si="60"/>
        <v>0</v>
      </c>
      <c r="AN82" s="210">
        <f t="shared" si="61"/>
        <v>0</v>
      </c>
      <c r="AO82" s="210">
        <f t="shared" si="62"/>
        <v>0</v>
      </c>
      <c r="AP82" s="210">
        <f t="shared" si="63"/>
        <v>0</v>
      </c>
      <c r="AR82" s="139" t="str">
        <f t="shared" si="64"/>
        <v>100G ER4 40 km QSFP28</v>
      </c>
      <c r="AS82" s="210">
        <f t="shared" si="66"/>
        <v>0</v>
      </c>
      <c r="AT82" s="210">
        <f t="shared" si="67"/>
        <v>0</v>
      </c>
      <c r="AU82" s="210">
        <f t="shared" si="68"/>
        <v>0</v>
      </c>
      <c r="AV82" s="210">
        <f t="shared" si="69"/>
        <v>0</v>
      </c>
      <c r="AW82" s="210">
        <f t="shared" si="70"/>
        <v>0</v>
      </c>
      <c r="AX82" s="210">
        <f t="shared" si="71"/>
        <v>0</v>
      </c>
      <c r="AY82" s="210">
        <f t="shared" si="72"/>
        <v>0</v>
      </c>
      <c r="AZ82" s="210">
        <f t="shared" si="73"/>
        <v>0</v>
      </c>
      <c r="BA82" s="210">
        <f t="shared" si="74"/>
        <v>0</v>
      </c>
      <c r="BB82" s="210">
        <f t="shared" si="75"/>
        <v>0</v>
      </c>
      <c r="BC82" s="210">
        <f t="shared" si="76"/>
        <v>0</v>
      </c>
      <c r="BE82" s="139" t="str">
        <f t="shared" si="77"/>
        <v>100G ER4 40 km QSFP28</v>
      </c>
      <c r="BF82" s="233">
        <f>IF(AF82=0,,10^-6*AF82*$BJ$5*Ethernet!P750)</f>
        <v>0</v>
      </c>
      <c r="BG82" s="233">
        <f>IF(AG82=0,,10^-6*AG82*$BJ$5*Ethernet!Q750)</f>
        <v>0</v>
      </c>
      <c r="BH82" s="233">
        <f>IF(AH82=0,,10^-6*AH82*$BJ$5*Ethernet!R750)</f>
        <v>0</v>
      </c>
      <c r="BI82" s="233">
        <f>IF(AI82=0,,10^-6*AI82*$BJ$5*Ethernet!S750)</f>
        <v>0</v>
      </c>
      <c r="BJ82" s="233">
        <f>IF(AJ82=0,,10^-6*AJ82*$BJ$5*Ethernet!T750)</f>
        <v>0</v>
      </c>
      <c r="BK82" s="233">
        <f>IF(AK82=0,,10^-6*AK82*$BJ$5*Ethernet!U750)</f>
        <v>0</v>
      </c>
      <c r="BL82" s="233">
        <f>IF(AL82=0,,10^-6*AL82*$BJ$5*Ethernet!V750)</f>
        <v>0</v>
      </c>
      <c r="BM82" s="233">
        <f>IF(AM82=0,,10^-6*AM82*$BJ$5*Ethernet!W750)</f>
        <v>0</v>
      </c>
      <c r="BN82" s="233">
        <f>IF(AN82=0,,10^-6*AN82*$BJ$5*Ethernet!X750)</f>
        <v>0</v>
      </c>
      <c r="BO82" s="233">
        <f>IF(AO82=0,,10^-6*AO82*$BJ$5*Ethernet!Y750)</f>
        <v>0</v>
      </c>
      <c r="BP82" s="233">
        <f>IF(AP82=0,,10^-6*AP82*$BJ$5*Ethernet!Z750)</f>
        <v>0</v>
      </c>
      <c r="BR82" s="139" t="str">
        <f t="shared" si="78"/>
        <v>100G ER4 40 km QSFP28</v>
      </c>
      <c r="BS82" s="233">
        <f>IF(AS82=0,,10^-6*AS82*$BW$5*Ethernet!P750)</f>
        <v>0</v>
      </c>
      <c r="BT82" s="233">
        <f>IF(AT82=0,,10^-6*AT82*$BW$5*Ethernet!Q750)</f>
        <v>0</v>
      </c>
      <c r="BU82" s="233">
        <f>IF(AU82=0,,10^-6*AU82*$BW$5*Ethernet!R750)</f>
        <v>0</v>
      </c>
      <c r="BV82" s="233">
        <f>IF(AV82=0,,10^-6*AV82*$BW$5*Ethernet!S750)</f>
        <v>0</v>
      </c>
      <c r="BW82" s="233">
        <f>IF(AW82=0,,10^-6*AW82*$BW$5*Ethernet!T750)</f>
        <v>0</v>
      </c>
      <c r="BX82" s="233">
        <f>IF(AX82=0,,10^-6*AX82*$BW$5*Ethernet!U750)</f>
        <v>0</v>
      </c>
      <c r="BY82" s="233">
        <f>IF(AY82=0,,10^-6*AY82*$BW$5*Ethernet!V750)</f>
        <v>0</v>
      </c>
      <c r="BZ82" s="233">
        <f>IF(AZ82=0,,10^-6*AZ82*$BW$5*Ethernet!W750)</f>
        <v>0</v>
      </c>
      <c r="CA82" s="233">
        <f>IF(BA82=0,,10^-6*BA82*$BW$5*Ethernet!X750)</f>
        <v>0</v>
      </c>
      <c r="CB82" s="233">
        <f>IF(BB82=0,,10^-6*BB82*$BW$5*Ethernet!Y750)</f>
        <v>0</v>
      </c>
      <c r="CC82" s="233">
        <f>IF(BC82=0,,10^-6*BC82*$BW$5*Ethernet!Z750)</f>
        <v>0</v>
      </c>
    </row>
    <row r="83" spans="1:81">
      <c r="A83" s="110" t="s">
        <v>34</v>
      </c>
      <c r="B83" s="139" t="str">
        <f>Ethernet!B231</f>
        <v>100G ZR4 80 km QSFP28</v>
      </c>
      <c r="C83" s="210">
        <f>Ethernet!C231</f>
        <v>0</v>
      </c>
      <c r="D83" s="210">
        <f>Ethernet!D231</f>
        <v>0</v>
      </c>
      <c r="E83" s="210">
        <f>Ethernet!E231</f>
        <v>0</v>
      </c>
      <c r="F83" s="210">
        <f>Ethernet!F231</f>
        <v>0</v>
      </c>
      <c r="G83" s="210">
        <f>Ethernet!G231</f>
        <v>0</v>
      </c>
      <c r="H83" s="210">
        <f>Ethernet!H231</f>
        <v>0</v>
      </c>
      <c r="I83" s="210">
        <f>Ethernet!I231</f>
        <v>0</v>
      </c>
      <c r="J83" s="210">
        <f>Ethernet!J231</f>
        <v>0</v>
      </c>
      <c r="K83" s="210">
        <f>Ethernet!K231</f>
        <v>0</v>
      </c>
      <c r="L83" s="210">
        <f>Ethernet!L231</f>
        <v>0</v>
      </c>
      <c r="M83" s="210">
        <f>Ethernet!M231</f>
        <v>0</v>
      </c>
      <c r="O83" s="139" t="str">
        <f t="shared" si="65"/>
        <v>100G ZR4 80 km QSFP28</v>
      </c>
      <c r="P83" s="210">
        <f>Ethernet!C317</f>
        <v>0</v>
      </c>
      <c r="Q83" s="210">
        <f>Ethernet!D317</f>
        <v>0</v>
      </c>
      <c r="R83" s="210">
        <f>Ethernet!E317</f>
        <v>0</v>
      </c>
      <c r="S83" s="210">
        <f>Ethernet!F317</f>
        <v>0</v>
      </c>
      <c r="T83" s="210">
        <f>Ethernet!G317</f>
        <v>0</v>
      </c>
      <c r="U83" s="210">
        <f>Ethernet!H317</f>
        <v>0</v>
      </c>
      <c r="V83" s="210">
        <f>Ethernet!I317</f>
        <v>0</v>
      </c>
      <c r="W83" s="210">
        <f>Ethernet!J317</f>
        <v>0</v>
      </c>
      <c r="X83" s="210">
        <f>Ethernet!K317</f>
        <v>0</v>
      </c>
      <c r="Y83" s="210">
        <f>Ethernet!L317</f>
        <v>0</v>
      </c>
      <c r="Z83" s="210">
        <f>Ethernet!M317</f>
        <v>0</v>
      </c>
      <c r="AB83" s="211" t="s">
        <v>103</v>
      </c>
      <c r="AC83" s="267">
        <v>4</v>
      </c>
      <c r="AE83" s="139" t="str">
        <f t="shared" si="52"/>
        <v>100G ZR4 80 km QSFP28</v>
      </c>
      <c r="AF83" s="210">
        <f t="shared" si="53"/>
        <v>0</v>
      </c>
      <c r="AG83" s="210">
        <f t="shared" si="54"/>
        <v>0</v>
      </c>
      <c r="AH83" s="210">
        <f t="shared" si="55"/>
        <v>0</v>
      </c>
      <c r="AI83" s="210">
        <f t="shared" si="56"/>
        <v>0</v>
      </c>
      <c r="AJ83" s="210">
        <f t="shared" si="57"/>
        <v>0</v>
      </c>
      <c r="AK83" s="210">
        <f t="shared" si="58"/>
        <v>0</v>
      </c>
      <c r="AL83" s="210">
        <f t="shared" si="59"/>
        <v>0</v>
      </c>
      <c r="AM83" s="210">
        <f t="shared" si="60"/>
        <v>0</v>
      </c>
      <c r="AN83" s="210">
        <f t="shared" si="61"/>
        <v>0</v>
      </c>
      <c r="AO83" s="210">
        <f t="shared" si="62"/>
        <v>0</v>
      </c>
      <c r="AP83" s="210">
        <f t="shared" si="63"/>
        <v>0</v>
      </c>
      <c r="AR83" s="139" t="str">
        <f t="shared" si="64"/>
        <v>100G ZR4 80 km QSFP28</v>
      </c>
      <c r="AS83" s="210">
        <f t="shared" si="66"/>
        <v>0</v>
      </c>
      <c r="AT83" s="210">
        <f t="shared" si="67"/>
        <v>0</v>
      </c>
      <c r="AU83" s="210">
        <f t="shared" si="68"/>
        <v>0</v>
      </c>
      <c r="AV83" s="210">
        <f t="shared" si="69"/>
        <v>0</v>
      </c>
      <c r="AW83" s="210">
        <f t="shared" si="70"/>
        <v>0</v>
      </c>
      <c r="AX83" s="210">
        <f t="shared" si="71"/>
        <v>0</v>
      </c>
      <c r="AY83" s="210">
        <f t="shared" si="72"/>
        <v>0</v>
      </c>
      <c r="AZ83" s="210">
        <f t="shared" si="73"/>
        <v>0</v>
      </c>
      <c r="BA83" s="210">
        <f t="shared" si="74"/>
        <v>0</v>
      </c>
      <c r="BB83" s="210">
        <f t="shared" si="75"/>
        <v>0</v>
      </c>
      <c r="BC83" s="210">
        <f t="shared" si="76"/>
        <v>0</v>
      </c>
      <c r="BE83" s="139" t="str">
        <f t="shared" si="77"/>
        <v>100G ZR4 80 km QSFP28</v>
      </c>
      <c r="BF83" s="233">
        <f>IF(AF83=0,,10^-6*AF83*$BJ$5*Ethernet!P751)</f>
        <v>0</v>
      </c>
      <c r="BG83" s="233">
        <f>IF(AG83=0,,10^-6*AG83*$BJ$5*Ethernet!Q751)</f>
        <v>0</v>
      </c>
      <c r="BH83" s="233">
        <f>IF(AH83=0,,10^-6*AH83*$BJ$5*Ethernet!R751)</f>
        <v>0</v>
      </c>
      <c r="BI83" s="233">
        <f>IF(AI83=0,,10^-6*AI83*$BJ$5*Ethernet!S751)</f>
        <v>0</v>
      </c>
      <c r="BJ83" s="233">
        <f>IF(AJ83=0,,10^-6*AJ83*$BJ$5*Ethernet!T751)</f>
        <v>0</v>
      </c>
      <c r="BK83" s="233">
        <f>IF(AK83=0,,10^-6*AK83*$BJ$5*Ethernet!U751)</f>
        <v>0</v>
      </c>
      <c r="BL83" s="233">
        <f>IF(AL83=0,,10^-6*AL83*$BJ$5*Ethernet!V751)</f>
        <v>0</v>
      </c>
      <c r="BM83" s="233">
        <f>IF(AM83=0,,10^-6*AM83*$BJ$5*Ethernet!W751)</f>
        <v>0</v>
      </c>
      <c r="BN83" s="233">
        <f>IF(AN83=0,,10^-6*AN83*$BJ$5*Ethernet!X751)</f>
        <v>0</v>
      </c>
      <c r="BO83" s="233">
        <f>IF(AO83=0,,10^-6*AO83*$BJ$5*Ethernet!Y751)</f>
        <v>0</v>
      </c>
      <c r="BP83" s="233">
        <f>IF(AP83=0,,10^-6*AP83*$BJ$5*Ethernet!Z751)</f>
        <v>0</v>
      </c>
      <c r="BR83" s="139" t="str">
        <f t="shared" si="78"/>
        <v>100G ZR4 80 km QSFP28</v>
      </c>
      <c r="BS83" s="233">
        <f>IF(AS83=0,,10^-6*AS83*$BW$5*Ethernet!P751)</f>
        <v>0</v>
      </c>
      <c r="BT83" s="233">
        <f>IF(AT83=0,,10^-6*AT83*$BW$5*Ethernet!Q751)</f>
        <v>0</v>
      </c>
      <c r="BU83" s="233">
        <f>IF(AU83=0,,10^-6*AU83*$BW$5*Ethernet!R751)</f>
        <v>0</v>
      </c>
      <c r="BV83" s="233">
        <f>IF(AV83=0,,10^-6*AV83*$BW$5*Ethernet!S751)</f>
        <v>0</v>
      </c>
      <c r="BW83" s="233">
        <f>IF(AW83=0,,10^-6*AW83*$BW$5*Ethernet!T751)</f>
        <v>0</v>
      </c>
      <c r="BX83" s="233">
        <f>IF(AX83=0,,10^-6*AX83*$BW$5*Ethernet!U751)</f>
        <v>0</v>
      </c>
      <c r="BY83" s="233">
        <f>IF(AY83=0,,10^-6*AY83*$BW$5*Ethernet!V751)</f>
        <v>0</v>
      </c>
      <c r="BZ83" s="233">
        <f>IF(AZ83=0,,10^-6*AZ83*$BW$5*Ethernet!W751)</f>
        <v>0</v>
      </c>
      <c r="CA83" s="233">
        <f>IF(BA83=0,,10^-6*BA83*$BW$5*Ethernet!X751)</f>
        <v>0</v>
      </c>
      <c r="CB83" s="233">
        <f>IF(BB83=0,,10^-6*BB83*$BW$5*Ethernet!Y751)</f>
        <v>0</v>
      </c>
      <c r="CC83" s="233">
        <f>IF(BC83=0,,10^-6*BC83*$BW$5*Ethernet!Z751)</f>
        <v>0</v>
      </c>
    </row>
    <row r="84" spans="1:81">
      <c r="A84" s="110" t="s">
        <v>34</v>
      </c>
      <c r="B84" s="139" t="str">
        <f>Ethernet!B232</f>
        <v>200G SR4 100 m QSFP56</v>
      </c>
      <c r="C84" s="210">
        <f>Ethernet!C232</f>
        <v>0</v>
      </c>
      <c r="D84" s="210">
        <f>Ethernet!D232</f>
        <v>0</v>
      </c>
      <c r="E84" s="210">
        <f>Ethernet!E232</f>
        <v>0</v>
      </c>
      <c r="F84" s="210">
        <f>Ethernet!F232</f>
        <v>0</v>
      </c>
      <c r="G84" s="210">
        <f>Ethernet!G232</f>
        <v>0</v>
      </c>
      <c r="H84" s="210">
        <f>Ethernet!H232</f>
        <v>0</v>
      </c>
      <c r="I84" s="210">
        <f>Ethernet!I232</f>
        <v>0</v>
      </c>
      <c r="J84" s="210">
        <f>Ethernet!J232</f>
        <v>0</v>
      </c>
      <c r="K84" s="210">
        <f>Ethernet!K232</f>
        <v>0</v>
      </c>
      <c r="L84" s="210">
        <f>Ethernet!L232</f>
        <v>0</v>
      </c>
      <c r="M84" s="210">
        <f>Ethernet!M232</f>
        <v>0</v>
      </c>
      <c r="O84" s="139" t="str">
        <f t="shared" si="65"/>
        <v>200G SR4 100 m QSFP56</v>
      </c>
      <c r="P84" s="210">
        <f>Ethernet!C318</f>
        <v>0</v>
      </c>
      <c r="Q84" s="210">
        <f>Ethernet!D318</f>
        <v>0</v>
      </c>
      <c r="R84" s="210">
        <f>Ethernet!E318</f>
        <v>0</v>
      </c>
      <c r="S84" s="210">
        <f>Ethernet!F318</f>
        <v>0</v>
      </c>
      <c r="T84" s="210">
        <f>Ethernet!G318</f>
        <v>0</v>
      </c>
      <c r="U84" s="210">
        <f>Ethernet!H318</f>
        <v>0</v>
      </c>
      <c r="V84" s="210">
        <f>Ethernet!I318</f>
        <v>0</v>
      </c>
      <c r="W84" s="210">
        <f>Ethernet!J318</f>
        <v>0</v>
      </c>
      <c r="X84" s="210">
        <f>Ethernet!K318</f>
        <v>0</v>
      </c>
      <c r="Y84" s="210">
        <f>Ethernet!L318</f>
        <v>0</v>
      </c>
      <c r="Z84" s="210">
        <f>Ethernet!M318</f>
        <v>0</v>
      </c>
      <c r="AB84" s="211" t="s">
        <v>106</v>
      </c>
      <c r="AC84" s="267">
        <v>4</v>
      </c>
      <c r="AE84" s="139" t="str">
        <f t="shared" si="52"/>
        <v>200G SR4 100 m QSFP56</v>
      </c>
      <c r="AF84" s="210">
        <f t="shared" si="53"/>
        <v>0</v>
      </c>
      <c r="AG84" s="210">
        <f t="shared" si="54"/>
        <v>0</v>
      </c>
      <c r="AH84" s="210">
        <f t="shared" si="55"/>
        <v>0</v>
      </c>
      <c r="AI84" s="210">
        <f t="shared" si="56"/>
        <v>0</v>
      </c>
      <c r="AJ84" s="210">
        <f t="shared" si="57"/>
        <v>0</v>
      </c>
      <c r="AK84" s="210">
        <f t="shared" si="58"/>
        <v>0</v>
      </c>
      <c r="AL84" s="210">
        <f t="shared" si="59"/>
        <v>0</v>
      </c>
      <c r="AM84" s="210">
        <f t="shared" si="60"/>
        <v>0</v>
      </c>
      <c r="AN84" s="210">
        <f t="shared" si="61"/>
        <v>0</v>
      </c>
      <c r="AO84" s="210">
        <f t="shared" si="62"/>
        <v>0</v>
      </c>
      <c r="AP84" s="210">
        <f t="shared" si="63"/>
        <v>0</v>
      </c>
      <c r="AR84" s="139" t="str">
        <f t="shared" si="64"/>
        <v>200G SR4 100 m QSFP56</v>
      </c>
      <c r="AS84" s="210">
        <f t="shared" si="66"/>
        <v>0</v>
      </c>
      <c r="AT84" s="210">
        <f t="shared" si="67"/>
        <v>0</v>
      </c>
      <c r="AU84" s="210">
        <f t="shared" si="68"/>
        <v>0</v>
      </c>
      <c r="AV84" s="210">
        <f t="shared" si="69"/>
        <v>0</v>
      </c>
      <c r="AW84" s="210">
        <f t="shared" si="70"/>
        <v>0</v>
      </c>
      <c r="AX84" s="210">
        <f t="shared" si="71"/>
        <v>0</v>
      </c>
      <c r="AY84" s="210">
        <f t="shared" si="72"/>
        <v>0</v>
      </c>
      <c r="AZ84" s="210">
        <f t="shared" si="73"/>
        <v>0</v>
      </c>
      <c r="BA84" s="210">
        <f t="shared" si="74"/>
        <v>0</v>
      </c>
      <c r="BB84" s="210">
        <f t="shared" si="75"/>
        <v>0</v>
      </c>
      <c r="BC84" s="210">
        <f t="shared" si="76"/>
        <v>0</v>
      </c>
      <c r="BE84" s="139" t="str">
        <f t="shared" si="77"/>
        <v>200G SR4 100 m QSFP56</v>
      </c>
      <c r="BF84" s="233">
        <f>IF(AF84=0,,10^-6*AF84*$BJ$5*Ethernet!P752)</f>
        <v>0</v>
      </c>
      <c r="BG84" s="233">
        <f>IF(AG84=0,,10^-6*AG84*$BJ$5*Ethernet!Q752)</f>
        <v>0</v>
      </c>
      <c r="BH84" s="233">
        <f>IF(AH84=0,,10^-6*AH84*$BJ$5*Ethernet!R752)</f>
        <v>0</v>
      </c>
      <c r="BI84" s="233">
        <f>IF(AI84=0,,10^-6*AI84*$BJ$5*Ethernet!S752)</f>
        <v>0</v>
      </c>
      <c r="BJ84" s="233">
        <f>IF(AJ84=0,,10^-6*AJ84*$BJ$5*Ethernet!T752)</f>
        <v>0</v>
      </c>
      <c r="BK84" s="233">
        <f>IF(AK84=0,,10^-6*AK84*$BJ$5*Ethernet!U752)</f>
        <v>0</v>
      </c>
      <c r="BL84" s="233">
        <f>IF(AL84=0,,10^-6*AL84*$BJ$5*Ethernet!V752)</f>
        <v>0</v>
      </c>
      <c r="BM84" s="233">
        <f>IF(AM84=0,,10^-6*AM84*$BJ$5*Ethernet!W752)</f>
        <v>0</v>
      </c>
      <c r="BN84" s="233">
        <f>IF(AN84=0,,10^-6*AN84*$BJ$5*Ethernet!X752)</f>
        <v>0</v>
      </c>
      <c r="BO84" s="233">
        <f>IF(AO84=0,,10^-6*AO84*$BJ$5*Ethernet!Y752)</f>
        <v>0</v>
      </c>
      <c r="BP84" s="233">
        <f>IF(AP84=0,,10^-6*AP84*$BJ$5*Ethernet!Z752)</f>
        <v>0</v>
      </c>
      <c r="BR84" s="139" t="str">
        <f t="shared" si="78"/>
        <v>200G SR4 100 m QSFP56</v>
      </c>
      <c r="BS84" s="233">
        <f>IF(AS84=0,,10^-6*AS84*$BW$5*Ethernet!P752)</f>
        <v>0</v>
      </c>
      <c r="BT84" s="233">
        <f>IF(AT84=0,,10^-6*AT84*$BW$5*Ethernet!Q752)</f>
        <v>0</v>
      </c>
      <c r="BU84" s="233">
        <f>IF(AU84=0,,10^-6*AU84*$BW$5*Ethernet!R752)</f>
        <v>0</v>
      </c>
      <c r="BV84" s="233">
        <f>IF(AV84=0,,10^-6*AV84*$BW$5*Ethernet!S752)</f>
        <v>0</v>
      </c>
      <c r="BW84" s="233">
        <f>IF(AW84=0,,10^-6*AW84*$BW$5*Ethernet!T752)</f>
        <v>0</v>
      </c>
      <c r="BX84" s="233">
        <f>IF(AX84=0,,10^-6*AX84*$BW$5*Ethernet!U752)</f>
        <v>0</v>
      </c>
      <c r="BY84" s="233">
        <f>IF(AY84=0,,10^-6*AY84*$BW$5*Ethernet!V752)</f>
        <v>0</v>
      </c>
      <c r="BZ84" s="233">
        <f>IF(AZ84=0,,10^-6*AZ84*$BW$5*Ethernet!W752)</f>
        <v>0</v>
      </c>
      <c r="CA84" s="233">
        <f>IF(BA84=0,,10^-6*BA84*$BW$5*Ethernet!X752)</f>
        <v>0</v>
      </c>
      <c r="CB84" s="233">
        <f>IF(BB84=0,,10^-6*BB84*$BW$5*Ethernet!Y752)</f>
        <v>0</v>
      </c>
      <c r="CC84" s="233">
        <f>IF(BC84=0,,10^-6*BC84*$BW$5*Ethernet!Z752)</f>
        <v>0</v>
      </c>
    </row>
    <row r="85" spans="1:81">
      <c r="A85" s="110" t="s">
        <v>34</v>
      </c>
      <c r="B85" s="139" t="str">
        <f>Ethernet!B233</f>
        <v>200G DR 500 m TBD</v>
      </c>
      <c r="C85" s="210">
        <f>Ethernet!C233</f>
        <v>0</v>
      </c>
      <c r="D85" s="210">
        <f>Ethernet!D233</f>
        <v>0</v>
      </c>
      <c r="E85" s="210">
        <f>Ethernet!E233</f>
        <v>0</v>
      </c>
      <c r="F85" s="210">
        <f>Ethernet!F233</f>
        <v>0</v>
      </c>
      <c r="G85" s="210">
        <f>Ethernet!G233</f>
        <v>0</v>
      </c>
      <c r="H85" s="210">
        <f>Ethernet!H233</f>
        <v>0</v>
      </c>
      <c r="I85" s="210">
        <f>Ethernet!I233</f>
        <v>0</v>
      </c>
      <c r="J85" s="210">
        <f>Ethernet!J233</f>
        <v>0</v>
      </c>
      <c r="K85" s="210">
        <f>Ethernet!K233</f>
        <v>0</v>
      </c>
      <c r="L85" s="210">
        <f>Ethernet!L233</f>
        <v>0</v>
      </c>
      <c r="M85" s="210">
        <f>Ethernet!M233</f>
        <v>0</v>
      </c>
      <c r="O85" s="139" t="str">
        <f t="shared" si="65"/>
        <v>200G DR 500 m TBD</v>
      </c>
      <c r="P85" s="210">
        <f>Ethernet!C319</f>
        <v>0</v>
      </c>
      <c r="Q85" s="210">
        <f>Ethernet!D319</f>
        <v>0</v>
      </c>
      <c r="R85" s="210">
        <f>Ethernet!E319</f>
        <v>0</v>
      </c>
      <c r="S85" s="210">
        <f>Ethernet!F319</f>
        <v>0</v>
      </c>
      <c r="T85" s="210">
        <f>Ethernet!G319</f>
        <v>0</v>
      </c>
      <c r="U85" s="210">
        <f>Ethernet!H319</f>
        <v>0</v>
      </c>
      <c r="V85" s="210">
        <f>Ethernet!I319</f>
        <v>0</v>
      </c>
      <c r="W85" s="210">
        <f>Ethernet!J319</f>
        <v>0</v>
      </c>
      <c r="X85" s="210">
        <f>Ethernet!K319</f>
        <v>0</v>
      </c>
      <c r="Y85" s="210">
        <f>Ethernet!L319</f>
        <v>0</v>
      </c>
      <c r="Z85" s="210">
        <f>Ethernet!M319</f>
        <v>0</v>
      </c>
      <c r="AB85" s="211" t="s">
        <v>104</v>
      </c>
      <c r="AC85" s="267">
        <v>1</v>
      </c>
      <c r="AE85" s="139" t="str">
        <f t="shared" si="52"/>
        <v>200G DR 500 m TBD</v>
      </c>
      <c r="AF85" s="210">
        <f t="shared" si="53"/>
        <v>0</v>
      </c>
      <c r="AG85" s="210">
        <f t="shared" si="54"/>
        <v>0</v>
      </c>
      <c r="AH85" s="210">
        <f t="shared" si="55"/>
        <v>0</v>
      </c>
      <c r="AI85" s="210">
        <f t="shared" si="56"/>
        <v>0</v>
      </c>
      <c r="AJ85" s="210">
        <f t="shared" si="57"/>
        <v>0</v>
      </c>
      <c r="AK85" s="210">
        <f t="shared" si="58"/>
        <v>0</v>
      </c>
      <c r="AL85" s="210">
        <f t="shared" si="59"/>
        <v>0</v>
      </c>
      <c r="AM85" s="210">
        <f t="shared" si="60"/>
        <v>0</v>
      </c>
      <c r="AN85" s="210">
        <f t="shared" si="61"/>
        <v>0</v>
      </c>
      <c r="AO85" s="210">
        <f t="shared" si="62"/>
        <v>0</v>
      </c>
      <c r="AP85" s="210">
        <f t="shared" si="63"/>
        <v>0</v>
      </c>
      <c r="AR85" s="139" t="str">
        <f t="shared" si="64"/>
        <v>200G DR 500 m TBD</v>
      </c>
      <c r="AS85" s="210">
        <f t="shared" si="66"/>
        <v>0</v>
      </c>
      <c r="AT85" s="210">
        <f t="shared" si="67"/>
        <v>0</v>
      </c>
      <c r="AU85" s="210">
        <f t="shared" si="68"/>
        <v>0</v>
      </c>
      <c r="AV85" s="210">
        <f t="shared" si="69"/>
        <v>0</v>
      </c>
      <c r="AW85" s="210">
        <f t="shared" si="70"/>
        <v>0</v>
      </c>
      <c r="AX85" s="210">
        <f t="shared" si="71"/>
        <v>0</v>
      </c>
      <c r="AY85" s="210">
        <f t="shared" si="72"/>
        <v>0</v>
      </c>
      <c r="AZ85" s="210">
        <f t="shared" si="73"/>
        <v>0</v>
      </c>
      <c r="BA85" s="210">
        <f t="shared" si="74"/>
        <v>0</v>
      </c>
      <c r="BB85" s="210">
        <f t="shared" si="75"/>
        <v>0</v>
      </c>
      <c r="BC85" s="210">
        <f t="shared" si="76"/>
        <v>0</v>
      </c>
      <c r="BE85" s="139" t="str">
        <f t="shared" si="77"/>
        <v>200G DR 500 m TBD</v>
      </c>
      <c r="BF85" s="233">
        <f>IF(AF85=0,,10^-6*AF85*$BJ$5*Ethernet!P753)</f>
        <v>0</v>
      </c>
      <c r="BG85" s="233">
        <f>IF(AG85=0,,10^-6*AG85*$BJ$5*Ethernet!Q753)</f>
        <v>0</v>
      </c>
      <c r="BH85" s="233">
        <f>IF(AH85=0,,10^-6*AH85*$BJ$5*Ethernet!R753)</f>
        <v>0</v>
      </c>
      <c r="BI85" s="233">
        <f>IF(AI85=0,,10^-6*AI85*$BJ$5*Ethernet!S753)</f>
        <v>0</v>
      </c>
      <c r="BJ85" s="233">
        <f>IF(AJ85=0,,10^-6*AJ85*$BJ$5*Ethernet!T753)</f>
        <v>0</v>
      </c>
      <c r="BK85" s="233">
        <f>IF(AK85=0,,10^-6*AK85*$BJ$5*Ethernet!U753)</f>
        <v>0</v>
      </c>
      <c r="BL85" s="233">
        <f>IF(AL85=0,,10^-6*AL85*$BJ$5*Ethernet!V753)</f>
        <v>0</v>
      </c>
      <c r="BM85" s="233">
        <f>IF(AM85=0,,10^-6*AM85*$BJ$5*Ethernet!W753)</f>
        <v>0</v>
      </c>
      <c r="BN85" s="233">
        <f>IF(AN85=0,,10^-6*AN85*$BJ$5*Ethernet!X753)</f>
        <v>0</v>
      </c>
      <c r="BO85" s="233">
        <f>IF(AO85=0,,10^-6*AO85*$BJ$5*Ethernet!Y753)</f>
        <v>0</v>
      </c>
      <c r="BP85" s="233">
        <f>IF(AP85=0,,10^-6*AP85*$BJ$5*Ethernet!Z753)</f>
        <v>0</v>
      </c>
      <c r="BR85" s="139" t="str">
        <f t="shared" si="78"/>
        <v>200G DR 500 m TBD</v>
      </c>
      <c r="BS85" s="233">
        <f>IF(AS85=0,,10^-6*AS85*$BW$5*Ethernet!P753)</f>
        <v>0</v>
      </c>
      <c r="BT85" s="233">
        <f>IF(AT85=0,,10^-6*AT85*$BW$5*Ethernet!Q753)</f>
        <v>0</v>
      </c>
      <c r="BU85" s="233">
        <f>IF(AU85=0,,10^-6*AU85*$BW$5*Ethernet!R753)</f>
        <v>0</v>
      </c>
      <c r="BV85" s="233">
        <f>IF(AV85=0,,10^-6*AV85*$BW$5*Ethernet!S753)</f>
        <v>0</v>
      </c>
      <c r="BW85" s="233">
        <f>IF(AW85=0,,10^-6*AW85*$BW$5*Ethernet!T753)</f>
        <v>0</v>
      </c>
      <c r="BX85" s="233">
        <f>IF(AX85=0,,10^-6*AX85*$BW$5*Ethernet!U753)</f>
        <v>0</v>
      </c>
      <c r="BY85" s="233">
        <f>IF(AY85=0,,10^-6*AY85*$BW$5*Ethernet!V753)</f>
        <v>0</v>
      </c>
      <c r="BZ85" s="233">
        <f>IF(AZ85=0,,10^-6*AZ85*$BW$5*Ethernet!W753)</f>
        <v>0</v>
      </c>
      <c r="CA85" s="233">
        <f>IF(BA85=0,,10^-6*BA85*$BW$5*Ethernet!X753)</f>
        <v>0</v>
      </c>
      <c r="CB85" s="233">
        <f>IF(BB85=0,,10^-6*BB85*$BW$5*Ethernet!Y753)</f>
        <v>0</v>
      </c>
      <c r="CC85" s="233">
        <f>IF(BC85=0,,10^-6*BC85*$BW$5*Ethernet!Z753)</f>
        <v>0</v>
      </c>
    </row>
    <row r="86" spans="1:81">
      <c r="A86" s="110" t="s">
        <v>34</v>
      </c>
      <c r="B86" s="139" t="str">
        <f>Ethernet!B234</f>
        <v>200G FR4 3 km QSFP56</v>
      </c>
      <c r="C86" s="210">
        <f>Ethernet!C234</f>
        <v>150</v>
      </c>
      <c r="D86" s="210">
        <f>Ethernet!D234</f>
        <v>1821.6</v>
      </c>
      <c r="E86" s="210">
        <f>Ethernet!E234</f>
        <v>0</v>
      </c>
      <c r="F86" s="210">
        <f>Ethernet!F234</f>
        <v>0</v>
      </c>
      <c r="G86" s="210">
        <f>Ethernet!G234</f>
        <v>0</v>
      </c>
      <c r="H86" s="210">
        <f>Ethernet!H234</f>
        <v>0</v>
      </c>
      <c r="I86" s="210">
        <f>Ethernet!I234</f>
        <v>0</v>
      </c>
      <c r="J86" s="210">
        <f>Ethernet!J234</f>
        <v>0</v>
      </c>
      <c r="K86" s="210">
        <f>Ethernet!K234</f>
        <v>0</v>
      </c>
      <c r="L86" s="210">
        <f>Ethernet!L234</f>
        <v>0</v>
      </c>
      <c r="M86" s="210">
        <f>Ethernet!M234</f>
        <v>0</v>
      </c>
      <c r="O86" s="139" t="str">
        <f t="shared" si="65"/>
        <v>200G FR4 3 km QSFP56</v>
      </c>
      <c r="P86" s="210">
        <f>Ethernet!C320</f>
        <v>350</v>
      </c>
      <c r="Q86" s="210">
        <f>Ethernet!D320</f>
        <v>4250.3999999999996</v>
      </c>
      <c r="R86" s="210">
        <f>Ethernet!E320</f>
        <v>0</v>
      </c>
      <c r="S86" s="210">
        <f>Ethernet!F320</f>
        <v>0</v>
      </c>
      <c r="T86" s="210">
        <f>Ethernet!G320</f>
        <v>0</v>
      </c>
      <c r="U86" s="210">
        <f>Ethernet!H320</f>
        <v>0</v>
      </c>
      <c r="V86" s="210">
        <f>Ethernet!I320</f>
        <v>0</v>
      </c>
      <c r="W86" s="210">
        <f>Ethernet!J320</f>
        <v>0</v>
      </c>
      <c r="X86" s="210">
        <f>Ethernet!K320</f>
        <v>0</v>
      </c>
      <c r="Y86" s="210">
        <f>Ethernet!L320</f>
        <v>0</v>
      </c>
      <c r="Z86" s="210">
        <f>Ethernet!M320</f>
        <v>0</v>
      </c>
      <c r="AB86" s="211" t="s">
        <v>104</v>
      </c>
      <c r="AC86" s="267">
        <v>4</v>
      </c>
      <c r="AE86" s="139" t="str">
        <f t="shared" si="52"/>
        <v>200G FR4 3 km QSFP56</v>
      </c>
      <c r="AF86" s="210">
        <f t="shared" si="53"/>
        <v>1550</v>
      </c>
      <c r="AG86" s="210">
        <f t="shared" si="54"/>
        <v>18823.199999999997</v>
      </c>
      <c r="AH86" s="210">
        <f t="shared" si="55"/>
        <v>0</v>
      </c>
      <c r="AI86" s="210">
        <f t="shared" si="56"/>
        <v>0</v>
      </c>
      <c r="AJ86" s="210">
        <f t="shared" si="57"/>
        <v>0</v>
      </c>
      <c r="AK86" s="210">
        <f t="shared" si="58"/>
        <v>0</v>
      </c>
      <c r="AL86" s="210">
        <f t="shared" si="59"/>
        <v>0</v>
      </c>
      <c r="AM86" s="210">
        <f t="shared" si="60"/>
        <v>0</v>
      </c>
      <c r="AN86" s="210">
        <f t="shared" si="61"/>
        <v>0</v>
      </c>
      <c r="AO86" s="210">
        <f t="shared" si="62"/>
        <v>0</v>
      </c>
      <c r="AP86" s="210">
        <f t="shared" si="63"/>
        <v>0</v>
      </c>
      <c r="AR86" s="139" t="str">
        <f t="shared" si="64"/>
        <v>200G FR4 3 km QSFP56</v>
      </c>
      <c r="AS86" s="210">
        <f t="shared" si="66"/>
        <v>0</v>
      </c>
      <c r="AT86" s="210">
        <f t="shared" si="67"/>
        <v>0</v>
      </c>
      <c r="AU86" s="210">
        <f t="shared" si="68"/>
        <v>0</v>
      </c>
      <c r="AV86" s="210">
        <f t="shared" si="69"/>
        <v>0</v>
      </c>
      <c r="AW86" s="210">
        <f t="shared" si="70"/>
        <v>0</v>
      </c>
      <c r="AX86" s="210">
        <f t="shared" si="71"/>
        <v>0</v>
      </c>
      <c r="AY86" s="210">
        <f t="shared" si="72"/>
        <v>0</v>
      </c>
      <c r="AZ86" s="210">
        <f t="shared" si="73"/>
        <v>0</v>
      </c>
      <c r="BA86" s="210">
        <f t="shared" si="74"/>
        <v>0</v>
      </c>
      <c r="BB86" s="210">
        <f t="shared" si="75"/>
        <v>0</v>
      </c>
      <c r="BC86" s="210">
        <f t="shared" si="76"/>
        <v>0</v>
      </c>
      <c r="BE86" s="139" t="str">
        <f t="shared" si="77"/>
        <v>200G FR4 3 km QSFP56</v>
      </c>
      <c r="BF86" s="233">
        <f>IF(AF86=0,,10^-6*AF86*$BJ$5*Ethernet!P754)</f>
        <v>0.46500000000000002</v>
      </c>
      <c r="BG86" s="233">
        <f>IF(AG86=0,,10^-6*AG86*$BJ$5*Ethernet!Q754)</f>
        <v>1.9185899999999996</v>
      </c>
      <c r="BH86" s="233">
        <f>IF(AH86=0,,10^-6*AH86*$BJ$5*Ethernet!R754)</f>
        <v>0</v>
      </c>
      <c r="BI86" s="233">
        <f>IF(AI86=0,,10^-6*AI86*$BJ$5*Ethernet!S754)</f>
        <v>0</v>
      </c>
      <c r="BJ86" s="233">
        <f>IF(AJ86=0,,10^-6*AJ86*$BJ$5*Ethernet!T754)</f>
        <v>0</v>
      </c>
      <c r="BK86" s="233">
        <f>IF(AK86=0,,10^-6*AK86*$BJ$5*Ethernet!U754)</f>
        <v>0</v>
      </c>
      <c r="BL86" s="233">
        <f>IF(AL86=0,,10^-6*AL86*$BJ$5*Ethernet!V754)</f>
        <v>0</v>
      </c>
      <c r="BM86" s="233">
        <f>IF(AM86=0,,10^-6*AM86*$BJ$5*Ethernet!W754)</f>
        <v>0</v>
      </c>
      <c r="BN86" s="233">
        <f>IF(AN86=0,,10^-6*AN86*$BJ$5*Ethernet!X754)</f>
        <v>0</v>
      </c>
      <c r="BO86" s="233">
        <f>IF(AO86=0,,10^-6*AO86*$BJ$5*Ethernet!Y754)</f>
        <v>0</v>
      </c>
      <c r="BP86" s="233">
        <f>IF(AP86=0,,10^-6*AP86*$BJ$5*Ethernet!Z754)</f>
        <v>0</v>
      </c>
      <c r="BR86" s="139" t="str">
        <f t="shared" si="78"/>
        <v>200G FR4 3 km QSFP56</v>
      </c>
      <c r="BS86" s="233">
        <f>IF(AS86=0,,10^-6*AS86*$BW$5*Ethernet!P754)</f>
        <v>0</v>
      </c>
      <c r="BT86" s="233">
        <f>IF(AT86=0,,10^-6*AT86*$BW$5*Ethernet!Q754)</f>
        <v>0</v>
      </c>
      <c r="BU86" s="233">
        <f>IF(AU86=0,,10^-6*AU86*$BW$5*Ethernet!R754)</f>
        <v>0</v>
      </c>
      <c r="BV86" s="233">
        <f>IF(AV86=0,,10^-6*AV86*$BW$5*Ethernet!S754)</f>
        <v>0</v>
      </c>
      <c r="BW86" s="233">
        <f>IF(AW86=0,,10^-6*AW86*$BW$5*Ethernet!T754)</f>
        <v>0</v>
      </c>
      <c r="BX86" s="233">
        <f>IF(AX86=0,,10^-6*AX86*$BW$5*Ethernet!U754)</f>
        <v>0</v>
      </c>
      <c r="BY86" s="233">
        <f>IF(AY86=0,,10^-6*AY86*$BW$5*Ethernet!V754)</f>
        <v>0</v>
      </c>
      <c r="BZ86" s="233">
        <f>IF(AZ86=0,,10^-6*AZ86*$BW$5*Ethernet!W754)</f>
        <v>0</v>
      </c>
      <c r="CA86" s="233">
        <f>IF(BA86=0,,10^-6*BA86*$BW$5*Ethernet!X754)</f>
        <v>0</v>
      </c>
      <c r="CB86" s="233">
        <f>IF(BB86=0,,10^-6*BB86*$BW$5*Ethernet!Y754)</f>
        <v>0</v>
      </c>
      <c r="CC86" s="233">
        <f>IF(BC86=0,,10^-6*BC86*$BW$5*Ethernet!Z754)</f>
        <v>0</v>
      </c>
    </row>
    <row r="87" spans="1:81">
      <c r="A87" s="110" t="s">
        <v>34</v>
      </c>
      <c r="B87" s="139" t="str">
        <f>Ethernet!B235</f>
        <v>200G LR 10 km TBD</v>
      </c>
      <c r="C87" s="210">
        <f>Ethernet!C235</f>
        <v>0</v>
      </c>
      <c r="D87" s="210">
        <f>Ethernet!D235</f>
        <v>0</v>
      </c>
      <c r="E87" s="210">
        <f>Ethernet!E235</f>
        <v>0</v>
      </c>
      <c r="F87" s="210">
        <f>Ethernet!F235</f>
        <v>0</v>
      </c>
      <c r="G87" s="210">
        <f>Ethernet!G235</f>
        <v>0</v>
      </c>
      <c r="H87" s="210">
        <f>Ethernet!H235</f>
        <v>0</v>
      </c>
      <c r="I87" s="210">
        <f>Ethernet!I235</f>
        <v>0</v>
      </c>
      <c r="J87" s="210">
        <f>Ethernet!J235</f>
        <v>0</v>
      </c>
      <c r="K87" s="210">
        <f>Ethernet!K235</f>
        <v>0</v>
      </c>
      <c r="L87" s="210">
        <f>Ethernet!L235</f>
        <v>0</v>
      </c>
      <c r="M87" s="210">
        <f>Ethernet!M235</f>
        <v>0</v>
      </c>
      <c r="O87" s="139" t="str">
        <f t="shared" si="65"/>
        <v>200G LR 10 km TBD</v>
      </c>
      <c r="P87" s="210">
        <f>Ethernet!C321</f>
        <v>0</v>
      </c>
      <c r="Q87" s="210">
        <f>Ethernet!D321</f>
        <v>0</v>
      </c>
      <c r="R87" s="210">
        <f>Ethernet!E321</f>
        <v>0</v>
      </c>
      <c r="S87" s="210">
        <f>Ethernet!F321</f>
        <v>0</v>
      </c>
      <c r="T87" s="210">
        <f>Ethernet!G321</f>
        <v>0</v>
      </c>
      <c r="U87" s="210">
        <f>Ethernet!H321</f>
        <v>0</v>
      </c>
      <c r="V87" s="210">
        <f>Ethernet!I321</f>
        <v>0</v>
      </c>
      <c r="W87" s="210">
        <f>Ethernet!J321</f>
        <v>0</v>
      </c>
      <c r="X87" s="210">
        <f>Ethernet!K321</f>
        <v>0</v>
      </c>
      <c r="Y87" s="210">
        <f>Ethernet!L321</f>
        <v>0</v>
      </c>
      <c r="Z87" s="210">
        <f>Ethernet!M321</f>
        <v>0</v>
      </c>
      <c r="AB87" s="211" t="s">
        <v>103</v>
      </c>
      <c r="AC87" s="267">
        <v>1</v>
      </c>
      <c r="AE87" s="139" t="str">
        <f t="shared" si="52"/>
        <v>200G LR 10 km TBD</v>
      </c>
      <c r="AF87" s="210">
        <f t="shared" si="53"/>
        <v>0</v>
      </c>
      <c r="AG87" s="210">
        <f t="shared" si="54"/>
        <v>0</v>
      </c>
      <c r="AH87" s="210">
        <f t="shared" si="55"/>
        <v>0</v>
      </c>
      <c r="AI87" s="210">
        <f t="shared" si="56"/>
        <v>0</v>
      </c>
      <c r="AJ87" s="210">
        <f t="shared" si="57"/>
        <v>0</v>
      </c>
      <c r="AK87" s="210">
        <f t="shared" si="58"/>
        <v>0</v>
      </c>
      <c r="AL87" s="210">
        <f t="shared" si="59"/>
        <v>0</v>
      </c>
      <c r="AM87" s="210">
        <f t="shared" si="60"/>
        <v>0</v>
      </c>
      <c r="AN87" s="210">
        <f t="shared" si="61"/>
        <v>0</v>
      </c>
      <c r="AO87" s="210">
        <f t="shared" si="62"/>
        <v>0</v>
      </c>
      <c r="AP87" s="210">
        <f t="shared" si="63"/>
        <v>0</v>
      </c>
      <c r="AR87" s="139" t="str">
        <f t="shared" si="64"/>
        <v>200G LR 10 km TBD</v>
      </c>
      <c r="AS87" s="210">
        <f t="shared" si="66"/>
        <v>0</v>
      </c>
      <c r="AT87" s="210">
        <f t="shared" si="67"/>
        <v>0</v>
      </c>
      <c r="AU87" s="210">
        <f t="shared" si="68"/>
        <v>0</v>
      </c>
      <c r="AV87" s="210">
        <f t="shared" si="69"/>
        <v>0</v>
      </c>
      <c r="AW87" s="210">
        <f t="shared" si="70"/>
        <v>0</v>
      </c>
      <c r="AX87" s="210">
        <f t="shared" si="71"/>
        <v>0</v>
      </c>
      <c r="AY87" s="210">
        <f t="shared" si="72"/>
        <v>0</v>
      </c>
      <c r="AZ87" s="210">
        <f t="shared" si="73"/>
        <v>0</v>
      </c>
      <c r="BA87" s="210">
        <f t="shared" si="74"/>
        <v>0</v>
      </c>
      <c r="BB87" s="210">
        <f t="shared" si="75"/>
        <v>0</v>
      </c>
      <c r="BC87" s="210">
        <f t="shared" si="76"/>
        <v>0</v>
      </c>
      <c r="BE87" s="139" t="str">
        <f t="shared" si="77"/>
        <v>200G LR 10 km TBD</v>
      </c>
      <c r="BF87" s="233">
        <f>IF(AF87=0,,10^-6*AF87*$BJ$5*Ethernet!P755)</f>
        <v>0</v>
      </c>
      <c r="BG87" s="233">
        <f>IF(AG87=0,,10^-6*AG87*$BJ$5*Ethernet!Q755)</f>
        <v>0</v>
      </c>
      <c r="BH87" s="233">
        <f>IF(AH87=0,,10^-6*AH87*$BJ$5*Ethernet!R755)</f>
        <v>0</v>
      </c>
      <c r="BI87" s="233">
        <f>IF(AI87=0,,10^-6*AI87*$BJ$5*Ethernet!S755)</f>
        <v>0</v>
      </c>
      <c r="BJ87" s="233">
        <f>IF(AJ87=0,,10^-6*AJ87*$BJ$5*Ethernet!T755)</f>
        <v>0</v>
      </c>
      <c r="BK87" s="233">
        <f>IF(AK87=0,,10^-6*AK87*$BJ$5*Ethernet!U755)</f>
        <v>0</v>
      </c>
      <c r="BL87" s="233">
        <f>IF(AL87=0,,10^-6*AL87*$BJ$5*Ethernet!V755)</f>
        <v>0</v>
      </c>
      <c r="BM87" s="233">
        <f>IF(AM87=0,,10^-6*AM87*$BJ$5*Ethernet!W755)</f>
        <v>0</v>
      </c>
      <c r="BN87" s="233">
        <f>IF(AN87=0,,10^-6*AN87*$BJ$5*Ethernet!X755)</f>
        <v>0</v>
      </c>
      <c r="BO87" s="233">
        <f>IF(AO87=0,,10^-6*AO87*$BJ$5*Ethernet!Y755)</f>
        <v>0</v>
      </c>
      <c r="BP87" s="233">
        <f>IF(AP87=0,,10^-6*AP87*$BJ$5*Ethernet!Z755)</f>
        <v>0</v>
      </c>
      <c r="BR87" s="139" t="str">
        <f t="shared" si="78"/>
        <v>200G LR 10 km TBD</v>
      </c>
      <c r="BS87" s="233">
        <f>IF(AS87=0,,10^-6*AS87*$BW$5*Ethernet!P755)</f>
        <v>0</v>
      </c>
      <c r="BT87" s="233">
        <f>IF(AT87=0,,10^-6*AT87*$BW$5*Ethernet!Q755)</f>
        <v>0</v>
      </c>
      <c r="BU87" s="233">
        <f>IF(AU87=0,,10^-6*AU87*$BW$5*Ethernet!R755)</f>
        <v>0</v>
      </c>
      <c r="BV87" s="233">
        <f>IF(AV87=0,,10^-6*AV87*$BW$5*Ethernet!S755)</f>
        <v>0</v>
      </c>
      <c r="BW87" s="233">
        <f>IF(AW87=0,,10^-6*AW87*$BW$5*Ethernet!T755)</f>
        <v>0</v>
      </c>
      <c r="BX87" s="233">
        <f>IF(AX87=0,,10^-6*AX87*$BW$5*Ethernet!U755)</f>
        <v>0</v>
      </c>
      <c r="BY87" s="233">
        <f>IF(AY87=0,,10^-6*AY87*$BW$5*Ethernet!V755)</f>
        <v>0</v>
      </c>
      <c r="BZ87" s="233">
        <f>IF(AZ87=0,,10^-6*AZ87*$BW$5*Ethernet!W755)</f>
        <v>0</v>
      </c>
      <c r="CA87" s="233">
        <f>IF(BA87=0,,10^-6*BA87*$BW$5*Ethernet!X755)</f>
        <v>0</v>
      </c>
      <c r="CB87" s="233">
        <f>IF(BB87=0,,10^-6*BB87*$BW$5*Ethernet!Y755)</f>
        <v>0</v>
      </c>
      <c r="CC87" s="233">
        <f>IF(BC87=0,,10^-6*BC87*$BW$5*Ethernet!Z755)</f>
        <v>0</v>
      </c>
    </row>
    <row r="88" spans="1:81">
      <c r="A88" s="110" t="s">
        <v>34</v>
      </c>
      <c r="B88" s="139" t="str">
        <f>Ethernet!B236</f>
        <v>200G ER4 40 km TBD</v>
      </c>
      <c r="C88" s="210">
        <f>Ethernet!C236</f>
        <v>0</v>
      </c>
      <c r="D88" s="210">
        <f>Ethernet!D236</f>
        <v>0</v>
      </c>
      <c r="E88" s="210">
        <f>Ethernet!E236</f>
        <v>0</v>
      </c>
      <c r="F88" s="210">
        <f>Ethernet!F236</f>
        <v>0</v>
      </c>
      <c r="G88" s="210">
        <f>Ethernet!G236</f>
        <v>0</v>
      </c>
      <c r="H88" s="210">
        <f>Ethernet!H236</f>
        <v>0</v>
      </c>
      <c r="I88" s="210">
        <f>Ethernet!I236</f>
        <v>0</v>
      </c>
      <c r="J88" s="210">
        <f>Ethernet!J236</f>
        <v>0</v>
      </c>
      <c r="K88" s="210">
        <f>Ethernet!K236</f>
        <v>0</v>
      </c>
      <c r="L88" s="210">
        <f>Ethernet!L236</f>
        <v>0</v>
      </c>
      <c r="M88" s="210">
        <f>Ethernet!M236</f>
        <v>0</v>
      </c>
      <c r="O88" s="139" t="str">
        <f t="shared" si="65"/>
        <v>200G ER4 40 km TBD</v>
      </c>
      <c r="P88" s="210">
        <f>Ethernet!C322</f>
        <v>0</v>
      </c>
      <c r="Q88" s="210">
        <f>Ethernet!D322</f>
        <v>0</v>
      </c>
      <c r="R88" s="210">
        <f>Ethernet!E322</f>
        <v>0</v>
      </c>
      <c r="S88" s="210">
        <f>Ethernet!F322</f>
        <v>0</v>
      </c>
      <c r="T88" s="210">
        <f>Ethernet!G322</f>
        <v>0</v>
      </c>
      <c r="U88" s="210">
        <f>Ethernet!H322</f>
        <v>0</v>
      </c>
      <c r="V88" s="210">
        <f>Ethernet!I322</f>
        <v>0</v>
      </c>
      <c r="W88" s="210">
        <f>Ethernet!J322</f>
        <v>0</v>
      </c>
      <c r="X88" s="210">
        <f>Ethernet!K322</f>
        <v>0</v>
      </c>
      <c r="Y88" s="210">
        <f>Ethernet!L322</f>
        <v>0</v>
      </c>
      <c r="Z88" s="210">
        <f>Ethernet!M322</f>
        <v>0</v>
      </c>
      <c r="AB88" s="211" t="s">
        <v>103</v>
      </c>
      <c r="AC88" s="267">
        <v>4</v>
      </c>
      <c r="AE88" s="139" t="str">
        <f t="shared" si="52"/>
        <v>200G ER4 40 km TBD</v>
      </c>
      <c r="AF88" s="210">
        <f t="shared" si="53"/>
        <v>0</v>
      </c>
      <c r="AG88" s="210">
        <f t="shared" si="54"/>
        <v>0</v>
      </c>
      <c r="AH88" s="210">
        <f t="shared" si="55"/>
        <v>0</v>
      </c>
      <c r="AI88" s="210">
        <f t="shared" si="56"/>
        <v>0</v>
      </c>
      <c r="AJ88" s="210">
        <f t="shared" si="57"/>
        <v>0</v>
      </c>
      <c r="AK88" s="210">
        <f t="shared" si="58"/>
        <v>0</v>
      </c>
      <c r="AL88" s="210">
        <f t="shared" si="59"/>
        <v>0</v>
      </c>
      <c r="AM88" s="210">
        <f t="shared" si="60"/>
        <v>0</v>
      </c>
      <c r="AN88" s="210">
        <f t="shared" si="61"/>
        <v>0</v>
      </c>
      <c r="AO88" s="210">
        <f t="shared" si="62"/>
        <v>0</v>
      </c>
      <c r="AP88" s="210">
        <f t="shared" si="63"/>
        <v>0</v>
      </c>
      <c r="AR88" s="139" t="str">
        <f t="shared" si="64"/>
        <v>200G ER4 40 km TBD</v>
      </c>
      <c r="AS88" s="210">
        <f t="shared" si="66"/>
        <v>0</v>
      </c>
      <c r="AT88" s="210">
        <f t="shared" si="67"/>
        <v>0</v>
      </c>
      <c r="AU88" s="210">
        <f t="shared" si="68"/>
        <v>0</v>
      </c>
      <c r="AV88" s="210">
        <f t="shared" si="69"/>
        <v>0</v>
      </c>
      <c r="AW88" s="210">
        <f t="shared" si="70"/>
        <v>0</v>
      </c>
      <c r="AX88" s="210">
        <f t="shared" si="71"/>
        <v>0</v>
      </c>
      <c r="AY88" s="210">
        <f t="shared" si="72"/>
        <v>0</v>
      </c>
      <c r="AZ88" s="210">
        <f t="shared" si="73"/>
        <v>0</v>
      </c>
      <c r="BA88" s="210">
        <f t="shared" si="74"/>
        <v>0</v>
      </c>
      <c r="BB88" s="210">
        <f t="shared" si="75"/>
        <v>0</v>
      </c>
      <c r="BC88" s="210">
        <f t="shared" si="76"/>
        <v>0</v>
      </c>
      <c r="BE88" s="139" t="str">
        <f t="shared" si="77"/>
        <v>200G ER4 40 km TBD</v>
      </c>
      <c r="BF88" s="233">
        <f>IF(AF88=0,,10^-6*AF88*$BJ$5*Ethernet!P756)</f>
        <v>0</v>
      </c>
      <c r="BG88" s="233">
        <f>IF(AG88=0,,10^-6*AG88*$BJ$5*Ethernet!Q756)</f>
        <v>0</v>
      </c>
      <c r="BH88" s="233">
        <f>IF(AH88=0,,10^-6*AH88*$BJ$5*Ethernet!R756)</f>
        <v>0</v>
      </c>
      <c r="BI88" s="233">
        <f>IF(AI88=0,,10^-6*AI88*$BJ$5*Ethernet!S756)</f>
        <v>0</v>
      </c>
      <c r="BJ88" s="233">
        <f>IF(AJ88=0,,10^-6*AJ88*$BJ$5*Ethernet!T756)</f>
        <v>0</v>
      </c>
      <c r="BK88" s="233">
        <f>IF(AK88=0,,10^-6*AK88*$BJ$5*Ethernet!U756)</f>
        <v>0</v>
      </c>
      <c r="BL88" s="233">
        <f>IF(AL88=0,,10^-6*AL88*$BJ$5*Ethernet!V756)</f>
        <v>0</v>
      </c>
      <c r="BM88" s="233">
        <f>IF(AM88=0,,10^-6*AM88*$BJ$5*Ethernet!W756)</f>
        <v>0</v>
      </c>
      <c r="BN88" s="233">
        <f>IF(AN88=0,,10^-6*AN88*$BJ$5*Ethernet!X756)</f>
        <v>0</v>
      </c>
      <c r="BO88" s="233">
        <f>IF(AO88=0,,10^-6*AO88*$BJ$5*Ethernet!Y756)</f>
        <v>0</v>
      </c>
      <c r="BP88" s="233">
        <f>IF(AP88=0,,10^-6*AP88*$BJ$5*Ethernet!Z756)</f>
        <v>0</v>
      </c>
      <c r="BR88" s="139" t="str">
        <f t="shared" si="78"/>
        <v>200G ER4 40 km TBD</v>
      </c>
      <c r="BS88" s="233">
        <f>IF(AS88=0,,10^-6*AS88*$BW$5*Ethernet!P756)</f>
        <v>0</v>
      </c>
      <c r="BT88" s="233">
        <f>IF(AT88=0,,10^-6*AT88*$BW$5*Ethernet!Q756)</f>
        <v>0</v>
      </c>
      <c r="BU88" s="233">
        <f>IF(AU88=0,,10^-6*AU88*$BW$5*Ethernet!R756)</f>
        <v>0</v>
      </c>
      <c r="BV88" s="233">
        <f>IF(AV88=0,,10^-6*AV88*$BW$5*Ethernet!S756)</f>
        <v>0</v>
      </c>
      <c r="BW88" s="233">
        <f>IF(AW88=0,,10^-6*AW88*$BW$5*Ethernet!T756)</f>
        <v>0</v>
      </c>
      <c r="BX88" s="233">
        <f>IF(AX88=0,,10^-6*AX88*$BW$5*Ethernet!U756)</f>
        <v>0</v>
      </c>
      <c r="BY88" s="233">
        <f>IF(AY88=0,,10^-6*AY88*$BW$5*Ethernet!V756)</f>
        <v>0</v>
      </c>
      <c r="BZ88" s="233">
        <f>IF(AZ88=0,,10^-6*AZ88*$BW$5*Ethernet!W756)</f>
        <v>0</v>
      </c>
      <c r="CA88" s="233">
        <f>IF(BA88=0,,10^-6*BA88*$BW$5*Ethernet!X756)</f>
        <v>0</v>
      </c>
      <c r="CB88" s="233">
        <f>IF(BB88=0,,10^-6*BB88*$BW$5*Ethernet!Y756)</f>
        <v>0</v>
      </c>
      <c r="CC88" s="233">
        <f>IF(BC88=0,,10^-6*BC88*$BW$5*Ethernet!Z756)</f>
        <v>0</v>
      </c>
    </row>
    <row r="89" spans="1:81">
      <c r="A89" s="110" t="s">
        <v>34</v>
      </c>
      <c r="B89" s="139" t="str">
        <f>Ethernet!B237</f>
        <v>2x200 (400G-SR8) 100 m OSFP, QSFP-DD</v>
      </c>
      <c r="C89" s="210">
        <f>Ethernet!C237</f>
        <v>0</v>
      </c>
      <c r="D89" s="210">
        <f>Ethernet!D237</f>
        <v>0</v>
      </c>
      <c r="E89" s="210">
        <f>Ethernet!E237</f>
        <v>0</v>
      </c>
      <c r="F89" s="210">
        <f>Ethernet!F237</f>
        <v>0</v>
      </c>
      <c r="G89" s="210">
        <f>Ethernet!G237</f>
        <v>0</v>
      </c>
      <c r="H89" s="210">
        <f>Ethernet!H237</f>
        <v>0</v>
      </c>
      <c r="I89" s="210">
        <f>Ethernet!I237</f>
        <v>0</v>
      </c>
      <c r="J89" s="210">
        <f>Ethernet!J237</f>
        <v>0</v>
      </c>
      <c r="K89" s="210">
        <f>Ethernet!K237</f>
        <v>0</v>
      </c>
      <c r="L89" s="210">
        <f>Ethernet!L237</f>
        <v>0</v>
      </c>
      <c r="M89" s="210">
        <f>Ethernet!M237</f>
        <v>0</v>
      </c>
      <c r="O89" s="139" t="str">
        <f t="shared" si="65"/>
        <v>2x200 (400G-SR8) 100 m OSFP, QSFP-DD</v>
      </c>
      <c r="P89" s="210">
        <f>Ethernet!C323</f>
        <v>0</v>
      </c>
      <c r="Q89" s="210">
        <f>Ethernet!D323</f>
        <v>0</v>
      </c>
      <c r="R89" s="210">
        <f>Ethernet!E323</f>
        <v>0</v>
      </c>
      <c r="S89" s="210">
        <f>Ethernet!F323</f>
        <v>0</v>
      </c>
      <c r="T89" s="210">
        <f>Ethernet!G323</f>
        <v>0</v>
      </c>
      <c r="U89" s="210">
        <f>Ethernet!H323</f>
        <v>0</v>
      </c>
      <c r="V89" s="210">
        <f>Ethernet!I323</f>
        <v>0</v>
      </c>
      <c r="W89" s="210">
        <f>Ethernet!J323</f>
        <v>0</v>
      </c>
      <c r="X89" s="210">
        <f>Ethernet!K323</f>
        <v>0</v>
      </c>
      <c r="Y89" s="210">
        <f>Ethernet!L323</f>
        <v>0</v>
      </c>
      <c r="Z89" s="210">
        <f>Ethernet!M323</f>
        <v>0</v>
      </c>
      <c r="AB89" s="211" t="s">
        <v>106</v>
      </c>
      <c r="AC89" s="267">
        <v>8</v>
      </c>
      <c r="AE89" s="139" t="str">
        <f t="shared" si="52"/>
        <v>2x200 (400G-SR8) 100 m OSFP, QSFP-DD</v>
      </c>
      <c r="AF89" s="210">
        <f t="shared" si="53"/>
        <v>0</v>
      </c>
      <c r="AG89" s="210">
        <f t="shared" si="54"/>
        <v>0</v>
      </c>
      <c r="AH89" s="210">
        <f t="shared" si="55"/>
        <v>0</v>
      </c>
      <c r="AI89" s="210">
        <f t="shared" si="56"/>
        <v>0</v>
      </c>
      <c r="AJ89" s="210">
        <f t="shared" si="57"/>
        <v>0</v>
      </c>
      <c r="AK89" s="210">
        <f t="shared" si="58"/>
        <v>0</v>
      </c>
      <c r="AL89" s="210">
        <f t="shared" si="59"/>
        <v>0</v>
      </c>
      <c r="AM89" s="210">
        <f t="shared" si="60"/>
        <v>0</v>
      </c>
      <c r="AN89" s="210">
        <f t="shared" si="61"/>
        <v>0</v>
      </c>
      <c r="AO89" s="210">
        <f t="shared" si="62"/>
        <v>0</v>
      </c>
      <c r="AP89" s="210">
        <f t="shared" si="63"/>
        <v>0</v>
      </c>
      <c r="AR89" s="139" t="str">
        <f t="shared" si="64"/>
        <v>2x200 (400G-SR8) 100 m OSFP, QSFP-DD</v>
      </c>
      <c r="AS89" s="210">
        <f t="shared" si="66"/>
        <v>0</v>
      </c>
      <c r="AT89" s="210">
        <f t="shared" si="67"/>
        <v>0</v>
      </c>
      <c r="AU89" s="210">
        <f t="shared" si="68"/>
        <v>0</v>
      </c>
      <c r="AV89" s="210">
        <f t="shared" si="69"/>
        <v>0</v>
      </c>
      <c r="AW89" s="210">
        <f t="shared" si="70"/>
        <v>0</v>
      </c>
      <c r="AX89" s="210">
        <f t="shared" si="71"/>
        <v>0</v>
      </c>
      <c r="AY89" s="210">
        <f t="shared" si="72"/>
        <v>0</v>
      </c>
      <c r="AZ89" s="210">
        <f t="shared" si="73"/>
        <v>0</v>
      </c>
      <c r="BA89" s="210">
        <f t="shared" si="74"/>
        <v>0</v>
      </c>
      <c r="BB89" s="210">
        <f t="shared" si="75"/>
        <v>0</v>
      </c>
      <c r="BC89" s="210">
        <f t="shared" si="76"/>
        <v>0</v>
      </c>
      <c r="BE89" s="139" t="str">
        <f t="shared" si="77"/>
        <v>2x200 (400G-SR8) 100 m OSFP, QSFP-DD</v>
      </c>
      <c r="BF89" s="233">
        <f>IF(AF89=0,,10^-6*AF89*$BJ$5*Ethernet!P757)</f>
        <v>0</v>
      </c>
      <c r="BG89" s="233">
        <f>IF(AG89=0,,10^-6*AG89*$BJ$5*Ethernet!Q757)</f>
        <v>0</v>
      </c>
      <c r="BH89" s="233">
        <f>IF(AH89=0,,10^-6*AH89*$BJ$5*Ethernet!R757)</f>
        <v>0</v>
      </c>
      <c r="BI89" s="233">
        <f>IF(AI89=0,,10^-6*AI89*$BJ$5*Ethernet!S757)</f>
        <v>0</v>
      </c>
      <c r="BJ89" s="233">
        <f>IF(AJ89=0,,10^-6*AJ89*$BJ$5*Ethernet!T757)</f>
        <v>0</v>
      </c>
      <c r="BK89" s="233">
        <f>IF(AK89=0,,10^-6*AK89*$BJ$5*Ethernet!U757)</f>
        <v>0</v>
      </c>
      <c r="BL89" s="233">
        <f>IF(AL89=0,,10^-6*AL89*$BJ$5*Ethernet!V757)</f>
        <v>0</v>
      </c>
      <c r="BM89" s="233">
        <f>IF(AM89=0,,10^-6*AM89*$BJ$5*Ethernet!W757)</f>
        <v>0</v>
      </c>
      <c r="BN89" s="233">
        <f>IF(AN89=0,,10^-6*AN89*$BJ$5*Ethernet!X757)</f>
        <v>0</v>
      </c>
      <c r="BO89" s="233">
        <f>IF(AO89=0,,10^-6*AO89*$BJ$5*Ethernet!Y757)</f>
        <v>0</v>
      </c>
      <c r="BP89" s="233">
        <f>IF(AP89=0,,10^-6*AP89*$BJ$5*Ethernet!Z757)</f>
        <v>0</v>
      </c>
      <c r="BR89" s="139" t="str">
        <f t="shared" si="78"/>
        <v>2x200 (400G-SR8) 100 m OSFP, QSFP-DD</v>
      </c>
      <c r="BS89" s="233">
        <f>IF(AS89=0,,10^-6*AS89*$BW$5*Ethernet!P757)</f>
        <v>0</v>
      </c>
      <c r="BT89" s="233">
        <f>IF(AT89=0,,10^-6*AT89*$BW$5*Ethernet!Q757)</f>
        <v>0</v>
      </c>
      <c r="BU89" s="233">
        <f>IF(AU89=0,,10^-6*AU89*$BW$5*Ethernet!R757)</f>
        <v>0</v>
      </c>
      <c r="BV89" s="233">
        <f>IF(AV89=0,,10^-6*AV89*$BW$5*Ethernet!S757)</f>
        <v>0</v>
      </c>
      <c r="BW89" s="233">
        <f>IF(AW89=0,,10^-6*AW89*$BW$5*Ethernet!T757)</f>
        <v>0</v>
      </c>
      <c r="BX89" s="233">
        <f>IF(AX89=0,,10^-6*AX89*$BW$5*Ethernet!U757)</f>
        <v>0</v>
      </c>
      <c r="BY89" s="233">
        <f>IF(AY89=0,,10^-6*AY89*$BW$5*Ethernet!V757)</f>
        <v>0</v>
      </c>
      <c r="BZ89" s="233">
        <f>IF(AZ89=0,,10^-6*AZ89*$BW$5*Ethernet!W757)</f>
        <v>0</v>
      </c>
      <c r="CA89" s="233">
        <f>IF(BA89=0,,10^-6*BA89*$BW$5*Ethernet!X757)</f>
        <v>0</v>
      </c>
      <c r="CB89" s="233">
        <f>IF(BB89=0,,10^-6*BB89*$BW$5*Ethernet!Y757)</f>
        <v>0</v>
      </c>
      <c r="CC89" s="233">
        <f>IF(BC89=0,,10^-6*BC89*$BW$5*Ethernet!Z757)</f>
        <v>0</v>
      </c>
    </row>
    <row r="90" spans="1:81">
      <c r="A90" s="110" t="s">
        <v>34</v>
      </c>
      <c r="B90" s="139" t="str">
        <f>Ethernet!B238</f>
        <v>400G SR4.2 100 m OSFP, QSFP-DD</v>
      </c>
      <c r="C90" s="210">
        <f>Ethernet!C238</f>
        <v>0</v>
      </c>
      <c r="D90" s="210">
        <f>Ethernet!D238</f>
        <v>0</v>
      </c>
      <c r="E90" s="210">
        <f>Ethernet!E238</f>
        <v>0</v>
      </c>
      <c r="F90" s="210">
        <f>Ethernet!F238</f>
        <v>0</v>
      </c>
      <c r="G90" s="210">
        <f>Ethernet!G238</f>
        <v>0</v>
      </c>
      <c r="H90" s="210">
        <f>Ethernet!H238</f>
        <v>0</v>
      </c>
      <c r="I90" s="210">
        <f>Ethernet!I238</f>
        <v>0</v>
      </c>
      <c r="J90" s="210">
        <f>Ethernet!J238</f>
        <v>0</v>
      </c>
      <c r="K90" s="210">
        <f>Ethernet!K238</f>
        <v>0</v>
      </c>
      <c r="L90" s="210">
        <f>Ethernet!L238</f>
        <v>0</v>
      </c>
      <c r="M90" s="210">
        <f>Ethernet!M238</f>
        <v>0</v>
      </c>
      <c r="O90" s="139" t="str">
        <f t="shared" si="65"/>
        <v>400G SR4.2 100 m OSFP, QSFP-DD</v>
      </c>
      <c r="P90" s="210">
        <f>Ethernet!C324</f>
        <v>0</v>
      </c>
      <c r="Q90" s="210">
        <f>Ethernet!D324</f>
        <v>0</v>
      </c>
      <c r="R90" s="210">
        <f>Ethernet!E324</f>
        <v>0</v>
      </c>
      <c r="S90" s="210">
        <f>Ethernet!F324</f>
        <v>0</v>
      </c>
      <c r="T90" s="210">
        <f>Ethernet!G324</f>
        <v>0</v>
      </c>
      <c r="U90" s="210">
        <f>Ethernet!H324</f>
        <v>0</v>
      </c>
      <c r="V90" s="210">
        <f>Ethernet!I324</f>
        <v>0</v>
      </c>
      <c r="W90" s="210">
        <f>Ethernet!J324</f>
        <v>0</v>
      </c>
      <c r="X90" s="210">
        <f>Ethernet!K324</f>
        <v>0</v>
      </c>
      <c r="Y90" s="210">
        <f>Ethernet!L324</f>
        <v>0</v>
      </c>
      <c r="Z90" s="210">
        <f>Ethernet!M324</f>
        <v>0</v>
      </c>
      <c r="AB90" s="211" t="s">
        <v>106</v>
      </c>
      <c r="AC90" s="267">
        <v>4</v>
      </c>
      <c r="AE90" s="139" t="str">
        <f t="shared" si="52"/>
        <v>400G SR4.2 100 m OSFP, QSFP-DD</v>
      </c>
      <c r="AF90" s="210">
        <f t="shared" si="53"/>
        <v>0</v>
      </c>
      <c r="AG90" s="210">
        <f t="shared" si="54"/>
        <v>0</v>
      </c>
      <c r="AH90" s="210">
        <f t="shared" si="55"/>
        <v>0</v>
      </c>
      <c r="AI90" s="210">
        <f t="shared" si="56"/>
        <v>0</v>
      </c>
      <c r="AJ90" s="210">
        <f t="shared" si="57"/>
        <v>0</v>
      </c>
      <c r="AK90" s="210">
        <f t="shared" si="58"/>
        <v>0</v>
      </c>
      <c r="AL90" s="210">
        <f t="shared" si="59"/>
        <v>0</v>
      </c>
      <c r="AM90" s="210">
        <f t="shared" si="60"/>
        <v>0</v>
      </c>
      <c r="AN90" s="210">
        <f t="shared" si="61"/>
        <v>0</v>
      </c>
      <c r="AO90" s="210">
        <f t="shared" si="62"/>
        <v>0</v>
      </c>
      <c r="AP90" s="210">
        <f t="shared" si="63"/>
        <v>0</v>
      </c>
      <c r="AR90" s="139" t="str">
        <f t="shared" si="64"/>
        <v>400G SR4.2 100 m OSFP, QSFP-DD</v>
      </c>
      <c r="AS90" s="210">
        <f t="shared" si="66"/>
        <v>0</v>
      </c>
      <c r="AT90" s="210">
        <f t="shared" si="67"/>
        <v>0</v>
      </c>
      <c r="AU90" s="210">
        <f t="shared" si="68"/>
        <v>0</v>
      </c>
      <c r="AV90" s="210">
        <f t="shared" si="69"/>
        <v>0</v>
      </c>
      <c r="AW90" s="210">
        <f t="shared" si="70"/>
        <v>0</v>
      </c>
      <c r="AX90" s="210">
        <f t="shared" si="71"/>
        <v>0</v>
      </c>
      <c r="AY90" s="210">
        <f t="shared" si="72"/>
        <v>0</v>
      </c>
      <c r="AZ90" s="210">
        <f t="shared" si="73"/>
        <v>0</v>
      </c>
      <c r="BA90" s="210">
        <f t="shared" si="74"/>
        <v>0</v>
      </c>
      <c r="BB90" s="210">
        <f t="shared" si="75"/>
        <v>0</v>
      </c>
      <c r="BC90" s="210">
        <f t="shared" si="76"/>
        <v>0</v>
      </c>
      <c r="BE90" s="139" t="str">
        <f t="shared" si="77"/>
        <v>400G SR4.2 100 m OSFP, QSFP-DD</v>
      </c>
      <c r="BF90" s="233">
        <f>IF(AF90=0,,10^-6*AF90*$BJ$5*Ethernet!P758)</f>
        <v>0</v>
      </c>
      <c r="BG90" s="233">
        <f>IF(AG90=0,,10^-6*AG90*$BJ$5*Ethernet!Q758)</f>
        <v>0</v>
      </c>
      <c r="BH90" s="233">
        <f>IF(AH90=0,,10^-6*AH90*$BJ$5*Ethernet!R758)</f>
        <v>0</v>
      </c>
      <c r="BI90" s="233">
        <f>IF(AI90=0,,10^-6*AI90*$BJ$5*Ethernet!S758)</f>
        <v>0</v>
      </c>
      <c r="BJ90" s="233">
        <f>IF(AJ90=0,,10^-6*AJ90*$BJ$5*Ethernet!T758)</f>
        <v>0</v>
      </c>
      <c r="BK90" s="233">
        <f>IF(AK90=0,,10^-6*AK90*$BJ$5*Ethernet!U758)</f>
        <v>0</v>
      </c>
      <c r="BL90" s="233">
        <f>IF(AL90=0,,10^-6*AL90*$BJ$5*Ethernet!V758)</f>
        <v>0</v>
      </c>
      <c r="BM90" s="233">
        <f>IF(AM90=0,,10^-6*AM90*$BJ$5*Ethernet!W758)</f>
        <v>0</v>
      </c>
      <c r="BN90" s="233">
        <f>IF(AN90=0,,10^-6*AN90*$BJ$5*Ethernet!X758)</f>
        <v>0</v>
      </c>
      <c r="BO90" s="233">
        <f>IF(AO90=0,,10^-6*AO90*$BJ$5*Ethernet!Y758)</f>
        <v>0</v>
      </c>
      <c r="BP90" s="233">
        <f>IF(AP90=0,,10^-6*AP90*$BJ$5*Ethernet!Z758)</f>
        <v>0</v>
      </c>
      <c r="BR90" s="139" t="str">
        <f t="shared" si="78"/>
        <v>400G SR4.2 100 m OSFP, QSFP-DD</v>
      </c>
      <c r="BS90" s="233">
        <f>IF(AS90=0,,10^-6*AS90*$BW$5*Ethernet!P758)</f>
        <v>0</v>
      </c>
      <c r="BT90" s="233">
        <f>IF(AT90=0,,10^-6*AT90*$BW$5*Ethernet!Q758)</f>
        <v>0</v>
      </c>
      <c r="BU90" s="233">
        <f>IF(AU90=0,,10^-6*AU90*$BW$5*Ethernet!R758)</f>
        <v>0</v>
      </c>
      <c r="BV90" s="233">
        <f>IF(AV90=0,,10^-6*AV90*$BW$5*Ethernet!S758)</f>
        <v>0</v>
      </c>
      <c r="BW90" s="233">
        <f>IF(AW90=0,,10^-6*AW90*$BW$5*Ethernet!T758)</f>
        <v>0</v>
      </c>
      <c r="BX90" s="233">
        <f>IF(AX90=0,,10^-6*AX90*$BW$5*Ethernet!U758)</f>
        <v>0</v>
      </c>
      <c r="BY90" s="233">
        <f>IF(AY90=0,,10^-6*AY90*$BW$5*Ethernet!V758)</f>
        <v>0</v>
      </c>
      <c r="BZ90" s="233">
        <f>IF(AZ90=0,,10^-6*AZ90*$BW$5*Ethernet!W758)</f>
        <v>0</v>
      </c>
      <c r="CA90" s="233">
        <f>IF(BA90=0,,10^-6*BA90*$BW$5*Ethernet!X758)</f>
        <v>0</v>
      </c>
      <c r="CB90" s="233">
        <f>IF(BB90=0,,10^-6*BB90*$BW$5*Ethernet!Y758)</f>
        <v>0</v>
      </c>
      <c r="CC90" s="233">
        <f>IF(BC90=0,,10^-6*BC90*$BW$5*Ethernet!Z758)</f>
        <v>0</v>
      </c>
    </row>
    <row r="91" spans="1:81">
      <c r="A91" s="110" t="s">
        <v>34</v>
      </c>
      <c r="B91" s="139" t="str">
        <f>Ethernet!B239</f>
        <v>400G DR4 500 m OSFP, QSFP-DD, QSFP112</v>
      </c>
      <c r="C91" s="210">
        <f>Ethernet!C239</f>
        <v>0</v>
      </c>
      <c r="D91" s="210">
        <f>Ethernet!D239</f>
        <v>0</v>
      </c>
      <c r="E91" s="210">
        <f>Ethernet!E239</f>
        <v>0</v>
      </c>
      <c r="F91" s="210">
        <f>Ethernet!F239</f>
        <v>0</v>
      </c>
      <c r="G91" s="210">
        <f>Ethernet!G239</f>
        <v>0</v>
      </c>
      <c r="H91" s="210">
        <f>Ethernet!H239</f>
        <v>0</v>
      </c>
      <c r="I91" s="210">
        <f>Ethernet!I239</f>
        <v>0</v>
      </c>
      <c r="J91" s="210">
        <f>Ethernet!J239</f>
        <v>0</v>
      </c>
      <c r="K91" s="210">
        <f>Ethernet!K239</f>
        <v>0</v>
      </c>
      <c r="L91" s="210">
        <f>Ethernet!L239</f>
        <v>0</v>
      </c>
      <c r="M91" s="210">
        <f>Ethernet!M239</f>
        <v>0</v>
      </c>
      <c r="O91" s="139" t="str">
        <f t="shared" si="65"/>
        <v>400G DR4 500 m OSFP, QSFP-DD, QSFP112</v>
      </c>
      <c r="P91" s="210">
        <f>Ethernet!C325</f>
        <v>2000</v>
      </c>
      <c r="Q91" s="210">
        <f>Ethernet!D325</f>
        <v>29283</v>
      </c>
      <c r="R91" s="210">
        <f>Ethernet!E325</f>
        <v>0</v>
      </c>
      <c r="S91" s="210">
        <f>Ethernet!F325</f>
        <v>0</v>
      </c>
      <c r="T91" s="210">
        <f>Ethernet!G325</f>
        <v>0</v>
      </c>
      <c r="U91" s="210">
        <f>Ethernet!H325</f>
        <v>0</v>
      </c>
      <c r="V91" s="210">
        <f>Ethernet!I325</f>
        <v>0</v>
      </c>
      <c r="W91" s="210">
        <f>Ethernet!J325</f>
        <v>0</v>
      </c>
      <c r="X91" s="210">
        <f>Ethernet!K325</f>
        <v>0</v>
      </c>
      <c r="Y91" s="210">
        <f>Ethernet!L325</f>
        <v>0</v>
      </c>
      <c r="Z91" s="210">
        <f>Ethernet!M325</f>
        <v>0</v>
      </c>
      <c r="AB91" s="211" t="s">
        <v>103</v>
      </c>
      <c r="AC91" s="267">
        <v>4</v>
      </c>
      <c r="AE91" s="139" t="str">
        <f t="shared" si="52"/>
        <v>400G DR4 500 m OSFP, QSFP-DD, QSFP112</v>
      </c>
      <c r="AF91" s="210">
        <f t="shared" si="53"/>
        <v>0</v>
      </c>
      <c r="AG91" s="210">
        <f t="shared" si="54"/>
        <v>0</v>
      </c>
      <c r="AH91" s="210">
        <f t="shared" si="55"/>
        <v>0</v>
      </c>
      <c r="AI91" s="210">
        <f t="shared" si="56"/>
        <v>0</v>
      </c>
      <c r="AJ91" s="210">
        <f t="shared" si="57"/>
        <v>0</v>
      </c>
      <c r="AK91" s="210">
        <f t="shared" si="58"/>
        <v>0</v>
      </c>
      <c r="AL91" s="210">
        <f t="shared" si="59"/>
        <v>0</v>
      </c>
      <c r="AM91" s="210">
        <f t="shared" si="60"/>
        <v>0</v>
      </c>
      <c r="AN91" s="210">
        <f t="shared" si="61"/>
        <v>0</v>
      </c>
      <c r="AO91" s="210">
        <f t="shared" si="62"/>
        <v>0</v>
      </c>
      <c r="AP91" s="210">
        <f t="shared" si="63"/>
        <v>0</v>
      </c>
      <c r="AR91" s="139" t="str">
        <f t="shared" si="64"/>
        <v>400G DR4 500 m OSFP, QSFP-DD, QSFP112</v>
      </c>
      <c r="AS91" s="210">
        <f t="shared" si="66"/>
        <v>8000</v>
      </c>
      <c r="AT91" s="210">
        <f t="shared" si="67"/>
        <v>117132</v>
      </c>
      <c r="AU91" s="210">
        <f t="shared" si="68"/>
        <v>0</v>
      </c>
      <c r="AV91" s="210">
        <f t="shared" si="69"/>
        <v>0</v>
      </c>
      <c r="AW91" s="210">
        <f t="shared" si="70"/>
        <v>0</v>
      </c>
      <c r="AX91" s="210">
        <f t="shared" si="71"/>
        <v>0</v>
      </c>
      <c r="AY91" s="210">
        <f t="shared" si="72"/>
        <v>0</v>
      </c>
      <c r="AZ91" s="210">
        <f t="shared" si="73"/>
        <v>0</v>
      </c>
      <c r="BA91" s="210">
        <f t="shared" si="74"/>
        <v>0</v>
      </c>
      <c r="BB91" s="210">
        <f t="shared" si="75"/>
        <v>0</v>
      </c>
      <c r="BC91" s="210">
        <f t="shared" si="76"/>
        <v>0</v>
      </c>
      <c r="BE91" s="139" t="str">
        <f t="shared" si="77"/>
        <v>400G DR4 500 m OSFP, QSFP-DD, QSFP112</v>
      </c>
      <c r="BF91" s="233">
        <f>IF(AF91=0,,10^-6*AF91*$BJ$5*Ethernet!P759)</f>
        <v>0</v>
      </c>
      <c r="BG91" s="233">
        <f>IF(AG91=0,,10^-6*AG91*$BJ$5*Ethernet!Q759)</f>
        <v>0</v>
      </c>
      <c r="BH91" s="233">
        <f>IF(AH91=0,,10^-6*AH91*$BJ$5*Ethernet!R759)</f>
        <v>0</v>
      </c>
      <c r="BI91" s="233">
        <f>IF(AI91=0,,10^-6*AI91*$BJ$5*Ethernet!S759)</f>
        <v>0</v>
      </c>
      <c r="BJ91" s="233">
        <f>IF(AJ91=0,,10^-6*AJ91*$BJ$5*Ethernet!T759)</f>
        <v>0</v>
      </c>
      <c r="BK91" s="233">
        <f>IF(AK91=0,,10^-6*AK91*$BJ$5*Ethernet!U759)</f>
        <v>0</v>
      </c>
      <c r="BL91" s="233">
        <f>IF(AL91=0,,10^-6*AL91*$BJ$5*Ethernet!V759)</f>
        <v>0</v>
      </c>
      <c r="BM91" s="233">
        <f>IF(AM91=0,,10^-6*AM91*$BJ$5*Ethernet!W759)</f>
        <v>0</v>
      </c>
      <c r="BN91" s="233">
        <f>IF(AN91=0,,10^-6*AN91*$BJ$5*Ethernet!X759)</f>
        <v>0</v>
      </c>
      <c r="BO91" s="233">
        <f>IF(AO91=0,,10^-6*AO91*$BJ$5*Ethernet!Y759)</f>
        <v>0</v>
      </c>
      <c r="BP91" s="233">
        <f>IF(AP91=0,,10^-6*AP91*$BJ$5*Ethernet!Z759)</f>
        <v>0</v>
      </c>
      <c r="BR91" s="139" t="str">
        <f t="shared" si="78"/>
        <v>400G DR4 500 m OSFP, QSFP-DD, QSFP112</v>
      </c>
      <c r="BS91" s="233">
        <f>IF(AS91=0,,10^-6*AS91*$BW$5*Ethernet!P759)</f>
        <v>1.76</v>
      </c>
      <c r="BT91" s="233">
        <f>IF(AT91=0,,10^-6*AT91*$BW$5*Ethernet!Q759)</f>
        <v>19.099114904</v>
      </c>
      <c r="BU91" s="233">
        <f>IF(AU91=0,,10^-6*AU91*$BW$5*Ethernet!R759)</f>
        <v>0</v>
      </c>
      <c r="BV91" s="233">
        <f>IF(AV91=0,,10^-6*AV91*$BW$5*Ethernet!S759)</f>
        <v>0</v>
      </c>
      <c r="BW91" s="233">
        <f>IF(AW91=0,,10^-6*AW91*$BW$5*Ethernet!T759)</f>
        <v>0</v>
      </c>
      <c r="BX91" s="233">
        <f>IF(AX91=0,,10^-6*AX91*$BW$5*Ethernet!U759)</f>
        <v>0</v>
      </c>
      <c r="BY91" s="233">
        <f>IF(AY91=0,,10^-6*AY91*$BW$5*Ethernet!V759)</f>
        <v>0</v>
      </c>
      <c r="BZ91" s="233">
        <f>IF(AZ91=0,,10^-6*AZ91*$BW$5*Ethernet!W759)</f>
        <v>0</v>
      </c>
      <c r="CA91" s="233">
        <f>IF(BA91=0,,10^-6*BA91*$BW$5*Ethernet!X759)</f>
        <v>0</v>
      </c>
      <c r="CB91" s="233">
        <f>IF(BB91=0,,10^-6*BB91*$BW$5*Ethernet!Y759)</f>
        <v>0</v>
      </c>
      <c r="CC91" s="233">
        <f>IF(BC91=0,,10^-6*BC91*$BW$5*Ethernet!Z759)</f>
        <v>0</v>
      </c>
    </row>
    <row r="92" spans="1:81">
      <c r="A92" s="110" t="s">
        <v>34</v>
      </c>
      <c r="B92" s="139" t="str">
        <f>Ethernet!B240</f>
        <v>2x(200G FR4) 2 km OSFP</v>
      </c>
      <c r="C92" s="210">
        <f>Ethernet!C240</f>
        <v>0</v>
      </c>
      <c r="D92" s="210">
        <f>Ethernet!D240</f>
        <v>0</v>
      </c>
      <c r="E92" s="210">
        <f>Ethernet!E240</f>
        <v>0</v>
      </c>
      <c r="F92" s="210">
        <f>Ethernet!F240</f>
        <v>0</v>
      </c>
      <c r="G92" s="210">
        <f>Ethernet!G240</f>
        <v>0</v>
      </c>
      <c r="H92" s="210">
        <f>Ethernet!H240</f>
        <v>0</v>
      </c>
      <c r="I92" s="210">
        <f>Ethernet!I240</f>
        <v>0</v>
      </c>
      <c r="J92" s="210">
        <f>Ethernet!J240</f>
        <v>0</v>
      </c>
      <c r="K92" s="210">
        <f>Ethernet!K240</f>
        <v>0</v>
      </c>
      <c r="L92" s="210">
        <f>Ethernet!L240</f>
        <v>0</v>
      </c>
      <c r="M92" s="210">
        <f>Ethernet!M240</f>
        <v>0</v>
      </c>
      <c r="O92" s="139" t="str">
        <f t="shared" si="65"/>
        <v>2x(200G FR4) 2 km OSFP</v>
      </c>
      <c r="P92" s="210">
        <f>Ethernet!C326</f>
        <v>12000</v>
      </c>
      <c r="Q92" s="210">
        <f>Ethernet!D326</f>
        <v>53000</v>
      </c>
      <c r="R92" s="210">
        <f>Ethernet!E326</f>
        <v>0</v>
      </c>
      <c r="S92" s="210">
        <f>Ethernet!F326</f>
        <v>0</v>
      </c>
      <c r="T92" s="210">
        <f>Ethernet!G326</f>
        <v>0</v>
      </c>
      <c r="U92" s="210">
        <f>Ethernet!H326</f>
        <v>0</v>
      </c>
      <c r="V92" s="210">
        <f>Ethernet!I326</f>
        <v>0</v>
      </c>
      <c r="W92" s="210">
        <f>Ethernet!J326</f>
        <v>0</v>
      </c>
      <c r="X92" s="210">
        <f>Ethernet!K326</f>
        <v>0</v>
      </c>
      <c r="Y92" s="210">
        <f>Ethernet!L326</f>
        <v>0</v>
      </c>
      <c r="Z92" s="210">
        <f>Ethernet!M326</f>
        <v>0</v>
      </c>
      <c r="AB92" s="211" t="s">
        <v>103</v>
      </c>
      <c r="AC92" s="267">
        <v>4</v>
      </c>
      <c r="AE92" s="139" t="str">
        <f t="shared" si="52"/>
        <v>2x(200G FR4) 2 km OSFP</v>
      </c>
      <c r="AF92" s="210">
        <f t="shared" si="53"/>
        <v>0</v>
      </c>
      <c r="AG92" s="210">
        <f t="shared" si="54"/>
        <v>0</v>
      </c>
      <c r="AH92" s="210">
        <f t="shared" si="55"/>
        <v>0</v>
      </c>
      <c r="AI92" s="210">
        <f t="shared" si="56"/>
        <v>0</v>
      </c>
      <c r="AJ92" s="210">
        <f t="shared" si="57"/>
        <v>0</v>
      </c>
      <c r="AK92" s="210">
        <f t="shared" si="58"/>
        <v>0</v>
      </c>
      <c r="AL92" s="210">
        <f t="shared" si="59"/>
        <v>0</v>
      </c>
      <c r="AM92" s="210">
        <f t="shared" si="60"/>
        <v>0</v>
      </c>
      <c r="AN92" s="210">
        <f t="shared" si="61"/>
        <v>0</v>
      </c>
      <c r="AO92" s="210">
        <f t="shared" si="62"/>
        <v>0</v>
      </c>
      <c r="AP92" s="210">
        <f t="shared" si="63"/>
        <v>0</v>
      </c>
      <c r="AR92" s="139" t="str">
        <f t="shared" si="64"/>
        <v>2x(200G FR4) 2 km OSFP</v>
      </c>
      <c r="AS92" s="210">
        <f t="shared" si="66"/>
        <v>48000</v>
      </c>
      <c r="AT92" s="210">
        <f t="shared" si="67"/>
        <v>212000</v>
      </c>
      <c r="AU92" s="210">
        <f t="shared" si="68"/>
        <v>0</v>
      </c>
      <c r="AV92" s="210">
        <f t="shared" si="69"/>
        <v>0</v>
      </c>
      <c r="AW92" s="210">
        <f t="shared" si="70"/>
        <v>0</v>
      </c>
      <c r="AX92" s="210">
        <f t="shared" si="71"/>
        <v>0</v>
      </c>
      <c r="AY92" s="210">
        <f t="shared" si="72"/>
        <v>0</v>
      </c>
      <c r="AZ92" s="210">
        <f t="shared" si="73"/>
        <v>0</v>
      </c>
      <c r="BA92" s="210">
        <f t="shared" si="74"/>
        <v>0</v>
      </c>
      <c r="BB92" s="210">
        <f t="shared" si="75"/>
        <v>0</v>
      </c>
      <c r="BC92" s="210">
        <f t="shared" si="76"/>
        <v>0</v>
      </c>
      <c r="BE92" s="139" t="str">
        <f t="shared" si="77"/>
        <v>2x(200G FR4) 2 km OSFP</v>
      </c>
      <c r="BF92" s="233">
        <f>IF(AF92=0,,10^-6*AF92*$BJ$5*Ethernet!P760)</f>
        <v>0</v>
      </c>
      <c r="BG92" s="233">
        <f>IF(AG92=0,,10^-6*AG92*$BJ$5*Ethernet!Q760)</f>
        <v>0</v>
      </c>
      <c r="BH92" s="233">
        <f>IF(AH92=0,,10^-6*AH92*$BJ$5*Ethernet!R760)</f>
        <v>0</v>
      </c>
      <c r="BI92" s="233">
        <f>IF(AI92=0,,10^-6*AI92*$BJ$5*Ethernet!S760)</f>
        <v>0</v>
      </c>
      <c r="BJ92" s="233">
        <f>IF(AJ92=0,,10^-6*AJ92*$BJ$5*Ethernet!T760)</f>
        <v>0</v>
      </c>
      <c r="BK92" s="233">
        <f>IF(AK92=0,,10^-6*AK92*$BJ$5*Ethernet!U760)</f>
        <v>0</v>
      </c>
      <c r="BL92" s="233">
        <f>IF(AL92=0,,10^-6*AL92*$BJ$5*Ethernet!V760)</f>
        <v>0</v>
      </c>
      <c r="BM92" s="233">
        <f>IF(AM92=0,,10^-6*AM92*$BJ$5*Ethernet!W760)</f>
        <v>0</v>
      </c>
      <c r="BN92" s="233">
        <f>IF(AN92=0,,10^-6*AN92*$BJ$5*Ethernet!X760)</f>
        <v>0</v>
      </c>
      <c r="BO92" s="233">
        <f>IF(AO92=0,,10^-6*AO92*$BJ$5*Ethernet!Y760)</f>
        <v>0</v>
      </c>
      <c r="BP92" s="233">
        <f>IF(AP92=0,,10^-6*AP92*$BJ$5*Ethernet!Z760)</f>
        <v>0</v>
      </c>
      <c r="BR92" s="139" t="str">
        <f t="shared" si="78"/>
        <v>2x(200G FR4) 2 km OSFP</v>
      </c>
      <c r="BS92" s="233">
        <f>IF(AS92=0,,10^-6*AS92*$BW$5*Ethernet!P760)</f>
        <v>17.760000000000002</v>
      </c>
      <c r="BT92" s="233">
        <f>IF(AT92=0,,10^-6*AT92*$BW$5*Ethernet!Q760)</f>
        <v>42.4</v>
      </c>
      <c r="BU92" s="233">
        <f>IF(AU92=0,,10^-6*AU92*$BW$5*Ethernet!R760)</f>
        <v>0</v>
      </c>
      <c r="BV92" s="233">
        <f>IF(AV92=0,,10^-6*AV92*$BW$5*Ethernet!S760)</f>
        <v>0</v>
      </c>
      <c r="BW92" s="233">
        <f>IF(AW92=0,,10^-6*AW92*$BW$5*Ethernet!T760)</f>
        <v>0</v>
      </c>
      <c r="BX92" s="233">
        <f>IF(AX92=0,,10^-6*AX92*$BW$5*Ethernet!U760)</f>
        <v>0</v>
      </c>
      <c r="BY92" s="233">
        <f>IF(AY92=0,,10^-6*AY92*$BW$5*Ethernet!V760)</f>
        <v>0</v>
      </c>
      <c r="BZ92" s="233">
        <f>IF(AZ92=0,,10^-6*AZ92*$BW$5*Ethernet!W760)</f>
        <v>0</v>
      </c>
      <c r="CA92" s="233">
        <f>IF(BA92=0,,10^-6*BA92*$BW$5*Ethernet!X760)</f>
        <v>0</v>
      </c>
      <c r="CB92" s="233">
        <f>IF(BB92=0,,10^-6*BB92*$BW$5*Ethernet!Y760)</f>
        <v>0</v>
      </c>
      <c r="CC92" s="233">
        <f>IF(BC92=0,,10^-6*BC92*$BW$5*Ethernet!Z760)</f>
        <v>0</v>
      </c>
    </row>
    <row r="93" spans="1:81">
      <c r="A93" s="110" t="s">
        <v>34</v>
      </c>
      <c r="B93" s="139" t="str">
        <f>Ethernet!B241</f>
        <v>400G FR4 2 km OSFP, QSFP-DD, QSFP112</v>
      </c>
      <c r="C93" s="210">
        <f>Ethernet!C241</f>
        <v>0</v>
      </c>
      <c r="D93" s="210">
        <f>Ethernet!D241</f>
        <v>0</v>
      </c>
      <c r="E93" s="210">
        <f>Ethernet!E241</f>
        <v>0</v>
      </c>
      <c r="F93" s="210">
        <f>Ethernet!F241</f>
        <v>0</v>
      </c>
      <c r="G93" s="210">
        <f>Ethernet!G241</f>
        <v>0</v>
      </c>
      <c r="H93" s="210">
        <f>Ethernet!H241</f>
        <v>0</v>
      </c>
      <c r="I93" s="210">
        <f>Ethernet!I241</f>
        <v>0</v>
      </c>
      <c r="J93" s="210">
        <f>Ethernet!J241</f>
        <v>0</v>
      </c>
      <c r="K93" s="210">
        <f>Ethernet!K241</f>
        <v>0</v>
      </c>
      <c r="L93" s="210">
        <f>Ethernet!L241</f>
        <v>0</v>
      </c>
      <c r="M93" s="210">
        <f>Ethernet!M241</f>
        <v>0</v>
      </c>
      <c r="O93" s="139" t="str">
        <f t="shared" si="65"/>
        <v>400G FR4 2 km OSFP, QSFP-DD, QSFP112</v>
      </c>
      <c r="P93" s="210">
        <f>Ethernet!C327</f>
        <v>1000</v>
      </c>
      <c r="Q93" s="210">
        <f>Ethernet!D327</f>
        <v>2555</v>
      </c>
      <c r="R93" s="210">
        <f>Ethernet!E327</f>
        <v>0</v>
      </c>
      <c r="S93" s="210">
        <f>Ethernet!F327</f>
        <v>0</v>
      </c>
      <c r="T93" s="210">
        <f>Ethernet!G327</f>
        <v>0</v>
      </c>
      <c r="U93" s="210">
        <f>Ethernet!H327</f>
        <v>0</v>
      </c>
      <c r="V93" s="210">
        <f>Ethernet!I327</f>
        <v>0</v>
      </c>
      <c r="W93" s="210">
        <f>Ethernet!J327</f>
        <v>0</v>
      </c>
      <c r="X93" s="210">
        <f>Ethernet!K327</f>
        <v>0</v>
      </c>
      <c r="Y93" s="210">
        <f>Ethernet!L327</f>
        <v>0</v>
      </c>
      <c r="Z93" s="210">
        <f>Ethernet!M327</f>
        <v>0</v>
      </c>
      <c r="AB93" s="211" t="s">
        <v>103</v>
      </c>
      <c r="AC93" s="267">
        <v>4</v>
      </c>
      <c r="AE93" s="139" t="str">
        <f t="shared" si="52"/>
        <v>400G FR4 2 km OSFP, QSFP-DD, QSFP112</v>
      </c>
      <c r="AF93" s="210">
        <f t="shared" si="53"/>
        <v>0</v>
      </c>
      <c r="AG93" s="210">
        <f t="shared" si="54"/>
        <v>0</v>
      </c>
      <c r="AH93" s="210">
        <f t="shared" si="55"/>
        <v>0</v>
      </c>
      <c r="AI93" s="210">
        <f t="shared" si="56"/>
        <v>0</v>
      </c>
      <c r="AJ93" s="210">
        <f t="shared" si="57"/>
        <v>0</v>
      </c>
      <c r="AK93" s="210">
        <f t="shared" si="58"/>
        <v>0</v>
      </c>
      <c r="AL93" s="210">
        <f t="shared" si="59"/>
        <v>0</v>
      </c>
      <c r="AM93" s="210">
        <f t="shared" si="60"/>
        <v>0</v>
      </c>
      <c r="AN93" s="210">
        <f t="shared" si="61"/>
        <v>0</v>
      </c>
      <c r="AO93" s="210">
        <f t="shared" si="62"/>
        <v>0</v>
      </c>
      <c r="AP93" s="210">
        <f t="shared" si="63"/>
        <v>0</v>
      </c>
      <c r="AR93" s="139" t="str">
        <f t="shared" si="64"/>
        <v>400G FR4 2 km OSFP, QSFP-DD, QSFP112</v>
      </c>
      <c r="AS93" s="210">
        <f t="shared" si="66"/>
        <v>4000</v>
      </c>
      <c r="AT93" s="210">
        <f t="shared" si="67"/>
        <v>10220</v>
      </c>
      <c r="AU93" s="210">
        <f t="shared" si="68"/>
        <v>0</v>
      </c>
      <c r="AV93" s="210">
        <f t="shared" si="69"/>
        <v>0</v>
      </c>
      <c r="AW93" s="210">
        <f t="shared" si="70"/>
        <v>0</v>
      </c>
      <c r="AX93" s="210">
        <f t="shared" si="71"/>
        <v>0</v>
      </c>
      <c r="AY93" s="210">
        <f t="shared" si="72"/>
        <v>0</v>
      </c>
      <c r="AZ93" s="210">
        <f t="shared" si="73"/>
        <v>0</v>
      </c>
      <c r="BA93" s="210">
        <f t="shared" si="74"/>
        <v>0</v>
      </c>
      <c r="BB93" s="210">
        <f t="shared" si="75"/>
        <v>0</v>
      </c>
      <c r="BC93" s="210">
        <f t="shared" si="76"/>
        <v>0</v>
      </c>
      <c r="BE93" s="139" t="str">
        <f t="shared" si="77"/>
        <v>400G FR4 2 km OSFP, QSFP-DD, QSFP112</v>
      </c>
      <c r="BF93" s="233">
        <f>IF(AF93=0,,10^-6*AF93*$BJ$5*Ethernet!P761)</f>
        <v>0</v>
      </c>
      <c r="BG93" s="233">
        <f>IF(AG93=0,,10^-6*AG93*$BJ$5*Ethernet!Q761)</f>
        <v>0</v>
      </c>
      <c r="BH93" s="233">
        <f>IF(AH93=0,,10^-6*AH93*$BJ$5*Ethernet!R761)</f>
        <v>0</v>
      </c>
      <c r="BI93" s="233">
        <f>IF(AI93=0,,10^-6*AI93*$BJ$5*Ethernet!S761)</f>
        <v>0</v>
      </c>
      <c r="BJ93" s="233">
        <f>IF(AJ93=0,,10^-6*AJ93*$BJ$5*Ethernet!T761)</f>
        <v>0</v>
      </c>
      <c r="BK93" s="233">
        <f>IF(AK93=0,,10^-6*AK93*$BJ$5*Ethernet!U761)</f>
        <v>0</v>
      </c>
      <c r="BL93" s="233">
        <f>IF(AL93=0,,10^-6*AL93*$BJ$5*Ethernet!V761)</f>
        <v>0</v>
      </c>
      <c r="BM93" s="233">
        <f>IF(AM93=0,,10^-6*AM93*$BJ$5*Ethernet!W761)</f>
        <v>0</v>
      </c>
      <c r="BN93" s="233">
        <f>IF(AN93=0,,10^-6*AN93*$BJ$5*Ethernet!X761)</f>
        <v>0</v>
      </c>
      <c r="BO93" s="233">
        <f>IF(AO93=0,,10^-6*AO93*$BJ$5*Ethernet!Y761)</f>
        <v>0</v>
      </c>
      <c r="BP93" s="233">
        <f>IF(AP93=0,,10^-6*AP93*$BJ$5*Ethernet!Z761)</f>
        <v>0</v>
      </c>
      <c r="BR93" s="139" t="str">
        <f t="shared" si="78"/>
        <v>400G FR4 2 km OSFP, QSFP-DD, QSFP112</v>
      </c>
      <c r="BS93" s="233">
        <f>IF(AS93=0,,10^-6*AS93*$BW$5*Ethernet!P761)</f>
        <v>1.6</v>
      </c>
      <c r="BT93" s="233">
        <f>IF(AT93=0,,10^-6*AT93*$BW$5*Ethernet!Q761)</f>
        <v>3.0981365433455093</v>
      </c>
      <c r="BU93" s="233">
        <f>IF(AU93=0,,10^-6*AU93*$BW$5*Ethernet!R761)</f>
        <v>0</v>
      </c>
      <c r="BV93" s="233">
        <f>IF(AV93=0,,10^-6*AV93*$BW$5*Ethernet!S761)</f>
        <v>0</v>
      </c>
      <c r="BW93" s="233">
        <f>IF(AW93=0,,10^-6*AW93*$BW$5*Ethernet!T761)</f>
        <v>0</v>
      </c>
      <c r="BX93" s="233">
        <f>IF(AX93=0,,10^-6*AX93*$BW$5*Ethernet!U761)</f>
        <v>0</v>
      </c>
      <c r="BY93" s="233">
        <f>IF(AY93=0,,10^-6*AY93*$BW$5*Ethernet!V761)</f>
        <v>0</v>
      </c>
      <c r="BZ93" s="233">
        <f>IF(AZ93=0,,10^-6*AZ93*$BW$5*Ethernet!W761)</f>
        <v>0</v>
      </c>
      <c r="CA93" s="233">
        <f>IF(BA93=0,,10^-6*BA93*$BW$5*Ethernet!X761)</f>
        <v>0</v>
      </c>
      <c r="CB93" s="233">
        <f>IF(BB93=0,,10^-6*BB93*$BW$5*Ethernet!Y761)</f>
        <v>0</v>
      </c>
      <c r="CC93" s="233">
        <f>IF(BC93=0,,10^-6*BC93*$BW$5*Ethernet!Z761)</f>
        <v>0</v>
      </c>
    </row>
    <row r="94" spans="1:81">
      <c r="A94" s="110" t="s">
        <v>34</v>
      </c>
      <c r="B94" s="139" t="str">
        <f>Ethernet!B242</f>
        <v>400G LR8, LR4 10 km OSFP, QSFP-DD, QSFP112</v>
      </c>
      <c r="C94" s="210">
        <f>Ethernet!C242</f>
        <v>0</v>
      </c>
      <c r="D94" s="210">
        <f>Ethernet!D242</f>
        <v>0</v>
      </c>
      <c r="E94" s="210">
        <f>Ethernet!E242</f>
        <v>0</v>
      </c>
      <c r="F94" s="210">
        <f>Ethernet!F242</f>
        <v>0</v>
      </c>
      <c r="G94" s="210">
        <f>Ethernet!G242</f>
        <v>0</v>
      </c>
      <c r="H94" s="210">
        <f>Ethernet!H242</f>
        <v>0</v>
      </c>
      <c r="I94" s="210">
        <f>Ethernet!I242</f>
        <v>0</v>
      </c>
      <c r="J94" s="210">
        <f>Ethernet!J242</f>
        <v>0</v>
      </c>
      <c r="K94" s="210">
        <f>Ethernet!K242</f>
        <v>0</v>
      </c>
      <c r="L94" s="210">
        <f>Ethernet!L242</f>
        <v>0</v>
      </c>
      <c r="M94" s="210">
        <f>Ethernet!M242</f>
        <v>0</v>
      </c>
      <c r="O94" s="139" t="str">
        <f t="shared" si="65"/>
        <v>400G LR8, LR4 10 km OSFP, QSFP-DD, QSFP112</v>
      </c>
      <c r="P94" s="210">
        <f>Ethernet!C328</f>
        <v>1000</v>
      </c>
      <c r="Q94" s="210">
        <f>Ethernet!D328</f>
        <v>1817.6263736263736</v>
      </c>
      <c r="R94" s="210">
        <f>Ethernet!E328</f>
        <v>0</v>
      </c>
      <c r="S94" s="210">
        <f>Ethernet!F328</f>
        <v>0</v>
      </c>
      <c r="T94" s="210">
        <f>Ethernet!G328</f>
        <v>0</v>
      </c>
      <c r="U94" s="210">
        <f>Ethernet!H328</f>
        <v>0</v>
      </c>
      <c r="V94" s="210">
        <f>Ethernet!I328</f>
        <v>0</v>
      </c>
      <c r="W94" s="210">
        <f>Ethernet!J328</f>
        <v>0</v>
      </c>
      <c r="X94" s="210">
        <f>Ethernet!K328</f>
        <v>0</v>
      </c>
      <c r="Y94" s="210">
        <f>Ethernet!L328</f>
        <v>0</v>
      </c>
      <c r="Z94" s="210">
        <f>Ethernet!M328</f>
        <v>0</v>
      </c>
      <c r="AB94" s="211" t="s">
        <v>103</v>
      </c>
      <c r="AC94" s="267">
        <v>4</v>
      </c>
      <c r="AE94" s="139" t="str">
        <f t="shared" si="52"/>
        <v>400G LR8, LR4 10 km OSFP, QSFP-DD, QSFP112</v>
      </c>
      <c r="AF94" s="210">
        <f t="shared" si="53"/>
        <v>0</v>
      </c>
      <c r="AG94" s="210">
        <f t="shared" si="54"/>
        <v>0</v>
      </c>
      <c r="AH94" s="210">
        <f t="shared" si="55"/>
        <v>0</v>
      </c>
      <c r="AI94" s="210">
        <f t="shared" si="56"/>
        <v>0</v>
      </c>
      <c r="AJ94" s="210">
        <f t="shared" si="57"/>
        <v>0</v>
      </c>
      <c r="AK94" s="210">
        <f t="shared" si="58"/>
        <v>0</v>
      </c>
      <c r="AL94" s="210">
        <f t="shared" si="59"/>
        <v>0</v>
      </c>
      <c r="AM94" s="210">
        <f t="shared" si="60"/>
        <v>0</v>
      </c>
      <c r="AN94" s="210">
        <f t="shared" si="61"/>
        <v>0</v>
      </c>
      <c r="AO94" s="210">
        <f t="shared" si="62"/>
        <v>0</v>
      </c>
      <c r="AP94" s="210">
        <f t="shared" si="63"/>
        <v>0</v>
      </c>
      <c r="AR94" s="139" t="str">
        <f t="shared" si="64"/>
        <v>400G LR8, LR4 10 km OSFP, QSFP-DD, QSFP112</v>
      </c>
      <c r="AS94" s="210">
        <f t="shared" si="66"/>
        <v>4000</v>
      </c>
      <c r="AT94" s="210">
        <f t="shared" si="67"/>
        <v>7270.5054945054944</v>
      </c>
      <c r="AU94" s="210">
        <f t="shared" si="68"/>
        <v>0</v>
      </c>
      <c r="AV94" s="210">
        <f t="shared" si="69"/>
        <v>0</v>
      </c>
      <c r="AW94" s="210">
        <f t="shared" si="70"/>
        <v>0</v>
      </c>
      <c r="AX94" s="210">
        <f t="shared" si="71"/>
        <v>0</v>
      </c>
      <c r="AY94" s="210">
        <f t="shared" si="72"/>
        <v>0</v>
      </c>
      <c r="AZ94" s="210">
        <f t="shared" si="73"/>
        <v>0</v>
      </c>
      <c r="BA94" s="210">
        <f t="shared" si="74"/>
        <v>0</v>
      </c>
      <c r="BB94" s="210">
        <f t="shared" si="75"/>
        <v>0</v>
      </c>
      <c r="BC94" s="210">
        <f t="shared" si="76"/>
        <v>0</v>
      </c>
      <c r="BE94" s="139" t="str">
        <f t="shared" si="77"/>
        <v>400G LR8, LR4 10 km OSFP, QSFP-DD, QSFP112</v>
      </c>
      <c r="BF94" s="233">
        <f>IF(AF94=0,,10^-6*AF94*$BJ$5*Ethernet!P762)</f>
        <v>0</v>
      </c>
      <c r="BG94" s="233">
        <f>IF(AG94=0,,10^-6*AG94*$BJ$5*Ethernet!Q762)</f>
        <v>0</v>
      </c>
      <c r="BH94" s="233">
        <f>IF(AH94=0,,10^-6*AH94*$BJ$5*Ethernet!R762)</f>
        <v>0</v>
      </c>
      <c r="BI94" s="233">
        <f>IF(AI94=0,,10^-6*AI94*$BJ$5*Ethernet!S762)</f>
        <v>0</v>
      </c>
      <c r="BJ94" s="233">
        <f>IF(AJ94=0,,10^-6*AJ94*$BJ$5*Ethernet!T762)</f>
        <v>0</v>
      </c>
      <c r="BK94" s="233">
        <f>IF(AK94=0,,10^-6*AK94*$BJ$5*Ethernet!U762)</f>
        <v>0</v>
      </c>
      <c r="BL94" s="233">
        <f>IF(AL94=0,,10^-6*AL94*$BJ$5*Ethernet!V762)</f>
        <v>0</v>
      </c>
      <c r="BM94" s="233">
        <f>IF(AM94=0,,10^-6*AM94*$BJ$5*Ethernet!W762)</f>
        <v>0</v>
      </c>
      <c r="BN94" s="233">
        <f>IF(AN94=0,,10^-6*AN94*$BJ$5*Ethernet!X762)</f>
        <v>0</v>
      </c>
      <c r="BO94" s="233">
        <f>IF(AO94=0,,10^-6*AO94*$BJ$5*Ethernet!Y762)</f>
        <v>0</v>
      </c>
      <c r="BP94" s="233">
        <f>IF(AP94=0,,10^-6*AP94*$BJ$5*Ethernet!Z762)</f>
        <v>0</v>
      </c>
      <c r="BR94" s="139" t="str">
        <f t="shared" si="78"/>
        <v>400G LR8, LR4 10 km OSFP, QSFP-DD, QSFP112</v>
      </c>
      <c r="BS94" s="233">
        <f>IF(AS94=0,,10^-6*AS94*$BW$5*Ethernet!P762)</f>
        <v>6.4</v>
      </c>
      <c r="BT94" s="233">
        <f>IF(AT94=0,,10^-6*AT94*$BW$5*Ethernet!Q762)</f>
        <v>9.6139243103999998</v>
      </c>
      <c r="BU94" s="233">
        <f>IF(AU94=0,,10^-6*AU94*$BW$5*Ethernet!R762)</f>
        <v>0</v>
      </c>
      <c r="BV94" s="233">
        <f>IF(AV94=0,,10^-6*AV94*$BW$5*Ethernet!S762)</f>
        <v>0</v>
      </c>
      <c r="BW94" s="233">
        <f>IF(AW94=0,,10^-6*AW94*$BW$5*Ethernet!T762)</f>
        <v>0</v>
      </c>
      <c r="BX94" s="233">
        <f>IF(AX94=0,,10^-6*AX94*$BW$5*Ethernet!U762)</f>
        <v>0</v>
      </c>
      <c r="BY94" s="233">
        <f>IF(AY94=0,,10^-6*AY94*$BW$5*Ethernet!V762)</f>
        <v>0</v>
      </c>
      <c r="BZ94" s="233">
        <f>IF(AZ94=0,,10^-6*AZ94*$BW$5*Ethernet!W762)</f>
        <v>0</v>
      </c>
      <c r="CA94" s="233">
        <f>IF(BA94=0,,10^-6*BA94*$BW$5*Ethernet!X762)</f>
        <v>0</v>
      </c>
      <c r="CB94" s="233">
        <f>IF(BB94=0,,10^-6*BB94*$BW$5*Ethernet!Y762)</f>
        <v>0</v>
      </c>
      <c r="CC94" s="233">
        <f>IF(BC94=0,,10^-6*BC94*$BW$5*Ethernet!Z762)</f>
        <v>0</v>
      </c>
    </row>
    <row r="95" spans="1:81">
      <c r="A95" s="110" t="s">
        <v>34</v>
      </c>
      <c r="B95" s="139" t="str">
        <f>Ethernet!B243</f>
        <v>400G ER4 40 km TBD</v>
      </c>
      <c r="C95" s="210">
        <f>Ethernet!C243</f>
        <v>0</v>
      </c>
      <c r="D95" s="210">
        <f>Ethernet!D243</f>
        <v>0</v>
      </c>
      <c r="E95" s="210">
        <f>Ethernet!E243</f>
        <v>0</v>
      </c>
      <c r="F95" s="210">
        <f>Ethernet!F243</f>
        <v>0</v>
      </c>
      <c r="G95" s="210">
        <f>Ethernet!G243</f>
        <v>0</v>
      </c>
      <c r="H95" s="210">
        <f>Ethernet!H243</f>
        <v>0</v>
      </c>
      <c r="I95" s="210">
        <f>Ethernet!I243</f>
        <v>0</v>
      </c>
      <c r="J95" s="210">
        <f>Ethernet!J243</f>
        <v>0</v>
      </c>
      <c r="K95" s="210">
        <f>Ethernet!K243</f>
        <v>0</v>
      </c>
      <c r="L95" s="210">
        <f>Ethernet!L243</f>
        <v>0</v>
      </c>
      <c r="M95" s="210">
        <f>Ethernet!M243</f>
        <v>0</v>
      </c>
      <c r="O95" s="139" t="str">
        <f t="shared" si="65"/>
        <v>400G ER4 40 km TBD</v>
      </c>
      <c r="P95" s="210">
        <f>Ethernet!C329</f>
        <v>0</v>
      </c>
      <c r="Q95" s="210">
        <f>Ethernet!D329</f>
        <v>0</v>
      </c>
      <c r="R95" s="210">
        <f>Ethernet!E329</f>
        <v>0</v>
      </c>
      <c r="S95" s="210">
        <f>Ethernet!F329</f>
        <v>0</v>
      </c>
      <c r="T95" s="210">
        <f>Ethernet!G329</f>
        <v>0</v>
      </c>
      <c r="U95" s="210">
        <f>Ethernet!H329</f>
        <v>0</v>
      </c>
      <c r="V95" s="210">
        <f>Ethernet!I329</f>
        <v>0</v>
      </c>
      <c r="W95" s="210">
        <f>Ethernet!J329</f>
        <v>0</v>
      </c>
      <c r="X95" s="210">
        <f>Ethernet!K329</f>
        <v>0</v>
      </c>
      <c r="Y95" s="210">
        <f>Ethernet!L329</f>
        <v>0</v>
      </c>
      <c r="Z95" s="210">
        <f>Ethernet!M329</f>
        <v>0</v>
      </c>
      <c r="AB95" s="211" t="s">
        <v>103</v>
      </c>
      <c r="AC95" s="267">
        <v>4</v>
      </c>
      <c r="AE95" s="139" t="str">
        <f t="shared" si="52"/>
        <v>400G ER4 40 km TBD</v>
      </c>
      <c r="AF95" s="210">
        <f t="shared" si="53"/>
        <v>0</v>
      </c>
      <c r="AG95" s="210">
        <f t="shared" si="54"/>
        <v>0</v>
      </c>
      <c r="AH95" s="210">
        <f t="shared" si="55"/>
        <v>0</v>
      </c>
      <c r="AI95" s="210">
        <f t="shared" si="56"/>
        <v>0</v>
      </c>
      <c r="AJ95" s="210">
        <f t="shared" si="57"/>
        <v>0</v>
      </c>
      <c r="AK95" s="210">
        <f t="shared" si="58"/>
        <v>0</v>
      </c>
      <c r="AL95" s="210">
        <f t="shared" si="59"/>
        <v>0</v>
      </c>
      <c r="AM95" s="210">
        <f t="shared" si="60"/>
        <v>0</v>
      </c>
      <c r="AN95" s="210">
        <f t="shared" si="61"/>
        <v>0</v>
      </c>
      <c r="AO95" s="210">
        <f t="shared" si="62"/>
        <v>0</v>
      </c>
      <c r="AP95" s="210">
        <f t="shared" si="63"/>
        <v>0</v>
      </c>
      <c r="AR95" s="139" t="str">
        <f t="shared" si="64"/>
        <v>400G ER4 40 km TBD</v>
      </c>
      <c r="AS95" s="210">
        <f t="shared" si="66"/>
        <v>0</v>
      </c>
      <c r="AT95" s="210">
        <f t="shared" si="67"/>
        <v>0</v>
      </c>
      <c r="AU95" s="210">
        <f t="shared" si="68"/>
        <v>0</v>
      </c>
      <c r="AV95" s="210">
        <f t="shared" si="69"/>
        <v>0</v>
      </c>
      <c r="AW95" s="210">
        <f t="shared" si="70"/>
        <v>0</v>
      </c>
      <c r="AX95" s="210">
        <f t="shared" si="71"/>
        <v>0</v>
      </c>
      <c r="AY95" s="210">
        <f t="shared" si="72"/>
        <v>0</v>
      </c>
      <c r="AZ95" s="210">
        <f t="shared" si="73"/>
        <v>0</v>
      </c>
      <c r="BA95" s="210">
        <f t="shared" si="74"/>
        <v>0</v>
      </c>
      <c r="BB95" s="210">
        <f t="shared" si="75"/>
        <v>0</v>
      </c>
      <c r="BC95" s="210">
        <f t="shared" si="76"/>
        <v>0</v>
      </c>
      <c r="BE95" s="139" t="str">
        <f t="shared" si="77"/>
        <v>400G ER4 40 km TBD</v>
      </c>
      <c r="BF95" s="233">
        <f>IF(AF95=0,,10^-6*AF95*$BJ$5*Ethernet!P763)</f>
        <v>0</v>
      </c>
      <c r="BG95" s="233">
        <f>IF(AG95=0,,10^-6*AG95*$BJ$5*Ethernet!Q763)</f>
        <v>0</v>
      </c>
      <c r="BH95" s="233">
        <f>IF(AH95=0,,10^-6*AH95*$BJ$5*Ethernet!R763)</f>
        <v>0</v>
      </c>
      <c r="BI95" s="233">
        <f>IF(AI95=0,,10^-6*AI95*$BJ$5*Ethernet!S763)</f>
        <v>0</v>
      </c>
      <c r="BJ95" s="233">
        <f>IF(AJ95=0,,10^-6*AJ95*$BJ$5*Ethernet!T763)</f>
        <v>0</v>
      </c>
      <c r="BK95" s="233">
        <f>IF(AK95=0,,10^-6*AK95*$BJ$5*Ethernet!U763)</f>
        <v>0</v>
      </c>
      <c r="BL95" s="233">
        <f>IF(AL95=0,,10^-6*AL95*$BJ$5*Ethernet!V763)</f>
        <v>0</v>
      </c>
      <c r="BM95" s="233">
        <f>IF(AM95=0,,10^-6*AM95*$BJ$5*Ethernet!W763)</f>
        <v>0</v>
      </c>
      <c r="BN95" s="233">
        <f>IF(AN95=0,,10^-6*AN95*$BJ$5*Ethernet!X763)</f>
        <v>0</v>
      </c>
      <c r="BO95" s="233">
        <f>IF(AO95=0,,10^-6*AO95*$BJ$5*Ethernet!Y763)</f>
        <v>0</v>
      </c>
      <c r="BP95" s="233">
        <f>IF(AP95=0,,10^-6*AP95*$BJ$5*Ethernet!Z763)</f>
        <v>0</v>
      </c>
      <c r="BR95" s="139" t="str">
        <f t="shared" si="78"/>
        <v>400G ER4 40 km TBD</v>
      </c>
      <c r="BS95" s="233">
        <f>IF(AS95=0,,10^-6*AS95*$BW$5*Ethernet!P763)</f>
        <v>0</v>
      </c>
      <c r="BT95" s="233">
        <f>IF(AT95=0,,10^-6*AT95*$BW$5*Ethernet!Q763)</f>
        <v>0</v>
      </c>
      <c r="BU95" s="233">
        <f>IF(AU95=0,,10^-6*AU95*$BW$5*Ethernet!R763)</f>
        <v>0</v>
      </c>
      <c r="BV95" s="233">
        <f>IF(AV95=0,,10^-6*AV95*$BW$5*Ethernet!S763)</f>
        <v>0</v>
      </c>
      <c r="BW95" s="233">
        <f>IF(AW95=0,,10^-6*AW95*$BW$5*Ethernet!T763)</f>
        <v>0</v>
      </c>
      <c r="BX95" s="233">
        <f>IF(AX95=0,,10^-6*AX95*$BW$5*Ethernet!U763)</f>
        <v>0</v>
      </c>
      <c r="BY95" s="233">
        <f>IF(AY95=0,,10^-6*AY95*$BW$5*Ethernet!V763)</f>
        <v>0</v>
      </c>
      <c r="BZ95" s="233">
        <f>IF(AZ95=0,,10^-6*AZ95*$BW$5*Ethernet!W763)</f>
        <v>0</v>
      </c>
      <c r="CA95" s="233">
        <f>IF(BA95=0,,10^-6*BA95*$BW$5*Ethernet!X763)</f>
        <v>0</v>
      </c>
      <c r="CB95" s="233">
        <f>IF(BB95=0,,10^-6*BB95*$BW$5*Ethernet!Y763)</f>
        <v>0</v>
      </c>
      <c r="CC95" s="233">
        <f>IF(BC95=0,,10^-6*BC95*$BW$5*Ethernet!Z763)</f>
        <v>0</v>
      </c>
    </row>
    <row r="96" spans="1:81">
      <c r="A96" s="110" t="s">
        <v>34</v>
      </c>
      <c r="B96" s="139" t="str">
        <f>Ethernet!B244</f>
        <v>800G SR8 50 m OSFP, QSFP-DD800</v>
      </c>
      <c r="C96" s="210">
        <f>Ethernet!C244</f>
        <v>0</v>
      </c>
      <c r="D96" s="210">
        <f>Ethernet!D244</f>
        <v>0</v>
      </c>
      <c r="E96" s="210">
        <f>Ethernet!E244</f>
        <v>0</v>
      </c>
      <c r="F96" s="210">
        <f>Ethernet!F244</f>
        <v>0</v>
      </c>
      <c r="G96" s="210">
        <f>Ethernet!G244</f>
        <v>0</v>
      </c>
      <c r="H96" s="210">
        <f>Ethernet!H244</f>
        <v>0</v>
      </c>
      <c r="I96" s="210">
        <f>Ethernet!I244</f>
        <v>0</v>
      </c>
      <c r="J96" s="210">
        <f>Ethernet!J244</f>
        <v>0</v>
      </c>
      <c r="K96" s="210">
        <f>Ethernet!K244</f>
        <v>0</v>
      </c>
      <c r="L96" s="210">
        <f>Ethernet!L244</f>
        <v>0</v>
      </c>
      <c r="M96" s="210">
        <f>Ethernet!M244</f>
        <v>0</v>
      </c>
      <c r="O96" s="139" t="str">
        <f t="shared" si="65"/>
        <v>800G SR8 50 m OSFP, QSFP-DD800</v>
      </c>
      <c r="P96" s="210">
        <f>Ethernet!C330</f>
        <v>0</v>
      </c>
      <c r="Q96" s="210">
        <f>Ethernet!D330</f>
        <v>0</v>
      </c>
      <c r="R96" s="210">
        <f>Ethernet!E330</f>
        <v>0</v>
      </c>
      <c r="S96" s="210">
        <f>Ethernet!F330</f>
        <v>0</v>
      </c>
      <c r="T96" s="210">
        <f>Ethernet!G330</f>
        <v>0</v>
      </c>
      <c r="U96" s="210">
        <f>Ethernet!H330</f>
        <v>0</v>
      </c>
      <c r="V96" s="210">
        <f>Ethernet!I330</f>
        <v>0</v>
      </c>
      <c r="W96" s="210">
        <f>Ethernet!J330</f>
        <v>0</v>
      </c>
      <c r="X96" s="210">
        <f>Ethernet!K330</f>
        <v>0</v>
      </c>
      <c r="Y96" s="210">
        <f>Ethernet!L330</f>
        <v>0</v>
      </c>
      <c r="Z96" s="210">
        <f>Ethernet!M330</f>
        <v>0</v>
      </c>
      <c r="AB96" s="211" t="s">
        <v>106</v>
      </c>
      <c r="AC96" s="267">
        <v>8</v>
      </c>
      <c r="AE96" s="139" t="str">
        <f t="shared" si="52"/>
        <v>800G SR8 50 m OSFP, QSFP-DD800</v>
      </c>
      <c r="AF96" s="210">
        <f t="shared" si="53"/>
        <v>0</v>
      </c>
      <c r="AG96" s="210">
        <f t="shared" si="54"/>
        <v>0</v>
      </c>
      <c r="AH96" s="210">
        <f t="shared" si="55"/>
        <v>0</v>
      </c>
      <c r="AI96" s="210">
        <f t="shared" si="56"/>
        <v>0</v>
      </c>
      <c r="AJ96" s="210">
        <f t="shared" si="57"/>
        <v>0</v>
      </c>
      <c r="AK96" s="210">
        <f t="shared" si="58"/>
        <v>0</v>
      </c>
      <c r="AL96" s="210">
        <f t="shared" si="59"/>
        <v>0</v>
      </c>
      <c r="AM96" s="210">
        <f t="shared" si="60"/>
        <v>0</v>
      </c>
      <c r="AN96" s="210">
        <f t="shared" si="61"/>
        <v>0</v>
      </c>
      <c r="AO96" s="210">
        <f t="shared" si="62"/>
        <v>0</v>
      </c>
      <c r="AP96" s="210">
        <f t="shared" si="63"/>
        <v>0</v>
      </c>
      <c r="AR96" s="139" t="str">
        <f t="shared" si="64"/>
        <v>800G SR8 50 m OSFP, QSFP-DD800</v>
      </c>
      <c r="AS96" s="210">
        <f t="shared" si="66"/>
        <v>0</v>
      </c>
      <c r="AT96" s="210">
        <f t="shared" si="67"/>
        <v>0</v>
      </c>
      <c r="AU96" s="210">
        <f t="shared" si="68"/>
        <v>0</v>
      </c>
      <c r="AV96" s="210">
        <f t="shared" si="69"/>
        <v>0</v>
      </c>
      <c r="AW96" s="210">
        <f t="shared" si="70"/>
        <v>0</v>
      </c>
      <c r="AX96" s="210">
        <f t="shared" si="71"/>
        <v>0</v>
      </c>
      <c r="AY96" s="210">
        <f t="shared" si="72"/>
        <v>0</v>
      </c>
      <c r="AZ96" s="210">
        <f t="shared" si="73"/>
        <v>0</v>
      </c>
      <c r="BA96" s="210">
        <f t="shared" si="74"/>
        <v>0</v>
      </c>
      <c r="BB96" s="210">
        <f t="shared" si="75"/>
        <v>0</v>
      </c>
      <c r="BC96" s="210">
        <f t="shared" si="76"/>
        <v>0</v>
      </c>
      <c r="BE96" s="139" t="str">
        <f t="shared" si="77"/>
        <v>800G SR8 50 m OSFP, QSFP-DD800</v>
      </c>
      <c r="BF96" s="233">
        <f>IF(AF96=0,,10^-6*AF96*$BJ$5*Ethernet!P764)</f>
        <v>0</v>
      </c>
      <c r="BG96" s="233">
        <f>IF(AG96=0,,10^-6*AG96*$BJ$5*Ethernet!Q764)</f>
        <v>0</v>
      </c>
      <c r="BH96" s="233">
        <f>IF(AH96=0,,10^-6*AH96*$BJ$5*Ethernet!R764)</f>
        <v>0</v>
      </c>
      <c r="BI96" s="233">
        <f>IF(AI96=0,,10^-6*AI96*$BJ$5*Ethernet!S764)</f>
        <v>0</v>
      </c>
      <c r="BJ96" s="233">
        <f>IF(AJ96=0,,10^-6*AJ96*$BJ$5*Ethernet!T764)</f>
        <v>0</v>
      </c>
      <c r="BK96" s="233">
        <f>IF(AK96=0,,10^-6*AK96*$BJ$5*Ethernet!U764)</f>
        <v>0</v>
      </c>
      <c r="BL96" s="233">
        <f>IF(AL96=0,,10^-6*AL96*$BJ$5*Ethernet!V764)</f>
        <v>0</v>
      </c>
      <c r="BM96" s="233">
        <f>IF(AM96=0,,10^-6*AM96*$BJ$5*Ethernet!W764)</f>
        <v>0</v>
      </c>
      <c r="BN96" s="233">
        <f>IF(AN96=0,,10^-6*AN96*$BJ$5*Ethernet!X764)</f>
        <v>0</v>
      </c>
      <c r="BO96" s="233">
        <f>IF(AO96=0,,10^-6*AO96*$BJ$5*Ethernet!Y764)</f>
        <v>0</v>
      </c>
      <c r="BP96" s="233">
        <f>IF(AP96=0,,10^-6*AP96*$BJ$5*Ethernet!Z764)</f>
        <v>0</v>
      </c>
      <c r="BR96" s="139" t="str">
        <f t="shared" si="78"/>
        <v>800G SR8 50 m OSFP, QSFP-DD800</v>
      </c>
      <c r="BS96" s="233">
        <f>IF(AS96=0,,10^-6*AS96*$BW$5*Ethernet!P764)</f>
        <v>0</v>
      </c>
      <c r="BT96" s="233">
        <f>IF(AT96=0,,10^-6*AT96*$BW$5*Ethernet!Q764)</f>
        <v>0</v>
      </c>
      <c r="BU96" s="233">
        <f>IF(AU96=0,,10^-6*AU96*$BW$5*Ethernet!R764)</f>
        <v>0</v>
      </c>
      <c r="BV96" s="233">
        <f>IF(AV96=0,,10^-6*AV96*$BW$5*Ethernet!S764)</f>
        <v>0</v>
      </c>
      <c r="BW96" s="233">
        <f>IF(AW96=0,,10^-6*AW96*$BW$5*Ethernet!T764)</f>
        <v>0</v>
      </c>
      <c r="BX96" s="233">
        <f>IF(AX96=0,,10^-6*AX96*$BW$5*Ethernet!U764)</f>
        <v>0</v>
      </c>
      <c r="BY96" s="233">
        <f>IF(AY96=0,,10^-6*AY96*$BW$5*Ethernet!V764)</f>
        <v>0</v>
      </c>
      <c r="BZ96" s="233">
        <f>IF(AZ96=0,,10^-6*AZ96*$BW$5*Ethernet!W764)</f>
        <v>0</v>
      </c>
      <c r="CA96" s="233">
        <f>IF(BA96=0,,10^-6*BA96*$BW$5*Ethernet!X764)</f>
        <v>0</v>
      </c>
      <c r="CB96" s="233">
        <f>IF(BB96=0,,10^-6*BB96*$BW$5*Ethernet!Y764)</f>
        <v>0</v>
      </c>
      <c r="CC96" s="233">
        <f>IF(BC96=0,,10^-6*BC96*$BW$5*Ethernet!Z764)</f>
        <v>0</v>
      </c>
    </row>
    <row r="97" spans="1:81">
      <c r="A97" s="110" t="s">
        <v>34</v>
      </c>
      <c r="B97" s="139" t="str">
        <f>Ethernet!B245</f>
        <v>800G DR8, DR4 500 m OSFP, QSFP-DD800</v>
      </c>
      <c r="C97" s="210">
        <f>Ethernet!C245</f>
        <v>0</v>
      </c>
      <c r="D97" s="210">
        <f>Ethernet!D245</f>
        <v>0</v>
      </c>
      <c r="E97" s="210">
        <f>Ethernet!E245</f>
        <v>0</v>
      </c>
      <c r="F97" s="210">
        <f>Ethernet!F245</f>
        <v>0</v>
      </c>
      <c r="G97" s="210">
        <f>Ethernet!G245</f>
        <v>0</v>
      </c>
      <c r="H97" s="210">
        <f>Ethernet!H245</f>
        <v>0</v>
      </c>
      <c r="I97" s="210">
        <f>Ethernet!I245</f>
        <v>0</v>
      </c>
      <c r="J97" s="210">
        <f>Ethernet!J245</f>
        <v>0</v>
      </c>
      <c r="K97" s="210">
        <f>Ethernet!K245</f>
        <v>0</v>
      </c>
      <c r="L97" s="210">
        <f>Ethernet!L245</f>
        <v>0</v>
      </c>
      <c r="M97" s="210">
        <f>Ethernet!M245</f>
        <v>0</v>
      </c>
      <c r="O97" s="139" t="str">
        <f t="shared" si="65"/>
        <v>800G DR8, DR4 500 m OSFP, QSFP-DD800</v>
      </c>
      <c r="P97" s="210">
        <f>Ethernet!C331</f>
        <v>0</v>
      </c>
      <c r="Q97" s="210">
        <f>Ethernet!D331</f>
        <v>0</v>
      </c>
      <c r="R97" s="210">
        <f>Ethernet!E331</f>
        <v>0</v>
      </c>
      <c r="S97" s="210">
        <f>Ethernet!F331</f>
        <v>0</v>
      </c>
      <c r="T97" s="210">
        <f>Ethernet!G331</f>
        <v>0</v>
      </c>
      <c r="U97" s="210">
        <f>Ethernet!H331</f>
        <v>0</v>
      </c>
      <c r="V97" s="210">
        <f>Ethernet!I331</f>
        <v>0</v>
      </c>
      <c r="W97" s="210">
        <f>Ethernet!J331</f>
        <v>0</v>
      </c>
      <c r="X97" s="210">
        <f>Ethernet!K331</f>
        <v>0</v>
      </c>
      <c r="Y97" s="210">
        <f>Ethernet!L331</f>
        <v>0</v>
      </c>
      <c r="Z97" s="210">
        <f>Ethernet!M331</f>
        <v>0</v>
      </c>
      <c r="AB97" s="211" t="s">
        <v>103</v>
      </c>
      <c r="AC97" s="267">
        <v>8</v>
      </c>
      <c r="AE97" s="139" t="str">
        <f t="shared" ref="AE97:AE113" si="79">O97</f>
        <v>800G DR8, DR4 500 m OSFP, QSFP-DD800</v>
      </c>
      <c r="AF97" s="210">
        <f t="shared" ref="AF97:AF132" si="80">C97+IF($AB97="DML",$AC97*P97)</f>
        <v>0</v>
      </c>
      <c r="AG97" s="210">
        <f t="shared" ref="AG97:AG132" si="81">D97+IF($AB97="DML",$AC97*Q97)</f>
        <v>0</v>
      </c>
      <c r="AH97" s="210">
        <f t="shared" ref="AH97:AH132" si="82">E97+IF($AB97="DML",$AC97*R97)</f>
        <v>0</v>
      </c>
      <c r="AI97" s="210">
        <f t="shared" ref="AI97:AI132" si="83">F97+IF($AB97="DML",$AC97*S97)</f>
        <v>0</v>
      </c>
      <c r="AJ97" s="210">
        <f t="shared" ref="AJ97:AJ132" si="84">G97+IF($AB97="DML",$AC97*T97)</f>
        <v>0</v>
      </c>
      <c r="AK97" s="210">
        <f t="shared" ref="AK97:AK132" si="85">H97+IF($AB97="DML",$AC97*U97)</f>
        <v>0</v>
      </c>
      <c r="AL97" s="210">
        <f t="shared" ref="AL97:AL132" si="86">I97+IF($AB97="DML",$AC97*V97)</f>
        <v>0</v>
      </c>
      <c r="AM97" s="210">
        <f t="shared" ref="AM97:AM132" si="87">J97+IF($AB97="DML",$AC97*W97)</f>
        <v>0</v>
      </c>
      <c r="AN97" s="210">
        <f t="shared" ref="AN97:AN132" si="88">K97+IF($AB97="DML",$AC97*X97)</f>
        <v>0</v>
      </c>
      <c r="AO97" s="210">
        <f t="shared" ref="AO97:AO132" si="89">L97+IF($AB97="DML",$AC97*Y97)</f>
        <v>0</v>
      </c>
      <c r="AP97" s="210">
        <f t="shared" ref="AP97:AP132" si="90">M97+IF($AB97="DML",$AC97*Z97)</f>
        <v>0</v>
      </c>
      <c r="AR97" s="139" t="str">
        <f t="shared" ref="AR97:AR113" si="91">O97</f>
        <v>800G DR8, DR4 500 m OSFP, QSFP-DD800</v>
      </c>
      <c r="AS97" s="210">
        <f t="shared" si="66"/>
        <v>0</v>
      </c>
      <c r="AT97" s="210">
        <f t="shared" si="67"/>
        <v>0</v>
      </c>
      <c r="AU97" s="210">
        <f t="shared" si="68"/>
        <v>0</v>
      </c>
      <c r="AV97" s="210">
        <f t="shared" si="69"/>
        <v>0</v>
      </c>
      <c r="AW97" s="210">
        <f t="shared" si="70"/>
        <v>0</v>
      </c>
      <c r="AX97" s="210">
        <f t="shared" si="71"/>
        <v>0</v>
      </c>
      <c r="AY97" s="210">
        <f t="shared" si="72"/>
        <v>0</v>
      </c>
      <c r="AZ97" s="210">
        <f t="shared" si="73"/>
        <v>0</v>
      </c>
      <c r="BA97" s="210">
        <f t="shared" si="74"/>
        <v>0</v>
      </c>
      <c r="BB97" s="210">
        <f t="shared" si="75"/>
        <v>0</v>
      </c>
      <c r="BC97" s="210">
        <f t="shared" si="76"/>
        <v>0</v>
      </c>
      <c r="BE97" s="139" t="str">
        <f t="shared" si="77"/>
        <v>800G DR8, DR4 500 m OSFP, QSFP-DD800</v>
      </c>
      <c r="BF97" s="233">
        <f>IF(AF97=0,,10^-6*AF97*$BJ$5*Ethernet!P765)</f>
        <v>0</v>
      </c>
      <c r="BG97" s="233">
        <f>IF(AG97=0,,10^-6*AG97*$BJ$5*Ethernet!Q765)</f>
        <v>0</v>
      </c>
      <c r="BH97" s="233">
        <f>IF(AH97=0,,10^-6*AH97*$BJ$5*Ethernet!R765)</f>
        <v>0</v>
      </c>
      <c r="BI97" s="233">
        <f>IF(AI97=0,,10^-6*AI97*$BJ$5*Ethernet!S765)</f>
        <v>0</v>
      </c>
      <c r="BJ97" s="233">
        <f>IF(AJ97=0,,10^-6*AJ97*$BJ$5*Ethernet!T765)</f>
        <v>0</v>
      </c>
      <c r="BK97" s="233">
        <f>IF(AK97=0,,10^-6*AK97*$BJ$5*Ethernet!U765)</f>
        <v>0</v>
      </c>
      <c r="BL97" s="233">
        <f>IF(AL97=0,,10^-6*AL97*$BJ$5*Ethernet!V765)</f>
        <v>0</v>
      </c>
      <c r="BM97" s="233">
        <f>IF(AM97=0,,10^-6*AM97*$BJ$5*Ethernet!W765)</f>
        <v>0</v>
      </c>
      <c r="BN97" s="233">
        <f>IF(AN97=0,,10^-6*AN97*$BJ$5*Ethernet!X765)</f>
        <v>0</v>
      </c>
      <c r="BO97" s="233">
        <f>IF(AO97=0,,10^-6*AO97*$BJ$5*Ethernet!Y765)</f>
        <v>0</v>
      </c>
      <c r="BP97" s="233">
        <f>IF(AP97=0,,10^-6*AP97*$BJ$5*Ethernet!Z765)</f>
        <v>0</v>
      </c>
      <c r="BR97" s="139" t="str">
        <f t="shared" si="78"/>
        <v>800G DR8, DR4 500 m OSFP, QSFP-DD800</v>
      </c>
      <c r="BS97" s="233">
        <f>IF(AS97=0,,10^-6*AS97*$BW$5*Ethernet!P765)</f>
        <v>0</v>
      </c>
      <c r="BT97" s="233">
        <f>IF(AT97=0,,10^-6*AT97*$BW$5*Ethernet!Q765)</f>
        <v>0</v>
      </c>
      <c r="BU97" s="233">
        <f>IF(AU97=0,,10^-6*AU97*$BW$5*Ethernet!R765)</f>
        <v>0</v>
      </c>
      <c r="BV97" s="233">
        <f>IF(AV97=0,,10^-6*AV97*$BW$5*Ethernet!S765)</f>
        <v>0</v>
      </c>
      <c r="BW97" s="233">
        <f>IF(AW97=0,,10^-6*AW97*$BW$5*Ethernet!T765)</f>
        <v>0</v>
      </c>
      <c r="BX97" s="233">
        <f>IF(AX97=0,,10^-6*AX97*$BW$5*Ethernet!U765)</f>
        <v>0</v>
      </c>
      <c r="BY97" s="233">
        <f>IF(AY97=0,,10^-6*AY97*$BW$5*Ethernet!V765)</f>
        <v>0</v>
      </c>
      <c r="BZ97" s="233">
        <f>IF(AZ97=0,,10^-6*AZ97*$BW$5*Ethernet!W765)</f>
        <v>0</v>
      </c>
      <c r="CA97" s="233">
        <f>IF(BA97=0,,10^-6*BA97*$BW$5*Ethernet!X765)</f>
        <v>0</v>
      </c>
      <c r="CB97" s="233">
        <f>IF(BB97=0,,10^-6*BB97*$BW$5*Ethernet!Y765)</f>
        <v>0</v>
      </c>
      <c r="CC97" s="233">
        <f>IF(BC97=0,,10^-6*BC97*$BW$5*Ethernet!Z765)</f>
        <v>0</v>
      </c>
    </row>
    <row r="98" spans="1:81">
      <c r="A98" s="110" t="s">
        <v>34</v>
      </c>
      <c r="B98" s="139" t="str">
        <f>Ethernet!B246</f>
        <v>2x(400G FR4), 800G FR4 2 km OSFP, QSFP-DD800</v>
      </c>
      <c r="C98" s="210">
        <f>Ethernet!C246</f>
        <v>0</v>
      </c>
      <c r="D98" s="210">
        <f>Ethernet!D246</f>
        <v>0</v>
      </c>
      <c r="E98" s="210">
        <f>Ethernet!E246</f>
        <v>0</v>
      </c>
      <c r="F98" s="210">
        <f>Ethernet!F246</f>
        <v>0</v>
      </c>
      <c r="G98" s="210">
        <f>Ethernet!G246</f>
        <v>0</v>
      </c>
      <c r="H98" s="210">
        <f>Ethernet!H246</f>
        <v>0</v>
      </c>
      <c r="I98" s="210">
        <f>Ethernet!I246</f>
        <v>0</v>
      </c>
      <c r="J98" s="210">
        <f>Ethernet!J246</f>
        <v>0</v>
      </c>
      <c r="K98" s="210">
        <f>Ethernet!K246</f>
        <v>0</v>
      </c>
      <c r="L98" s="210">
        <f>Ethernet!L246</f>
        <v>0</v>
      </c>
      <c r="M98" s="210">
        <f>Ethernet!M246</f>
        <v>0</v>
      </c>
      <c r="O98" s="139" t="str">
        <f t="shared" si="65"/>
        <v>2x(400G FR4), 800G FR4 2 km OSFP, QSFP-DD800</v>
      </c>
      <c r="P98" s="210">
        <f>Ethernet!C332</f>
        <v>0</v>
      </c>
      <c r="Q98" s="210">
        <f>Ethernet!D332</f>
        <v>0</v>
      </c>
      <c r="R98" s="210">
        <f>Ethernet!E332</f>
        <v>0</v>
      </c>
      <c r="S98" s="210">
        <f>Ethernet!F332</f>
        <v>0</v>
      </c>
      <c r="T98" s="210">
        <f>Ethernet!G332</f>
        <v>0</v>
      </c>
      <c r="U98" s="210">
        <f>Ethernet!H332</f>
        <v>0</v>
      </c>
      <c r="V98" s="210">
        <f>Ethernet!I332</f>
        <v>0</v>
      </c>
      <c r="W98" s="210">
        <f>Ethernet!J332</f>
        <v>0</v>
      </c>
      <c r="X98" s="210">
        <f>Ethernet!K332</f>
        <v>0</v>
      </c>
      <c r="Y98" s="210">
        <f>Ethernet!L332</f>
        <v>0</v>
      </c>
      <c r="Z98" s="210">
        <f>Ethernet!M332</f>
        <v>0</v>
      </c>
      <c r="AB98" s="211" t="s">
        <v>103</v>
      </c>
      <c r="AC98" s="267">
        <v>8</v>
      </c>
      <c r="AE98" s="139" t="str">
        <f t="shared" si="79"/>
        <v>2x(400G FR4), 800G FR4 2 km OSFP, QSFP-DD800</v>
      </c>
      <c r="AF98" s="210">
        <f t="shared" si="80"/>
        <v>0</v>
      </c>
      <c r="AG98" s="210">
        <f t="shared" si="81"/>
        <v>0</v>
      </c>
      <c r="AH98" s="210">
        <f t="shared" si="82"/>
        <v>0</v>
      </c>
      <c r="AI98" s="210">
        <f t="shared" si="83"/>
        <v>0</v>
      </c>
      <c r="AJ98" s="210">
        <f t="shared" si="84"/>
        <v>0</v>
      </c>
      <c r="AK98" s="210">
        <f t="shared" si="85"/>
        <v>0</v>
      </c>
      <c r="AL98" s="210">
        <f t="shared" si="86"/>
        <v>0</v>
      </c>
      <c r="AM98" s="210">
        <f t="shared" si="87"/>
        <v>0</v>
      </c>
      <c r="AN98" s="210">
        <f t="shared" si="88"/>
        <v>0</v>
      </c>
      <c r="AO98" s="210">
        <f t="shared" si="89"/>
        <v>0</v>
      </c>
      <c r="AP98" s="210">
        <f t="shared" si="90"/>
        <v>0</v>
      </c>
      <c r="AR98" s="139" t="str">
        <f t="shared" si="91"/>
        <v>2x(400G FR4), 800G FR4 2 km OSFP, QSFP-DD800</v>
      </c>
      <c r="AS98" s="210">
        <f t="shared" si="66"/>
        <v>0</v>
      </c>
      <c r="AT98" s="210">
        <f t="shared" si="67"/>
        <v>0</v>
      </c>
      <c r="AU98" s="210">
        <f t="shared" si="68"/>
        <v>0</v>
      </c>
      <c r="AV98" s="210">
        <f t="shared" si="69"/>
        <v>0</v>
      </c>
      <c r="AW98" s="210">
        <f t="shared" si="70"/>
        <v>0</v>
      </c>
      <c r="AX98" s="210">
        <f t="shared" si="71"/>
        <v>0</v>
      </c>
      <c r="AY98" s="210">
        <f t="shared" si="72"/>
        <v>0</v>
      </c>
      <c r="AZ98" s="210">
        <f t="shared" si="73"/>
        <v>0</v>
      </c>
      <c r="BA98" s="210">
        <f t="shared" si="74"/>
        <v>0</v>
      </c>
      <c r="BB98" s="210">
        <f t="shared" si="75"/>
        <v>0</v>
      </c>
      <c r="BC98" s="210">
        <f t="shared" si="76"/>
        <v>0</v>
      </c>
      <c r="BE98" s="139" t="str">
        <f t="shared" si="77"/>
        <v>2x(400G FR4), 800G FR4 2 km OSFP, QSFP-DD800</v>
      </c>
      <c r="BF98" s="233">
        <f>IF(AF98=0,,10^-6*AF98*$BJ$5*Ethernet!P766)</f>
        <v>0</v>
      </c>
      <c r="BG98" s="233">
        <f>IF(AG98=0,,10^-6*AG98*$BJ$5*Ethernet!Q766)</f>
        <v>0</v>
      </c>
      <c r="BH98" s="233">
        <f>IF(AH98=0,,10^-6*AH98*$BJ$5*Ethernet!R766)</f>
        <v>0</v>
      </c>
      <c r="BI98" s="233">
        <f>IF(AI98=0,,10^-6*AI98*$BJ$5*Ethernet!S766)</f>
        <v>0</v>
      </c>
      <c r="BJ98" s="233">
        <f>IF(AJ98=0,,10^-6*AJ98*$BJ$5*Ethernet!T766)</f>
        <v>0</v>
      </c>
      <c r="BK98" s="233">
        <f>IF(AK98=0,,10^-6*AK98*$BJ$5*Ethernet!U766)</f>
        <v>0</v>
      </c>
      <c r="BL98" s="233">
        <f>IF(AL98=0,,10^-6*AL98*$BJ$5*Ethernet!V766)</f>
        <v>0</v>
      </c>
      <c r="BM98" s="233">
        <f>IF(AM98=0,,10^-6*AM98*$BJ$5*Ethernet!W766)</f>
        <v>0</v>
      </c>
      <c r="BN98" s="233">
        <f>IF(AN98=0,,10^-6*AN98*$BJ$5*Ethernet!X766)</f>
        <v>0</v>
      </c>
      <c r="BO98" s="233">
        <f>IF(AO98=0,,10^-6*AO98*$BJ$5*Ethernet!Y766)</f>
        <v>0</v>
      </c>
      <c r="BP98" s="233">
        <f>IF(AP98=0,,10^-6*AP98*$BJ$5*Ethernet!Z766)</f>
        <v>0</v>
      </c>
      <c r="BR98" s="139" t="str">
        <f t="shared" si="78"/>
        <v>2x(400G FR4), 800G FR4 2 km OSFP, QSFP-DD800</v>
      </c>
      <c r="BS98" s="233">
        <f>IF(AS98=0,,10^-6*AS98*$BW$5*Ethernet!P766)</f>
        <v>0</v>
      </c>
      <c r="BT98" s="233">
        <f>IF(AT98=0,,10^-6*AT98*$BW$5*Ethernet!Q766)</f>
        <v>0</v>
      </c>
      <c r="BU98" s="233">
        <f>IF(AU98=0,,10^-6*AU98*$BW$5*Ethernet!R766)</f>
        <v>0</v>
      </c>
      <c r="BV98" s="233">
        <f>IF(AV98=0,,10^-6*AV98*$BW$5*Ethernet!S766)</f>
        <v>0</v>
      </c>
      <c r="BW98" s="233">
        <f>IF(AW98=0,,10^-6*AW98*$BW$5*Ethernet!T766)</f>
        <v>0</v>
      </c>
      <c r="BX98" s="233">
        <f>IF(AX98=0,,10^-6*AX98*$BW$5*Ethernet!U766)</f>
        <v>0</v>
      </c>
      <c r="BY98" s="233">
        <f>IF(AY98=0,,10^-6*AY98*$BW$5*Ethernet!V766)</f>
        <v>0</v>
      </c>
      <c r="BZ98" s="233">
        <f>IF(AZ98=0,,10^-6*AZ98*$BW$5*Ethernet!W766)</f>
        <v>0</v>
      </c>
      <c r="CA98" s="233">
        <f>IF(BA98=0,,10^-6*BA98*$BW$5*Ethernet!X766)</f>
        <v>0</v>
      </c>
      <c r="CB98" s="233">
        <f>IF(BB98=0,,10^-6*BB98*$BW$5*Ethernet!Y766)</f>
        <v>0</v>
      </c>
      <c r="CC98" s="233">
        <f>IF(BC98=0,,10^-6*BC98*$BW$5*Ethernet!Z766)</f>
        <v>0</v>
      </c>
    </row>
    <row r="99" spans="1:81">
      <c r="A99" s="110" t="s">
        <v>34</v>
      </c>
      <c r="B99" s="139" t="str">
        <f>Ethernet!B247</f>
        <v>800G LR8, LR4 6, 10 km TBD</v>
      </c>
      <c r="C99" s="210">
        <f>Ethernet!C247</f>
        <v>0</v>
      </c>
      <c r="D99" s="210">
        <f>Ethernet!D247</f>
        <v>0</v>
      </c>
      <c r="E99" s="210">
        <f>Ethernet!E247</f>
        <v>0</v>
      </c>
      <c r="F99" s="210">
        <f>Ethernet!F247</f>
        <v>0</v>
      </c>
      <c r="G99" s="210">
        <f>Ethernet!G247</f>
        <v>0</v>
      </c>
      <c r="H99" s="210">
        <f>Ethernet!H247</f>
        <v>0</v>
      </c>
      <c r="I99" s="210">
        <f>Ethernet!I247</f>
        <v>0</v>
      </c>
      <c r="J99" s="210">
        <f>Ethernet!J247</f>
        <v>0</v>
      </c>
      <c r="K99" s="210">
        <f>Ethernet!K247</f>
        <v>0</v>
      </c>
      <c r="L99" s="210">
        <f>Ethernet!L247</f>
        <v>0</v>
      </c>
      <c r="M99" s="210">
        <f>Ethernet!M247</f>
        <v>0</v>
      </c>
      <c r="O99" s="139" t="str">
        <f t="shared" si="65"/>
        <v>800G LR8, LR4 6, 10 km TBD</v>
      </c>
      <c r="P99" s="210">
        <f>Ethernet!C333</f>
        <v>0</v>
      </c>
      <c r="Q99" s="210">
        <f>Ethernet!D333</f>
        <v>0</v>
      </c>
      <c r="R99" s="210">
        <f>Ethernet!E333</f>
        <v>0</v>
      </c>
      <c r="S99" s="210">
        <f>Ethernet!F333</f>
        <v>0</v>
      </c>
      <c r="T99" s="210">
        <f>Ethernet!G333</f>
        <v>0</v>
      </c>
      <c r="U99" s="210">
        <f>Ethernet!H333</f>
        <v>0</v>
      </c>
      <c r="V99" s="210">
        <f>Ethernet!I333</f>
        <v>0</v>
      </c>
      <c r="W99" s="210">
        <f>Ethernet!J333</f>
        <v>0</v>
      </c>
      <c r="X99" s="210">
        <f>Ethernet!K333</f>
        <v>0</v>
      </c>
      <c r="Y99" s="210">
        <f>Ethernet!L333</f>
        <v>0</v>
      </c>
      <c r="Z99" s="210">
        <f>Ethernet!M333</f>
        <v>0</v>
      </c>
      <c r="AB99" s="211" t="s">
        <v>103</v>
      </c>
      <c r="AC99" s="267">
        <v>8</v>
      </c>
      <c r="AE99" s="139" t="str">
        <f t="shared" si="79"/>
        <v>800G LR8, LR4 6, 10 km TBD</v>
      </c>
      <c r="AF99" s="210">
        <f t="shared" si="80"/>
        <v>0</v>
      </c>
      <c r="AG99" s="210">
        <f t="shared" si="81"/>
        <v>0</v>
      </c>
      <c r="AH99" s="210">
        <f t="shared" si="82"/>
        <v>0</v>
      </c>
      <c r="AI99" s="210">
        <f t="shared" si="83"/>
        <v>0</v>
      </c>
      <c r="AJ99" s="210">
        <f t="shared" si="84"/>
        <v>0</v>
      </c>
      <c r="AK99" s="210">
        <f t="shared" si="85"/>
        <v>0</v>
      </c>
      <c r="AL99" s="210">
        <f t="shared" si="86"/>
        <v>0</v>
      </c>
      <c r="AM99" s="210">
        <f t="shared" si="87"/>
        <v>0</v>
      </c>
      <c r="AN99" s="210">
        <f t="shared" si="88"/>
        <v>0</v>
      </c>
      <c r="AO99" s="210">
        <f t="shared" si="89"/>
        <v>0</v>
      </c>
      <c r="AP99" s="210">
        <f t="shared" si="90"/>
        <v>0</v>
      </c>
      <c r="AR99" s="139" t="str">
        <f t="shared" si="91"/>
        <v>800G LR8, LR4 6, 10 km TBD</v>
      </c>
      <c r="AS99" s="210">
        <f t="shared" si="66"/>
        <v>0</v>
      </c>
      <c r="AT99" s="210">
        <f t="shared" si="67"/>
        <v>0</v>
      </c>
      <c r="AU99" s="210">
        <f t="shared" si="68"/>
        <v>0</v>
      </c>
      <c r="AV99" s="210">
        <f t="shared" si="69"/>
        <v>0</v>
      </c>
      <c r="AW99" s="210">
        <f t="shared" si="70"/>
        <v>0</v>
      </c>
      <c r="AX99" s="210">
        <f t="shared" si="71"/>
        <v>0</v>
      </c>
      <c r="AY99" s="210">
        <f t="shared" si="72"/>
        <v>0</v>
      </c>
      <c r="AZ99" s="210">
        <f t="shared" si="73"/>
        <v>0</v>
      </c>
      <c r="BA99" s="210">
        <f t="shared" si="74"/>
        <v>0</v>
      </c>
      <c r="BB99" s="210">
        <f t="shared" si="75"/>
        <v>0</v>
      </c>
      <c r="BC99" s="210">
        <f t="shared" si="76"/>
        <v>0</v>
      </c>
      <c r="BE99" s="139" t="str">
        <f t="shared" si="77"/>
        <v>800G LR8, LR4 6, 10 km TBD</v>
      </c>
      <c r="BF99" s="233">
        <f>IF(AF99=0,,10^-6*AF99*$BJ$5*Ethernet!P767)</f>
        <v>0</v>
      </c>
      <c r="BG99" s="233">
        <f>IF(AG99=0,,10^-6*AG99*$BJ$5*Ethernet!Q767)</f>
        <v>0</v>
      </c>
      <c r="BH99" s="233">
        <f>IF(AH99=0,,10^-6*AH99*$BJ$5*Ethernet!R767)</f>
        <v>0</v>
      </c>
      <c r="BI99" s="233">
        <f>IF(AI99=0,,10^-6*AI99*$BJ$5*Ethernet!S767)</f>
        <v>0</v>
      </c>
      <c r="BJ99" s="233">
        <f>IF(AJ99=0,,10^-6*AJ99*$BJ$5*Ethernet!T767)</f>
        <v>0</v>
      </c>
      <c r="BK99" s="233">
        <f>IF(AK99=0,,10^-6*AK99*$BJ$5*Ethernet!U767)</f>
        <v>0</v>
      </c>
      <c r="BL99" s="233">
        <f>IF(AL99=0,,10^-6*AL99*$BJ$5*Ethernet!V767)</f>
        <v>0</v>
      </c>
      <c r="BM99" s="233">
        <f>IF(AM99=0,,10^-6*AM99*$BJ$5*Ethernet!W767)</f>
        <v>0</v>
      </c>
      <c r="BN99" s="233">
        <f>IF(AN99=0,,10^-6*AN99*$BJ$5*Ethernet!X767)</f>
        <v>0</v>
      </c>
      <c r="BO99" s="233">
        <f>IF(AO99=0,,10^-6*AO99*$BJ$5*Ethernet!Y767)</f>
        <v>0</v>
      </c>
      <c r="BP99" s="233">
        <f>IF(AP99=0,,10^-6*AP99*$BJ$5*Ethernet!Z767)</f>
        <v>0</v>
      </c>
      <c r="BR99" s="139" t="str">
        <f t="shared" si="78"/>
        <v>800G LR8, LR4 6, 10 km TBD</v>
      </c>
      <c r="BS99" s="233">
        <f>IF(AS99=0,,10^-6*AS99*$BW$5*Ethernet!P767)</f>
        <v>0</v>
      </c>
      <c r="BT99" s="233">
        <f>IF(AT99=0,,10^-6*AT99*$BW$5*Ethernet!Q767)</f>
        <v>0</v>
      </c>
      <c r="BU99" s="233">
        <f>IF(AU99=0,,10^-6*AU99*$BW$5*Ethernet!R767)</f>
        <v>0</v>
      </c>
      <c r="BV99" s="233">
        <f>IF(AV99=0,,10^-6*AV99*$BW$5*Ethernet!S767)</f>
        <v>0</v>
      </c>
      <c r="BW99" s="233">
        <f>IF(AW99=0,,10^-6*AW99*$BW$5*Ethernet!T767)</f>
        <v>0</v>
      </c>
      <c r="BX99" s="233">
        <f>IF(AX99=0,,10^-6*AX99*$BW$5*Ethernet!U767)</f>
        <v>0</v>
      </c>
      <c r="BY99" s="233">
        <f>IF(AY99=0,,10^-6*AY99*$BW$5*Ethernet!V767)</f>
        <v>0</v>
      </c>
      <c r="BZ99" s="233">
        <f>IF(AZ99=0,,10^-6*AZ99*$BW$5*Ethernet!W767)</f>
        <v>0</v>
      </c>
      <c r="CA99" s="233">
        <f>IF(BA99=0,,10^-6*BA99*$BW$5*Ethernet!X767)</f>
        <v>0</v>
      </c>
      <c r="CB99" s="233">
        <f>IF(BB99=0,,10^-6*BB99*$BW$5*Ethernet!Y767)</f>
        <v>0</v>
      </c>
      <c r="CC99" s="233">
        <f>IF(BC99=0,,10^-6*BC99*$BW$5*Ethernet!Z767)</f>
        <v>0</v>
      </c>
    </row>
    <row r="100" spans="1:81">
      <c r="A100" s="110" t="s">
        <v>34</v>
      </c>
      <c r="B100" s="139" t="str">
        <f>Ethernet!B248</f>
        <v>800G LR (ZRlite) 10 km, 20 km TBD</v>
      </c>
      <c r="C100" s="210">
        <f>Ethernet!C248</f>
        <v>0</v>
      </c>
      <c r="D100" s="210">
        <f>Ethernet!D248</f>
        <v>0</v>
      </c>
      <c r="E100" s="210">
        <f>Ethernet!E248</f>
        <v>0</v>
      </c>
      <c r="F100" s="210">
        <f>Ethernet!F248</f>
        <v>0</v>
      </c>
      <c r="G100" s="210">
        <f>Ethernet!G248</f>
        <v>0</v>
      </c>
      <c r="H100" s="210">
        <f>Ethernet!H248</f>
        <v>0</v>
      </c>
      <c r="I100" s="210">
        <f>Ethernet!I248</f>
        <v>0</v>
      </c>
      <c r="J100" s="210">
        <f>Ethernet!J248</f>
        <v>0</v>
      </c>
      <c r="K100" s="210">
        <f>Ethernet!K248</f>
        <v>0</v>
      </c>
      <c r="L100" s="210">
        <f>Ethernet!L248</f>
        <v>0</v>
      </c>
      <c r="M100" s="210">
        <f>Ethernet!M248</f>
        <v>0</v>
      </c>
      <c r="O100" s="139" t="str">
        <f t="shared" si="65"/>
        <v>800G LR (ZRlite) 10 km, 20 km TBD</v>
      </c>
      <c r="P100" s="210">
        <f>Ethernet!C334</f>
        <v>0</v>
      </c>
      <c r="Q100" s="210">
        <f>Ethernet!D334</f>
        <v>0</v>
      </c>
      <c r="R100" s="210">
        <f>Ethernet!E334</f>
        <v>0</v>
      </c>
      <c r="S100" s="210">
        <f>Ethernet!F334</f>
        <v>0</v>
      </c>
      <c r="T100" s="210">
        <f>Ethernet!G334</f>
        <v>0</v>
      </c>
      <c r="U100" s="210">
        <f>Ethernet!H334</f>
        <v>0</v>
      </c>
      <c r="V100" s="210">
        <f>Ethernet!I334</f>
        <v>0</v>
      </c>
      <c r="W100" s="210">
        <f>Ethernet!J334</f>
        <v>0</v>
      </c>
      <c r="X100" s="210">
        <f>Ethernet!K334</f>
        <v>0</v>
      </c>
      <c r="Y100" s="210">
        <f>Ethernet!L334</f>
        <v>0</v>
      </c>
      <c r="Z100" s="210">
        <f>Ethernet!M334</f>
        <v>0</v>
      </c>
      <c r="AB100" s="211" t="s">
        <v>103</v>
      </c>
      <c r="AC100" s="267">
        <v>1</v>
      </c>
      <c r="AE100" s="139" t="str">
        <f t="shared" si="79"/>
        <v>800G LR (ZRlite) 10 km, 20 km TBD</v>
      </c>
      <c r="AF100" s="210">
        <f t="shared" si="80"/>
        <v>0</v>
      </c>
      <c r="AG100" s="210">
        <f t="shared" si="81"/>
        <v>0</v>
      </c>
      <c r="AH100" s="210">
        <f t="shared" si="82"/>
        <v>0</v>
      </c>
      <c r="AI100" s="210">
        <f t="shared" si="83"/>
        <v>0</v>
      </c>
      <c r="AJ100" s="210">
        <f t="shared" si="84"/>
        <v>0</v>
      </c>
      <c r="AK100" s="210">
        <f t="shared" si="85"/>
        <v>0</v>
      </c>
      <c r="AL100" s="210">
        <f t="shared" si="86"/>
        <v>0</v>
      </c>
      <c r="AM100" s="210">
        <f t="shared" si="87"/>
        <v>0</v>
      </c>
      <c r="AN100" s="210">
        <f t="shared" si="88"/>
        <v>0</v>
      </c>
      <c r="AO100" s="210">
        <f t="shared" si="89"/>
        <v>0</v>
      </c>
      <c r="AP100" s="210">
        <f t="shared" si="90"/>
        <v>0</v>
      </c>
      <c r="AR100" s="139" t="str">
        <f t="shared" si="91"/>
        <v>800G LR (ZRlite) 10 km, 20 km TBD</v>
      </c>
      <c r="AS100" s="210">
        <f t="shared" si="66"/>
        <v>0</v>
      </c>
      <c r="AT100" s="210">
        <f t="shared" si="67"/>
        <v>0</v>
      </c>
      <c r="AU100" s="210">
        <f t="shared" si="68"/>
        <v>0</v>
      </c>
      <c r="AV100" s="210">
        <f t="shared" si="69"/>
        <v>0</v>
      </c>
      <c r="AW100" s="210">
        <f t="shared" si="70"/>
        <v>0</v>
      </c>
      <c r="AX100" s="210">
        <f t="shared" si="71"/>
        <v>0</v>
      </c>
      <c r="AY100" s="210">
        <f t="shared" si="72"/>
        <v>0</v>
      </c>
      <c r="AZ100" s="210">
        <f t="shared" si="73"/>
        <v>0</v>
      </c>
      <c r="BA100" s="210">
        <f t="shared" si="74"/>
        <v>0</v>
      </c>
      <c r="BB100" s="210">
        <f t="shared" si="75"/>
        <v>0</v>
      </c>
      <c r="BC100" s="210">
        <f t="shared" si="76"/>
        <v>0</v>
      </c>
      <c r="BE100" s="139" t="str">
        <f t="shared" si="77"/>
        <v>800G LR (ZRlite) 10 km, 20 km TBD</v>
      </c>
      <c r="BF100" s="233">
        <f>IF(AF100=0,,10^-6*AF100*$BJ$5*Ethernet!P768)</f>
        <v>0</v>
      </c>
      <c r="BG100" s="233">
        <f>IF(AG100=0,,10^-6*AG100*$BJ$5*Ethernet!Q768)</f>
        <v>0</v>
      </c>
      <c r="BH100" s="233">
        <f>IF(AH100=0,,10^-6*AH100*$BJ$5*Ethernet!R768)</f>
        <v>0</v>
      </c>
      <c r="BI100" s="233">
        <f>IF(AI100=0,,10^-6*AI100*$BJ$5*Ethernet!S768)</f>
        <v>0</v>
      </c>
      <c r="BJ100" s="233">
        <f>IF(AJ100=0,,10^-6*AJ100*$BJ$5*Ethernet!T768)</f>
        <v>0</v>
      </c>
      <c r="BK100" s="233">
        <f>IF(AK100=0,,10^-6*AK100*$BJ$5*Ethernet!U768)</f>
        <v>0</v>
      </c>
      <c r="BL100" s="233">
        <f>IF(AL100=0,,10^-6*AL100*$BJ$5*Ethernet!V768)</f>
        <v>0</v>
      </c>
      <c r="BM100" s="233">
        <f>IF(AM100=0,,10^-6*AM100*$BJ$5*Ethernet!W768)</f>
        <v>0</v>
      </c>
      <c r="BN100" s="233">
        <f>IF(AN100=0,,10^-6*AN100*$BJ$5*Ethernet!X768)</f>
        <v>0</v>
      </c>
      <c r="BO100" s="233">
        <f>IF(AO100=0,,10^-6*AO100*$BJ$5*Ethernet!Y768)</f>
        <v>0</v>
      </c>
      <c r="BP100" s="233">
        <f>IF(AP100=0,,10^-6*AP100*$BJ$5*Ethernet!Z768)</f>
        <v>0</v>
      </c>
      <c r="BR100" s="139" t="str">
        <f t="shared" si="78"/>
        <v>800G LR (ZRlite) 10 km, 20 km TBD</v>
      </c>
      <c r="BS100" s="233">
        <f>IF(AS100=0,,10^-6*AS100*$BW$5*Ethernet!P768)</f>
        <v>0</v>
      </c>
      <c r="BT100" s="233">
        <f>IF(AT100=0,,10^-6*AT100*$BW$5*Ethernet!Q768)</f>
        <v>0</v>
      </c>
      <c r="BU100" s="233">
        <f>IF(AU100=0,,10^-6*AU100*$BW$5*Ethernet!R768)</f>
        <v>0</v>
      </c>
      <c r="BV100" s="233">
        <f>IF(AV100=0,,10^-6*AV100*$BW$5*Ethernet!S768)</f>
        <v>0</v>
      </c>
      <c r="BW100" s="233">
        <f>IF(AW100=0,,10^-6*AW100*$BW$5*Ethernet!T768)</f>
        <v>0</v>
      </c>
      <c r="BX100" s="233">
        <f>IF(AX100=0,,10^-6*AX100*$BW$5*Ethernet!U768)</f>
        <v>0</v>
      </c>
      <c r="BY100" s="233">
        <f>IF(AY100=0,,10^-6*AY100*$BW$5*Ethernet!V768)</f>
        <v>0</v>
      </c>
      <c r="BZ100" s="233">
        <f>IF(AZ100=0,,10^-6*AZ100*$BW$5*Ethernet!W768)</f>
        <v>0</v>
      </c>
      <c r="CA100" s="233">
        <f>IF(BA100=0,,10^-6*BA100*$BW$5*Ethernet!X768)</f>
        <v>0</v>
      </c>
      <c r="CB100" s="233">
        <f>IF(BB100=0,,10^-6*BB100*$BW$5*Ethernet!Y768)</f>
        <v>0</v>
      </c>
      <c r="CC100" s="233">
        <f>IF(BC100=0,,10^-6*BC100*$BW$5*Ethernet!Z768)</f>
        <v>0</v>
      </c>
    </row>
    <row r="101" spans="1:81">
      <c r="A101" s="110" t="s">
        <v>34</v>
      </c>
      <c r="B101" s="139" t="str">
        <f>Ethernet!B249</f>
        <v>800G ER4 40 km TBD</v>
      </c>
      <c r="C101" s="210">
        <f>Ethernet!C249</f>
        <v>0</v>
      </c>
      <c r="D101" s="210">
        <f>Ethernet!D249</f>
        <v>0</v>
      </c>
      <c r="E101" s="210">
        <f>Ethernet!E249</f>
        <v>0</v>
      </c>
      <c r="F101" s="210">
        <f>Ethernet!F249</f>
        <v>0</v>
      </c>
      <c r="G101" s="210">
        <f>Ethernet!G249</f>
        <v>0</v>
      </c>
      <c r="H101" s="210">
        <f>Ethernet!H249</f>
        <v>0</v>
      </c>
      <c r="I101" s="210">
        <f>Ethernet!I249</f>
        <v>0</v>
      </c>
      <c r="J101" s="210">
        <f>Ethernet!J249</f>
        <v>0</v>
      </c>
      <c r="K101" s="210">
        <f>Ethernet!K249</f>
        <v>0</v>
      </c>
      <c r="L101" s="210">
        <f>Ethernet!L249</f>
        <v>0</v>
      </c>
      <c r="M101" s="210">
        <f>Ethernet!M249</f>
        <v>0</v>
      </c>
      <c r="O101" s="139" t="str">
        <f t="shared" si="65"/>
        <v>800G ER4 40 km TBD</v>
      </c>
      <c r="P101" s="210">
        <f>Ethernet!C335</f>
        <v>0</v>
      </c>
      <c r="Q101" s="210">
        <f>Ethernet!D335</f>
        <v>0</v>
      </c>
      <c r="R101" s="210">
        <f>Ethernet!E335</f>
        <v>0</v>
      </c>
      <c r="S101" s="210">
        <f>Ethernet!F335</f>
        <v>0</v>
      </c>
      <c r="T101" s="210">
        <f>Ethernet!G335</f>
        <v>0</v>
      </c>
      <c r="U101" s="210">
        <f>Ethernet!H335</f>
        <v>0</v>
      </c>
      <c r="V101" s="210">
        <f>Ethernet!I335</f>
        <v>0</v>
      </c>
      <c r="W101" s="210">
        <f>Ethernet!J335</f>
        <v>0</v>
      </c>
      <c r="X101" s="210">
        <f>Ethernet!K335</f>
        <v>0</v>
      </c>
      <c r="Y101" s="210">
        <f>Ethernet!L335</f>
        <v>0</v>
      </c>
      <c r="Z101" s="210">
        <f>Ethernet!M335</f>
        <v>0</v>
      </c>
      <c r="AB101" s="211" t="s">
        <v>103</v>
      </c>
      <c r="AC101" s="267">
        <v>4</v>
      </c>
      <c r="AE101" s="139" t="str">
        <f t="shared" si="79"/>
        <v>800G ER4 40 km TBD</v>
      </c>
      <c r="AF101" s="210">
        <f t="shared" si="80"/>
        <v>0</v>
      </c>
      <c r="AG101" s="210">
        <f t="shared" si="81"/>
        <v>0</v>
      </c>
      <c r="AH101" s="210">
        <f t="shared" si="82"/>
        <v>0</v>
      </c>
      <c r="AI101" s="210">
        <f t="shared" si="83"/>
        <v>0</v>
      </c>
      <c r="AJ101" s="210">
        <f t="shared" si="84"/>
        <v>0</v>
      </c>
      <c r="AK101" s="210">
        <f t="shared" si="85"/>
        <v>0</v>
      </c>
      <c r="AL101" s="210">
        <f t="shared" si="86"/>
        <v>0</v>
      </c>
      <c r="AM101" s="210">
        <f t="shared" si="87"/>
        <v>0</v>
      </c>
      <c r="AN101" s="210">
        <f t="shared" si="88"/>
        <v>0</v>
      </c>
      <c r="AO101" s="210">
        <f t="shared" si="89"/>
        <v>0</v>
      </c>
      <c r="AP101" s="210">
        <f t="shared" si="90"/>
        <v>0</v>
      </c>
      <c r="AR101" s="139" t="str">
        <f t="shared" si="91"/>
        <v>800G ER4 40 km TBD</v>
      </c>
      <c r="AS101" s="210">
        <f t="shared" si="66"/>
        <v>0</v>
      </c>
      <c r="AT101" s="210">
        <f t="shared" si="67"/>
        <v>0</v>
      </c>
      <c r="AU101" s="210">
        <f t="shared" si="68"/>
        <v>0</v>
      </c>
      <c r="AV101" s="210">
        <f t="shared" si="69"/>
        <v>0</v>
      </c>
      <c r="AW101" s="210">
        <f t="shared" si="70"/>
        <v>0</v>
      </c>
      <c r="AX101" s="210">
        <f t="shared" si="71"/>
        <v>0</v>
      </c>
      <c r="AY101" s="210">
        <f t="shared" si="72"/>
        <v>0</v>
      </c>
      <c r="AZ101" s="210">
        <f t="shared" si="73"/>
        <v>0</v>
      </c>
      <c r="BA101" s="210">
        <f t="shared" si="74"/>
        <v>0</v>
      </c>
      <c r="BB101" s="210">
        <f t="shared" si="75"/>
        <v>0</v>
      </c>
      <c r="BC101" s="210">
        <f t="shared" si="76"/>
        <v>0</v>
      </c>
      <c r="BE101" s="139" t="str">
        <f t="shared" si="77"/>
        <v>800G ER4 40 km TBD</v>
      </c>
      <c r="BF101" s="233">
        <f>IF(AF101=0,,10^-6*AF101*$BJ$5*Ethernet!P769)</f>
        <v>0</v>
      </c>
      <c r="BG101" s="233">
        <f>IF(AG101=0,,10^-6*AG101*$BJ$5*Ethernet!Q769)</f>
        <v>0</v>
      </c>
      <c r="BH101" s="233">
        <f>IF(AH101=0,,10^-6*AH101*$BJ$5*Ethernet!R769)</f>
        <v>0</v>
      </c>
      <c r="BI101" s="233">
        <f>IF(AI101=0,,10^-6*AI101*$BJ$5*Ethernet!S769)</f>
        <v>0</v>
      </c>
      <c r="BJ101" s="233">
        <f>IF(AJ101=0,,10^-6*AJ101*$BJ$5*Ethernet!T769)</f>
        <v>0</v>
      </c>
      <c r="BK101" s="233">
        <f>IF(AK101=0,,10^-6*AK101*$BJ$5*Ethernet!U769)</f>
        <v>0</v>
      </c>
      <c r="BL101" s="233">
        <f>IF(AL101=0,,10^-6*AL101*$BJ$5*Ethernet!V769)</f>
        <v>0</v>
      </c>
      <c r="BM101" s="233">
        <f>IF(AM101=0,,10^-6*AM101*$BJ$5*Ethernet!W769)</f>
        <v>0</v>
      </c>
      <c r="BN101" s="233">
        <f>IF(AN101=0,,10^-6*AN101*$BJ$5*Ethernet!X769)</f>
        <v>0</v>
      </c>
      <c r="BO101" s="233">
        <f>IF(AO101=0,,10^-6*AO101*$BJ$5*Ethernet!Y769)</f>
        <v>0</v>
      </c>
      <c r="BP101" s="233">
        <f>IF(AP101=0,,10^-6*AP101*$BJ$5*Ethernet!Z769)</f>
        <v>0</v>
      </c>
      <c r="BR101" s="139" t="str">
        <f t="shared" si="78"/>
        <v>800G ER4 40 km TBD</v>
      </c>
      <c r="BS101" s="233">
        <f>IF(AS101=0,,10^-6*AS101*$BW$5*Ethernet!P769)</f>
        <v>0</v>
      </c>
      <c r="BT101" s="233">
        <f>IF(AT101=0,,10^-6*AT101*$BW$5*Ethernet!Q769)</f>
        <v>0</v>
      </c>
      <c r="BU101" s="233">
        <f>IF(AU101=0,,10^-6*AU101*$BW$5*Ethernet!R769)</f>
        <v>0</v>
      </c>
      <c r="BV101" s="233">
        <f>IF(AV101=0,,10^-6*AV101*$BW$5*Ethernet!S769)</f>
        <v>0</v>
      </c>
      <c r="BW101" s="233">
        <f>IF(AW101=0,,10^-6*AW101*$BW$5*Ethernet!T769)</f>
        <v>0</v>
      </c>
      <c r="BX101" s="233">
        <f>IF(AX101=0,,10^-6*AX101*$BW$5*Ethernet!U769)</f>
        <v>0</v>
      </c>
      <c r="BY101" s="233">
        <f>IF(AY101=0,,10^-6*AY101*$BW$5*Ethernet!V769)</f>
        <v>0</v>
      </c>
      <c r="BZ101" s="233">
        <f>IF(AZ101=0,,10^-6*AZ101*$BW$5*Ethernet!W769)</f>
        <v>0</v>
      </c>
      <c r="CA101" s="233">
        <f>IF(BA101=0,,10^-6*BA101*$BW$5*Ethernet!X769)</f>
        <v>0</v>
      </c>
      <c r="CB101" s="233">
        <f>IF(BB101=0,,10^-6*BB101*$BW$5*Ethernet!Y769)</f>
        <v>0</v>
      </c>
      <c r="CC101" s="233">
        <f>IF(BC101=0,,10^-6*BC101*$BW$5*Ethernet!Z769)</f>
        <v>0</v>
      </c>
    </row>
    <row r="102" spans="1:81">
      <c r="A102" s="110" t="s">
        <v>34</v>
      </c>
      <c r="B102" s="139" t="str">
        <f>Ethernet!B250</f>
        <v>1.6T SR16 100 m OSFP-XD and TBD</v>
      </c>
      <c r="C102" s="210">
        <f>Ethernet!C250</f>
        <v>0</v>
      </c>
      <c r="D102" s="210">
        <f>Ethernet!D250</f>
        <v>0</v>
      </c>
      <c r="E102" s="210">
        <f>Ethernet!E250</f>
        <v>0</v>
      </c>
      <c r="F102" s="210">
        <f>Ethernet!F250</f>
        <v>0</v>
      </c>
      <c r="G102" s="210">
        <f>Ethernet!G250</f>
        <v>0</v>
      </c>
      <c r="H102" s="210">
        <f>Ethernet!H250</f>
        <v>0</v>
      </c>
      <c r="I102" s="210">
        <f>Ethernet!I250</f>
        <v>0</v>
      </c>
      <c r="J102" s="210">
        <f>Ethernet!J250</f>
        <v>0</v>
      </c>
      <c r="K102" s="210">
        <f>Ethernet!K250</f>
        <v>0</v>
      </c>
      <c r="L102" s="210">
        <f>Ethernet!L250</f>
        <v>0</v>
      </c>
      <c r="M102" s="210">
        <f>Ethernet!M250</f>
        <v>0</v>
      </c>
      <c r="O102" s="139" t="str">
        <f t="shared" si="65"/>
        <v>1.6T SR16 100 m OSFP-XD and TBD</v>
      </c>
      <c r="P102" s="210">
        <f>Ethernet!C336</f>
        <v>0</v>
      </c>
      <c r="Q102" s="210">
        <f>Ethernet!D336</f>
        <v>0</v>
      </c>
      <c r="R102" s="210">
        <f>Ethernet!E336</f>
        <v>0</v>
      </c>
      <c r="S102" s="210">
        <f>Ethernet!F336</f>
        <v>0</v>
      </c>
      <c r="T102" s="210">
        <f>Ethernet!G336</f>
        <v>0</v>
      </c>
      <c r="U102" s="210">
        <f>Ethernet!H336</f>
        <v>0</v>
      </c>
      <c r="V102" s="210">
        <f>Ethernet!I336</f>
        <v>0</v>
      </c>
      <c r="W102" s="210">
        <f>Ethernet!J336</f>
        <v>0</v>
      </c>
      <c r="X102" s="210">
        <f>Ethernet!K336</f>
        <v>0</v>
      </c>
      <c r="Y102" s="210">
        <f>Ethernet!L336</f>
        <v>0</v>
      </c>
      <c r="Z102" s="210">
        <f>Ethernet!M336</f>
        <v>0</v>
      </c>
      <c r="AB102" s="211" t="s">
        <v>106</v>
      </c>
      <c r="AC102" s="267">
        <v>16</v>
      </c>
      <c r="AE102" s="139" t="str">
        <f t="shared" si="79"/>
        <v>1.6T SR16 100 m OSFP-XD and TBD</v>
      </c>
      <c r="AF102" s="210">
        <f t="shared" si="80"/>
        <v>0</v>
      </c>
      <c r="AG102" s="210">
        <f t="shared" si="81"/>
        <v>0</v>
      </c>
      <c r="AH102" s="210">
        <f t="shared" si="82"/>
        <v>0</v>
      </c>
      <c r="AI102" s="210">
        <f t="shared" si="83"/>
        <v>0</v>
      </c>
      <c r="AJ102" s="210">
        <f t="shared" si="84"/>
        <v>0</v>
      </c>
      <c r="AK102" s="210">
        <f t="shared" si="85"/>
        <v>0</v>
      </c>
      <c r="AL102" s="210">
        <f t="shared" si="86"/>
        <v>0</v>
      </c>
      <c r="AM102" s="210">
        <f t="shared" si="87"/>
        <v>0</v>
      </c>
      <c r="AN102" s="210">
        <f t="shared" si="88"/>
        <v>0</v>
      </c>
      <c r="AO102" s="210">
        <f t="shared" si="89"/>
        <v>0</v>
      </c>
      <c r="AP102" s="210">
        <f t="shared" si="90"/>
        <v>0</v>
      </c>
      <c r="AR102" s="139" t="str">
        <f t="shared" si="91"/>
        <v>1.6T SR16 100 m OSFP-XD and TBD</v>
      </c>
      <c r="AS102" s="210">
        <f t="shared" si="66"/>
        <v>0</v>
      </c>
      <c r="AT102" s="210">
        <f t="shared" si="67"/>
        <v>0</v>
      </c>
      <c r="AU102" s="210">
        <f t="shared" si="68"/>
        <v>0</v>
      </c>
      <c r="AV102" s="210">
        <f t="shared" si="69"/>
        <v>0</v>
      </c>
      <c r="AW102" s="210">
        <f t="shared" si="70"/>
        <v>0</v>
      </c>
      <c r="AX102" s="210">
        <f t="shared" si="71"/>
        <v>0</v>
      </c>
      <c r="AY102" s="210">
        <f t="shared" si="72"/>
        <v>0</v>
      </c>
      <c r="AZ102" s="210">
        <f t="shared" si="73"/>
        <v>0</v>
      </c>
      <c r="BA102" s="210">
        <f t="shared" si="74"/>
        <v>0</v>
      </c>
      <c r="BB102" s="210">
        <f t="shared" si="75"/>
        <v>0</v>
      </c>
      <c r="BC102" s="210">
        <f t="shared" si="76"/>
        <v>0</v>
      </c>
      <c r="BE102" s="139" t="str">
        <f t="shared" si="77"/>
        <v>1.6T SR16 100 m OSFP-XD and TBD</v>
      </c>
      <c r="BF102" s="233">
        <f>IF(AF102=0,,10^-6*AF102*$BJ$5*Ethernet!P770)</f>
        <v>0</v>
      </c>
      <c r="BG102" s="233">
        <f>IF(AG102=0,,10^-6*AG102*$BJ$5*Ethernet!Q770)</f>
        <v>0</v>
      </c>
      <c r="BH102" s="233">
        <f>IF(AH102=0,,10^-6*AH102*$BJ$5*Ethernet!R770)</f>
        <v>0</v>
      </c>
      <c r="BI102" s="233">
        <f>IF(AI102=0,,10^-6*AI102*$BJ$5*Ethernet!S770)</f>
        <v>0</v>
      </c>
      <c r="BJ102" s="233">
        <f>IF(AJ102=0,,10^-6*AJ102*$BJ$5*Ethernet!T770)</f>
        <v>0</v>
      </c>
      <c r="BK102" s="233">
        <f>IF(AK102=0,,10^-6*AK102*$BJ$5*Ethernet!U770)</f>
        <v>0</v>
      </c>
      <c r="BL102" s="233">
        <f>IF(AL102=0,,10^-6*AL102*$BJ$5*Ethernet!V770)</f>
        <v>0</v>
      </c>
      <c r="BM102" s="233">
        <f>IF(AM102=0,,10^-6*AM102*$BJ$5*Ethernet!W770)</f>
        <v>0</v>
      </c>
      <c r="BN102" s="233">
        <f>IF(AN102=0,,10^-6*AN102*$BJ$5*Ethernet!X770)</f>
        <v>0</v>
      </c>
      <c r="BO102" s="233">
        <f>IF(AO102=0,,10^-6*AO102*$BJ$5*Ethernet!Y770)</f>
        <v>0</v>
      </c>
      <c r="BP102" s="233">
        <f>IF(AP102=0,,10^-6*AP102*$BJ$5*Ethernet!Z770)</f>
        <v>0</v>
      </c>
      <c r="BR102" s="139" t="str">
        <f t="shared" si="78"/>
        <v>1.6T SR16 100 m OSFP-XD and TBD</v>
      </c>
      <c r="BS102" s="233">
        <f>IF(AS102=0,,10^-6*AS102*$BW$5*Ethernet!P770)</f>
        <v>0</v>
      </c>
      <c r="BT102" s="233">
        <f>IF(AT102=0,,10^-6*AT102*$BW$5*Ethernet!Q770)</f>
        <v>0</v>
      </c>
      <c r="BU102" s="233">
        <f>IF(AU102=0,,10^-6*AU102*$BW$5*Ethernet!R770)</f>
        <v>0</v>
      </c>
      <c r="BV102" s="233">
        <f>IF(AV102=0,,10^-6*AV102*$BW$5*Ethernet!S770)</f>
        <v>0</v>
      </c>
      <c r="BW102" s="233">
        <f>IF(AW102=0,,10^-6*AW102*$BW$5*Ethernet!T770)</f>
        <v>0</v>
      </c>
      <c r="BX102" s="233">
        <f>IF(AX102=0,,10^-6*AX102*$BW$5*Ethernet!U770)</f>
        <v>0</v>
      </c>
      <c r="BY102" s="233">
        <f>IF(AY102=0,,10^-6*AY102*$BW$5*Ethernet!V770)</f>
        <v>0</v>
      </c>
      <c r="BZ102" s="233">
        <f>IF(AZ102=0,,10^-6*AZ102*$BW$5*Ethernet!W770)</f>
        <v>0</v>
      </c>
      <c r="CA102" s="233">
        <f>IF(BA102=0,,10^-6*BA102*$BW$5*Ethernet!X770)</f>
        <v>0</v>
      </c>
      <c r="CB102" s="233">
        <f>IF(BB102=0,,10^-6*BB102*$BW$5*Ethernet!Y770)</f>
        <v>0</v>
      </c>
      <c r="CC102" s="233">
        <f>IF(BC102=0,,10^-6*BC102*$BW$5*Ethernet!Z770)</f>
        <v>0</v>
      </c>
    </row>
    <row r="103" spans="1:81">
      <c r="A103" s="110" t="s">
        <v>34</v>
      </c>
      <c r="B103" s="139" t="str">
        <f>Ethernet!B251</f>
        <v>1.6T DR8 500 m OSFP-XD and TBD</v>
      </c>
      <c r="C103" s="210">
        <f>Ethernet!C251</f>
        <v>0</v>
      </c>
      <c r="D103" s="210">
        <f>Ethernet!D251</f>
        <v>0</v>
      </c>
      <c r="E103" s="210">
        <f>Ethernet!E251</f>
        <v>0</v>
      </c>
      <c r="F103" s="210">
        <f>Ethernet!F251</f>
        <v>0</v>
      </c>
      <c r="G103" s="210">
        <f>Ethernet!G251</f>
        <v>0</v>
      </c>
      <c r="H103" s="210">
        <f>Ethernet!H251</f>
        <v>0</v>
      </c>
      <c r="I103" s="210">
        <f>Ethernet!I251</f>
        <v>0</v>
      </c>
      <c r="J103" s="210">
        <f>Ethernet!J251</f>
        <v>0</v>
      </c>
      <c r="K103" s="210">
        <f>Ethernet!K251</f>
        <v>0</v>
      </c>
      <c r="L103" s="210">
        <f>Ethernet!L251</f>
        <v>0</v>
      </c>
      <c r="M103" s="210">
        <f>Ethernet!M251</f>
        <v>0</v>
      </c>
      <c r="O103" s="139" t="str">
        <f t="shared" si="65"/>
        <v>1.6T DR8 500 m OSFP-XD and TBD</v>
      </c>
      <c r="P103" s="210">
        <f>Ethernet!C337</f>
        <v>0</v>
      </c>
      <c r="Q103" s="210">
        <f>Ethernet!D337</f>
        <v>0</v>
      </c>
      <c r="R103" s="210">
        <f>Ethernet!E337</f>
        <v>0</v>
      </c>
      <c r="S103" s="210">
        <f>Ethernet!F337</f>
        <v>0</v>
      </c>
      <c r="T103" s="210">
        <f>Ethernet!G337</f>
        <v>0</v>
      </c>
      <c r="U103" s="210">
        <f>Ethernet!H337</f>
        <v>0</v>
      </c>
      <c r="V103" s="210">
        <f>Ethernet!I337</f>
        <v>0</v>
      </c>
      <c r="W103" s="210">
        <f>Ethernet!J337</f>
        <v>0</v>
      </c>
      <c r="X103" s="210">
        <f>Ethernet!K337</f>
        <v>0</v>
      </c>
      <c r="Y103" s="210">
        <f>Ethernet!L337</f>
        <v>0</v>
      </c>
      <c r="Z103" s="210">
        <f>Ethernet!M337</f>
        <v>0</v>
      </c>
      <c r="AB103" s="211" t="s">
        <v>103</v>
      </c>
      <c r="AC103" s="267">
        <v>8</v>
      </c>
      <c r="AE103" s="139" t="str">
        <f t="shared" si="79"/>
        <v>1.6T DR8 500 m OSFP-XD and TBD</v>
      </c>
      <c r="AF103" s="210">
        <f t="shared" si="80"/>
        <v>0</v>
      </c>
      <c r="AG103" s="210">
        <f t="shared" si="81"/>
        <v>0</v>
      </c>
      <c r="AH103" s="210">
        <f t="shared" si="82"/>
        <v>0</v>
      </c>
      <c r="AI103" s="210">
        <f t="shared" si="83"/>
        <v>0</v>
      </c>
      <c r="AJ103" s="210">
        <f t="shared" si="84"/>
        <v>0</v>
      </c>
      <c r="AK103" s="210">
        <f t="shared" si="85"/>
        <v>0</v>
      </c>
      <c r="AL103" s="210">
        <f t="shared" si="86"/>
        <v>0</v>
      </c>
      <c r="AM103" s="210">
        <f t="shared" si="87"/>
        <v>0</v>
      </c>
      <c r="AN103" s="210">
        <f t="shared" si="88"/>
        <v>0</v>
      </c>
      <c r="AO103" s="210">
        <f t="shared" si="89"/>
        <v>0</v>
      </c>
      <c r="AP103" s="210">
        <f t="shared" si="90"/>
        <v>0</v>
      </c>
      <c r="AR103" s="139" t="str">
        <f t="shared" si="91"/>
        <v>1.6T DR8 500 m OSFP-XD and TBD</v>
      </c>
      <c r="AS103" s="210">
        <f t="shared" si="66"/>
        <v>0</v>
      </c>
      <c r="AT103" s="210">
        <f t="shared" si="67"/>
        <v>0</v>
      </c>
      <c r="AU103" s="210">
        <f t="shared" si="68"/>
        <v>0</v>
      </c>
      <c r="AV103" s="210">
        <f t="shared" si="69"/>
        <v>0</v>
      </c>
      <c r="AW103" s="210">
        <f t="shared" si="70"/>
        <v>0</v>
      </c>
      <c r="AX103" s="210">
        <f t="shared" si="71"/>
        <v>0</v>
      </c>
      <c r="AY103" s="210">
        <f t="shared" si="72"/>
        <v>0</v>
      </c>
      <c r="AZ103" s="210">
        <f t="shared" si="73"/>
        <v>0</v>
      </c>
      <c r="BA103" s="210">
        <f t="shared" si="74"/>
        <v>0</v>
      </c>
      <c r="BB103" s="210">
        <f t="shared" si="75"/>
        <v>0</v>
      </c>
      <c r="BC103" s="210">
        <f t="shared" si="76"/>
        <v>0</v>
      </c>
      <c r="BE103" s="139" t="str">
        <f t="shared" si="77"/>
        <v>1.6T DR8 500 m OSFP-XD and TBD</v>
      </c>
      <c r="BF103" s="233">
        <f>IF(AF103=0,,10^-6*AF103*$BJ$5*Ethernet!P771)</f>
        <v>0</v>
      </c>
      <c r="BG103" s="233">
        <f>IF(AG103=0,,10^-6*AG103*$BJ$5*Ethernet!Q771)</f>
        <v>0</v>
      </c>
      <c r="BH103" s="233">
        <f>IF(AH103=0,,10^-6*AH103*$BJ$5*Ethernet!R771)</f>
        <v>0</v>
      </c>
      <c r="BI103" s="233">
        <f>IF(AI103=0,,10^-6*AI103*$BJ$5*Ethernet!S771)</f>
        <v>0</v>
      </c>
      <c r="BJ103" s="233">
        <f>IF(AJ103=0,,10^-6*AJ103*$BJ$5*Ethernet!T771)</f>
        <v>0</v>
      </c>
      <c r="BK103" s="233">
        <f>IF(AK103=0,,10^-6*AK103*$BJ$5*Ethernet!U771)</f>
        <v>0</v>
      </c>
      <c r="BL103" s="233">
        <f>IF(AL103=0,,10^-6*AL103*$BJ$5*Ethernet!V771)</f>
        <v>0</v>
      </c>
      <c r="BM103" s="233">
        <f>IF(AM103=0,,10^-6*AM103*$BJ$5*Ethernet!W771)</f>
        <v>0</v>
      </c>
      <c r="BN103" s="233">
        <f>IF(AN103=0,,10^-6*AN103*$BJ$5*Ethernet!X771)</f>
        <v>0</v>
      </c>
      <c r="BO103" s="233">
        <f>IF(AO103=0,,10^-6*AO103*$BJ$5*Ethernet!Y771)</f>
        <v>0</v>
      </c>
      <c r="BP103" s="233">
        <f>IF(AP103=0,,10^-6*AP103*$BJ$5*Ethernet!Z771)</f>
        <v>0</v>
      </c>
      <c r="BR103" s="139" t="str">
        <f t="shared" si="78"/>
        <v>1.6T DR8 500 m OSFP-XD and TBD</v>
      </c>
      <c r="BS103" s="233">
        <f>IF(AS103=0,,10^-6*AS103*$BW$5*Ethernet!P771)</f>
        <v>0</v>
      </c>
      <c r="BT103" s="233">
        <f>IF(AT103=0,,10^-6*AT103*$BW$5*Ethernet!Q771)</f>
        <v>0</v>
      </c>
      <c r="BU103" s="233">
        <f>IF(AU103=0,,10^-6*AU103*$BW$5*Ethernet!R771)</f>
        <v>0</v>
      </c>
      <c r="BV103" s="233">
        <f>IF(AV103=0,,10^-6*AV103*$BW$5*Ethernet!S771)</f>
        <v>0</v>
      </c>
      <c r="BW103" s="233">
        <f>IF(AW103=0,,10^-6*AW103*$BW$5*Ethernet!T771)</f>
        <v>0</v>
      </c>
      <c r="BX103" s="233">
        <f>IF(AX103=0,,10^-6*AX103*$BW$5*Ethernet!U771)</f>
        <v>0</v>
      </c>
      <c r="BY103" s="233">
        <f>IF(AY103=0,,10^-6*AY103*$BW$5*Ethernet!V771)</f>
        <v>0</v>
      </c>
      <c r="BZ103" s="233">
        <f>IF(AZ103=0,,10^-6*AZ103*$BW$5*Ethernet!W771)</f>
        <v>0</v>
      </c>
      <c r="CA103" s="233">
        <f>IF(BA103=0,,10^-6*BA103*$BW$5*Ethernet!X771)</f>
        <v>0</v>
      </c>
      <c r="CB103" s="233">
        <f>IF(BB103=0,,10^-6*BB103*$BW$5*Ethernet!Y771)</f>
        <v>0</v>
      </c>
      <c r="CC103" s="233">
        <f>IF(BC103=0,,10^-6*BC103*$BW$5*Ethernet!Z771)</f>
        <v>0</v>
      </c>
    </row>
    <row r="104" spans="1:81">
      <c r="A104" s="110" t="s">
        <v>34</v>
      </c>
      <c r="B104" s="139" t="str">
        <f>Ethernet!B252</f>
        <v>1.6T FR8 2 km OSFP-XD and TBD</v>
      </c>
      <c r="C104" s="210">
        <f>Ethernet!C252</f>
        <v>0</v>
      </c>
      <c r="D104" s="210">
        <f>Ethernet!D252</f>
        <v>0</v>
      </c>
      <c r="E104" s="210">
        <f>Ethernet!E252</f>
        <v>0</v>
      </c>
      <c r="F104" s="210">
        <f>Ethernet!F252</f>
        <v>0</v>
      </c>
      <c r="G104" s="210">
        <f>Ethernet!G252</f>
        <v>0</v>
      </c>
      <c r="H104" s="210">
        <f>Ethernet!H252</f>
        <v>0</v>
      </c>
      <c r="I104" s="210">
        <f>Ethernet!I252</f>
        <v>0</v>
      </c>
      <c r="J104" s="210">
        <f>Ethernet!J252</f>
        <v>0</v>
      </c>
      <c r="K104" s="210">
        <f>Ethernet!K252</f>
        <v>0</v>
      </c>
      <c r="L104" s="210">
        <f>Ethernet!L252</f>
        <v>0</v>
      </c>
      <c r="M104" s="210">
        <f>Ethernet!M252</f>
        <v>0</v>
      </c>
      <c r="O104" s="139" t="str">
        <f t="shared" si="65"/>
        <v>1.6T FR8 2 km OSFP-XD and TBD</v>
      </c>
      <c r="P104" s="210">
        <f>Ethernet!C338</f>
        <v>0</v>
      </c>
      <c r="Q104" s="210">
        <f>Ethernet!D338</f>
        <v>0</v>
      </c>
      <c r="R104" s="210">
        <f>Ethernet!E338</f>
        <v>0</v>
      </c>
      <c r="S104" s="210">
        <f>Ethernet!F338</f>
        <v>0</v>
      </c>
      <c r="T104" s="210">
        <f>Ethernet!G338</f>
        <v>0</v>
      </c>
      <c r="U104" s="210">
        <f>Ethernet!H338</f>
        <v>0</v>
      </c>
      <c r="V104" s="210">
        <f>Ethernet!I338</f>
        <v>0</v>
      </c>
      <c r="W104" s="210">
        <f>Ethernet!J338</f>
        <v>0</v>
      </c>
      <c r="X104" s="210">
        <f>Ethernet!K338</f>
        <v>0</v>
      </c>
      <c r="Y104" s="210">
        <f>Ethernet!L338</f>
        <v>0</v>
      </c>
      <c r="Z104" s="210">
        <f>Ethernet!M338</f>
        <v>0</v>
      </c>
      <c r="AB104" s="211" t="s">
        <v>103</v>
      </c>
      <c r="AC104" s="267">
        <v>8</v>
      </c>
      <c r="AE104" s="139" t="str">
        <f t="shared" si="79"/>
        <v>1.6T FR8 2 km OSFP-XD and TBD</v>
      </c>
      <c r="AF104" s="210">
        <f t="shared" si="80"/>
        <v>0</v>
      </c>
      <c r="AG104" s="210">
        <f t="shared" si="81"/>
        <v>0</v>
      </c>
      <c r="AH104" s="210">
        <f t="shared" si="82"/>
        <v>0</v>
      </c>
      <c r="AI104" s="210">
        <f t="shared" si="83"/>
        <v>0</v>
      </c>
      <c r="AJ104" s="210">
        <f t="shared" si="84"/>
        <v>0</v>
      </c>
      <c r="AK104" s="210">
        <f t="shared" si="85"/>
        <v>0</v>
      </c>
      <c r="AL104" s="210">
        <f t="shared" si="86"/>
        <v>0</v>
      </c>
      <c r="AM104" s="210">
        <f t="shared" si="87"/>
        <v>0</v>
      </c>
      <c r="AN104" s="210">
        <f t="shared" si="88"/>
        <v>0</v>
      </c>
      <c r="AO104" s="210">
        <f t="shared" si="89"/>
        <v>0</v>
      </c>
      <c r="AP104" s="210">
        <f t="shared" si="90"/>
        <v>0</v>
      </c>
      <c r="AR104" s="139" t="str">
        <f t="shared" si="91"/>
        <v>1.6T FR8 2 km OSFP-XD and TBD</v>
      </c>
      <c r="AS104" s="210">
        <f t="shared" ref="AS104:AS132" si="92">IF($AB104="EML",$AC104*P104,)</f>
        <v>0</v>
      </c>
      <c r="AT104" s="210">
        <f t="shared" ref="AT104:AT132" si="93">IF($AB104="EML",$AC104*Q104,)</f>
        <v>0</v>
      </c>
      <c r="AU104" s="210">
        <f t="shared" ref="AU104:AU132" si="94">IF($AB104="EML",$AC104*R104,)</f>
        <v>0</v>
      </c>
      <c r="AV104" s="210">
        <f t="shared" ref="AV104:AV132" si="95">IF($AB104="EML",$AC104*S104,)</f>
        <v>0</v>
      </c>
      <c r="AW104" s="210">
        <f t="shared" ref="AW104:AW132" si="96">IF($AB104="EML",$AC104*T104,)</f>
        <v>0</v>
      </c>
      <c r="AX104" s="210">
        <f t="shared" ref="AX104:AX132" si="97">IF($AB104="EML",$AC104*U104,)</f>
        <v>0</v>
      </c>
      <c r="AY104" s="210">
        <f t="shared" ref="AY104:AY132" si="98">IF($AB104="EML",$AC104*V104,)</f>
        <v>0</v>
      </c>
      <c r="AZ104" s="210">
        <f t="shared" ref="AZ104:AZ132" si="99">IF($AB104="EML",$AC104*W104,)</f>
        <v>0</v>
      </c>
      <c r="BA104" s="210">
        <f t="shared" ref="BA104:BA132" si="100">IF($AB104="EML",$AC104*X104,)</f>
        <v>0</v>
      </c>
      <c r="BB104" s="210">
        <f t="shared" ref="BB104:BB132" si="101">IF($AB104="EML",$AC104*Y104,)</f>
        <v>0</v>
      </c>
      <c r="BC104" s="210">
        <f t="shared" ref="BC104:BC132" si="102">IF($AB104="EML",$AC104*Z104,)</f>
        <v>0</v>
      </c>
      <c r="BE104" s="139" t="str">
        <f t="shared" si="77"/>
        <v>1.6T FR8 2 km OSFP-XD and TBD</v>
      </c>
      <c r="BF104" s="233">
        <f>IF(AF104=0,,10^-6*AF104*$BJ$5*Ethernet!P772)</f>
        <v>0</v>
      </c>
      <c r="BG104" s="233">
        <f>IF(AG104=0,,10^-6*AG104*$BJ$5*Ethernet!Q772)</f>
        <v>0</v>
      </c>
      <c r="BH104" s="233">
        <f>IF(AH104=0,,10^-6*AH104*$BJ$5*Ethernet!R772)</f>
        <v>0</v>
      </c>
      <c r="BI104" s="233">
        <f>IF(AI104=0,,10^-6*AI104*$BJ$5*Ethernet!S772)</f>
        <v>0</v>
      </c>
      <c r="BJ104" s="233">
        <f>IF(AJ104=0,,10^-6*AJ104*$BJ$5*Ethernet!T772)</f>
        <v>0</v>
      </c>
      <c r="BK104" s="233">
        <f>IF(AK104=0,,10^-6*AK104*$BJ$5*Ethernet!U772)</f>
        <v>0</v>
      </c>
      <c r="BL104" s="233">
        <f>IF(AL104=0,,10^-6*AL104*$BJ$5*Ethernet!V772)</f>
        <v>0</v>
      </c>
      <c r="BM104" s="233">
        <f>IF(AM104=0,,10^-6*AM104*$BJ$5*Ethernet!W772)</f>
        <v>0</v>
      </c>
      <c r="BN104" s="233">
        <f>IF(AN104=0,,10^-6*AN104*$BJ$5*Ethernet!X772)</f>
        <v>0</v>
      </c>
      <c r="BO104" s="233">
        <f>IF(AO104=0,,10^-6*AO104*$BJ$5*Ethernet!Y772)</f>
        <v>0</v>
      </c>
      <c r="BP104" s="233">
        <f>IF(AP104=0,,10^-6*AP104*$BJ$5*Ethernet!Z772)</f>
        <v>0</v>
      </c>
      <c r="BR104" s="139" t="str">
        <f t="shared" ref="BR104:BR132" si="103">B104</f>
        <v>1.6T FR8 2 km OSFP-XD and TBD</v>
      </c>
      <c r="BS104" s="233">
        <f>IF(AS104=0,,10^-6*AS104*$BW$5*Ethernet!P772)</f>
        <v>0</v>
      </c>
      <c r="BT104" s="233">
        <f>IF(AT104=0,,10^-6*AT104*$BW$5*Ethernet!Q772)</f>
        <v>0</v>
      </c>
      <c r="BU104" s="233">
        <f>IF(AU104=0,,10^-6*AU104*$BW$5*Ethernet!R772)</f>
        <v>0</v>
      </c>
      <c r="BV104" s="233">
        <f>IF(AV104=0,,10^-6*AV104*$BW$5*Ethernet!S772)</f>
        <v>0</v>
      </c>
      <c r="BW104" s="233">
        <f>IF(AW104=0,,10^-6*AW104*$BW$5*Ethernet!T772)</f>
        <v>0</v>
      </c>
      <c r="BX104" s="233">
        <f>IF(AX104=0,,10^-6*AX104*$BW$5*Ethernet!U772)</f>
        <v>0</v>
      </c>
      <c r="BY104" s="233">
        <f>IF(AY104=0,,10^-6*AY104*$BW$5*Ethernet!V772)</f>
        <v>0</v>
      </c>
      <c r="BZ104" s="233">
        <f>IF(AZ104=0,,10^-6*AZ104*$BW$5*Ethernet!W772)</f>
        <v>0</v>
      </c>
      <c r="CA104" s="233">
        <f>IF(BA104=0,,10^-6*BA104*$BW$5*Ethernet!X772)</f>
        <v>0</v>
      </c>
      <c r="CB104" s="233">
        <f>IF(BB104=0,,10^-6*BB104*$BW$5*Ethernet!Y772)</f>
        <v>0</v>
      </c>
      <c r="CC104" s="233">
        <f>IF(BC104=0,,10^-6*BC104*$BW$5*Ethernet!Z772)</f>
        <v>0</v>
      </c>
    </row>
    <row r="105" spans="1:81">
      <c r="A105" s="110" t="s">
        <v>34</v>
      </c>
      <c r="B105" s="139" t="str">
        <f>Ethernet!B253</f>
        <v>1.6T LR8 10 km OSFP-XD and TBD</v>
      </c>
      <c r="C105" s="210">
        <f>Ethernet!C253</f>
        <v>0</v>
      </c>
      <c r="D105" s="210">
        <f>Ethernet!D253</f>
        <v>0</v>
      </c>
      <c r="E105" s="210">
        <f>Ethernet!E253</f>
        <v>0</v>
      </c>
      <c r="F105" s="210">
        <f>Ethernet!F253</f>
        <v>0</v>
      </c>
      <c r="G105" s="210">
        <f>Ethernet!G253</f>
        <v>0</v>
      </c>
      <c r="H105" s="210">
        <f>Ethernet!H253</f>
        <v>0</v>
      </c>
      <c r="I105" s="210">
        <f>Ethernet!I253</f>
        <v>0</v>
      </c>
      <c r="J105" s="210">
        <f>Ethernet!J253</f>
        <v>0</v>
      </c>
      <c r="K105" s="210">
        <f>Ethernet!K253</f>
        <v>0</v>
      </c>
      <c r="L105" s="210">
        <f>Ethernet!L253</f>
        <v>0</v>
      </c>
      <c r="M105" s="210">
        <f>Ethernet!M253</f>
        <v>0</v>
      </c>
      <c r="O105" s="139" t="str">
        <f t="shared" si="65"/>
        <v>1.6T LR8 10 km OSFP-XD and TBD</v>
      </c>
      <c r="P105" s="210">
        <f>Ethernet!C339</f>
        <v>0</v>
      </c>
      <c r="Q105" s="210">
        <f>Ethernet!D339</f>
        <v>0</v>
      </c>
      <c r="R105" s="210">
        <f>Ethernet!E339</f>
        <v>0</v>
      </c>
      <c r="S105" s="210">
        <f>Ethernet!F339</f>
        <v>0</v>
      </c>
      <c r="T105" s="210">
        <f>Ethernet!G339</f>
        <v>0</v>
      </c>
      <c r="U105" s="210">
        <f>Ethernet!H339</f>
        <v>0</v>
      </c>
      <c r="V105" s="210">
        <f>Ethernet!I339</f>
        <v>0</v>
      </c>
      <c r="W105" s="210">
        <f>Ethernet!J339</f>
        <v>0</v>
      </c>
      <c r="X105" s="210">
        <f>Ethernet!K339</f>
        <v>0</v>
      </c>
      <c r="Y105" s="210">
        <f>Ethernet!L339</f>
        <v>0</v>
      </c>
      <c r="Z105" s="210">
        <f>Ethernet!M339</f>
        <v>0</v>
      </c>
      <c r="AB105" s="211" t="s">
        <v>103</v>
      </c>
      <c r="AC105" s="267">
        <v>8</v>
      </c>
      <c r="AE105" s="139" t="str">
        <f t="shared" si="79"/>
        <v>1.6T LR8 10 km OSFP-XD and TBD</v>
      </c>
      <c r="AF105" s="210">
        <f t="shared" si="80"/>
        <v>0</v>
      </c>
      <c r="AG105" s="210">
        <f t="shared" si="81"/>
        <v>0</v>
      </c>
      <c r="AH105" s="210">
        <f t="shared" si="82"/>
        <v>0</v>
      </c>
      <c r="AI105" s="210">
        <f t="shared" si="83"/>
        <v>0</v>
      </c>
      <c r="AJ105" s="210">
        <f t="shared" si="84"/>
        <v>0</v>
      </c>
      <c r="AK105" s="210">
        <f t="shared" si="85"/>
        <v>0</v>
      </c>
      <c r="AL105" s="210">
        <f t="shared" si="86"/>
        <v>0</v>
      </c>
      <c r="AM105" s="210">
        <f t="shared" si="87"/>
        <v>0</v>
      </c>
      <c r="AN105" s="210">
        <f t="shared" si="88"/>
        <v>0</v>
      </c>
      <c r="AO105" s="210">
        <f t="shared" si="89"/>
        <v>0</v>
      </c>
      <c r="AP105" s="210">
        <f t="shared" si="90"/>
        <v>0</v>
      </c>
      <c r="AR105" s="139" t="str">
        <f t="shared" si="91"/>
        <v>1.6T LR8 10 km OSFP-XD and TBD</v>
      </c>
      <c r="AS105" s="210">
        <f t="shared" si="92"/>
        <v>0</v>
      </c>
      <c r="AT105" s="210">
        <f t="shared" si="93"/>
        <v>0</v>
      </c>
      <c r="AU105" s="210">
        <f t="shared" si="94"/>
        <v>0</v>
      </c>
      <c r="AV105" s="210">
        <f t="shared" si="95"/>
        <v>0</v>
      </c>
      <c r="AW105" s="210">
        <f t="shared" si="96"/>
        <v>0</v>
      </c>
      <c r="AX105" s="210">
        <f t="shared" si="97"/>
        <v>0</v>
      </c>
      <c r="AY105" s="210">
        <f t="shared" si="98"/>
        <v>0</v>
      </c>
      <c r="AZ105" s="210">
        <f t="shared" si="99"/>
        <v>0</v>
      </c>
      <c r="BA105" s="210">
        <f t="shared" si="100"/>
        <v>0</v>
      </c>
      <c r="BB105" s="210">
        <f t="shared" si="101"/>
        <v>0</v>
      </c>
      <c r="BC105" s="210">
        <f t="shared" si="102"/>
        <v>0</v>
      </c>
      <c r="BE105" s="139" t="str">
        <f t="shared" si="77"/>
        <v>1.6T LR8 10 km OSFP-XD and TBD</v>
      </c>
      <c r="BF105" s="233">
        <f>IF(AF105=0,,10^-6*AF105*$BJ$5*Ethernet!P773)</f>
        <v>0</v>
      </c>
      <c r="BG105" s="233">
        <f>IF(AG105=0,,10^-6*AG105*$BJ$5*Ethernet!Q773)</f>
        <v>0</v>
      </c>
      <c r="BH105" s="233">
        <f>IF(AH105=0,,10^-6*AH105*$BJ$5*Ethernet!R773)</f>
        <v>0</v>
      </c>
      <c r="BI105" s="233">
        <f>IF(AI105=0,,10^-6*AI105*$BJ$5*Ethernet!S773)</f>
        <v>0</v>
      </c>
      <c r="BJ105" s="233">
        <f>IF(AJ105=0,,10^-6*AJ105*$BJ$5*Ethernet!T773)</f>
        <v>0</v>
      </c>
      <c r="BK105" s="233">
        <f>IF(AK105=0,,10^-6*AK105*$BJ$5*Ethernet!U773)</f>
        <v>0</v>
      </c>
      <c r="BL105" s="233">
        <f>IF(AL105=0,,10^-6*AL105*$BJ$5*Ethernet!V773)</f>
        <v>0</v>
      </c>
      <c r="BM105" s="233">
        <f>IF(AM105=0,,10^-6*AM105*$BJ$5*Ethernet!W773)</f>
        <v>0</v>
      </c>
      <c r="BN105" s="233">
        <f>IF(AN105=0,,10^-6*AN105*$BJ$5*Ethernet!X773)</f>
        <v>0</v>
      </c>
      <c r="BO105" s="233">
        <f>IF(AO105=0,,10^-6*AO105*$BJ$5*Ethernet!Y773)</f>
        <v>0</v>
      </c>
      <c r="BP105" s="233">
        <f>IF(AP105=0,,10^-6*AP105*$BJ$5*Ethernet!Z773)</f>
        <v>0</v>
      </c>
      <c r="BR105" s="139" t="str">
        <f t="shared" si="103"/>
        <v>1.6T LR8 10 km OSFP-XD and TBD</v>
      </c>
      <c r="BS105" s="233">
        <f>IF(AS105=0,,10^-6*AS105*$BW$5*Ethernet!P773)</f>
        <v>0</v>
      </c>
      <c r="BT105" s="233">
        <f>IF(AT105=0,,10^-6*AT105*$BW$5*Ethernet!Q773)</f>
        <v>0</v>
      </c>
      <c r="BU105" s="233">
        <f>IF(AU105=0,,10^-6*AU105*$BW$5*Ethernet!R773)</f>
        <v>0</v>
      </c>
      <c r="BV105" s="233">
        <f>IF(AV105=0,,10^-6*AV105*$BW$5*Ethernet!S773)</f>
        <v>0</v>
      </c>
      <c r="BW105" s="233">
        <f>IF(AW105=0,,10^-6*AW105*$BW$5*Ethernet!T773)</f>
        <v>0</v>
      </c>
      <c r="BX105" s="233">
        <f>IF(AX105=0,,10^-6*AX105*$BW$5*Ethernet!U773)</f>
        <v>0</v>
      </c>
      <c r="BY105" s="233">
        <f>IF(AY105=0,,10^-6*AY105*$BW$5*Ethernet!V773)</f>
        <v>0</v>
      </c>
      <c r="BZ105" s="233">
        <f>IF(AZ105=0,,10^-6*AZ105*$BW$5*Ethernet!W773)</f>
        <v>0</v>
      </c>
      <c r="CA105" s="233">
        <f>IF(BA105=0,,10^-6*BA105*$BW$5*Ethernet!X773)</f>
        <v>0</v>
      </c>
      <c r="CB105" s="233">
        <f>IF(BB105=0,,10^-6*BB105*$BW$5*Ethernet!Y773)</f>
        <v>0</v>
      </c>
      <c r="CC105" s="233">
        <f>IF(BC105=0,,10^-6*BC105*$BW$5*Ethernet!Z773)</f>
        <v>0</v>
      </c>
    </row>
    <row r="106" spans="1:81">
      <c r="A106" s="110" t="s">
        <v>34</v>
      </c>
      <c r="B106" s="139" t="str">
        <f>Ethernet!B254</f>
        <v>1.6T ER8 &gt;10 km OSFP-XD and TBD</v>
      </c>
      <c r="C106" s="210">
        <f>Ethernet!C254</f>
        <v>0</v>
      </c>
      <c r="D106" s="210">
        <f>Ethernet!D254</f>
        <v>0</v>
      </c>
      <c r="E106" s="210">
        <f>Ethernet!E254</f>
        <v>0</v>
      </c>
      <c r="F106" s="210">
        <f>Ethernet!F254</f>
        <v>0</v>
      </c>
      <c r="G106" s="210">
        <f>Ethernet!G254</f>
        <v>0</v>
      </c>
      <c r="H106" s="210">
        <f>Ethernet!H254</f>
        <v>0</v>
      </c>
      <c r="I106" s="210">
        <f>Ethernet!I254</f>
        <v>0</v>
      </c>
      <c r="J106" s="210">
        <f>Ethernet!J254</f>
        <v>0</v>
      </c>
      <c r="K106" s="210">
        <f>Ethernet!K254</f>
        <v>0</v>
      </c>
      <c r="L106" s="210">
        <f>Ethernet!L254</f>
        <v>0</v>
      </c>
      <c r="M106" s="210">
        <f>Ethernet!M254</f>
        <v>0</v>
      </c>
      <c r="O106" s="139" t="str">
        <f t="shared" si="65"/>
        <v>1.6T ER8 &gt;10 km OSFP-XD and TBD</v>
      </c>
      <c r="P106" s="210">
        <f>Ethernet!C340</f>
        <v>0</v>
      </c>
      <c r="Q106" s="210">
        <f>Ethernet!D340</f>
        <v>0</v>
      </c>
      <c r="R106" s="210">
        <f>Ethernet!E340</f>
        <v>0</v>
      </c>
      <c r="S106" s="210">
        <f>Ethernet!F340</f>
        <v>0</v>
      </c>
      <c r="T106" s="210">
        <f>Ethernet!G340</f>
        <v>0</v>
      </c>
      <c r="U106" s="210">
        <f>Ethernet!H340</f>
        <v>0</v>
      </c>
      <c r="V106" s="210">
        <f>Ethernet!I340</f>
        <v>0</v>
      </c>
      <c r="W106" s="210">
        <f>Ethernet!J340</f>
        <v>0</v>
      </c>
      <c r="X106" s="210">
        <f>Ethernet!K340</f>
        <v>0</v>
      </c>
      <c r="Y106" s="210">
        <f>Ethernet!L340</f>
        <v>0</v>
      </c>
      <c r="Z106" s="210">
        <f>Ethernet!M340</f>
        <v>0</v>
      </c>
      <c r="AB106" s="211" t="s">
        <v>103</v>
      </c>
      <c r="AC106" s="267">
        <v>8</v>
      </c>
      <c r="AE106" s="139" t="str">
        <f t="shared" si="79"/>
        <v>1.6T ER8 &gt;10 km OSFP-XD and TBD</v>
      </c>
      <c r="AF106" s="210">
        <f t="shared" si="80"/>
        <v>0</v>
      </c>
      <c r="AG106" s="210">
        <f t="shared" si="81"/>
        <v>0</v>
      </c>
      <c r="AH106" s="210">
        <f t="shared" si="82"/>
        <v>0</v>
      </c>
      <c r="AI106" s="210">
        <f t="shared" si="83"/>
        <v>0</v>
      </c>
      <c r="AJ106" s="210">
        <f t="shared" si="84"/>
        <v>0</v>
      </c>
      <c r="AK106" s="210">
        <f t="shared" si="85"/>
        <v>0</v>
      </c>
      <c r="AL106" s="210">
        <f t="shared" si="86"/>
        <v>0</v>
      </c>
      <c r="AM106" s="210">
        <f t="shared" si="87"/>
        <v>0</v>
      </c>
      <c r="AN106" s="210">
        <f t="shared" si="88"/>
        <v>0</v>
      </c>
      <c r="AO106" s="210">
        <f t="shared" si="89"/>
        <v>0</v>
      </c>
      <c r="AP106" s="210">
        <f t="shared" si="90"/>
        <v>0</v>
      </c>
      <c r="AR106" s="139" t="str">
        <f t="shared" si="91"/>
        <v>1.6T ER8 &gt;10 km OSFP-XD and TBD</v>
      </c>
      <c r="AS106" s="210">
        <f t="shared" si="92"/>
        <v>0</v>
      </c>
      <c r="AT106" s="210">
        <f t="shared" si="93"/>
        <v>0</v>
      </c>
      <c r="AU106" s="210">
        <f t="shared" si="94"/>
        <v>0</v>
      </c>
      <c r="AV106" s="210">
        <f t="shared" si="95"/>
        <v>0</v>
      </c>
      <c r="AW106" s="210">
        <f t="shared" si="96"/>
        <v>0</v>
      </c>
      <c r="AX106" s="210">
        <f t="shared" si="97"/>
        <v>0</v>
      </c>
      <c r="AY106" s="210">
        <f t="shared" si="98"/>
        <v>0</v>
      </c>
      <c r="AZ106" s="210">
        <f t="shared" si="99"/>
        <v>0</v>
      </c>
      <c r="BA106" s="210">
        <f t="shared" si="100"/>
        <v>0</v>
      </c>
      <c r="BB106" s="210">
        <f t="shared" si="101"/>
        <v>0</v>
      </c>
      <c r="BC106" s="210">
        <f t="shared" si="102"/>
        <v>0</v>
      </c>
      <c r="BE106" s="139" t="str">
        <f t="shared" si="77"/>
        <v>1.6T ER8 &gt;10 km OSFP-XD and TBD</v>
      </c>
      <c r="BF106" s="233">
        <f>IF(AF106=0,,10^-6*AF106*$BJ$5*Ethernet!P774)</f>
        <v>0</v>
      </c>
      <c r="BG106" s="233">
        <f>IF(AG106=0,,10^-6*AG106*$BJ$5*Ethernet!Q774)</f>
        <v>0</v>
      </c>
      <c r="BH106" s="233">
        <f>IF(AH106=0,,10^-6*AH106*$BJ$5*Ethernet!R774)</f>
        <v>0</v>
      </c>
      <c r="BI106" s="233">
        <f>IF(AI106=0,,10^-6*AI106*$BJ$5*Ethernet!S774)</f>
        <v>0</v>
      </c>
      <c r="BJ106" s="233">
        <f>IF(AJ106=0,,10^-6*AJ106*$BJ$5*Ethernet!T774)</f>
        <v>0</v>
      </c>
      <c r="BK106" s="233">
        <f>IF(AK106=0,,10^-6*AK106*$BJ$5*Ethernet!U774)</f>
        <v>0</v>
      </c>
      <c r="BL106" s="233">
        <f>IF(AL106=0,,10^-6*AL106*$BJ$5*Ethernet!V774)</f>
        <v>0</v>
      </c>
      <c r="BM106" s="233">
        <f>IF(AM106=0,,10^-6*AM106*$BJ$5*Ethernet!W774)</f>
        <v>0</v>
      </c>
      <c r="BN106" s="233">
        <f>IF(AN106=0,,10^-6*AN106*$BJ$5*Ethernet!X774)</f>
        <v>0</v>
      </c>
      <c r="BO106" s="233">
        <f>IF(AO106=0,,10^-6*AO106*$BJ$5*Ethernet!Y774)</f>
        <v>0</v>
      </c>
      <c r="BP106" s="233">
        <f>IF(AP106=0,,10^-6*AP106*$BJ$5*Ethernet!Z774)</f>
        <v>0</v>
      </c>
      <c r="BR106" s="139" t="str">
        <f t="shared" si="103"/>
        <v>1.6T ER8 &gt;10 km OSFP-XD and TBD</v>
      </c>
      <c r="BS106" s="233">
        <f>IF(AS106=0,,10^-6*AS106*$BW$5*Ethernet!P774)</f>
        <v>0</v>
      </c>
      <c r="BT106" s="233">
        <f>IF(AT106=0,,10^-6*AT106*$BW$5*Ethernet!Q774)</f>
        <v>0</v>
      </c>
      <c r="BU106" s="233">
        <f>IF(AU106=0,,10^-6*AU106*$BW$5*Ethernet!R774)</f>
        <v>0</v>
      </c>
      <c r="BV106" s="233">
        <f>IF(AV106=0,,10^-6*AV106*$BW$5*Ethernet!S774)</f>
        <v>0</v>
      </c>
      <c r="BW106" s="233">
        <f>IF(AW106=0,,10^-6*AW106*$BW$5*Ethernet!T774)</f>
        <v>0</v>
      </c>
      <c r="BX106" s="233">
        <f>IF(AX106=0,,10^-6*AX106*$BW$5*Ethernet!U774)</f>
        <v>0</v>
      </c>
      <c r="BY106" s="233">
        <f>IF(AY106=0,,10^-6*AY106*$BW$5*Ethernet!V774)</f>
        <v>0</v>
      </c>
      <c r="BZ106" s="233">
        <f>IF(AZ106=0,,10^-6*AZ106*$BW$5*Ethernet!W774)</f>
        <v>0</v>
      </c>
      <c r="CA106" s="233">
        <f>IF(BA106=0,,10^-6*BA106*$BW$5*Ethernet!X774)</f>
        <v>0</v>
      </c>
      <c r="CB106" s="233">
        <f>IF(BB106=0,,10^-6*BB106*$BW$5*Ethernet!Y774)</f>
        <v>0</v>
      </c>
      <c r="CC106" s="233">
        <f>IF(BC106=0,,10^-6*BC106*$BW$5*Ethernet!Z774)</f>
        <v>0</v>
      </c>
    </row>
    <row r="107" spans="1:81">
      <c r="A107" s="110" t="s">
        <v>34</v>
      </c>
      <c r="B107" s="139" t="str">
        <f>Ethernet!B255</f>
        <v>3.2T SR 100 m OSFP-XD and TBD</v>
      </c>
      <c r="C107" s="210">
        <f>Ethernet!C255</f>
        <v>0</v>
      </c>
      <c r="D107" s="210">
        <f>Ethernet!D255</f>
        <v>0</v>
      </c>
      <c r="E107" s="210">
        <f>Ethernet!E255</f>
        <v>0</v>
      </c>
      <c r="F107" s="210">
        <f>Ethernet!F255</f>
        <v>0</v>
      </c>
      <c r="G107" s="210">
        <f>Ethernet!G255</f>
        <v>0</v>
      </c>
      <c r="H107" s="210">
        <f>Ethernet!H255</f>
        <v>0</v>
      </c>
      <c r="I107" s="210">
        <f>Ethernet!I255</f>
        <v>0</v>
      </c>
      <c r="J107" s="210">
        <f>Ethernet!J255</f>
        <v>0</v>
      </c>
      <c r="K107" s="210">
        <f>Ethernet!K255</f>
        <v>0</v>
      </c>
      <c r="L107" s="210">
        <f>Ethernet!L255</f>
        <v>0</v>
      </c>
      <c r="M107" s="210">
        <f>Ethernet!M255</f>
        <v>0</v>
      </c>
      <c r="O107" s="139" t="str">
        <f t="shared" si="65"/>
        <v>3.2T SR 100 m OSFP-XD and TBD</v>
      </c>
      <c r="P107" s="210">
        <f>Ethernet!C341</f>
        <v>0</v>
      </c>
      <c r="Q107" s="210">
        <f>Ethernet!D341</f>
        <v>0</v>
      </c>
      <c r="R107" s="210">
        <f>Ethernet!E341</f>
        <v>0</v>
      </c>
      <c r="S107" s="210">
        <f>Ethernet!F341</f>
        <v>0</v>
      </c>
      <c r="T107" s="210">
        <f>Ethernet!G341</f>
        <v>0</v>
      </c>
      <c r="U107" s="210">
        <f>Ethernet!H341</f>
        <v>0</v>
      </c>
      <c r="V107" s="210">
        <f>Ethernet!I341</f>
        <v>0</v>
      </c>
      <c r="W107" s="210">
        <f>Ethernet!J341</f>
        <v>0</v>
      </c>
      <c r="X107" s="210">
        <f>Ethernet!K341</f>
        <v>0</v>
      </c>
      <c r="Y107" s="210">
        <f>Ethernet!L341</f>
        <v>0</v>
      </c>
      <c r="Z107" s="210">
        <f>Ethernet!M341</f>
        <v>0</v>
      </c>
      <c r="AB107" s="211" t="s">
        <v>106</v>
      </c>
      <c r="AC107" s="267">
        <v>32</v>
      </c>
      <c r="AE107" s="139" t="str">
        <f t="shared" si="79"/>
        <v>3.2T SR 100 m OSFP-XD and TBD</v>
      </c>
      <c r="AF107" s="210">
        <f t="shared" si="80"/>
        <v>0</v>
      </c>
      <c r="AG107" s="210">
        <f t="shared" si="81"/>
        <v>0</v>
      </c>
      <c r="AH107" s="210">
        <f t="shared" si="82"/>
        <v>0</v>
      </c>
      <c r="AI107" s="210">
        <f t="shared" si="83"/>
        <v>0</v>
      </c>
      <c r="AJ107" s="210">
        <f t="shared" si="84"/>
        <v>0</v>
      </c>
      <c r="AK107" s="210">
        <f t="shared" si="85"/>
        <v>0</v>
      </c>
      <c r="AL107" s="210">
        <f t="shared" si="86"/>
        <v>0</v>
      </c>
      <c r="AM107" s="210">
        <f t="shared" si="87"/>
        <v>0</v>
      </c>
      <c r="AN107" s="210">
        <f t="shared" si="88"/>
        <v>0</v>
      </c>
      <c r="AO107" s="210">
        <f t="shared" si="89"/>
        <v>0</v>
      </c>
      <c r="AP107" s="210">
        <f t="shared" si="90"/>
        <v>0</v>
      </c>
      <c r="AR107" s="139" t="str">
        <f t="shared" si="91"/>
        <v>3.2T SR 100 m OSFP-XD and TBD</v>
      </c>
      <c r="AS107" s="210">
        <f t="shared" si="92"/>
        <v>0</v>
      </c>
      <c r="AT107" s="210">
        <f t="shared" si="93"/>
        <v>0</v>
      </c>
      <c r="AU107" s="210">
        <f t="shared" si="94"/>
        <v>0</v>
      </c>
      <c r="AV107" s="210">
        <f t="shared" si="95"/>
        <v>0</v>
      </c>
      <c r="AW107" s="210">
        <f t="shared" si="96"/>
        <v>0</v>
      </c>
      <c r="AX107" s="210">
        <f t="shared" si="97"/>
        <v>0</v>
      </c>
      <c r="AY107" s="210">
        <f t="shared" si="98"/>
        <v>0</v>
      </c>
      <c r="AZ107" s="210">
        <f t="shared" si="99"/>
        <v>0</v>
      </c>
      <c r="BA107" s="210">
        <f t="shared" si="100"/>
        <v>0</v>
      </c>
      <c r="BB107" s="210">
        <f t="shared" si="101"/>
        <v>0</v>
      </c>
      <c r="BC107" s="210">
        <f t="shared" si="102"/>
        <v>0</v>
      </c>
      <c r="BE107" s="139" t="str">
        <f t="shared" si="77"/>
        <v>3.2T SR 100 m OSFP-XD and TBD</v>
      </c>
      <c r="BF107" s="233">
        <f>IF(AF107=0,,10^-6*AF107*$BJ$5*Ethernet!P775)</f>
        <v>0</v>
      </c>
      <c r="BG107" s="233">
        <f>IF(AG107=0,,10^-6*AG107*$BJ$5*Ethernet!Q775)</f>
        <v>0</v>
      </c>
      <c r="BH107" s="233">
        <f>IF(AH107=0,,10^-6*AH107*$BJ$5*Ethernet!R775)</f>
        <v>0</v>
      </c>
      <c r="BI107" s="233">
        <f>IF(AI107=0,,10^-6*AI107*$BJ$5*Ethernet!S775)</f>
        <v>0</v>
      </c>
      <c r="BJ107" s="233">
        <f>IF(AJ107=0,,10^-6*AJ107*$BJ$5*Ethernet!T775)</f>
        <v>0</v>
      </c>
      <c r="BK107" s="233">
        <f>IF(AK107=0,,10^-6*AK107*$BJ$5*Ethernet!U775)</f>
        <v>0</v>
      </c>
      <c r="BL107" s="233">
        <f>IF(AL107=0,,10^-6*AL107*$BJ$5*Ethernet!V775)</f>
        <v>0</v>
      </c>
      <c r="BM107" s="233">
        <f>IF(AM107=0,,10^-6*AM107*$BJ$5*Ethernet!W775)</f>
        <v>0</v>
      </c>
      <c r="BN107" s="233">
        <f>IF(AN107=0,,10^-6*AN107*$BJ$5*Ethernet!X775)</f>
        <v>0</v>
      </c>
      <c r="BO107" s="233">
        <f>IF(AO107=0,,10^-6*AO107*$BJ$5*Ethernet!Y775)</f>
        <v>0</v>
      </c>
      <c r="BP107" s="233">
        <f>IF(AP107=0,,10^-6*AP107*$BJ$5*Ethernet!Z775)</f>
        <v>0</v>
      </c>
      <c r="BR107" s="139" t="str">
        <f t="shared" si="103"/>
        <v>3.2T SR 100 m OSFP-XD and TBD</v>
      </c>
      <c r="BS107" s="233">
        <f>IF(AS107=0,,10^-6*AS107*$BW$5*Ethernet!P775)</f>
        <v>0</v>
      </c>
      <c r="BT107" s="233">
        <f>IF(AT107=0,,10^-6*AT107*$BW$5*Ethernet!Q775)</f>
        <v>0</v>
      </c>
      <c r="BU107" s="233">
        <f>IF(AU107=0,,10^-6*AU107*$BW$5*Ethernet!R775)</f>
        <v>0</v>
      </c>
      <c r="BV107" s="233">
        <f>IF(AV107=0,,10^-6*AV107*$BW$5*Ethernet!S775)</f>
        <v>0</v>
      </c>
      <c r="BW107" s="233">
        <f>IF(AW107=0,,10^-6*AW107*$BW$5*Ethernet!T775)</f>
        <v>0</v>
      </c>
      <c r="BX107" s="233">
        <f>IF(AX107=0,,10^-6*AX107*$BW$5*Ethernet!U775)</f>
        <v>0</v>
      </c>
      <c r="BY107" s="233">
        <f>IF(AY107=0,,10^-6*AY107*$BW$5*Ethernet!V775)</f>
        <v>0</v>
      </c>
      <c r="BZ107" s="233">
        <f>IF(AZ107=0,,10^-6*AZ107*$BW$5*Ethernet!W775)</f>
        <v>0</v>
      </c>
      <c r="CA107" s="233">
        <f>IF(BA107=0,,10^-6*BA107*$BW$5*Ethernet!X775)</f>
        <v>0</v>
      </c>
      <c r="CB107" s="233">
        <f>IF(BB107=0,,10^-6*BB107*$BW$5*Ethernet!Y775)</f>
        <v>0</v>
      </c>
      <c r="CC107" s="233">
        <f>IF(BC107=0,,10^-6*BC107*$BW$5*Ethernet!Z775)</f>
        <v>0</v>
      </c>
    </row>
    <row r="108" spans="1:81">
      <c r="A108" s="110" t="s">
        <v>34</v>
      </c>
      <c r="B108" s="139" t="str">
        <f>Ethernet!B256</f>
        <v>3.2T DR 500 m OSFP-XD and TBD</v>
      </c>
      <c r="C108" s="210">
        <f>Ethernet!C256</f>
        <v>0</v>
      </c>
      <c r="D108" s="210">
        <f>Ethernet!D256</f>
        <v>0</v>
      </c>
      <c r="E108" s="210">
        <f>Ethernet!E256</f>
        <v>0</v>
      </c>
      <c r="F108" s="210">
        <f>Ethernet!F256</f>
        <v>0</v>
      </c>
      <c r="G108" s="210">
        <f>Ethernet!G256</f>
        <v>0</v>
      </c>
      <c r="H108" s="210">
        <f>Ethernet!H256</f>
        <v>0</v>
      </c>
      <c r="I108" s="210">
        <f>Ethernet!I256</f>
        <v>0</v>
      </c>
      <c r="J108" s="210">
        <f>Ethernet!J256</f>
        <v>0</v>
      </c>
      <c r="K108" s="210">
        <f>Ethernet!K256</f>
        <v>0</v>
      </c>
      <c r="L108" s="210">
        <f>Ethernet!L256</f>
        <v>0</v>
      </c>
      <c r="M108" s="210">
        <f>Ethernet!M256</f>
        <v>0</v>
      </c>
      <c r="O108" s="139" t="str">
        <f t="shared" si="65"/>
        <v>3.2T DR 500 m OSFP-XD and TBD</v>
      </c>
      <c r="P108" s="210">
        <f>Ethernet!C342</f>
        <v>0</v>
      </c>
      <c r="Q108" s="210">
        <f>Ethernet!D342</f>
        <v>0</v>
      </c>
      <c r="R108" s="210">
        <f>Ethernet!E342</f>
        <v>0</v>
      </c>
      <c r="S108" s="210">
        <f>Ethernet!F342</f>
        <v>0</v>
      </c>
      <c r="T108" s="210">
        <f>Ethernet!G342</f>
        <v>0</v>
      </c>
      <c r="U108" s="210">
        <f>Ethernet!H342</f>
        <v>0</v>
      </c>
      <c r="V108" s="210">
        <f>Ethernet!I342</f>
        <v>0</v>
      </c>
      <c r="W108" s="210">
        <f>Ethernet!J342</f>
        <v>0</v>
      </c>
      <c r="X108" s="210">
        <f>Ethernet!K342</f>
        <v>0</v>
      </c>
      <c r="Y108" s="210">
        <f>Ethernet!L342</f>
        <v>0</v>
      </c>
      <c r="Z108" s="210">
        <f>Ethernet!M342</f>
        <v>0</v>
      </c>
      <c r="AB108" s="211" t="s">
        <v>103</v>
      </c>
      <c r="AC108" s="267">
        <v>16</v>
      </c>
      <c r="AE108" s="139" t="str">
        <f t="shared" si="79"/>
        <v>3.2T DR 500 m OSFP-XD and TBD</v>
      </c>
      <c r="AF108" s="210">
        <f t="shared" si="80"/>
        <v>0</v>
      </c>
      <c r="AG108" s="210">
        <f t="shared" si="81"/>
        <v>0</v>
      </c>
      <c r="AH108" s="210">
        <f t="shared" si="82"/>
        <v>0</v>
      </c>
      <c r="AI108" s="210">
        <f t="shared" si="83"/>
        <v>0</v>
      </c>
      <c r="AJ108" s="210">
        <f t="shared" si="84"/>
        <v>0</v>
      </c>
      <c r="AK108" s="210">
        <f t="shared" si="85"/>
        <v>0</v>
      </c>
      <c r="AL108" s="210">
        <f t="shared" si="86"/>
        <v>0</v>
      </c>
      <c r="AM108" s="210">
        <f t="shared" si="87"/>
        <v>0</v>
      </c>
      <c r="AN108" s="210">
        <f t="shared" si="88"/>
        <v>0</v>
      </c>
      <c r="AO108" s="210">
        <f t="shared" si="89"/>
        <v>0</v>
      </c>
      <c r="AP108" s="210">
        <f t="shared" si="90"/>
        <v>0</v>
      </c>
      <c r="AR108" s="139" t="str">
        <f t="shared" si="91"/>
        <v>3.2T DR 500 m OSFP-XD and TBD</v>
      </c>
      <c r="AS108" s="210">
        <f t="shared" si="92"/>
        <v>0</v>
      </c>
      <c r="AT108" s="210">
        <f t="shared" si="93"/>
        <v>0</v>
      </c>
      <c r="AU108" s="210">
        <f t="shared" si="94"/>
        <v>0</v>
      </c>
      <c r="AV108" s="210">
        <f t="shared" si="95"/>
        <v>0</v>
      </c>
      <c r="AW108" s="210">
        <f t="shared" si="96"/>
        <v>0</v>
      </c>
      <c r="AX108" s="210">
        <f t="shared" si="97"/>
        <v>0</v>
      </c>
      <c r="AY108" s="210">
        <f t="shared" si="98"/>
        <v>0</v>
      </c>
      <c r="AZ108" s="210">
        <f t="shared" si="99"/>
        <v>0</v>
      </c>
      <c r="BA108" s="210">
        <f t="shared" si="100"/>
        <v>0</v>
      </c>
      <c r="BB108" s="210">
        <f t="shared" si="101"/>
        <v>0</v>
      </c>
      <c r="BC108" s="210">
        <f t="shared" si="102"/>
        <v>0</v>
      </c>
      <c r="BE108" s="139" t="str">
        <f t="shared" si="77"/>
        <v>3.2T DR 500 m OSFP-XD and TBD</v>
      </c>
      <c r="BF108" s="233">
        <f>IF(AF108=0,,10^-6*AF108*$BJ$5*Ethernet!P776)</f>
        <v>0</v>
      </c>
      <c r="BG108" s="233">
        <f>IF(AG108=0,,10^-6*AG108*$BJ$5*Ethernet!Q776)</f>
        <v>0</v>
      </c>
      <c r="BH108" s="233">
        <f>IF(AH108=0,,10^-6*AH108*$BJ$5*Ethernet!R776)</f>
        <v>0</v>
      </c>
      <c r="BI108" s="233">
        <f>IF(AI108=0,,10^-6*AI108*$BJ$5*Ethernet!S776)</f>
        <v>0</v>
      </c>
      <c r="BJ108" s="233">
        <f>IF(AJ108=0,,10^-6*AJ108*$BJ$5*Ethernet!T776)</f>
        <v>0</v>
      </c>
      <c r="BK108" s="233">
        <f>IF(AK108=0,,10^-6*AK108*$BJ$5*Ethernet!U776)</f>
        <v>0</v>
      </c>
      <c r="BL108" s="233">
        <f>IF(AL108=0,,10^-6*AL108*$BJ$5*Ethernet!V776)</f>
        <v>0</v>
      </c>
      <c r="BM108" s="233">
        <f>IF(AM108=0,,10^-6*AM108*$BJ$5*Ethernet!W776)</f>
        <v>0</v>
      </c>
      <c r="BN108" s="233">
        <f>IF(AN108=0,,10^-6*AN108*$BJ$5*Ethernet!X776)</f>
        <v>0</v>
      </c>
      <c r="BO108" s="233">
        <f>IF(AO108=0,,10^-6*AO108*$BJ$5*Ethernet!Y776)</f>
        <v>0</v>
      </c>
      <c r="BP108" s="233">
        <f>IF(AP108=0,,10^-6*AP108*$BJ$5*Ethernet!Z776)</f>
        <v>0</v>
      </c>
      <c r="BR108" s="139" t="str">
        <f t="shared" si="103"/>
        <v>3.2T DR 500 m OSFP-XD and TBD</v>
      </c>
      <c r="BS108" s="233">
        <f>IF(AS108=0,,10^-6*AS108*$BW$5*Ethernet!P776)</f>
        <v>0</v>
      </c>
      <c r="BT108" s="233">
        <f>IF(AT108=0,,10^-6*AT108*$BW$5*Ethernet!Q776)</f>
        <v>0</v>
      </c>
      <c r="BU108" s="233">
        <f>IF(AU108=0,,10^-6*AU108*$BW$5*Ethernet!R776)</f>
        <v>0</v>
      </c>
      <c r="BV108" s="233">
        <f>IF(AV108=0,,10^-6*AV108*$BW$5*Ethernet!S776)</f>
        <v>0</v>
      </c>
      <c r="BW108" s="233">
        <f>IF(AW108=0,,10^-6*AW108*$BW$5*Ethernet!T776)</f>
        <v>0</v>
      </c>
      <c r="BX108" s="233">
        <f>IF(AX108=0,,10^-6*AX108*$BW$5*Ethernet!U776)</f>
        <v>0</v>
      </c>
      <c r="BY108" s="233">
        <f>IF(AY108=0,,10^-6*AY108*$BW$5*Ethernet!V776)</f>
        <v>0</v>
      </c>
      <c r="BZ108" s="233">
        <f>IF(AZ108=0,,10^-6*AZ108*$BW$5*Ethernet!W776)</f>
        <v>0</v>
      </c>
      <c r="CA108" s="233">
        <f>IF(BA108=0,,10^-6*BA108*$BW$5*Ethernet!X776)</f>
        <v>0</v>
      </c>
      <c r="CB108" s="233">
        <f>IF(BB108=0,,10^-6*BB108*$BW$5*Ethernet!Y776)</f>
        <v>0</v>
      </c>
      <c r="CC108" s="233">
        <f>IF(BC108=0,,10^-6*BC108*$BW$5*Ethernet!Z776)</f>
        <v>0</v>
      </c>
    </row>
    <row r="109" spans="1:81">
      <c r="A109" s="110" t="s">
        <v>34</v>
      </c>
      <c r="B109" s="139" t="str">
        <f>Ethernet!B257</f>
        <v>3.2T FR 2 km OSFP-XD and TBD</v>
      </c>
      <c r="C109" s="210">
        <f>Ethernet!C257</f>
        <v>0</v>
      </c>
      <c r="D109" s="210">
        <f>Ethernet!D257</f>
        <v>0</v>
      </c>
      <c r="E109" s="210">
        <f>Ethernet!E257</f>
        <v>0</v>
      </c>
      <c r="F109" s="210">
        <f>Ethernet!F257</f>
        <v>0</v>
      </c>
      <c r="G109" s="210">
        <f>Ethernet!G257</f>
        <v>0</v>
      </c>
      <c r="H109" s="210">
        <f>Ethernet!H257</f>
        <v>0</v>
      </c>
      <c r="I109" s="210">
        <f>Ethernet!I257</f>
        <v>0</v>
      </c>
      <c r="J109" s="210">
        <f>Ethernet!J257</f>
        <v>0</v>
      </c>
      <c r="K109" s="210">
        <f>Ethernet!K257</f>
        <v>0</v>
      </c>
      <c r="L109" s="210">
        <f>Ethernet!L257</f>
        <v>0</v>
      </c>
      <c r="M109" s="210">
        <f>Ethernet!M257</f>
        <v>0</v>
      </c>
      <c r="O109" s="139" t="str">
        <f t="shared" si="65"/>
        <v>3.2T FR 2 km OSFP-XD and TBD</v>
      </c>
      <c r="P109" s="210">
        <f>Ethernet!C343</f>
        <v>0</v>
      </c>
      <c r="Q109" s="210">
        <f>Ethernet!D343</f>
        <v>0</v>
      </c>
      <c r="R109" s="210">
        <f>Ethernet!E343</f>
        <v>0</v>
      </c>
      <c r="S109" s="210">
        <f>Ethernet!F343</f>
        <v>0</v>
      </c>
      <c r="T109" s="210">
        <f>Ethernet!G343</f>
        <v>0</v>
      </c>
      <c r="U109" s="210">
        <f>Ethernet!H343</f>
        <v>0</v>
      </c>
      <c r="V109" s="210">
        <f>Ethernet!I343</f>
        <v>0</v>
      </c>
      <c r="W109" s="210">
        <f>Ethernet!J343</f>
        <v>0</v>
      </c>
      <c r="X109" s="210">
        <f>Ethernet!K343</f>
        <v>0</v>
      </c>
      <c r="Y109" s="210">
        <f>Ethernet!L343</f>
        <v>0</v>
      </c>
      <c r="Z109" s="210">
        <f>Ethernet!M343</f>
        <v>0</v>
      </c>
      <c r="AB109" s="211" t="s">
        <v>103</v>
      </c>
      <c r="AC109" s="267">
        <v>16</v>
      </c>
      <c r="AE109" s="139" t="str">
        <f t="shared" si="79"/>
        <v>3.2T FR 2 km OSFP-XD and TBD</v>
      </c>
      <c r="AF109" s="210">
        <f t="shared" si="80"/>
        <v>0</v>
      </c>
      <c r="AG109" s="210">
        <f t="shared" si="81"/>
        <v>0</v>
      </c>
      <c r="AH109" s="210">
        <f t="shared" si="82"/>
        <v>0</v>
      </c>
      <c r="AI109" s="210">
        <f t="shared" si="83"/>
        <v>0</v>
      </c>
      <c r="AJ109" s="210">
        <f t="shared" si="84"/>
        <v>0</v>
      </c>
      <c r="AK109" s="210">
        <f t="shared" si="85"/>
        <v>0</v>
      </c>
      <c r="AL109" s="210">
        <f t="shared" si="86"/>
        <v>0</v>
      </c>
      <c r="AM109" s="210">
        <f t="shared" si="87"/>
        <v>0</v>
      </c>
      <c r="AN109" s="210">
        <f t="shared" si="88"/>
        <v>0</v>
      </c>
      <c r="AO109" s="210">
        <f t="shared" si="89"/>
        <v>0</v>
      </c>
      <c r="AP109" s="210">
        <f t="shared" si="90"/>
        <v>0</v>
      </c>
      <c r="AR109" s="139" t="str">
        <f t="shared" si="91"/>
        <v>3.2T FR 2 km OSFP-XD and TBD</v>
      </c>
      <c r="AS109" s="210">
        <f t="shared" si="92"/>
        <v>0</v>
      </c>
      <c r="AT109" s="210">
        <f t="shared" si="93"/>
        <v>0</v>
      </c>
      <c r="AU109" s="210">
        <f t="shared" si="94"/>
        <v>0</v>
      </c>
      <c r="AV109" s="210">
        <f t="shared" si="95"/>
        <v>0</v>
      </c>
      <c r="AW109" s="210">
        <f t="shared" si="96"/>
        <v>0</v>
      </c>
      <c r="AX109" s="210">
        <f t="shared" si="97"/>
        <v>0</v>
      </c>
      <c r="AY109" s="210">
        <f t="shared" si="98"/>
        <v>0</v>
      </c>
      <c r="AZ109" s="210">
        <f t="shared" si="99"/>
        <v>0</v>
      </c>
      <c r="BA109" s="210">
        <f t="shared" si="100"/>
        <v>0</v>
      </c>
      <c r="BB109" s="210">
        <f t="shared" si="101"/>
        <v>0</v>
      </c>
      <c r="BC109" s="210">
        <f t="shared" si="102"/>
        <v>0</v>
      </c>
      <c r="BE109" s="139" t="str">
        <f t="shared" si="77"/>
        <v>3.2T FR 2 km OSFP-XD and TBD</v>
      </c>
      <c r="BF109" s="233">
        <f>IF(AF109=0,,10^-6*AF109*$BJ$5*Ethernet!P777)</f>
        <v>0</v>
      </c>
      <c r="BG109" s="233">
        <f>IF(AG109=0,,10^-6*AG109*$BJ$5*Ethernet!Q777)</f>
        <v>0</v>
      </c>
      <c r="BH109" s="233">
        <f>IF(AH109=0,,10^-6*AH109*$BJ$5*Ethernet!R777)</f>
        <v>0</v>
      </c>
      <c r="BI109" s="233">
        <f>IF(AI109=0,,10^-6*AI109*$BJ$5*Ethernet!S777)</f>
        <v>0</v>
      </c>
      <c r="BJ109" s="233">
        <f>IF(AJ109=0,,10^-6*AJ109*$BJ$5*Ethernet!T777)</f>
        <v>0</v>
      </c>
      <c r="BK109" s="233">
        <f>IF(AK109=0,,10^-6*AK109*$BJ$5*Ethernet!U777)</f>
        <v>0</v>
      </c>
      <c r="BL109" s="233">
        <f>IF(AL109=0,,10^-6*AL109*$BJ$5*Ethernet!V777)</f>
        <v>0</v>
      </c>
      <c r="BM109" s="233">
        <f>IF(AM109=0,,10^-6*AM109*$BJ$5*Ethernet!W777)</f>
        <v>0</v>
      </c>
      <c r="BN109" s="233">
        <f>IF(AN109=0,,10^-6*AN109*$BJ$5*Ethernet!X777)</f>
        <v>0</v>
      </c>
      <c r="BO109" s="233">
        <f>IF(AO109=0,,10^-6*AO109*$BJ$5*Ethernet!Y777)</f>
        <v>0</v>
      </c>
      <c r="BP109" s="233">
        <f>IF(AP109=0,,10^-6*AP109*$BJ$5*Ethernet!Z777)</f>
        <v>0</v>
      </c>
      <c r="BR109" s="139" t="str">
        <f t="shared" si="103"/>
        <v>3.2T FR 2 km OSFP-XD and TBD</v>
      </c>
      <c r="BS109" s="233">
        <f>IF(AS109=0,,10^-6*AS109*$BW$5*Ethernet!P777)</f>
        <v>0</v>
      </c>
      <c r="BT109" s="233">
        <f>IF(AT109=0,,10^-6*AT109*$BW$5*Ethernet!Q777)</f>
        <v>0</v>
      </c>
      <c r="BU109" s="233">
        <f>IF(AU109=0,,10^-6*AU109*$BW$5*Ethernet!R777)</f>
        <v>0</v>
      </c>
      <c r="BV109" s="233">
        <f>IF(AV109=0,,10^-6*AV109*$BW$5*Ethernet!S777)</f>
        <v>0</v>
      </c>
      <c r="BW109" s="233">
        <f>IF(AW109=0,,10^-6*AW109*$BW$5*Ethernet!T777)</f>
        <v>0</v>
      </c>
      <c r="BX109" s="233">
        <f>IF(AX109=0,,10^-6*AX109*$BW$5*Ethernet!U777)</f>
        <v>0</v>
      </c>
      <c r="BY109" s="233">
        <f>IF(AY109=0,,10^-6*AY109*$BW$5*Ethernet!V777)</f>
        <v>0</v>
      </c>
      <c r="BZ109" s="233">
        <f>IF(AZ109=0,,10^-6*AZ109*$BW$5*Ethernet!W777)</f>
        <v>0</v>
      </c>
      <c r="CA109" s="233">
        <f>IF(BA109=0,,10^-6*BA109*$BW$5*Ethernet!X777)</f>
        <v>0</v>
      </c>
      <c r="CB109" s="233">
        <f>IF(BB109=0,,10^-6*BB109*$BW$5*Ethernet!Y777)</f>
        <v>0</v>
      </c>
      <c r="CC109" s="233">
        <f>IF(BC109=0,,10^-6*BC109*$BW$5*Ethernet!Z777)</f>
        <v>0</v>
      </c>
    </row>
    <row r="110" spans="1:81">
      <c r="A110" s="110" t="s">
        <v>34</v>
      </c>
      <c r="B110" s="139" t="str">
        <f>Ethernet!B258</f>
        <v>3.2T LR 10 km OSFP-XD and TBD</v>
      </c>
      <c r="C110" s="210">
        <f>Ethernet!C258</f>
        <v>0</v>
      </c>
      <c r="D110" s="210">
        <f>Ethernet!D258</f>
        <v>0</v>
      </c>
      <c r="E110" s="210">
        <f>Ethernet!E258</f>
        <v>0</v>
      </c>
      <c r="F110" s="210">
        <f>Ethernet!F258</f>
        <v>0</v>
      </c>
      <c r="G110" s="210">
        <f>Ethernet!G258</f>
        <v>0</v>
      </c>
      <c r="H110" s="210">
        <f>Ethernet!H258</f>
        <v>0</v>
      </c>
      <c r="I110" s="210">
        <f>Ethernet!I258</f>
        <v>0</v>
      </c>
      <c r="J110" s="210">
        <f>Ethernet!J258</f>
        <v>0</v>
      </c>
      <c r="K110" s="210">
        <f>Ethernet!K258</f>
        <v>0</v>
      </c>
      <c r="L110" s="210">
        <f>Ethernet!L258</f>
        <v>0</v>
      </c>
      <c r="M110" s="210">
        <f>Ethernet!M258</f>
        <v>0</v>
      </c>
      <c r="O110" s="139" t="str">
        <f t="shared" si="65"/>
        <v>3.2T LR 10 km OSFP-XD and TBD</v>
      </c>
      <c r="P110" s="210">
        <f>Ethernet!C344</f>
        <v>0</v>
      </c>
      <c r="Q110" s="210">
        <f>Ethernet!D344</f>
        <v>0</v>
      </c>
      <c r="R110" s="210">
        <f>Ethernet!E344</f>
        <v>0</v>
      </c>
      <c r="S110" s="210">
        <f>Ethernet!F344</f>
        <v>0</v>
      </c>
      <c r="T110" s="210">
        <f>Ethernet!G344</f>
        <v>0</v>
      </c>
      <c r="U110" s="210">
        <f>Ethernet!H344</f>
        <v>0</v>
      </c>
      <c r="V110" s="210">
        <f>Ethernet!I344</f>
        <v>0</v>
      </c>
      <c r="W110" s="210">
        <f>Ethernet!J344</f>
        <v>0</v>
      </c>
      <c r="X110" s="210">
        <f>Ethernet!K344</f>
        <v>0</v>
      </c>
      <c r="Y110" s="210">
        <f>Ethernet!L344</f>
        <v>0</v>
      </c>
      <c r="Z110" s="210">
        <f>Ethernet!M344</f>
        <v>0</v>
      </c>
      <c r="AB110" s="211" t="s">
        <v>103</v>
      </c>
      <c r="AC110" s="267">
        <v>16</v>
      </c>
      <c r="AE110" s="139" t="str">
        <f t="shared" si="79"/>
        <v>3.2T LR 10 km OSFP-XD and TBD</v>
      </c>
      <c r="AF110" s="210">
        <f t="shared" si="80"/>
        <v>0</v>
      </c>
      <c r="AG110" s="210">
        <f t="shared" si="81"/>
        <v>0</v>
      </c>
      <c r="AH110" s="210">
        <f t="shared" si="82"/>
        <v>0</v>
      </c>
      <c r="AI110" s="210">
        <f t="shared" si="83"/>
        <v>0</v>
      </c>
      <c r="AJ110" s="210">
        <f t="shared" si="84"/>
        <v>0</v>
      </c>
      <c r="AK110" s="210">
        <f t="shared" si="85"/>
        <v>0</v>
      </c>
      <c r="AL110" s="210">
        <f t="shared" si="86"/>
        <v>0</v>
      </c>
      <c r="AM110" s="210">
        <f t="shared" si="87"/>
        <v>0</v>
      </c>
      <c r="AN110" s="210">
        <f t="shared" si="88"/>
        <v>0</v>
      </c>
      <c r="AO110" s="210">
        <f t="shared" si="89"/>
        <v>0</v>
      </c>
      <c r="AP110" s="210">
        <f t="shared" si="90"/>
        <v>0</v>
      </c>
      <c r="AR110" s="139" t="str">
        <f t="shared" si="91"/>
        <v>3.2T LR 10 km OSFP-XD and TBD</v>
      </c>
      <c r="AS110" s="210">
        <f t="shared" si="92"/>
        <v>0</v>
      </c>
      <c r="AT110" s="210">
        <f t="shared" si="93"/>
        <v>0</v>
      </c>
      <c r="AU110" s="210">
        <f t="shared" si="94"/>
        <v>0</v>
      </c>
      <c r="AV110" s="210">
        <f t="shared" si="95"/>
        <v>0</v>
      </c>
      <c r="AW110" s="210">
        <f t="shared" si="96"/>
        <v>0</v>
      </c>
      <c r="AX110" s="210">
        <f t="shared" si="97"/>
        <v>0</v>
      </c>
      <c r="AY110" s="210">
        <f t="shared" si="98"/>
        <v>0</v>
      </c>
      <c r="AZ110" s="210">
        <f t="shared" si="99"/>
        <v>0</v>
      </c>
      <c r="BA110" s="210">
        <f t="shared" si="100"/>
        <v>0</v>
      </c>
      <c r="BB110" s="210">
        <f t="shared" si="101"/>
        <v>0</v>
      </c>
      <c r="BC110" s="210">
        <f t="shared" si="102"/>
        <v>0</v>
      </c>
      <c r="BE110" s="139" t="str">
        <f t="shared" si="77"/>
        <v>3.2T LR 10 km OSFP-XD and TBD</v>
      </c>
      <c r="BF110" s="233">
        <f>IF(AF110=0,,10^-6*AF110*$BJ$5*Ethernet!P778)</f>
        <v>0</v>
      </c>
      <c r="BG110" s="233">
        <f>IF(AG110=0,,10^-6*AG110*$BJ$5*Ethernet!Q778)</f>
        <v>0</v>
      </c>
      <c r="BH110" s="233">
        <f>IF(AH110=0,,10^-6*AH110*$BJ$5*Ethernet!R778)</f>
        <v>0</v>
      </c>
      <c r="BI110" s="233">
        <f>IF(AI110=0,,10^-6*AI110*$BJ$5*Ethernet!S778)</f>
        <v>0</v>
      </c>
      <c r="BJ110" s="233">
        <f>IF(AJ110=0,,10^-6*AJ110*$BJ$5*Ethernet!T778)</f>
        <v>0</v>
      </c>
      <c r="BK110" s="233">
        <f>IF(AK110=0,,10^-6*AK110*$BJ$5*Ethernet!U778)</f>
        <v>0</v>
      </c>
      <c r="BL110" s="233">
        <f>IF(AL110=0,,10^-6*AL110*$BJ$5*Ethernet!V778)</f>
        <v>0</v>
      </c>
      <c r="BM110" s="233">
        <f>IF(AM110=0,,10^-6*AM110*$BJ$5*Ethernet!W778)</f>
        <v>0</v>
      </c>
      <c r="BN110" s="233">
        <f>IF(AN110=0,,10^-6*AN110*$BJ$5*Ethernet!X778)</f>
        <v>0</v>
      </c>
      <c r="BO110" s="233">
        <f>IF(AO110=0,,10^-6*AO110*$BJ$5*Ethernet!Y778)</f>
        <v>0</v>
      </c>
      <c r="BP110" s="233">
        <f>IF(AP110=0,,10^-6*AP110*$BJ$5*Ethernet!Z778)</f>
        <v>0</v>
      </c>
      <c r="BR110" s="139" t="str">
        <f t="shared" si="103"/>
        <v>3.2T LR 10 km OSFP-XD and TBD</v>
      </c>
      <c r="BS110" s="233">
        <f>IF(AS110=0,,10^-6*AS110*$BW$5*Ethernet!P778)</f>
        <v>0</v>
      </c>
      <c r="BT110" s="233">
        <f>IF(AT110=0,,10^-6*AT110*$BW$5*Ethernet!Q778)</f>
        <v>0</v>
      </c>
      <c r="BU110" s="233">
        <f>IF(AU110=0,,10^-6*AU110*$BW$5*Ethernet!R778)</f>
        <v>0</v>
      </c>
      <c r="BV110" s="233">
        <f>IF(AV110=0,,10^-6*AV110*$BW$5*Ethernet!S778)</f>
        <v>0</v>
      </c>
      <c r="BW110" s="233">
        <f>IF(AW110=0,,10^-6*AW110*$BW$5*Ethernet!T778)</f>
        <v>0</v>
      </c>
      <c r="BX110" s="233">
        <f>IF(AX110=0,,10^-6*AX110*$BW$5*Ethernet!U778)</f>
        <v>0</v>
      </c>
      <c r="BY110" s="233">
        <f>IF(AY110=0,,10^-6*AY110*$BW$5*Ethernet!V778)</f>
        <v>0</v>
      </c>
      <c r="BZ110" s="233">
        <f>IF(AZ110=0,,10^-6*AZ110*$BW$5*Ethernet!W778)</f>
        <v>0</v>
      </c>
      <c r="CA110" s="233">
        <f>IF(BA110=0,,10^-6*BA110*$BW$5*Ethernet!X778)</f>
        <v>0</v>
      </c>
      <c r="CB110" s="233">
        <f>IF(BB110=0,,10^-6*BB110*$BW$5*Ethernet!Y778)</f>
        <v>0</v>
      </c>
      <c r="CC110" s="233">
        <f>IF(BC110=0,,10^-6*BC110*$BW$5*Ethernet!Z778)</f>
        <v>0</v>
      </c>
    </row>
    <row r="111" spans="1:81">
      <c r="A111" s="110" t="s">
        <v>34</v>
      </c>
      <c r="B111" s="139" t="str">
        <f>Ethernet!B259</f>
        <v>3.2T ER &gt;10 km OSFP-XD and TBD</v>
      </c>
      <c r="C111" s="210">
        <f>Ethernet!C259</f>
        <v>0</v>
      </c>
      <c r="D111" s="210">
        <f>Ethernet!D259</f>
        <v>0</v>
      </c>
      <c r="E111" s="210">
        <f>Ethernet!E259</f>
        <v>0</v>
      </c>
      <c r="F111" s="210">
        <f>Ethernet!F259</f>
        <v>0</v>
      </c>
      <c r="G111" s="210">
        <f>Ethernet!G259</f>
        <v>0</v>
      </c>
      <c r="H111" s="210">
        <f>Ethernet!H259</f>
        <v>0</v>
      </c>
      <c r="I111" s="210">
        <f>Ethernet!I259</f>
        <v>0</v>
      </c>
      <c r="J111" s="210">
        <f>Ethernet!J259</f>
        <v>0</v>
      </c>
      <c r="K111" s="210">
        <f>Ethernet!K259</f>
        <v>0</v>
      </c>
      <c r="L111" s="210">
        <f>Ethernet!L259</f>
        <v>0</v>
      </c>
      <c r="M111" s="210">
        <f>Ethernet!M259</f>
        <v>0</v>
      </c>
      <c r="O111" s="139" t="str">
        <f t="shared" si="65"/>
        <v>3.2T ER &gt;10 km OSFP-XD and TBD</v>
      </c>
      <c r="P111" s="210">
        <f>Ethernet!C345</f>
        <v>0</v>
      </c>
      <c r="Q111" s="210">
        <f>Ethernet!D345</f>
        <v>0</v>
      </c>
      <c r="R111" s="210">
        <f>Ethernet!E345</f>
        <v>0</v>
      </c>
      <c r="S111" s="210">
        <f>Ethernet!F345</f>
        <v>0</v>
      </c>
      <c r="T111" s="210">
        <f>Ethernet!G345</f>
        <v>0</v>
      </c>
      <c r="U111" s="210">
        <f>Ethernet!H345</f>
        <v>0</v>
      </c>
      <c r="V111" s="210">
        <f>Ethernet!I345</f>
        <v>0</v>
      </c>
      <c r="W111" s="210">
        <f>Ethernet!J345</f>
        <v>0</v>
      </c>
      <c r="X111" s="210">
        <f>Ethernet!K345</f>
        <v>0</v>
      </c>
      <c r="Y111" s="210">
        <f>Ethernet!L345</f>
        <v>0</v>
      </c>
      <c r="Z111" s="210">
        <f>Ethernet!M345</f>
        <v>0</v>
      </c>
      <c r="AB111" s="211" t="s">
        <v>103</v>
      </c>
      <c r="AC111" s="267">
        <v>16</v>
      </c>
      <c r="AE111" s="139" t="str">
        <f t="shared" si="79"/>
        <v>3.2T ER &gt;10 km OSFP-XD and TBD</v>
      </c>
      <c r="AF111" s="210">
        <f t="shared" si="80"/>
        <v>0</v>
      </c>
      <c r="AG111" s="210">
        <f t="shared" si="81"/>
        <v>0</v>
      </c>
      <c r="AH111" s="210">
        <f t="shared" si="82"/>
        <v>0</v>
      </c>
      <c r="AI111" s="210">
        <f t="shared" si="83"/>
        <v>0</v>
      </c>
      <c r="AJ111" s="210">
        <f t="shared" si="84"/>
        <v>0</v>
      </c>
      <c r="AK111" s="210">
        <f t="shared" si="85"/>
        <v>0</v>
      </c>
      <c r="AL111" s="210">
        <f t="shared" si="86"/>
        <v>0</v>
      </c>
      <c r="AM111" s="210">
        <f t="shared" si="87"/>
        <v>0</v>
      </c>
      <c r="AN111" s="210">
        <f t="shared" si="88"/>
        <v>0</v>
      </c>
      <c r="AO111" s="210">
        <f t="shared" si="89"/>
        <v>0</v>
      </c>
      <c r="AP111" s="210">
        <f t="shared" si="90"/>
        <v>0</v>
      </c>
      <c r="AR111" s="139" t="str">
        <f t="shared" si="91"/>
        <v>3.2T ER &gt;10 km OSFP-XD and TBD</v>
      </c>
      <c r="AS111" s="210">
        <f t="shared" si="92"/>
        <v>0</v>
      </c>
      <c r="AT111" s="210">
        <f t="shared" si="93"/>
        <v>0</v>
      </c>
      <c r="AU111" s="210">
        <f t="shared" si="94"/>
        <v>0</v>
      </c>
      <c r="AV111" s="210">
        <f t="shared" si="95"/>
        <v>0</v>
      </c>
      <c r="AW111" s="210">
        <f t="shared" si="96"/>
        <v>0</v>
      </c>
      <c r="AX111" s="210">
        <f t="shared" si="97"/>
        <v>0</v>
      </c>
      <c r="AY111" s="210">
        <f t="shared" si="98"/>
        <v>0</v>
      </c>
      <c r="AZ111" s="210">
        <f t="shared" si="99"/>
        <v>0</v>
      </c>
      <c r="BA111" s="210">
        <f t="shared" si="100"/>
        <v>0</v>
      </c>
      <c r="BB111" s="210">
        <f t="shared" si="101"/>
        <v>0</v>
      </c>
      <c r="BC111" s="210">
        <f t="shared" si="102"/>
        <v>0</v>
      </c>
      <c r="BE111" s="139" t="str">
        <f t="shared" si="77"/>
        <v>3.2T ER &gt;10 km OSFP-XD and TBD</v>
      </c>
      <c r="BF111" s="233">
        <f>IF(AF111=0,,10^-6*AF111*$BJ$5*Ethernet!P779)</f>
        <v>0</v>
      </c>
      <c r="BG111" s="233">
        <f>IF(AG111=0,,10^-6*AG111*$BJ$5*Ethernet!Q779)</f>
        <v>0</v>
      </c>
      <c r="BH111" s="233">
        <f>IF(AH111=0,,10^-6*AH111*$BJ$5*Ethernet!R779)</f>
        <v>0</v>
      </c>
      <c r="BI111" s="233">
        <f>IF(AI111=0,,10^-6*AI111*$BJ$5*Ethernet!S779)</f>
        <v>0</v>
      </c>
      <c r="BJ111" s="233">
        <f>IF(AJ111=0,,10^-6*AJ111*$BJ$5*Ethernet!T779)</f>
        <v>0</v>
      </c>
      <c r="BK111" s="233">
        <f>IF(AK111=0,,10^-6*AK111*$BJ$5*Ethernet!U779)</f>
        <v>0</v>
      </c>
      <c r="BL111" s="233">
        <f>IF(AL111=0,,10^-6*AL111*$BJ$5*Ethernet!V779)</f>
        <v>0</v>
      </c>
      <c r="BM111" s="233">
        <f>IF(AM111=0,,10^-6*AM111*$BJ$5*Ethernet!W779)</f>
        <v>0</v>
      </c>
      <c r="BN111" s="233">
        <f>IF(AN111=0,,10^-6*AN111*$BJ$5*Ethernet!X779)</f>
        <v>0</v>
      </c>
      <c r="BO111" s="233">
        <f>IF(AO111=0,,10^-6*AO111*$BJ$5*Ethernet!Y779)</f>
        <v>0</v>
      </c>
      <c r="BP111" s="233">
        <f>IF(AP111=0,,10^-6*AP111*$BJ$5*Ethernet!Z779)</f>
        <v>0</v>
      </c>
      <c r="BR111" s="139" t="str">
        <f t="shared" si="103"/>
        <v>3.2T ER &gt;10 km OSFP-XD and TBD</v>
      </c>
      <c r="BS111" s="233">
        <f>IF(AS111=0,,10^-6*AS111*$BW$5*Ethernet!P779)</f>
        <v>0</v>
      </c>
      <c r="BT111" s="233">
        <f>IF(AT111=0,,10^-6*AT111*$BW$5*Ethernet!Q779)</f>
        <v>0</v>
      </c>
      <c r="BU111" s="233">
        <f>IF(AU111=0,,10^-6*AU111*$BW$5*Ethernet!R779)</f>
        <v>0</v>
      </c>
      <c r="BV111" s="233">
        <f>IF(AV111=0,,10^-6*AV111*$BW$5*Ethernet!S779)</f>
        <v>0</v>
      </c>
      <c r="BW111" s="233">
        <f>IF(AW111=0,,10^-6*AW111*$BW$5*Ethernet!T779)</f>
        <v>0</v>
      </c>
      <c r="BX111" s="233">
        <f>IF(AX111=0,,10^-6*AX111*$BW$5*Ethernet!U779)</f>
        <v>0</v>
      </c>
      <c r="BY111" s="233">
        <f>IF(AY111=0,,10^-6*AY111*$BW$5*Ethernet!V779)</f>
        <v>0</v>
      </c>
      <c r="BZ111" s="233">
        <f>IF(AZ111=0,,10^-6*AZ111*$BW$5*Ethernet!W779)</f>
        <v>0</v>
      </c>
      <c r="CA111" s="233">
        <f>IF(BA111=0,,10^-6*BA111*$BW$5*Ethernet!X779)</f>
        <v>0</v>
      </c>
      <c r="CB111" s="233">
        <f>IF(BB111=0,,10^-6*BB111*$BW$5*Ethernet!Y779)</f>
        <v>0</v>
      </c>
      <c r="CC111" s="233">
        <f>IF(BC111=0,,10^-6*BC111*$BW$5*Ethernet!Z779)</f>
        <v>0</v>
      </c>
    </row>
    <row r="112" spans="1:81">
      <c r="A112" s="110" t="s">
        <v>34</v>
      </c>
      <c r="B112" s="139">
        <f>Ethernet!B260</f>
        <v>0</v>
      </c>
      <c r="C112" s="210">
        <f>Ethernet!C260</f>
        <v>0</v>
      </c>
      <c r="D112" s="210">
        <f>Ethernet!D260</f>
        <v>0</v>
      </c>
      <c r="E112" s="210">
        <f>Ethernet!E260</f>
        <v>0</v>
      </c>
      <c r="F112" s="210">
        <f>Ethernet!F260</f>
        <v>0</v>
      </c>
      <c r="G112" s="210">
        <f>Ethernet!G260</f>
        <v>0</v>
      </c>
      <c r="H112" s="210">
        <f>Ethernet!H260</f>
        <v>0</v>
      </c>
      <c r="I112" s="210">
        <f>Ethernet!I260</f>
        <v>0</v>
      </c>
      <c r="J112" s="210">
        <f>Ethernet!J260</f>
        <v>0</v>
      </c>
      <c r="K112" s="210">
        <f>Ethernet!K260</f>
        <v>0</v>
      </c>
      <c r="L112" s="210">
        <f>Ethernet!L260</f>
        <v>0</v>
      </c>
      <c r="M112" s="210">
        <f>Ethernet!M260</f>
        <v>0</v>
      </c>
      <c r="O112" s="139">
        <f t="shared" si="65"/>
        <v>0</v>
      </c>
      <c r="P112" s="210">
        <f>Ethernet!C346</f>
        <v>0</v>
      </c>
      <c r="Q112" s="210">
        <f>Ethernet!D346</f>
        <v>0</v>
      </c>
      <c r="R112" s="210">
        <f>Ethernet!E346</f>
        <v>0</v>
      </c>
      <c r="S112" s="210">
        <f>Ethernet!F346</f>
        <v>0</v>
      </c>
      <c r="T112" s="210">
        <f>Ethernet!G346</f>
        <v>0</v>
      </c>
      <c r="U112" s="210">
        <f>Ethernet!H346</f>
        <v>0</v>
      </c>
      <c r="V112" s="210">
        <f>Ethernet!I346</f>
        <v>0</v>
      </c>
      <c r="W112" s="210">
        <f>Ethernet!J346</f>
        <v>0</v>
      </c>
      <c r="X112" s="210">
        <f>Ethernet!K346</f>
        <v>0</v>
      </c>
      <c r="Y112" s="210">
        <f>Ethernet!L346</f>
        <v>0</v>
      </c>
      <c r="Z112" s="210">
        <f>Ethernet!M346</f>
        <v>0</v>
      </c>
      <c r="AC112" s="267"/>
      <c r="AE112" s="139">
        <f t="shared" si="79"/>
        <v>0</v>
      </c>
      <c r="AF112" s="210">
        <f t="shared" si="80"/>
        <v>0</v>
      </c>
      <c r="AG112" s="210">
        <f t="shared" si="81"/>
        <v>0</v>
      </c>
      <c r="AH112" s="210">
        <f t="shared" si="82"/>
        <v>0</v>
      </c>
      <c r="AI112" s="210">
        <f t="shared" si="83"/>
        <v>0</v>
      </c>
      <c r="AJ112" s="210">
        <f t="shared" si="84"/>
        <v>0</v>
      </c>
      <c r="AK112" s="210">
        <f t="shared" si="85"/>
        <v>0</v>
      </c>
      <c r="AL112" s="210">
        <f t="shared" si="86"/>
        <v>0</v>
      </c>
      <c r="AM112" s="210">
        <f t="shared" si="87"/>
        <v>0</v>
      </c>
      <c r="AN112" s="210">
        <f t="shared" si="88"/>
        <v>0</v>
      </c>
      <c r="AO112" s="210">
        <f t="shared" si="89"/>
        <v>0</v>
      </c>
      <c r="AP112" s="210">
        <f t="shared" si="90"/>
        <v>0</v>
      </c>
      <c r="AR112" s="139">
        <f t="shared" si="91"/>
        <v>0</v>
      </c>
      <c r="AS112" s="210">
        <f t="shared" si="92"/>
        <v>0</v>
      </c>
      <c r="AT112" s="210">
        <f t="shared" si="93"/>
        <v>0</v>
      </c>
      <c r="AU112" s="210">
        <f t="shared" si="94"/>
        <v>0</v>
      </c>
      <c r="AV112" s="210">
        <f t="shared" si="95"/>
        <v>0</v>
      </c>
      <c r="AW112" s="210">
        <f t="shared" si="96"/>
        <v>0</v>
      </c>
      <c r="AX112" s="210">
        <f t="shared" si="97"/>
        <v>0</v>
      </c>
      <c r="AY112" s="210">
        <f t="shared" si="98"/>
        <v>0</v>
      </c>
      <c r="AZ112" s="210">
        <f t="shared" si="99"/>
        <v>0</v>
      </c>
      <c r="BA112" s="210">
        <f t="shared" si="100"/>
        <v>0</v>
      </c>
      <c r="BB112" s="210">
        <f t="shared" si="101"/>
        <v>0</v>
      </c>
      <c r="BC112" s="210">
        <f t="shared" si="102"/>
        <v>0</v>
      </c>
      <c r="BE112" s="139">
        <f t="shared" si="77"/>
        <v>0</v>
      </c>
      <c r="BF112" s="233">
        <f>IF(AF112=0,,10^-6*AF112*$BJ$5*Ethernet!P780)</f>
        <v>0</v>
      </c>
      <c r="BG112" s="233">
        <f>IF(AG112=0,,10^-6*AG112*$BJ$5*Ethernet!Q780)</f>
        <v>0</v>
      </c>
      <c r="BH112" s="233">
        <f>IF(AH112=0,,10^-6*AH112*$BJ$5*Ethernet!R780)</f>
        <v>0</v>
      </c>
      <c r="BI112" s="233">
        <f>IF(AI112=0,,10^-6*AI112*$BJ$5*Ethernet!S780)</f>
        <v>0</v>
      </c>
      <c r="BJ112" s="233">
        <f>IF(AJ112=0,,10^-6*AJ112*$BJ$5*Ethernet!T780)</f>
        <v>0</v>
      </c>
      <c r="BK112" s="233">
        <f>IF(AK112=0,,10^-6*AK112*$BJ$5*Ethernet!U780)</f>
        <v>0</v>
      </c>
      <c r="BL112" s="233">
        <f>IF(AL112=0,,10^-6*AL112*$BJ$5*Ethernet!V780)</f>
        <v>0</v>
      </c>
      <c r="BM112" s="233">
        <f>IF(AM112=0,,10^-6*AM112*$BJ$5*Ethernet!W780)</f>
        <v>0</v>
      </c>
      <c r="BN112" s="233">
        <f>IF(AN112=0,,10^-6*AN112*$BJ$5*Ethernet!X780)</f>
        <v>0</v>
      </c>
      <c r="BO112" s="233">
        <f>IF(AO112=0,,10^-6*AO112*$BJ$5*Ethernet!Y780)</f>
        <v>0</v>
      </c>
      <c r="BP112" s="233">
        <f>IF(AP112=0,,10^-6*AP112*$BJ$5*Ethernet!Z780)</f>
        <v>0</v>
      </c>
      <c r="BR112" s="139">
        <f t="shared" si="103"/>
        <v>0</v>
      </c>
      <c r="BS112" s="233">
        <f>IF(AS112=0,,10^-6*AS112*$BW$5*Ethernet!P780)</f>
        <v>0</v>
      </c>
      <c r="BT112" s="233">
        <f>IF(AT112=0,,10^-6*AT112*$BW$5*Ethernet!Q780)</f>
        <v>0</v>
      </c>
      <c r="BU112" s="233">
        <f>IF(AU112=0,,10^-6*AU112*$BW$5*Ethernet!R780)</f>
        <v>0</v>
      </c>
      <c r="BV112" s="233">
        <f>IF(AV112=0,,10^-6*AV112*$BW$5*Ethernet!S780)</f>
        <v>0</v>
      </c>
      <c r="BW112" s="233">
        <f>IF(AW112=0,,10^-6*AW112*$BW$5*Ethernet!T780)</f>
        <v>0</v>
      </c>
      <c r="BX112" s="233">
        <f>IF(AX112=0,,10^-6*AX112*$BW$5*Ethernet!U780)</f>
        <v>0</v>
      </c>
      <c r="BY112" s="233">
        <f>IF(AY112=0,,10^-6*AY112*$BW$5*Ethernet!V780)</f>
        <v>0</v>
      </c>
      <c r="BZ112" s="233">
        <f>IF(AZ112=0,,10^-6*AZ112*$BW$5*Ethernet!W780)</f>
        <v>0</v>
      </c>
      <c r="CA112" s="233">
        <f>IF(BA112=0,,10^-6*BA112*$BW$5*Ethernet!X780)</f>
        <v>0</v>
      </c>
      <c r="CB112" s="233">
        <f>IF(BB112=0,,10^-6*BB112*$BW$5*Ethernet!Y780)</f>
        <v>0</v>
      </c>
      <c r="CC112" s="233">
        <f>IF(BC112=0,,10^-6*BC112*$BW$5*Ethernet!Z780)</f>
        <v>0</v>
      </c>
    </row>
    <row r="113" spans="1:81">
      <c r="A113" s="219" t="s">
        <v>34</v>
      </c>
      <c r="B113" s="193">
        <f>Ethernet!B261</f>
        <v>0</v>
      </c>
      <c r="C113" s="215">
        <f>Ethernet!C261</f>
        <v>0</v>
      </c>
      <c r="D113" s="215">
        <f>Ethernet!D261</f>
        <v>0</v>
      </c>
      <c r="E113" s="215">
        <f>Ethernet!E261</f>
        <v>0</v>
      </c>
      <c r="F113" s="215">
        <f>Ethernet!F261</f>
        <v>0</v>
      </c>
      <c r="G113" s="215">
        <f>Ethernet!G261</f>
        <v>0</v>
      </c>
      <c r="H113" s="215">
        <f>Ethernet!H261</f>
        <v>0</v>
      </c>
      <c r="I113" s="215">
        <f>Ethernet!I261</f>
        <v>0</v>
      </c>
      <c r="J113" s="215">
        <f>Ethernet!J261</f>
        <v>0</v>
      </c>
      <c r="K113" s="215">
        <f>Ethernet!K261</f>
        <v>0</v>
      </c>
      <c r="L113" s="215">
        <f>Ethernet!L261</f>
        <v>0</v>
      </c>
      <c r="M113" s="215">
        <f>Ethernet!M261</f>
        <v>0</v>
      </c>
      <c r="O113" s="193">
        <f t="shared" si="65"/>
        <v>0</v>
      </c>
      <c r="P113" s="215">
        <f>Ethernet!C347</f>
        <v>0</v>
      </c>
      <c r="Q113" s="215">
        <f>Ethernet!D347</f>
        <v>0</v>
      </c>
      <c r="R113" s="215">
        <f>Ethernet!E347</f>
        <v>0</v>
      </c>
      <c r="S113" s="215">
        <f>Ethernet!F347</f>
        <v>0</v>
      </c>
      <c r="T113" s="215">
        <f>Ethernet!G347</f>
        <v>0</v>
      </c>
      <c r="U113" s="215">
        <f>Ethernet!H347</f>
        <v>0</v>
      </c>
      <c r="V113" s="215">
        <f>Ethernet!I347</f>
        <v>0</v>
      </c>
      <c r="W113" s="215">
        <f>Ethernet!J347</f>
        <v>0</v>
      </c>
      <c r="X113" s="215">
        <f>Ethernet!K347</f>
        <v>0</v>
      </c>
      <c r="Y113" s="215">
        <f>Ethernet!L347</f>
        <v>0</v>
      </c>
      <c r="Z113" s="215">
        <f>Ethernet!M347</f>
        <v>0</v>
      </c>
      <c r="AB113" s="227"/>
      <c r="AC113" s="268"/>
      <c r="AE113" s="193">
        <f t="shared" si="79"/>
        <v>0</v>
      </c>
      <c r="AF113" s="210">
        <f t="shared" si="80"/>
        <v>0</v>
      </c>
      <c r="AG113" s="210">
        <f t="shared" si="81"/>
        <v>0</v>
      </c>
      <c r="AH113" s="210">
        <f t="shared" si="82"/>
        <v>0</v>
      </c>
      <c r="AI113" s="210">
        <f t="shared" si="83"/>
        <v>0</v>
      </c>
      <c r="AJ113" s="210">
        <f t="shared" si="84"/>
        <v>0</v>
      </c>
      <c r="AK113" s="210">
        <f t="shared" si="85"/>
        <v>0</v>
      </c>
      <c r="AL113" s="210">
        <f t="shared" si="86"/>
        <v>0</v>
      </c>
      <c r="AM113" s="210">
        <f t="shared" si="87"/>
        <v>0</v>
      </c>
      <c r="AN113" s="210">
        <f t="shared" si="88"/>
        <v>0</v>
      </c>
      <c r="AO113" s="210">
        <f t="shared" si="89"/>
        <v>0</v>
      </c>
      <c r="AP113" s="210">
        <f t="shared" si="90"/>
        <v>0</v>
      </c>
      <c r="AR113" s="193">
        <f t="shared" si="91"/>
        <v>0</v>
      </c>
      <c r="AS113" s="215">
        <f t="shared" si="92"/>
        <v>0</v>
      </c>
      <c r="AT113" s="215">
        <f t="shared" si="93"/>
        <v>0</v>
      </c>
      <c r="AU113" s="215">
        <f t="shared" si="94"/>
        <v>0</v>
      </c>
      <c r="AV113" s="215">
        <f t="shared" si="95"/>
        <v>0</v>
      </c>
      <c r="AW113" s="215">
        <f t="shared" si="96"/>
        <v>0</v>
      </c>
      <c r="AX113" s="215">
        <f t="shared" si="97"/>
        <v>0</v>
      </c>
      <c r="AY113" s="215">
        <f t="shared" si="98"/>
        <v>0</v>
      </c>
      <c r="AZ113" s="215">
        <f t="shared" si="99"/>
        <v>0</v>
      </c>
      <c r="BA113" s="215">
        <f t="shared" si="100"/>
        <v>0</v>
      </c>
      <c r="BB113" s="215">
        <f t="shared" si="101"/>
        <v>0</v>
      </c>
      <c r="BC113" s="215">
        <f t="shared" si="102"/>
        <v>0</v>
      </c>
      <c r="BE113" s="193">
        <f t="shared" si="77"/>
        <v>0</v>
      </c>
      <c r="BF113" s="234">
        <f>IF(AF113=0,,10^-6*AF113*$BJ$5*Ethernet!P781)</f>
        <v>0</v>
      </c>
      <c r="BG113" s="234">
        <f>IF(AG113=0,,10^-6*AG113*$BJ$5*Ethernet!Q781)</f>
        <v>0</v>
      </c>
      <c r="BH113" s="234">
        <f>IF(AH113=0,,10^-6*AH113*$BJ$5*Ethernet!R781)</f>
        <v>0</v>
      </c>
      <c r="BI113" s="234">
        <f>IF(AI113=0,,10^-6*AI113*$BJ$5*Ethernet!S781)</f>
        <v>0</v>
      </c>
      <c r="BJ113" s="234">
        <f>IF(AJ113=0,,10^-6*AJ113*$BJ$5*Ethernet!T781)</f>
        <v>0</v>
      </c>
      <c r="BK113" s="234">
        <f>IF(AK113=0,,10^-6*AK113*$BJ$5*Ethernet!U781)</f>
        <v>0</v>
      </c>
      <c r="BL113" s="234">
        <f>IF(AL113=0,,10^-6*AL113*$BJ$5*Ethernet!V781)</f>
        <v>0</v>
      </c>
      <c r="BM113" s="234">
        <f>IF(AM113=0,,10^-6*AM113*$BJ$5*Ethernet!W781)</f>
        <v>0</v>
      </c>
      <c r="BN113" s="234">
        <f>IF(AN113=0,,10^-6*AN113*$BJ$5*Ethernet!X781)</f>
        <v>0</v>
      </c>
      <c r="BO113" s="234">
        <f>IF(AO113=0,,10^-6*AO113*$BJ$5*Ethernet!Y781)</f>
        <v>0</v>
      </c>
      <c r="BP113" s="234">
        <f>IF(AP113=0,,10^-6*AP113*$BJ$5*Ethernet!Z781)</f>
        <v>0</v>
      </c>
      <c r="BR113" s="193">
        <f t="shared" si="103"/>
        <v>0</v>
      </c>
      <c r="BS113" s="234">
        <f>IF(AS113=0,,10^-6*AS113*$BW$5*Ethernet!P781)</f>
        <v>0</v>
      </c>
      <c r="BT113" s="234">
        <f>IF(AT113=0,,10^-6*AT113*$BW$5*Ethernet!Q781)</f>
        <v>0</v>
      </c>
      <c r="BU113" s="234">
        <f>IF(AU113=0,,10^-6*AU113*$BW$5*Ethernet!R781)</f>
        <v>0</v>
      </c>
      <c r="BV113" s="234">
        <f>IF(AV113=0,,10^-6*AV113*$BW$5*Ethernet!S781)</f>
        <v>0</v>
      </c>
      <c r="BW113" s="234">
        <f>IF(AW113=0,,10^-6*AW113*$BW$5*Ethernet!T781)</f>
        <v>0</v>
      </c>
      <c r="BX113" s="234">
        <f>IF(AX113=0,,10^-6*AX113*$BW$5*Ethernet!U781)</f>
        <v>0</v>
      </c>
      <c r="BY113" s="234">
        <f>IF(AY113=0,,10^-6*AY113*$BW$5*Ethernet!V781)</f>
        <v>0</v>
      </c>
      <c r="BZ113" s="234">
        <f>IF(AZ113=0,,10^-6*AZ113*$BW$5*Ethernet!W781)</f>
        <v>0</v>
      </c>
      <c r="CA113" s="234">
        <f>IF(BA113=0,,10^-6*BA113*$BW$5*Ethernet!X781)</f>
        <v>0</v>
      </c>
      <c r="CB113" s="234">
        <f>IF(BB113=0,,10^-6*BB113*$BW$5*Ethernet!Y781)</f>
        <v>0</v>
      </c>
      <c r="CC113" s="234">
        <f>IF(BC113=0,,10^-6*BC113*$BW$5*Ethernet!Z781)</f>
        <v>0</v>
      </c>
    </row>
    <row r="114" spans="1:81">
      <c r="A114" s="110" t="s">
        <v>115</v>
      </c>
      <c r="B114" s="139" t="str">
        <f>FibreChannel!B38</f>
        <v>8 Gbps 100 m SFP+</v>
      </c>
      <c r="C114" s="210">
        <f>FibreChannel!C38</f>
        <v>0</v>
      </c>
      <c r="D114" s="210">
        <f>FibreChannel!D38</f>
        <v>0</v>
      </c>
      <c r="E114" s="210">
        <f>FibreChannel!E38</f>
        <v>0</v>
      </c>
      <c r="F114" s="210">
        <f>FibreChannel!F38</f>
        <v>0</v>
      </c>
      <c r="G114" s="210">
        <f>FibreChannel!G38</f>
        <v>0</v>
      </c>
      <c r="H114" s="210">
        <f>FibreChannel!H38</f>
        <v>0</v>
      </c>
      <c r="I114" s="210">
        <f>FibreChannel!I38</f>
        <v>0</v>
      </c>
      <c r="J114" s="210">
        <f>FibreChannel!J38</f>
        <v>0</v>
      </c>
      <c r="K114" s="210">
        <f>FibreChannel!K38</f>
        <v>0</v>
      </c>
      <c r="L114" s="210">
        <f>FibreChannel!L38</f>
        <v>0</v>
      </c>
      <c r="M114" s="210">
        <f>FibreChannel!M38</f>
        <v>0</v>
      </c>
      <c r="O114" s="139" t="str">
        <f t="shared" si="65"/>
        <v>8 Gbps 100 m SFP+</v>
      </c>
      <c r="P114" s="210">
        <f>FibreChannel!C52</f>
        <v>0</v>
      </c>
      <c r="Q114" s="210">
        <f>FibreChannel!D52</f>
        <v>0</v>
      </c>
      <c r="R114" s="210">
        <f>FibreChannel!E52</f>
        <v>0</v>
      </c>
      <c r="S114" s="210">
        <f>FibreChannel!F52</f>
        <v>0</v>
      </c>
      <c r="T114" s="210">
        <f>FibreChannel!G52</f>
        <v>0</v>
      </c>
      <c r="U114" s="210">
        <f>FibreChannel!H52</f>
        <v>0</v>
      </c>
      <c r="V114" s="210">
        <f>FibreChannel!I52</f>
        <v>0</v>
      </c>
      <c r="W114" s="210">
        <f>FibreChannel!J52</f>
        <v>0</v>
      </c>
      <c r="X114" s="210">
        <f>FibreChannel!K52</f>
        <v>0</v>
      </c>
      <c r="Y114" s="210">
        <f>FibreChannel!L52</f>
        <v>0</v>
      </c>
      <c r="Z114" s="210">
        <f>FibreChannel!M52</f>
        <v>0</v>
      </c>
      <c r="AB114" s="211" t="s">
        <v>106</v>
      </c>
      <c r="AC114" s="267">
        <v>1</v>
      </c>
      <c r="AE114" s="139" t="str">
        <f t="shared" ref="AE114:AE145" si="104">B114</f>
        <v>8 Gbps 100 m SFP+</v>
      </c>
      <c r="AF114" s="210">
        <f t="shared" si="80"/>
        <v>0</v>
      </c>
      <c r="AG114" s="210">
        <f t="shared" si="81"/>
        <v>0</v>
      </c>
      <c r="AH114" s="210">
        <f t="shared" si="82"/>
        <v>0</v>
      </c>
      <c r="AI114" s="210">
        <f t="shared" si="83"/>
        <v>0</v>
      </c>
      <c r="AJ114" s="210">
        <f t="shared" si="84"/>
        <v>0</v>
      </c>
      <c r="AK114" s="210">
        <f t="shared" si="85"/>
        <v>0</v>
      </c>
      <c r="AL114" s="210">
        <f t="shared" si="86"/>
        <v>0</v>
      </c>
      <c r="AM114" s="210">
        <f t="shared" si="87"/>
        <v>0</v>
      </c>
      <c r="AN114" s="210">
        <f t="shared" si="88"/>
        <v>0</v>
      </c>
      <c r="AO114" s="210">
        <f t="shared" si="89"/>
        <v>0</v>
      </c>
      <c r="AP114" s="210">
        <f t="shared" si="90"/>
        <v>0</v>
      </c>
      <c r="AR114" s="139" t="str">
        <f t="shared" ref="AR114:AR145" si="105">B114</f>
        <v>8 Gbps 100 m SFP+</v>
      </c>
      <c r="AS114" s="210">
        <f t="shared" si="92"/>
        <v>0</v>
      </c>
      <c r="AT114" s="210">
        <f t="shared" si="93"/>
        <v>0</v>
      </c>
      <c r="AU114" s="210">
        <f t="shared" si="94"/>
        <v>0</v>
      </c>
      <c r="AV114" s="210">
        <f t="shared" si="95"/>
        <v>0</v>
      </c>
      <c r="AW114" s="210">
        <f t="shared" si="96"/>
        <v>0</v>
      </c>
      <c r="AX114" s="210">
        <f t="shared" si="97"/>
        <v>0</v>
      </c>
      <c r="AY114" s="210">
        <f t="shared" si="98"/>
        <v>0</v>
      </c>
      <c r="AZ114" s="210">
        <f t="shared" si="99"/>
        <v>0</v>
      </c>
      <c r="BA114" s="210">
        <f t="shared" si="100"/>
        <v>0</v>
      </c>
      <c r="BB114" s="210">
        <f t="shared" si="101"/>
        <v>0</v>
      </c>
      <c r="BC114" s="210">
        <f t="shared" si="102"/>
        <v>0</v>
      </c>
      <c r="BE114" s="139" t="str">
        <f t="shared" si="77"/>
        <v>8 Gbps 100 m SFP+</v>
      </c>
      <c r="BF114" s="235">
        <f>IF(AF114=0,,10^-6*AF114*$BJ$5*FibreChannel!P95)</f>
        <v>0</v>
      </c>
      <c r="BG114" s="235">
        <f>IF(AG114=0,,10^-6*AG114*$BJ$5*FibreChannel!Q95)</f>
        <v>0</v>
      </c>
      <c r="BH114" s="235">
        <f>IF(AH114=0,,10^-6*AH114*$BJ$5*FibreChannel!R95)</f>
        <v>0</v>
      </c>
      <c r="BI114" s="235">
        <f>IF(AI114=0,,10^-6*AI114*$BJ$5*FibreChannel!S95)</f>
        <v>0</v>
      </c>
      <c r="BJ114" s="235">
        <f>IF(AJ114=0,,10^-6*AJ114*$BJ$5*FibreChannel!T95)</f>
        <v>0</v>
      </c>
      <c r="BK114" s="235">
        <f>IF(AK114=0,,10^-6*AK114*$BJ$5*FibreChannel!U95)</f>
        <v>0</v>
      </c>
      <c r="BL114" s="235">
        <f>IF(AL114=0,,10^-6*AL114*$BJ$5*FibreChannel!V95)</f>
        <v>0</v>
      </c>
      <c r="BM114" s="235">
        <f>IF(AM114=0,,10^-6*AM114*$BJ$5*FibreChannel!W95)</f>
        <v>0</v>
      </c>
      <c r="BN114" s="235">
        <f>IF(AN114=0,,10^-6*AN114*$BJ$5*FibreChannel!X95)</f>
        <v>0</v>
      </c>
      <c r="BO114" s="235">
        <f>IF(AO114=0,,10^-6*AO114*$BJ$5*FibreChannel!Y95)</f>
        <v>0</v>
      </c>
      <c r="BP114" s="235">
        <f>IF(AP114=0,,10^-6*AP114*$BJ$5*FibreChannel!Z95)</f>
        <v>0</v>
      </c>
      <c r="BR114" s="139" t="str">
        <f t="shared" si="103"/>
        <v>8 Gbps 100 m SFP+</v>
      </c>
      <c r="BS114" s="233">
        <f>IF(AS114=0,,10^-6*AS114*$BW$5*FibreChannel!P95)</f>
        <v>0</v>
      </c>
      <c r="BT114" s="233">
        <f>IF(AT114=0,,10^-6*AT114*$BW$5*FibreChannel!Q95)</f>
        <v>0</v>
      </c>
      <c r="BU114" s="233">
        <f>IF(AU114=0,,10^-6*AU114*$BW$5*FibreChannel!R95)</f>
        <v>0</v>
      </c>
      <c r="BV114" s="233">
        <f>IF(AV114=0,,10^-6*AV114*$BW$5*FibreChannel!S95)</f>
        <v>0</v>
      </c>
      <c r="BW114" s="233">
        <f>IF(AW114=0,,10^-6*AW114*$BW$5*FibreChannel!T95)</f>
        <v>0</v>
      </c>
      <c r="BX114" s="233">
        <f>IF(AX114=0,,10^-6*AX114*$BW$5*FibreChannel!U95)</f>
        <v>0</v>
      </c>
      <c r="BY114" s="233">
        <f>IF(AY114=0,,10^-6*AY114*$BW$5*FibreChannel!V95)</f>
        <v>0</v>
      </c>
      <c r="BZ114" s="233">
        <f>IF(AZ114=0,,10^-6*AZ114*$BW$5*FibreChannel!W95)</f>
        <v>0</v>
      </c>
      <c r="CA114" s="233">
        <f>IF(BA114=0,,10^-6*BA114*$BW$5*FibreChannel!X95)</f>
        <v>0</v>
      </c>
      <c r="CB114" s="233">
        <f>IF(BB114=0,,10^-6*BB114*$BW$5*FibreChannel!Y95)</f>
        <v>0</v>
      </c>
      <c r="CC114" s="233">
        <f>IF(BC114=0,,10^-6*BC114*$BW$5*FibreChannel!Z95)</f>
        <v>0</v>
      </c>
    </row>
    <row r="115" spans="1:81">
      <c r="A115" s="110" t="s">
        <v>115</v>
      </c>
      <c r="B115" s="139" t="str">
        <f>FibreChannel!B39</f>
        <v>8 Gbps 10 km SFP+</v>
      </c>
      <c r="C115" s="210">
        <f>FibreChannel!C39</f>
        <v>41230</v>
      </c>
      <c r="D115" s="210">
        <f>FibreChannel!D39</f>
        <v>26193.5</v>
      </c>
      <c r="E115" s="210">
        <f>FibreChannel!E39</f>
        <v>0</v>
      </c>
      <c r="F115" s="210">
        <f>FibreChannel!F39</f>
        <v>0</v>
      </c>
      <c r="G115" s="210">
        <f>FibreChannel!G39</f>
        <v>0</v>
      </c>
      <c r="H115" s="210">
        <f>FibreChannel!H39</f>
        <v>0</v>
      </c>
      <c r="I115" s="210">
        <f>FibreChannel!I39</f>
        <v>0</v>
      </c>
      <c r="J115" s="210">
        <f>FibreChannel!J39</f>
        <v>0</v>
      </c>
      <c r="K115" s="210">
        <f>FibreChannel!K39</f>
        <v>0</v>
      </c>
      <c r="L115" s="210">
        <f>FibreChannel!L39</f>
        <v>0</v>
      </c>
      <c r="M115" s="210">
        <f>FibreChannel!M39</f>
        <v>0</v>
      </c>
      <c r="O115" s="139" t="str">
        <f t="shared" si="65"/>
        <v>8 Gbps 10 km SFP+</v>
      </c>
      <c r="P115" s="210">
        <f>FibreChannel!C53</f>
        <v>0</v>
      </c>
      <c r="Q115" s="210">
        <f>FibreChannel!D53</f>
        <v>0</v>
      </c>
      <c r="R115" s="210">
        <f>FibreChannel!E53</f>
        <v>0</v>
      </c>
      <c r="S115" s="210">
        <f>FibreChannel!F53</f>
        <v>0</v>
      </c>
      <c r="T115" s="210">
        <f>FibreChannel!G53</f>
        <v>0</v>
      </c>
      <c r="U115" s="210">
        <f>FibreChannel!H53</f>
        <v>0</v>
      </c>
      <c r="V115" s="210">
        <f>FibreChannel!I53</f>
        <v>0</v>
      </c>
      <c r="W115" s="210">
        <f>FibreChannel!J53</f>
        <v>0</v>
      </c>
      <c r="X115" s="210">
        <f>FibreChannel!K53</f>
        <v>0</v>
      </c>
      <c r="Y115" s="210">
        <f>FibreChannel!L53</f>
        <v>0</v>
      </c>
      <c r="Z115" s="210">
        <f>FibreChannel!M53</f>
        <v>0</v>
      </c>
      <c r="AB115" s="211" t="s">
        <v>104</v>
      </c>
      <c r="AC115" s="267">
        <v>1</v>
      </c>
      <c r="AE115" s="139" t="str">
        <f t="shared" si="104"/>
        <v>8 Gbps 10 km SFP+</v>
      </c>
      <c r="AF115" s="210">
        <f t="shared" si="80"/>
        <v>41230</v>
      </c>
      <c r="AG115" s="210">
        <f t="shared" si="81"/>
        <v>26193.5</v>
      </c>
      <c r="AH115" s="210">
        <f t="shared" si="82"/>
        <v>0</v>
      </c>
      <c r="AI115" s="210">
        <f t="shared" si="83"/>
        <v>0</v>
      </c>
      <c r="AJ115" s="210">
        <f t="shared" si="84"/>
        <v>0</v>
      </c>
      <c r="AK115" s="210">
        <f t="shared" si="85"/>
        <v>0</v>
      </c>
      <c r="AL115" s="210">
        <f t="shared" si="86"/>
        <v>0</v>
      </c>
      <c r="AM115" s="210">
        <f t="shared" si="87"/>
        <v>0</v>
      </c>
      <c r="AN115" s="210">
        <f t="shared" si="88"/>
        <v>0</v>
      </c>
      <c r="AO115" s="210">
        <f t="shared" si="89"/>
        <v>0</v>
      </c>
      <c r="AP115" s="210">
        <f t="shared" si="90"/>
        <v>0</v>
      </c>
      <c r="AR115" s="139" t="str">
        <f t="shared" si="105"/>
        <v>8 Gbps 10 km SFP+</v>
      </c>
      <c r="AS115" s="210">
        <f t="shared" si="92"/>
        <v>0</v>
      </c>
      <c r="AT115" s="210">
        <f t="shared" si="93"/>
        <v>0</v>
      </c>
      <c r="AU115" s="210">
        <f t="shared" si="94"/>
        <v>0</v>
      </c>
      <c r="AV115" s="210">
        <f t="shared" si="95"/>
        <v>0</v>
      </c>
      <c r="AW115" s="210">
        <f t="shared" si="96"/>
        <v>0</v>
      </c>
      <c r="AX115" s="210">
        <f t="shared" si="97"/>
        <v>0</v>
      </c>
      <c r="AY115" s="210">
        <f t="shared" si="98"/>
        <v>0</v>
      </c>
      <c r="AZ115" s="210">
        <f t="shared" si="99"/>
        <v>0</v>
      </c>
      <c r="BA115" s="210">
        <f t="shared" si="100"/>
        <v>0</v>
      </c>
      <c r="BB115" s="210">
        <f t="shared" si="101"/>
        <v>0</v>
      </c>
      <c r="BC115" s="210">
        <f t="shared" si="102"/>
        <v>0</v>
      </c>
      <c r="BE115" s="139" t="str">
        <f t="shared" si="77"/>
        <v>8 Gbps 10 km SFP+</v>
      </c>
      <c r="BF115" s="233">
        <f>IF(AF115=0,,10^-6*AF115*$BJ$5*FibreChannel!P96)</f>
        <v>0.58168414800000001</v>
      </c>
      <c r="BG115" s="233">
        <f>IF(AG115=0,,10^-6*AG115*$BJ$5*FibreChannel!Q96)</f>
        <v>0.34674940000000004</v>
      </c>
      <c r="BH115" s="233">
        <f>IF(AH115=0,,10^-6*AH115*$BJ$5*FibreChannel!R96)</f>
        <v>0</v>
      </c>
      <c r="BI115" s="233">
        <f>IF(AI115=0,,10^-6*AI115*$BJ$5*FibreChannel!S96)</f>
        <v>0</v>
      </c>
      <c r="BJ115" s="233">
        <f>IF(AJ115=0,,10^-6*AJ115*$BJ$5*FibreChannel!T96)</f>
        <v>0</v>
      </c>
      <c r="BK115" s="233">
        <f>IF(AK115=0,,10^-6*AK115*$BJ$5*FibreChannel!U96)</f>
        <v>0</v>
      </c>
      <c r="BL115" s="233">
        <f>IF(AL115=0,,10^-6*AL115*$BJ$5*FibreChannel!V96)</f>
        <v>0</v>
      </c>
      <c r="BM115" s="233">
        <f>IF(AM115=0,,10^-6*AM115*$BJ$5*FibreChannel!W96)</f>
        <v>0</v>
      </c>
      <c r="BN115" s="233">
        <f>IF(AN115=0,,10^-6*AN115*$BJ$5*FibreChannel!X96)</f>
        <v>0</v>
      </c>
      <c r="BO115" s="233">
        <f>IF(AO115=0,,10^-6*AO115*$BJ$5*FibreChannel!Y96)</f>
        <v>0</v>
      </c>
      <c r="BP115" s="233">
        <f>IF(AP115=0,,10^-6*AP115*$BJ$5*FibreChannel!Z96)</f>
        <v>0</v>
      </c>
      <c r="BR115" s="139" t="str">
        <f t="shared" si="103"/>
        <v>8 Gbps 10 km SFP+</v>
      </c>
      <c r="BS115" s="233">
        <f>IF(AS115=0,,10^-6*AS115*$BW$5*FibreChannel!P96)</f>
        <v>0</v>
      </c>
      <c r="BT115" s="233">
        <f>IF(AT115=0,,10^-6*AT115*$BW$5*FibreChannel!Q96)</f>
        <v>0</v>
      </c>
      <c r="BU115" s="233">
        <f>IF(AU115=0,,10^-6*AU115*$BW$5*FibreChannel!R96)</f>
        <v>0</v>
      </c>
      <c r="BV115" s="233">
        <f>IF(AV115=0,,10^-6*AV115*$BW$5*FibreChannel!S96)</f>
        <v>0</v>
      </c>
      <c r="BW115" s="233">
        <f>IF(AW115=0,,10^-6*AW115*$BW$5*FibreChannel!T96)</f>
        <v>0</v>
      </c>
      <c r="BX115" s="233">
        <f>IF(AX115=0,,10^-6*AX115*$BW$5*FibreChannel!U96)</f>
        <v>0</v>
      </c>
      <c r="BY115" s="233">
        <f>IF(AY115=0,,10^-6*AY115*$BW$5*FibreChannel!V96)</f>
        <v>0</v>
      </c>
      <c r="BZ115" s="233">
        <f>IF(AZ115=0,,10^-6*AZ115*$BW$5*FibreChannel!W96)</f>
        <v>0</v>
      </c>
      <c r="CA115" s="233">
        <f>IF(BA115=0,,10^-6*BA115*$BW$5*FibreChannel!X96)</f>
        <v>0</v>
      </c>
      <c r="CB115" s="233">
        <f>IF(BB115=0,,10^-6*BB115*$BW$5*FibreChannel!Y96)</f>
        <v>0</v>
      </c>
      <c r="CC115" s="233">
        <f>IF(BC115=0,,10^-6*BC115*$BW$5*FibreChannel!Z96)</f>
        <v>0</v>
      </c>
    </row>
    <row r="116" spans="1:81">
      <c r="A116" s="110" t="s">
        <v>115</v>
      </c>
      <c r="B116" s="139" t="str">
        <f>FibreChannel!B40</f>
        <v>16 Gbps 100 m SFP+</v>
      </c>
      <c r="C116" s="210">
        <f>FibreChannel!C40</f>
        <v>0</v>
      </c>
      <c r="D116" s="210">
        <f>FibreChannel!D40</f>
        <v>0</v>
      </c>
      <c r="E116" s="210">
        <f>FibreChannel!E40</f>
        <v>0</v>
      </c>
      <c r="F116" s="210">
        <f>FibreChannel!F40</f>
        <v>0</v>
      </c>
      <c r="G116" s="210">
        <f>FibreChannel!G40</f>
        <v>0</v>
      </c>
      <c r="H116" s="210">
        <f>FibreChannel!H40</f>
        <v>0</v>
      </c>
      <c r="I116" s="210">
        <f>FibreChannel!I40</f>
        <v>0</v>
      </c>
      <c r="J116" s="210">
        <f>FibreChannel!J40</f>
        <v>0</v>
      </c>
      <c r="K116" s="210">
        <f>FibreChannel!K40</f>
        <v>0</v>
      </c>
      <c r="L116" s="210">
        <f>FibreChannel!L40</f>
        <v>0</v>
      </c>
      <c r="M116" s="210">
        <f>FibreChannel!M40</f>
        <v>0</v>
      </c>
      <c r="O116" s="139" t="str">
        <f t="shared" si="65"/>
        <v>16 Gbps 100 m SFP+</v>
      </c>
      <c r="P116" s="210">
        <f>FibreChannel!C54</f>
        <v>0</v>
      </c>
      <c r="Q116" s="210">
        <f>FibreChannel!D54</f>
        <v>0</v>
      </c>
      <c r="R116" s="210">
        <f>FibreChannel!E54</f>
        <v>0</v>
      </c>
      <c r="S116" s="210">
        <f>FibreChannel!F54</f>
        <v>0</v>
      </c>
      <c r="T116" s="210">
        <f>FibreChannel!G54</f>
        <v>0</v>
      </c>
      <c r="U116" s="210">
        <f>FibreChannel!H54</f>
        <v>0</v>
      </c>
      <c r="V116" s="210">
        <f>FibreChannel!I54</f>
        <v>0</v>
      </c>
      <c r="W116" s="210">
        <f>FibreChannel!J54</f>
        <v>0</v>
      </c>
      <c r="X116" s="210">
        <f>FibreChannel!K54</f>
        <v>0</v>
      </c>
      <c r="Y116" s="210">
        <f>FibreChannel!L54</f>
        <v>0</v>
      </c>
      <c r="Z116" s="210">
        <f>FibreChannel!M54</f>
        <v>0</v>
      </c>
      <c r="AB116" s="211" t="s">
        <v>106</v>
      </c>
      <c r="AC116" s="267">
        <v>1</v>
      </c>
      <c r="AE116" s="139" t="str">
        <f t="shared" si="104"/>
        <v>16 Gbps 100 m SFP+</v>
      </c>
      <c r="AF116" s="210">
        <f t="shared" si="80"/>
        <v>0</v>
      </c>
      <c r="AG116" s="210">
        <f t="shared" si="81"/>
        <v>0</v>
      </c>
      <c r="AH116" s="210">
        <f t="shared" si="82"/>
        <v>0</v>
      </c>
      <c r="AI116" s="210">
        <f t="shared" si="83"/>
        <v>0</v>
      </c>
      <c r="AJ116" s="210">
        <f t="shared" si="84"/>
        <v>0</v>
      </c>
      <c r="AK116" s="210">
        <f t="shared" si="85"/>
        <v>0</v>
      </c>
      <c r="AL116" s="210">
        <f t="shared" si="86"/>
        <v>0</v>
      </c>
      <c r="AM116" s="210">
        <f t="shared" si="87"/>
        <v>0</v>
      </c>
      <c r="AN116" s="210">
        <f t="shared" si="88"/>
        <v>0</v>
      </c>
      <c r="AO116" s="210">
        <f t="shared" si="89"/>
        <v>0</v>
      </c>
      <c r="AP116" s="210">
        <f t="shared" si="90"/>
        <v>0</v>
      </c>
      <c r="AR116" s="139" t="str">
        <f t="shared" si="105"/>
        <v>16 Gbps 100 m SFP+</v>
      </c>
      <c r="AS116" s="210">
        <f t="shared" si="92"/>
        <v>0</v>
      </c>
      <c r="AT116" s="210">
        <f t="shared" si="93"/>
        <v>0</v>
      </c>
      <c r="AU116" s="210">
        <f t="shared" si="94"/>
        <v>0</v>
      </c>
      <c r="AV116" s="210">
        <f t="shared" si="95"/>
        <v>0</v>
      </c>
      <c r="AW116" s="210">
        <f t="shared" si="96"/>
        <v>0</v>
      </c>
      <c r="AX116" s="210">
        <f t="shared" si="97"/>
        <v>0</v>
      </c>
      <c r="AY116" s="210">
        <f t="shared" si="98"/>
        <v>0</v>
      </c>
      <c r="AZ116" s="210">
        <f t="shared" si="99"/>
        <v>0</v>
      </c>
      <c r="BA116" s="210">
        <f t="shared" si="100"/>
        <v>0</v>
      </c>
      <c r="BB116" s="210">
        <f t="shared" si="101"/>
        <v>0</v>
      </c>
      <c r="BC116" s="210">
        <f t="shared" si="102"/>
        <v>0</v>
      </c>
      <c r="BE116" s="139" t="str">
        <f t="shared" si="77"/>
        <v>16 Gbps 100 m SFP+</v>
      </c>
      <c r="BF116" s="233">
        <f>IF(AF116=0,,10^-6*AF116*$BJ$5*FibreChannel!P97)</f>
        <v>0</v>
      </c>
      <c r="BG116" s="233">
        <f>IF(AG116=0,,10^-6*AG116*$BJ$5*FibreChannel!Q97)</f>
        <v>0</v>
      </c>
      <c r="BH116" s="233">
        <f>IF(AH116=0,,10^-6*AH116*$BJ$5*FibreChannel!R97)</f>
        <v>0</v>
      </c>
      <c r="BI116" s="233">
        <f>IF(AI116=0,,10^-6*AI116*$BJ$5*FibreChannel!S97)</f>
        <v>0</v>
      </c>
      <c r="BJ116" s="233">
        <f>IF(AJ116=0,,10^-6*AJ116*$BJ$5*FibreChannel!T97)</f>
        <v>0</v>
      </c>
      <c r="BK116" s="233">
        <f>IF(AK116=0,,10^-6*AK116*$BJ$5*FibreChannel!U97)</f>
        <v>0</v>
      </c>
      <c r="BL116" s="233">
        <f>IF(AL116=0,,10^-6*AL116*$BJ$5*FibreChannel!V97)</f>
        <v>0</v>
      </c>
      <c r="BM116" s="233">
        <f>IF(AM116=0,,10^-6*AM116*$BJ$5*FibreChannel!W97)</f>
        <v>0</v>
      </c>
      <c r="BN116" s="233">
        <f>IF(AN116=0,,10^-6*AN116*$BJ$5*FibreChannel!X97)</f>
        <v>0</v>
      </c>
      <c r="BO116" s="233">
        <f>IF(AO116=0,,10^-6*AO116*$BJ$5*FibreChannel!Y97)</f>
        <v>0</v>
      </c>
      <c r="BP116" s="233">
        <f>IF(AP116=0,,10^-6*AP116*$BJ$5*FibreChannel!Z97)</f>
        <v>0</v>
      </c>
      <c r="BR116" s="139" t="str">
        <f t="shared" si="103"/>
        <v>16 Gbps 100 m SFP+</v>
      </c>
      <c r="BS116" s="233">
        <f>IF(AS116=0,,10^-6*AS116*$BW$5*FibreChannel!P97)</f>
        <v>0</v>
      </c>
      <c r="BT116" s="233">
        <f>IF(AT116=0,,10^-6*AT116*$BW$5*FibreChannel!Q97)</f>
        <v>0</v>
      </c>
      <c r="BU116" s="233">
        <f>IF(AU116=0,,10^-6*AU116*$BW$5*FibreChannel!R97)</f>
        <v>0</v>
      </c>
      <c r="BV116" s="233">
        <f>IF(AV116=0,,10^-6*AV116*$BW$5*FibreChannel!S97)</f>
        <v>0</v>
      </c>
      <c r="BW116" s="233">
        <f>IF(AW116=0,,10^-6*AW116*$BW$5*FibreChannel!T97)</f>
        <v>0</v>
      </c>
      <c r="BX116" s="233">
        <f>IF(AX116=0,,10^-6*AX116*$BW$5*FibreChannel!U97)</f>
        <v>0</v>
      </c>
      <c r="BY116" s="233">
        <f>IF(AY116=0,,10^-6*AY116*$BW$5*FibreChannel!V97)</f>
        <v>0</v>
      </c>
      <c r="BZ116" s="233">
        <f>IF(AZ116=0,,10^-6*AZ116*$BW$5*FibreChannel!W97)</f>
        <v>0</v>
      </c>
      <c r="CA116" s="233">
        <f>IF(BA116=0,,10^-6*BA116*$BW$5*FibreChannel!X97)</f>
        <v>0</v>
      </c>
      <c r="CB116" s="233">
        <f>IF(BB116=0,,10^-6*BB116*$BW$5*FibreChannel!Y97)</f>
        <v>0</v>
      </c>
      <c r="CC116" s="233">
        <f>IF(BC116=0,,10^-6*BC116*$BW$5*FibreChannel!Z97)</f>
        <v>0</v>
      </c>
    </row>
    <row r="117" spans="1:81">
      <c r="A117" s="110" t="s">
        <v>115</v>
      </c>
      <c r="B117" s="139" t="str">
        <f>FibreChannel!B41</f>
        <v>16 Gbps 10 km SFP+</v>
      </c>
      <c r="C117" s="210">
        <f>FibreChannel!C41</f>
        <v>232131</v>
      </c>
      <c r="D117" s="210">
        <f>FibreChannel!D41</f>
        <v>183579.1</v>
      </c>
      <c r="E117" s="210">
        <f>FibreChannel!E41</f>
        <v>0</v>
      </c>
      <c r="F117" s="210">
        <f>FibreChannel!F41</f>
        <v>0</v>
      </c>
      <c r="G117" s="210">
        <f>FibreChannel!G41</f>
        <v>0</v>
      </c>
      <c r="H117" s="210">
        <f>FibreChannel!H41</f>
        <v>0</v>
      </c>
      <c r="I117" s="210">
        <f>FibreChannel!I41</f>
        <v>0</v>
      </c>
      <c r="J117" s="210">
        <f>FibreChannel!J41</f>
        <v>0</v>
      </c>
      <c r="K117" s="210">
        <f>FibreChannel!K41</f>
        <v>0</v>
      </c>
      <c r="L117" s="210">
        <f>FibreChannel!L41</f>
        <v>0</v>
      </c>
      <c r="M117" s="210">
        <f>FibreChannel!M41</f>
        <v>0</v>
      </c>
      <c r="O117" s="139" t="str">
        <f t="shared" si="65"/>
        <v>16 Gbps 10 km SFP+</v>
      </c>
      <c r="P117" s="210">
        <f>FibreChannel!C55</f>
        <v>0</v>
      </c>
      <c r="Q117" s="210">
        <f>FibreChannel!D55</f>
        <v>0</v>
      </c>
      <c r="R117" s="210">
        <f>FibreChannel!E55</f>
        <v>0</v>
      </c>
      <c r="S117" s="210">
        <f>FibreChannel!F55</f>
        <v>0</v>
      </c>
      <c r="T117" s="210">
        <f>FibreChannel!G55</f>
        <v>0</v>
      </c>
      <c r="U117" s="210">
        <f>FibreChannel!H55</f>
        <v>0</v>
      </c>
      <c r="V117" s="210">
        <f>FibreChannel!I55</f>
        <v>0</v>
      </c>
      <c r="W117" s="210">
        <f>FibreChannel!J55</f>
        <v>0</v>
      </c>
      <c r="X117" s="210">
        <f>FibreChannel!K55</f>
        <v>0</v>
      </c>
      <c r="Y117" s="210">
        <f>FibreChannel!L55</f>
        <v>0</v>
      </c>
      <c r="Z117" s="210">
        <f>FibreChannel!M55</f>
        <v>0</v>
      </c>
      <c r="AB117" s="211" t="s">
        <v>103</v>
      </c>
      <c r="AC117" s="267">
        <v>1</v>
      </c>
      <c r="AE117" s="139" t="str">
        <f t="shared" si="104"/>
        <v>16 Gbps 10 km SFP+</v>
      </c>
      <c r="AF117" s="210">
        <f t="shared" si="80"/>
        <v>232131</v>
      </c>
      <c r="AG117" s="210">
        <f t="shared" si="81"/>
        <v>183579.1</v>
      </c>
      <c r="AH117" s="210">
        <f t="shared" si="82"/>
        <v>0</v>
      </c>
      <c r="AI117" s="210">
        <f t="shared" si="83"/>
        <v>0</v>
      </c>
      <c r="AJ117" s="210">
        <f t="shared" si="84"/>
        <v>0</v>
      </c>
      <c r="AK117" s="210">
        <f t="shared" si="85"/>
        <v>0</v>
      </c>
      <c r="AL117" s="210">
        <f t="shared" si="86"/>
        <v>0</v>
      </c>
      <c r="AM117" s="210">
        <f t="shared" si="87"/>
        <v>0</v>
      </c>
      <c r="AN117" s="210">
        <f t="shared" si="88"/>
        <v>0</v>
      </c>
      <c r="AO117" s="210">
        <f t="shared" si="89"/>
        <v>0</v>
      </c>
      <c r="AP117" s="210">
        <f t="shared" si="90"/>
        <v>0</v>
      </c>
      <c r="AR117" s="139" t="str">
        <f t="shared" si="105"/>
        <v>16 Gbps 10 km SFP+</v>
      </c>
      <c r="AS117" s="210">
        <f t="shared" si="92"/>
        <v>0</v>
      </c>
      <c r="AT117" s="210">
        <f t="shared" si="93"/>
        <v>0</v>
      </c>
      <c r="AU117" s="210">
        <f t="shared" si="94"/>
        <v>0</v>
      </c>
      <c r="AV117" s="210">
        <f t="shared" si="95"/>
        <v>0</v>
      </c>
      <c r="AW117" s="210">
        <f t="shared" si="96"/>
        <v>0</v>
      </c>
      <c r="AX117" s="210">
        <f t="shared" si="97"/>
        <v>0</v>
      </c>
      <c r="AY117" s="210">
        <f t="shared" si="98"/>
        <v>0</v>
      </c>
      <c r="AZ117" s="210">
        <f t="shared" si="99"/>
        <v>0</v>
      </c>
      <c r="BA117" s="210">
        <f t="shared" si="100"/>
        <v>0</v>
      </c>
      <c r="BB117" s="210">
        <f t="shared" si="101"/>
        <v>0</v>
      </c>
      <c r="BC117" s="210">
        <f t="shared" si="102"/>
        <v>0</v>
      </c>
      <c r="BE117" s="139" t="str">
        <f t="shared" si="77"/>
        <v>16 Gbps 10 km SFP+</v>
      </c>
      <c r="BF117" s="233">
        <f>IF(AF117=0,,10^-6*AF117*$BJ$5*FibreChannel!P98)</f>
        <v>4.3269049500000003</v>
      </c>
      <c r="BG117" s="233">
        <f>IF(AG117=0,,10^-6*AG117*$BJ$5*FibreChannel!Q98)</f>
        <v>3.1393917199999999</v>
      </c>
      <c r="BH117" s="233">
        <f>IF(AH117=0,,10^-6*AH117*$BJ$5*FibreChannel!R98)</f>
        <v>0</v>
      </c>
      <c r="BI117" s="233">
        <f>IF(AI117=0,,10^-6*AI117*$BJ$5*FibreChannel!S98)</f>
        <v>0</v>
      </c>
      <c r="BJ117" s="233">
        <f>IF(AJ117=0,,10^-6*AJ117*$BJ$5*FibreChannel!T98)</f>
        <v>0</v>
      </c>
      <c r="BK117" s="233">
        <f>IF(AK117=0,,10^-6*AK117*$BJ$5*FibreChannel!U98)</f>
        <v>0</v>
      </c>
      <c r="BL117" s="233">
        <f>IF(AL117=0,,10^-6*AL117*$BJ$5*FibreChannel!V98)</f>
        <v>0</v>
      </c>
      <c r="BM117" s="233">
        <f>IF(AM117=0,,10^-6*AM117*$BJ$5*FibreChannel!W98)</f>
        <v>0</v>
      </c>
      <c r="BN117" s="233">
        <f>IF(AN117=0,,10^-6*AN117*$BJ$5*FibreChannel!X98)</f>
        <v>0</v>
      </c>
      <c r="BO117" s="233">
        <f>IF(AO117=0,,10^-6*AO117*$BJ$5*FibreChannel!Y98)</f>
        <v>0</v>
      </c>
      <c r="BP117" s="233">
        <f>IF(AP117=0,,10^-6*AP117*$BJ$5*FibreChannel!Z98)</f>
        <v>0</v>
      </c>
      <c r="BR117" s="139" t="str">
        <f t="shared" si="103"/>
        <v>16 Gbps 10 km SFP+</v>
      </c>
      <c r="BS117" s="233">
        <f>IF(AS117=0,,10^-6*AS117*$BW$5*FibreChannel!P98)</f>
        <v>0</v>
      </c>
      <c r="BT117" s="233">
        <f>IF(AT117=0,,10^-6*AT117*$BW$5*FibreChannel!Q98)</f>
        <v>0</v>
      </c>
      <c r="BU117" s="233">
        <f>IF(AU117=0,,10^-6*AU117*$BW$5*FibreChannel!R98)</f>
        <v>0</v>
      </c>
      <c r="BV117" s="233">
        <f>IF(AV117=0,,10^-6*AV117*$BW$5*FibreChannel!S98)</f>
        <v>0</v>
      </c>
      <c r="BW117" s="233">
        <f>IF(AW117=0,,10^-6*AW117*$BW$5*FibreChannel!T98)</f>
        <v>0</v>
      </c>
      <c r="BX117" s="233">
        <f>IF(AX117=0,,10^-6*AX117*$BW$5*FibreChannel!U98)</f>
        <v>0</v>
      </c>
      <c r="BY117" s="233">
        <f>IF(AY117=0,,10^-6*AY117*$BW$5*FibreChannel!V98)</f>
        <v>0</v>
      </c>
      <c r="BZ117" s="233">
        <f>IF(AZ117=0,,10^-6*AZ117*$BW$5*FibreChannel!W98)</f>
        <v>0</v>
      </c>
      <c r="CA117" s="233">
        <f>IF(BA117=0,,10^-6*BA117*$BW$5*FibreChannel!X98)</f>
        <v>0</v>
      </c>
      <c r="CB117" s="233">
        <f>IF(BB117=0,,10^-6*BB117*$BW$5*FibreChannel!Y98)</f>
        <v>0</v>
      </c>
      <c r="CC117" s="233">
        <f>IF(BC117=0,,10^-6*BC117*$BW$5*FibreChannel!Z98)</f>
        <v>0</v>
      </c>
    </row>
    <row r="118" spans="1:81">
      <c r="A118" s="110" t="s">
        <v>115</v>
      </c>
      <c r="B118" s="139" t="str">
        <f>FibreChannel!B42</f>
        <v>32 Gbps 100 m SFP28</v>
      </c>
      <c r="C118" s="210">
        <f>FibreChannel!C42</f>
        <v>0</v>
      </c>
      <c r="D118" s="210">
        <f>FibreChannel!D42</f>
        <v>0</v>
      </c>
      <c r="E118" s="210">
        <f>FibreChannel!E42</f>
        <v>0</v>
      </c>
      <c r="F118" s="210">
        <f>FibreChannel!F42</f>
        <v>0</v>
      </c>
      <c r="G118" s="210">
        <f>FibreChannel!G42</f>
        <v>0</v>
      </c>
      <c r="H118" s="210">
        <f>FibreChannel!H42</f>
        <v>0</v>
      </c>
      <c r="I118" s="210">
        <f>FibreChannel!I42</f>
        <v>0</v>
      </c>
      <c r="J118" s="210">
        <f>FibreChannel!J42</f>
        <v>0</v>
      </c>
      <c r="K118" s="210">
        <f>FibreChannel!K42</f>
        <v>0</v>
      </c>
      <c r="L118" s="210">
        <f>FibreChannel!L42</f>
        <v>0</v>
      </c>
      <c r="M118" s="210">
        <f>FibreChannel!M42</f>
        <v>0</v>
      </c>
      <c r="O118" s="139" t="str">
        <f t="shared" si="65"/>
        <v>32 Gbps 100 m SFP28</v>
      </c>
      <c r="P118" s="210">
        <f>FibreChannel!C56</f>
        <v>0</v>
      </c>
      <c r="Q118" s="210">
        <f>FibreChannel!D56</f>
        <v>0</v>
      </c>
      <c r="R118" s="210">
        <f>FibreChannel!E56</f>
        <v>0</v>
      </c>
      <c r="S118" s="210">
        <f>FibreChannel!F56</f>
        <v>0</v>
      </c>
      <c r="T118" s="210">
        <f>FibreChannel!G56</f>
        <v>0</v>
      </c>
      <c r="U118" s="210">
        <f>FibreChannel!H56</f>
        <v>0</v>
      </c>
      <c r="V118" s="210">
        <f>FibreChannel!I56</f>
        <v>0</v>
      </c>
      <c r="W118" s="210">
        <f>FibreChannel!J56</f>
        <v>0</v>
      </c>
      <c r="X118" s="210">
        <f>FibreChannel!K56</f>
        <v>0</v>
      </c>
      <c r="Y118" s="210">
        <f>FibreChannel!L56</f>
        <v>0</v>
      </c>
      <c r="Z118" s="210">
        <f>FibreChannel!M56</f>
        <v>0</v>
      </c>
      <c r="AB118" s="211" t="s">
        <v>106</v>
      </c>
      <c r="AC118" s="267">
        <v>1</v>
      </c>
      <c r="AE118" s="139" t="str">
        <f t="shared" si="104"/>
        <v>32 Gbps 100 m SFP28</v>
      </c>
      <c r="AF118" s="210">
        <f t="shared" si="80"/>
        <v>0</v>
      </c>
      <c r="AG118" s="210">
        <f t="shared" si="81"/>
        <v>0</v>
      </c>
      <c r="AH118" s="210">
        <f t="shared" si="82"/>
        <v>0</v>
      </c>
      <c r="AI118" s="210">
        <f t="shared" si="83"/>
        <v>0</v>
      </c>
      <c r="AJ118" s="210">
        <f t="shared" si="84"/>
        <v>0</v>
      </c>
      <c r="AK118" s="210">
        <f t="shared" si="85"/>
        <v>0</v>
      </c>
      <c r="AL118" s="210">
        <f t="shared" si="86"/>
        <v>0</v>
      </c>
      <c r="AM118" s="210">
        <f t="shared" si="87"/>
        <v>0</v>
      </c>
      <c r="AN118" s="210">
        <f t="shared" si="88"/>
        <v>0</v>
      </c>
      <c r="AO118" s="210">
        <f t="shared" si="89"/>
        <v>0</v>
      </c>
      <c r="AP118" s="210">
        <f t="shared" si="90"/>
        <v>0</v>
      </c>
      <c r="AR118" s="139" t="str">
        <f t="shared" si="105"/>
        <v>32 Gbps 100 m SFP28</v>
      </c>
      <c r="AS118" s="210">
        <f t="shared" si="92"/>
        <v>0</v>
      </c>
      <c r="AT118" s="210">
        <f t="shared" si="93"/>
        <v>0</v>
      </c>
      <c r="AU118" s="210">
        <f t="shared" si="94"/>
        <v>0</v>
      </c>
      <c r="AV118" s="210">
        <f t="shared" si="95"/>
        <v>0</v>
      </c>
      <c r="AW118" s="210">
        <f t="shared" si="96"/>
        <v>0</v>
      </c>
      <c r="AX118" s="210">
        <f t="shared" si="97"/>
        <v>0</v>
      </c>
      <c r="AY118" s="210">
        <f t="shared" si="98"/>
        <v>0</v>
      </c>
      <c r="AZ118" s="210">
        <f t="shared" si="99"/>
        <v>0</v>
      </c>
      <c r="BA118" s="210">
        <f t="shared" si="100"/>
        <v>0</v>
      </c>
      <c r="BB118" s="210">
        <f t="shared" si="101"/>
        <v>0</v>
      </c>
      <c r="BC118" s="210">
        <f t="shared" si="102"/>
        <v>0</v>
      </c>
      <c r="BE118" s="139" t="str">
        <f t="shared" si="77"/>
        <v>32 Gbps 100 m SFP28</v>
      </c>
      <c r="BF118" s="233">
        <f>IF(AF118=0,,10^-6*AF118*$BJ$5*FibreChannel!P99)</f>
        <v>0</v>
      </c>
      <c r="BG118" s="233">
        <f>IF(AG118=0,,10^-6*AG118*$BJ$5*FibreChannel!Q99)</f>
        <v>0</v>
      </c>
      <c r="BH118" s="233">
        <f>IF(AH118=0,,10^-6*AH118*$BJ$5*FibreChannel!R99)</f>
        <v>0</v>
      </c>
      <c r="BI118" s="233">
        <f>IF(AI118=0,,10^-6*AI118*$BJ$5*FibreChannel!S99)</f>
        <v>0</v>
      </c>
      <c r="BJ118" s="233">
        <f>IF(AJ118=0,,10^-6*AJ118*$BJ$5*FibreChannel!T99)</f>
        <v>0</v>
      </c>
      <c r="BK118" s="233">
        <f>IF(AK118=0,,10^-6*AK118*$BJ$5*FibreChannel!U99)</f>
        <v>0</v>
      </c>
      <c r="BL118" s="233">
        <f>IF(AL118=0,,10^-6*AL118*$BJ$5*FibreChannel!V99)</f>
        <v>0</v>
      </c>
      <c r="BM118" s="233">
        <f>IF(AM118=0,,10^-6*AM118*$BJ$5*FibreChannel!W99)</f>
        <v>0</v>
      </c>
      <c r="BN118" s="233">
        <f>IF(AN118=0,,10^-6*AN118*$BJ$5*FibreChannel!X99)</f>
        <v>0</v>
      </c>
      <c r="BO118" s="233">
        <f>IF(AO118=0,,10^-6*AO118*$BJ$5*FibreChannel!Y99)</f>
        <v>0</v>
      </c>
      <c r="BP118" s="233">
        <f>IF(AP118=0,,10^-6*AP118*$BJ$5*FibreChannel!Z99)</f>
        <v>0</v>
      </c>
      <c r="BR118" s="139" t="str">
        <f t="shared" si="103"/>
        <v>32 Gbps 100 m SFP28</v>
      </c>
      <c r="BS118" s="233">
        <f>IF(AS118=0,,10^-6*AS118*$BW$5*FibreChannel!P99)</f>
        <v>0</v>
      </c>
      <c r="BT118" s="233">
        <f>IF(AT118=0,,10^-6*AT118*$BW$5*FibreChannel!Q99)</f>
        <v>0</v>
      </c>
      <c r="BU118" s="233">
        <f>IF(AU118=0,,10^-6*AU118*$BW$5*FibreChannel!R99)</f>
        <v>0</v>
      </c>
      <c r="BV118" s="233">
        <f>IF(AV118=0,,10^-6*AV118*$BW$5*FibreChannel!S99)</f>
        <v>0</v>
      </c>
      <c r="BW118" s="233">
        <f>IF(AW118=0,,10^-6*AW118*$BW$5*FibreChannel!T99)</f>
        <v>0</v>
      </c>
      <c r="BX118" s="233">
        <f>IF(AX118=0,,10^-6*AX118*$BW$5*FibreChannel!U99)</f>
        <v>0</v>
      </c>
      <c r="BY118" s="233">
        <f>IF(AY118=0,,10^-6*AY118*$BW$5*FibreChannel!V99)</f>
        <v>0</v>
      </c>
      <c r="BZ118" s="233">
        <f>IF(AZ118=0,,10^-6*AZ118*$BW$5*FibreChannel!W99)</f>
        <v>0</v>
      </c>
      <c r="CA118" s="233">
        <f>IF(BA118=0,,10^-6*BA118*$BW$5*FibreChannel!X99)</f>
        <v>0</v>
      </c>
      <c r="CB118" s="233">
        <f>IF(BB118=0,,10^-6*BB118*$BW$5*FibreChannel!Y99)</f>
        <v>0</v>
      </c>
      <c r="CC118" s="233">
        <f>IF(BC118=0,,10^-6*BC118*$BW$5*FibreChannel!Z99)</f>
        <v>0</v>
      </c>
    </row>
    <row r="119" spans="1:81">
      <c r="A119" s="110" t="s">
        <v>115</v>
      </c>
      <c r="B119" s="139" t="str">
        <f>FibreChannel!B43</f>
        <v>32 Gbps 10 km SFP28</v>
      </c>
      <c r="C119" s="210">
        <f>FibreChannel!C43</f>
        <v>0</v>
      </c>
      <c r="D119" s="210">
        <f>FibreChannel!D43</f>
        <v>0</v>
      </c>
      <c r="E119" s="210">
        <f>FibreChannel!E43</f>
        <v>0</v>
      </c>
      <c r="F119" s="210">
        <f>FibreChannel!F43</f>
        <v>0</v>
      </c>
      <c r="G119" s="210">
        <f>FibreChannel!G43</f>
        <v>0</v>
      </c>
      <c r="H119" s="210">
        <f>FibreChannel!H43</f>
        <v>0</v>
      </c>
      <c r="I119" s="210">
        <f>FibreChannel!I43</f>
        <v>0</v>
      </c>
      <c r="J119" s="210">
        <f>FibreChannel!J43</f>
        <v>0</v>
      </c>
      <c r="K119" s="210">
        <f>FibreChannel!K43</f>
        <v>0</v>
      </c>
      <c r="L119" s="210">
        <f>FibreChannel!L43</f>
        <v>0</v>
      </c>
      <c r="M119" s="210">
        <f>FibreChannel!M43</f>
        <v>0</v>
      </c>
      <c r="O119" s="139" t="str">
        <f t="shared" si="65"/>
        <v>32 Gbps 10 km SFP28</v>
      </c>
      <c r="P119" s="210">
        <f>FibreChannel!C57</f>
        <v>31799</v>
      </c>
      <c r="Q119" s="210">
        <f>FibreChannel!D57</f>
        <v>96379.502625868743</v>
      </c>
      <c r="R119" s="210">
        <f>FibreChannel!E57</f>
        <v>0</v>
      </c>
      <c r="S119" s="210">
        <f>FibreChannel!F57</f>
        <v>0</v>
      </c>
      <c r="T119" s="210">
        <f>FibreChannel!G57</f>
        <v>0</v>
      </c>
      <c r="U119" s="210">
        <f>FibreChannel!H57</f>
        <v>0</v>
      </c>
      <c r="V119" s="210">
        <f>FibreChannel!I57</f>
        <v>0</v>
      </c>
      <c r="W119" s="210">
        <f>FibreChannel!J57</f>
        <v>0</v>
      </c>
      <c r="X119" s="210">
        <f>FibreChannel!K57</f>
        <v>0</v>
      </c>
      <c r="Y119" s="210">
        <f>FibreChannel!L57</f>
        <v>0</v>
      </c>
      <c r="Z119" s="210">
        <f>FibreChannel!M57</f>
        <v>0</v>
      </c>
      <c r="AB119" s="211" t="s">
        <v>103</v>
      </c>
      <c r="AC119" s="267">
        <v>1</v>
      </c>
      <c r="AE119" s="139" t="str">
        <f t="shared" si="104"/>
        <v>32 Gbps 10 km SFP28</v>
      </c>
      <c r="AF119" s="210">
        <f t="shared" si="80"/>
        <v>0</v>
      </c>
      <c r="AG119" s="210">
        <f t="shared" si="81"/>
        <v>0</v>
      </c>
      <c r="AH119" s="210">
        <f t="shared" si="82"/>
        <v>0</v>
      </c>
      <c r="AI119" s="210">
        <f t="shared" si="83"/>
        <v>0</v>
      </c>
      <c r="AJ119" s="210">
        <f t="shared" si="84"/>
        <v>0</v>
      </c>
      <c r="AK119" s="210">
        <f t="shared" si="85"/>
        <v>0</v>
      </c>
      <c r="AL119" s="210">
        <f t="shared" si="86"/>
        <v>0</v>
      </c>
      <c r="AM119" s="210">
        <f t="shared" si="87"/>
        <v>0</v>
      </c>
      <c r="AN119" s="210">
        <f t="shared" si="88"/>
        <v>0</v>
      </c>
      <c r="AO119" s="210">
        <f t="shared" si="89"/>
        <v>0</v>
      </c>
      <c r="AP119" s="210">
        <f t="shared" si="90"/>
        <v>0</v>
      </c>
      <c r="AR119" s="139" t="str">
        <f t="shared" si="105"/>
        <v>32 Gbps 10 km SFP28</v>
      </c>
      <c r="AS119" s="210">
        <f t="shared" si="92"/>
        <v>31799</v>
      </c>
      <c r="AT119" s="210">
        <f t="shared" si="93"/>
        <v>96379.502625868743</v>
      </c>
      <c r="AU119" s="210">
        <f t="shared" si="94"/>
        <v>0</v>
      </c>
      <c r="AV119" s="210">
        <f t="shared" si="95"/>
        <v>0</v>
      </c>
      <c r="AW119" s="210">
        <f t="shared" si="96"/>
        <v>0</v>
      </c>
      <c r="AX119" s="210">
        <f t="shared" si="97"/>
        <v>0</v>
      </c>
      <c r="AY119" s="210">
        <f t="shared" si="98"/>
        <v>0</v>
      </c>
      <c r="AZ119" s="210">
        <f t="shared" si="99"/>
        <v>0</v>
      </c>
      <c r="BA119" s="210">
        <f t="shared" si="100"/>
        <v>0</v>
      </c>
      <c r="BB119" s="210">
        <f t="shared" si="101"/>
        <v>0</v>
      </c>
      <c r="BC119" s="210">
        <f t="shared" si="102"/>
        <v>0</v>
      </c>
      <c r="BE119" s="139" t="str">
        <f t="shared" si="77"/>
        <v>32 Gbps 10 km SFP28</v>
      </c>
      <c r="BF119" s="233">
        <f>IF(AF119=0,,10^-6*AF119*$BJ$5*FibreChannel!P100)</f>
        <v>0</v>
      </c>
      <c r="BG119" s="233">
        <f>IF(AG119=0,,10^-6*AG119*$BJ$5*FibreChannel!Q100)</f>
        <v>0</v>
      </c>
      <c r="BH119" s="233">
        <f>IF(AH119=0,,10^-6*AH119*$BJ$5*FibreChannel!R100)</f>
        <v>0</v>
      </c>
      <c r="BI119" s="233">
        <f>IF(AI119=0,,10^-6*AI119*$BJ$5*FibreChannel!S100)</f>
        <v>0</v>
      </c>
      <c r="BJ119" s="233">
        <f>IF(AJ119=0,,10^-6*AJ119*$BJ$5*FibreChannel!T100)</f>
        <v>0</v>
      </c>
      <c r="BK119" s="233">
        <f>IF(AK119=0,,10^-6*AK119*$BJ$5*FibreChannel!U100)</f>
        <v>0</v>
      </c>
      <c r="BL119" s="233">
        <f>IF(AL119=0,,10^-6*AL119*$BJ$5*FibreChannel!V100)</f>
        <v>0</v>
      </c>
      <c r="BM119" s="233">
        <f>IF(AM119=0,,10^-6*AM119*$BJ$5*FibreChannel!W100)</f>
        <v>0</v>
      </c>
      <c r="BN119" s="233">
        <f>IF(AN119=0,,10^-6*AN119*$BJ$5*FibreChannel!X100)</f>
        <v>0</v>
      </c>
      <c r="BO119" s="233">
        <f>IF(AO119=0,,10^-6*AO119*$BJ$5*FibreChannel!Y100)</f>
        <v>0</v>
      </c>
      <c r="BP119" s="233">
        <f>IF(AP119=0,,10^-6*AP119*$BJ$5*FibreChannel!Z100)</f>
        <v>0</v>
      </c>
      <c r="BR119" s="139" t="str">
        <f t="shared" si="103"/>
        <v>32 Gbps 10 km SFP28</v>
      </c>
      <c r="BS119" s="233">
        <f>IF(AS119=0,,10^-6*AS119*$BW$5*FibreChannel!P100)</f>
        <v>1.5158393560000001</v>
      </c>
      <c r="BT119" s="233">
        <f>IF(AT119=0,,10^-6*AT119*$BW$5*FibreChannel!Q100)</f>
        <v>3.4497415532337499</v>
      </c>
      <c r="BU119" s="233">
        <f>IF(AU119=0,,10^-6*AU119*$BW$5*FibreChannel!R100)</f>
        <v>0</v>
      </c>
      <c r="BV119" s="233">
        <f>IF(AV119=0,,10^-6*AV119*$BW$5*FibreChannel!S100)</f>
        <v>0</v>
      </c>
      <c r="BW119" s="233">
        <f>IF(AW119=0,,10^-6*AW119*$BW$5*FibreChannel!T100)</f>
        <v>0</v>
      </c>
      <c r="BX119" s="233">
        <f>IF(AX119=0,,10^-6*AX119*$BW$5*FibreChannel!U100)</f>
        <v>0</v>
      </c>
      <c r="BY119" s="233">
        <f>IF(AY119=0,,10^-6*AY119*$BW$5*FibreChannel!V100)</f>
        <v>0</v>
      </c>
      <c r="BZ119" s="233">
        <f>IF(AZ119=0,,10^-6*AZ119*$BW$5*FibreChannel!W100)</f>
        <v>0</v>
      </c>
      <c r="CA119" s="233">
        <f>IF(BA119=0,,10^-6*BA119*$BW$5*FibreChannel!X100)</f>
        <v>0</v>
      </c>
      <c r="CB119" s="233">
        <f>IF(BB119=0,,10^-6*BB119*$BW$5*FibreChannel!Y100)</f>
        <v>0</v>
      </c>
      <c r="CC119" s="233">
        <f>IF(BC119=0,,10^-6*BC119*$BW$5*FibreChannel!Z100)</f>
        <v>0</v>
      </c>
    </row>
    <row r="120" spans="1:81">
      <c r="A120" s="110" t="s">
        <v>115</v>
      </c>
      <c r="B120" s="139" t="str">
        <f>FibreChannel!B44</f>
        <v>64 Gbps 100 m SFP56</v>
      </c>
      <c r="C120" s="210">
        <f>FibreChannel!C44</f>
        <v>0</v>
      </c>
      <c r="D120" s="210">
        <f>FibreChannel!D44</f>
        <v>0</v>
      </c>
      <c r="E120" s="210">
        <f>FibreChannel!E44</f>
        <v>0</v>
      </c>
      <c r="F120" s="210">
        <f>FibreChannel!F44</f>
        <v>0</v>
      </c>
      <c r="G120" s="210">
        <f>FibreChannel!G44</f>
        <v>0</v>
      </c>
      <c r="H120" s="210">
        <f>FibreChannel!H44</f>
        <v>0</v>
      </c>
      <c r="I120" s="210">
        <f>FibreChannel!I44</f>
        <v>0</v>
      </c>
      <c r="J120" s="210">
        <f>FibreChannel!J44</f>
        <v>0</v>
      </c>
      <c r="K120" s="210">
        <f>FibreChannel!K44</f>
        <v>0</v>
      </c>
      <c r="L120" s="210">
        <f>FibreChannel!L44</f>
        <v>0</v>
      </c>
      <c r="M120" s="210">
        <f>FibreChannel!M44</f>
        <v>0</v>
      </c>
      <c r="O120" s="139" t="str">
        <f t="shared" si="65"/>
        <v>64 Gbps 100 m SFP56</v>
      </c>
      <c r="P120" s="210">
        <f>FibreChannel!C58</f>
        <v>0</v>
      </c>
      <c r="Q120" s="210">
        <f>FibreChannel!D58</f>
        <v>0</v>
      </c>
      <c r="R120" s="210">
        <f>FibreChannel!E58</f>
        <v>0</v>
      </c>
      <c r="S120" s="210">
        <f>FibreChannel!F58</f>
        <v>0</v>
      </c>
      <c r="T120" s="210">
        <f>FibreChannel!G58</f>
        <v>0</v>
      </c>
      <c r="U120" s="210">
        <f>FibreChannel!H58</f>
        <v>0</v>
      </c>
      <c r="V120" s="210">
        <f>FibreChannel!I58</f>
        <v>0</v>
      </c>
      <c r="W120" s="210">
        <f>FibreChannel!J58</f>
        <v>0</v>
      </c>
      <c r="X120" s="210">
        <f>FibreChannel!K58</f>
        <v>0</v>
      </c>
      <c r="Y120" s="210">
        <f>FibreChannel!L58</f>
        <v>0</v>
      </c>
      <c r="Z120" s="210">
        <f>FibreChannel!M58</f>
        <v>0</v>
      </c>
      <c r="AB120" s="211" t="s">
        <v>106</v>
      </c>
      <c r="AC120" s="267">
        <v>1</v>
      </c>
      <c r="AE120" s="139" t="str">
        <f t="shared" si="104"/>
        <v>64 Gbps 100 m SFP56</v>
      </c>
      <c r="AF120" s="210">
        <f t="shared" si="80"/>
        <v>0</v>
      </c>
      <c r="AG120" s="210">
        <f t="shared" si="81"/>
        <v>0</v>
      </c>
      <c r="AH120" s="210">
        <f t="shared" si="82"/>
        <v>0</v>
      </c>
      <c r="AI120" s="210">
        <f t="shared" si="83"/>
        <v>0</v>
      </c>
      <c r="AJ120" s="210">
        <f t="shared" si="84"/>
        <v>0</v>
      </c>
      <c r="AK120" s="210">
        <f t="shared" si="85"/>
        <v>0</v>
      </c>
      <c r="AL120" s="210">
        <f t="shared" si="86"/>
        <v>0</v>
      </c>
      <c r="AM120" s="210">
        <f t="shared" si="87"/>
        <v>0</v>
      </c>
      <c r="AN120" s="210">
        <f t="shared" si="88"/>
        <v>0</v>
      </c>
      <c r="AO120" s="210">
        <f t="shared" si="89"/>
        <v>0</v>
      </c>
      <c r="AP120" s="210">
        <f t="shared" si="90"/>
        <v>0</v>
      </c>
      <c r="AR120" s="139" t="str">
        <f t="shared" si="105"/>
        <v>64 Gbps 100 m SFP56</v>
      </c>
      <c r="AS120" s="210">
        <f t="shared" si="92"/>
        <v>0</v>
      </c>
      <c r="AT120" s="210">
        <f t="shared" si="93"/>
        <v>0</v>
      </c>
      <c r="AU120" s="210">
        <f t="shared" si="94"/>
        <v>0</v>
      </c>
      <c r="AV120" s="210">
        <f t="shared" si="95"/>
        <v>0</v>
      </c>
      <c r="AW120" s="210">
        <f t="shared" si="96"/>
        <v>0</v>
      </c>
      <c r="AX120" s="210">
        <f t="shared" si="97"/>
        <v>0</v>
      </c>
      <c r="AY120" s="210">
        <f t="shared" si="98"/>
        <v>0</v>
      </c>
      <c r="AZ120" s="210">
        <f t="shared" si="99"/>
        <v>0</v>
      </c>
      <c r="BA120" s="210">
        <f t="shared" si="100"/>
        <v>0</v>
      </c>
      <c r="BB120" s="210">
        <f t="shared" si="101"/>
        <v>0</v>
      </c>
      <c r="BC120" s="210">
        <f t="shared" si="102"/>
        <v>0</v>
      </c>
      <c r="BE120" s="139" t="str">
        <f t="shared" si="77"/>
        <v>64 Gbps 100 m SFP56</v>
      </c>
      <c r="BF120" s="233">
        <f>IF(AF120=0,,10^-6*AF120*$BJ$5*FibreChannel!P101)</f>
        <v>0</v>
      </c>
      <c r="BG120" s="233">
        <f>IF(AG120=0,,10^-6*AG120*$BJ$5*FibreChannel!Q101)</f>
        <v>0</v>
      </c>
      <c r="BH120" s="233">
        <f>IF(AH120=0,,10^-6*AH120*$BJ$5*FibreChannel!R101)</f>
        <v>0</v>
      </c>
      <c r="BI120" s="233">
        <f>IF(AI120=0,,10^-6*AI120*$BJ$5*FibreChannel!S101)</f>
        <v>0</v>
      </c>
      <c r="BJ120" s="233">
        <f>IF(AJ120=0,,10^-6*AJ120*$BJ$5*FibreChannel!T101)</f>
        <v>0</v>
      </c>
      <c r="BK120" s="233">
        <f>IF(AK120=0,,10^-6*AK120*$BJ$5*FibreChannel!U101)</f>
        <v>0</v>
      </c>
      <c r="BL120" s="233">
        <f>IF(AL120=0,,10^-6*AL120*$BJ$5*FibreChannel!V101)</f>
        <v>0</v>
      </c>
      <c r="BM120" s="233">
        <f>IF(AM120=0,,10^-6*AM120*$BJ$5*FibreChannel!W101)</f>
        <v>0</v>
      </c>
      <c r="BN120" s="233">
        <f>IF(AN120=0,,10^-6*AN120*$BJ$5*FibreChannel!X101)</f>
        <v>0</v>
      </c>
      <c r="BO120" s="233">
        <f>IF(AO120=0,,10^-6*AO120*$BJ$5*FibreChannel!Y101)</f>
        <v>0</v>
      </c>
      <c r="BP120" s="233">
        <f>IF(AP120=0,,10^-6*AP120*$BJ$5*FibreChannel!Z101)</f>
        <v>0</v>
      </c>
      <c r="BR120" s="139" t="str">
        <f t="shared" si="103"/>
        <v>64 Gbps 100 m SFP56</v>
      </c>
      <c r="BS120" s="233">
        <f>IF(AS120=0,,10^-6*AS120*$BW$5*FibreChannel!P101)</f>
        <v>0</v>
      </c>
      <c r="BT120" s="233">
        <f>IF(AT120=0,,10^-6*AT120*$BW$5*FibreChannel!Q101)</f>
        <v>0</v>
      </c>
      <c r="BU120" s="233">
        <f>IF(AU120=0,,10^-6*AU120*$BW$5*FibreChannel!R101)</f>
        <v>0</v>
      </c>
      <c r="BV120" s="233">
        <f>IF(AV120=0,,10^-6*AV120*$BW$5*FibreChannel!S101)</f>
        <v>0</v>
      </c>
      <c r="BW120" s="233">
        <f>IF(AW120=0,,10^-6*AW120*$BW$5*FibreChannel!T101)</f>
        <v>0</v>
      </c>
      <c r="BX120" s="233">
        <f>IF(AX120=0,,10^-6*AX120*$BW$5*FibreChannel!U101)</f>
        <v>0</v>
      </c>
      <c r="BY120" s="233">
        <f>IF(AY120=0,,10^-6*AY120*$BW$5*FibreChannel!V101)</f>
        <v>0</v>
      </c>
      <c r="BZ120" s="233">
        <f>IF(AZ120=0,,10^-6*AZ120*$BW$5*FibreChannel!W101)</f>
        <v>0</v>
      </c>
      <c r="CA120" s="233">
        <f>IF(BA120=0,,10^-6*BA120*$BW$5*FibreChannel!X101)</f>
        <v>0</v>
      </c>
      <c r="CB120" s="233">
        <f>IF(BB120=0,,10^-6*BB120*$BW$5*FibreChannel!Y101)</f>
        <v>0</v>
      </c>
      <c r="CC120" s="233">
        <f>IF(BC120=0,,10^-6*BC120*$BW$5*FibreChannel!Z101)</f>
        <v>0</v>
      </c>
    </row>
    <row r="121" spans="1:81">
      <c r="A121" s="110" t="s">
        <v>115</v>
      </c>
      <c r="B121" s="139" t="str">
        <f>FibreChannel!B45</f>
        <v>64 Gbps 10 km SFP56</v>
      </c>
      <c r="C121" s="210">
        <f>FibreChannel!C45</f>
        <v>0</v>
      </c>
      <c r="D121" s="210">
        <f>FibreChannel!D45</f>
        <v>0</v>
      </c>
      <c r="E121" s="210">
        <f>FibreChannel!E45</f>
        <v>0</v>
      </c>
      <c r="F121" s="210">
        <f>FibreChannel!F45</f>
        <v>0</v>
      </c>
      <c r="G121" s="210">
        <f>FibreChannel!G45</f>
        <v>0</v>
      </c>
      <c r="H121" s="210">
        <f>FibreChannel!H45</f>
        <v>0</v>
      </c>
      <c r="I121" s="210">
        <f>FibreChannel!I45</f>
        <v>0</v>
      </c>
      <c r="J121" s="210">
        <f>FibreChannel!J45</f>
        <v>0</v>
      </c>
      <c r="K121" s="210">
        <f>FibreChannel!K45</f>
        <v>0</v>
      </c>
      <c r="L121" s="210">
        <f>FibreChannel!L45</f>
        <v>0</v>
      </c>
      <c r="M121" s="210">
        <f>FibreChannel!M45</f>
        <v>0</v>
      </c>
      <c r="O121" s="139" t="str">
        <f t="shared" si="65"/>
        <v>64 Gbps 10 km SFP56</v>
      </c>
      <c r="P121" s="210">
        <f>FibreChannel!C59</f>
        <v>0</v>
      </c>
      <c r="Q121" s="210">
        <f>FibreChannel!D59</f>
        <v>300</v>
      </c>
      <c r="R121" s="210">
        <f>FibreChannel!E59</f>
        <v>0</v>
      </c>
      <c r="S121" s="210">
        <f>FibreChannel!F59</f>
        <v>0</v>
      </c>
      <c r="T121" s="210">
        <f>FibreChannel!G59</f>
        <v>0</v>
      </c>
      <c r="U121" s="210">
        <f>FibreChannel!H59</f>
        <v>0</v>
      </c>
      <c r="V121" s="210">
        <f>FibreChannel!I59</f>
        <v>0</v>
      </c>
      <c r="W121" s="210">
        <f>FibreChannel!J59</f>
        <v>0</v>
      </c>
      <c r="X121" s="210">
        <f>FibreChannel!K59</f>
        <v>0</v>
      </c>
      <c r="Y121" s="210">
        <f>FibreChannel!L59</f>
        <v>0</v>
      </c>
      <c r="Z121" s="210">
        <f>FibreChannel!M59</f>
        <v>0</v>
      </c>
      <c r="AB121" s="211" t="s">
        <v>103</v>
      </c>
      <c r="AC121" s="267">
        <v>1</v>
      </c>
      <c r="AE121" s="139" t="str">
        <f t="shared" si="104"/>
        <v>64 Gbps 10 km SFP56</v>
      </c>
      <c r="AF121" s="210">
        <f t="shared" si="80"/>
        <v>0</v>
      </c>
      <c r="AG121" s="210">
        <f t="shared" si="81"/>
        <v>0</v>
      </c>
      <c r="AH121" s="210">
        <f t="shared" si="82"/>
        <v>0</v>
      </c>
      <c r="AI121" s="210">
        <f t="shared" si="83"/>
        <v>0</v>
      </c>
      <c r="AJ121" s="210">
        <f t="shared" si="84"/>
        <v>0</v>
      </c>
      <c r="AK121" s="210">
        <f t="shared" si="85"/>
        <v>0</v>
      </c>
      <c r="AL121" s="210">
        <f t="shared" si="86"/>
        <v>0</v>
      </c>
      <c r="AM121" s="210">
        <f t="shared" si="87"/>
        <v>0</v>
      </c>
      <c r="AN121" s="210">
        <f t="shared" si="88"/>
        <v>0</v>
      </c>
      <c r="AO121" s="210">
        <f t="shared" si="89"/>
        <v>0</v>
      </c>
      <c r="AP121" s="210">
        <f t="shared" si="90"/>
        <v>0</v>
      </c>
      <c r="AR121" s="139" t="str">
        <f t="shared" si="105"/>
        <v>64 Gbps 10 km SFP56</v>
      </c>
      <c r="AS121" s="210">
        <f t="shared" si="92"/>
        <v>0</v>
      </c>
      <c r="AT121" s="210">
        <f t="shared" si="93"/>
        <v>300</v>
      </c>
      <c r="AU121" s="210">
        <f t="shared" si="94"/>
        <v>0</v>
      </c>
      <c r="AV121" s="210">
        <f t="shared" si="95"/>
        <v>0</v>
      </c>
      <c r="AW121" s="210">
        <f t="shared" si="96"/>
        <v>0</v>
      </c>
      <c r="AX121" s="210">
        <f t="shared" si="97"/>
        <v>0</v>
      </c>
      <c r="AY121" s="210">
        <f t="shared" si="98"/>
        <v>0</v>
      </c>
      <c r="AZ121" s="210">
        <f t="shared" si="99"/>
        <v>0</v>
      </c>
      <c r="BA121" s="210">
        <f t="shared" si="100"/>
        <v>0</v>
      </c>
      <c r="BB121" s="210">
        <f t="shared" si="101"/>
        <v>0</v>
      </c>
      <c r="BC121" s="210">
        <f t="shared" si="102"/>
        <v>0</v>
      </c>
      <c r="BE121" s="139" t="str">
        <f t="shared" si="77"/>
        <v>64 Gbps 10 km SFP56</v>
      </c>
      <c r="BF121" s="233">
        <f>IF(AF121=0,,10^-6*AF121*$BJ$5*FibreChannel!P102)</f>
        <v>0</v>
      </c>
      <c r="BG121" s="233">
        <f>IF(AG121=0,,10^-6*AG121*$BJ$5*FibreChannel!Q102)</f>
        <v>0</v>
      </c>
      <c r="BH121" s="233">
        <f>IF(AH121=0,,10^-6*AH121*$BJ$5*FibreChannel!R102)</f>
        <v>0</v>
      </c>
      <c r="BI121" s="233">
        <f>IF(AI121=0,,10^-6*AI121*$BJ$5*FibreChannel!S102)</f>
        <v>0</v>
      </c>
      <c r="BJ121" s="233">
        <f>IF(AJ121=0,,10^-6*AJ121*$BJ$5*FibreChannel!T102)</f>
        <v>0</v>
      </c>
      <c r="BK121" s="233">
        <f>IF(AK121=0,,10^-6*AK121*$BJ$5*FibreChannel!U102)</f>
        <v>0</v>
      </c>
      <c r="BL121" s="233">
        <f>IF(AL121=0,,10^-6*AL121*$BJ$5*FibreChannel!V102)</f>
        <v>0</v>
      </c>
      <c r="BM121" s="233">
        <f>IF(AM121=0,,10^-6*AM121*$BJ$5*FibreChannel!W102)</f>
        <v>0</v>
      </c>
      <c r="BN121" s="233">
        <f>IF(AN121=0,,10^-6*AN121*$BJ$5*FibreChannel!X102)</f>
        <v>0</v>
      </c>
      <c r="BO121" s="233">
        <f>IF(AO121=0,,10^-6*AO121*$BJ$5*FibreChannel!Y102)</f>
        <v>0</v>
      </c>
      <c r="BP121" s="233">
        <f>IF(AP121=0,,10^-6*AP121*$BJ$5*FibreChannel!Z102)</f>
        <v>0</v>
      </c>
      <c r="BR121" s="139" t="str">
        <f t="shared" si="103"/>
        <v>64 Gbps 10 km SFP56</v>
      </c>
      <c r="BS121" s="233">
        <f>IF(AS121=0,,10^-6*AS121*$BW$5*FibreChannel!P102)</f>
        <v>0</v>
      </c>
      <c r="BT121" s="233">
        <f>IF(AT121=0,,10^-6*AT121*$BW$5*FibreChannel!Q102)</f>
        <v>0</v>
      </c>
      <c r="BU121" s="233">
        <f>IF(AU121=0,,10^-6*AU121*$BW$5*FibreChannel!R102)</f>
        <v>0</v>
      </c>
      <c r="BV121" s="233">
        <f>IF(AV121=0,,10^-6*AV121*$BW$5*FibreChannel!S102)</f>
        <v>0</v>
      </c>
      <c r="BW121" s="233">
        <f>IF(AW121=0,,10^-6*AW121*$BW$5*FibreChannel!T102)</f>
        <v>0</v>
      </c>
      <c r="BX121" s="233">
        <f>IF(AX121=0,,10^-6*AX121*$BW$5*FibreChannel!U102)</f>
        <v>0</v>
      </c>
      <c r="BY121" s="233">
        <f>IF(AY121=0,,10^-6*AY121*$BW$5*FibreChannel!V102)</f>
        <v>0</v>
      </c>
      <c r="BZ121" s="233">
        <f>IF(AZ121=0,,10^-6*AZ121*$BW$5*FibreChannel!W102)</f>
        <v>0</v>
      </c>
      <c r="CA121" s="233">
        <f>IF(BA121=0,,10^-6*BA121*$BW$5*FibreChannel!X102)</f>
        <v>0</v>
      </c>
      <c r="CB121" s="233">
        <f>IF(BB121=0,,10^-6*BB121*$BW$5*FibreChannel!Y102)</f>
        <v>0</v>
      </c>
      <c r="CC121" s="233">
        <f>IF(BC121=0,,10^-6*BC121*$BW$5*FibreChannel!Z102)</f>
        <v>0</v>
      </c>
    </row>
    <row r="122" spans="1:81">
      <c r="A122" s="110" t="s">
        <v>115</v>
      </c>
      <c r="B122" s="139">
        <f>FibreChannel!B46</f>
        <v>0</v>
      </c>
      <c r="C122" s="210">
        <f>FibreChannel!C46</f>
        <v>0</v>
      </c>
      <c r="D122" s="210">
        <f>FibreChannel!D46</f>
        <v>0</v>
      </c>
      <c r="E122" s="210">
        <f>FibreChannel!E46</f>
        <v>0</v>
      </c>
      <c r="F122" s="210">
        <f>FibreChannel!F46</f>
        <v>0</v>
      </c>
      <c r="G122" s="210">
        <f>FibreChannel!G46</f>
        <v>0</v>
      </c>
      <c r="H122" s="210">
        <f>FibreChannel!H46</f>
        <v>0</v>
      </c>
      <c r="I122" s="210">
        <f>FibreChannel!I46</f>
        <v>0</v>
      </c>
      <c r="J122" s="210">
        <f>FibreChannel!J46</f>
        <v>0</v>
      </c>
      <c r="K122" s="210">
        <f>FibreChannel!K46</f>
        <v>0</v>
      </c>
      <c r="L122" s="210">
        <f>FibreChannel!L46</f>
        <v>0</v>
      </c>
      <c r="M122" s="210">
        <f>FibreChannel!M46</f>
        <v>0</v>
      </c>
      <c r="O122" s="139">
        <f t="shared" si="65"/>
        <v>0</v>
      </c>
      <c r="P122" s="210">
        <f>FibreChannel!C60</f>
        <v>0</v>
      </c>
      <c r="Q122" s="210">
        <f>FibreChannel!D60</f>
        <v>0</v>
      </c>
      <c r="R122" s="210">
        <f>FibreChannel!E60</f>
        <v>0</v>
      </c>
      <c r="S122" s="210">
        <f>FibreChannel!F60</f>
        <v>0</v>
      </c>
      <c r="T122" s="210">
        <f>FibreChannel!G60</f>
        <v>0</v>
      </c>
      <c r="U122" s="210">
        <f>FibreChannel!H60</f>
        <v>0</v>
      </c>
      <c r="V122" s="210">
        <f>FibreChannel!I60</f>
        <v>0</v>
      </c>
      <c r="W122" s="210">
        <f>FibreChannel!J60</f>
        <v>0</v>
      </c>
      <c r="X122" s="210">
        <f>FibreChannel!K60</f>
        <v>0</v>
      </c>
      <c r="Y122" s="210">
        <f>FibreChannel!L60</f>
        <v>0</v>
      </c>
      <c r="Z122" s="210">
        <f>FibreChannel!M60</f>
        <v>0</v>
      </c>
      <c r="AC122" s="267">
        <v>1</v>
      </c>
      <c r="AE122" s="139">
        <f t="shared" si="104"/>
        <v>0</v>
      </c>
      <c r="AF122" s="210">
        <f t="shared" si="80"/>
        <v>0</v>
      </c>
      <c r="AG122" s="210">
        <f t="shared" si="81"/>
        <v>0</v>
      </c>
      <c r="AH122" s="210">
        <f t="shared" si="82"/>
        <v>0</v>
      </c>
      <c r="AI122" s="210">
        <f t="shared" si="83"/>
        <v>0</v>
      </c>
      <c r="AJ122" s="210">
        <f t="shared" si="84"/>
        <v>0</v>
      </c>
      <c r="AK122" s="210">
        <f t="shared" si="85"/>
        <v>0</v>
      </c>
      <c r="AL122" s="210">
        <f t="shared" si="86"/>
        <v>0</v>
      </c>
      <c r="AM122" s="210">
        <f t="shared" si="87"/>
        <v>0</v>
      </c>
      <c r="AN122" s="210">
        <f t="shared" si="88"/>
        <v>0</v>
      </c>
      <c r="AO122" s="210">
        <f t="shared" si="89"/>
        <v>0</v>
      </c>
      <c r="AP122" s="210">
        <f t="shared" si="90"/>
        <v>0</v>
      </c>
      <c r="AR122" s="139">
        <f t="shared" si="105"/>
        <v>0</v>
      </c>
      <c r="AS122" s="210">
        <f t="shared" si="92"/>
        <v>0</v>
      </c>
      <c r="AT122" s="210">
        <f t="shared" si="93"/>
        <v>0</v>
      </c>
      <c r="AU122" s="210">
        <f t="shared" si="94"/>
        <v>0</v>
      </c>
      <c r="AV122" s="210">
        <f t="shared" si="95"/>
        <v>0</v>
      </c>
      <c r="AW122" s="210">
        <f t="shared" si="96"/>
        <v>0</v>
      </c>
      <c r="AX122" s="210">
        <f t="shared" si="97"/>
        <v>0</v>
      </c>
      <c r="AY122" s="210">
        <f t="shared" si="98"/>
        <v>0</v>
      </c>
      <c r="AZ122" s="210">
        <f t="shared" si="99"/>
        <v>0</v>
      </c>
      <c r="BA122" s="210">
        <f t="shared" si="100"/>
        <v>0</v>
      </c>
      <c r="BB122" s="210">
        <f t="shared" si="101"/>
        <v>0</v>
      </c>
      <c r="BC122" s="210">
        <f t="shared" si="102"/>
        <v>0</v>
      </c>
      <c r="BE122" s="139">
        <f t="shared" si="77"/>
        <v>0</v>
      </c>
      <c r="BF122" s="233">
        <f>IF(AF122=0,,10^-6*AF122*$BJ$5*FibreChannel!P103)</f>
        <v>0</v>
      </c>
      <c r="BG122" s="233">
        <f>IF(AG122=0,,10^-6*AG122*$BJ$5*FibreChannel!Q103)</f>
        <v>0</v>
      </c>
      <c r="BH122" s="233">
        <f>IF(AH122=0,,10^-6*AH122*$BJ$5*FibreChannel!R103)</f>
        <v>0</v>
      </c>
      <c r="BI122" s="233">
        <f>IF(AI122=0,,10^-6*AI122*$BJ$5*FibreChannel!S103)</f>
        <v>0</v>
      </c>
      <c r="BJ122" s="233">
        <f>IF(AJ122=0,,10^-6*AJ122*$BJ$5*FibreChannel!T103)</f>
        <v>0</v>
      </c>
      <c r="BK122" s="233">
        <f>IF(AK122=0,,10^-6*AK122*$BJ$5*FibreChannel!U103)</f>
        <v>0</v>
      </c>
      <c r="BL122" s="233">
        <f>IF(AL122=0,,10^-6*AL122*$BJ$5*FibreChannel!V103)</f>
        <v>0</v>
      </c>
      <c r="BM122" s="233">
        <f>IF(AM122=0,,10^-6*AM122*$BJ$5*FibreChannel!W103)</f>
        <v>0</v>
      </c>
      <c r="BN122" s="233">
        <f>IF(AN122=0,,10^-6*AN122*$BJ$5*FibreChannel!X103)</f>
        <v>0</v>
      </c>
      <c r="BO122" s="233">
        <f>IF(AO122=0,,10^-6*AO122*$BJ$5*FibreChannel!Y103)</f>
        <v>0</v>
      </c>
      <c r="BP122" s="233">
        <f>IF(AP122=0,,10^-6*AP122*$BJ$5*FibreChannel!Z103)</f>
        <v>0</v>
      </c>
      <c r="BR122" s="139">
        <f t="shared" si="103"/>
        <v>0</v>
      </c>
      <c r="BS122" s="233">
        <f>IF(AS122=0,,10^-6*AS122*$BW$5*FibreChannel!P103)</f>
        <v>0</v>
      </c>
      <c r="BT122" s="233">
        <f>IF(AT122=0,,10^-6*AT122*$BW$5*FibreChannel!Q103)</f>
        <v>0</v>
      </c>
      <c r="BU122" s="233">
        <f>IF(AU122=0,,10^-6*AU122*$BW$5*FibreChannel!R103)</f>
        <v>0</v>
      </c>
      <c r="BV122" s="233">
        <f>IF(AV122=0,,10^-6*AV122*$BW$5*FibreChannel!S103)</f>
        <v>0</v>
      </c>
      <c r="BW122" s="233">
        <f>IF(AW122=0,,10^-6*AW122*$BW$5*FibreChannel!T103)</f>
        <v>0</v>
      </c>
      <c r="BX122" s="233">
        <f>IF(AX122=0,,10^-6*AX122*$BW$5*FibreChannel!U103)</f>
        <v>0</v>
      </c>
      <c r="BY122" s="233">
        <f>IF(AY122=0,,10^-6*AY122*$BW$5*FibreChannel!V103)</f>
        <v>0</v>
      </c>
      <c r="BZ122" s="233">
        <f>IF(AZ122=0,,10^-6*AZ122*$BW$5*FibreChannel!W103)</f>
        <v>0</v>
      </c>
      <c r="CA122" s="233">
        <f>IF(BA122=0,,10^-6*BA122*$BW$5*FibreChannel!X103)</f>
        <v>0</v>
      </c>
      <c r="CB122" s="233">
        <f>IF(BB122=0,,10^-6*BB122*$BW$5*FibreChannel!Y103)</f>
        <v>0</v>
      </c>
      <c r="CC122" s="233">
        <f>IF(BC122=0,,10^-6*BC122*$BW$5*FibreChannel!Z103)</f>
        <v>0</v>
      </c>
    </row>
    <row r="123" spans="1:81">
      <c r="A123" s="216" t="s">
        <v>115</v>
      </c>
      <c r="B123" s="193">
        <f>FibreChannel!B47</f>
        <v>0</v>
      </c>
      <c r="C123" s="215">
        <f>FibreChannel!C47</f>
        <v>0</v>
      </c>
      <c r="D123" s="215">
        <f>FibreChannel!D47</f>
        <v>0</v>
      </c>
      <c r="E123" s="215">
        <f>FibreChannel!E47</f>
        <v>0</v>
      </c>
      <c r="F123" s="215">
        <f>FibreChannel!F47</f>
        <v>0</v>
      </c>
      <c r="G123" s="215">
        <f>FibreChannel!G47</f>
        <v>0</v>
      </c>
      <c r="H123" s="215">
        <f>FibreChannel!H47</f>
        <v>0</v>
      </c>
      <c r="I123" s="215">
        <f>FibreChannel!I47</f>
        <v>0</v>
      </c>
      <c r="J123" s="215">
        <f>FibreChannel!J47</f>
        <v>0</v>
      </c>
      <c r="K123" s="215">
        <f>FibreChannel!K47</f>
        <v>0</v>
      </c>
      <c r="L123" s="215">
        <f>FibreChannel!L47</f>
        <v>0</v>
      </c>
      <c r="M123" s="215">
        <f>FibreChannel!M47</f>
        <v>0</v>
      </c>
      <c r="O123" s="193">
        <f t="shared" si="65"/>
        <v>0</v>
      </c>
      <c r="P123" s="215">
        <f>FibreChannel!C61</f>
        <v>0</v>
      </c>
      <c r="Q123" s="215">
        <f>FibreChannel!D61</f>
        <v>0</v>
      </c>
      <c r="R123" s="215">
        <f>FibreChannel!E61</f>
        <v>0</v>
      </c>
      <c r="S123" s="215">
        <f>FibreChannel!F61</f>
        <v>0</v>
      </c>
      <c r="T123" s="215">
        <f>FibreChannel!G61</f>
        <v>0</v>
      </c>
      <c r="U123" s="215">
        <f>FibreChannel!H61</f>
        <v>0</v>
      </c>
      <c r="V123" s="215">
        <f>FibreChannel!I61</f>
        <v>0</v>
      </c>
      <c r="W123" s="215">
        <f>FibreChannel!J61</f>
        <v>0</v>
      </c>
      <c r="X123" s="215">
        <f>FibreChannel!K61</f>
        <v>0</v>
      </c>
      <c r="Y123" s="215">
        <f>FibreChannel!L61</f>
        <v>0</v>
      </c>
      <c r="Z123" s="215">
        <f>FibreChannel!M61</f>
        <v>0</v>
      </c>
      <c r="AB123" s="227"/>
      <c r="AC123" s="268">
        <v>1</v>
      </c>
      <c r="AE123" s="193">
        <f t="shared" si="104"/>
        <v>0</v>
      </c>
      <c r="AF123" s="215">
        <f t="shared" si="80"/>
        <v>0</v>
      </c>
      <c r="AG123" s="215">
        <f t="shared" si="81"/>
        <v>0</v>
      </c>
      <c r="AH123" s="215">
        <f t="shared" si="82"/>
        <v>0</v>
      </c>
      <c r="AI123" s="215">
        <f t="shared" si="83"/>
        <v>0</v>
      </c>
      <c r="AJ123" s="215">
        <f t="shared" si="84"/>
        <v>0</v>
      </c>
      <c r="AK123" s="215">
        <f t="shared" si="85"/>
        <v>0</v>
      </c>
      <c r="AL123" s="215">
        <f t="shared" si="86"/>
        <v>0</v>
      </c>
      <c r="AM123" s="215">
        <f t="shared" si="87"/>
        <v>0</v>
      </c>
      <c r="AN123" s="215">
        <f t="shared" si="88"/>
        <v>0</v>
      </c>
      <c r="AO123" s="215">
        <f t="shared" si="89"/>
        <v>0</v>
      </c>
      <c r="AP123" s="215">
        <f t="shared" si="90"/>
        <v>0</v>
      </c>
      <c r="AR123" s="193">
        <f t="shared" si="105"/>
        <v>0</v>
      </c>
      <c r="AS123" s="215">
        <f t="shared" si="92"/>
        <v>0</v>
      </c>
      <c r="AT123" s="215">
        <f t="shared" si="93"/>
        <v>0</v>
      </c>
      <c r="AU123" s="215">
        <f t="shared" si="94"/>
        <v>0</v>
      </c>
      <c r="AV123" s="215">
        <f t="shared" si="95"/>
        <v>0</v>
      </c>
      <c r="AW123" s="215">
        <f t="shared" si="96"/>
        <v>0</v>
      </c>
      <c r="AX123" s="215">
        <f t="shared" si="97"/>
        <v>0</v>
      </c>
      <c r="AY123" s="215">
        <f t="shared" si="98"/>
        <v>0</v>
      </c>
      <c r="AZ123" s="215">
        <f t="shared" si="99"/>
        <v>0</v>
      </c>
      <c r="BA123" s="215">
        <f t="shared" si="100"/>
        <v>0</v>
      </c>
      <c r="BB123" s="215">
        <f t="shared" si="101"/>
        <v>0</v>
      </c>
      <c r="BC123" s="215">
        <f t="shared" si="102"/>
        <v>0</v>
      </c>
      <c r="BE123" s="193">
        <f t="shared" si="77"/>
        <v>0</v>
      </c>
      <c r="BF123" s="234">
        <f>IF(AF123=0,,10^-6*AF123*$BJ$5*FibreChannel!P104)</f>
        <v>0</v>
      </c>
      <c r="BG123" s="234">
        <f>IF(AG123=0,,10^-6*AG123*$BJ$5*FibreChannel!Q104)</f>
        <v>0</v>
      </c>
      <c r="BH123" s="234">
        <f>IF(AH123=0,,10^-6*AH123*$BJ$5*FibreChannel!R104)</f>
        <v>0</v>
      </c>
      <c r="BI123" s="234">
        <f>IF(AI123=0,,10^-6*AI123*$BJ$5*FibreChannel!S104)</f>
        <v>0</v>
      </c>
      <c r="BJ123" s="234">
        <f>IF(AJ123=0,,10^-6*AJ123*$BJ$5*FibreChannel!T104)</f>
        <v>0</v>
      </c>
      <c r="BK123" s="234">
        <f>IF(AK123=0,,10^-6*AK123*$BJ$5*FibreChannel!U104)</f>
        <v>0</v>
      </c>
      <c r="BL123" s="234">
        <f>IF(AL123=0,,10^-6*AL123*$BJ$5*FibreChannel!V104)</f>
        <v>0</v>
      </c>
      <c r="BM123" s="234">
        <f>IF(AM123=0,,10^-6*AM123*$BJ$5*FibreChannel!W104)</f>
        <v>0</v>
      </c>
      <c r="BN123" s="234">
        <f>IF(AN123=0,,10^-6*AN123*$BJ$5*FibreChannel!X104)</f>
        <v>0</v>
      </c>
      <c r="BO123" s="234">
        <f>IF(AO123=0,,10^-6*AO123*$BJ$5*FibreChannel!Y104)</f>
        <v>0</v>
      </c>
      <c r="BP123" s="234">
        <f>IF(AP123=0,,10^-6*AP123*$BJ$5*FibreChannel!Z104)</f>
        <v>0</v>
      </c>
      <c r="BR123" s="193">
        <f t="shared" si="103"/>
        <v>0</v>
      </c>
      <c r="BS123" s="234">
        <f>IF(AS123=0,,10^-6*AS123*$BW$5*FibreChannel!P104)</f>
        <v>0</v>
      </c>
      <c r="BT123" s="234">
        <f>IF(AT123=0,,10^-6*AT123*$BW$5*FibreChannel!Q104)</f>
        <v>0</v>
      </c>
      <c r="BU123" s="234">
        <f>IF(AU123=0,,10^-6*AU123*$BW$5*FibreChannel!R104)</f>
        <v>0</v>
      </c>
      <c r="BV123" s="234">
        <f>IF(AV123=0,,10^-6*AV123*$BW$5*FibreChannel!S104)</f>
        <v>0</v>
      </c>
      <c r="BW123" s="234">
        <f>IF(AW123=0,,10^-6*AW123*$BW$5*FibreChannel!T104)</f>
        <v>0</v>
      </c>
      <c r="BX123" s="234">
        <f>IF(AX123=0,,10^-6*AX123*$BW$5*FibreChannel!U104)</f>
        <v>0</v>
      </c>
      <c r="BY123" s="234">
        <f>IF(AY123=0,,10^-6*AY123*$BW$5*FibreChannel!V104)</f>
        <v>0</v>
      </c>
      <c r="BZ123" s="234">
        <f>IF(AZ123=0,,10^-6*AZ123*$BW$5*FibreChannel!W104)</f>
        <v>0</v>
      </c>
      <c r="CA123" s="234">
        <f>IF(BA123=0,,10^-6*BA123*$BW$5*FibreChannel!X104)</f>
        <v>0</v>
      </c>
      <c r="CB123" s="234">
        <f>IF(BB123=0,,10^-6*BB123*$BW$5*FibreChannel!Y104)</f>
        <v>0</v>
      </c>
      <c r="CC123" s="234">
        <f>IF(BC123=0,,10^-6*BC123*$BW$5*FibreChannel!Z104)</f>
        <v>0</v>
      </c>
    </row>
    <row r="124" spans="1:81">
      <c r="A124" s="218" t="s">
        <v>85</v>
      </c>
      <c r="B124" s="138" t="str">
        <f>Fronthaul!B80</f>
        <v>CPRI - grey_3 Gbps_≤ 0.5 km</v>
      </c>
      <c r="C124" s="210">
        <f>Fronthaul!C80</f>
        <v>0</v>
      </c>
      <c r="D124" s="210">
        <f>Fronthaul!D80</f>
        <v>0</v>
      </c>
      <c r="E124" s="210">
        <f>Fronthaul!E80</f>
        <v>0</v>
      </c>
      <c r="F124" s="210">
        <f>Fronthaul!F80</f>
        <v>0</v>
      </c>
      <c r="G124" s="210">
        <f>Fronthaul!G80</f>
        <v>0</v>
      </c>
      <c r="H124" s="210">
        <f>Fronthaul!H80</f>
        <v>0</v>
      </c>
      <c r="I124" s="210">
        <f>Fronthaul!I80</f>
        <v>0</v>
      </c>
      <c r="J124" s="210">
        <f>Fronthaul!J80</f>
        <v>0</v>
      </c>
      <c r="K124" s="210">
        <f>Fronthaul!K80</f>
        <v>0</v>
      </c>
      <c r="L124" s="210">
        <f>Fronthaul!L80</f>
        <v>0</v>
      </c>
      <c r="M124" s="210">
        <f>Fronthaul!M80</f>
        <v>0</v>
      </c>
      <c r="O124" s="138" t="str">
        <f t="shared" si="65"/>
        <v>CPRI - grey_3 Gbps_≤ 0.5 km</v>
      </c>
      <c r="P124" s="210">
        <f>Fronthaul!C113</f>
        <v>0</v>
      </c>
      <c r="Q124" s="210">
        <f>Fronthaul!D113</f>
        <v>0</v>
      </c>
      <c r="R124" s="210">
        <f>Fronthaul!E113</f>
        <v>0</v>
      </c>
      <c r="S124" s="210">
        <f>Fronthaul!F113</f>
        <v>0</v>
      </c>
      <c r="T124" s="210">
        <f>Fronthaul!G113</f>
        <v>0</v>
      </c>
      <c r="U124" s="210">
        <f>Fronthaul!H113</f>
        <v>0</v>
      </c>
      <c r="V124" s="210">
        <f>Fronthaul!I113</f>
        <v>0</v>
      </c>
      <c r="W124" s="210">
        <f>Fronthaul!J113</f>
        <v>0</v>
      </c>
      <c r="X124" s="210">
        <f>Fronthaul!K113</f>
        <v>0</v>
      </c>
      <c r="Y124" s="210">
        <f>Fronthaul!L113</f>
        <v>0</v>
      </c>
      <c r="Z124" s="210">
        <f>Fronthaul!M113</f>
        <v>0</v>
      </c>
      <c r="AB124" s="211" t="s">
        <v>106</v>
      </c>
      <c r="AC124" s="267">
        <v>1</v>
      </c>
      <c r="AE124" s="138" t="str">
        <f t="shared" si="104"/>
        <v>CPRI - grey_3 Gbps_≤ 0.5 km</v>
      </c>
      <c r="AF124" s="210">
        <f t="shared" si="80"/>
        <v>0</v>
      </c>
      <c r="AG124" s="210">
        <f t="shared" si="81"/>
        <v>0</v>
      </c>
      <c r="AH124" s="210">
        <f t="shared" si="82"/>
        <v>0</v>
      </c>
      <c r="AI124" s="210">
        <f t="shared" si="83"/>
        <v>0</v>
      </c>
      <c r="AJ124" s="210">
        <f t="shared" si="84"/>
        <v>0</v>
      </c>
      <c r="AK124" s="210">
        <f t="shared" si="85"/>
        <v>0</v>
      </c>
      <c r="AL124" s="210">
        <f t="shared" si="86"/>
        <v>0</v>
      </c>
      <c r="AM124" s="210">
        <f t="shared" si="87"/>
        <v>0</v>
      </c>
      <c r="AN124" s="210">
        <f t="shared" si="88"/>
        <v>0</v>
      </c>
      <c r="AO124" s="210">
        <f t="shared" si="89"/>
        <v>0</v>
      </c>
      <c r="AP124" s="210">
        <f t="shared" si="90"/>
        <v>0</v>
      </c>
      <c r="AR124" s="138" t="str">
        <f t="shared" si="105"/>
        <v>CPRI - grey_3 Gbps_≤ 0.5 km</v>
      </c>
      <c r="AS124" s="210">
        <f t="shared" si="92"/>
        <v>0</v>
      </c>
      <c r="AT124" s="210">
        <f t="shared" si="93"/>
        <v>0</v>
      </c>
      <c r="AU124" s="210">
        <f t="shared" si="94"/>
        <v>0</v>
      </c>
      <c r="AV124" s="210">
        <f t="shared" si="95"/>
        <v>0</v>
      </c>
      <c r="AW124" s="210">
        <f t="shared" si="96"/>
        <v>0</v>
      </c>
      <c r="AX124" s="210">
        <f t="shared" si="97"/>
        <v>0</v>
      </c>
      <c r="AY124" s="210">
        <f t="shared" si="98"/>
        <v>0</v>
      </c>
      <c r="AZ124" s="210">
        <f t="shared" si="99"/>
        <v>0</v>
      </c>
      <c r="BA124" s="210">
        <f t="shared" si="100"/>
        <v>0</v>
      </c>
      <c r="BB124" s="210">
        <f t="shared" si="101"/>
        <v>0</v>
      </c>
      <c r="BC124" s="210">
        <f t="shared" si="102"/>
        <v>0</v>
      </c>
      <c r="BE124" s="138" t="str">
        <f t="shared" si="77"/>
        <v>CPRI - grey_3 Gbps_≤ 0.5 km</v>
      </c>
      <c r="BF124" s="233">
        <f>IF(AF124=0,,10^-6*AF124*$BJ$5*Fronthaul!P215)</f>
        <v>0</v>
      </c>
      <c r="BG124" s="233">
        <f>IF(AG124=0,,10^-6*AG124*$BJ$5*Fronthaul!Q215)</f>
        <v>0</v>
      </c>
      <c r="BH124" s="233">
        <f>IF(AH124=0,,10^-6*AH124*$BJ$5*Fronthaul!R215)</f>
        <v>0</v>
      </c>
      <c r="BI124" s="233">
        <f>IF(AI124=0,,10^-6*AI124*$BJ$5*Fronthaul!S215)</f>
        <v>0</v>
      </c>
      <c r="BJ124" s="233">
        <f>IF(AJ124=0,,10^-6*AJ124*$BJ$5*Fronthaul!T215)</f>
        <v>0</v>
      </c>
      <c r="BK124" s="233">
        <f>IF(AK124=0,,10^-6*AK124*$BJ$5*Fronthaul!U215)</f>
        <v>0</v>
      </c>
      <c r="BL124" s="233">
        <f>IF(AL124=0,,10^-6*AL124*$BJ$5*Fronthaul!V215)</f>
        <v>0</v>
      </c>
      <c r="BM124" s="233">
        <f>IF(AM124=0,,10^-6*AM124*$BJ$5*Fronthaul!W215)</f>
        <v>0</v>
      </c>
      <c r="BN124" s="233">
        <f>IF(AN124=0,,10^-6*AN124*$BJ$5*Fronthaul!X215)</f>
        <v>0</v>
      </c>
      <c r="BO124" s="233">
        <f>IF(AO124=0,,10^-6*AO124*$BJ$5*Fronthaul!Y215)</f>
        <v>0</v>
      </c>
      <c r="BP124" s="233">
        <f>IF(AP124=0,,10^-6*AP124*$BJ$5*Fronthaul!Z215)</f>
        <v>0</v>
      </c>
      <c r="BR124" s="138" t="str">
        <f t="shared" si="103"/>
        <v>CPRI - grey_3 Gbps_≤ 0.5 km</v>
      </c>
      <c r="BS124" s="233">
        <f>IF(AS124=0,,10^-6*AS124*$BW$5*Fronthaul!P215)</f>
        <v>0</v>
      </c>
      <c r="BT124" s="233">
        <f>IF(AT124=0,,10^-6*AT124*$BW$5*Fronthaul!Q215)</f>
        <v>0</v>
      </c>
      <c r="BU124" s="233">
        <f>IF(AU124=0,,10^-6*AU124*$BW$5*Fronthaul!R215)</f>
        <v>0</v>
      </c>
      <c r="BV124" s="233">
        <f>IF(AV124=0,,10^-6*AV124*$BW$5*Fronthaul!S215)</f>
        <v>0</v>
      </c>
      <c r="BW124" s="233">
        <f>IF(AW124=0,,10^-6*AW124*$BW$5*Fronthaul!T215)</f>
        <v>0</v>
      </c>
      <c r="BX124" s="233">
        <f>IF(AX124=0,,10^-6*AX124*$BW$5*Fronthaul!U215)</f>
        <v>0</v>
      </c>
      <c r="BY124" s="233">
        <f>IF(AY124=0,,10^-6*AY124*$BW$5*Fronthaul!V215)</f>
        <v>0</v>
      </c>
      <c r="BZ124" s="233">
        <f>IF(AZ124=0,,10^-6*AZ124*$BW$5*Fronthaul!W215)</f>
        <v>0</v>
      </c>
      <c r="CA124" s="233">
        <f>IF(BA124=0,,10^-6*BA124*$BW$5*Fronthaul!X215)</f>
        <v>0</v>
      </c>
      <c r="CB124" s="233">
        <f>IF(BB124=0,,10^-6*BB124*$BW$5*Fronthaul!Y215)</f>
        <v>0</v>
      </c>
      <c r="CC124" s="233">
        <f>IF(BC124=0,,10^-6*BC124*$BW$5*Fronthaul!Z215)</f>
        <v>0</v>
      </c>
    </row>
    <row r="125" spans="1:81">
      <c r="A125" s="218" t="s">
        <v>85</v>
      </c>
      <c r="B125" s="139" t="str">
        <f>Fronthaul!B81</f>
        <v>CPRI - grey_3 Gbps_&gt;0.5-10 km</v>
      </c>
      <c r="C125" s="210">
        <f>Fronthaul!C81</f>
        <v>768979.78184261534</v>
      </c>
      <c r="D125" s="210">
        <f>Fronthaul!D81</f>
        <v>0</v>
      </c>
      <c r="E125" s="210">
        <f>Fronthaul!E81</f>
        <v>0</v>
      </c>
      <c r="F125" s="210">
        <f>Fronthaul!F81</f>
        <v>0</v>
      </c>
      <c r="G125" s="210">
        <f>Fronthaul!G81</f>
        <v>0</v>
      </c>
      <c r="H125" s="210">
        <f>Fronthaul!H81</f>
        <v>0</v>
      </c>
      <c r="I125" s="210">
        <f>Fronthaul!I81</f>
        <v>0</v>
      </c>
      <c r="J125" s="210">
        <f>Fronthaul!J81</f>
        <v>0</v>
      </c>
      <c r="K125" s="210">
        <f>Fronthaul!K81</f>
        <v>0</v>
      </c>
      <c r="L125" s="210">
        <f>Fronthaul!L81</f>
        <v>0</v>
      </c>
      <c r="M125" s="210">
        <f>Fronthaul!M81</f>
        <v>0</v>
      </c>
      <c r="O125" s="139" t="str">
        <f t="shared" si="65"/>
        <v>CPRI - grey_3 Gbps_&gt;0.5-10 km</v>
      </c>
      <c r="P125" s="210">
        <f>Fronthaul!C114</f>
        <v>0</v>
      </c>
      <c r="Q125" s="210">
        <f>Fronthaul!D114</f>
        <v>0</v>
      </c>
      <c r="R125" s="210">
        <f>Fronthaul!E114</f>
        <v>0</v>
      </c>
      <c r="S125" s="210">
        <f>Fronthaul!F114</f>
        <v>0</v>
      </c>
      <c r="T125" s="210">
        <f>Fronthaul!G114</f>
        <v>0</v>
      </c>
      <c r="U125" s="210">
        <f>Fronthaul!H114</f>
        <v>0</v>
      </c>
      <c r="V125" s="210">
        <f>Fronthaul!I114</f>
        <v>0</v>
      </c>
      <c r="W125" s="210">
        <f>Fronthaul!J114</f>
        <v>0</v>
      </c>
      <c r="X125" s="210">
        <f>Fronthaul!K114</f>
        <v>0</v>
      </c>
      <c r="Y125" s="210">
        <f>Fronthaul!L114</f>
        <v>0</v>
      </c>
      <c r="Z125" s="210">
        <f>Fronthaul!M114</f>
        <v>0</v>
      </c>
      <c r="AB125" s="211" t="s">
        <v>104</v>
      </c>
      <c r="AC125" s="267">
        <v>1</v>
      </c>
      <c r="AE125" s="139" t="str">
        <f t="shared" si="104"/>
        <v>CPRI - grey_3 Gbps_&gt;0.5-10 km</v>
      </c>
      <c r="AF125" s="210">
        <f t="shared" si="80"/>
        <v>768979.78184261534</v>
      </c>
      <c r="AG125" s="210">
        <f t="shared" si="81"/>
        <v>0</v>
      </c>
      <c r="AH125" s="210">
        <f t="shared" si="82"/>
        <v>0</v>
      </c>
      <c r="AI125" s="210">
        <f t="shared" si="83"/>
        <v>0</v>
      </c>
      <c r="AJ125" s="210">
        <f t="shared" si="84"/>
        <v>0</v>
      </c>
      <c r="AK125" s="210">
        <f t="shared" si="85"/>
        <v>0</v>
      </c>
      <c r="AL125" s="210">
        <f t="shared" si="86"/>
        <v>0</v>
      </c>
      <c r="AM125" s="210">
        <f t="shared" si="87"/>
        <v>0</v>
      </c>
      <c r="AN125" s="210">
        <f t="shared" si="88"/>
        <v>0</v>
      </c>
      <c r="AO125" s="210">
        <f t="shared" si="89"/>
        <v>0</v>
      </c>
      <c r="AP125" s="210">
        <f t="shared" si="90"/>
        <v>0</v>
      </c>
      <c r="AR125" s="139" t="str">
        <f t="shared" si="105"/>
        <v>CPRI - grey_3 Gbps_&gt;0.5-10 km</v>
      </c>
      <c r="AS125" s="210">
        <f t="shared" si="92"/>
        <v>0</v>
      </c>
      <c r="AT125" s="210">
        <f t="shared" si="93"/>
        <v>0</v>
      </c>
      <c r="AU125" s="210">
        <f t="shared" si="94"/>
        <v>0</v>
      </c>
      <c r="AV125" s="210">
        <f t="shared" si="95"/>
        <v>0</v>
      </c>
      <c r="AW125" s="210">
        <f t="shared" si="96"/>
        <v>0</v>
      </c>
      <c r="AX125" s="210">
        <f t="shared" si="97"/>
        <v>0</v>
      </c>
      <c r="AY125" s="210">
        <f t="shared" si="98"/>
        <v>0</v>
      </c>
      <c r="AZ125" s="210">
        <f t="shared" si="99"/>
        <v>0</v>
      </c>
      <c r="BA125" s="210">
        <f t="shared" si="100"/>
        <v>0</v>
      </c>
      <c r="BB125" s="210">
        <f t="shared" si="101"/>
        <v>0</v>
      </c>
      <c r="BC125" s="210">
        <f t="shared" si="102"/>
        <v>0</v>
      </c>
      <c r="BE125" s="139" t="str">
        <f t="shared" si="77"/>
        <v>CPRI - grey_3 Gbps_&gt;0.5-10 km</v>
      </c>
      <c r="BF125" s="233">
        <f>IF(AF125=0,,10^-6*AF125*$BJ$5*Fronthaul!P216)</f>
        <v>1.4299535754730492</v>
      </c>
      <c r="BG125" s="233">
        <f>IF(AG125=0,,10^-6*AG125*$BJ$5*Fronthaul!Q216)</f>
        <v>0</v>
      </c>
      <c r="BH125" s="233">
        <f>IF(AH125=0,,10^-6*AH125*$BJ$5*Fronthaul!R216)</f>
        <v>0</v>
      </c>
      <c r="BI125" s="233">
        <f>IF(AI125=0,,10^-6*AI125*$BJ$5*Fronthaul!S216)</f>
        <v>0</v>
      </c>
      <c r="BJ125" s="233">
        <f>IF(AJ125=0,,10^-6*AJ125*$BJ$5*Fronthaul!T216)</f>
        <v>0</v>
      </c>
      <c r="BK125" s="233">
        <f>IF(AK125=0,,10^-6*AK125*$BJ$5*Fronthaul!U216)</f>
        <v>0</v>
      </c>
      <c r="BL125" s="233">
        <f>IF(AL125=0,,10^-6*AL125*$BJ$5*Fronthaul!V216)</f>
        <v>0</v>
      </c>
      <c r="BM125" s="233">
        <f>IF(AM125=0,,10^-6*AM125*$BJ$5*Fronthaul!W216)</f>
        <v>0</v>
      </c>
      <c r="BN125" s="233">
        <f>IF(AN125=0,,10^-6*AN125*$BJ$5*Fronthaul!X216)</f>
        <v>0</v>
      </c>
      <c r="BO125" s="233">
        <f>IF(AO125=0,,10^-6*AO125*$BJ$5*Fronthaul!Y216)</f>
        <v>0</v>
      </c>
      <c r="BP125" s="233">
        <f>IF(AP125=0,,10^-6*AP125*$BJ$5*Fronthaul!Z216)</f>
        <v>0</v>
      </c>
      <c r="BR125" s="139" t="str">
        <f t="shared" si="103"/>
        <v>CPRI - grey_3 Gbps_&gt;0.5-10 km</v>
      </c>
      <c r="BS125" s="233">
        <f>IF(AS125=0,,10^-6*AS125*$BW$5*Fronthaul!P216)</f>
        <v>0</v>
      </c>
      <c r="BT125" s="233">
        <f>IF(AT125=0,,10^-6*AT125*$BW$5*Fronthaul!Q216)</f>
        <v>0</v>
      </c>
      <c r="BU125" s="233">
        <f>IF(AU125=0,,10^-6*AU125*$BW$5*Fronthaul!R216)</f>
        <v>0</v>
      </c>
      <c r="BV125" s="233">
        <f>IF(AV125=0,,10^-6*AV125*$BW$5*Fronthaul!S216)</f>
        <v>0</v>
      </c>
      <c r="BW125" s="233">
        <f>IF(AW125=0,,10^-6*AW125*$BW$5*Fronthaul!T216)</f>
        <v>0</v>
      </c>
      <c r="BX125" s="233">
        <f>IF(AX125=0,,10^-6*AX125*$BW$5*Fronthaul!U216)</f>
        <v>0</v>
      </c>
      <c r="BY125" s="233">
        <f>IF(AY125=0,,10^-6*AY125*$BW$5*Fronthaul!V216)</f>
        <v>0</v>
      </c>
      <c r="BZ125" s="233">
        <f>IF(AZ125=0,,10^-6*AZ125*$BW$5*Fronthaul!W216)</f>
        <v>0</v>
      </c>
      <c r="CA125" s="233">
        <f>IF(BA125=0,,10^-6*BA125*$BW$5*Fronthaul!X216)</f>
        <v>0</v>
      </c>
      <c r="CB125" s="233">
        <f>IF(BB125=0,,10^-6*BB125*$BW$5*Fronthaul!Y216)</f>
        <v>0</v>
      </c>
      <c r="CC125" s="233">
        <f>IF(BC125=0,,10^-6*BC125*$BW$5*Fronthaul!Z216)</f>
        <v>0</v>
      </c>
    </row>
    <row r="126" spans="1:81">
      <c r="A126" s="218" t="s">
        <v>85</v>
      </c>
      <c r="B126" s="139" t="str">
        <f>Fronthaul!B82</f>
        <v>CPRI - grey_3 Gbps_10-20 km</v>
      </c>
      <c r="C126" s="210">
        <f>Fronthaul!C82</f>
        <v>421649.03819357534</v>
      </c>
      <c r="D126" s="210">
        <f>Fronthaul!D82</f>
        <v>264842</v>
      </c>
      <c r="E126" s="210">
        <f>Fronthaul!E82</f>
        <v>0</v>
      </c>
      <c r="F126" s="210">
        <f>Fronthaul!F82</f>
        <v>0</v>
      </c>
      <c r="G126" s="210">
        <f>Fronthaul!G82</f>
        <v>0</v>
      </c>
      <c r="H126" s="210">
        <f>Fronthaul!H82</f>
        <v>0</v>
      </c>
      <c r="I126" s="210">
        <f>Fronthaul!I82</f>
        <v>0</v>
      </c>
      <c r="J126" s="210">
        <f>Fronthaul!J82</f>
        <v>0</v>
      </c>
      <c r="K126" s="210">
        <f>Fronthaul!K82</f>
        <v>0</v>
      </c>
      <c r="L126" s="210">
        <f>Fronthaul!L82</f>
        <v>0</v>
      </c>
      <c r="M126" s="210">
        <f>Fronthaul!M82</f>
        <v>0</v>
      </c>
      <c r="O126" s="139" t="str">
        <f t="shared" si="65"/>
        <v>CPRI - grey_3 Gbps_10-20 km</v>
      </c>
      <c r="P126" s="210">
        <f>Fronthaul!C115</f>
        <v>0</v>
      </c>
      <c r="Q126" s="210">
        <f>Fronthaul!D115</f>
        <v>0</v>
      </c>
      <c r="R126" s="210">
        <f>Fronthaul!E115</f>
        <v>0</v>
      </c>
      <c r="S126" s="210">
        <f>Fronthaul!F115</f>
        <v>0</v>
      </c>
      <c r="T126" s="210">
        <f>Fronthaul!G115</f>
        <v>0</v>
      </c>
      <c r="U126" s="210">
        <f>Fronthaul!H115</f>
        <v>0</v>
      </c>
      <c r="V126" s="210">
        <f>Fronthaul!I115</f>
        <v>0</v>
      </c>
      <c r="W126" s="210">
        <f>Fronthaul!J115</f>
        <v>0</v>
      </c>
      <c r="X126" s="210">
        <f>Fronthaul!K115</f>
        <v>0</v>
      </c>
      <c r="Y126" s="210">
        <f>Fronthaul!L115</f>
        <v>0</v>
      </c>
      <c r="Z126" s="210">
        <f>Fronthaul!M115</f>
        <v>0</v>
      </c>
      <c r="AB126" s="211" t="s">
        <v>104</v>
      </c>
      <c r="AC126" s="267">
        <v>1</v>
      </c>
      <c r="AE126" s="139" t="str">
        <f t="shared" si="104"/>
        <v>CPRI - grey_3 Gbps_10-20 km</v>
      </c>
      <c r="AF126" s="210">
        <f t="shared" si="80"/>
        <v>421649.03819357534</v>
      </c>
      <c r="AG126" s="210">
        <f t="shared" si="81"/>
        <v>264842</v>
      </c>
      <c r="AH126" s="210">
        <f t="shared" si="82"/>
        <v>0</v>
      </c>
      <c r="AI126" s="210">
        <f t="shared" si="83"/>
        <v>0</v>
      </c>
      <c r="AJ126" s="210">
        <f t="shared" si="84"/>
        <v>0</v>
      </c>
      <c r="AK126" s="210">
        <f t="shared" si="85"/>
        <v>0</v>
      </c>
      <c r="AL126" s="210">
        <f t="shared" si="86"/>
        <v>0</v>
      </c>
      <c r="AM126" s="210">
        <f t="shared" si="87"/>
        <v>0</v>
      </c>
      <c r="AN126" s="210">
        <f t="shared" si="88"/>
        <v>0</v>
      </c>
      <c r="AO126" s="210">
        <f t="shared" si="89"/>
        <v>0</v>
      </c>
      <c r="AP126" s="210">
        <f t="shared" si="90"/>
        <v>0</v>
      </c>
      <c r="AR126" s="139" t="str">
        <f t="shared" si="105"/>
        <v>CPRI - grey_3 Gbps_10-20 km</v>
      </c>
      <c r="AS126" s="210">
        <f t="shared" si="92"/>
        <v>0</v>
      </c>
      <c r="AT126" s="210">
        <f t="shared" si="93"/>
        <v>0</v>
      </c>
      <c r="AU126" s="210">
        <f t="shared" si="94"/>
        <v>0</v>
      </c>
      <c r="AV126" s="210">
        <f t="shared" si="95"/>
        <v>0</v>
      </c>
      <c r="AW126" s="210">
        <f t="shared" si="96"/>
        <v>0</v>
      </c>
      <c r="AX126" s="210">
        <f t="shared" si="97"/>
        <v>0</v>
      </c>
      <c r="AY126" s="210">
        <f t="shared" si="98"/>
        <v>0</v>
      </c>
      <c r="AZ126" s="210">
        <f t="shared" si="99"/>
        <v>0</v>
      </c>
      <c r="BA126" s="210">
        <f t="shared" si="100"/>
        <v>0</v>
      </c>
      <c r="BB126" s="210">
        <f t="shared" si="101"/>
        <v>0</v>
      </c>
      <c r="BC126" s="210">
        <f t="shared" si="102"/>
        <v>0</v>
      </c>
      <c r="BE126" s="139" t="str">
        <f t="shared" si="77"/>
        <v>CPRI - grey_3 Gbps_10-20 km</v>
      </c>
      <c r="BF126" s="233">
        <f>IF(AF126=0,,10^-6*AF126*$BJ$5*Fronthaul!P217)</f>
        <v>1.6885766797305066</v>
      </c>
      <c r="BG126" s="233">
        <f>IF(AG126=0,,10^-6*AG126*$BJ$5*Fronthaul!Q217)</f>
        <v>0.85404640000000009</v>
      </c>
      <c r="BH126" s="233">
        <f>IF(AH126=0,,10^-6*AH126*$BJ$5*Fronthaul!R217)</f>
        <v>0</v>
      </c>
      <c r="BI126" s="233">
        <f>IF(AI126=0,,10^-6*AI126*$BJ$5*Fronthaul!S217)</f>
        <v>0</v>
      </c>
      <c r="BJ126" s="233">
        <f>IF(AJ126=0,,10^-6*AJ126*$BJ$5*Fronthaul!T217)</f>
        <v>0</v>
      </c>
      <c r="BK126" s="233">
        <f>IF(AK126=0,,10^-6*AK126*$BJ$5*Fronthaul!U217)</f>
        <v>0</v>
      </c>
      <c r="BL126" s="233">
        <f>IF(AL126=0,,10^-6*AL126*$BJ$5*Fronthaul!V217)</f>
        <v>0</v>
      </c>
      <c r="BM126" s="233">
        <f>IF(AM126=0,,10^-6*AM126*$BJ$5*Fronthaul!W217)</f>
        <v>0</v>
      </c>
      <c r="BN126" s="233">
        <f>IF(AN126=0,,10^-6*AN126*$BJ$5*Fronthaul!X217)</f>
        <v>0</v>
      </c>
      <c r="BO126" s="233">
        <f>IF(AO126=0,,10^-6*AO126*$BJ$5*Fronthaul!Y217)</f>
        <v>0</v>
      </c>
      <c r="BP126" s="233">
        <f>IF(AP126=0,,10^-6*AP126*$BJ$5*Fronthaul!Z217)</f>
        <v>0</v>
      </c>
      <c r="BR126" s="139" t="str">
        <f t="shared" si="103"/>
        <v>CPRI - grey_3 Gbps_10-20 km</v>
      </c>
      <c r="BS126" s="233">
        <f>IF(AS126=0,,10^-6*AS126*$BW$5*Fronthaul!P217)</f>
        <v>0</v>
      </c>
      <c r="BT126" s="233">
        <f>IF(AT126=0,,10^-6*AT126*$BW$5*Fronthaul!Q217)</f>
        <v>0</v>
      </c>
      <c r="BU126" s="233">
        <f>IF(AU126=0,,10^-6*AU126*$BW$5*Fronthaul!R217)</f>
        <v>0</v>
      </c>
      <c r="BV126" s="233">
        <f>IF(AV126=0,,10^-6*AV126*$BW$5*Fronthaul!S217)</f>
        <v>0</v>
      </c>
      <c r="BW126" s="233">
        <f>IF(AW126=0,,10^-6*AW126*$BW$5*Fronthaul!T217)</f>
        <v>0</v>
      </c>
      <c r="BX126" s="233">
        <f>IF(AX126=0,,10^-6*AX126*$BW$5*Fronthaul!U217)</f>
        <v>0</v>
      </c>
      <c r="BY126" s="233">
        <f>IF(AY126=0,,10^-6*AY126*$BW$5*Fronthaul!V217)</f>
        <v>0</v>
      </c>
      <c r="BZ126" s="233">
        <f>IF(AZ126=0,,10^-6*AZ126*$BW$5*Fronthaul!W217)</f>
        <v>0</v>
      </c>
      <c r="CA126" s="233">
        <f>IF(BA126=0,,10^-6*BA126*$BW$5*Fronthaul!X217)</f>
        <v>0</v>
      </c>
      <c r="CB126" s="233">
        <f>IF(BB126=0,,10^-6*BB126*$BW$5*Fronthaul!Y217)</f>
        <v>0</v>
      </c>
      <c r="CC126" s="233">
        <f>IF(BC126=0,,10^-6*BC126*$BW$5*Fronthaul!Z217)</f>
        <v>0</v>
      </c>
    </row>
    <row r="127" spans="1:81">
      <c r="A127" s="218" t="s">
        <v>85</v>
      </c>
      <c r="B127" s="139" t="str">
        <f>Fronthaul!B83</f>
        <v>CPRI - grey_6 Gbps_≤ 0.5 km</v>
      </c>
      <c r="C127" s="210">
        <f>Fronthaul!C83</f>
        <v>0</v>
      </c>
      <c r="D127" s="210">
        <f>Fronthaul!D83</f>
        <v>0</v>
      </c>
      <c r="E127" s="210">
        <f>Fronthaul!E83</f>
        <v>0</v>
      </c>
      <c r="F127" s="210">
        <f>Fronthaul!F83</f>
        <v>0</v>
      </c>
      <c r="G127" s="210">
        <f>Fronthaul!G83</f>
        <v>0</v>
      </c>
      <c r="H127" s="210">
        <f>Fronthaul!H83</f>
        <v>0</v>
      </c>
      <c r="I127" s="210">
        <f>Fronthaul!I83</f>
        <v>0</v>
      </c>
      <c r="J127" s="210">
        <f>Fronthaul!J83</f>
        <v>0</v>
      </c>
      <c r="K127" s="210">
        <f>Fronthaul!K83</f>
        <v>0</v>
      </c>
      <c r="L127" s="210">
        <f>Fronthaul!L83</f>
        <v>0</v>
      </c>
      <c r="M127" s="210">
        <f>Fronthaul!M83</f>
        <v>0</v>
      </c>
      <c r="O127" s="139" t="str">
        <f t="shared" si="65"/>
        <v>CPRI - grey_6 Gbps_≤ 0.5 km</v>
      </c>
      <c r="P127" s="210">
        <f>Fronthaul!C116</f>
        <v>0</v>
      </c>
      <c r="Q127" s="210">
        <f>Fronthaul!D116</f>
        <v>0</v>
      </c>
      <c r="R127" s="210">
        <f>Fronthaul!E116</f>
        <v>0</v>
      </c>
      <c r="S127" s="210">
        <f>Fronthaul!F116</f>
        <v>0</v>
      </c>
      <c r="T127" s="210">
        <f>Fronthaul!G116</f>
        <v>0</v>
      </c>
      <c r="U127" s="210">
        <f>Fronthaul!H116</f>
        <v>0</v>
      </c>
      <c r="V127" s="210">
        <f>Fronthaul!I116</f>
        <v>0</v>
      </c>
      <c r="W127" s="210">
        <f>Fronthaul!J116</f>
        <v>0</v>
      </c>
      <c r="X127" s="210">
        <f>Fronthaul!K116</f>
        <v>0</v>
      </c>
      <c r="Y127" s="210">
        <f>Fronthaul!L116</f>
        <v>0</v>
      </c>
      <c r="Z127" s="210">
        <f>Fronthaul!M116</f>
        <v>0</v>
      </c>
      <c r="AB127" s="211" t="s">
        <v>106</v>
      </c>
      <c r="AC127" s="267">
        <v>1</v>
      </c>
      <c r="AE127" s="139" t="str">
        <f t="shared" si="104"/>
        <v>CPRI - grey_6 Gbps_≤ 0.5 km</v>
      </c>
      <c r="AF127" s="210">
        <f t="shared" si="80"/>
        <v>0</v>
      </c>
      <c r="AG127" s="210">
        <f t="shared" si="81"/>
        <v>0</v>
      </c>
      <c r="AH127" s="210">
        <f t="shared" si="82"/>
        <v>0</v>
      </c>
      <c r="AI127" s="210">
        <f t="shared" si="83"/>
        <v>0</v>
      </c>
      <c r="AJ127" s="210">
        <f t="shared" si="84"/>
        <v>0</v>
      </c>
      <c r="AK127" s="210">
        <f t="shared" si="85"/>
        <v>0</v>
      </c>
      <c r="AL127" s="210">
        <f t="shared" si="86"/>
        <v>0</v>
      </c>
      <c r="AM127" s="210">
        <f t="shared" si="87"/>
        <v>0</v>
      </c>
      <c r="AN127" s="210">
        <f t="shared" si="88"/>
        <v>0</v>
      </c>
      <c r="AO127" s="210">
        <f t="shared" si="89"/>
        <v>0</v>
      </c>
      <c r="AP127" s="210">
        <f t="shared" si="90"/>
        <v>0</v>
      </c>
      <c r="AR127" s="139" t="str">
        <f t="shared" si="105"/>
        <v>CPRI - grey_6 Gbps_≤ 0.5 km</v>
      </c>
      <c r="AS127" s="210">
        <f t="shared" si="92"/>
        <v>0</v>
      </c>
      <c r="AT127" s="210">
        <f t="shared" si="93"/>
        <v>0</v>
      </c>
      <c r="AU127" s="210">
        <f t="shared" si="94"/>
        <v>0</v>
      </c>
      <c r="AV127" s="210">
        <f t="shared" si="95"/>
        <v>0</v>
      </c>
      <c r="AW127" s="210">
        <f t="shared" si="96"/>
        <v>0</v>
      </c>
      <c r="AX127" s="210">
        <f t="shared" si="97"/>
        <v>0</v>
      </c>
      <c r="AY127" s="210">
        <f t="shared" si="98"/>
        <v>0</v>
      </c>
      <c r="AZ127" s="210">
        <f t="shared" si="99"/>
        <v>0</v>
      </c>
      <c r="BA127" s="210">
        <f t="shared" si="100"/>
        <v>0</v>
      </c>
      <c r="BB127" s="210">
        <f t="shared" si="101"/>
        <v>0</v>
      </c>
      <c r="BC127" s="210">
        <f t="shared" si="102"/>
        <v>0</v>
      </c>
      <c r="BE127" s="139" t="str">
        <f t="shared" si="77"/>
        <v>CPRI - grey_6 Gbps_≤ 0.5 km</v>
      </c>
      <c r="BF127" s="233">
        <f>IF(AF127=0,,10^-6*AF127*$BJ$5*Fronthaul!P218)</f>
        <v>0</v>
      </c>
      <c r="BG127" s="233">
        <f>IF(AG127=0,,10^-6*AG127*$BJ$5*Fronthaul!Q218)</f>
        <v>0</v>
      </c>
      <c r="BH127" s="233">
        <f>IF(AH127=0,,10^-6*AH127*$BJ$5*Fronthaul!R218)</f>
        <v>0</v>
      </c>
      <c r="BI127" s="233">
        <f>IF(AI127=0,,10^-6*AI127*$BJ$5*Fronthaul!S218)</f>
        <v>0</v>
      </c>
      <c r="BJ127" s="233">
        <f>IF(AJ127=0,,10^-6*AJ127*$BJ$5*Fronthaul!T218)</f>
        <v>0</v>
      </c>
      <c r="BK127" s="233">
        <f>IF(AK127=0,,10^-6*AK127*$BJ$5*Fronthaul!U218)</f>
        <v>0</v>
      </c>
      <c r="BL127" s="233">
        <f>IF(AL127=0,,10^-6*AL127*$BJ$5*Fronthaul!V218)</f>
        <v>0</v>
      </c>
      <c r="BM127" s="233">
        <f>IF(AM127=0,,10^-6*AM127*$BJ$5*Fronthaul!W218)</f>
        <v>0</v>
      </c>
      <c r="BN127" s="233">
        <f>IF(AN127=0,,10^-6*AN127*$BJ$5*Fronthaul!X218)</f>
        <v>0</v>
      </c>
      <c r="BO127" s="233">
        <f>IF(AO127=0,,10^-6*AO127*$BJ$5*Fronthaul!Y218)</f>
        <v>0</v>
      </c>
      <c r="BP127" s="233">
        <f>IF(AP127=0,,10^-6*AP127*$BJ$5*Fronthaul!Z218)</f>
        <v>0</v>
      </c>
      <c r="BR127" s="139" t="str">
        <f t="shared" si="103"/>
        <v>CPRI - grey_6 Gbps_≤ 0.5 km</v>
      </c>
      <c r="BS127" s="233">
        <f>IF(AS127=0,,10^-6*AS127*$BW$5*Fronthaul!P218)</f>
        <v>0</v>
      </c>
      <c r="BT127" s="233">
        <f>IF(AT127=0,,10^-6*AT127*$BW$5*Fronthaul!Q218)</f>
        <v>0</v>
      </c>
      <c r="BU127" s="233">
        <f>IF(AU127=0,,10^-6*AU127*$BW$5*Fronthaul!R218)</f>
        <v>0</v>
      </c>
      <c r="BV127" s="233">
        <f>IF(AV127=0,,10^-6*AV127*$BW$5*Fronthaul!S218)</f>
        <v>0</v>
      </c>
      <c r="BW127" s="233">
        <f>IF(AW127=0,,10^-6*AW127*$BW$5*Fronthaul!T218)</f>
        <v>0</v>
      </c>
      <c r="BX127" s="233">
        <f>IF(AX127=0,,10^-6*AX127*$BW$5*Fronthaul!U218)</f>
        <v>0</v>
      </c>
      <c r="BY127" s="233">
        <f>IF(AY127=0,,10^-6*AY127*$BW$5*Fronthaul!V218)</f>
        <v>0</v>
      </c>
      <c r="BZ127" s="233">
        <f>IF(AZ127=0,,10^-6*AZ127*$BW$5*Fronthaul!W218)</f>
        <v>0</v>
      </c>
      <c r="CA127" s="233">
        <f>IF(BA127=0,,10^-6*BA127*$BW$5*Fronthaul!X218)</f>
        <v>0</v>
      </c>
      <c r="CB127" s="233">
        <f>IF(BB127=0,,10^-6*BB127*$BW$5*Fronthaul!Y218)</f>
        <v>0</v>
      </c>
      <c r="CC127" s="233">
        <f>IF(BC127=0,,10^-6*BC127*$BW$5*Fronthaul!Z218)</f>
        <v>0</v>
      </c>
    </row>
    <row r="128" spans="1:81">
      <c r="A128" s="218" t="s">
        <v>85</v>
      </c>
      <c r="B128" s="139" t="str">
        <f>Fronthaul!B84</f>
        <v>CPRI - grey_6 Gbps_&gt;0.5-10 km</v>
      </c>
      <c r="C128" s="210">
        <f>Fronthaul!C84</f>
        <v>2175371</v>
      </c>
      <c r="D128" s="210">
        <f>Fronthaul!D84</f>
        <v>2485503.5</v>
      </c>
      <c r="E128" s="210">
        <f>Fronthaul!E84</f>
        <v>0</v>
      </c>
      <c r="F128" s="210">
        <f>Fronthaul!F84</f>
        <v>0</v>
      </c>
      <c r="G128" s="210">
        <f>Fronthaul!G84</f>
        <v>0</v>
      </c>
      <c r="H128" s="210">
        <f>Fronthaul!H84</f>
        <v>0</v>
      </c>
      <c r="I128" s="210">
        <f>Fronthaul!I84</f>
        <v>0</v>
      </c>
      <c r="J128" s="210">
        <f>Fronthaul!J84</f>
        <v>0</v>
      </c>
      <c r="K128" s="210">
        <f>Fronthaul!K84</f>
        <v>0</v>
      </c>
      <c r="L128" s="210">
        <f>Fronthaul!L84</f>
        <v>0</v>
      </c>
      <c r="M128" s="210">
        <f>Fronthaul!M84</f>
        <v>0</v>
      </c>
      <c r="O128" s="139" t="str">
        <f t="shared" si="65"/>
        <v>CPRI - grey_6 Gbps_&gt;0.5-10 km</v>
      </c>
      <c r="P128" s="210">
        <f>Fronthaul!C117</f>
        <v>0</v>
      </c>
      <c r="Q128" s="210">
        <f>Fronthaul!D117</f>
        <v>0</v>
      </c>
      <c r="R128" s="210">
        <f>Fronthaul!E117</f>
        <v>0</v>
      </c>
      <c r="S128" s="210">
        <f>Fronthaul!F117</f>
        <v>0</v>
      </c>
      <c r="T128" s="210">
        <f>Fronthaul!G117</f>
        <v>0</v>
      </c>
      <c r="U128" s="210">
        <f>Fronthaul!H117</f>
        <v>0</v>
      </c>
      <c r="V128" s="210">
        <f>Fronthaul!I117</f>
        <v>0</v>
      </c>
      <c r="W128" s="210">
        <f>Fronthaul!J117</f>
        <v>0</v>
      </c>
      <c r="X128" s="210">
        <f>Fronthaul!K117</f>
        <v>0</v>
      </c>
      <c r="Y128" s="210">
        <f>Fronthaul!L117</f>
        <v>0</v>
      </c>
      <c r="Z128" s="210">
        <f>Fronthaul!M117</f>
        <v>0</v>
      </c>
      <c r="AB128" s="211" t="s">
        <v>104</v>
      </c>
      <c r="AC128" s="267">
        <v>1</v>
      </c>
      <c r="AE128" s="139" t="str">
        <f t="shared" si="104"/>
        <v>CPRI - grey_6 Gbps_&gt;0.5-10 km</v>
      </c>
      <c r="AF128" s="210">
        <f t="shared" si="80"/>
        <v>2175371</v>
      </c>
      <c r="AG128" s="210">
        <f t="shared" si="81"/>
        <v>2485503.5</v>
      </c>
      <c r="AH128" s="210">
        <f t="shared" si="82"/>
        <v>0</v>
      </c>
      <c r="AI128" s="210">
        <f t="shared" si="83"/>
        <v>0</v>
      </c>
      <c r="AJ128" s="210">
        <f t="shared" si="84"/>
        <v>0</v>
      </c>
      <c r="AK128" s="210">
        <f t="shared" si="85"/>
        <v>0</v>
      </c>
      <c r="AL128" s="210">
        <f t="shared" si="86"/>
        <v>0</v>
      </c>
      <c r="AM128" s="210">
        <f t="shared" si="87"/>
        <v>0</v>
      </c>
      <c r="AN128" s="210">
        <f t="shared" si="88"/>
        <v>0</v>
      </c>
      <c r="AO128" s="210">
        <f t="shared" si="89"/>
        <v>0</v>
      </c>
      <c r="AP128" s="210">
        <f t="shared" si="90"/>
        <v>0</v>
      </c>
      <c r="AR128" s="139" t="str">
        <f t="shared" si="105"/>
        <v>CPRI - grey_6 Gbps_&gt;0.5-10 km</v>
      </c>
      <c r="AS128" s="210">
        <f t="shared" si="92"/>
        <v>0</v>
      </c>
      <c r="AT128" s="210">
        <f t="shared" si="93"/>
        <v>0</v>
      </c>
      <c r="AU128" s="210">
        <f t="shared" si="94"/>
        <v>0</v>
      </c>
      <c r="AV128" s="210">
        <f t="shared" si="95"/>
        <v>0</v>
      </c>
      <c r="AW128" s="210">
        <f t="shared" si="96"/>
        <v>0</v>
      </c>
      <c r="AX128" s="210">
        <f t="shared" si="97"/>
        <v>0</v>
      </c>
      <c r="AY128" s="210">
        <f t="shared" si="98"/>
        <v>0</v>
      </c>
      <c r="AZ128" s="210">
        <f t="shared" si="99"/>
        <v>0</v>
      </c>
      <c r="BA128" s="210">
        <f t="shared" si="100"/>
        <v>0</v>
      </c>
      <c r="BB128" s="210">
        <f t="shared" si="101"/>
        <v>0</v>
      </c>
      <c r="BC128" s="210">
        <f t="shared" si="102"/>
        <v>0</v>
      </c>
      <c r="BE128" s="139" t="str">
        <f t="shared" si="77"/>
        <v>CPRI - grey_6 Gbps_&gt;0.5-10 km</v>
      </c>
      <c r="BF128" s="233">
        <f>IF(AF128=0,,10^-6*AF128*$BJ$5*Fronthaul!P219)</f>
        <v>5.9636294686131377</v>
      </c>
      <c r="BG128" s="233">
        <f>IF(AG128=0,,10^-6*AG128*$BJ$5*Fronthaul!Q219)</f>
        <v>5.5287921000000031</v>
      </c>
      <c r="BH128" s="233">
        <f>IF(AH128=0,,10^-6*AH128*$BJ$5*Fronthaul!R219)</f>
        <v>0</v>
      </c>
      <c r="BI128" s="233">
        <f>IF(AI128=0,,10^-6*AI128*$BJ$5*Fronthaul!S219)</f>
        <v>0</v>
      </c>
      <c r="BJ128" s="233">
        <f>IF(AJ128=0,,10^-6*AJ128*$BJ$5*Fronthaul!T219)</f>
        <v>0</v>
      </c>
      <c r="BK128" s="233">
        <f>IF(AK128=0,,10^-6*AK128*$BJ$5*Fronthaul!U219)</f>
        <v>0</v>
      </c>
      <c r="BL128" s="233">
        <f>IF(AL128=0,,10^-6*AL128*$BJ$5*Fronthaul!V219)</f>
        <v>0</v>
      </c>
      <c r="BM128" s="233">
        <f>IF(AM128=0,,10^-6*AM128*$BJ$5*Fronthaul!W219)</f>
        <v>0</v>
      </c>
      <c r="BN128" s="233">
        <f>IF(AN128=0,,10^-6*AN128*$BJ$5*Fronthaul!X219)</f>
        <v>0</v>
      </c>
      <c r="BO128" s="233">
        <f>IF(AO128=0,,10^-6*AO128*$BJ$5*Fronthaul!Y219)</f>
        <v>0</v>
      </c>
      <c r="BP128" s="233">
        <f>IF(AP128=0,,10^-6*AP128*$BJ$5*Fronthaul!Z219)</f>
        <v>0</v>
      </c>
      <c r="BR128" s="139" t="str">
        <f t="shared" si="103"/>
        <v>CPRI - grey_6 Gbps_&gt;0.5-10 km</v>
      </c>
      <c r="BS128" s="233">
        <f>IF(AS128=0,,10^-6*AS128*$BW$5*Fronthaul!P219)</f>
        <v>0</v>
      </c>
      <c r="BT128" s="233">
        <f>IF(AT128=0,,10^-6*AT128*$BW$5*Fronthaul!Q219)</f>
        <v>0</v>
      </c>
      <c r="BU128" s="233">
        <f>IF(AU128=0,,10^-6*AU128*$BW$5*Fronthaul!R219)</f>
        <v>0</v>
      </c>
      <c r="BV128" s="233">
        <f>IF(AV128=0,,10^-6*AV128*$BW$5*Fronthaul!S219)</f>
        <v>0</v>
      </c>
      <c r="BW128" s="233">
        <f>IF(AW128=0,,10^-6*AW128*$BW$5*Fronthaul!T219)</f>
        <v>0</v>
      </c>
      <c r="BX128" s="233">
        <f>IF(AX128=0,,10^-6*AX128*$BW$5*Fronthaul!U219)</f>
        <v>0</v>
      </c>
      <c r="BY128" s="233">
        <f>IF(AY128=0,,10^-6*AY128*$BW$5*Fronthaul!V219)</f>
        <v>0</v>
      </c>
      <c r="BZ128" s="233">
        <f>IF(AZ128=0,,10^-6*AZ128*$BW$5*Fronthaul!W219)</f>
        <v>0</v>
      </c>
      <c r="CA128" s="233">
        <f>IF(BA128=0,,10^-6*BA128*$BW$5*Fronthaul!X219)</f>
        <v>0</v>
      </c>
      <c r="CB128" s="233">
        <f>IF(BB128=0,,10^-6*BB128*$BW$5*Fronthaul!Y219)</f>
        <v>0</v>
      </c>
      <c r="CC128" s="233">
        <f>IF(BC128=0,,10^-6*BC128*$BW$5*Fronthaul!Z219)</f>
        <v>0</v>
      </c>
    </row>
    <row r="129" spans="1:81">
      <c r="A129" s="218" t="s">
        <v>85</v>
      </c>
      <c r="B129" s="139" t="str">
        <f>Fronthaul!B85</f>
        <v>CPRI - grey_6 Gbps_10-20 km</v>
      </c>
      <c r="C129" s="210">
        <f>Fronthaul!C85</f>
        <v>936206</v>
      </c>
      <c r="D129" s="210">
        <f>Fronthaul!D85</f>
        <v>1293097.5</v>
      </c>
      <c r="E129" s="210">
        <f>Fronthaul!E85</f>
        <v>0</v>
      </c>
      <c r="F129" s="210">
        <f>Fronthaul!F85</f>
        <v>0</v>
      </c>
      <c r="G129" s="210">
        <f>Fronthaul!G85</f>
        <v>0</v>
      </c>
      <c r="H129" s="210">
        <f>Fronthaul!H85</f>
        <v>0</v>
      </c>
      <c r="I129" s="210">
        <f>Fronthaul!I85</f>
        <v>0</v>
      </c>
      <c r="J129" s="210">
        <f>Fronthaul!J85</f>
        <v>0</v>
      </c>
      <c r="K129" s="210">
        <f>Fronthaul!K85</f>
        <v>0</v>
      </c>
      <c r="L129" s="210">
        <f>Fronthaul!L85</f>
        <v>0</v>
      </c>
      <c r="M129" s="210">
        <f>Fronthaul!M85</f>
        <v>0</v>
      </c>
      <c r="O129" s="139" t="str">
        <f t="shared" si="65"/>
        <v>CPRI - grey_6 Gbps_10-20 km</v>
      </c>
      <c r="P129" s="210">
        <f>Fronthaul!C118</f>
        <v>0</v>
      </c>
      <c r="Q129" s="210">
        <f>Fronthaul!D118</f>
        <v>0</v>
      </c>
      <c r="R129" s="210">
        <f>Fronthaul!E118</f>
        <v>0</v>
      </c>
      <c r="S129" s="210">
        <f>Fronthaul!F118</f>
        <v>0</v>
      </c>
      <c r="T129" s="210">
        <f>Fronthaul!G118</f>
        <v>0</v>
      </c>
      <c r="U129" s="210">
        <f>Fronthaul!H118</f>
        <v>0</v>
      </c>
      <c r="V129" s="210">
        <f>Fronthaul!I118</f>
        <v>0</v>
      </c>
      <c r="W129" s="210">
        <f>Fronthaul!J118</f>
        <v>0</v>
      </c>
      <c r="X129" s="210">
        <f>Fronthaul!K118</f>
        <v>0</v>
      </c>
      <c r="Y129" s="210">
        <f>Fronthaul!L118</f>
        <v>0</v>
      </c>
      <c r="Z129" s="210">
        <f>Fronthaul!M118</f>
        <v>0</v>
      </c>
      <c r="AB129" s="211" t="s">
        <v>104</v>
      </c>
      <c r="AC129" s="267">
        <v>1</v>
      </c>
      <c r="AE129" s="139" t="str">
        <f t="shared" si="104"/>
        <v>CPRI - grey_6 Gbps_10-20 km</v>
      </c>
      <c r="AF129" s="210">
        <f t="shared" si="80"/>
        <v>936206</v>
      </c>
      <c r="AG129" s="210">
        <f t="shared" si="81"/>
        <v>1293097.5</v>
      </c>
      <c r="AH129" s="210">
        <f t="shared" si="82"/>
        <v>0</v>
      </c>
      <c r="AI129" s="210">
        <f t="shared" si="83"/>
        <v>0</v>
      </c>
      <c r="AJ129" s="210">
        <f t="shared" si="84"/>
        <v>0</v>
      </c>
      <c r="AK129" s="210">
        <f t="shared" si="85"/>
        <v>0</v>
      </c>
      <c r="AL129" s="210">
        <f t="shared" si="86"/>
        <v>0</v>
      </c>
      <c r="AM129" s="210">
        <f t="shared" si="87"/>
        <v>0</v>
      </c>
      <c r="AN129" s="210">
        <f t="shared" si="88"/>
        <v>0</v>
      </c>
      <c r="AO129" s="210">
        <f t="shared" si="89"/>
        <v>0</v>
      </c>
      <c r="AP129" s="210">
        <f t="shared" si="90"/>
        <v>0</v>
      </c>
      <c r="AR129" s="139" t="str">
        <f t="shared" si="105"/>
        <v>CPRI - grey_6 Gbps_10-20 km</v>
      </c>
      <c r="AS129" s="210">
        <f t="shared" si="92"/>
        <v>0</v>
      </c>
      <c r="AT129" s="210">
        <f t="shared" si="93"/>
        <v>0</v>
      </c>
      <c r="AU129" s="210">
        <f t="shared" si="94"/>
        <v>0</v>
      </c>
      <c r="AV129" s="210">
        <f t="shared" si="95"/>
        <v>0</v>
      </c>
      <c r="AW129" s="210">
        <f t="shared" si="96"/>
        <v>0</v>
      </c>
      <c r="AX129" s="210">
        <f t="shared" si="97"/>
        <v>0</v>
      </c>
      <c r="AY129" s="210">
        <f t="shared" si="98"/>
        <v>0</v>
      </c>
      <c r="AZ129" s="210">
        <f t="shared" si="99"/>
        <v>0</v>
      </c>
      <c r="BA129" s="210">
        <f t="shared" si="100"/>
        <v>0</v>
      </c>
      <c r="BB129" s="210">
        <f t="shared" si="101"/>
        <v>0</v>
      </c>
      <c r="BC129" s="210">
        <f t="shared" si="102"/>
        <v>0</v>
      </c>
      <c r="BE129" s="139" t="str">
        <f t="shared" si="77"/>
        <v>CPRI - grey_6 Gbps_10-20 km</v>
      </c>
      <c r="BF129" s="233">
        <f>IF(AF129=0,,10^-6*AF129*$BJ$5*Fronthaul!P220)</f>
        <v>3.859655496350364</v>
      </c>
      <c r="BG129" s="233">
        <f>IF(AG129=0,,10^-6*AG129*$BJ$5*Fronthaul!Q220)</f>
        <v>3.4653373000000007</v>
      </c>
      <c r="BH129" s="233">
        <f>IF(AH129=0,,10^-6*AH129*$BJ$5*Fronthaul!R220)</f>
        <v>0</v>
      </c>
      <c r="BI129" s="233">
        <f>IF(AI129=0,,10^-6*AI129*$BJ$5*Fronthaul!S220)</f>
        <v>0</v>
      </c>
      <c r="BJ129" s="233">
        <f>IF(AJ129=0,,10^-6*AJ129*$BJ$5*Fronthaul!T220)</f>
        <v>0</v>
      </c>
      <c r="BK129" s="233">
        <f>IF(AK129=0,,10^-6*AK129*$BJ$5*Fronthaul!U220)</f>
        <v>0</v>
      </c>
      <c r="BL129" s="233">
        <f>IF(AL129=0,,10^-6*AL129*$BJ$5*Fronthaul!V220)</f>
        <v>0</v>
      </c>
      <c r="BM129" s="233">
        <f>IF(AM129=0,,10^-6*AM129*$BJ$5*Fronthaul!W220)</f>
        <v>0</v>
      </c>
      <c r="BN129" s="233">
        <f>IF(AN129=0,,10^-6*AN129*$BJ$5*Fronthaul!X220)</f>
        <v>0</v>
      </c>
      <c r="BO129" s="233">
        <f>IF(AO129=0,,10^-6*AO129*$BJ$5*Fronthaul!Y220)</f>
        <v>0</v>
      </c>
      <c r="BP129" s="233">
        <f>IF(AP129=0,,10^-6*AP129*$BJ$5*Fronthaul!Z220)</f>
        <v>0</v>
      </c>
      <c r="BR129" s="139" t="str">
        <f t="shared" si="103"/>
        <v>CPRI - grey_6 Gbps_10-20 km</v>
      </c>
      <c r="BS129" s="233">
        <f>IF(AS129=0,,10^-6*AS129*$BW$5*Fronthaul!P220)</f>
        <v>0</v>
      </c>
      <c r="BT129" s="233">
        <f>IF(AT129=0,,10^-6*AT129*$BW$5*Fronthaul!Q220)</f>
        <v>0</v>
      </c>
      <c r="BU129" s="233">
        <f>IF(AU129=0,,10^-6*AU129*$BW$5*Fronthaul!R220)</f>
        <v>0</v>
      </c>
      <c r="BV129" s="233">
        <f>IF(AV129=0,,10^-6*AV129*$BW$5*Fronthaul!S220)</f>
        <v>0</v>
      </c>
      <c r="BW129" s="233">
        <f>IF(AW129=0,,10^-6*AW129*$BW$5*Fronthaul!T220)</f>
        <v>0</v>
      </c>
      <c r="BX129" s="233">
        <f>IF(AX129=0,,10^-6*AX129*$BW$5*Fronthaul!U220)</f>
        <v>0</v>
      </c>
      <c r="BY129" s="233">
        <f>IF(AY129=0,,10^-6*AY129*$BW$5*Fronthaul!V220)</f>
        <v>0</v>
      </c>
      <c r="BZ129" s="233">
        <f>IF(AZ129=0,,10^-6*AZ129*$BW$5*Fronthaul!W220)</f>
        <v>0</v>
      </c>
      <c r="CA129" s="233">
        <f>IF(BA129=0,,10^-6*BA129*$BW$5*Fronthaul!X220)</f>
        <v>0</v>
      </c>
      <c r="CB129" s="233">
        <f>IF(BB129=0,,10^-6*BB129*$BW$5*Fronthaul!Y220)</f>
        <v>0</v>
      </c>
      <c r="CC129" s="233">
        <f>IF(BC129=0,,10^-6*BC129*$BW$5*Fronthaul!Z220)</f>
        <v>0</v>
      </c>
    </row>
    <row r="130" spans="1:81">
      <c r="A130" s="218" t="s">
        <v>85</v>
      </c>
      <c r="B130" s="139" t="str">
        <f>Fronthaul!B86</f>
        <v>CPRI - grey_12-16 Gbps_≤ 0.5 km</v>
      </c>
      <c r="C130" s="210">
        <f>Fronthaul!C86</f>
        <v>0</v>
      </c>
      <c r="D130" s="210">
        <f>Fronthaul!D86</f>
        <v>0</v>
      </c>
      <c r="E130" s="210">
        <f>Fronthaul!E86</f>
        <v>0</v>
      </c>
      <c r="F130" s="210">
        <f>Fronthaul!F86</f>
        <v>0</v>
      </c>
      <c r="G130" s="210">
        <f>Fronthaul!G86</f>
        <v>0</v>
      </c>
      <c r="H130" s="210">
        <f>Fronthaul!H86</f>
        <v>0</v>
      </c>
      <c r="I130" s="210">
        <f>Fronthaul!I86</f>
        <v>0</v>
      </c>
      <c r="J130" s="210">
        <f>Fronthaul!J86</f>
        <v>0</v>
      </c>
      <c r="K130" s="210">
        <f>Fronthaul!K86</f>
        <v>0</v>
      </c>
      <c r="L130" s="210">
        <f>Fronthaul!L86</f>
        <v>0</v>
      </c>
      <c r="M130" s="210">
        <f>Fronthaul!M86</f>
        <v>0</v>
      </c>
      <c r="O130" s="139" t="str">
        <f t="shared" si="65"/>
        <v>CPRI - grey_12-16 Gbps_≤ 0.5 km</v>
      </c>
      <c r="P130" s="210">
        <f>Fronthaul!C119</f>
        <v>0</v>
      </c>
      <c r="Q130" s="210">
        <f>Fronthaul!D119</f>
        <v>0</v>
      </c>
      <c r="R130" s="210">
        <f>Fronthaul!E119</f>
        <v>0</v>
      </c>
      <c r="S130" s="210">
        <f>Fronthaul!F119</f>
        <v>0</v>
      </c>
      <c r="T130" s="210">
        <f>Fronthaul!G119</f>
        <v>0</v>
      </c>
      <c r="U130" s="210">
        <f>Fronthaul!H119</f>
        <v>0</v>
      </c>
      <c r="V130" s="210">
        <f>Fronthaul!I119</f>
        <v>0</v>
      </c>
      <c r="W130" s="210">
        <f>Fronthaul!J119</f>
        <v>0</v>
      </c>
      <c r="X130" s="210">
        <f>Fronthaul!K119</f>
        <v>0</v>
      </c>
      <c r="Y130" s="210">
        <f>Fronthaul!L119</f>
        <v>0</v>
      </c>
      <c r="Z130" s="210">
        <f>Fronthaul!M119</f>
        <v>0</v>
      </c>
      <c r="AB130" s="211" t="s">
        <v>106</v>
      </c>
      <c r="AC130" s="267">
        <v>1</v>
      </c>
      <c r="AE130" s="139" t="str">
        <f t="shared" si="104"/>
        <v>CPRI - grey_12-16 Gbps_≤ 0.5 km</v>
      </c>
      <c r="AF130" s="210">
        <f t="shared" si="80"/>
        <v>0</v>
      </c>
      <c r="AG130" s="210">
        <f t="shared" si="81"/>
        <v>0</v>
      </c>
      <c r="AH130" s="210">
        <f t="shared" si="82"/>
        <v>0</v>
      </c>
      <c r="AI130" s="210">
        <f t="shared" si="83"/>
        <v>0</v>
      </c>
      <c r="AJ130" s="210">
        <f t="shared" si="84"/>
        <v>0</v>
      </c>
      <c r="AK130" s="210">
        <f t="shared" si="85"/>
        <v>0</v>
      </c>
      <c r="AL130" s="210">
        <f t="shared" si="86"/>
        <v>0</v>
      </c>
      <c r="AM130" s="210">
        <f t="shared" si="87"/>
        <v>0</v>
      </c>
      <c r="AN130" s="210">
        <f t="shared" si="88"/>
        <v>0</v>
      </c>
      <c r="AO130" s="210">
        <f t="shared" si="89"/>
        <v>0</v>
      </c>
      <c r="AP130" s="210">
        <f t="shared" si="90"/>
        <v>0</v>
      </c>
      <c r="AR130" s="139" t="str">
        <f t="shared" si="105"/>
        <v>CPRI - grey_12-16 Gbps_≤ 0.5 km</v>
      </c>
      <c r="AS130" s="210">
        <f t="shared" si="92"/>
        <v>0</v>
      </c>
      <c r="AT130" s="210">
        <f t="shared" si="93"/>
        <v>0</v>
      </c>
      <c r="AU130" s="210">
        <f t="shared" si="94"/>
        <v>0</v>
      </c>
      <c r="AV130" s="210">
        <f t="shared" si="95"/>
        <v>0</v>
      </c>
      <c r="AW130" s="210">
        <f t="shared" si="96"/>
        <v>0</v>
      </c>
      <c r="AX130" s="210">
        <f t="shared" si="97"/>
        <v>0</v>
      </c>
      <c r="AY130" s="210">
        <f t="shared" si="98"/>
        <v>0</v>
      </c>
      <c r="AZ130" s="210">
        <f t="shared" si="99"/>
        <v>0</v>
      </c>
      <c r="BA130" s="210">
        <f t="shared" si="100"/>
        <v>0</v>
      </c>
      <c r="BB130" s="210">
        <f t="shared" si="101"/>
        <v>0</v>
      </c>
      <c r="BC130" s="210">
        <f t="shared" si="102"/>
        <v>0</v>
      </c>
      <c r="BE130" s="139" t="str">
        <f t="shared" si="77"/>
        <v>CPRI - grey_12-16 Gbps_≤ 0.5 km</v>
      </c>
      <c r="BF130" s="233">
        <f>IF(AF130=0,,10^-6*AF130*$BJ$5*Fronthaul!P221)</f>
        <v>0</v>
      </c>
      <c r="BG130" s="233">
        <f>IF(AG130=0,,10^-6*AG130*$BJ$5*Fronthaul!Q221)</f>
        <v>0</v>
      </c>
      <c r="BH130" s="233">
        <f>IF(AH130=0,,10^-6*AH130*$BJ$5*Fronthaul!R221)</f>
        <v>0</v>
      </c>
      <c r="BI130" s="233">
        <f>IF(AI130=0,,10^-6*AI130*$BJ$5*Fronthaul!S221)</f>
        <v>0</v>
      </c>
      <c r="BJ130" s="233">
        <f>IF(AJ130=0,,10^-6*AJ130*$BJ$5*Fronthaul!T221)</f>
        <v>0</v>
      </c>
      <c r="BK130" s="233">
        <f>IF(AK130=0,,10^-6*AK130*$BJ$5*Fronthaul!U221)</f>
        <v>0</v>
      </c>
      <c r="BL130" s="233">
        <f>IF(AL130=0,,10^-6*AL130*$BJ$5*Fronthaul!V221)</f>
        <v>0</v>
      </c>
      <c r="BM130" s="233">
        <f>IF(AM130=0,,10^-6*AM130*$BJ$5*Fronthaul!W221)</f>
        <v>0</v>
      </c>
      <c r="BN130" s="233">
        <f>IF(AN130=0,,10^-6*AN130*$BJ$5*Fronthaul!X221)</f>
        <v>0</v>
      </c>
      <c r="BO130" s="233">
        <f>IF(AO130=0,,10^-6*AO130*$BJ$5*Fronthaul!Y221)</f>
        <v>0</v>
      </c>
      <c r="BP130" s="233">
        <f>IF(AP130=0,,10^-6*AP130*$BJ$5*Fronthaul!Z221)</f>
        <v>0</v>
      </c>
      <c r="BR130" s="139" t="str">
        <f t="shared" si="103"/>
        <v>CPRI - grey_12-16 Gbps_≤ 0.5 km</v>
      </c>
      <c r="BS130" s="233">
        <f>IF(AS130=0,,10^-6*AS130*$BW$5*Fronthaul!P221)</f>
        <v>0</v>
      </c>
      <c r="BT130" s="233">
        <f>IF(AT130=0,,10^-6*AT130*$BW$5*Fronthaul!Q221)</f>
        <v>0</v>
      </c>
      <c r="BU130" s="233">
        <f>IF(AU130=0,,10^-6*AU130*$BW$5*Fronthaul!R221)</f>
        <v>0</v>
      </c>
      <c r="BV130" s="233">
        <f>IF(AV130=0,,10^-6*AV130*$BW$5*Fronthaul!S221)</f>
        <v>0</v>
      </c>
      <c r="BW130" s="233">
        <f>IF(AW130=0,,10^-6*AW130*$BW$5*Fronthaul!T221)</f>
        <v>0</v>
      </c>
      <c r="BX130" s="233">
        <f>IF(AX130=0,,10^-6*AX130*$BW$5*Fronthaul!U221)</f>
        <v>0</v>
      </c>
      <c r="BY130" s="233">
        <f>IF(AY130=0,,10^-6*AY130*$BW$5*Fronthaul!V221)</f>
        <v>0</v>
      </c>
      <c r="BZ130" s="233">
        <f>IF(AZ130=0,,10^-6*AZ130*$BW$5*Fronthaul!W221)</f>
        <v>0</v>
      </c>
      <c r="CA130" s="233">
        <f>IF(BA130=0,,10^-6*BA130*$BW$5*Fronthaul!X221)</f>
        <v>0</v>
      </c>
      <c r="CB130" s="233">
        <f>IF(BB130=0,,10^-6*BB130*$BW$5*Fronthaul!Y221)</f>
        <v>0</v>
      </c>
      <c r="CC130" s="233">
        <f>IF(BC130=0,,10^-6*BC130*$BW$5*Fronthaul!Z221)</f>
        <v>0</v>
      </c>
    </row>
    <row r="131" spans="1:81">
      <c r="A131" s="218" t="s">
        <v>85</v>
      </c>
      <c r="B131" s="139" t="str">
        <f>Fronthaul!B87</f>
        <v>CPRI - grey_12-16 Gbps_&gt;0.5-10 km</v>
      </c>
      <c r="C131" s="210">
        <f>Fronthaul!C87</f>
        <v>37125</v>
      </c>
      <c r="D131" s="210">
        <f>Fronthaul!D87</f>
        <v>19206.745716960875</v>
      </c>
      <c r="E131" s="210">
        <f>Fronthaul!E87</f>
        <v>0</v>
      </c>
      <c r="F131" s="210">
        <f>Fronthaul!F87</f>
        <v>0</v>
      </c>
      <c r="G131" s="210">
        <f>Fronthaul!G87</f>
        <v>0</v>
      </c>
      <c r="H131" s="210">
        <f>Fronthaul!H87</f>
        <v>0</v>
      </c>
      <c r="I131" s="210">
        <f>Fronthaul!I87</f>
        <v>0</v>
      </c>
      <c r="J131" s="210">
        <f>Fronthaul!J87</f>
        <v>0</v>
      </c>
      <c r="K131" s="210">
        <f>Fronthaul!K87</f>
        <v>0</v>
      </c>
      <c r="L131" s="210">
        <f>Fronthaul!L87</f>
        <v>0</v>
      </c>
      <c r="M131" s="210">
        <f>Fronthaul!M87</f>
        <v>0</v>
      </c>
      <c r="O131" s="139" t="str">
        <f t="shared" si="65"/>
        <v>CPRI - grey_12-16 Gbps_&gt;0.5-10 km</v>
      </c>
      <c r="P131" s="210">
        <f>Fronthaul!C120</f>
        <v>0</v>
      </c>
      <c r="Q131" s="210">
        <f>Fronthaul!D120</f>
        <v>0</v>
      </c>
      <c r="R131" s="210">
        <f>Fronthaul!E120</f>
        <v>0</v>
      </c>
      <c r="S131" s="210">
        <f>Fronthaul!F120</f>
        <v>0</v>
      </c>
      <c r="T131" s="210">
        <f>Fronthaul!G120</f>
        <v>0</v>
      </c>
      <c r="U131" s="210">
        <f>Fronthaul!H120</f>
        <v>0</v>
      </c>
      <c r="V131" s="210">
        <f>Fronthaul!I120</f>
        <v>0</v>
      </c>
      <c r="W131" s="210">
        <f>Fronthaul!J120</f>
        <v>0</v>
      </c>
      <c r="X131" s="210">
        <f>Fronthaul!K120</f>
        <v>0</v>
      </c>
      <c r="Y131" s="210">
        <f>Fronthaul!L120</f>
        <v>0</v>
      </c>
      <c r="Z131" s="210">
        <f>Fronthaul!M120</f>
        <v>0</v>
      </c>
      <c r="AB131" s="211" t="s">
        <v>104</v>
      </c>
      <c r="AC131" s="267">
        <v>1</v>
      </c>
      <c r="AE131" s="139" t="str">
        <f t="shared" si="104"/>
        <v>CPRI - grey_12-16 Gbps_&gt;0.5-10 km</v>
      </c>
      <c r="AF131" s="210">
        <f t="shared" si="80"/>
        <v>37125</v>
      </c>
      <c r="AG131" s="210">
        <f t="shared" si="81"/>
        <v>19206.745716960875</v>
      </c>
      <c r="AH131" s="210">
        <f t="shared" si="82"/>
        <v>0</v>
      </c>
      <c r="AI131" s="210">
        <f t="shared" si="83"/>
        <v>0</v>
      </c>
      <c r="AJ131" s="210">
        <f t="shared" si="84"/>
        <v>0</v>
      </c>
      <c r="AK131" s="210">
        <f t="shared" si="85"/>
        <v>0</v>
      </c>
      <c r="AL131" s="210">
        <f t="shared" si="86"/>
        <v>0</v>
      </c>
      <c r="AM131" s="210">
        <f t="shared" si="87"/>
        <v>0</v>
      </c>
      <c r="AN131" s="210">
        <f t="shared" si="88"/>
        <v>0</v>
      </c>
      <c r="AO131" s="210">
        <f t="shared" si="89"/>
        <v>0</v>
      </c>
      <c r="AP131" s="210">
        <f t="shared" si="90"/>
        <v>0</v>
      </c>
      <c r="AR131" s="139" t="str">
        <f t="shared" si="105"/>
        <v>CPRI - grey_12-16 Gbps_&gt;0.5-10 km</v>
      </c>
      <c r="AS131" s="210">
        <f t="shared" si="92"/>
        <v>0</v>
      </c>
      <c r="AT131" s="210">
        <f t="shared" si="93"/>
        <v>0</v>
      </c>
      <c r="AU131" s="210">
        <f t="shared" si="94"/>
        <v>0</v>
      </c>
      <c r="AV131" s="210">
        <f t="shared" si="95"/>
        <v>0</v>
      </c>
      <c r="AW131" s="210">
        <f t="shared" si="96"/>
        <v>0</v>
      </c>
      <c r="AX131" s="210">
        <f t="shared" si="97"/>
        <v>0</v>
      </c>
      <c r="AY131" s="210">
        <f t="shared" si="98"/>
        <v>0</v>
      </c>
      <c r="AZ131" s="210">
        <f t="shared" si="99"/>
        <v>0</v>
      </c>
      <c r="BA131" s="210">
        <f t="shared" si="100"/>
        <v>0</v>
      </c>
      <c r="BB131" s="210">
        <f t="shared" si="101"/>
        <v>0</v>
      </c>
      <c r="BC131" s="210">
        <f t="shared" si="102"/>
        <v>0</v>
      </c>
      <c r="BE131" s="139" t="str">
        <f t="shared" si="77"/>
        <v>CPRI - grey_12-16 Gbps_&gt;0.5-10 km</v>
      </c>
      <c r="BF131" s="233">
        <f>IF(AF131=0,,10^-6*AF131*$BJ$5*Fronthaul!P222)</f>
        <v>0.2079</v>
      </c>
      <c r="BG131" s="233">
        <f>IF(AG131=0,,10^-6*AG131*$BJ$5*Fronthaul!Q222)</f>
        <v>8.5447559407292858E-2</v>
      </c>
      <c r="BH131" s="233">
        <f>IF(AH131=0,,10^-6*AH131*$BJ$5*Fronthaul!R222)</f>
        <v>0</v>
      </c>
      <c r="BI131" s="233">
        <f>IF(AI131=0,,10^-6*AI131*$BJ$5*Fronthaul!S222)</f>
        <v>0</v>
      </c>
      <c r="BJ131" s="233">
        <f>IF(AJ131=0,,10^-6*AJ131*$BJ$5*Fronthaul!T222)</f>
        <v>0</v>
      </c>
      <c r="BK131" s="233">
        <f>IF(AK131=0,,10^-6*AK131*$BJ$5*Fronthaul!U222)</f>
        <v>0</v>
      </c>
      <c r="BL131" s="233">
        <f>IF(AL131=0,,10^-6*AL131*$BJ$5*Fronthaul!V222)</f>
        <v>0</v>
      </c>
      <c r="BM131" s="233">
        <f>IF(AM131=0,,10^-6*AM131*$BJ$5*Fronthaul!W222)</f>
        <v>0</v>
      </c>
      <c r="BN131" s="233">
        <f>IF(AN131=0,,10^-6*AN131*$BJ$5*Fronthaul!X222)</f>
        <v>0</v>
      </c>
      <c r="BO131" s="233">
        <f>IF(AO131=0,,10^-6*AO131*$BJ$5*Fronthaul!Y222)</f>
        <v>0</v>
      </c>
      <c r="BP131" s="233">
        <f>IF(AP131=0,,10^-6*AP131*$BJ$5*Fronthaul!Z222)</f>
        <v>0</v>
      </c>
      <c r="BR131" s="139" t="str">
        <f t="shared" si="103"/>
        <v>CPRI - grey_12-16 Gbps_&gt;0.5-10 km</v>
      </c>
      <c r="BS131" s="233">
        <f>IF(AS131=0,,10^-6*AS131*$BW$5*Fronthaul!P222)</f>
        <v>0</v>
      </c>
      <c r="BT131" s="233">
        <f>IF(AT131=0,,10^-6*AT131*$BW$5*Fronthaul!Q222)</f>
        <v>0</v>
      </c>
      <c r="BU131" s="233">
        <f>IF(AU131=0,,10^-6*AU131*$BW$5*Fronthaul!R222)</f>
        <v>0</v>
      </c>
      <c r="BV131" s="233">
        <f>IF(AV131=0,,10^-6*AV131*$BW$5*Fronthaul!S222)</f>
        <v>0</v>
      </c>
      <c r="BW131" s="233">
        <f>IF(AW131=0,,10^-6*AW131*$BW$5*Fronthaul!T222)</f>
        <v>0</v>
      </c>
      <c r="BX131" s="233">
        <f>IF(AX131=0,,10^-6*AX131*$BW$5*Fronthaul!U222)</f>
        <v>0</v>
      </c>
      <c r="BY131" s="233">
        <f>IF(AY131=0,,10^-6*AY131*$BW$5*Fronthaul!V222)</f>
        <v>0</v>
      </c>
      <c r="BZ131" s="233">
        <f>IF(AZ131=0,,10^-6*AZ131*$BW$5*Fronthaul!W222)</f>
        <v>0</v>
      </c>
      <c r="CA131" s="233">
        <f>IF(BA131=0,,10^-6*BA131*$BW$5*Fronthaul!X222)</f>
        <v>0</v>
      </c>
      <c r="CB131" s="233">
        <f>IF(BB131=0,,10^-6*BB131*$BW$5*Fronthaul!Y222)</f>
        <v>0</v>
      </c>
      <c r="CC131" s="233">
        <f>IF(BC131=0,,10^-6*BC131*$BW$5*Fronthaul!Z222)</f>
        <v>0</v>
      </c>
    </row>
    <row r="132" spans="1:81">
      <c r="A132" s="218" t="s">
        <v>85</v>
      </c>
      <c r="B132" s="193" t="str">
        <f>Fronthaul!B88</f>
        <v>CPRI - grey_12-16 Gbps_10-20 km</v>
      </c>
      <c r="C132" s="215">
        <f>Fronthaul!C88</f>
        <v>0</v>
      </c>
      <c r="D132" s="215">
        <f>Fronthaul!D88</f>
        <v>0</v>
      </c>
      <c r="E132" s="215">
        <f>Fronthaul!E88</f>
        <v>0</v>
      </c>
      <c r="F132" s="215">
        <f>Fronthaul!F88</f>
        <v>0</v>
      </c>
      <c r="G132" s="215">
        <f>Fronthaul!G88</f>
        <v>0</v>
      </c>
      <c r="H132" s="215">
        <f>Fronthaul!H88</f>
        <v>0</v>
      </c>
      <c r="I132" s="215">
        <f>Fronthaul!I88</f>
        <v>0</v>
      </c>
      <c r="J132" s="215">
        <f>Fronthaul!J88</f>
        <v>0</v>
      </c>
      <c r="K132" s="215">
        <f>Fronthaul!K88</f>
        <v>0</v>
      </c>
      <c r="L132" s="215">
        <f>Fronthaul!L88</f>
        <v>0</v>
      </c>
      <c r="M132" s="215">
        <f>Fronthaul!M88</f>
        <v>0</v>
      </c>
      <c r="O132" s="193" t="str">
        <f t="shared" si="65"/>
        <v>CPRI - grey_12-16 Gbps_10-20 km</v>
      </c>
      <c r="P132" s="215">
        <f>Fronthaul!C121</f>
        <v>0</v>
      </c>
      <c r="Q132" s="215">
        <f>Fronthaul!D121</f>
        <v>0</v>
      </c>
      <c r="R132" s="215">
        <f>Fronthaul!E121</f>
        <v>0</v>
      </c>
      <c r="S132" s="215">
        <f>Fronthaul!F121</f>
        <v>0</v>
      </c>
      <c r="T132" s="215">
        <f>Fronthaul!G121</f>
        <v>0</v>
      </c>
      <c r="U132" s="215">
        <f>Fronthaul!H121</f>
        <v>0</v>
      </c>
      <c r="V132" s="215">
        <f>Fronthaul!I121</f>
        <v>0</v>
      </c>
      <c r="W132" s="215">
        <f>Fronthaul!J121</f>
        <v>0</v>
      </c>
      <c r="X132" s="215">
        <f>Fronthaul!K121</f>
        <v>0</v>
      </c>
      <c r="Y132" s="215">
        <f>Fronthaul!L121</f>
        <v>0</v>
      </c>
      <c r="Z132" s="215">
        <f>Fronthaul!M121</f>
        <v>0</v>
      </c>
      <c r="AB132" s="211" t="s">
        <v>104</v>
      </c>
      <c r="AC132" s="267">
        <v>1</v>
      </c>
      <c r="AE132" s="139" t="str">
        <f t="shared" si="104"/>
        <v>CPRI - grey_12-16 Gbps_10-20 km</v>
      </c>
      <c r="AF132" s="210">
        <f t="shared" si="80"/>
        <v>0</v>
      </c>
      <c r="AG132" s="210">
        <f t="shared" si="81"/>
        <v>0</v>
      </c>
      <c r="AH132" s="210">
        <f t="shared" si="82"/>
        <v>0</v>
      </c>
      <c r="AI132" s="210">
        <f t="shared" si="83"/>
        <v>0</v>
      </c>
      <c r="AJ132" s="210">
        <f t="shared" si="84"/>
        <v>0</v>
      </c>
      <c r="AK132" s="210">
        <f t="shared" si="85"/>
        <v>0</v>
      </c>
      <c r="AL132" s="210">
        <f t="shared" si="86"/>
        <v>0</v>
      </c>
      <c r="AM132" s="210">
        <f t="shared" si="87"/>
        <v>0</v>
      </c>
      <c r="AN132" s="210">
        <f t="shared" si="88"/>
        <v>0</v>
      </c>
      <c r="AO132" s="210">
        <f t="shared" si="89"/>
        <v>0</v>
      </c>
      <c r="AP132" s="210">
        <f t="shared" si="90"/>
        <v>0</v>
      </c>
      <c r="AR132" s="139" t="str">
        <f t="shared" si="105"/>
        <v>CPRI - grey_12-16 Gbps_10-20 km</v>
      </c>
      <c r="AS132" s="210">
        <f t="shared" si="92"/>
        <v>0</v>
      </c>
      <c r="AT132" s="210">
        <f t="shared" si="93"/>
        <v>0</v>
      </c>
      <c r="AU132" s="210">
        <f t="shared" si="94"/>
        <v>0</v>
      </c>
      <c r="AV132" s="210">
        <f t="shared" si="95"/>
        <v>0</v>
      </c>
      <c r="AW132" s="210">
        <f t="shared" si="96"/>
        <v>0</v>
      </c>
      <c r="AX132" s="210">
        <f t="shared" si="97"/>
        <v>0</v>
      </c>
      <c r="AY132" s="210">
        <f t="shared" si="98"/>
        <v>0</v>
      </c>
      <c r="AZ132" s="210">
        <f t="shared" si="99"/>
        <v>0</v>
      </c>
      <c r="BA132" s="210">
        <f t="shared" si="100"/>
        <v>0</v>
      </c>
      <c r="BB132" s="210">
        <f t="shared" si="101"/>
        <v>0</v>
      </c>
      <c r="BC132" s="210">
        <f t="shared" si="102"/>
        <v>0</v>
      </c>
      <c r="BE132" s="139" t="str">
        <f t="shared" si="77"/>
        <v>CPRI - grey_12-16 Gbps_10-20 km</v>
      </c>
      <c r="BF132" s="233">
        <f>IF(AF132=0,,10^-6*AF132*$BJ$5*Fronthaul!P223)</f>
        <v>0</v>
      </c>
      <c r="BG132" s="233">
        <f>IF(AG132=0,,10^-6*AG132*$BJ$5*Fronthaul!Q223)</f>
        <v>0</v>
      </c>
      <c r="BH132" s="233">
        <f>IF(AH132=0,,10^-6*AH132*$BJ$5*Fronthaul!R223)</f>
        <v>0</v>
      </c>
      <c r="BI132" s="233">
        <f>IF(AI132=0,,10^-6*AI132*$BJ$5*Fronthaul!S223)</f>
        <v>0</v>
      </c>
      <c r="BJ132" s="233">
        <f>IF(AJ132=0,,10^-6*AJ132*$BJ$5*Fronthaul!T223)</f>
        <v>0</v>
      </c>
      <c r="BK132" s="233">
        <f>IF(AK132=0,,10^-6*AK132*$BJ$5*Fronthaul!U223)</f>
        <v>0</v>
      </c>
      <c r="BL132" s="233">
        <f>IF(AL132=0,,10^-6*AL132*$BJ$5*Fronthaul!V223)</f>
        <v>0</v>
      </c>
      <c r="BM132" s="233">
        <f>IF(AM132=0,,10^-6*AM132*$BJ$5*Fronthaul!W223)</f>
        <v>0</v>
      </c>
      <c r="BN132" s="233">
        <f>IF(AN132=0,,10^-6*AN132*$BJ$5*Fronthaul!X223)</f>
        <v>0</v>
      </c>
      <c r="BO132" s="233">
        <f>IF(AO132=0,,10^-6*AO132*$BJ$5*Fronthaul!Y223)</f>
        <v>0</v>
      </c>
      <c r="BP132" s="233">
        <f>IF(AP132=0,,10^-6*AP132*$BJ$5*Fronthaul!Z223)</f>
        <v>0</v>
      </c>
      <c r="BR132" s="139" t="str">
        <f t="shared" si="103"/>
        <v>CPRI - grey_12-16 Gbps_10-20 km</v>
      </c>
      <c r="BS132" s="233">
        <f>IF(AS132=0,,10^-6*AS132*$BW$5*Fronthaul!P223)</f>
        <v>0</v>
      </c>
      <c r="BT132" s="233">
        <f>IF(AT132=0,,10^-6*AT132*$BW$5*Fronthaul!Q223)</f>
        <v>0</v>
      </c>
      <c r="BU132" s="233">
        <f>IF(AU132=0,,10^-6*AU132*$BW$5*Fronthaul!R223)</f>
        <v>0</v>
      </c>
      <c r="BV132" s="233">
        <f>IF(AV132=0,,10^-6*AV132*$BW$5*Fronthaul!S223)</f>
        <v>0</v>
      </c>
      <c r="BW132" s="233">
        <f>IF(AW132=0,,10^-6*AW132*$BW$5*Fronthaul!T223)</f>
        <v>0</v>
      </c>
      <c r="BX132" s="233">
        <f>IF(AX132=0,,10^-6*AX132*$BW$5*Fronthaul!U223)</f>
        <v>0</v>
      </c>
      <c r="BY132" s="233">
        <f>IF(AY132=0,,10^-6*AY132*$BW$5*Fronthaul!V223)</f>
        <v>0</v>
      </c>
      <c r="BZ132" s="233">
        <f>IF(AZ132=0,,10^-6*AZ132*$BW$5*Fronthaul!W223)</f>
        <v>0</v>
      </c>
      <c r="CA132" s="233">
        <f>IF(BA132=0,,10^-6*BA132*$BW$5*Fronthaul!X223)</f>
        <v>0</v>
      </c>
      <c r="CB132" s="233">
        <f>IF(BB132=0,,10^-6*BB132*$BW$5*Fronthaul!Y223)</f>
        <v>0</v>
      </c>
      <c r="CC132" s="233">
        <f>IF(BC132=0,,10^-6*BC132*$BW$5*Fronthaul!Z223)</f>
        <v>0</v>
      </c>
    </row>
    <row r="133" spans="1:81">
      <c r="A133" s="218" t="s">
        <v>85</v>
      </c>
      <c r="B133" s="352" t="str">
        <f>Fronthaul!B89</f>
        <v>CPRI-Legacy_1,3,6,12 Gbps_all</v>
      </c>
      <c r="C133" s="272"/>
      <c r="D133" s="272"/>
      <c r="E133" s="272"/>
      <c r="F133" s="272"/>
      <c r="G133" s="272"/>
      <c r="H133" s="272"/>
      <c r="I133" s="272"/>
      <c r="J133" s="272"/>
      <c r="K133" s="272"/>
      <c r="L133" s="272"/>
      <c r="M133" s="272"/>
      <c r="O133" s="139" t="str">
        <f t="shared" si="65"/>
        <v>CPRI-Legacy_1,3,6,12 Gbps_all</v>
      </c>
      <c r="P133" s="272"/>
      <c r="Q133" s="272"/>
      <c r="R133" s="272"/>
      <c r="S133" s="272"/>
      <c r="T133" s="272"/>
      <c r="U133" s="272"/>
      <c r="V133" s="272"/>
      <c r="W133" s="272"/>
      <c r="X133" s="272"/>
      <c r="Y133" s="272"/>
      <c r="Z133" s="272"/>
      <c r="AB133" s="353"/>
      <c r="AC133" s="354"/>
      <c r="AE133" s="352" t="str">
        <f t="shared" si="104"/>
        <v>CPRI-Legacy_1,3,6,12 Gbps_all</v>
      </c>
      <c r="AF133" s="272"/>
      <c r="AG133" s="272"/>
      <c r="AH133" s="272"/>
      <c r="AI133" s="272"/>
      <c r="AJ133" s="272"/>
      <c r="AK133" s="272"/>
      <c r="AL133" s="272"/>
      <c r="AM133" s="272"/>
      <c r="AN133" s="272"/>
      <c r="AO133" s="272"/>
      <c r="AP133" s="272"/>
      <c r="AR133" s="139" t="str">
        <f t="shared" si="105"/>
        <v>CPRI-Legacy_1,3,6,12 Gbps_all</v>
      </c>
      <c r="AS133" s="272"/>
      <c r="AT133" s="272"/>
      <c r="AU133" s="272"/>
      <c r="AV133" s="272"/>
      <c r="AW133" s="272"/>
      <c r="AX133" s="272"/>
      <c r="AY133" s="272"/>
      <c r="AZ133" s="272"/>
      <c r="BA133" s="272"/>
      <c r="BB133" s="272"/>
      <c r="BC133" s="272"/>
      <c r="BE133" s="139" t="str">
        <f t="shared" si="77"/>
        <v>CPRI-Legacy_1,3,6,12 Gbps_all</v>
      </c>
      <c r="BF133" s="233"/>
      <c r="BG133" s="233"/>
      <c r="BH133" s="233"/>
      <c r="BI133" s="233"/>
      <c r="BJ133" s="233"/>
      <c r="BK133" s="233"/>
      <c r="BL133" s="233"/>
      <c r="BM133" s="233"/>
      <c r="BN133" s="233"/>
      <c r="BO133" s="233"/>
      <c r="BP133" s="233"/>
      <c r="BR133" s="139"/>
      <c r="BS133" s="233"/>
      <c r="BT133" s="233"/>
      <c r="BU133" s="233"/>
      <c r="BV133" s="233"/>
      <c r="BW133" s="233"/>
      <c r="BX133" s="233"/>
      <c r="BY133" s="233"/>
      <c r="BZ133" s="233"/>
      <c r="CA133" s="233"/>
      <c r="CB133" s="233"/>
      <c r="CC133" s="233"/>
    </row>
    <row r="134" spans="1:81">
      <c r="A134" s="218" t="s">
        <v>85</v>
      </c>
      <c r="B134" s="139" t="str">
        <f>Fronthaul!B90</f>
        <v>Grey - All_10 Gbps_100 m MMF</v>
      </c>
      <c r="C134" s="210">
        <f>Fronthaul!C90</f>
        <v>0</v>
      </c>
      <c r="D134" s="210">
        <f>Fronthaul!D90</f>
        <v>0</v>
      </c>
      <c r="E134" s="210">
        <f>Fronthaul!E90</f>
        <v>0</v>
      </c>
      <c r="F134" s="210">
        <f>Fronthaul!F90</f>
        <v>0</v>
      </c>
      <c r="G134" s="210">
        <f>Fronthaul!G90</f>
        <v>0</v>
      </c>
      <c r="H134" s="210">
        <f>Fronthaul!H90</f>
        <v>0</v>
      </c>
      <c r="I134" s="210">
        <f>Fronthaul!I90</f>
        <v>0</v>
      </c>
      <c r="J134" s="210">
        <f>Fronthaul!J90</f>
        <v>0</v>
      </c>
      <c r="K134" s="210">
        <f>Fronthaul!K90</f>
        <v>0</v>
      </c>
      <c r="L134" s="210">
        <f>Fronthaul!L90</f>
        <v>0</v>
      </c>
      <c r="M134" s="210">
        <f>Fronthaul!M90</f>
        <v>0</v>
      </c>
      <c r="O134" s="139" t="str">
        <f t="shared" si="65"/>
        <v>Grey - All_10 Gbps_100 m MMF</v>
      </c>
      <c r="P134" s="210">
        <f>Fronthaul!C123</f>
        <v>0</v>
      </c>
      <c r="Q134" s="210">
        <f>Fronthaul!D123</f>
        <v>0</v>
      </c>
      <c r="R134" s="210">
        <f>Fronthaul!E123</f>
        <v>0</v>
      </c>
      <c r="S134" s="210">
        <f>Fronthaul!F123</f>
        <v>0</v>
      </c>
      <c r="T134" s="210">
        <f>Fronthaul!G123</f>
        <v>0</v>
      </c>
      <c r="U134" s="210">
        <f>Fronthaul!H123</f>
        <v>0</v>
      </c>
      <c r="V134" s="210">
        <f>Fronthaul!I123</f>
        <v>0</v>
      </c>
      <c r="W134" s="210">
        <f>Fronthaul!J123</f>
        <v>0</v>
      </c>
      <c r="X134" s="210">
        <f>Fronthaul!K123</f>
        <v>0</v>
      </c>
      <c r="Y134" s="210">
        <f>Fronthaul!L123</f>
        <v>0</v>
      </c>
      <c r="Z134" s="210">
        <f>Fronthaul!M123</f>
        <v>0</v>
      </c>
      <c r="AB134" s="211" t="s">
        <v>106</v>
      </c>
      <c r="AC134" s="267">
        <v>1</v>
      </c>
      <c r="AE134" s="139" t="str">
        <f t="shared" si="104"/>
        <v>Grey - All_10 Gbps_100 m MMF</v>
      </c>
      <c r="AF134" s="210">
        <f t="shared" ref="AF134:AF165" si="106">C134+IF($AB134="DML",$AC134*P134)</f>
        <v>0</v>
      </c>
      <c r="AG134" s="210">
        <f t="shared" ref="AG134:AG165" si="107">D134+IF($AB134="DML",$AC134*Q134)</f>
        <v>0</v>
      </c>
      <c r="AH134" s="210">
        <f t="shared" ref="AH134:AH165" si="108">E134+IF($AB134="DML",$AC134*R134)</f>
        <v>0</v>
      </c>
      <c r="AI134" s="210">
        <f t="shared" ref="AI134:AI165" si="109">F134+IF($AB134="DML",$AC134*S134)</f>
        <v>0</v>
      </c>
      <c r="AJ134" s="210">
        <f t="shared" ref="AJ134:AJ165" si="110">G134+IF($AB134="DML",$AC134*T134)</f>
        <v>0</v>
      </c>
      <c r="AK134" s="210">
        <f t="shared" ref="AK134:AK165" si="111">H134+IF($AB134="DML",$AC134*U134)</f>
        <v>0</v>
      </c>
      <c r="AL134" s="210">
        <f t="shared" ref="AL134:AL165" si="112">I134+IF($AB134="DML",$AC134*V134)</f>
        <v>0</v>
      </c>
      <c r="AM134" s="210">
        <f t="shared" ref="AM134:AM165" si="113">J134+IF($AB134="DML",$AC134*W134)</f>
        <v>0</v>
      </c>
      <c r="AN134" s="210">
        <f t="shared" ref="AN134:AN165" si="114">K134+IF($AB134="DML",$AC134*X134)</f>
        <v>0</v>
      </c>
      <c r="AO134" s="210">
        <f t="shared" ref="AO134:AO165" si="115">L134+IF($AB134="DML",$AC134*Y134)</f>
        <v>0</v>
      </c>
      <c r="AP134" s="210">
        <f t="shared" ref="AP134:AP165" si="116">M134+IF($AB134="DML",$AC134*Z134)</f>
        <v>0</v>
      </c>
      <c r="AR134" s="139" t="str">
        <f t="shared" si="105"/>
        <v>Grey - All_10 Gbps_100 m MMF</v>
      </c>
      <c r="AS134" s="210">
        <f t="shared" ref="AS134:AS165" si="117">IF($AB134="EML",$AC134*P134,)</f>
        <v>0</v>
      </c>
      <c r="AT134" s="210">
        <f t="shared" ref="AT134:AT165" si="118">IF($AB134="EML",$AC134*Q134,)</f>
        <v>0</v>
      </c>
      <c r="AU134" s="210">
        <f t="shared" ref="AU134:AU165" si="119">IF($AB134="EML",$AC134*R134,)</f>
        <v>0</v>
      </c>
      <c r="AV134" s="210">
        <f t="shared" ref="AV134:AV165" si="120">IF($AB134="EML",$AC134*S134,)</f>
        <v>0</v>
      </c>
      <c r="AW134" s="210">
        <f t="shared" ref="AW134:AW165" si="121">IF($AB134="EML",$AC134*T134,)</f>
        <v>0</v>
      </c>
      <c r="AX134" s="210">
        <f t="shared" ref="AX134:AX165" si="122">IF($AB134="EML",$AC134*U134,)</f>
        <v>0</v>
      </c>
      <c r="AY134" s="210">
        <f t="shared" ref="AY134:AY165" si="123">IF($AB134="EML",$AC134*V134,)</f>
        <v>0</v>
      </c>
      <c r="AZ134" s="210">
        <f t="shared" ref="AZ134:AZ165" si="124">IF($AB134="EML",$AC134*W134,)</f>
        <v>0</v>
      </c>
      <c r="BA134" s="210">
        <f t="shared" ref="BA134:BA165" si="125">IF($AB134="EML",$AC134*X134,)</f>
        <v>0</v>
      </c>
      <c r="BB134" s="210">
        <f t="shared" ref="BB134:BB165" si="126">IF($AB134="EML",$AC134*Y134,)</f>
        <v>0</v>
      </c>
      <c r="BC134" s="210">
        <f t="shared" ref="BC134:BC165" si="127">IF($AB134="EML",$AC134*Z134,)</f>
        <v>0</v>
      </c>
      <c r="BE134" s="139" t="str">
        <f t="shared" si="77"/>
        <v>Grey - All_10 Gbps_100 m MMF</v>
      </c>
      <c r="BF134" s="233">
        <f>IF(AF134=0,,10^-6*AF134*$BJ$5*Fronthaul!P225)</f>
        <v>0</v>
      </c>
      <c r="BG134" s="233">
        <f>IF(AG134=0,,10^-6*AG134*$BJ$5*Fronthaul!Q225)</f>
        <v>0</v>
      </c>
      <c r="BH134" s="233">
        <f>IF(AH134=0,,10^-6*AH134*$BJ$5*Fronthaul!R225)</f>
        <v>0</v>
      </c>
      <c r="BI134" s="233">
        <f>IF(AI134=0,,10^-6*AI134*$BJ$5*Fronthaul!S225)</f>
        <v>0</v>
      </c>
      <c r="BJ134" s="233">
        <f>IF(AJ134=0,,10^-6*AJ134*$BJ$5*Fronthaul!T225)</f>
        <v>0</v>
      </c>
      <c r="BK134" s="233">
        <f>IF(AK134=0,,10^-6*AK134*$BJ$5*Fronthaul!U225)</f>
        <v>0</v>
      </c>
      <c r="BL134" s="233">
        <f>IF(AL134=0,,10^-6*AL134*$BJ$5*Fronthaul!V225)</f>
        <v>0</v>
      </c>
      <c r="BM134" s="233">
        <f>IF(AM134=0,,10^-6*AM134*$BJ$5*Fronthaul!W225)</f>
        <v>0</v>
      </c>
      <c r="BN134" s="233">
        <f>IF(AN134=0,,10^-6*AN134*$BJ$5*Fronthaul!X225)</f>
        <v>0</v>
      </c>
      <c r="BO134" s="233">
        <f>IF(AO134=0,,10^-6*AO134*$BJ$5*Fronthaul!Y225)</f>
        <v>0</v>
      </c>
      <c r="BP134" s="233">
        <f>IF(AP134=0,,10^-6*AP134*$BJ$5*Fronthaul!Z225)</f>
        <v>0</v>
      </c>
      <c r="BR134" s="139" t="str">
        <f t="shared" ref="BR134:BR165" si="128">B134</f>
        <v>Grey - All_10 Gbps_100 m MMF</v>
      </c>
      <c r="BS134" s="233">
        <f>IF(AS134=0,,10^-6*AS134*$BW$5*Fronthaul!P225)</f>
        <v>0</v>
      </c>
      <c r="BT134" s="233">
        <f>IF(AT134=0,,10^-6*AT134*$BW$5*Fronthaul!Q225)</f>
        <v>0</v>
      </c>
      <c r="BU134" s="233">
        <f>IF(AU134=0,,10^-6*AU134*$BW$5*Fronthaul!R225)</f>
        <v>0</v>
      </c>
      <c r="BV134" s="233">
        <f>IF(AV134=0,,10^-6*AV134*$BW$5*Fronthaul!S225)</f>
        <v>0</v>
      </c>
      <c r="BW134" s="233">
        <f>IF(AW134=0,,10^-6*AW134*$BW$5*Fronthaul!T225)</f>
        <v>0</v>
      </c>
      <c r="BX134" s="233">
        <f>IF(AX134=0,,10^-6*AX134*$BW$5*Fronthaul!U225)</f>
        <v>0</v>
      </c>
      <c r="BY134" s="233">
        <f>IF(AY134=0,,10^-6*AY134*$BW$5*Fronthaul!V225)</f>
        <v>0</v>
      </c>
      <c r="BZ134" s="233">
        <f>IF(AZ134=0,,10^-6*AZ134*$BW$5*Fronthaul!W225)</f>
        <v>0</v>
      </c>
      <c r="CA134" s="233">
        <f>IF(BA134=0,,10^-6*BA134*$BW$5*Fronthaul!X225)</f>
        <v>0</v>
      </c>
      <c r="CB134" s="233">
        <f>IF(BB134=0,,10^-6*BB134*$BW$5*Fronthaul!Y225)</f>
        <v>0</v>
      </c>
      <c r="CC134" s="233">
        <f>IF(BC134=0,,10^-6*BC134*$BW$5*Fronthaul!Z225)</f>
        <v>0</v>
      </c>
    </row>
    <row r="135" spans="1:81">
      <c r="A135" s="218" t="s">
        <v>85</v>
      </c>
      <c r="B135" s="139" t="str">
        <f>Fronthaul!B91</f>
        <v>Grey - All_10 Gbps_1-10 km</v>
      </c>
      <c r="C135" s="210">
        <f>Fronthaul!C91</f>
        <v>6105654</v>
      </c>
      <c r="D135" s="210">
        <f>Fronthaul!D91</f>
        <v>16128039</v>
      </c>
      <c r="E135" s="210">
        <f>Fronthaul!E91</f>
        <v>0</v>
      </c>
      <c r="F135" s="210">
        <f>Fronthaul!F91</f>
        <v>0</v>
      </c>
      <c r="G135" s="210">
        <f>Fronthaul!G91</f>
        <v>0</v>
      </c>
      <c r="H135" s="210">
        <f>Fronthaul!H91</f>
        <v>0</v>
      </c>
      <c r="I135" s="210">
        <f>Fronthaul!I91</f>
        <v>0</v>
      </c>
      <c r="J135" s="210">
        <f>Fronthaul!J91</f>
        <v>0</v>
      </c>
      <c r="K135" s="210">
        <f>Fronthaul!K91</f>
        <v>0</v>
      </c>
      <c r="L135" s="210">
        <f>Fronthaul!L91</f>
        <v>0</v>
      </c>
      <c r="M135" s="210">
        <f>Fronthaul!M91</f>
        <v>0</v>
      </c>
      <c r="O135" s="139" t="str">
        <f t="shared" si="65"/>
        <v>Grey - All_10 Gbps_1-10 km</v>
      </c>
      <c r="P135" s="210">
        <f>Fronthaul!C124</f>
        <v>0</v>
      </c>
      <c r="Q135" s="210">
        <f>Fronthaul!D124</f>
        <v>0</v>
      </c>
      <c r="R135" s="210">
        <f>Fronthaul!E124</f>
        <v>0</v>
      </c>
      <c r="S135" s="210">
        <f>Fronthaul!F124</f>
        <v>0</v>
      </c>
      <c r="T135" s="210">
        <f>Fronthaul!G124</f>
        <v>0</v>
      </c>
      <c r="U135" s="210">
        <f>Fronthaul!H124</f>
        <v>0</v>
      </c>
      <c r="V135" s="210">
        <f>Fronthaul!I124</f>
        <v>0</v>
      </c>
      <c r="W135" s="210">
        <f>Fronthaul!J124</f>
        <v>0</v>
      </c>
      <c r="X135" s="210">
        <f>Fronthaul!K124</f>
        <v>0</v>
      </c>
      <c r="Y135" s="210">
        <f>Fronthaul!L124</f>
        <v>0</v>
      </c>
      <c r="Z135" s="210">
        <f>Fronthaul!M124</f>
        <v>0</v>
      </c>
      <c r="AB135" s="211" t="s">
        <v>104</v>
      </c>
      <c r="AC135" s="267">
        <v>1</v>
      </c>
      <c r="AE135" s="139" t="str">
        <f t="shared" si="104"/>
        <v>Grey - All_10 Gbps_1-10 km</v>
      </c>
      <c r="AF135" s="210">
        <f t="shared" si="106"/>
        <v>6105654</v>
      </c>
      <c r="AG135" s="210">
        <f t="shared" si="107"/>
        <v>16128039</v>
      </c>
      <c r="AH135" s="210">
        <f t="shared" si="108"/>
        <v>0</v>
      </c>
      <c r="AI135" s="210">
        <f t="shared" si="109"/>
        <v>0</v>
      </c>
      <c r="AJ135" s="210">
        <f t="shared" si="110"/>
        <v>0</v>
      </c>
      <c r="AK135" s="210">
        <f t="shared" si="111"/>
        <v>0</v>
      </c>
      <c r="AL135" s="210">
        <f t="shared" si="112"/>
        <v>0</v>
      </c>
      <c r="AM135" s="210">
        <f t="shared" si="113"/>
        <v>0</v>
      </c>
      <c r="AN135" s="210">
        <f t="shared" si="114"/>
        <v>0</v>
      </c>
      <c r="AO135" s="210">
        <f t="shared" si="115"/>
        <v>0</v>
      </c>
      <c r="AP135" s="210">
        <f t="shared" si="116"/>
        <v>0</v>
      </c>
      <c r="AR135" s="139" t="str">
        <f t="shared" si="105"/>
        <v>Grey - All_10 Gbps_1-10 km</v>
      </c>
      <c r="AS135" s="210">
        <f t="shared" si="117"/>
        <v>0</v>
      </c>
      <c r="AT135" s="210">
        <f t="shared" si="118"/>
        <v>0</v>
      </c>
      <c r="AU135" s="210">
        <f t="shared" si="119"/>
        <v>0</v>
      </c>
      <c r="AV135" s="210">
        <f t="shared" si="120"/>
        <v>0</v>
      </c>
      <c r="AW135" s="210">
        <f t="shared" si="121"/>
        <v>0</v>
      </c>
      <c r="AX135" s="210">
        <f t="shared" si="122"/>
        <v>0</v>
      </c>
      <c r="AY135" s="210">
        <f t="shared" si="123"/>
        <v>0</v>
      </c>
      <c r="AZ135" s="210">
        <f t="shared" si="124"/>
        <v>0</v>
      </c>
      <c r="BA135" s="210">
        <f t="shared" si="125"/>
        <v>0</v>
      </c>
      <c r="BB135" s="210">
        <f t="shared" si="126"/>
        <v>0</v>
      </c>
      <c r="BC135" s="210">
        <f t="shared" si="127"/>
        <v>0</v>
      </c>
      <c r="BE135" s="139" t="str">
        <f t="shared" si="77"/>
        <v>Grey - All_10 Gbps_1-10 km</v>
      </c>
      <c r="BF135" s="233">
        <f>IF(AF135=0,,10^-6*AF135*$BJ$5*Fronthaul!P226)</f>
        <v>21.980354400000003</v>
      </c>
      <c r="BG135" s="233">
        <f>IF(AG135=0,,10^-6*AG135*$BJ$5*Fronthaul!Q226)</f>
        <v>48.388759308428398</v>
      </c>
      <c r="BH135" s="233">
        <f>IF(AH135=0,,10^-6*AH135*$BJ$5*Fronthaul!R226)</f>
        <v>0</v>
      </c>
      <c r="BI135" s="233">
        <f>IF(AI135=0,,10^-6*AI135*$BJ$5*Fronthaul!S226)</f>
        <v>0</v>
      </c>
      <c r="BJ135" s="233">
        <f>IF(AJ135=0,,10^-6*AJ135*$BJ$5*Fronthaul!T226)</f>
        <v>0</v>
      </c>
      <c r="BK135" s="233">
        <f>IF(AK135=0,,10^-6*AK135*$BJ$5*Fronthaul!U226)</f>
        <v>0</v>
      </c>
      <c r="BL135" s="233">
        <f>IF(AL135=0,,10^-6*AL135*$BJ$5*Fronthaul!V226)</f>
        <v>0</v>
      </c>
      <c r="BM135" s="233">
        <f>IF(AM135=0,,10^-6*AM135*$BJ$5*Fronthaul!W226)</f>
        <v>0</v>
      </c>
      <c r="BN135" s="233">
        <f>IF(AN135=0,,10^-6*AN135*$BJ$5*Fronthaul!X226)</f>
        <v>0</v>
      </c>
      <c r="BO135" s="233">
        <f>IF(AO135=0,,10^-6*AO135*$BJ$5*Fronthaul!Y226)</f>
        <v>0</v>
      </c>
      <c r="BP135" s="233">
        <f>IF(AP135=0,,10^-6*AP135*$BJ$5*Fronthaul!Z226)</f>
        <v>0</v>
      </c>
      <c r="BR135" s="139" t="str">
        <f t="shared" si="128"/>
        <v>Grey - All_10 Gbps_1-10 km</v>
      </c>
      <c r="BS135" s="233">
        <f>IF(AS135=0,,10^-6*AS135*$BW$5*Fronthaul!P226)</f>
        <v>0</v>
      </c>
      <c r="BT135" s="233">
        <f>IF(AT135=0,,10^-6*AT135*$BW$5*Fronthaul!Q226)</f>
        <v>0</v>
      </c>
      <c r="BU135" s="233">
        <f>IF(AU135=0,,10^-6*AU135*$BW$5*Fronthaul!R226)</f>
        <v>0</v>
      </c>
      <c r="BV135" s="233">
        <f>IF(AV135=0,,10^-6*AV135*$BW$5*Fronthaul!S226)</f>
        <v>0</v>
      </c>
      <c r="BW135" s="233">
        <f>IF(AW135=0,,10^-6*AW135*$BW$5*Fronthaul!T226)</f>
        <v>0</v>
      </c>
      <c r="BX135" s="233">
        <f>IF(AX135=0,,10^-6*AX135*$BW$5*Fronthaul!U226)</f>
        <v>0</v>
      </c>
      <c r="BY135" s="233">
        <f>IF(AY135=0,,10^-6*AY135*$BW$5*Fronthaul!V226)</f>
        <v>0</v>
      </c>
      <c r="BZ135" s="233">
        <f>IF(AZ135=0,,10^-6*AZ135*$BW$5*Fronthaul!W226)</f>
        <v>0</v>
      </c>
      <c r="CA135" s="233">
        <f>IF(BA135=0,,10^-6*BA135*$BW$5*Fronthaul!X226)</f>
        <v>0</v>
      </c>
      <c r="CB135" s="233">
        <f>IF(BB135=0,,10^-6*BB135*$BW$5*Fronthaul!Y226)</f>
        <v>0</v>
      </c>
      <c r="CC135" s="233">
        <f>IF(BC135=0,,10^-6*BC135*$BW$5*Fronthaul!Z226)</f>
        <v>0</v>
      </c>
    </row>
    <row r="136" spans="1:81">
      <c r="A136" s="218" t="s">
        <v>85</v>
      </c>
      <c r="B136" s="139" t="str">
        <f>Fronthaul!B92</f>
        <v>Grey - All_10 Gbps_20 km</v>
      </c>
      <c r="C136" s="210">
        <f>Fronthaul!C92</f>
        <v>1997438.8</v>
      </c>
      <c r="D136" s="210">
        <f>Fronthaul!D92</f>
        <v>4087454</v>
      </c>
      <c r="E136" s="210">
        <f>Fronthaul!E92</f>
        <v>0</v>
      </c>
      <c r="F136" s="210">
        <f>Fronthaul!F92</f>
        <v>0</v>
      </c>
      <c r="G136" s="210">
        <f>Fronthaul!G92</f>
        <v>0</v>
      </c>
      <c r="H136" s="210">
        <f>Fronthaul!H92</f>
        <v>0</v>
      </c>
      <c r="I136" s="210">
        <f>Fronthaul!I92</f>
        <v>0</v>
      </c>
      <c r="J136" s="210">
        <f>Fronthaul!J92</f>
        <v>0</v>
      </c>
      <c r="K136" s="210">
        <f>Fronthaul!K92</f>
        <v>0</v>
      </c>
      <c r="L136" s="210">
        <f>Fronthaul!L92</f>
        <v>0</v>
      </c>
      <c r="M136" s="210">
        <f>Fronthaul!M92</f>
        <v>0</v>
      </c>
      <c r="O136" s="139" t="str">
        <f t="shared" ref="O136:O199" si="129">B136</f>
        <v>Grey - All_10 Gbps_20 km</v>
      </c>
      <c r="P136" s="210">
        <f>Fronthaul!C125</f>
        <v>0</v>
      </c>
      <c r="Q136" s="210">
        <f>Fronthaul!D125</f>
        <v>0</v>
      </c>
      <c r="R136" s="210">
        <f>Fronthaul!E125</f>
        <v>0</v>
      </c>
      <c r="S136" s="210">
        <f>Fronthaul!F125</f>
        <v>0</v>
      </c>
      <c r="T136" s="210">
        <f>Fronthaul!G125</f>
        <v>0</v>
      </c>
      <c r="U136" s="210">
        <f>Fronthaul!H125</f>
        <v>0</v>
      </c>
      <c r="V136" s="210">
        <f>Fronthaul!I125</f>
        <v>0</v>
      </c>
      <c r="W136" s="210">
        <f>Fronthaul!J125</f>
        <v>0</v>
      </c>
      <c r="X136" s="210">
        <f>Fronthaul!K125</f>
        <v>0</v>
      </c>
      <c r="Y136" s="210">
        <f>Fronthaul!L125</f>
        <v>0</v>
      </c>
      <c r="Z136" s="210">
        <f>Fronthaul!M125</f>
        <v>0</v>
      </c>
      <c r="AB136" s="211" t="s">
        <v>104</v>
      </c>
      <c r="AC136" s="267">
        <v>1</v>
      </c>
      <c r="AE136" s="139" t="str">
        <f t="shared" si="104"/>
        <v>Grey - All_10 Gbps_20 km</v>
      </c>
      <c r="AF136" s="210">
        <f t="shared" si="106"/>
        <v>1997438.8</v>
      </c>
      <c r="AG136" s="210">
        <f t="shared" si="107"/>
        <v>4087454</v>
      </c>
      <c r="AH136" s="210">
        <f t="shared" si="108"/>
        <v>0</v>
      </c>
      <c r="AI136" s="210">
        <f t="shared" si="109"/>
        <v>0</v>
      </c>
      <c r="AJ136" s="210">
        <f t="shared" si="110"/>
        <v>0</v>
      </c>
      <c r="AK136" s="210">
        <f t="shared" si="111"/>
        <v>0</v>
      </c>
      <c r="AL136" s="210">
        <f t="shared" si="112"/>
        <v>0</v>
      </c>
      <c r="AM136" s="210">
        <f t="shared" si="113"/>
        <v>0</v>
      </c>
      <c r="AN136" s="210">
        <f t="shared" si="114"/>
        <v>0</v>
      </c>
      <c r="AO136" s="210">
        <f t="shared" si="115"/>
        <v>0</v>
      </c>
      <c r="AP136" s="210">
        <f t="shared" si="116"/>
        <v>0</v>
      </c>
      <c r="AR136" s="139" t="str">
        <f t="shared" si="105"/>
        <v>Grey - All_10 Gbps_20 km</v>
      </c>
      <c r="AS136" s="210">
        <f t="shared" si="117"/>
        <v>0</v>
      </c>
      <c r="AT136" s="210">
        <f t="shared" si="118"/>
        <v>0</v>
      </c>
      <c r="AU136" s="210">
        <f t="shared" si="119"/>
        <v>0</v>
      </c>
      <c r="AV136" s="210">
        <f t="shared" si="120"/>
        <v>0</v>
      </c>
      <c r="AW136" s="210">
        <f t="shared" si="121"/>
        <v>0</v>
      </c>
      <c r="AX136" s="210">
        <f t="shared" si="122"/>
        <v>0</v>
      </c>
      <c r="AY136" s="210">
        <f t="shared" si="123"/>
        <v>0</v>
      </c>
      <c r="AZ136" s="210">
        <f t="shared" si="124"/>
        <v>0</v>
      </c>
      <c r="BA136" s="210">
        <f t="shared" si="125"/>
        <v>0</v>
      </c>
      <c r="BB136" s="210">
        <f t="shared" si="126"/>
        <v>0</v>
      </c>
      <c r="BC136" s="210">
        <f t="shared" si="127"/>
        <v>0</v>
      </c>
      <c r="BE136" s="139" t="str">
        <f t="shared" ref="BE136:BE199" si="130">B136</f>
        <v>Grey - All_10 Gbps_20 km</v>
      </c>
      <c r="BF136" s="233">
        <f>IF(AF136=0,,10^-6*AF136*$BJ$5*Fronthaul!P227)</f>
        <v>9.5877062399999993</v>
      </c>
      <c r="BG136" s="233">
        <f>IF(AG136=0,,10^-6*AG136*$BJ$5*Fronthaul!Q227)</f>
        <v>16.351384714969409</v>
      </c>
      <c r="BH136" s="233">
        <f>IF(AH136=0,,10^-6*AH136*$BJ$5*Fronthaul!R227)</f>
        <v>0</v>
      </c>
      <c r="BI136" s="233">
        <f>IF(AI136=0,,10^-6*AI136*$BJ$5*Fronthaul!S227)</f>
        <v>0</v>
      </c>
      <c r="BJ136" s="233">
        <f>IF(AJ136=0,,10^-6*AJ136*$BJ$5*Fronthaul!T227)</f>
        <v>0</v>
      </c>
      <c r="BK136" s="233">
        <f>IF(AK136=0,,10^-6*AK136*$BJ$5*Fronthaul!U227)</f>
        <v>0</v>
      </c>
      <c r="BL136" s="233">
        <f>IF(AL136=0,,10^-6*AL136*$BJ$5*Fronthaul!V227)</f>
        <v>0</v>
      </c>
      <c r="BM136" s="233">
        <f>IF(AM136=0,,10^-6*AM136*$BJ$5*Fronthaul!W227)</f>
        <v>0</v>
      </c>
      <c r="BN136" s="233">
        <f>IF(AN136=0,,10^-6*AN136*$BJ$5*Fronthaul!X227)</f>
        <v>0</v>
      </c>
      <c r="BO136" s="233">
        <f>IF(AO136=0,,10^-6*AO136*$BJ$5*Fronthaul!Y227)</f>
        <v>0</v>
      </c>
      <c r="BP136" s="233">
        <f>IF(AP136=0,,10^-6*AP136*$BJ$5*Fronthaul!Z227)</f>
        <v>0</v>
      </c>
      <c r="BR136" s="139" t="str">
        <f t="shared" si="128"/>
        <v>Grey - All_10 Gbps_20 km</v>
      </c>
      <c r="BS136" s="233">
        <f>IF(AS136=0,,10^-6*AS136*$BW$5*Fronthaul!P227)</f>
        <v>0</v>
      </c>
      <c r="BT136" s="233">
        <f>IF(AT136=0,,10^-6*AT136*$BW$5*Fronthaul!Q227)</f>
        <v>0</v>
      </c>
      <c r="BU136" s="233">
        <f>IF(AU136=0,,10^-6*AU136*$BW$5*Fronthaul!R227)</f>
        <v>0</v>
      </c>
      <c r="BV136" s="233">
        <f>IF(AV136=0,,10^-6*AV136*$BW$5*Fronthaul!S227)</f>
        <v>0</v>
      </c>
      <c r="BW136" s="233">
        <f>IF(AW136=0,,10^-6*AW136*$BW$5*Fronthaul!T227)</f>
        <v>0</v>
      </c>
      <c r="BX136" s="233">
        <f>IF(AX136=0,,10^-6*AX136*$BW$5*Fronthaul!U227)</f>
        <v>0</v>
      </c>
      <c r="BY136" s="233">
        <f>IF(AY136=0,,10^-6*AY136*$BW$5*Fronthaul!V227)</f>
        <v>0</v>
      </c>
      <c r="BZ136" s="233">
        <f>IF(AZ136=0,,10^-6*AZ136*$BW$5*Fronthaul!W227)</f>
        <v>0</v>
      </c>
      <c r="CA136" s="233">
        <f>IF(BA136=0,,10^-6*BA136*$BW$5*Fronthaul!X227)</f>
        <v>0</v>
      </c>
      <c r="CB136" s="233">
        <f>IF(BB136=0,,10^-6*BB136*$BW$5*Fronthaul!Y227)</f>
        <v>0</v>
      </c>
      <c r="CC136" s="233">
        <f>IF(BC136=0,,10^-6*BC136*$BW$5*Fronthaul!Z227)</f>
        <v>0</v>
      </c>
    </row>
    <row r="137" spans="1:81">
      <c r="A137" s="218" t="s">
        <v>85</v>
      </c>
      <c r="B137" s="139" t="str">
        <f>Fronthaul!B93</f>
        <v>Grey - All_25 Gbps_100 m MMF</v>
      </c>
      <c r="C137" s="210">
        <f>Fronthaul!C93</f>
        <v>0</v>
      </c>
      <c r="D137" s="210">
        <f>Fronthaul!D93</f>
        <v>0</v>
      </c>
      <c r="E137" s="210">
        <f>Fronthaul!E93</f>
        <v>0</v>
      </c>
      <c r="F137" s="210">
        <f>Fronthaul!F93</f>
        <v>0</v>
      </c>
      <c r="G137" s="210">
        <f>Fronthaul!G93</f>
        <v>0</v>
      </c>
      <c r="H137" s="210">
        <f>Fronthaul!H93</f>
        <v>0</v>
      </c>
      <c r="I137" s="210">
        <f>Fronthaul!I93</f>
        <v>0</v>
      </c>
      <c r="J137" s="210">
        <f>Fronthaul!J93</f>
        <v>0</v>
      </c>
      <c r="K137" s="210">
        <f>Fronthaul!K93</f>
        <v>0</v>
      </c>
      <c r="L137" s="210">
        <f>Fronthaul!L93</f>
        <v>0</v>
      </c>
      <c r="M137" s="210">
        <f>Fronthaul!M93</f>
        <v>0</v>
      </c>
      <c r="O137" s="139" t="str">
        <f t="shared" si="129"/>
        <v>Grey - All_25 Gbps_100 m MMF</v>
      </c>
      <c r="P137" s="210">
        <f>Fronthaul!C126</f>
        <v>0</v>
      </c>
      <c r="Q137" s="210">
        <f>Fronthaul!D126</f>
        <v>0</v>
      </c>
      <c r="R137" s="210">
        <f>Fronthaul!E126</f>
        <v>0</v>
      </c>
      <c r="S137" s="210">
        <f>Fronthaul!F126</f>
        <v>0</v>
      </c>
      <c r="T137" s="210">
        <f>Fronthaul!G126</f>
        <v>0</v>
      </c>
      <c r="U137" s="210">
        <f>Fronthaul!H126</f>
        <v>0</v>
      </c>
      <c r="V137" s="210">
        <f>Fronthaul!I126</f>
        <v>0</v>
      </c>
      <c r="W137" s="210">
        <f>Fronthaul!J126</f>
        <v>0</v>
      </c>
      <c r="X137" s="210">
        <f>Fronthaul!K126</f>
        <v>0</v>
      </c>
      <c r="Y137" s="210">
        <f>Fronthaul!L126</f>
        <v>0</v>
      </c>
      <c r="Z137" s="210">
        <f>Fronthaul!M126</f>
        <v>0</v>
      </c>
      <c r="AB137" s="211" t="s">
        <v>104</v>
      </c>
      <c r="AC137" s="267">
        <v>1</v>
      </c>
      <c r="AE137" s="139" t="str">
        <f t="shared" si="104"/>
        <v>Grey - All_25 Gbps_100 m MMF</v>
      </c>
      <c r="AF137" s="210">
        <f t="shared" si="106"/>
        <v>0</v>
      </c>
      <c r="AG137" s="210">
        <f t="shared" si="107"/>
        <v>0</v>
      </c>
      <c r="AH137" s="210">
        <f t="shared" si="108"/>
        <v>0</v>
      </c>
      <c r="AI137" s="210">
        <f t="shared" si="109"/>
        <v>0</v>
      </c>
      <c r="AJ137" s="210">
        <f t="shared" si="110"/>
        <v>0</v>
      </c>
      <c r="AK137" s="210">
        <f t="shared" si="111"/>
        <v>0</v>
      </c>
      <c r="AL137" s="210">
        <f t="shared" si="112"/>
        <v>0</v>
      </c>
      <c r="AM137" s="210">
        <f t="shared" si="113"/>
        <v>0</v>
      </c>
      <c r="AN137" s="210">
        <f t="shared" si="114"/>
        <v>0</v>
      </c>
      <c r="AO137" s="210">
        <f t="shared" si="115"/>
        <v>0</v>
      </c>
      <c r="AP137" s="210">
        <f t="shared" si="116"/>
        <v>0</v>
      </c>
      <c r="AR137" s="139" t="str">
        <f t="shared" si="105"/>
        <v>Grey - All_25 Gbps_100 m MMF</v>
      </c>
      <c r="AS137" s="210">
        <f t="shared" si="117"/>
        <v>0</v>
      </c>
      <c r="AT137" s="210">
        <f t="shared" si="118"/>
        <v>0</v>
      </c>
      <c r="AU137" s="210">
        <f t="shared" si="119"/>
        <v>0</v>
      </c>
      <c r="AV137" s="210">
        <f t="shared" si="120"/>
        <v>0</v>
      </c>
      <c r="AW137" s="210">
        <f t="shared" si="121"/>
        <v>0</v>
      </c>
      <c r="AX137" s="210">
        <f t="shared" si="122"/>
        <v>0</v>
      </c>
      <c r="AY137" s="210">
        <f t="shared" si="123"/>
        <v>0</v>
      </c>
      <c r="AZ137" s="210">
        <f t="shared" si="124"/>
        <v>0</v>
      </c>
      <c r="BA137" s="210">
        <f t="shared" si="125"/>
        <v>0</v>
      </c>
      <c r="BB137" s="210">
        <f t="shared" si="126"/>
        <v>0</v>
      </c>
      <c r="BC137" s="210">
        <f t="shared" si="127"/>
        <v>0</v>
      </c>
      <c r="BE137" s="139" t="str">
        <f t="shared" si="130"/>
        <v>Grey - All_25 Gbps_100 m MMF</v>
      </c>
      <c r="BF137" s="233">
        <f>IF(AF137=0,,10^-6*AF137*$BJ$5*Fronthaul!P228)</f>
        <v>0</v>
      </c>
      <c r="BG137" s="233">
        <f>IF(AG137=0,,10^-6*AG137*$BJ$5*Fronthaul!Q228)</f>
        <v>0</v>
      </c>
      <c r="BH137" s="233">
        <f>IF(AH137=0,,10^-6*AH137*$BJ$5*Fronthaul!R228)</f>
        <v>0</v>
      </c>
      <c r="BI137" s="233">
        <f>IF(AI137=0,,10^-6*AI137*$BJ$5*Fronthaul!S228)</f>
        <v>0</v>
      </c>
      <c r="BJ137" s="233">
        <f>IF(AJ137=0,,10^-6*AJ137*$BJ$5*Fronthaul!T228)</f>
        <v>0</v>
      </c>
      <c r="BK137" s="233">
        <f>IF(AK137=0,,10^-6*AK137*$BJ$5*Fronthaul!U228)</f>
        <v>0</v>
      </c>
      <c r="BL137" s="233">
        <f>IF(AL137=0,,10^-6*AL137*$BJ$5*Fronthaul!V228)</f>
        <v>0</v>
      </c>
      <c r="BM137" s="233">
        <f>IF(AM137=0,,10^-6*AM137*$BJ$5*Fronthaul!W228)</f>
        <v>0</v>
      </c>
      <c r="BN137" s="233">
        <f>IF(AN137=0,,10^-6*AN137*$BJ$5*Fronthaul!X228)</f>
        <v>0</v>
      </c>
      <c r="BO137" s="233">
        <f>IF(AO137=0,,10^-6*AO137*$BJ$5*Fronthaul!Y228)</f>
        <v>0</v>
      </c>
      <c r="BP137" s="233">
        <f>IF(AP137=0,,10^-6*AP137*$BJ$5*Fronthaul!Z228)</f>
        <v>0</v>
      </c>
      <c r="BR137" s="139" t="str">
        <f t="shared" si="128"/>
        <v>Grey - All_25 Gbps_100 m MMF</v>
      </c>
      <c r="BS137" s="233">
        <f>IF(AS137=0,,10^-6*AS137*$BW$5*Fronthaul!P228)</f>
        <v>0</v>
      </c>
      <c r="BT137" s="233">
        <f>IF(AT137=0,,10^-6*AT137*$BW$5*Fronthaul!Q228)</f>
        <v>0</v>
      </c>
      <c r="BU137" s="233">
        <f>IF(AU137=0,,10^-6*AU137*$BW$5*Fronthaul!R228)</f>
        <v>0</v>
      </c>
      <c r="BV137" s="233">
        <f>IF(AV137=0,,10^-6*AV137*$BW$5*Fronthaul!S228)</f>
        <v>0</v>
      </c>
      <c r="BW137" s="233">
        <f>IF(AW137=0,,10^-6*AW137*$BW$5*Fronthaul!T228)</f>
        <v>0</v>
      </c>
      <c r="BX137" s="233">
        <f>IF(AX137=0,,10^-6*AX137*$BW$5*Fronthaul!U228)</f>
        <v>0</v>
      </c>
      <c r="BY137" s="233">
        <f>IF(AY137=0,,10^-6*AY137*$BW$5*Fronthaul!V228)</f>
        <v>0</v>
      </c>
      <c r="BZ137" s="233">
        <f>IF(AZ137=0,,10^-6*AZ137*$BW$5*Fronthaul!W228)</f>
        <v>0</v>
      </c>
      <c r="CA137" s="233">
        <f>IF(BA137=0,,10^-6*BA137*$BW$5*Fronthaul!X228)</f>
        <v>0</v>
      </c>
      <c r="CB137" s="233">
        <f>IF(BB137=0,,10^-6*BB137*$BW$5*Fronthaul!Y228)</f>
        <v>0</v>
      </c>
      <c r="CC137" s="233">
        <f>IF(BC137=0,,10^-6*BC137*$BW$5*Fronthaul!Z228)</f>
        <v>0</v>
      </c>
    </row>
    <row r="138" spans="1:81">
      <c r="A138" s="218" t="s">
        <v>85</v>
      </c>
      <c r="B138" s="139" t="str">
        <f>Fronthaul!B94</f>
        <v>Grey - All_25 Gbps_300 m SMF</v>
      </c>
      <c r="C138" s="210">
        <f>Fronthaul!C94</f>
        <v>26336</v>
      </c>
      <c r="D138" s="210">
        <f>Fronthaul!D94</f>
        <v>513234</v>
      </c>
      <c r="E138" s="210">
        <f>Fronthaul!E94</f>
        <v>0</v>
      </c>
      <c r="F138" s="210">
        <f>Fronthaul!F94</f>
        <v>0</v>
      </c>
      <c r="G138" s="210">
        <f>Fronthaul!G94</f>
        <v>0</v>
      </c>
      <c r="H138" s="210">
        <f>Fronthaul!H94</f>
        <v>0</v>
      </c>
      <c r="I138" s="210">
        <f>Fronthaul!I94</f>
        <v>0</v>
      </c>
      <c r="J138" s="210">
        <f>Fronthaul!J94</f>
        <v>0</v>
      </c>
      <c r="K138" s="210">
        <f>Fronthaul!K94</f>
        <v>0</v>
      </c>
      <c r="L138" s="210">
        <f>Fronthaul!L94</f>
        <v>0</v>
      </c>
      <c r="M138" s="210">
        <f>Fronthaul!M94</f>
        <v>0</v>
      </c>
      <c r="O138" s="139" t="str">
        <f t="shared" si="129"/>
        <v>Grey - All_25 Gbps_300 m SMF</v>
      </c>
      <c r="P138" s="210">
        <f>Fronthaul!C127</f>
        <v>0</v>
      </c>
      <c r="Q138" s="210">
        <f>Fronthaul!D127</f>
        <v>0</v>
      </c>
      <c r="R138" s="210">
        <f>Fronthaul!E127</f>
        <v>0</v>
      </c>
      <c r="S138" s="210">
        <f>Fronthaul!F127</f>
        <v>0</v>
      </c>
      <c r="T138" s="210">
        <f>Fronthaul!G127</f>
        <v>0</v>
      </c>
      <c r="U138" s="210">
        <f>Fronthaul!H127</f>
        <v>0</v>
      </c>
      <c r="V138" s="210">
        <f>Fronthaul!I127</f>
        <v>0</v>
      </c>
      <c r="W138" s="210">
        <f>Fronthaul!J127</f>
        <v>0</v>
      </c>
      <c r="X138" s="210">
        <f>Fronthaul!K127</f>
        <v>0</v>
      </c>
      <c r="Y138" s="210">
        <f>Fronthaul!L127</f>
        <v>0</v>
      </c>
      <c r="Z138" s="210">
        <f>Fronthaul!M127</f>
        <v>0</v>
      </c>
      <c r="AB138" s="211" t="s">
        <v>104</v>
      </c>
      <c r="AC138" s="267">
        <v>1</v>
      </c>
      <c r="AE138" s="139" t="str">
        <f t="shared" si="104"/>
        <v>Grey - All_25 Gbps_300 m SMF</v>
      </c>
      <c r="AF138" s="210">
        <f t="shared" si="106"/>
        <v>26336</v>
      </c>
      <c r="AG138" s="210">
        <f t="shared" si="107"/>
        <v>513234</v>
      </c>
      <c r="AH138" s="210">
        <f t="shared" si="108"/>
        <v>0</v>
      </c>
      <c r="AI138" s="210">
        <f t="shared" si="109"/>
        <v>0</v>
      </c>
      <c r="AJ138" s="210">
        <f t="shared" si="110"/>
        <v>0</v>
      </c>
      <c r="AK138" s="210">
        <f t="shared" si="111"/>
        <v>0</v>
      </c>
      <c r="AL138" s="210">
        <f t="shared" si="112"/>
        <v>0</v>
      </c>
      <c r="AM138" s="210">
        <f t="shared" si="113"/>
        <v>0</v>
      </c>
      <c r="AN138" s="210">
        <f t="shared" si="114"/>
        <v>0</v>
      </c>
      <c r="AO138" s="210">
        <f t="shared" si="115"/>
        <v>0</v>
      </c>
      <c r="AP138" s="210">
        <f t="shared" si="116"/>
        <v>0</v>
      </c>
      <c r="AR138" s="139" t="str">
        <f t="shared" si="105"/>
        <v>Grey - All_25 Gbps_300 m SMF</v>
      </c>
      <c r="AS138" s="210">
        <f t="shared" si="117"/>
        <v>0</v>
      </c>
      <c r="AT138" s="210">
        <f t="shared" si="118"/>
        <v>0</v>
      </c>
      <c r="AU138" s="210">
        <f t="shared" si="119"/>
        <v>0</v>
      </c>
      <c r="AV138" s="210">
        <f t="shared" si="120"/>
        <v>0</v>
      </c>
      <c r="AW138" s="210">
        <f t="shared" si="121"/>
        <v>0</v>
      </c>
      <c r="AX138" s="210">
        <f t="shared" si="122"/>
        <v>0</v>
      </c>
      <c r="AY138" s="210">
        <f t="shared" si="123"/>
        <v>0</v>
      </c>
      <c r="AZ138" s="210">
        <f t="shared" si="124"/>
        <v>0</v>
      </c>
      <c r="BA138" s="210">
        <f t="shared" si="125"/>
        <v>0</v>
      </c>
      <c r="BB138" s="210">
        <f t="shared" si="126"/>
        <v>0</v>
      </c>
      <c r="BC138" s="210">
        <f t="shared" si="127"/>
        <v>0</v>
      </c>
      <c r="BE138" s="139" t="str">
        <f t="shared" si="130"/>
        <v>Grey - All_25 Gbps_300 m SMF</v>
      </c>
      <c r="BF138" s="233">
        <f>IF(AF138=0,,10^-6*AF138*$BJ$5*Fronthaul!P229)</f>
        <v>0.29496319999999998</v>
      </c>
      <c r="BG138" s="233">
        <f>IF(AG138=0,,10^-6*AG138*$BJ$5*Fronthaul!Q229)</f>
        <v>5.6474829714285724</v>
      </c>
      <c r="BH138" s="233">
        <f>IF(AH138=0,,10^-6*AH138*$BJ$5*Fronthaul!R229)</f>
        <v>0</v>
      </c>
      <c r="BI138" s="233">
        <f>IF(AI138=0,,10^-6*AI138*$BJ$5*Fronthaul!S229)</f>
        <v>0</v>
      </c>
      <c r="BJ138" s="233">
        <f>IF(AJ138=0,,10^-6*AJ138*$BJ$5*Fronthaul!T229)</f>
        <v>0</v>
      </c>
      <c r="BK138" s="233">
        <f>IF(AK138=0,,10^-6*AK138*$BJ$5*Fronthaul!U229)</f>
        <v>0</v>
      </c>
      <c r="BL138" s="233">
        <f>IF(AL138=0,,10^-6*AL138*$BJ$5*Fronthaul!V229)</f>
        <v>0</v>
      </c>
      <c r="BM138" s="233">
        <f>IF(AM138=0,,10^-6*AM138*$BJ$5*Fronthaul!W229)</f>
        <v>0</v>
      </c>
      <c r="BN138" s="233">
        <f>IF(AN138=0,,10^-6*AN138*$BJ$5*Fronthaul!X229)</f>
        <v>0</v>
      </c>
      <c r="BO138" s="233">
        <f>IF(AO138=0,,10^-6*AO138*$BJ$5*Fronthaul!Y229)</f>
        <v>0</v>
      </c>
      <c r="BP138" s="233">
        <f>IF(AP138=0,,10^-6*AP138*$BJ$5*Fronthaul!Z229)</f>
        <v>0</v>
      </c>
      <c r="BR138" s="139" t="str">
        <f t="shared" si="128"/>
        <v>Grey - All_25 Gbps_300 m SMF</v>
      </c>
      <c r="BS138" s="233">
        <f>IF(AS138=0,,10^-6*AS138*$BW$5*Fronthaul!P229)</f>
        <v>0</v>
      </c>
      <c r="BT138" s="233">
        <f>IF(AT138=0,,10^-6*AT138*$BW$5*Fronthaul!Q229)</f>
        <v>0</v>
      </c>
      <c r="BU138" s="233">
        <f>IF(AU138=0,,10^-6*AU138*$BW$5*Fronthaul!R229)</f>
        <v>0</v>
      </c>
      <c r="BV138" s="233">
        <f>IF(AV138=0,,10^-6*AV138*$BW$5*Fronthaul!S229)</f>
        <v>0</v>
      </c>
      <c r="BW138" s="233">
        <f>IF(AW138=0,,10^-6*AW138*$BW$5*Fronthaul!T229)</f>
        <v>0</v>
      </c>
      <c r="BX138" s="233">
        <f>IF(AX138=0,,10^-6*AX138*$BW$5*Fronthaul!U229)</f>
        <v>0</v>
      </c>
      <c r="BY138" s="233">
        <f>IF(AY138=0,,10^-6*AY138*$BW$5*Fronthaul!V229)</f>
        <v>0</v>
      </c>
      <c r="BZ138" s="233">
        <f>IF(AZ138=0,,10^-6*AZ138*$BW$5*Fronthaul!W229)</f>
        <v>0</v>
      </c>
      <c r="CA138" s="233">
        <f>IF(BA138=0,,10^-6*BA138*$BW$5*Fronthaul!X229)</f>
        <v>0</v>
      </c>
      <c r="CB138" s="233">
        <f>IF(BB138=0,,10^-6*BB138*$BW$5*Fronthaul!Y229)</f>
        <v>0</v>
      </c>
      <c r="CC138" s="233">
        <f>IF(BC138=0,,10^-6*BC138*$BW$5*Fronthaul!Z229)</f>
        <v>0</v>
      </c>
    </row>
    <row r="139" spans="1:81">
      <c r="A139" s="218" t="s">
        <v>85</v>
      </c>
      <c r="B139" s="139" t="str">
        <f>Fronthaul!B95</f>
        <v>Grey - Duplex_25 Gbps_1-10 km</v>
      </c>
      <c r="C139" s="210">
        <f>Fronthaul!C95</f>
        <v>221056.45</v>
      </c>
      <c r="D139" s="210">
        <f>Fronthaul!D95</f>
        <v>1773671.68</v>
      </c>
      <c r="E139" s="210">
        <f>Fronthaul!E95</f>
        <v>0</v>
      </c>
      <c r="F139" s="210">
        <f>Fronthaul!F95</f>
        <v>0</v>
      </c>
      <c r="G139" s="210">
        <f>Fronthaul!G95</f>
        <v>0</v>
      </c>
      <c r="H139" s="210">
        <f>Fronthaul!H95</f>
        <v>0</v>
      </c>
      <c r="I139" s="210">
        <f>Fronthaul!I95</f>
        <v>0</v>
      </c>
      <c r="J139" s="210">
        <f>Fronthaul!J95</f>
        <v>0</v>
      </c>
      <c r="K139" s="210">
        <f>Fronthaul!K95</f>
        <v>0</v>
      </c>
      <c r="L139" s="210">
        <f>Fronthaul!L95</f>
        <v>0</v>
      </c>
      <c r="M139" s="210">
        <f>Fronthaul!M95</f>
        <v>0</v>
      </c>
      <c r="O139" s="139" t="str">
        <f t="shared" si="129"/>
        <v>Grey - Duplex_25 Gbps_1-10 km</v>
      </c>
      <c r="P139" s="210">
        <f>Fronthaul!C128</f>
        <v>0</v>
      </c>
      <c r="Q139" s="210">
        <f>Fronthaul!D128</f>
        <v>0</v>
      </c>
      <c r="R139" s="210">
        <f>Fronthaul!E128</f>
        <v>0</v>
      </c>
      <c r="S139" s="210">
        <f>Fronthaul!F128</f>
        <v>0</v>
      </c>
      <c r="T139" s="210">
        <f>Fronthaul!G128</f>
        <v>0</v>
      </c>
      <c r="U139" s="210">
        <f>Fronthaul!H128</f>
        <v>0</v>
      </c>
      <c r="V139" s="210">
        <f>Fronthaul!I128</f>
        <v>0</v>
      </c>
      <c r="W139" s="210">
        <f>Fronthaul!J128</f>
        <v>0</v>
      </c>
      <c r="X139" s="210">
        <f>Fronthaul!K128</f>
        <v>0</v>
      </c>
      <c r="Y139" s="210">
        <f>Fronthaul!L128</f>
        <v>0</v>
      </c>
      <c r="Z139" s="210">
        <f>Fronthaul!M128</f>
        <v>0</v>
      </c>
      <c r="AB139" s="211" t="s">
        <v>104</v>
      </c>
      <c r="AC139" s="267">
        <v>1</v>
      </c>
      <c r="AE139" s="139" t="str">
        <f t="shared" si="104"/>
        <v>Grey - Duplex_25 Gbps_1-10 km</v>
      </c>
      <c r="AF139" s="210">
        <f t="shared" si="106"/>
        <v>221056.45</v>
      </c>
      <c r="AG139" s="210">
        <f t="shared" si="107"/>
        <v>1773671.68</v>
      </c>
      <c r="AH139" s="210">
        <f t="shared" si="108"/>
        <v>0</v>
      </c>
      <c r="AI139" s="210">
        <f t="shared" si="109"/>
        <v>0</v>
      </c>
      <c r="AJ139" s="210">
        <f t="shared" si="110"/>
        <v>0</v>
      </c>
      <c r="AK139" s="210">
        <f t="shared" si="111"/>
        <v>0</v>
      </c>
      <c r="AL139" s="210">
        <f t="shared" si="112"/>
        <v>0</v>
      </c>
      <c r="AM139" s="210">
        <f t="shared" si="113"/>
        <v>0</v>
      </c>
      <c r="AN139" s="210">
        <f t="shared" si="114"/>
        <v>0</v>
      </c>
      <c r="AO139" s="210">
        <f t="shared" si="115"/>
        <v>0</v>
      </c>
      <c r="AP139" s="210">
        <f t="shared" si="116"/>
        <v>0</v>
      </c>
      <c r="AR139" s="139" t="str">
        <f t="shared" si="105"/>
        <v>Grey - Duplex_25 Gbps_1-10 km</v>
      </c>
      <c r="AS139" s="210">
        <f t="shared" si="117"/>
        <v>0</v>
      </c>
      <c r="AT139" s="210">
        <f t="shared" si="118"/>
        <v>0</v>
      </c>
      <c r="AU139" s="210">
        <f t="shared" si="119"/>
        <v>0</v>
      </c>
      <c r="AV139" s="210">
        <f t="shared" si="120"/>
        <v>0</v>
      </c>
      <c r="AW139" s="210">
        <f t="shared" si="121"/>
        <v>0</v>
      </c>
      <c r="AX139" s="210">
        <f t="shared" si="122"/>
        <v>0</v>
      </c>
      <c r="AY139" s="210">
        <f t="shared" si="123"/>
        <v>0</v>
      </c>
      <c r="AZ139" s="210">
        <f t="shared" si="124"/>
        <v>0</v>
      </c>
      <c r="BA139" s="210">
        <f t="shared" si="125"/>
        <v>0</v>
      </c>
      <c r="BB139" s="210">
        <f t="shared" si="126"/>
        <v>0</v>
      </c>
      <c r="BC139" s="210">
        <f t="shared" si="127"/>
        <v>0</v>
      </c>
      <c r="BE139" s="139" t="str">
        <f t="shared" si="130"/>
        <v>Grey - Duplex_25 Gbps_1-10 km</v>
      </c>
      <c r="BF139" s="233">
        <f>IF(AF139=0,,10^-6*AF139*$BJ$5*Fronthaul!P230)</f>
        <v>2.9192664254758118</v>
      </c>
      <c r="BG139" s="233">
        <f>IF(AG139=0,,10^-6*AG139*$BJ$5*Fronthaul!Q230)</f>
        <v>21.372467878160961</v>
      </c>
      <c r="BH139" s="233">
        <f>IF(AH139=0,,10^-6*AH139*$BJ$5*Fronthaul!R230)</f>
        <v>0</v>
      </c>
      <c r="BI139" s="233">
        <f>IF(AI139=0,,10^-6*AI139*$BJ$5*Fronthaul!S230)</f>
        <v>0</v>
      </c>
      <c r="BJ139" s="233">
        <f>IF(AJ139=0,,10^-6*AJ139*$BJ$5*Fronthaul!T230)</f>
        <v>0</v>
      </c>
      <c r="BK139" s="233">
        <f>IF(AK139=0,,10^-6*AK139*$BJ$5*Fronthaul!U230)</f>
        <v>0</v>
      </c>
      <c r="BL139" s="233">
        <f>IF(AL139=0,,10^-6*AL139*$BJ$5*Fronthaul!V230)</f>
        <v>0</v>
      </c>
      <c r="BM139" s="233">
        <f>IF(AM139=0,,10^-6*AM139*$BJ$5*Fronthaul!W230)</f>
        <v>0</v>
      </c>
      <c r="BN139" s="233">
        <f>IF(AN139=0,,10^-6*AN139*$BJ$5*Fronthaul!X230)</f>
        <v>0</v>
      </c>
      <c r="BO139" s="233">
        <f>IF(AO139=0,,10^-6*AO139*$BJ$5*Fronthaul!Y230)</f>
        <v>0</v>
      </c>
      <c r="BP139" s="233">
        <f>IF(AP139=0,,10^-6*AP139*$BJ$5*Fronthaul!Z230)</f>
        <v>0</v>
      </c>
      <c r="BR139" s="139" t="str">
        <f t="shared" si="128"/>
        <v>Grey - Duplex_25 Gbps_1-10 km</v>
      </c>
      <c r="BS139" s="233">
        <f>IF(AS139=0,,10^-6*AS139*$BW$5*Fronthaul!P230)</f>
        <v>0</v>
      </c>
      <c r="BT139" s="233">
        <f>IF(AT139=0,,10^-6*AT139*$BW$5*Fronthaul!Q230)</f>
        <v>0</v>
      </c>
      <c r="BU139" s="233">
        <f>IF(AU139=0,,10^-6*AU139*$BW$5*Fronthaul!R230)</f>
        <v>0</v>
      </c>
      <c r="BV139" s="233">
        <f>IF(AV139=0,,10^-6*AV139*$BW$5*Fronthaul!S230)</f>
        <v>0</v>
      </c>
      <c r="BW139" s="233">
        <f>IF(AW139=0,,10^-6*AW139*$BW$5*Fronthaul!T230)</f>
        <v>0</v>
      </c>
      <c r="BX139" s="233">
        <f>IF(AX139=0,,10^-6*AX139*$BW$5*Fronthaul!U230)</f>
        <v>0</v>
      </c>
      <c r="BY139" s="233">
        <f>IF(AY139=0,,10^-6*AY139*$BW$5*Fronthaul!V230)</f>
        <v>0</v>
      </c>
      <c r="BZ139" s="233">
        <f>IF(AZ139=0,,10^-6*AZ139*$BW$5*Fronthaul!W230)</f>
        <v>0</v>
      </c>
      <c r="CA139" s="233">
        <f>IF(BA139=0,,10^-6*BA139*$BW$5*Fronthaul!X230)</f>
        <v>0</v>
      </c>
      <c r="CB139" s="233">
        <f>IF(BB139=0,,10^-6*BB139*$BW$5*Fronthaul!Y230)</f>
        <v>0</v>
      </c>
      <c r="CC139" s="233">
        <f>IF(BC139=0,,10^-6*BC139*$BW$5*Fronthaul!Z230)</f>
        <v>0</v>
      </c>
    </row>
    <row r="140" spans="1:81">
      <c r="A140" s="218" t="s">
        <v>85</v>
      </c>
      <c r="B140" s="139" t="str">
        <f>Fronthaul!B96</f>
        <v>Grey - BiDi_25 Gbps_10 km</v>
      </c>
      <c r="C140" s="210">
        <f>Fronthaul!C96</f>
        <v>11634.55</v>
      </c>
      <c r="D140" s="210">
        <f>Fronthaul!D96</f>
        <v>241864.31999999998</v>
      </c>
      <c r="E140" s="210">
        <f>Fronthaul!E96</f>
        <v>0</v>
      </c>
      <c r="F140" s="210">
        <f>Fronthaul!F96</f>
        <v>0</v>
      </c>
      <c r="G140" s="210">
        <f>Fronthaul!G96</f>
        <v>0</v>
      </c>
      <c r="H140" s="210">
        <f>Fronthaul!H96</f>
        <v>0</v>
      </c>
      <c r="I140" s="210">
        <f>Fronthaul!I96</f>
        <v>0</v>
      </c>
      <c r="J140" s="210">
        <f>Fronthaul!J96</f>
        <v>0</v>
      </c>
      <c r="K140" s="210">
        <f>Fronthaul!K96</f>
        <v>0</v>
      </c>
      <c r="L140" s="210">
        <f>Fronthaul!L96</f>
        <v>0</v>
      </c>
      <c r="M140" s="210">
        <f>Fronthaul!M96</f>
        <v>0</v>
      </c>
      <c r="O140" s="139" t="str">
        <f t="shared" si="129"/>
        <v>Grey - BiDi_25 Gbps_10 km</v>
      </c>
      <c r="P140" s="210">
        <f>Fronthaul!C129</f>
        <v>0</v>
      </c>
      <c r="Q140" s="210">
        <f>Fronthaul!D129</f>
        <v>0</v>
      </c>
      <c r="R140" s="210">
        <f>Fronthaul!E129</f>
        <v>0</v>
      </c>
      <c r="S140" s="210">
        <f>Fronthaul!F129</f>
        <v>0</v>
      </c>
      <c r="T140" s="210">
        <f>Fronthaul!G129</f>
        <v>0</v>
      </c>
      <c r="U140" s="210">
        <f>Fronthaul!H129</f>
        <v>0</v>
      </c>
      <c r="V140" s="210">
        <f>Fronthaul!I129</f>
        <v>0</v>
      </c>
      <c r="W140" s="210">
        <f>Fronthaul!J129</f>
        <v>0</v>
      </c>
      <c r="X140" s="210">
        <f>Fronthaul!K129</f>
        <v>0</v>
      </c>
      <c r="Y140" s="210">
        <f>Fronthaul!L129</f>
        <v>0</v>
      </c>
      <c r="Z140" s="210">
        <f>Fronthaul!M129</f>
        <v>0</v>
      </c>
      <c r="AB140" s="211" t="s">
        <v>104</v>
      </c>
      <c r="AC140" s="267">
        <v>1</v>
      </c>
      <c r="AE140" s="139" t="str">
        <f t="shared" si="104"/>
        <v>Grey - BiDi_25 Gbps_10 km</v>
      </c>
      <c r="AF140" s="210">
        <f t="shared" si="106"/>
        <v>11634.55</v>
      </c>
      <c r="AG140" s="210">
        <f t="shared" si="107"/>
        <v>241864.31999999998</v>
      </c>
      <c r="AH140" s="210">
        <f t="shared" si="108"/>
        <v>0</v>
      </c>
      <c r="AI140" s="210">
        <f t="shared" si="109"/>
        <v>0</v>
      </c>
      <c r="AJ140" s="210">
        <f t="shared" si="110"/>
        <v>0</v>
      </c>
      <c r="AK140" s="210">
        <f t="shared" si="111"/>
        <v>0</v>
      </c>
      <c r="AL140" s="210">
        <f t="shared" si="112"/>
        <v>0</v>
      </c>
      <c r="AM140" s="210">
        <f t="shared" si="113"/>
        <v>0</v>
      </c>
      <c r="AN140" s="210">
        <f t="shared" si="114"/>
        <v>0</v>
      </c>
      <c r="AO140" s="210">
        <f t="shared" si="115"/>
        <v>0</v>
      </c>
      <c r="AP140" s="210">
        <f t="shared" si="116"/>
        <v>0</v>
      </c>
      <c r="AR140" s="139" t="str">
        <f t="shared" si="105"/>
        <v>Grey - BiDi_25 Gbps_10 km</v>
      </c>
      <c r="AS140" s="210">
        <f t="shared" si="117"/>
        <v>0</v>
      </c>
      <c r="AT140" s="210">
        <f t="shared" si="118"/>
        <v>0</v>
      </c>
      <c r="AU140" s="210">
        <f t="shared" si="119"/>
        <v>0</v>
      </c>
      <c r="AV140" s="210">
        <f t="shared" si="120"/>
        <v>0</v>
      </c>
      <c r="AW140" s="210">
        <f t="shared" si="121"/>
        <v>0</v>
      </c>
      <c r="AX140" s="210">
        <f t="shared" si="122"/>
        <v>0</v>
      </c>
      <c r="AY140" s="210">
        <f t="shared" si="123"/>
        <v>0</v>
      </c>
      <c r="AZ140" s="210">
        <f t="shared" si="124"/>
        <v>0</v>
      </c>
      <c r="BA140" s="210">
        <f t="shared" si="125"/>
        <v>0</v>
      </c>
      <c r="BB140" s="210">
        <f t="shared" si="126"/>
        <v>0</v>
      </c>
      <c r="BC140" s="210">
        <f t="shared" si="127"/>
        <v>0</v>
      </c>
      <c r="BE140" s="139" t="str">
        <f t="shared" si="130"/>
        <v>Grey - BiDi_25 Gbps_10 km</v>
      </c>
      <c r="BF140" s="233">
        <f>IF(AF140=0,,10^-6*AF140*$BJ$5*Fronthaul!P231)</f>
        <v>0.23046840201124824</v>
      </c>
      <c r="BG140" s="233">
        <f>IF(AG140=0,,10^-6*AG140*$BJ$5*Fronthaul!Q231)</f>
        <v>4.3716411568965592</v>
      </c>
      <c r="BH140" s="233">
        <f>IF(AH140=0,,10^-6*AH140*$BJ$5*Fronthaul!R231)</f>
        <v>0</v>
      </c>
      <c r="BI140" s="233">
        <f>IF(AI140=0,,10^-6*AI140*$BJ$5*Fronthaul!S231)</f>
        <v>0</v>
      </c>
      <c r="BJ140" s="233">
        <f>IF(AJ140=0,,10^-6*AJ140*$BJ$5*Fronthaul!T231)</f>
        <v>0</v>
      </c>
      <c r="BK140" s="233">
        <f>IF(AK140=0,,10^-6*AK140*$BJ$5*Fronthaul!U231)</f>
        <v>0</v>
      </c>
      <c r="BL140" s="233">
        <f>IF(AL140=0,,10^-6*AL140*$BJ$5*Fronthaul!V231)</f>
        <v>0</v>
      </c>
      <c r="BM140" s="233">
        <f>IF(AM140=0,,10^-6*AM140*$BJ$5*Fronthaul!W231)</f>
        <v>0</v>
      </c>
      <c r="BN140" s="233">
        <f>IF(AN140=0,,10^-6*AN140*$BJ$5*Fronthaul!X231)</f>
        <v>0</v>
      </c>
      <c r="BO140" s="233">
        <f>IF(AO140=0,,10^-6*AO140*$BJ$5*Fronthaul!Y231)</f>
        <v>0</v>
      </c>
      <c r="BP140" s="233">
        <f>IF(AP140=0,,10^-6*AP140*$BJ$5*Fronthaul!Z231)</f>
        <v>0</v>
      </c>
      <c r="BR140" s="139" t="str">
        <f t="shared" si="128"/>
        <v>Grey - BiDi_25 Gbps_10 km</v>
      </c>
      <c r="BS140" s="233">
        <f>IF(AS140=0,,10^-6*AS140*$BW$5*Fronthaul!P231)</f>
        <v>0</v>
      </c>
      <c r="BT140" s="233">
        <f>IF(AT140=0,,10^-6*AT140*$BW$5*Fronthaul!Q231)</f>
        <v>0</v>
      </c>
      <c r="BU140" s="233">
        <f>IF(AU140=0,,10^-6*AU140*$BW$5*Fronthaul!R231)</f>
        <v>0</v>
      </c>
      <c r="BV140" s="233">
        <f>IF(AV140=0,,10^-6*AV140*$BW$5*Fronthaul!S231)</f>
        <v>0</v>
      </c>
      <c r="BW140" s="233">
        <f>IF(AW140=0,,10^-6*AW140*$BW$5*Fronthaul!T231)</f>
        <v>0</v>
      </c>
      <c r="BX140" s="233">
        <f>IF(AX140=0,,10^-6*AX140*$BW$5*Fronthaul!U231)</f>
        <v>0</v>
      </c>
      <c r="BY140" s="233">
        <f>IF(AY140=0,,10^-6*AY140*$BW$5*Fronthaul!V231)</f>
        <v>0</v>
      </c>
      <c r="BZ140" s="233">
        <f>IF(AZ140=0,,10^-6*AZ140*$BW$5*Fronthaul!W231)</f>
        <v>0</v>
      </c>
      <c r="CA140" s="233">
        <f>IF(BA140=0,,10^-6*BA140*$BW$5*Fronthaul!X231)</f>
        <v>0</v>
      </c>
      <c r="CB140" s="233">
        <f>IF(BB140=0,,10^-6*BB140*$BW$5*Fronthaul!Y231)</f>
        <v>0</v>
      </c>
      <c r="CC140" s="233">
        <f>IF(BC140=0,,10^-6*BC140*$BW$5*Fronthaul!Z231)</f>
        <v>0</v>
      </c>
    </row>
    <row r="141" spans="1:81">
      <c r="A141" s="218" t="s">
        <v>85</v>
      </c>
      <c r="B141" s="139" t="str">
        <f>Fronthaul!B97</f>
        <v xml:space="preserve">Grey - Duplex_25 Gbps_20 km </v>
      </c>
      <c r="C141" s="210">
        <f>Fronthaul!C97</f>
        <v>0</v>
      </c>
      <c r="D141" s="210">
        <f>Fronthaul!D97</f>
        <v>0</v>
      </c>
      <c r="E141" s="210">
        <f>Fronthaul!E97</f>
        <v>0</v>
      </c>
      <c r="F141" s="210">
        <f>Fronthaul!F97</f>
        <v>0</v>
      </c>
      <c r="G141" s="210">
        <f>Fronthaul!G97</f>
        <v>0</v>
      </c>
      <c r="H141" s="210">
        <f>Fronthaul!H97</f>
        <v>0</v>
      </c>
      <c r="I141" s="210">
        <f>Fronthaul!I97</f>
        <v>0</v>
      </c>
      <c r="J141" s="210">
        <f>Fronthaul!J97</f>
        <v>0</v>
      </c>
      <c r="K141" s="210">
        <f>Fronthaul!K97</f>
        <v>0</v>
      </c>
      <c r="L141" s="210">
        <f>Fronthaul!L97</f>
        <v>0</v>
      </c>
      <c r="M141" s="210">
        <f>Fronthaul!M97</f>
        <v>0</v>
      </c>
      <c r="O141" s="139" t="str">
        <f t="shared" si="129"/>
        <v xml:space="preserve">Grey - Duplex_25 Gbps_20 km </v>
      </c>
      <c r="P141" s="210">
        <f>Fronthaul!C130</f>
        <v>7213.5</v>
      </c>
      <c r="Q141" s="210">
        <f>Fronthaul!D130</f>
        <v>273237</v>
      </c>
      <c r="R141" s="210">
        <f>Fronthaul!E130</f>
        <v>0</v>
      </c>
      <c r="S141" s="210">
        <f>Fronthaul!F130</f>
        <v>0</v>
      </c>
      <c r="T141" s="210">
        <f>Fronthaul!G130</f>
        <v>0</v>
      </c>
      <c r="U141" s="210">
        <f>Fronthaul!H130</f>
        <v>0</v>
      </c>
      <c r="V141" s="210">
        <f>Fronthaul!I130</f>
        <v>0</v>
      </c>
      <c r="W141" s="210">
        <f>Fronthaul!J130</f>
        <v>0</v>
      </c>
      <c r="X141" s="210">
        <f>Fronthaul!K130</f>
        <v>0</v>
      </c>
      <c r="Y141" s="210">
        <f>Fronthaul!L130</f>
        <v>0</v>
      </c>
      <c r="Z141" s="210">
        <f>Fronthaul!M130</f>
        <v>0</v>
      </c>
      <c r="AB141" s="211" t="s">
        <v>104</v>
      </c>
      <c r="AC141" s="267">
        <v>1</v>
      </c>
      <c r="AE141" s="139" t="str">
        <f t="shared" si="104"/>
        <v xml:space="preserve">Grey - Duplex_25 Gbps_20 km </v>
      </c>
      <c r="AF141" s="210">
        <f t="shared" si="106"/>
        <v>7213.5</v>
      </c>
      <c r="AG141" s="210">
        <f t="shared" si="107"/>
        <v>273237</v>
      </c>
      <c r="AH141" s="210">
        <f t="shared" si="108"/>
        <v>0</v>
      </c>
      <c r="AI141" s="210">
        <f t="shared" si="109"/>
        <v>0</v>
      </c>
      <c r="AJ141" s="210">
        <f t="shared" si="110"/>
        <v>0</v>
      </c>
      <c r="AK141" s="210">
        <f t="shared" si="111"/>
        <v>0</v>
      </c>
      <c r="AL141" s="210">
        <f t="shared" si="112"/>
        <v>0</v>
      </c>
      <c r="AM141" s="210">
        <f t="shared" si="113"/>
        <v>0</v>
      </c>
      <c r="AN141" s="210">
        <f t="shared" si="114"/>
        <v>0</v>
      </c>
      <c r="AO141" s="210">
        <f t="shared" si="115"/>
        <v>0</v>
      </c>
      <c r="AP141" s="210">
        <f t="shared" si="116"/>
        <v>0</v>
      </c>
      <c r="AR141" s="139" t="str">
        <f t="shared" si="105"/>
        <v xml:space="preserve">Grey - Duplex_25 Gbps_20 km </v>
      </c>
      <c r="AS141" s="210">
        <f t="shared" si="117"/>
        <v>0</v>
      </c>
      <c r="AT141" s="210">
        <f t="shared" si="118"/>
        <v>0</v>
      </c>
      <c r="AU141" s="210">
        <f t="shared" si="119"/>
        <v>0</v>
      </c>
      <c r="AV141" s="210">
        <f t="shared" si="120"/>
        <v>0</v>
      </c>
      <c r="AW141" s="210">
        <f t="shared" si="121"/>
        <v>0</v>
      </c>
      <c r="AX141" s="210">
        <f t="shared" si="122"/>
        <v>0</v>
      </c>
      <c r="AY141" s="210">
        <f t="shared" si="123"/>
        <v>0</v>
      </c>
      <c r="AZ141" s="210">
        <f t="shared" si="124"/>
        <v>0</v>
      </c>
      <c r="BA141" s="210">
        <f t="shared" si="125"/>
        <v>0</v>
      </c>
      <c r="BB141" s="210">
        <f t="shared" si="126"/>
        <v>0</v>
      </c>
      <c r="BC141" s="210">
        <f t="shared" si="127"/>
        <v>0</v>
      </c>
      <c r="BE141" s="139" t="str">
        <f t="shared" si="130"/>
        <v xml:space="preserve">Grey - Duplex_25 Gbps_20 km </v>
      </c>
      <c r="BF141" s="233">
        <f>IF(AF141=0,,10^-6*AF141*$BJ$5*Fronthaul!P232)</f>
        <v>0.20015999999999998</v>
      </c>
      <c r="BG141" s="233">
        <f>IF(AG141=0,,10^-6*AG141*$BJ$5*Fronthaul!Q232)</f>
        <v>4.2471067231490522</v>
      </c>
      <c r="BH141" s="233">
        <f>IF(AH141=0,,10^-6*AH141*$BJ$5*Fronthaul!R232)</f>
        <v>0</v>
      </c>
      <c r="BI141" s="233">
        <f>IF(AI141=0,,10^-6*AI141*$BJ$5*Fronthaul!S232)</f>
        <v>0</v>
      </c>
      <c r="BJ141" s="233">
        <f>IF(AJ141=0,,10^-6*AJ141*$BJ$5*Fronthaul!T232)</f>
        <v>0</v>
      </c>
      <c r="BK141" s="233">
        <f>IF(AK141=0,,10^-6*AK141*$BJ$5*Fronthaul!U232)</f>
        <v>0</v>
      </c>
      <c r="BL141" s="233">
        <f>IF(AL141=0,,10^-6*AL141*$BJ$5*Fronthaul!V232)</f>
        <v>0</v>
      </c>
      <c r="BM141" s="233">
        <f>IF(AM141=0,,10^-6*AM141*$BJ$5*Fronthaul!W232)</f>
        <v>0</v>
      </c>
      <c r="BN141" s="233">
        <f>IF(AN141=0,,10^-6*AN141*$BJ$5*Fronthaul!X232)</f>
        <v>0</v>
      </c>
      <c r="BO141" s="233">
        <f>IF(AO141=0,,10^-6*AO141*$BJ$5*Fronthaul!Y232)</f>
        <v>0</v>
      </c>
      <c r="BP141" s="233">
        <f>IF(AP141=0,,10^-6*AP141*$BJ$5*Fronthaul!Z232)</f>
        <v>0</v>
      </c>
      <c r="BR141" s="139" t="str">
        <f t="shared" si="128"/>
        <v xml:space="preserve">Grey - Duplex_25 Gbps_20 km </v>
      </c>
      <c r="BS141" s="233">
        <f>IF(AS141=0,,10^-6*AS141*$BW$5*Fronthaul!P232)</f>
        <v>0</v>
      </c>
      <c r="BT141" s="233">
        <f>IF(AT141=0,,10^-6*AT141*$BW$5*Fronthaul!Q232)</f>
        <v>0</v>
      </c>
      <c r="BU141" s="233">
        <f>IF(AU141=0,,10^-6*AU141*$BW$5*Fronthaul!R232)</f>
        <v>0</v>
      </c>
      <c r="BV141" s="233">
        <f>IF(AV141=0,,10^-6*AV141*$BW$5*Fronthaul!S232)</f>
        <v>0</v>
      </c>
      <c r="BW141" s="233">
        <f>IF(AW141=0,,10^-6*AW141*$BW$5*Fronthaul!T232)</f>
        <v>0</v>
      </c>
      <c r="BX141" s="233">
        <f>IF(AX141=0,,10^-6*AX141*$BW$5*Fronthaul!U232)</f>
        <v>0</v>
      </c>
      <c r="BY141" s="233">
        <f>IF(AY141=0,,10^-6*AY141*$BW$5*Fronthaul!V232)</f>
        <v>0</v>
      </c>
      <c r="BZ141" s="233">
        <f>IF(AZ141=0,,10^-6*AZ141*$BW$5*Fronthaul!W232)</f>
        <v>0</v>
      </c>
      <c r="CA141" s="233">
        <f>IF(BA141=0,,10^-6*BA141*$BW$5*Fronthaul!X232)</f>
        <v>0</v>
      </c>
      <c r="CB141" s="233">
        <f>IF(BB141=0,,10^-6*BB141*$BW$5*Fronthaul!Y232)</f>
        <v>0</v>
      </c>
      <c r="CC141" s="233">
        <f>IF(BC141=0,,10^-6*BC141*$BW$5*Fronthaul!Z232)</f>
        <v>0</v>
      </c>
    </row>
    <row r="142" spans="1:81">
      <c r="A142" s="218" t="s">
        <v>85</v>
      </c>
      <c r="B142" s="139" t="str">
        <f>Fronthaul!B98</f>
        <v>Grey - BiDi_25 Gbps_20 km</v>
      </c>
      <c r="C142" s="210">
        <f>Fronthaul!C98</f>
        <v>0</v>
      </c>
      <c r="D142" s="210">
        <f>Fronthaul!D98</f>
        <v>0</v>
      </c>
      <c r="E142" s="210">
        <f>Fronthaul!E98</f>
        <v>0</v>
      </c>
      <c r="F142" s="210">
        <f>Fronthaul!F98</f>
        <v>0</v>
      </c>
      <c r="G142" s="210">
        <f>Fronthaul!G98</f>
        <v>0</v>
      </c>
      <c r="H142" s="210">
        <f>Fronthaul!H98</f>
        <v>0</v>
      </c>
      <c r="I142" s="210">
        <f>Fronthaul!I98</f>
        <v>0</v>
      </c>
      <c r="J142" s="210">
        <f>Fronthaul!J98</f>
        <v>0</v>
      </c>
      <c r="K142" s="210">
        <f>Fronthaul!K98</f>
        <v>0</v>
      </c>
      <c r="L142" s="210">
        <f>Fronthaul!L98</f>
        <v>0</v>
      </c>
      <c r="M142" s="210">
        <f>Fronthaul!M98</f>
        <v>0</v>
      </c>
      <c r="O142" s="139" t="str">
        <f t="shared" si="129"/>
        <v>Grey - BiDi_25 Gbps_20 km</v>
      </c>
      <c r="P142" s="210">
        <f>Fronthaul!C131</f>
        <v>801.5</v>
      </c>
      <c r="Q142" s="210">
        <f>Fronthaul!D131</f>
        <v>136618.5</v>
      </c>
      <c r="R142" s="210">
        <f>Fronthaul!E131</f>
        <v>0</v>
      </c>
      <c r="S142" s="210">
        <f>Fronthaul!F131</f>
        <v>0</v>
      </c>
      <c r="T142" s="210">
        <f>Fronthaul!G131</f>
        <v>0</v>
      </c>
      <c r="U142" s="210">
        <f>Fronthaul!H131</f>
        <v>0</v>
      </c>
      <c r="V142" s="210">
        <f>Fronthaul!I131</f>
        <v>0</v>
      </c>
      <c r="W142" s="210">
        <f>Fronthaul!J131</f>
        <v>0</v>
      </c>
      <c r="X142" s="210">
        <f>Fronthaul!K131</f>
        <v>0</v>
      </c>
      <c r="Y142" s="210">
        <f>Fronthaul!L131</f>
        <v>0</v>
      </c>
      <c r="Z142" s="210">
        <f>Fronthaul!M131</f>
        <v>0</v>
      </c>
      <c r="AB142" s="211" t="s">
        <v>104</v>
      </c>
      <c r="AC142" s="267">
        <v>1</v>
      </c>
      <c r="AE142" s="139" t="str">
        <f t="shared" si="104"/>
        <v>Grey - BiDi_25 Gbps_20 km</v>
      </c>
      <c r="AF142" s="210">
        <f t="shared" si="106"/>
        <v>801.5</v>
      </c>
      <c r="AG142" s="210">
        <f t="shared" si="107"/>
        <v>136618.5</v>
      </c>
      <c r="AH142" s="210">
        <f t="shared" si="108"/>
        <v>0</v>
      </c>
      <c r="AI142" s="210">
        <f t="shared" si="109"/>
        <v>0</v>
      </c>
      <c r="AJ142" s="210">
        <f t="shared" si="110"/>
        <v>0</v>
      </c>
      <c r="AK142" s="210">
        <f t="shared" si="111"/>
        <v>0</v>
      </c>
      <c r="AL142" s="210">
        <f t="shared" si="112"/>
        <v>0</v>
      </c>
      <c r="AM142" s="210">
        <f t="shared" si="113"/>
        <v>0</v>
      </c>
      <c r="AN142" s="210">
        <f t="shared" si="114"/>
        <v>0</v>
      </c>
      <c r="AO142" s="210">
        <f t="shared" si="115"/>
        <v>0</v>
      </c>
      <c r="AP142" s="210">
        <f t="shared" si="116"/>
        <v>0</v>
      </c>
      <c r="AR142" s="139" t="str">
        <f t="shared" si="105"/>
        <v>Grey - BiDi_25 Gbps_20 km</v>
      </c>
      <c r="AS142" s="210">
        <f t="shared" si="117"/>
        <v>0</v>
      </c>
      <c r="AT142" s="210">
        <f t="shared" si="118"/>
        <v>0</v>
      </c>
      <c r="AU142" s="210">
        <f t="shared" si="119"/>
        <v>0</v>
      </c>
      <c r="AV142" s="210">
        <f t="shared" si="120"/>
        <v>0</v>
      </c>
      <c r="AW142" s="210">
        <f t="shared" si="121"/>
        <v>0</v>
      </c>
      <c r="AX142" s="210">
        <f t="shared" si="122"/>
        <v>0</v>
      </c>
      <c r="AY142" s="210">
        <f t="shared" si="123"/>
        <v>0</v>
      </c>
      <c r="AZ142" s="210">
        <f t="shared" si="124"/>
        <v>0</v>
      </c>
      <c r="BA142" s="210">
        <f t="shared" si="125"/>
        <v>0</v>
      </c>
      <c r="BB142" s="210">
        <f t="shared" si="126"/>
        <v>0</v>
      </c>
      <c r="BC142" s="210">
        <f t="shared" si="127"/>
        <v>0</v>
      </c>
      <c r="BE142" s="139" t="str">
        <f t="shared" si="130"/>
        <v>Grey - BiDi_25 Gbps_20 km</v>
      </c>
      <c r="BF142" s="233">
        <f>IF(AF142=0,,10^-6*AF142*$BJ$5*Fronthaul!P233)</f>
        <v>3.3360000000000001E-2</v>
      </c>
      <c r="BG142" s="233">
        <f>IF(AG142=0,,10^-6*AG142*$BJ$5*Fronthaul!Q233)</f>
        <v>3.1853300423617892</v>
      </c>
      <c r="BH142" s="233">
        <f>IF(AH142=0,,10^-6*AH142*$BJ$5*Fronthaul!R233)</f>
        <v>0</v>
      </c>
      <c r="BI142" s="233">
        <f>IF(AI142=0,,10^-6*AI142*$BJ$5*Fronthaul!S233)</f>
        <v>0</v>
      </c>
      <c r="BJ142" s="233">
        <f>IF(AJ142=0,,10^-6*AJ142*$BJ$5*Fronthaul!T233)</f>
        <v>0</v>
      </c>
      <c r="BK142" s="233">
        <f>IF(AK142=0,,10^-6*AK142*$BJ$5*Fronthaul!U233)</f>
        <v>0</v>
      </c>
      <c r="BL142" s="233">
        <f>IF(AL142=0,,10^-6*AL142*$BJ$5*Fronthaul!V233)</f>
        <v>0</v>
      </c>
      <c r="BM142" s="233">
        <f>IF(AM142=0,,10^-6*AM142*$BJ$5*Fronthaul!W233)</f>
        <v>0</v>
      </c>
      <c r="BN142" s="233">
        <f>IF(AN142=0,,10^-6*AN142*$BJ$5*Fronthaul!X233)</f>
        <v>0</v>
      </c>
      <c r="BO142" s="233">
        <f>IF(AO142=0,,10^-6*AO142*$BJ$5*Fronthaul!Y233)</f>
        <v>0</v>
      </c>
      <c r="BP142" s="233">
        <f>IF(AP142=0,,10^-6*AP142*$BJ$5*Fronthaul!Z233)</f>
        <v>0</v>
      </c>
      <c r="BR142" s="139" t="str">
        <f t="shared" si="128"/>
        <v>Grey - BiDi_25 Gbps_20 km</v>
      </c>
      <c r="BS142" s="233">
        <f>IF(AS142=0,,10^-6*AS142*$BW$5*Fronthaul!P233)</f>
        <v>0</v>
      </c>
      <c r="BT142" s="233">
        <f>IF(AT142=0,,10^-6*AT142*$BW$5*Fronthaul!Q233)</f>
        <v>0</v>
      </c>
      <c r="BU142" s="233">
        <f>IF(AU142=0,,10^-6*AU142*$BW$5*Fronthaul!R233)</f>
        <v>0</v>
      </c>
      <c r="BV142" s="233">
        <f>IF(AV142=0,,10^-6*AV142*$BW$5*Fronthaul!S233)</f>
        <v>0</v>
      </c>
      <c r="BW142" s="233">
        <f>IF(AW142=0,,10^-6*AW142*$BW$5*Fronthaul!T233)</f>
        <v>0</v>
      </c>
      <c r="BX142" s="233">
        <f>IF(AX142=0,,10^-6*AX142*$BW$5*Fronthaul!U233)</f>
        <v>0</v>
      </c>
      <c r="BY142" s="233">
        <f>IF(AY142=0,,10^-6*AY142*$BW$5*Fronthaul!V233)</f>
        <v>0</v>
      </c>
      <c r="BZ142" s="233">
        <f>IF(AZ142=0,,10^-6*AZ142*$BW$5*Fronthaul!W233)</f>
        <v>0</v>
      </c>
      <c r="CA142" s="233">
        <f>IF(BA142=0,,10^-6*BA142*$BW$5*Fronthaul!X233)</f>
        <v>0</v>
      </c>
      <c r="CB142" s="233">
        <f>IF(BB142=0,,10^-6*BB142*$BW$5*Fronthaul!Y233)</f>
        <v>0</v>
      </c>
      <c r="CC142" s="233">
        <f>IF(BC142=0,,10^-6*BC142*$BW$5*Fronthaul!Z233)</f>
        <v>0</v>
      </c>
    </row>
    <row r="143" spans="1:81">
      <c r="A143" s="218" t="s">
        <v>85</v>
      </c>
      <c r="B143" s="139" t="str">
        <f>Fronthaul!B99</f>
        <v>Grey - All_50 Gbps_10 km</v>
      </c>
      <c r="C143" s="210">
        <f>Fronthaul!C99</f>
        <v>0</v>
      </c>
      <c r="D143" s="210">
        <f>Fronthaul!D99</f>
        <v>0</v>
      </c>
      <c r="E143" s="210">
        <f>Fronthaul!E99</f>
        <v>0</v>
      </c>
      <c r="F143" s="210">
        <f>Fronthaul!F99</f>
        <v>0</v>
      </c>
      <c r="G143" s="210">
        <f>Fronthaul!G99</f>
        <v>0</v>
      </c>
      <c r="H143" s="210">
        <f>Fronthaul!H99</f>
        <v>0</v>
      </c>
      <c r="I143" s="210">
        <f>Fronthaul!I99</f>
        <v>0</v>
      </c>
      <c r="J143" s="210">
        <f>Fronthaul!J99</f>
        <v>0</v>
      </c>
      <c r="K143" s="210">
        <f>Fronthaul!K99</f>
        <v>0</v>
      </c>
      <c r="L143" s="210">
        <f>Fronthaul!L99</f>
        <v>0</v>
      </c>
      <c r="M143" s="210">
        <f>Fronthaul!M99</f>
        <v>0</v>
      </c>
      <c r="O143" s="139" t="str">
        <f t="shared" si="129"/>
        <v>Grey - All_50 Gbps_10 km</v>
      </c>
      <c r="P143" s="210">
        <f>Fronthaul!C132</f>
        <v>0</v>
      </c>
      <c r="Q143" s="210">
        <f>Fronthaul!D132</f>
        <v>0</v>
      </c>
      <c r="R143" s="210">
        <f>Fronthaul!E132</f>
        <v>0</v>
      </c>
      <c r="S143" s="210">
        <f>Fronthaul!F132</f>
        <v>0</v>
      </c>
      <c r="T143" s="210">
        <f>Fronthaul!G132</f>
        <v>0</v>
      </c>
      <c r="U143" s="210">
        <f>Fronthaul!H132</f>
        <v>0</v>
      </c>
      <c r="V143" s="210">
        <f>Fronthaul!I132</f>
        <v>0</v>
      </c>
      <c r="W143" s="210">
        <f>Fronthaul!J132</f>
        <v>0</v>
      </c>
      <c r="X143" s="210">
        <f>Fronthaul!K132</f>
        <v>0</v>
      </c>
      <c r="Y143" s="210">
        <f>Fronthaul!L132</f>
        <v>0</v>
      </c>
      <c r="Z143" s="210">
        <f>Fronthaul!M132</f>
        <v>0</v>
      </c>
      <c r="AB143" s="211" t="s">
        <v>104</v>
      </c>
      <c r="AC143" s="267">
        <v>1</v>
      </c>
      <c r="AE143" s="139" t="str">
        <f t="shared" si="104"/>
        <v>Grey - All_50 Gbps_10 km</v>
      </c>
      <c r="AF143" s="210">
        <f t="shared" si="106"/>
        <v>0</v>
      </c>
      <c r="AG143" s="210">
        <f t="shared" si="107"/>
        <v>0</v>
      </c>
      <c r="AH143" s="210">
        <f t="shared" si="108"/>
        <v>0</v>
      </c>
      <c r="AI143" s="210">
        <f t="shared" si="109"/>
        <v>0</v>
      </c>
      <c r="AJ143" s="210">
        <f t="shared" si="110"/>
        <v>0</v>
      </c>
      <c r="AK143" s="210">
        <f t="shared" si="111"/>
        <v>0</v>
      </c>
      <c r="AL143" s="210">
        <f t="shared" si="112"/>
        <v>0</v>
      </c>
      <c r="AM143" s="210">
        <f t="shared" si="113"/>
        <v>0</v>
      </c>
      <c r="AN143" s="210">
        <f t="shared" si="114"/>
        <v>0</v>
      </c>
      <c r="AO143" s="210">
        <f t="shared" si="115"/>
        <v>0</v>
      </c>
      <c r="AP143" s="210">
        <f t="shared" si="116"/>
        <v>0</v>
      </c>
      <c r="AR143" s="139" t="str">
        <f t="shared" si="105"/>
        <v>Grey - All_50 Gbps_10 km</v>
      </c>
      <c r="AS143" s="210">
        <f t="shared" si="117"/>
        <v>0</v>
      </c>
      <c r="AT143" s="210">
        <f t="shared" si="118"/>
        <v>0</v>
      </c>
      <c r="AU143" s="210">
        <f t="shared" si="119"/>
        <v>0</v>
      </c>
      <c r="AV143" s="210">
        <f t="shared" si="120"/>
        <v>0</v>
      </c>
      <c r="AW143" s="210">
        <f t="shared" si="121"/>
        <v>0</v>
      </c>
      <c r="AX143" s="210">
        <f t="shared" si="122"/>
        <v>0</v>
      </c>
      <c r="AY143" s="210">
        <f t="shared" si="123"/>
        <v>0</v>
      </c>
      <c r="AZ143" s="210">
        <f t="shared" si="124"/>
        <v>0</v>
      </c>
      <c r="BA143" s="210">
        <f t="shared" si="125"/>
        <v>0</v>
      </c>
      <c r="BB143" s="210">
        <f t="shared" si="126"/>
        <v>0</v>
      </c>
      <c r="BC143" s="210">
        <f t="shared" si="127"/>
        <v>0</v>
      </c>
      <c r="BE143" s="139" t="str">
        <f t="shared" si="130"/>
        <v>Grey - All_50 Gbps_10 km</v>
      </c>
      <c r="BF143" s="233">
        <f>IF(AF143=0,,10^-6*AF143*$BJ$5*Fronthaul!P234)</f>
        <v>0</v>
      </c>
      <c r="BG143" s="233">
        <f>IF(AG143=0,,10^-6*AG143*$BJ$5*Fronthaul!Q234)</f>
        <v>0</v>
      </c>
      <c r="BH143" s="233">
        <f>IF(AH143=0,,10^-6*AH143*$BJ$5*Fronthaul!R234)</f>
        <v>0</v>
      </c>
      <c r="BI143" s="233">
        <f>IF(AI143=0,,10^-6*AI143*$BJ$5*Fronthaul!S234)</f>
        <v>0</v>
      </c>
      <c r="BJ143" s="233">
        <f>IF(AJ143=0,,10^-6*AJ143*$BJ$5*Fronthaul!T234)</f>
        <v>0</v>
      </c>
      <c r="BK143" s="233">
        <f>IF(AK143=0,,10^-6*AK143*$BJ$5*Fronthaul!U234)</f>
        <v>0</v>
      </c>
      <c r="BL143" s="233">
        <f>IF(AL143=0,,10^-6*AL143*$BJ$5*Fronthaul!V234)</f>
        <v>0</v>
      </c>
      <c r="BM143" s="233">
        <f>IF(AM143=0,,10^-6*AM143*$BJ$5*Fronthaul!W234)</f>
        <v>0</v>
      </c>
      <c r="BN143" s="233">
        <f>IF(AN143=0,,10^-6*AN143*$BJ$5*Fronthaul!X234)</f>
        <v>0</v>
      </c>
      <c r="BO143" s="233">
        <f>IF(AO143=0,,10^-6*AO143*$BJ$5*Fronthaul!Y234)</f>
        <v>0</v>
      </c>
      <c r="BP143" s="233">
        <f>IF(AP143=0,,10^-6*AP143*$BJ$5*Fronthaul!Z234)</f>
        <v>0</v>
      </c>
      <c r="BR143" s="139" t="str">
        <f t="shared" si="128"/>
        <v>Grey - All_50 Gbps_10 km</v>
      </c>
      <c r="BS143" s="233">
        <f>IF(AS143=0,,10^-6*AS143*$BW$5*Fronthaul!P234)</f>
        <v>0</v>
      </c>
      <c r="BT143" s="233">
        <f>IF(AT143=0,,10^-6*AT143*$BW$5*Fronthaul!Q234)</f>
        <v>0</v>
      </c>
      <c r="BU143" s="233">
        <f>IF(AU143=0,,10^-6*AU143*$BW$5*Fronthaul!R234)</f>
        <v>0</v>
      </c>
      <c r="BV143" s="233">
        <f>IF(AV143=0,,10^-6*AV143*$BW$5*Fronthaul!S234)</f>
        <v>0</v>
      </c>
      <c r="BW143" s="233">
        <f>IF(AW143=0,,10^-6*AW143*$BW$5*Fronthaul!T234)</f>
        <v>0</v>
      </c>
      <c r="BX143" s="233">
        <f>IF(AX143=0,,10^-6*AX143*$BW$5*Fronthaul!U234)</f>
        <v>0</v>
      </c>
      <c r="BY143" s="233">
        <f>IF(AY143=0,,10^-6*AY143*$BW$5*Fronthaul!V234)</f>
        <v>0</v>
      </c>
      <c r="BZ143" s="233">
        <f>IF(AZ143=0,,10^-6*AZ143*$BW$5*Fronthaul!W234)</f>
        <v>0</v>
      </c>
      <c r="CA143" s="233">
        <f>IF(BA143=0,,10^-6*BA143*$BW$5*Fronthaul!X234)</f>
        <v>0</v>
      </c>
      <c r="CB143" s="233">
        <f>IF(BB143=0,,10^-6*BB143*$BW$5*Fronthaul!Y234)</f>
        <v>0</v>
      </c>
      <c r="CC143" s="233">
        <f>IF(BC143=0,,10^-6*BC143*$BW$5*Fronthaul!Z234)</f>
        <v>0</v>
      </c>
    </row>
    <row r="144" spans="1:81">
      <c r="A144" s="218" t="s">
        <v>85</v>
      </c>
      <c r="B144" s="139" t="str">
        <f>Fronthaul!B100</f>
        <v>Grey - All_50 Gbps_ 40 km</v>
      </c>
      <c r="C144" s="210">
        <f>Fronthaul!C100</f>
        <v>0</v>
      </c>
      <c r="D144" s="210">
        <f>Fronthaul!D100</f>
        <v>0</v>
      </c>
      <c r="E144" s="210">
        <f>Fronthaul!E100</f>
        <v>0</v>
      </c>
      <c r="F144" s="210">
        <f>Fronthaul!F100</f>
        <v>0</v>
      </c>
      <c r="G144" s="210">
        <f>Fronthaul!G100</f>
        <v>0</v>
      </c>
      <c r="H144" s="210">
        <f>Fronthaul!H100</f>
        <v>0</v>
      </c>
      <c r="I144" s="210">
        <f>Fronthaul!I100</f>
        <v>0</v>
      </c>
      <c r="J144" s="210">
        <f>Fronthaul!J100</f>
        <v>0</v>
      </c>
      <c r="K144" s="210">
        <f>Fronthaul!K100</f>
        <v>0</v>
      </c>
      <c r="L144" s="210">
        <f>Fronthaul!L100</f>
        <v>0</v>
      </c>
      <c r="M144" s="210">
        <f>Fronthaul!M100</f>
        <v>0</v>
      </c>
      <c r="O144" s="139" t="str">
        <f t="shared" si="129"/>
        <v>Grey - All_50 Gbps_ 40 km</v>
      </c>
      <c r="P144" s="210">
        <f>Fronthaul!C133</f>
        <v>0</v>
      </c>
      <c r="Q144" s="210">
        <f>Fronthaul!D133</f>
        <v>0</v>
      </c>
      <c r="R144" s="210">
        <f>Fronthaul!E133</f>
        <v>0</v>
      </c>
      <c r="S144" s="210">
        <f>Fronthaul!F133</f>
        <v>0</v>
      </c>
      <c r="T144" s="210">
        <f>Fronthaul!G133</f>
        <v>0</v>
      </c>
      <c r="U144" s="210">
        <f>Fronthaul!H133</f>
        <v>0</v>
      </c>
      <c r="V144" s="210">
        <f>Fronthaul!I133</f>
        <v>0</v>
      </c>
      <c r="W144" s="210">
        <f>Fronthaul!J133</f>
        <v>0</v>
      </c>
      <c r="X144" s="210">
        <f>Fronthaul!K133</f>
        <v>0</v>
      </c>
      <c r="Y144" s="210">
        <f>Fronthaul!L133</f>
        <v>0</v>
      </c>
      <c r="Z144" s="210">
        <f>Fronthaul!M133</f>
        <v>0</v>
      </c>
      <c r="AB144" s="211" t="s">
        <v>104</v>
      </c>
      <c r="AC144" s="267">
        <v>1</v>
      </c>
      <c r="AE144" s="139" t="str">
        <f t="shared" si="104"/>
        <v>Grey - All_50 Gbps_ 40 km</v>
      </c>
      <c r="AF144" s="210">
        <f t="shared" si="106"/>
        <v>0</v>
      </c>
      <c r="AG144" s="210">
        <f t="shared" si="107"/>
        <v>0</v>
      </c>
      <c r="AH144" s="210">
        <f t="shared" si="108"/>
        <v>0</v>
      </c>
      <c r="AI144" s="210">
        <f t="shared" si="109"/>
        <v>0</v>
      </c>
      <c r="AJ144" s="210">
        <f t="shared" si="110"/>
        <v>0</v>
      </c>
      <c r="AK144" s="210">
        <f t="shared" si="111"/>
        <v>0</v>
      </c>
      <c r="AL144" s="210">
        <f t="shared" si="112"/>
        <v>0</v>
      </c>
      <c r="AM144" s="210">
        <f t="shared" si="113"/>
        <v>0</v>
      </c>
      <c r="AN144" s="210">
        <f t="shared" si="114"/>
        <v>0</v>
      </c>
      <c r="AO144" s="210">
        <f t="shared" si="115"/>
        <v>0</v>
      </c>
      <c r="AP144" s="210">
        <f t="shared" si="116"/>
        <v>0</v>
      </c>
      <c r="AR144" s="139" t="str">
        <f t="shared" si="105"/>
        <v>Grey - All_50 Gbps_ 40 km</v>
      </c>
      <c r="AS144" s="210">
        <f t="shared" si="117"/>
        <v>0</v>
      </c>
      <c r="AT144" s="210">
        <f t="shared" si="118"/>
        <v>0</v>
      </c>
      <c r="AU144" s="210">
        <f t="shared" si="119"/>
        <v>0</v>
      </c>
      <c r="AV144" s="210">
        <f t="shared" si="120"/>
        <v>0</v>
      </c>
      <c r="AW144" s="210">
        <f t="shared" si="121"/>
        <v>0</v>
      </c>
      <c r="AX144" s="210">
        <f t="shared" si="122"/>
        <v>0</v>
      </c>
      <c r="AY144" s="210">
        <f t="shared" si="123"/>
        <v>0</v>
      </c>
      <c r="AZ144" s="210">
        <f t="shared" si="124"/>
        <v>0</v>
      </c>
      <c r="BA144" s="210">
        <f t="shared" si="125"/>
        <v>0</v>
      </c>
      <c r="BB144" s="210">
        <f t="shared" si="126"/>
        <v>0</v>
      </c>
      <c r="BC144" s="210">
        <f t="shared" si="127"/>
        <v>0</v>
      </c>
      <c r="BE144" s="139" t="str">
        <f t="shared" si="130"/>
        <v>Grey - All_50 Gbps_ 40 km</v>
      </c>
      <c r="BF144" s="233">
        <f>IF(AF144=0,,10^-6*AF144*$BJ$5*Fronthaul!P235)</f>
        <v>0</v>
      </c>
      <c r="BG144" s="233">
        <f>IF(AG144=0,,10^-6*AG144*$BJ$5*Fronthaul!Q235)</f>
        <v>0</v>
      </c>
      <c r="BH144" s="233">
        <f>IF(AH144=0,,10^-6*AH144*$BJ$5*Fronthaul!R235)</f>
        <v>0</v>
      </c>
      <c r="BI144" s="233">
        <f>IF(AI144=0,,10^-6*AI144*$BJ$5*Fronthaul!S235)</f>
        <v>0</v>
      </c>
      <c r="BJ144" s="233">
        <f>IF(AJ144=0,,10^-6*AJ144*$BJ$5*Fronthaul!T235)</f>
        <v>0</v>
      </c>
      <c r="BK144" s="233">
        <f>IF(AK144=0,,10^-6*AK144*$BJ$5*Fronthaul!U235)</f>
        <v>0</v>
      </c>
      <c r="BL144" s="233">
        <f>IF(AL144=0,,10^-6*AL144*$BJ$5*Fronthaul!V235)</f>
        <v>0</v>
      </c>
      <c r="BM144" s="233">
        <f>IF(AM144=0,,10^-6*AM144*$BJ$5*Fronthaul!W235)</f>
        <v>0</v>
      </c>
      <c r="BN144" s="233">
        <f>IF(AN144=0,,10^-6*AN144*$BJ$5*Fronthaul!X235)</f>
        <v>0</v>
      </c>
      <c r="BO144" s="233">
        <f>IF(AO144=0,,10^-6*AO144*$BJ$5*Fronthaul!Y235)</f>
        <v>0</v>
      </c>
      <c r="BP144" s="233">
        <f>IF(AP144=0,,10^-6*AP144*$BJ$5*Fronthaul!Z235)</f>
        <v>0</v>
      </c>
      <c r="BR144" s="139" t="str">
        <f t="shared" si="128"/>
        <v>Grey - All_50 Gbps_ 40 km</v>
      </c>
      <c r="BS144" s="233">
        <f>IF(AS144=0,,10^-6*AS144*$BW$5*Fronthaul!P235)</f>
        <v>0</v>
      </c>
      <c r="BT144" s="233">
        <f>IF(AT144=0,,10^-6*AT144*$BW$5*Fronthaul!Q235)</f>
        <v>0</v>
      </c>
      <c r="BU144" s="233">
        <f>IF(AU144=0,,10^-6*AU144*$BW$5*Fronthaul!R235)</f>
        <v>0</v>
      </c>
      <c r="BV144" s="233">
        <f>IF(AV144=0,,10^-6*AV144*$BW$5*Fronthaul!S235)</f>
        <v>0</v>
      </c>
      <c r="BW144" s="233">
        <f>IF(AW144=0,,10^-6*AW144*$BW$5*Fronthaul!T235)</f>
        <v>0</v>
      </c>
      <c r="BX144" s="233">
        <f>IF(AX144=0,,10^-6*AX144*$BW$5*Fronthaul!U235)</f>
        <v>0</v>
      </c>
      <c r="BY144" s="233">
        <f>IF(AY144=0,,10^-6*AY144*$BW$5*Fronthaul!V235)</f>
        <v>0</v>
      </c>
      <c r="BZ144" s="233">
        <f>IF(AZ144=0,,10^-6*AZ144*$BW$5*Fronthaul!W235)</f>
        <v>0</v>
      </c>
      <c r="CA144" s="233">
        <f>IF(BA144=0,,10^-6*BA144*$BW$5*Fronthaul!X235)</f>
        <v>0</v>
      </c>
      <c r="CB144" s="233">
        <f>IF(BB144=0,,10^-6*BB144*$BW$5*Fronthaul!Y235)</f>
        <v>0</v>
      </c>
      <c r="CC144" s="233">
        <f>IF(BC144=0,,10^-6*BC144*$BW$5*Fronthaul!Z235)</f>
        <v>0</v>
      </c>
    </row>
    <row r="145" spans="1:81">
      <c r="A145" s="218" t="s">
        <v>85</v>
      </c>
      <c r="B145" s="139" t="str">
        <f>Fronthaul!B101</f>
        <v>Grey - All_100 Gbps_2 km</v>
      </c>
      <c r="C145" s="210">
        <f>Fronthaul!C101</f>
        <v>0</v>
      </c>
      <c r="D145" s="210">
        <f>Fronthaul!D101</f>
        <v>0</v>
      </c>
      <c r="E145" s="210">
        <f>Fronthaul!E101</f>
        <v>0</v>
      </c>
      <c r="F145" s="210">
        <f>Fronthaul!F101</f>
        <v>0</v>
      </c>
      <c r="G145" s="210">
        <f>Fronthaul!G101</f>
        <v>0</v>
      </c>
      <c r="H145" s="210">
        <f>Fronthaul!H101</f>
        <v>0</v>
      </c>
      <c r="I145" s="210">
        <f>Fronthaul!I101</f>
        <v>0</v>
      </c>
      <c r="J145" s="210">
        <f>Fronthaul!J101</f>
        <v>0</v>
      </c>
      <c r="K145" s="210">
        <f>Fronthaul!K101</f>
        <v>0</v>
      </c>
      <c r="L145" s="210">
        <f>Fronthaul!L101</f>
        <v>0</v>
      </c>
      <c r="M145" s="210">
        <f>Fronthaul!M101</f>
        <v>0</v>
      </c>
      <c r="O145" s="139" t="str">
        <f t="shared" si="129"/>
        <v>Grey - All_100 Gbps_2 km</v>
      </c>
      <c r="P145" s="210">
        <f>Fronthaul!C134</f>
        <v>0</v>
      </c>
      <c r="Q145" s="210">
        <f>Fronthaul!D134</f>
        <v>2000</v>
      </c>
      <c r="R145" s="210">
        <f>Fronthaul!E134</f>
        <v>0</v>
      </c>
      <c r="S145" s="210">
        <f>Fronthaul!F134</f>
        <v>0</v>
      </c>
      <c r="T145" s="210">
        <f>Fronthaul!G134</f>
        <v>0</v>
      </c>
      <c r="U145" s="210">
        <f>Fronthaul!H134</f>
        <v>0</v>
      </c>
      <c r="V145" s="210">
        <f>Fronthaul!I134</f>
        <v>0</v>
      </c>
      <c r="W145" s="210">
        <f>Fronthaul!J134</f>
        <v>0</v>
      </c>
      <c r="X145" s="210">
        <f>Fronthaul!K134</f>
        <v>0</v>
      </c>
      <c r="Y145" s="210">
        <f>Fronthaul!L134</f>
        <v>0</v>
      </c>
      <c r="Z145" s="210">
        <f>Fronthaul!M134</f>
        <v>0</v>
      </c>
      <c r="AB145" s="211" t="s">
        <v>104</v>
      </c>
      <c r="AC145" s="267">
        <v>1</v>
      </c>
      <c r="AE145" s="139" t="str">
        <f t="shared" si="104"/>
        <v>Grey - All_100 Gbps_2 km</v>
      </c>
      <c r="AF145" s="210">
        <f t="shared" si="106"/>
        <v>0</v>
      </c>
      <c r="AG145" s="210">
        <f t="shared" si="107"/>
        <v>2000</v>
      </c>
      <c r="AH145" s="210">
        <f t="shared" si="108"/>
        <v>0</v>
      </c>
      <c r="AI145" s="210">
        <f t="shared" si="109"/>
        <v>0</v>
      </c>
      <c r="AJ145" s="210">
        <f t="shared" si="110"/>
        <v>0</v>
      </c>
      <c r="AK145" s="210">
        <f t="shared" si="111"/>
        <v>0</v>
      </c>
      <c r="AL145" s="210">
        <f t="shared" si="112"/>
        <v>0</v>
      </c>
      <c r="AM145" s="210">
        <f t="shared" si="113"/>
        <v>0</v>
      </c>
      <c r="AN145" s="210">
        <f t="shared" si="114"/>
        <v>0</v>
      </c>
      <c r="AO145" s="210">
        <f t="shared" si="115"/>
        <v>0</v>
      </c>
      <c r="AP145" s="210">
        <f t="shared" si="116"/>
        <v>0</v>
      </c>
      <c r="AR145" s="139" t="str">
        <f t="shared" si="105"/>
        <v>Grey - All_100 Gbps_2 km</v>
      </c>
      <c r="AS145" s="210">
        <f t="shared" si="117"/>
        <v>0</v>
      </c>
      <c r="AT145" s="210">
        <f t="shared" si="118"/>
        <v>0</v>
      </c>
      <c r="AU145" s="210">
        <f t="shared" si="119"/>
        <v>0</v>
      </c>
      <c r="AV145" s="210">
        <f t="shared" si="120"/>
        <v>0</v>
      </c>
      <c r="AW145" s="210">
        <f t="shared" si="121"/>
        <v>0</v>
      </c>
      <c r="AX145" s="210">
        <f t="shared" si="122"/>
        <v>0</v>
      </c>
      <c r="AY145" s="210">
        <f t="shared" si="123"/>
        <v>0</v>
      </c>
      <c r="AZ145" s="210">
        <f t="shared" si="124"/>
        <v>0</v>
      </c>
      <c r="BA145" s="210">
        <f t="shared" si="125"/>
        <v>0</v>
      </c>
      <c r="BB145" s="210">
        <f t="shared" si="126"/>
        <v>0</v>
      </c>
      <c r="BC145" s="210">
        <f t="shared" si="127"/>
        <v>0</v>
      </c>
      <c r="BE145" s="139" t="str">
        <f t="shared" si="130"/>
        <v>Grey - All_100 Gbps_2 km</v>
      </c>
      <c r="BF145" s="233">
        <f>IF(AF145=0,,10^-6*AF145*$BJ$5*Fronthaul!P236)</f>
        <v>0</v>
      </c>
      <c r="BG145" s="233">
        <f>IF(AG145=0,,10^-6*AG145*$BJ$5*Fronthaul!Q236)</f>
        <v>0.24000000000000002</v>
      </c>
      <c r="BH145" s="233">
        <f>IF(AH145=0,,10^-6*AH145*$BJ$5*Fronthaul!R236)</f>
        <v>0</v>
      </c>
      <c r="BI145" s="233">
        <f>IF(AI145=0,,10^-6*AI145*$BJ$5*Fronthaul!S236)</f>
        <v>0</v>
      </c>
      <c r="BJ145" s="233">
        <f>IF(AJ145=0,,10^-6*AJ145*$BJ$5*Fronthaul!T236)</f>
        <v>0</v>
      </c>
      <c r="BK145" s="233">
        <f>IF(AK145=0,,10^-6*AK145*$BJ$5*Fronthaul!U236)</f>
        <v>0</v>
      </c>
      <c r="BL145" s="233">
        <f>IF(AL145=0,,10^-6*AL145*$BJ$5*Fronthaul!V236)</f>
        <v>0</v>
      </c>
      <c r="BM145" s="233">
        <f>IF(AM145=0,,10^-6*AM145*$BJ$5*Fronthaul!W236)</f>
        <v>0</v>
      </c>
      <c r="BN145" s="233">
        <f>IF(AN145=0,,10^-6*AN145*$BJ$5*Fronthaul!X236)</f>
        <v>0</v>
      </c>
      <c r="BO145" s="233">
        <f>IF(AO145=0,,10^-6*AO145*$BJ$5*Fronthaul!Y236)</f>
        <v>0</v>
      </c>
      <c r="BP145" s="233">
        <f>IF(AP145=0,,10^-6*AP145*$BJ$5*Fronthaul!Z236)</f>
        <v>0</v>
      </c>
      <c r="BR145" s="139" t="str">
        <f t="shared" si="128"/>
        <v>Grey - All_100 Gbps_2 km</v>
      </c>
      <c r="BS145" s="233">
        <f>IF(AS145=0,,10^-6*AS145*$BW$5*Fronthaul!P236)</f>
        <v>0</v>
      </c>
      <c r="BT145" s="233">
        <f>IF(AT145=0,,10^-6*AT145*$BW$5*Fronthaul!Q236)</f>
        <v>0</v>
      </c>
      <c r="BU145" s="233">
        <f>IF(AU145=0,,10^-6*AU145*$BW$5*Fronthaul!R236)</f>
        <v>0</v>
      </c>
      <c r="BV145" s="233">
        <f>IF(AV145=0,,10^-6*AV145*$BW$5*Fronthaul!S236)</f>
        <v>0</v>
      </c>
      <c r="BW145" s="233">
        <f>IF(AW145=0,,10^-6*AW145*$BW$5*Fronthaul!T236)</f>
        <v>0</v>
      </c>
      <c r="BX145" s="233">
        <f>IF(AX145=0,,10^-6*AX145*$BW$5*Fronthaul!U236)</f>
        <v>0</v>
      </c>
      <c r="BY145" s="233">
        <f>IF(AY145=0,,10^-6*AY145*$BW$5*Fronthaul!V236)</f>
        <v>0</v>
      </c>
      <c r="BZ145" s="233">
        <f>IF(AZ145=0,,10^-6*AZ145*$BW$5*Fronthaul!W236)</f>
        <v>0</v>
      </c>
      <c r="CA145" s="233">
        <f>IF(BA145=0,,10^-6*BA145*$BW$5*Fronthaul!X236)</f>
        <v>0</v>
      </c>
      <c r="CB145" s="233">
        <f>IF(BB145=0,,10^-6*BB145*$BW$5*Fronthaul!Y236)</f>
        <v>0</v>
      </c>
      <c r="CC145" s="233">
        <f>IF(BC145=0,,10^-6*BC145*$BW$5*Fronthaul!Z236)</f>
        <v>0</v>
      </c>
    </row>
    <row r="146" spans="1:81">
      <c r="A146" s="218" t="s">
        <v>85</v>
      </c>
      <c r="B146" s="139" t="str">
        <f>Fronthaul!B102</f>
        <v>Grey - All_100 Gbps_ 15 km</v>
      </c>
      <c r="C146" s="210">
        <f>Fronthaul!C102</f>
        <v>0</v>
      </c>
      <c r="D146" s="210">
        <f>Fronthaul!D102</f>
        <v>0</v>
      </c>
      <c r="E146" s="210">
        <f>Fronthaul!E102</f>
        <v>0</v>
      </c>
      <c r="F146" s="210">
        <f>Fronthaul!F102</f>
        <v>0</v>
      </c>
      <c r="G146" s="210">
        <f>Fronthaul!G102</f>
        <v>0</v>
      </c>
      <c r="H146" s="210">
        <f>Fronthaul!H102</f>
        <v>0</v>
      </c>
      <c r="I146" s="210">
        <f>Fronthaul!I102</f>
        <v>0</v>
      </c>
      <c r="J146" s="210">
        <f>Fronthaul!J102</f>
        <v>0</v>
      </c>
      <c r="K146" s="210">
        <f>Fronthaul!K102</f>
        <v>0</v>
      </c>
      <c r="L146" s="210">
        <f>Fronthaul!L102</f>
        <v>0</v>
      </c>
      <c r="M146" s="210">
        <f>Fronthaul!M102</f>
        <v>0</v>
      </c>
      <c r="O146" s="139" t="str">
        <f t="shared" si="129"/>
        <v>Grey - All_100 Gbps_ 15 km</v>
      </c>
      <c r="P146" s="210">
        <f>Fronthaul!C135</f>
        <v>0</v>
      </c>
      <c r="Q146" s="210">
        <f>Fronthaul!D135</f>
        <v>200</v>
      </c>
      <c r="R146" s="210">
        <f>Fronthaul!E135</f>
        <v>0</v>
      </c>
      <c r="S146" s="210">
        <f>Fronthaul!F135</f>
        <v>0</v>
      </c>
      <c r="T146" s="210">
        <f>Fronthaul!G135</f>
        <v>0</v>
      </c>
      <c r="U146" s="210">
        <f>Fronthaul!H135</f>
        <v>0</v>
      </c>
      <c r="V146" s="210">
        <f>Fronthaul!I135</f>
        <v>0</v>
      </c>
      <c r="W146" s="210">
        <f>Fronthaul!J135</f>
        <v>0</v>
      </c>
      <c r="X146" s="210">
        <f>Fronthaul!K135</f>
        <v>0</v>
      </c>
      <c r="Y146" s="210">
        <f>Fronthaul!L135</f>
        <v>0</v>
      </c>
      <c r="Z146" s="210">
        <f>Fronthaul!M135</f>
        <v>0</v>
      </c>
      <c r="AB146" s="211" t="s">
        <v>104</v>
      </c>
      <c r="AC146" s="267">
        <v>1</v>
      </c>
      <c r="AE146" s="139" t="str">
        <f t="shared" ref="AE146:AE177" si="131">B146</f>
        <v>Grey - All_100 Gbps_ 15 km</v>
      </c>
      <c r="AF146" s="210">
        <f t="shared" si="106"/>
        <v>0</v>
      </c>
      <c r="AG146" s="210">
        <f t="shared" si="107"/>
        <v>200</v>
      </c>
      <c r="AH146" s="210">
        <f t="shared" si="108"/>
        <v>0</v>
      </c>
      <c r="AI146" s="210">
        <f t="shared" si="109"/>
        <v>0</v>
      </c>
      <c r="AJ146" s="210">
        <f t="shared" si="110"/>
        <v>0</v>
      </c>
      <c r="AK146" s="210">
        <f t="shared" si="111"/>
        <v>0</v>
      </c>
      <c r="AL146" s="210">
        <f t="shared" si="112"/>
        <v>0</v>
      </c>
      <c r="AM146" s="210">
        <f t="shared" si="113"/>
        <v>0</v>
      </c>
      <c r="AN146" s="210">
        <f t="shared" si="114"/>
        <v>0</v>
      </c>
      <c r="AO146" s="210">
        <f t="shared" si="115"/>
        <v>0</v>
      </c>
      <c r="AP146" s="210">
        <f t="shared" si="116"/>
        <v>0</v>
      </c>
      <c r="AR146" s="139" t="str">
        <f t="shared" ref="AR146:AR177" si="132">B146</f>
        <v>Grey - All_100 Gbps_ 15 km</v>
      </c>
      <c r="AS146" s="210">
        <f t="shared" si="117"/>
        <v>0</v>
      </c>
      <c r="AT146" s="210">
        <f t="shared" si="118"/>
        <v>0</v>
      </c>
      <c r="AU146" s="210">
        <f t="shared" si="119"/>
        <v>0</v>
      </c>
      <c r="AV146" s="210">
        <f t="shared" si="120"/>
        <v>0</v>
      </c>
      <c r="AW146" s="210">
        <f t="shared" si="121"/>
        <v>0</v>
      </c>
      <c r="AX146" s="210">
        <f t="shared" si="122"/>
        <v>0</v>
      </c>
      <c r="AY146" s="210">
        <f t="shared" si="123"/>
        <v>0</v>
      </c>
      <c r="AZ146" s="210">
        <f t="shared" si="124"/>
        <v>0</v>
      </c>
      <c r="BA146" s="210">
        <f t="shared" si="125"/>
        <v>0</v>
      </c>
      <c r="BB146" s="210">
        <f t="shared" si="126"/>
        <v>0</v>
      </c>
      <c r="BC146" s="210">
        <f t="shared" si="127"/>
        <v>0</v>
      </c>
      <c r="BE146" s="139" t="str">
        <f t="shared" si="130"/>
        <v>Grey - All_100 Gbps_ 15 km</v>
      </c>
      <c r="BF146" s="233">
        <f>IF(AF146=0,,10^-6*AF146*$BJ$5*Fronthaul!P237)</f>
        <v>0</v>
      </c>
      <c r="BG146" s="233">
        <f>IF(AG146=0,,10^-6*AG146*$BJ$5*Fronthaul!Q237)</f>
        <v>3.7199999999999997E-2</v>
      </c>
      <c r="BH146" s="233">
        <f>IF(AH146=0,,10^-6*AH146*$BJ$5*Fronthaul!R237)</f>
        <v>0</v>
      </c>
      <c r="BI146" s="233">
        <f>IF(AI146=0,,10^-6*AI146*$BJ$5*Fronthaul!S237)</f>
        <v>0</v>
      </c>
      <c r="BJ146" s="233">
        <f>IF(AJ146=0,,10^-6*AJ146*$BJ$5*Fronthaul!T237)</f>
        <v>0</v>
      </c>
      <c r="BK146" s="233">
        <f>IF(AK146=0,,10^-6*AK146*$BJ$5*Fronthaul!U237)</f>
        <v>0</v>
      </c>
      <c r="BL146" s="233">
        <f>IF(AL146=0,,10^-6*AL146*$BJ$5*Fronthaul!V237)</f>
        <v>0</v>
      </c>
      <c r="BM146" s="233">
        <f>IF(AM146=0,,10^-6*AM146*$BJ$5*Fronthaul!W237)</f>
        <v>0</v>
      </c>
      <c r="BN146" s="233">
        <f>IF(AN146=0,,10^-6*AN146*$BJ$5*Fronthaul!X237)</f>
        <v>0</v>
      </c>
      <c r="BO146" s="233">
        <f>IF(AO146=0,,10^-6*AO146*$BJ$5*Fronthaul!Y237)</f>
        <v>0</v>
      </c>
      <c r="BP146" s="233">
        <f>IF(AP146=0,,10^-6*AP146*$BJ$5*Fronthaul!Z237)</f>
        <v>0</v>
      </c>
      <c r="BR146" s="139" t="str">
        <f t="shared" si="128"/>
        <v>Grey - All_100 Gbps_ 15 km</v>
      </c>
      <c r="BS146" s="233">
        <f>IF(AS146=0,,10^-6*AS146*$BW$5*Fronthaul!P237)</f>
        <v>0</v>
      </c>
      <c r="BT146" s="233">
        <f>IF(AT146=0,,10^-6*AT146*$BW$5*Fronthaul!Q237)</f>
        <v>0</v>
      </c>
      <c r="BU146" s="233">
        <f>IF(AU146=0,,10^-6*AU146*$BW$5*Fronthaul!R237)</f>
        <v>0</v>
      </c>
      <c r="BV146" s="233">
        <f>IF(AV146=0,,10^-6*AV146*$BW$5*Fronthaul!S237)</f>
        <v>0</v>
      </c>
      <c r="BW146" s="233">
        <f>IF(AW146=0,,10^-6*AW146*$BW$5*Fronthaul!T237)</f>
        <v>0</v>
      </c>
      <c r="BX146" s="233">
        <f>IF(AX146=0,,10^-6*AX146*$BW$5*Fronthaul!U237)</f>
        <v>0</v>
      </c>
      <c r="BY146" s="233">
        <f>IF(AY146=0,,10^-6*AY146*$BW$5*Fronthaul!V237)</f>
        <v>0</v>
      </c>
      <c r="BZ146" s="233">
        <f>IF(AZ146=0,,10^-6*AZ146*$BW$5*Fronthaul!W237)</f>
        <v>0</v>
      </c>
      <c r="CA146" s="233">
        <f>IF(BA146=0,,10^-6*BA146*$BW$5*Fronthaul!X237)</f>
        <v>0</v>
      </c>
      <c r="CB146" s="233">
        <f>IF(BB146=0,,10^-6*BB146*$BW$5*Fronthaul!Y237)</f>
        <v>0</v>
      </c>
      <c r="CC146" s="233">
        <f>IF(BC146=0,,10^-6*BC146*$BW$5*Fronthaul!Z237)</f>
        <v>0</v>
      </c>
    </row>
    <row r="147" spans="1:81">
      <c r="A147" s="218" t="s">
        <v>85</v>
      </c>
      <c r="B147" s="139" t="str">
        <f>Fronthaul!B103</f>
        <v>CWDM_10 Gbps_10 km</v>
      </c>
      <c r="C147" s="210">
        <f>Fronthaul!C103</f>
        <v>0</v>
      </c>
      <c r="D147" s="210">
        <f>Fronthaul!D103</f>
        <v>134478</v>
      </c>
      <c r="E147" s="210">
        <f>Fronthaul!E103</f>
        <v>0</v>
      </c>
      <c r="F147" s="210">
        <f>Fronthaul!F103</f>
        <v>0</v>
      </c>
      <c r="G147" s="210">
        <f>Fronthaul!G103</f>
        <v>0</v>
      </c>
      <c r="H147" s="210">
        <f>Fronthaul!H103</f>
        <v>0</v>
      </c>
      <c r="I147" s="210">
        <f>Fronthaul!I103</f>
        <v>0</v>
      </c>
      <c r="J147" s="210">
        <f>Fronthaul!J103</f>
        <v>0</v>
      </c>
      <c r="K147" s="210">
        <f>Fronthaul!K103</f>
        <v>0</v>
      </c>
      <c r="L147" s="210">
        <f>Fronthaul!L103</f>
        <v>0</v>
      </c>
      <c r="M147" s="210">
        <f>Fronthaul!M103</f>
        <v>0</v>
      </c>
      <c r="O147" s="139" t="str">
        <f t="shared" si="129"/>
        <v>CWDM_10 Gbps_10 km</v>
      </c>
      <c r="P147" s="210">
        <f>Fronthaul!C136</f>
        <v>0</v>
      </c>
      <c r="Q147" s="210">
        <f>Fronthaul!D136</f>
        <v>0</v>
      </c>
      <c r="R147" s="210">
        <f>Fronthaul!E136</f>
        <v>0</v>
      </c>
      <c r="S147" s="210">
        <f>Fronthaul!F136</f>
        <v>0</v>
      </c>
      <c r="T147" s="210">
        <f>Fronthaul!G136</f>
        <v>0</v>
      </c>
      <c r="U147" s="210">
        <f>Fronthaul!H136</f>
        <v>0</v>
      </c>
      <c r="V147" s="210">
        <f>Fronthaul!I136</f>
        <v>0</v>
      </c>
      <c r="W147" s="210">
        <f>Fronthaul!J136</f>
        <v>0</v>
      </c>
      <c r="X147" s="210">
        <f>Fronthaul!K136</f>
        <v>0</v>
      </c>
      <c r="Y147" s="210">
        <f>Fronthaul!L136</f>
        <v>0</v>
      </c>
      <c r="Z147" s="210">
        <f>Fronthaul!M136</f>
        <v>0</v>
      </c>
      <c r="AB147" s="211" t="s">
        <v>103</v>
      </c>
      <c r="AC147" s="267">
        <v>1</v>
      </c>
      <c r="AE147" s="139" t="str">
        <f t="shared" si="131"/>
        <v>CWDM_10 Gbps_10 km</v>
      </c>
      <c r="AF147" s="210">
        <f t="shared" si="106"/>
        <v>0</v>
      </c>
      <c r="AG147" s="210">
        <f t="shared" si="107"/>
        <v>134478</v>
      </c>
      <c r="AH147" s="210">
        <f t="shared" si="108"/>
        <v>0</v>
      </c>
      <c r="AI147" s="210">
        <f t="shared" si="109"/>
        <v>0</v>
      </c>
      <c r="AJ147" s="210">
        <f t="shared" si="110"/>
        <v>0</v>
      </c>
      <c r="AK147" s="210">
        <f t="shared" si="111"/>
        <v>0</v>
      </c>
      <c r="AL147" s="210">
        <f t="shared" si="112"/>
        <v>0</v>
      </c>
      <c r="AM147" s="210">
        <f t="shared" si="113"/>
        <v>0</v>
      </c>
      <c r="AN147" s="210">
        <f t="shared" si="114"/>
        <v>0</v>
      </c>
      <c r="AO147" s="210">
        <f t="shared" si="115"/>
        <v>0</v>
      </c>
      <c r="AP147" s="210">
        <f t="shared" si="116"/>
        <v>0</v>
      </c>
      <c r="AR147" s="139" t="str">
        <f t="shared" si="132"/>
        <v>CWDM_10 Gbps_10 km</v>
      </c>
      <c r="AS147" s="210">
        <f t="shared" si="117"/>
        <v>0</v>
      </c>
      <c r="AT147" s="210">
        <f t="shared" si="118"/>
        <v>0</v>
      </c>
      <c r="AU147" s="210">
        <f t="shared" si="119"/>
        <v>0</v>
      </c>
      <c r="AV147" s="210">
        <f t="shared" si="120"/>
        <v>0</v>
      </c>
      <c r="AW147" s="210">
        <f t="shared" si="121"/>
        <v>0</v>
      </c>
      <c r="AX147" s="210">
        <f t="shared" si="122"/>
        <v>0</v>
      </c>
      <c r="AY147" s="210">
        <f t="shared" si="123"/>
        <v>0</v>
      </c>
      <c r="AZ147" s="210">
        <f t="shared" si="124"/>
        <v>0</v>
      </c>
      <c r="BA147" s="210">
        <f t="shared" si="125"/>
        <v>0</v>
      </c>
      <c r="BB147" s="210">
        <f t="shared" si="126"/>
        <v>0</v>
      </c>
      <c r="BC147" s="210">
        <f t="shared" si="127"/>
        <v>0</v>
      </c>
      <c r="BE147" s="139" t="str">
        <f t="shared" si="130"/>
        <v>CWDM_10 Gbps_10 km</v>
      </c>
      <c r="BF147" s="233">
        <f>IF(AF147=0,,10^-6*AF147*$BJ$5*Fronthaul!P238)</f>
        <v>0</v>
      </c>
      <c r="BG147" s="233">
        <f>IF(AG147=0,,10^-6*AG147*$BJ$5*Fronthaul!Q238)</f>
        <v>5.1272559999999991</v>
      </c>
      <c r="BH147" s="233">
        <f>IF(AH147=0,,10^-6*AH147*$BJ$5*Fronthaul!R238)</f>
        <v>0</v>
      </c>
      <c r="BI147" s="233">
        <f>IF(AI147=0,,10^-6*AI147*$BJ$5*Fronthaul!S238)</f>
        <v>0</v>
      </c>
      <c r="BJ147" s="233">
        <f>IF(AJ147=0,,10^-6*AJ147*$BJ$5*Fronthaul!T238)</f>
        <v>0</v>
      </c>
      <c r="BK147" s="233">
        <f>IF(AK147=0,,10^-6*AK147*$BJ$5*Fronthaul!U238)</f>
        <v>0</v>
      </c>
      <c r="BL147" s="233">
        <f>IF(AL147=0,,10^-6*AL147*$BJ$5*Fronthaul!V238)</f>
        <v>0</v>
      </c>
      <c r="BM147" s="233">
        <f>IF(AM147=0,,10^-6*AM147*$BJ$5*Fronthaul!W238)</f>
        <v>0</v>
      </c>
      <c r="BN147" s="233">
        <f>IF(AN147=0,,10^-6*AN147*$BJ$5*Fronthaul!X238)</f>
        <v>0</v>
      </c>
      <c r="BO147" s="233">
        <f>IF(AO147=0,,10^-6*AO147*$BJ$5*Fronthaul!Y238)</f>
        <v>0</v>
      </c>
      <c r="BP147" s="233">
        <f>IF(AP147=0,,10^-6*AP147*$BJ$5*Fronthaul!Z238)</f>
        <v>0</v>
      </c>
      <c r="BR147" s="139" t="str">
        <f t="shared" si="128"/>
        <v>CWDM_10 Gbps_10 km</v>
      </c>
      <c r="BS147" s="233">
        <f>IF(AS147=0,,10^-6*AS147*$BW$5*Fronthaul!P238)</f>
        <v>0</v>
      </c>
      <c r="BT147" s="233">
        <f>IF(AT147=0,,10^-6*AT147*$BW$5*Fronthaul!Q238)</f>
        <v>0</v>
      </c>
      <c r="BU147" s="233">
        <f>IF(AU147=0,,10^-6*AU147*$BW$5*Fronthaul!R238)</f>
        <v>0</v>
      </c>
      <c r="BV147" s="233">
        <f>IF(AV147=0,,10^-6*AV147*$BW$5*Fronthaul!S238)</f>
        <v>0</v>
      </c>
      <c r="BW147" s="233">
        <f>IF(AW147=0,,10^-6*AW147*$BW$5*Fronthaul!T238)</f>
        <v>0</v>
      </c>
      <c r="BX147" s="233">
        <f>IF(AX147=0,,10^-6*AX147*$BW$5*Fronthaul!U238)</f>
        <v>0</v>
      </c>
      <c r="BY147" s="233">
        <f>IF(AY147=0,,10^-6*AY147*$BW$5*Fronthaul!V238)</f>
        <v>0</v>
      </c>
      <c r="BZ147" s="233">
        <f>IF(AZ147=0,,10^-6*AZ147*$BW$5*Fronthaul!W238)</f>
        <v>0</v>
      </c>
      <c r="CA147" s="233">
        <f>IF(BA147=0,,10^-6*BA147*$BW$5*Fronthaul!X238)</f>
        <v>0</v>
      </c>
      <c r="CB147" s="233">
        <f>IF(BB147=0,,10^-6*BB147*$BW$5*Fronthaul!Y238)</f>
        <v>0</v>
      </c>
      <c r="CC147" s="233">
        <f>IF(BC147=0,,10^-6*BC147*$BW$5*Fronthaul!Z238)</f>
        <v>0</v>
      </c>
    </row>
    <row r="148" spans="1:81">
      <c r="A148" s="218" t="s">
        <v>85</v>
      </c>
      <c r="B148" s="139" t="str">
        <f>Fronthaul!B104</f>
        <v>DWDM_10 Gbps_10 km</v>
      </c>
      <c r="C148" s="210">
        <f>Fronthaul!C104</f>
        <v>87026</v>
      </c>
      <c r="D148" s="210">
        <f>Fronthaul!D104</f>
        <v>512229</v>
      </c>
      <c r="E148" s="210">
        <f>Fronthaul!E104</f>
        <v>0</v>
      </c>
      <c r="F148" s="210">
        <f>Fronthaul!F104</f>
        <v>0</v>
      </c>
      <c r="G148" s="210">
        <f>Fronthaul!G104</f>
        <v>0</v>
      </c>
      <c r="H148" s="210">
        <f>Fronthaul!H104</f>
        <v>0</v>
      </c>
      <c r="I148" s="210">
        <f>Fronthaul!I104</f>
        <v>0</v>
      </c>
      <c r="J148" s="210">
        <f>Fronthaul!J104</f>
        <v>0</v>
      </c>
      <c r="K148" s="210">
        <f>Fronthaul!K104</f>
        <v>0</v>
      </c>
      <c r="L148" s="210">
        <f>Fronthaul!L104</f>
        <v>0</v>
      </c>
      <c r="M148" s="210">
        <f>Fronthaul!M104</f>
        <v>0</v>
      </c>
      <c r="O148" s="139" t="str">
        <f t="shared" si="129"/>
        <v>DWDM_10 Gbps_10 km</v>
      </c>
      <c r="P148" s="210">
        <f>Fronthaul!C137</f>
        <v>0</v>
      </c>
      <c r="Q148" s="210">
        <f>Fronthaul!D137</f>
        <v>0</v>
      </c>
      <c r="R148" s="210">
        <f>Fronthaul!E137</f>
        <v>0</v>
      </c>
      <c r="S148" s="210">
        <f>Fronthaul!F137</f>
        <v>0</v>
      </c>
      <c r="T148" s="210">
        <f>Fronthaul!G137</f>
        <v>0</v>
      </c>
      <c r="U148" s="210">
        <f>Fronthaul!H137</f>
        <v>0</v>
      </c>
      <c r="V148" s="210">
        <f>Fronthaul!I137</f>
        <v>0</v>
      </c>
      <c r="W148" s="210">
        <f>Fronthaul!J137</f>
        <v>0</v>
      </c>
      <c r="X148" s="210">
        <f>Fronthaul!K137</f>
        <v>0</v>
      </c>
      <c r="Y148" s="210">
        <f>Fronthaul!L137</f>
        <v>0</v>
      </c>
      <c r="Z148" s="210">
        <f>Fronthaul!M137</f>
        <v>0</v>
      </c>
      <c r="AB148" s="211" t="s">
        <v>103</v>
      </c>
      <c r="AC148" s="267">
        <v>1</v>
      </c>
      <c r="AE148" s="139" t="str">
        <f t="shared" si="131"/>
        <v>DWDM_10 Gbps_10 km</v>
      </c>
      <c r="AF148" s="210">
        <f t="shared" si="106"/>
        <v>87026</v>
      </c>
      <c r="AG148" s="210">
        <f t="shared" si="107"/>
        <v>512229</v>
      </c>
      <c r="AH148" s="210">
        <f t="shared" si="108"/>
        <v>0</v>
      </c>
      <c r="AI148" s="210">
        <f t="shared" si="109"/>
        <v>0</v>
      </c>
      <c r="AJ148" s="210">
        <f t="shared" si="110"/>
        <v>0</v>
      </c>
      <c r="AK148" s="210">
        <f t="shared" si="111"/>
        <v>0</v>
      </c>
      <c r="AL148" s="210">
        <f t="shared" si="112"/>
        <v>0</v>
      </c>
      <c r="AM148" s="210">
        <f t="shared" si="113"/>
        <v>0</v>
      </c>
      <c r="AN148" s="210">
        <f t="shared" si="114"/>
        <v>0</v>
      </c>
      <c r="AO148" s="210">
        <f t="shared" si="115"/>
        <v>0</v>
      </c>
      <c r="AP148" s="210">
        <f t="shared" si="116"/>
        <v>0</v>
      </c>
      <c r="AR148" s="139" t="str">
        <f t="shared" si="132"/>
        <v>DWDM_10 Gbps_10 km</v>
      </c>
      <c r="AS148" s="210">
        <f t="shared" si="117"/>
        <v>0</v>
      </c>
      <c r="AT148" s="210">
        <f t="shared" si="118"/>
        <v>0</v>
      </c>
      <c r="AU148" s="210">
        <f t="shared" si="119"/>
        <v>0</v>
      </c>
      <c r="AV148" s="210">
        <f t="shared" si="120"/>
        <v>0</v>
      </c>
      <c r="AW148" s="210">
        <f t="shared" si="121"/>
        <v>0</v>
      </c>
      <c r="AX148" s="210">
        <f t="shared" si="122"/>
        <v>0</v>
      </c>
      <c r="AY148" s="210">
        <f t="shared" si="123"/>
        <v>0</v>
      </c>
      <c r="AZ148" s="210">
        <f t="shared" si="124"/>
        <v>0</v>
      </c>
      <c r="BA148" s="210">
        <f t="shared" si="125"/>
        <v>0</v>
      </c>
      <c r="BB148" s="210">
        <f t="shared" si="126"/>
        <v>0</v>
      </c>
      <c r="BC148" s="210">
        <f t="shared" si="127"/>
        <v>0</v>
      </c>
      <c r="BE148" s="139" t="str">
        <f t="shared" si="130"/>
        <v>DWDM_10 Gbps_10 km</v>
      </c>
      <c r="BF148" s="233">
        <f>IF(AF148=0,,10^-6*AF148*$BJ$5*Fronthaul!P239)</f>
        <v>6.0918199999999993</v>
      </c>
      <c r="BG148" s="233">
        <f>IF(AG148=0,,10^-6*AG148*$BJ$5*Fronthaul!Q239)</f>
        <v>28.990855678120173</v>
      </c>
      <c r="BH148" s="233">
        <f>IF(AH148=0,,10^-6*AH148*$BJ$5*Fronthaul!R239)</f>
        <v>0</v>
      </c>
      <c r="BI148" s="233">
        <f>IF(AI148=0,,10^-6*AI148*$BJ$5*Fronthaul!S239)</f>
        <v>0</v>
      </c>
      <c r="BJ148" s="233">
        <f>IF(AJ148=0,,10^-6*AJ148*$BJ$5*Fronthaul!T239)</f>
        <v>0</v>
      </c>
      <c r="BK148" s="233">
        <f>IF(AK148=0,,10^-6*AK148*$BJ$5*Fronthaul!U239)</f>
        <v>0</v>
      </c>
      <c r="BL148" s="233">
        <f>IF(AL148=0,,10^-6*AL148*$BJ$5*Fronthaul!V239)</f>
        <v>0</v>
      </c>
      <c r="BM148" s="233">
        <f>IF(AM148=0,,10^-6*AM148*$BJ$5*Fronthaul!W239)</f>
        <v>0</v>
      </c>
      <c r="BN148" s="233">
        <f>IF(AN148=0,,10^-6*AN148*$BJ$5*Fronthaul!X239)</f>
        <v>0</v>
      </c>
      <c r="BO148" s="233">
        <f>IF(AO148=0,,10^-6*AO148*$BJ$5*Fronthaul!Y239)</f>
        <v>0</v>
      </c>
      <c r="BP148" s="233">
        <f>IF(AP148=0,,10^-6*AP148*$BJ$5*Fronthaul!Z239)</f>
        <v>0</v>
      </c>
      <c r="BR148" s="139" t="str">
        <f t="shared" si="128"/>
        <v>DWDM_10 Gbps_10 km</v>
      </c>
      <c r="BS148" s="233">
        <f>IF(AS148=0,,10^-6*AS148*$BW$5*Fronthaul!P239)</f>
        <v>0</v>
      </c>
      <c r="BT148" s="233">
        <f>IF(AT148=0,,10^-6*AT148*$BW$5*Fronthaul!Q239)</f>
        <v>0</v>
      </c>
      <c r="BU148" s="233">
        <f>IF(AU148=0,,10^-6*AU148*$BW$5*Fronthaul!R239)</f>
        <v>0</v>
      </c>
      <c r="BV148" s="233">
        <f>IF(AV148=0,,10^-6*AV148*$BW$5*Fronthaul!S239)</f>
        <v>0</v>
      </c>
      <c r="BW148" s="233">
        <f>IF(AW148=0,,10^-6*AW148*$BW$5*Fronthaul!T239)</f>
        <v>0</v>
      </c>
      <c r="BX148" s="233">
        <f>IF(AX148=0,,10^-6*AX148*$BW$5*Fronthaul!U239)</f>
        <v>0</v>
      </c>
      <c r="BY148" s="233">
        <f>IF(AY148=0,,10^-6*AY148*$BW$5*Fronthaul!V239)</f>
        <v>0</v>
      </c>
      <c r="BZ148" s="233">
        <f>IF(AZ148=0,,10^-6*AZ148*$BW$5*Fronthaul!W239)</f>
        <v>0</v>
      </c>
      <c r="CA148" s="233">
        <f>IF(BA148=0,,10^-6*BA148*$BW$5*Fronthaul!X239)</f>
        <v>0</v>
      </c>
      <c r="CB148" s="233">
        <f>IF(BB148=0,,10^-6*BB148*$BW$5*Fronthaul!Y239)</f>
        <v>0</v>
      </c>
      <c r="CC148" s="233">
        <f>IF(BC148=0,,10^-6*BC148*$BW$5*Fronthaul!Z239)</f>
        <v>0</v>
      </c>
    </row>
    <row r="149" spans="1:81">
      <c r="A149" s="218" t="s">
        <v>85</v>
      </c>
      <c r="B149" s="139" t="str">
        <f>Fronthaul!B105</f>
        <v>CWDM_25 Gbps_10 km</v>
      </c>
      <c r="C149" s="210">
        <f>Fronthaul!C105</f>
        <v>0</v>
      </c>
      <c r="D149" s="210">
        <f>Fronthaul!D105</f>
        <v>0</v>
      </c>
      <c r="E149" s="210">
        <f>Fronthaul!E105</f>
        <v>0</v>
      </c>
      <c r="F149" s="210">
        <f>Fronthaul!F105</f>
        <v>0</v>
      </c>
      <c r="G149" s="210">
        <f>Fronthaul!G105</f>
        <v>0</v>
      </c>
      <c r="H149" s="210">
        <f>Fronthaul!H105</f>
        <v>0</v>
      </c>
      <c r="I149" s="210">
        <f>Fronthaul!I105</f>
        <v>0</v>
      </c>
      <c r="J149" s="210">
        <f>Fronthaul!J105</f>
        <v>0</v>
      </c>
      <c r="K149" s="210">
        <f>Fronthaul!K105</f>
        <v>0</v>
      </c>
      <c r="L149" s="210">
        <f>Fronthaul!L105</f>
        <v>0</v>
      </c>
      <c r="M149" s="210">
        <f>Fronthaul!M105</f>
        <v>0</v>
      </c>
      <c r="O149" s="139" t="str">
        <f t="shared" si="129"/>
        <v>CWDM_25 Gbps_10 km</v>
      </c>
      <c r="P149" s="210">
        <f>Fronthaul!C138</f>
        <v>0</v>
      </c>
      <c r="Q149" s="210">
        <f>Fronthaul!D138</f>
        <v>473271.5</v>
      </c>
      <c r="R149" s="210">
        <f>Fronthaul!E138</f>
        <v>0</v>
      </c>
      <c r="S149" s="210">
        <f>Fronthaul!F138</f>
        <v>0</v>
      </c>
      <c r="T149" s="210">
        <f>Fronthaul!G138</f>
        <v>0</v>
      </c>
      <c r="U149" s="210">
        <f>Fronthaul!H138</f>
        <v>0</v>
      </c>
      <c r="V149" s="210">
        <f>Fronthaul!I138</f>
        <v>0</v>
      </c>
      <c r="W149" s="210">
        <f>Fronthaul!J138</f>
        <v>0</v>
      </c>
      <c r="X149" s="210">
        <f>Fronthaul!K138</f>
        <v>0</v>
      </c>
      <c r="Y149" s="210">
        <f>Fronthaul!L138</f>
        <v>0</v>
      </c>
      <c r="Z149" s="210">
        <f>Fronthaul!M138</f>
        <v>0</v>
      </c>
      <c r="AB149" s="211" t="s">
        <v>103</v>
      </c>
      <c r="AC149" s="267">
        <v>1</v>
      </c>
      <c r="AE149" s="139" t="str">
        <f t="shared" si="131"/>
        <v>CWDM_25 Gbps_10 km</v>
      </c>
      <c r="AF149" s="210">
        <f t="shared" si="106"/>
        <v>0</v>
      </c>
      <c r="AG149" s="210">
        <f t="shared" si="107"/>
        <v>0</v>
      </c>
      <c r="AH149" s="210">
        <f t="shared" si="108"/>
        <v>0</v>
      </c>
      <c r="AI149" s="210">
        <f t="shared" si="109"/>
        <v>0</v>
      </c>
      <c r="AJ149" s="210">
        <f t="shared" si="110"/>
        <v>0</v>
      </c>
      <c r="AK149" s="210">
        <f t="shared" si="111"/>
        <v>0</v>
      </c>
      <c r="AL149" s="210">
        <f t="shared" si="112"/>
        <v>0</v>
      </c>
      <c r="AM149" s="210">
        <f t="shared" si="113"/>
        <v>0</v>
      </c>
      <c r="AN149" s="210">
        <f t="shared" si="114"/>
        <v>0</v>
      </c>
      <c r="AO149" s="210">
        <f t="shared" si="115"/>
        <v>0</v>
      </c>
      <c r="AP149" s="210">
        <f t="shared" si="116"/>
        <v>0</v>
      </c>
      <c r="AR149" s="139" t="str">
        <f t="shared" si="132"/>
        <v>CWDM_25 Gbps_10 km</v>
      </c>
      <c r="AS149" s="210">
        <f t="shared" si="117"/>
        <v>0</v>
      </c>
      <c r="AT149" s="210">
        <f t="shared" si="118"/>
        <v>473271.5</v>
      </c>
      <c r="AU149" s="210">
        <f t="shared" si="119"/>
        <v>0</v>
      </c>
      <c r="AV149" s="210">
        <f t="shared" si="120"/>
        <v>0</v>
      </c>
      <c r="AW149" s="210">
        <f t="shared" si="121"/>
        <v>0</v>
      </c>
      <c r="AX149" s="210">
        <f t="shared" si="122"/>
        <v>0</v>
      </c>
      <c r="AY149" s="210">
        <f t="shared" si="123"/>
        <v>0</v>
      </c>
      <c r="AZ149" s="210">
        <f t="shared" si="124"/>
        <v>0</v>
      </c>
      <c r="BA149" s="210">
        <f t="shared" si="125"/>
        <v>0</v>
      </c>
      <c r="BB149" s="210">
        <f t="shared" si="126"/>
        <v>0</v>
      </c>
      <c r="BC149" s="210">
        <f t="shared" si="127"/>
        <v>0</v>
      </c>
      <c r="BE149" s="139" t="str">
        <f t="shared" si="130"/>
        <v>CWDM_25 Gbps_10 km</v>
      </c>
      <c r="BF149" s="233">
        <f>IF(AF149=0,,10^-6*AF149*$BJ$5*Fronthaul!P240)</f>
        <v>0</v>
      </c>
      <c r="BG149" s="233">
        <f>IF(AG149=0,,10^-6*AG149*$BJ$5*Fronthaul!Q240)</f>
        <v>0</v>
      </c>
      <c r="BH149" s="233">
        <f>IF(AH149=0,,10^-6*AH149*$BJ$5*Fronthaul!R240)</f>
        <v>0</v>
      </c>
      <c r="BI149" s="233">
        <f>IF(AI149=0,,10^-6*AI149*$BJ$5*Fronthaul!S240)</f>
        <v>0</v>
      </c>
      <c r="BJ149" s="233">
        <f>IF(AJ149=0,,10^-6*AJ149*$BJ$5*Fronthaul!T240)</f>
        <v>0</v>
      </c>
      <c r="BK149" s="233">
        <f>IF(AK149=0,,10^-6*AK149*$BJ$5*Fronthaul!U240)</f>
        <v>0</v>
      </c>
      <c r="BL149" s="233">
        <f>IF(AL149=0,,10^-6*AL149*$BJ$5*Fronthaul!V240)</f>
        <v>0</v>
      </c>
      <c r="BM149" s="233">
        <f>IF(AM149=0,,10^-6*AM149*$BJ$5*Fronthaul!W240)</f>
        <v>0</v>
      </c>
      <c r="BN149" s="233">
        <f>IF(AN149=0,,10^-6*AN149*$BJ$5*Fronthaul!X240)</f>
        <v>0</v>
      </c>
      <c r="BO149" s="233">
        <f>IF(AO149=0,,10^-6*AO149*$BJ$5*Fronthaul!Y240)</f>
        <v>0</v>
      </c>
      <c r="BP149" s="233">
        <f>IF(AP149=0,,10^-6*AP149*$BJ$5*Fronthaul!Z240)</f>
        <v>0</v>
      </c>
      <c r="BR149" s="139" t="str">
        <f t="shared" si="128"/>
        <v>CWDM_25 Gbps_10 km</v>
      </c>
      <c r="BS149" s="233">
        <f>IF(AS149=0,,10^-6*AS149*$BW$5*Fronthaul!P240)</f>
        <v>0</v>
      </c>
      <c r="BT149" s="233">
        <f>IF(AT149=0,,10^-6*AT149*$BW$5*Fronthaul!Q240)</f>
        <v>14.947677402379117</v>
      </c>
      <c r="BU149" s="233">
        <f>IF(AU149=0,,10^-6*AU149*$BW$5*Fronthaul!R240)</f>
        <v>0</v>
      </c>
      <c r="BV149" s="233">
        <f>IF(AV149=0,,10^-6*AV149*$BW$5*Fronthaul!S240)</f>
        <v>0</v>
      </c>
      <c r="BW149" s="233">
        <f>IF(AW149=0,,10^-6*AW149*$BW$5*Fronthaul!T240)</f>
        <v>0</v>
      </c>
      <c r="BX149" s="233">
        <f>IF(AX149=0,,10^-6*AX149*$BW$5*Fronthaul!U240)</f>
        <v>0</v>
      </c>
      <c r="BY149" s="233">
        <f>IF(AY149=0,,10^-6*AY149*$BW$5*Fronthaul!V240)</f>
        <v>0</v>
      </c>
      <c r="BZ149" s="233">
        <f>IF(AZ149=0,,10^-6*AZ149*$BW$5*Fronthaul!W240)</f>
        <v>0</v>
      </c>
      <c r="CA149" s="233">
        <f>IF(BA149=0,,10^-6*BA149*$BW$5*Fronthaul!X240)</f>
        <v>0</v>
      </c>
      <c r="CB149" s="233">
        <f>IF(BB149=0,,10^-6*BB149*$BW$5*Fronthaul!Y240)</f>
        <v>0</v>
      </c>
      <c r="CC149" s="233">
        <f>IF(BC149=0,,10^-6*BC149*$BW$5*Fronthaul!Z240)</f>
        <v>0</v>
      </c>
    </row>
    <row r="150" spans="1:81">
      <c r="A150" s="218" t="s">
        <v>85</v>
      </c>
      <c r="B150" s="139" t="str">
        <f>Fronthaul!B106</f>
        <v>DWDM_25 Gbps_10 km</v>
      </c>
      <c r="C150" s="210">
        <f>Fronthaul!C106</f>
        <v>0</v>
      </c>
      <c r="D150" s="210">
        <f>Fronthaul!D106</f>
        <v>0</v>
      </c>
      <c r="E150" s="210">
        <f>Fronthaul!E106</f>
        <v>0</v>
      </c>
      <c r="F150" s="210">
        <f>Fronthaul!F106</f>
        <v>0</v>
      </c>
      <c r="G150" s="210">
        <f>Fronthaul!G106</f>
        <v>0</v>
      </c>
      <c r="H150" s="210">
        <f>Fronthaul!H106</f>
        <v>0</v>
      </c>
      <c r="I150" s="210">
        <f>Fronthaul!I106</f>
        <v>0</v>
      </c>
      <c r="J150" s="210">
        <f>Fronthaul!J106</f>
        <v>0</v>
      </c>
      <c r="K150" s="210">
        <f>Fronthaul!K106</f>
        <v>0</v>
      </c>
      <c r="L150" s="210">
        <f>Fronthaul!L106</f>
        <v>0</v>
      </c>
      <c r="M150" s="210">
        <f>Fronthaul!M106</f>
        <v>0</v>
      </c>
      <c r="O150" s="139" t="str">
        <f t="shared" si="129"/>
        <v>DWDM_25 Gbps_10 km</v>
      </c>
      <c r="P150" s="210">
        <f>Fronthaul!C139</f>
        <v>72040</v>
      </c>
      <c r="Q150" s="210">
        <f>Fronthaul!D139</f>
        <v>178286</v>
      </c>
      <c r="R150" s="210">
        <f>Fronthaul!E139</f>
        <v>0</v>
      </c>
      <c r="S150" s="210">
        <f>Fronthaul!F139</f>
        <v>0</v>
      </c>
      <c r="T150" s="210">
        <f>Fronthaul!G139</f>
        <v>0</v>
      </c>
      <c r="U150" s="210">
        <f>Fronthaul!H139</f>
        <v>0</v>
      </c>
      <c r="V150" s="210">
        <f>Fronthaul!I139</f>
        <v>0</v>
      </c>
      <c r="W150" s="210">
        <f>Fronthaul!J139</f>
        <v>0</v>
      </c>
      <c r="X150" s="210">
        <f>Fronthaul!K139</f>
        <v>0</v>
      </c>
      <c r="Y150" s="210">
        <f>Fronthaul!L139</f>
        <v>0</v>
      </c>
      <c r="Z150" s="210">
        <f>Fronthaul!M139</f>
        <v>0</v>
      </c>
      <c r="AB150" s="211" t="s">
        <v>103</v>
      </c>
      <c r="AC150" s="267">
        <v>1</v>
      </c>
      <c r="AE150" s="139" t="str">
        <f t="shared" si="131"/>
        <v>DWDM_25 Gbps_10 km</v>
      </c>
      <c r="AF150" s="210">
        <f t="shared" si="106"/>
        <v>0</v>
      </c>
      <c r="AG150" s="210">
        <f t="shared" si="107"/>
        <v>0</v>
      </c>
      <c r="AH150" s="210">
        <f t="shared" si="108"/>
        <v>0</v>
      </c>
      <c r="AI150" s="210">
        <f t="shared" si="109"/>
        <v>0</v>
      </c>
      <c r="AJ150" s="210">
        <f t="shared" si="110"/>
        <v>0</v>
      </c>
      <c r="AK150" s="210">
        <f t="shared" si="111"/>
        <v>0</v>
      </c>
      <c r="AL150" s="210">
        <f t="shared" si="112"/>
        <v>0</v>
      </c>
      <c r="AM150" s="210">
        <f t="shared" si="113"/>
        <v>0</v>
      </c>
      <c r="AN150" s="210">
        <f t="shared" si="114"/>
        <v>0</v>
      </c>
      <c r="AO150" s="210">
        <f t="shared" si="115"/>
        <v>0</v>
      </c>
      <c r="AP150" s="210">
        <f t="shared" si="116"/>
        <v>0</v>
      </c>
      <c r="AR150" s="139" t="str">
        <f t="shared" si="132"/>
        <v>DWDM_25 Gbps_10 km</v>
      </c>
      <c r="AS150" s="210">
        <f t="shared" si="117"/>
        <v>72040</v>
      </c>
      <c r="AT150" s="210">
        <f t="shared" si="118"/>
        <v>178286</v>
      </c>
      <c r="AU150" s="210">
        <f t="shared" si="119"/>
        <v>0</v>
      </c>
      <c r="AV150" s="210">
        <f t="shared" si="120"/>
        <v>0</v>
      </c>
      <c r="AW150" s="210">
        <f t="shared" si="121"/>
        <v>0</v>
      </c>
      <c r="AX150" s="210">
        <f t="shared" si="122"/>
        <v>0</v>
      </c>
      <c r="AY150" s="210">
        <f t="shared" si="123"/>
        <v>0</v>
      </c>
      <c r="AZ150" s="210">
        <f t="shared" si="124"/>
        <v>0</v>
      </c>
      <c r="BA150" s="210">
        <f t="shared" si="125"/>
        <v>0</v>
      </c>
      <c r="BB150" s="210">
        <f t="shared" si="126"/>
        <v>0</v>
      </c>
      <c r="BC150" s="210">
        <f t="shared" si="127"/>
        <v>0</v>
      </c>
      <c r="BE150" s="139" t="str">
        <f t="shared" si="130"/>
        <v>DWDM_25 Gbps_10 km</v>
      </c>
      <c r="BF150" s="233">
        <f>IF(AF150=0,,10^-6*AF150*$BJ$5*Fronthaul!P241)</f>
        <v>0</v>
      </c>
      <c r="BG150" s="233">
        <f>IF(AG150=0,,10^-6*AG150*$BJ$5*Fronthaul!Q241)</f>
        <v>0</v>
      </c>
      <c r="BH150" s="233">
        <f>IF(AH150=0,,10^-6*AH150*$BJ$5*Fronthaul!R241)</f>
        <v>0</v>
      </c>
      <c r="BI150" s="233">
        <f>IF(AI150=0,,10^-6*AI150*$BJ$5*Fronthaul!S241)</f>
        <v>0</v>
      </c>
      <c r="BJ150" s="233">
        <f>IF(AJ150=0,,10^-6*AJ150*$BJ$5*Fronthaul!T241)</f>
        <v>0</v>
      </c>
      <c r="BK150" s="233">
        <f>IF(AK150=0,,10^-6*AK150*$BJ$5*Fronthaul!U241)</f>
        <v>0</v>
      </c>
      <c r="BL150" s="233">
        <f>IF(AL150=0,,10^-6*AL150*$BJ$5*Fronthaul!V241)</f>
        <v>0</v>
      </c>
      <c r="BM150" s="233">
        <f>IF(AM150=0,,10^-6*AM150*$BJ$5*Fronthaul!W241)</f>
        <v>0</v>
      </c>
      <c r="BN150" s="233">
        <f>IF(AN150=0,,10^-6*AN150*$BJ$5*Fronthaul!X241)</f>
        <v>0</v>
      </c>
      <c r="BO150" s="233">
        <f>IF(AO150=0,,10^-6*AO150*$BJ$5*Fronthaul!Y241)</f>
        <v>0</v>
      </c>
      <c r="BP150" s="233">
        <f>IF(AP150=0,,10^-6*AP150*$BJ$5*Fronthaul!Z241)</f>
        <v>0</v>
      </c>
      <c r="BR150" s="139" t="str">
        <f t="shared" si="128"/>
        <v>DWDM_25 Gbps_10 km</v>
      </c>
      <c r="BS150" s="233">
        <f>IF(AS150=0,,10^-6*AS150*$BW$5*Fronthaul!P241)</f>
        <v>10.085599999999999</v>
      </c>
      <c r="BT150" s="233">
        <f>IF(AT150=0,,10^-6*AT150*$BW$5*Fronthaul!Q241)</f>
        <v>13.820373106863254</v>
      </c>
      <c r="BU150" s="233">
        <f>IF(AU150=0,,10^-6*AU150*$BW$5*Fronthaul!R241)</f>
        <v>0</v>
      </c>
      <c r="BV150" s="233">
        <f>IF(AV150=0,,10^-6*AV150*$BW$5*Fronthaul!S241)</f>
        <v>0</v>
      </c>
      <c r="BW150" s="233">
        <f>IF(AW150=0,,10^-6*AW150*$BW$5*Fronthaul!T241)</f>
        <v>0</v>
      </c>
      <c r="BX150" s="233">
        <f>IF(AX150=0,,10^-6*AX150*$BW$5*Fronthaul!U241)</f>
        <v>0</v>
      </c>
      <c r="BY150" s="233">
        <f>IF(AY150=0,,10^-6*AY150*$BW$5*Fronthaul!V241)</f>
        <v>0</v>
      </c>
      <c r="BZ150" s="233">
        <f>IF(AZ150=0,,10^-6*AZ150*$BW$5*Fronthaul!W241)</f>
        <v>0</v>
      </c>
      <c r="CA150" s="233">
        <f>IF(BA150=0,,10^-6*BA150*$BW$5*Fronthaul!X241)</f>
        <v>0</v>
      </c>
      <c r="CB150" s="233">
        <f>IF(BB150=0,,10^-6*BB150*$BW$5*Fronthaul!Y241)</f>
        <v>0</v>
      </c>
      <c r="CC150" s="233">
        <f>IF(BC150=0,,10^-6*BC150*$BW$5*Fronthaul!Z241)</f>
        <v>0</v>
      </c>
    </row>
    <row r="151" spans="1:81">
      <c r="A151" s="218" t="s">
        <v>85</v>
      </c>
      <c r="B151" s="139"/>
      <c r="C151" s="210"/>
      <c r="D151" s="210"/>
      <c r="E151" s="210"/>
      <c r="F151" s="210"/>
      <c r="G151" s="210"/>
      <c r="H151" s="210"/>
      <c r="I151" s="210"/>
      <c r="J151" s="210"/>
      <c r="K151" s="210"/>
      <c r="L151" s="210"/>
      <c r="M151" s="210"/>
      <c r="O151" s="139">
        <f t="shared" si="129"/>
        <v>0</v>
      </c>
      <c r="P151" s="210">
        <f>Fronthaul!C140</f>
        <v>0</v>
      </c>
      <c r="Q151" s="210">
        <f>Fronthaul!D140</f>
        <v>0</v>
      </c>
      <c r="R151" s="210">
        <f>Fronthaul!E140</f>
        <v>0</v>
      </c>
      <c r="S151" s="210">
        <f>Fronthaul!F140</f>
        <v>0</v>
      </c>
      <c r="T151" s="210">
        <f>Fronthaul!G140</f>
        <v>0</v>
      </c>
      <c r="U151" s="210">
        <f>Fronthaul!H140</f>
        <v>0</v>
      </c>
      <c r="V151" s="210">
        <f>Fronthaul!I140</f>
        <v>0</v>
      </c>
      <c r="W151" s="210">
        <f>Fronthaul!J140</f>
        <v>0</v>
      </c>
      <c r="X151" s="210">
        <f>Fronthaul!K140</f>
        <v>0</v>
      </c>
      <c r="Y151" s="210">
        <f>Fronthaul!L140</f>
        <v>0</v>
      </c>
      <c r="Z151" s="210">
        <f>Fronthaul!M140</f>
        <v>0</v>
      </c>
      <c r="AB151" s="211" t="s">
        <v>103</v>
      </c>
      <c r="AC151" s="267">
        <v>1</v>
      </c>
      <c r="AE151" s="139">
        <f t="shared" si="131"/>
        <v>0</v>
      </c>
      <c r="AF151" s="210">
        <f t="shared" si="106"/>
        <v>0</v>
      </c>
      <c r="AG151" s="210">
        <f t="shared" si="107"/>
        <v>0</v>
      </c>
      <c r="AH151" s="210">
        <f t="shared" si="108"/>
        <v>0</v>
      </c>
      <c r="AI151" s="210">
        <f t="shared" si="109"/>
        <v>0</v>
      </c>
      <c r="AJ151" s="210">
        <f t="shared" si="110"/>
        <v>0</v>
      </c>
      <c r="AK151" s="210">
        <f t="shared" si="111"/>
        <v>0</v>
      </c>
      <c r="AL151" s="210">
        <f t="shared" si="112"/>
        <v>0</v>
      </c>
      <c r="AM151" s="210">
        <f t="shared" si="113"/>
        <v>0</v>
      </c>
      <c r="AN151" s="210">
        <f t="shared" si="114"/>
        <v>0</v>
      </c>
      <c r="AO151" s="210">
        <f t="shared" si="115"/>
        <v>0</v>
      </c>
      <c r="AP151" s="210">
        <f t="shared" si="116"/>
        <v>0</v>
      </c>
      <c r="AR151" s="139">
        <f t="shared" si="132"/>
        <v>0</v>
      </c>
      <c r="AS151" s="210">
        <f t="shared" si="117"/>
        <v>0</v>
      </c>
      <c r="AT151" s="210">
        <f t="shared" si="118"/>
        <v>0</v>
      </c>
      <c r="AU151" s="210">
        <f t="shared" si="119"/>
        <v>0</v>
      </c>
      <c r="AV151" s="210">
        <f t="shared" si="120"/>
        <v>0</v>
      </c>
      <c r="AW151" s="210">
        <f t="shared" si="121"/>
        <v>0</v>
      </c>
      <c r="AX151" s="210">
        <f t="shared" si="122"/>
        <v>0</v>
      </c>
      <c r="AY151" s="210">
        <f t="shared" si="123"/>
        <v>0</v>
      </c>
      <c r="AZ151" s="210">
        <f t="shared" si="124"/>
        <v>0</v>
      </c>
      <c r="BA151" s="210">
        <f t="shared" si="125"/>
        <v>0</v>
      </c>
      <c r="BB151" s="210">
        <f t="shared" si="126"/>
        <v>0</v>
      </c>
      <c r="BC151" s="210">
        <f t="shared" si="127"/>
        <v>0</v>
      </c>
      <c r="BE151" s="139">
        <f t="shared" si="130"/>
        <v>0</v>
      </c>
      <c r="BF151" s="233"/>
      <c r="BG151" s="233"/>
      <c r="BH151" s="233"/>
      <c r="BI151" s="233"/>
      <c r="BJ151" s="233"/>
      <c r="BK151" s="233"/>
      <c r="BL151" s="233"/>
      <c r="BM151" s="233"/>
      <c r="BN151" s="233"/>
      <c r="BO151" s="233"/>
      <c r="BP151" s="233"/>
      <c r="BR151" s="139"/>
      <c r="BS151" s="233"/>
      <c r="BT151" s="233"/>
      <c r="BU151" s="233"/>
      <c r="BV151" s="233"/>
      <c r="BW151" s="233"/>
      <c r="BX151" s="233"/>
      <c r="BY151" s="233"/>
      <c r="BZ151" s="233"/>
      <c r="CA151" s="233"/>
      <c r="CB151" s="233"/>
      <c r="CC151" s="233"/>
    </row>
    <row r="152" spans="1:81">
      <c r="A152" s="216" t="s">
        <v>85</v>
      </c>
      <c r="B152" s="193"/>
      <c r="C152" s="215"/>
      <c r="D152" s="215"/>
      <c r="E152" s="215"/>
      <c r="F152" s="215"/>
      <c r="G152" s="215"/>
      <c r="H152" s="215"/>
      <c r="I152" s="215"/>
      <c r="J152" s="215"/>
      <c r="K152" s="215"/>
      <c r="L152" s="215"/>
      <c r="M152" s="215"/>
      <c r="O152" s="193">
        <f t="shared" si="129"/>
        <v>0</v>
      </c>
      <c r="P152" s="215"/>
      <c r="Q152" s="215"/>
      <c r="R152" s="215"/>
      <c r="S152" s="215"/>
      <c r="T152" s="215"/>
      <c r="U152" s="215"/>
      <c r="V152" s="215"/>
      <c r="W152" s="215"/>
      <c r="X152" s="215"/>
      <c r="Y152" s="215"/>
      <c r="Z152" s="215"/>
      <c r="AB152" s="227" t="s">
        <v>103</v>
      </c>
      <c r="AC152" s="268">
        <v>1</v>
      </c>
      <c r="AE152" s="193">
        <f t="shared" si="131"/>
        <v>0</v>
      </c>
      <c r="AF152" s="215">
        <f t="shared" si="106"/>
        <v>0</v>
      </c>
      <c r="AG152" s="215">
        <f t="shared" si="107"/>
        <v>0</v>
      </c>
      <c r="AH152" s="215">
        <f t="shared" si="108"/>
        <v>0</v>
      </c>
      <c r="AI152" s="215">
        <f t="shared" si="109"/>
        <v>0</v>
      </c>
      <c r="AJ152" s="215">
        <f t="shared" si="110"/>
        <v>0</v>
      </c>
      <c r="AK152" s="215">
        <f t="shared" si="111"/>
        <v>0</v>
      </c>
      <c r="AL152" s="215">
        <f t="shared" si="112"/>
        <v>0</v>
      </c>
      <c r="AM152" s="215">
        <f t="shared" si="113"/>
        <v>0</v>
      </c>
      <c r="AN152" s="215">
        <f t="shared" si="114"/>
        <v>0</v>
      </c>
      <c r="AO152" s="215">
        <f t="shared" si="115"/>
        <v>0</v>
      </c>
      <c r="AP152" s="215">
        <f t="shared" si="116"/>
        <v>0</v>
      </c>
      <c r="AR152" s="193">
        <f t="shared" si="132"/>
        <v>0</v>
      </c>
      <c r="AS152" s="215">
        <f t="shared" si="117"/>
        <v>0</v>
      </c>
      <c r="AT152" s="215">
        <f t="shared" si="118"/>
        <v>0</v>
      </c>
      <c r="AU152" s="215">
        <f t="shared" si="119"/>
        <v>0</v>
      </c>
      <c r="AV152" s="215">
        <f t="shared" si="120"/>
        <v>0</v>
      </c>
      <c r="AW152" s="215">
        <f t="shared" si="121"/>
        <v>0</v>
      </c>
      <c r="AX152" s="215">
        <f t="shared" si="122"/>
        <v>0</v>
      </c>
      <c r="AY152" s="215">
        <f t="shared" si="123"/>
        <v>0</v>
      </c>
      <c r="AZ152" s="215">
        <f t="shared" si="124"/>
        <v>0</v>
      </c>
      <c r="BA152" s="215">
        <f t="shared" si="125"/>
        <v>0</v>
      </c>
      <c r="BB152" s="215">
        <f t="shared" si="126"/>
        <v>0</v>
      </c>
      <c r="BC152" s="215">
        <f t="shared" si="127"/>
        <v>0</v>
      </c>
      <c r="BE152" s="193">
        <f t="shared" si="130"/>
        <v>0</v>
      </c>
      <c r="BF152" s="234"/>
      <c r="BG152" s="234"/>
      <c r="BH152" s="234"/>
      <c r="BI152" s="234"/>
      <c r="BJ152" s="234"/>
      <c r="BK152" s="234"/>
      <c r="BL152" s="234"/>
      <c r="BM152" s="234"/>
      <c r="BN152" s="234"/>
      <c r="BO152" s="234"/>
      <c r="BP152" s="234"/>
      <c r="BR152" s="193"/>
      <c r="BS152" s="234"/>
      <c r="BT152" s="234"/>
      <c r="BU152" s="234"/>
      <c r="BV152" s="234"/>
      <c r="BW152" s="234"/>
      <c r="BX152" s="234"/>
      <c r="BY152" s="234"/>
      <c r="BZ152" s="234"/>
      <c r="CA152" s="234"/>
      <c r="CB152" s="234"/>
      <c r="CC152" s="234"/>
    </row>
    <row r="153" spans="1:81">
      <c r="A153" s="218" t="s">
        <v>116</v>
      </c>
      <c r="B153" s="138" t="str">
        <f>Backhaul!B7</f>
        <v>1 Gbps_10 km_SFP</v>
      </c>
      <c r="C153" s="210">
        <f>Backhaul!C59</f>
        <v>74250</v>
      </c>
      <c r="D153" s="210">
        <f>Backhaul!D59</f>
        <v>59400.000000000007</v>
      </c>
      <c r="E153" s="210">
        <f>Backhaul!E59</f>
        <v>0</v>
      </c>
      <c r="F153" s="210">
        <f>Backhaul!F59</f>
        <v>0</v>
      </c>
      <c r="G153" s="210">
        <f>Backhaul!G59</f>
        <v>0</v>
      </c>
      <c r="H153" s="210">
        <f>Backhaul!H59</f>
        <v>0</v>
      </c>
      <c r="I153" s="210">
        <f>Backhaul!I59</f>
        <v>0</v>
      </c>
      <c r="J153" s="210">
        <f>Backhaul!J59</f>
        <v>0</v>
      </c>
      <c r="K153" s="210">
        <f>Backhaul!K59</f>
        <v>0</v>
      </c>
      <c r="L153" s="210">
        <f>Backhaul!L59</f>
        <v>0</v>
      </c>
      <c r="M153" s="210">
        <f>Backhaul!M59</f>
        <v>0</v>
      </c>
      <c r="O153" s="138" t="str">
        <f t="shared" si="129"/>
        <v>1 Gbps_10 km_SFP</v>
      </c>
      <c r="P153" s="210">
        <f>Backhaul!C84</f>
        <v>0</v>
      </c>
      <c r="Q153" s="210">
        <f>Backhaul!D84</f>
        <v>0</v>
      </c>
      <c r="R153" s="210">
        <f>Backhaul!E84</f>
        <v>0</v>
      </c>
      <c r="S153" s="210">
        <f>Backhaul!F84</f>
        <v>0</v>
      </c>
      <c r="T153" s="210">
        <f>Backhaul!G84</f>
        <v>0</v>
      </c>
      <c r="U153" s="210">
        <f>Backhaul!H84</f>
        <v>0</v>
      </c>
      <c r="V153" s="210">
        <f>Backhaul!I84</f>
        <v>0</v>
      </c>
      <c r="W153" s="210">
        <f>Backhaul!J84</f>
        <v>0</v>
      </c>
      <c r="X153" s="210">
        <f>Backhaul!K84</f>
        <v>0</v>
      </c>
      <c r="Y153" s="210">
        <f>Backhaul!L84</f>
        <v>0</v>
      </c>
      <c r="Z153" s="210">
        <f>Backhaul!M84</f>
        <v>0</v>
      </c>
      <c r="AB153" s="211" t="s">
        <v>104</v>
      </c>
      <c r="AC153" s="267">
        <v>1</v>
      </c>
      <c r="AE153" s="138" t="str">
        <f t="shared" si="131"/>
        <v>1 Gbps_10 km_SFP</v>
      </c>
      <c r="AF153" s="210">
        <f t="shared" si="106"/>
        <v>74250</v>
      </c>
      <c r="AG153" s="210">
        <f t="shared" si="107"/>
        <v>59400.000000000007</v>
      </c>
      <c r="AH153" s="210">
        <f t="shared" si="108"/>
        <v>0</v>
      </c>
      <c r="AI153" s="210">
        <f t="shared" si="109"/>
        <v>0</v>
      </c>
      <c r="AJ153" s="210">
        <f t="shared" si="110"/>
        <v>0</v>
      </c>
      <c r="AK153" s="210">
        <f t="shared" si="111"/>
        <v>0</v>
      </c>
      <c r="AL153" s="210">
        <f t="shared" si="112"/>
        <v>0</v>
      </c>
      <c r="AM153" s="210">
        <f t="shared" si="113"/>
        <v>0</v>
      </c>
      <c r="AN153" s="210">
        <f t="shared" si="114"/>
        <v>0</v>
      </c>
      <c r="AO153" s="210">
        <f t="shared" si="115"/>
        <v>0</v>
      </c>
      <c r="AP153" s="210">
        <f t="shared" si="116"/>
        <v>0</v>
      </c>
      <c r="AR153" s="138" t="str">
        <f t="shared" si="132"/>
        <v>1 Gbps_10 km_SFP</v>
      </c>
      <c r="AS153" s="210">
        <f t="shared" si="117"/>
        <v>0</v>
      </c>
      <c r="AT153" s="210">
        <f t="shared" si="118"/>
        <v>0</v>
      </c>
      <c r="AU153" s="210">
        <f t="shared" si="119"/>
        <v>0</v>
      </c>
      <c r="AV153" s="210">
        <f t="shared" si="120"/>
        <v>0</v>
      </c>
      <c r="AW153" s="210">
        <f t="shared" si="121"/>
        <v>0</v>
      </c>
      <c r="AX153" s="210">
        <f t="shared" si="122"/>
        <v>0</v>
      </c>
      <c r="AY153" s="210">
        <f t="shared" si="123"/>
        <v>0</v>
      </c>
      <c r="AZ153" s="210">
        <f t="shared" si="124"/>
        <v>0</v>
      </c>
      <c r="BA153" s="210">
        <f t="shared" si="125"/>
        <v>0</v>
      </c>
      <c r="BB153" s="210">
        <f t="shared" si="126"/>
        <v>0</v>
      </c>
      <c r="BC153" s="210">
        <f t="shared" si="127"/>
        <v>0</v>
      </c>
      <c r="BE153" s="138" t="str">
        <f t="shared" si="130"/>
        <v>1 Gbps_10 km_SFP</v>
      </c>
      <c r="BF153" s="235">
        <f>IF(AF153=0,,10^-6*AF153*$BJ$5*Backhaul!P162)</f>
        <v>0.11878683306452301</v>
      </c>
      <c r="BG153" s="235">
        <f>IF(AG153=0,,10^-6*AG153*$BJ$5*Backhaul!Q162)</f>
        <v>9.1798657803963776E-2</v>
      </c>
      <c r="BH153" s="235">
        <f>IF(AH153=0,,10^-6*AH153*$BJ$5*Backhaul!R162)</f>
        <v>0</v>
      </c>
      <c r="BI153" s="235">
        <f>IF(AI153=0,,10^-6*AI153*$BJ$5*Backhaul!S162)</f>
        <v>0</v>
      </c>
      <c r="BJ153" s="235">
        <f>IF(AJ153=0,,10^-6*AJ153*$BJ$5*Backhaul!T162)</f>
        <v>0</v>
      </c>
      <c r="BK153" s="235">
        <f>IF(AK153=0,,10^-6*AK153*$BJ$5*Backhaul!U162)</f>
        <v>0</v>
      </c>
      <c r="BL153" s="235">
        <f>IF(AL153=0,,10^-6*AL153*$BJ$5*Backhaul!V162)</f>
        <v>0</v>
      </c>
      <c r="BM153" s="235">
        <f>IF(AM153=0,,10^-6*AM153*$BJ$5*Backhaul!W162)</f>
        <v>0</v>
      </c>
      <c r="BN153" s="235">
        <f>IF(AN153=0,,10^-6*AN153*$BJ$5*Backhaul!X162)</f>
        <v>0</v>
      </c>
      <c r="BO153" s="235">
        <f>IF(AO153=0,,10^-6*AO153*$BJ$5*Backhaul!Y162)</f>
        <v>0</v>
      </c>
      <c r="BP153" s="235">
        <f>IF(AP153=0,,10^-6*AP153*$BJ$5*Backhaul!Z162)</f>
        <v>0</v>
      </c>
      <c r="BR153" s="138" t="str">
        <f t="shared" si="128"/>
        <v>1 Gbps_10 km_SFP</v>
      </c>
      <c r="BS153" s="235">
        <f>IF(AS153=0,,10^-6*AS153*$BW$5*Backhaul!P162)</f>
        <v>0</v>
      </c>
      <c r="BT153" s="235">
        <f>IF(AT153=0,,10^-6*AT153*$BW$5*Backhaul!Q162)</f>
        <v>0</v>
      </c>
      <c r="BU153" s="235">
        <f>IF(AU153=0,,10^-6*AU153*$BW$5*Backhaul!R162)</f>
        <v>0</v>
      </c>
      <c r="BV153" s="235">
        <f>IF(AV153=0,,10^-6*AV153*$BW$5*Backhaul!S162)</f>
        <v>0</v>
      </c>
      <c r="BW153" s="235">
        <f>IF(AW153=0,,10^-6*AW153*$BW$5*Backhaul!T162)</f>
        <v>0</v>
      </c>
      <c r="BX153" s="235">
        <f>IF(AX153=0,,10^-6*AX153*$BW$5*Backhaul!U162)</f>
        <v>0</v>
      </c>
      <c r="BY153" s="235">
        <f>IF(AY153=0,,10^-6*AY153*$BW$5*Backhaul!V162)</f>
        <v>0</v>
      </c>
      <c r="BZ153" s="235">
        <f>IF(AZ153=0,,10^-6*AZ153*$BW$5*Backhaul!W162)</f>
        <v>0</v>
      </c>
      <c r="CA153" s="235">
        <f>IF(BA153=0,,10^-6*BA153*$BW$5*Backhaul!X162)</f>
        <v>0</v>
      </c>
      <c r="CB153" s="235">
        <f>IF(BB153=0,,10^-6*BB153*$BW$5*Backhaul!Y162)</f>
        <v>0</v>
      </c>
      <c r="CC153" s="235">
        <f>IF(BC153=0,,10^-6*BC153*$BW$5*Backhaul!Z162)</f>
        <v>0</v>
      </c>
    </row>
    <row r="154" spans="1:81">
      <c r="A154" s="218" t="s">
        <v>116</v>
      </c>
      <c r="B154" s="139" t="str">
        <f>Backhaul!B8</f>
        <v>1 Gbps_40 km_SFP</v>
      </c>
      <c r="C154" s="210">
        <f>Backhaul!C60</f>
        <v>550000</v>
      </c>
      <c r="D154" s="210">
        <f>Backhaul!D60</f>
        <v>440000</v>
      </c>
      <c r="E154" s="210">
        <f>Backhaul!E60</f>
        <v>0</v>
      </c>
      <c r="F154" s="210">
        <f>Backhaul!F60</f>
        <v>0</v>
      </c>
      <c r="G154" s="210">
        <f>Backhaul!G60</f>
        <v>0</v>
      </c>
      <c r="H154" s="210">
        <f>Backhaul!H60</f>
        <v>0</v>
      </c>
      <c r="I154" s="210">
        <f>Backhaul!I60</f>
        <v>0</v>
      </c>
      <c r="J154" s="210">
        <f>Backhaul!J60</f>
        <v>0</v>
      </c>
      <c r="K154" s="210">
        <f>Backhaul!K60</f>
        <v>0</v>
      </c>
      <c r="L154" s="210">
        <f>Backhaul!L60</f>
        <v>0</v>
      </c>
      <c r="M154" s="210">
        <f>Backhaul!M60</f>
        <v>0</v>
      </c>
      <c r="O154" s="139" t="str">
        <f t="shared" si="129"/>
        <v>1 Gbps_40 km_SFP</v>
      </c>
      <c r="P154" s="210">
        <f>Backhaul!C85</f>
        <v>0</v>
      </c>
      <c r="Q154" s="210">
        <f>Backhaul!D85</f>
        <v>0</v>
      </c>
      <c r="R154" s="210">
        <f>Backhaul!E85</f>
        <v>0</v>
      </c>
      <c r="S154" s="210">
        <f>Backhaul!F85</f>
        <v>0</v>
      </c>
      <c r="T154" s="210">
        <f>Backhaul!G85</f>
        <v>0</v>
      </c>
      <c r="U154" s="210">
        <f>Backhaul!H85</f>
        <v>0</v>
      </c>
      <c r="V154" s="210">
        <f>Backhaul!I85</f>
        <v>0</v>
      </c>
      <c r="W154" s="210">
        <f>Backhaul!J85</f>
        <v>0</v>
      </c>
      <c r="X154" s="210">
        <f>Backhaul!K85</f>
        <v>0</v>
      </c>
      <c r="Y154" s="210">
        <f>Backhaul!L85</f>
        <v>0</v>
      </c>
      <c r="Z154" s="210">
        <f>Backhaul!M85</f>
        <v>0</v>
      </c>
      <c r="AB154" s="211" t="s">
        <v>104</v>
      </c>
      <c r="AC154" s="267">
        <v>1</v>
      </c>
      <c r="AE154" s="139" t="str">
        <f t="shared" si="131"/>
        <v>1 Gbps_40 km_SFP</v>
      </c>
      <c r="AF154" s="210">
        <f t="shared" si="106"/>
        <v>550000</v>
      </c>
      <c r="AG154" s="210">
        <f t="shared" si="107"/>
        <v>440000</v>
      </c>
      <c r="AH154" s="210">
        <f t="shared" si="108"/>
        <v>0</v>
      </c>
      <c r="AI154" s="210">
        <f t="shared" si="109"/>
        <v>0</v>
      </c>
      <c r="AJ154" s="210">
        <f t="shared" si="110"/>
        <v>0</v>
      </c>
      <c r="AK154" s="210">
        <f t="shared" si="111"/>
        <v>0</v>
      </c>
      <c r="AL154" s="210">
        <f t="shared" si="112"/>
        <v>0</v>
      </c>
      <c r="AM154" s="210">
        <f t="shared" si="113"/>
        <v>0</v>
      </c>
      <c r="AN154" s="210">
        <f t="shared" si="114"/>
        <v>0</v>
      </c>
      <c r="AO154" s="210">
        <f t="shared" si="115"/>
        <v>0</v>
      </c>
      <c r="AP154" s="210">
        <f t="shared" si="116"/>
        <v>0</v>
      </c>
      <c r="AR154" s="139" t="str">
        <f t="shared" si="132"/>
        <v>1 Gbps_40 km_SFP</v>
      </c>
      <c r="AS154" s="210">
        <f t="shared" si="117"/>
        <v>0</v>
      </c>
      <c r="AT154" s="210">
        <f t="shared" si="118"/>
        <v>0</v>
      </c>
      <c r="AU154" s="210">
        <f t="shared" si="119"/>
        <v>0</v>
      </c>
      <c r="AV154" s="210">
        <f t="shared" si="120"/>
        <v>0</v>
      </c>
      <c r="AW154" s="210">
        <f t="shared" si="121"/>
        <v>0</v>
      </c>
      <c r="AX154" s="210">
        <f t="shared" si="122"/>
        <v>0</v>
      </c>
      <c r="AY154" s="210">
        <f t="shared" si="123"/>
        <v>0</v>
      </c>
      <c r="AZ154" s="210">
        <f t="shared" si="124"/>
        <v>0</v>
      </c>
      <c r="BA154" s="210">
        <f t="shared" si="125"/>
        <v>0</v>
      </c>
      <c r="BB154" s="210">
        <f t="shared" si="126"/>
        <v>0</v>
      </c>
      <c r="BC154" s="210">
        <f t="shared" si="127"/>
        <v>0</v>
      </c>
      <c r="BE154" s="139" t="str">
        <f t="shared" si="130"/>
        <v>1 Gbps_40 km_SFP</v>
      </c>
      <c r="BF154" s="233">
        <f>IF(AF154=0,,10^-6*AF154*$BJ$5*Backhaul!P163)</f>
        <v>1.249153683622124</v>
      </c>
      <c r="BG154" s="233">
        <f>IF(AG154=0,,10^-6*AG154*$BJ$5*Backhaul!Q163)</f>
        <v>0.59297208648110666</v>
      </c>
      <c r="BH154" s="233">
        <f>IF(AH154=0,,10^-6*AH154*$BJ$5*Backhaul!R163)</f>
        <v>0</v>
      </c>
      <c r="BI154" s="233">
        <f>IF(AI154=0,,10^-6*AI154*$BJ$5*Backhaul!S163)</f>
        <v>0</v>
      </c>
      <c r="BJ154" s="233">
        <f>IF(AJ154=0,,10^-6*AJ154*$BJ$5*Backhaul!T163)</f>
        <v>0</v>
      </c>
      <c r="BK154" s="233">
        <f>IF(AK154=0,,10^-6*AK154*$BJ$5*Backhaul!U163)</f>
        <v>0</v>
      </c>
      <c r="BL154" s="233">
        <f>IF(AL154=0,,10^-6*AL154*$BJ$5*Backhaul!V163)</f>
        <v>0</v>
      </c>
      <c r="BM154" s="233">
        <f>IF(AM154=0,,10^-6*AM154*$BJ$5*Backhaul!W163)</f>
        <v>0</v>
      </c>
      <c r="BN154" s="233">
        <f>IF(AN154=0,,10^-6*AN154*$BJ$5*Backhaul!X163)</f>
        <v>0</v>
      </c>
      <c r="BO154" s="233">
        <f>IF(AO154=0,,10^-6*AO154*$BJ$5*Backhaul!Y163)</f>
        <v>0</v>
      </c>
      <c r="BP154" s="233">
        <f>IF(AP154=0,,10^-6*AP154*$BJ$5*Backhaul!Z163)</f>
        <v>0</v>
      </c>
      <c r="BR154" s="139" t="str">
        <f t="shared" si="128"/>
        <v>1 Gbps_40 km_SFP</v>
      </c>
      <c r="BS154" s="233">
        <f>IF(AS154=0,,10^-6*AS154*$BW$5*Backhaul!P163)</f>
        <v>0</v>
      </c>
      <c r="BT154" s="233">
        <f>IF(AT154=0,,10^-6*AT154*$BW$5*Backhaul!Q163)</f>
        <v>0</v>
      </c>
      <c r="BU154" s="233">
        <f>IF(AU154=0,,10^-6*AU154*$BW$5*Backhaul!R163)</f>
        <v>0</v>
      </c>
      <c r="BV154" s="233">
        <f>IF(AV154=0,,10^-6*AV154*$BW$5*Backhaul!S163)</f>
        <v>0</v>
      </c>
      <c r="BW154" s="233">
        <f>IF(AW154=0,,10^-6*AW154*$BW$5*Backhaul!T163)</f>
        <v>0</v>
      </c>
      <c r="BX154" s="233">
        <f>IF(AX154=0,,10^-6*AX154*$BW$5*Backhaul!U163)</f>
        <v>0</v>
      </c>
      <c r="BY154" s="233">
        <f>IF(AY154=0,,10^-6*AY154*$BW$5*Backhaul!V163)</f>
        <v>0</v>
      </c>
      <c r="BZ154" s="233">
        <f>IF(AZ154=0,,10^-6*AZ154*$BW$5*Backhaul!W163)</f>
        <v>0</v>
      </c>
      <c r="CA154" s="233">
        <f>IF(BA154=0,,10^-6*BA154*$BW$5*Backhaul!X163)</f>
        <v>0</v>
      </c>
      <c r="CB154" s="233">
        <f>IF(BB154=0,,10^-6*BB154*$BW$5*Backhaul!Y163)</f>
        <v>0</v>
      </c>
      <c r="CC154" s="233">
        <f>IF(BC154=0,,10^-6*BC154*$BW$5*Backhaul!Z163)</f>
        <v>0</v>
      </c>
    </row>
    <row r="155" spans="1:81">
      <c r="A155" s="218" t="s">
        <v>116</v>
      </c>
      <c r="B155" s="139" t="str">
        <f>Backhaul!B9</f>
        <v>1 Gbps_80 km_SFP</v>
      </c>
      <c r="C155" s="210">
        <f>Backhaul!C61</f>
        <v>42307.692307692312</v>
      </c>
      <c r="D155" s="210">
        <f>Backhaul!D61</f>
        <v>33846.153846153851</v>
      </c>
      <c r="E155" s="210">
        <f>Backhaul!E61</f>
        <v>0</v>
      </c>
      <c r="F155" s="210">
        <f>Backhaul!F61</f>
        <v>0</v>
      </c>
      <c r="G155" s="210">
        <f>Backhaul!G61</f>
        <v>0</v>
      </c>
      <c r="H155" s="210">
        <f>Backhaul!H61</f>
        <v>0</v>
      </c>
      <c r="I155" s="210">
        <f>Backhaul!I61</f>
        <v>0</v>
      </c>
      <c r="J155" s="210">
        <f>Backhaul!J61</f>
        <v>0</v>
      </c>
      <c r="K155" s="210">
        <f>Backhaul!K61</f>
        <v>0</v>
      </c>
      <c r="L155" s="210">
        <f>Backhaul!L61</f>
        <v>0</v>
      </c>
      <c r="M155" s="210">
        <f>Backhaul!M61</f>
        <v>0</v>
      </c>
      <c r="O155" s="139" t="str">
        <f t="shared" si="129"/>
        <v>1 Gbps_80 km_SFP</v>
      </c>
      <c r="P155" s="210">
        <f>Backhaul!C86</f>
        <v>0</v>
      </c>
      <c r="Q155" s="210">
        <f>Backhaul!D86</f>
        <v>0</v>
      </c>
      <c r="R155" s="210">
        <f>Backhaul!E86</f>
        <v>0</v>
      </c>
      <c r="S155" s="210">
        <f>Backhaul!F86</f>
        <v>0</v>
      </c>
      <c r="T155" s="210">
        <f>Backhaul!G86</f>
        <v>0</v>
      </c>
      <c r="U155" s="210">
        <f>Backhaul!H86</f>
        <v>0</v>
      </c>
      <c r="V155" s="210">
        <f>Backhaul!I86</f>
        <v>0</v>
      </c>
      <c r="W155" s="210">
        <f>Backhaul!J86</f>
        <v>0</v>
      </c>
      <c r="X155" s="210">
        <f>Backhaul!K86</f>
        <v>0</v>
      </c>
      <c r="Y155" s="210">
        <f>Backhaul!L86</f>
        <v>0</v>
      </c>
      <c r="Z155" s="210">
        <f>Backhaul!M86</f>
        <v>0</v>
      </c>
      <c r="AB155" s="211" t="s">
        <v>104</v>
      </c>
      <c r="AC155" s="267">
        <v>1</v>
      </c>
      <c r="AE155" s="139" t="str">
        <f t="shared" si="131"/>
        <v>1 Gbps_80 km_SFP</v>
      </c>
      <c r="AF155" s="210">
        <f t="shared" si="106"/>
        <v>42307.692307692312</v>
      </c>
      <c r="AG155" s="210">
        <f t="shared" si="107"/>
        <v>33846.153846153851</v>
      </c>
      <c r="AH155" s="210">
        <f t="shared" si="108"/>
        <v>0</v>
      </c>
      <c r="AI155" s="210">
        <f t="shared" si="109"/>
        <v>0</v>
      </c>
      <c r="AJ155" s="210">
        <f t="shared" si="110"/>
        <v>0</v>
      </c>
      <c r="AK155" s="210">
        <f t="shared" si="111"/>
        <v>0</v>
      </c>
      <c r="AL155" s="210">
        <f t="shared" si="112"/>
        <v>0</v>
      </c>
      <c r="AM155" s="210">
        <f t="shared" si="113"/>
        <v>0</v>
      </c>
      <c r="AN155" s="210">
        <f t="shared" si="114"/>
        <v>0</v>
      </c>
      <c r="AO155" s="210">
        <f t="shared" si="115"/>
        <v>0</v>
      </c>
      <c r="AP155" s="210">
        <f t="shared" si="116"/>
        <v>0</v>
      </c>
      <c r="AR155" s="139" t="str">
        <f t="shared" si="132"/>
        <v>1 Gbps_80 km_SFP</v>
      </c>
      <c r="AS155" s="210">
        <f t="shared" si="117"/>
        <v>0</v>
      </c>
      <c r="AT155" s="210">
        <f t="shared" si="118"/>
        <v>0</v>
      </c>
      <c r="AU155" s="210">
        <f t="shared" si="119"/>
        <v>0</v>
      </c>
      <c r="AV155" s="210">
        <f t="shared" si="120"/>
        <v>0</v>
      </c>
      <c r="AW155" s="210">
        <f t="shared" si="121"/>
        <v>0</v>
      </c>
      <c r="AX155" s="210">
        <f t="shared" si="122"/>
        <v>0</v>
      </c>
      <c r="AY155" s="210">
        <f t="shared" si="123"/>
        <v>0</v>
      </c>
      <c r="AZ155" s="210">
        <f t="shared" si="124"/>
        <v>0</v>
      </c>
      <c r="BA155" s="210">
        <f t="shared" si="125"/>
        <v>0</v>
      </c>
      <c r="BB155" s="210">
        <f t="shared" si="126"/>
        <v>0</v>
      </c>
      <c r="BC155" s="210">
        <f t="shared" si="127"/>
        <v>0</v>
      </c>
      <c r="BE155" s="139" t="str">
        <f t="shared" si="130"/>
        <v>1 Gbps_80 km_SFP</v>
      </c>
      <c r="BF155" s="233">
        <f>IF(AF155=0,,10^-6*AF155*$BJ$5*Backhaul!P164)</f>
        <v>0.27819844991686715</v>
      </c>
      <c r="BG155" s="233">
        <f>IF(AG155=0,,10^-6*AG155*$BJ$5*Backhaul!Q164)</f>
        <v>0.20007055663284914</v>
      </c>
      <c r="BH155" s="233">
        <f>IF(AH155=0,,10^-6*AH155*$BJ$5*Backhaul!R164)</f>
        <v>0</v>
      </c>
      <c r="BI155" s="233">
        <f>IF(AI155=0,,10^-6*AI155*$BJ$5*Backhaul!S164)</f>
        <v>0</v>
      </c>
      <c r="BJ155" s="233">
        <f>IF(AJ155=0,,10^-6*AJ155*$BJ$5*Backhaul!T164)</f>
        <v>0</v>
      </c>
      <c r="BK155" s="233">
        <f>IF(AK155=0,,10^-6*AK155*$BJ$5*Backhaul!U164)</f>
        <v>0</v>
      </c>
      <c r="BL155" s="233">
        <f>IF(AL155=0,,10^-6*AL155*$BJ$5*Backhaul!V164)</f>
        <v>0</v>
      </c>
      <c r="BM155" s="233">
        <f>IF(AM155=0,,10^-6*AM155*$BJ$5*Backhaul!W164)</f>
        <v>0</v>
      </c>
      <c r="BN155" s="233">
        <f>IF(AN155=0,,10^-6*AN155*$BJ$5*Backhaul!X164)</f>
        <v>0</v>
      </c>
      <c r="BO155" s="233">
        <f>IF(AO155=0,,10^-6*AO155*$BJ$5*Backhaul!Y164)</f>
        <v>0</v>
      </c>
      <c r="BP155" s="233">
        <f>IF(AP155=0,,10^-6*AP155*$BJ$5*Backhaul!Z164)</f>
        <v>0</v>
      </c>
      <c r="BR155" s="139" t="str">
        <f t="shared" si="128"/>
        <v>1 Gbps_80 km_SFP</v>
      </c>
      <c r="BS155" s="233">
        <f>IF(AS155=0,,10^-6*AS155*$BW$5*Backhaul!P164)</f>
        <v>0</v>
      </c>
      <c r="BT155" s="233">
        <f>IF(AT155=0,,10^-6*AT155*$BW$5*Backhaul!Q164)</f>
        <v>0</v>
      </c>
      <c r="BU155" s="233">
        <f>IF(AU155=0,,10^-6*AU155*$BW$5*Backhaul!R164)</f>
        <v>0</v>
      </c>
      <c r="BV155" s="233">
        <f>IF(AV155=0,,10^-6*AV155*$BW$5*Backhaul!S164)</f>
        <v>0</v>
      </c>
      <c r="BW155" s="233">
        <f>IF(AW155=0,,10^-6*AW155*$BW$5*Backhaul!T164)</f>
        <v>0</v>
      </c>
      <c r="BX155" s="233">
        <f>IF(AX155=0,,10^-6*AX155*$BW$5*Backhaul!U164)</f>
        <v>0</v>
      </c>
      <c r="BY155" s="233">
        <f>IF(AY155=0,,10^-6*AY155*$BW$5*Backhaul!V164)</f>
        <v>0</v>
      </c>
      <c r="BZ155" s="233">
        <f>IF(AZ155=0,,10^-6*AZ155*$BW$5*Backhaul!W164)</f>
        <v>0</v>
      </c>
      <c r="CA155" s="233">
        <f>IF(BA155=0,,10^-6*BA155*$BW$5*Backhaul!X164)</f>
        <v>0</v>
      </c>
      <c r="CB155" s="233">
        <f>IF(BB155=0,,10^-6*BB155*$BW$5*Backhaul!Y164)</f>
        <v>0</v>
      </c>
      <c r="CC155" s="233">
        <f>IF(BC155=0,,10^-6*BC155*$BW$5*Backhaul!Z164)</f>
        <v>0</v>
      </c>
    </row>
    <row r="156" spans="1:81">
      <c r="A156" s="218" t="s">
        <v>116</v>
      </c>
      <c r="B156" s="139" t="str">
        <f>Backhaul!B10</f>
        <v>10 Gbps_10 km_SFP+</v>
      </c>
      <c r="C156" s="210">
        <f>Backhaul!C62</f>
        <v>130000</v>
      </c>
      <c r="D156" s="210">
        <f>Backhaul!D62</f>
        <v>904858.57748800004</v>
      </c>
      <c r="E156" s="210">
        <f>Backhaul!E62</f>
        <v>0</v>
      </c>
      <c r="F156" s="210">
        <f>Backhaul!F62</f>
        <v>0</v>
      </c>
      <c r="G156" s="210">
        <f>Backhaul!G62</f>
        <v>0</v>
      </c>
      <c r="H156" s="210">
        <f>Backhaul!H62</f>
        <v>0</v>
      </c>
      <c r="I156" s="210">
        <f>Backhaul!I62</f>
        <v>0</v>
      </c>
      <c r="J156" s="210">
        <f>Backhaul!J62</f>
        <v>0</v>
      </c>
      <c r="K156" s="210">
        <f>Backhaul!K62</f>
        <v>0</v>
      </c>
      <c r="L156" s="210">
        <f>Backhaul!L62</f>
        <v>0</v>
      </c>
      <c r="M156" s="210">
        <f>Backhaul!M62</f>
        <v>0</v>
      </c>
      <c r="O156" s="139" t="str">
        <f t="shared" si="129"/>
        <v>10 Gbps_10 km_SFP+</v>
      </c>
      <c r="P156" s="210">
        <f>Backhaul!C87</f>
        <v>0</v>
      </c>
      <c r="Q156" s="210">
        <f>Backhaul!D87</f>
        <v>0</v>
      </c>
      <c r="R156" s="210">
        <f>Backhaul!E87</f>
        <v>0</v>
      </c>
      <c r="S156" s="210">
        <f>Backhaul!F87</f>
        <v>0</v>
      </c>
      <c r="T156" s="210">
        <f>Backhaul!G87</f>
        <v>0</v>
      </c>
      <c r="U156" s="210">
        <f>Backhaul!H87</f>
        <v>0</v>
      </c>
      <c r="V156" s="210">
        <f>Backhaul!I87</f>
        <v>0</v>
      </c>
      <c r="W156" s="210">
        <f>Backhaul!J87</f>
        <v>0</v>
      </c>
      <c r="X156" s="210">
        <f>Backhaul!K87</f>
        <v>0</v>
      </c>
      <c r="Y156" s="210">
        <f>Backhaul!L87</f>
        <v>0</v>
      </c>
      <c r="Z156" s="210">
        <f>Backhaul!M87</f>
        <v>0</v>
      </c>
      <c r="AB156" s="211" t="s">
        <v>104</v>
      </c>
      <c r="AC156" s="267">
        <v>1</v>
      </c>
      <c r="AE156" s="139" t="str">
        <f t="shared" si="131"/>
        <v>10 Gbps_10 km_SFP+</v>
      </c>
      <c r="AF156" s="210">
        <f t="shared" si="106"/>
        <v>130000</v>
      </c>
      <c r="AG156" s="210">
        <f t="shared" si="107"/>
        <v>904858.57748800004</v>
      </c>
      <c r="AH156" s="210">
        <f t="shared" si="108"/>
        <v>0</v>
      </c>
      <c r="AI156" s="210">
        <f t="shared" si="109"/>
        <v>0</v>
      </c>
      <c r="AJ156" s="210">
        <f t="shared" si="110"/>
        <v>0</v>
      </c>
      <c r="AK156" s="210">
        <f t="shared" si="111"/>
        <v>0</v>
      </c>
      <c r="AL156" s="210">
        <f t="shared" si="112"/>
        <v>0</v>
      </c>
      <c r="AM156" s="210">
        <f t="shared" si="113"/>
        <v>0</v>
      </c>
      <c r="AN156" s="210">
        <f t="shared" si="114"/>
        <v>0</v>
      </c>
      <c r="AO156" s="210">
        <f t="shared" si="115"/>
        <v>0</v>
      </c>
      <c r="AP156" s="210">
        <f t="shared" si="116"/>
        <v>0</v>
      </c>
      <c r="AR156" s="139" t="str">
        <f t="shared" si="132"/>
        <v>10 Gbps_10 km_SFP+</v>
      </c>
      <c r="AS156" s="210">
        <f t="shared" si="117"/>
        <v>0</v>
      </c>
      <c r="AT156" s="210">
        <f t="shared" si="118"/>
        <v>0</v>
      </c>
      <c r="AU156" s="210">
        <f t="shared" si="119"/>
        <v>0</v>
      </c>
      <c r="AV156" s="210">
        <f t="shared" si="120"/>
        <v>0</v>
      </c>
      <c r="AW156" s="210">
        <f t="shared" si="121"/>
        <v>0</v>
      </c>
      <c r="AX156" s="210">
        <f t="shared" si="122"/>
        <v>0</v>
      </c>
      <c r="AY156" s="210">
        <f t="shared" si="123"/>
        <v>0</v>
      </c>
      <c r="AZ156" s="210">
        <f t="shared" si="124"/>
        <v>0</v>
      </c>
      <c r="BA156" s="210">
        <f t="shared" si="125"/>
        <v>0</v>
      </c>
      <c r="BB156" s="210">
        <f t="shared" si="126"/>
        <v>0</v>
      </c>
      <c r="BC156" s="210">
        <f t="shared" si="127"/>
        <v>0</v>
      </c>
      <c r="BE156" s="139" t="str">
        <f t="shared" si="130"/>
        <v>10 Gbps_10 km_SFP+</v>
      </c>
      <c r="BF156" s="233">
        <f>IF(AF156=0,,10^-6*AF156*$BJ$5*Backhaul!P165)</f>
        <v>0.62853744337166095</v>
      </c>
      <c r="BG156" s="233">
        <f>IF(AG156=0,,10^-6*AG156*$BJ$5*Backhaul!Q165)</f>
        <v>3.9139120112531547</v>
      </c>
      <c r="BH156" s="233">
        <f>IF(AH156=0,,10^-6*AH156*$BJ$5*Backhaul!R165)</f>
        <v>0</v>
      </c>
      <c r="BI156" s="233">
        <f>IF(AI156=0,,10^-6*AI156*$BJ$5*Backhaul!S165)</f>
        <v>0</v>
      </c>
      <c r="BJ156" s="233">
        <f>IF(AJ156=0,,10^-6*AJ156*$BJ$5*Backhaul!T165)</f>
        <v>0</v>
      </c>
      <c r="BK156" s="233">
        <f>IF(AK156=0,,10^-6*AK156*$BJ$5*Backhaul!U165)</f>
        <v>0</v>
      </c>
      <c r="BL156" s="233">
        <f>IF(AL156=0,,10^-6*AL156*$BJ$5*Backhaul!V165)</f>
        <v>0</v>
      </c>
      <c r="BM156" s="233">
        <f>IF(AM156=0,,10^-6*AM156*$BJ$5*Backhaul!W165)</f>
        <v>0</v>
      </c>
      <c r="BN156" s="233">
        <f>IF(AN156=0,,10^-6*AN156*$BJ$5*Backhaul!X165)</f>
        <v>0</v>
      </c>
      <c r="BO156" s="233">
        <f>IF(AO156=0,,10^-6*AO156*$BJ$5*Backhaul!Y165)</f>
        <v>0</v>
      </c>
      <c r="BP156" s="233">
        <f>IF(AP156=0,,10^-6*AP156*$BJ$5*Backhaul!Z165)</f>
        <v>0</v>
      </c>
      <c r="BR156" s="139" t="str">
        <f t="shared" si="128"/>
        <v>10 Gbps_10 km_SFP+</v>
      </c>
      <c r="BS156" s="233">
        <f>IF(AS156=0,,10^-6*AS156*$BW$5*Backhaul!P165)</f>
        <v>0</v>
      </c>
      <c r="BT156" s="233">
        <f>IF(AT156=0,,10^-6*AT156*$BW$5*Backhaul!Q165)</f>
        <v>0</v>
      </c>
      <c r="BU156" s="233">
        <f>IF(AU156=0,,10^-6*AU156*$BW$5*Backhaul!R165)</f>
        <v>0</v>
      </c>
      <c r="BV156" s="233">
        <f>IF(AV156=0,,10^-6*AV156*$BW$5*Backhaul!S165)</f>
        <v>0</v>
      </c>
      <c r="BW156" s="233">
        <f>IF(AW156=0,,10^-6*AW156*$BW$5*Backhaul!T165)</f>
        <v>0</v>
      </c>
      <c r="BX156" s="233">
        <f>IF(AX156=0,,10^-6*AX156*$BW$5*Backhaul!U165)</f>
        <v>0</v>
      </c>
      <c r="BY156" s="233">
        <f>IF(AY156=0,,10^-6*AY156*$BW$5*Backhaul!V165)</f>
        <v>0</v>
      </c>
      <c r="BZ156" s="233">
        <f>IF(AZ156=0,,10^-6*AZ156*$BW$5*Backhaul!W165)</f>
        <v>0</v>
      </c>
      <c r="CA156" s="233">
        <f>IF(BA156=0,,10^-6*BA156*$BW$5*Backhaul!X165)</f>
        <v>0</v>
      </c>
      <c r="CB156" s="233">
        <f>IF(BB156=0,,10^-6*BB156*$BW$5*Backhaul!Y165)</f>
        <v>0</v>
      </c>
      <c r="CC156" s="233">
        <f>IF(BC156=0,,10^-6*BC156*$BW$5*Backhaul!Z165)</f>
        <v>0</v>
      </c>
    </row>
    <row r="157" spans="1:81">
      <c r="A157" s="218" t="s">
        <v>116</v>
      </c>
      <c r="B157" s="139" t="str">
        <f>Backhaul!B11</f>
        <v>10 Gbps_40 km_SFP+</v>
      </c>
      <c r="C157" s="210">
        <f>Backhaul!C63</f>
        <v>0</v>
      </c>
      <c r="D157" s="210">
        <f>Backhaul!D63</f>
        <v>0</v>
      </c>
      <c r="E157" s="210">
        <f>Backhaul!E63</f>
        <v>0</v>
      </c>
      <c r="F157" s="210">
        <f>Backhaul!F63</f>
        <v>0</v>
      </c>
      <c r="G157" s="210">
        <f>Backhaul!G63</f>
        <v>0</v>
      </c>
      <c r="H157" s="210">
        <f>Backhaul!H63</f>
        <v>0</v>
      </c>
      <c r="I157" s="210">
        <f>Backhaul!I63</f>
        <v>0</v>
      </c>
      <c r="J157" s="210">
        <f>Backhaul!J63</f>
        <v>0</v>
      </c>
      <c r="K157" s="210">
        <f>Backhaul!K63</f>
        <v>0</v>
      </c>
      <c r="L157" s="210">
        <f>Backhaul!L63</f>
        <v>0</v>
      </c>
      <c r="M157" s="210">
        <f>Backhaul!M63</f>
        <v>0</v>
      </c>
      <c r="O157" s="139" t="str">
        <f t="shared" si="129"/>
        <v>10 Gbps_40 km_SFP+</v>
      </c>
      <c r="P157" s="210">
        <f>Backhaul!C88</f>
        <v>500000</v>
      </c>
      <c r="Q157" s="210">
        <f>Backhaul!D88</f>
        <v>600000</v>
      </c>
      <c r="R157" s="210">
        <f>Backhaul!E88</f>
        <v>0</v>
      </c>
      <c r="S157" s="210">
        <f>Backhaul!F88</f>
        <v>0</v>
      </c>
      <c r="T157" s="210">
        <f>Backhaul!G88</f>
        <v>0</v>
      </c>
      <c r="U157" s="210">
        <f>Backhaul!H88</f>
        <v>0</v>
      </c>
      <c r="V157" s="210">
        <f>Backhaul!I88</f>
        <v>0</v>
      </c>
      <c r="W157" s="210">
        <f>Backhaul!J88</f>
        <v>0</v>
      </c>
      <c r="X157" s="210">
        <f>Backhaul!K88</f>
        <v>0</v>
      </c>
      <c r="Y157" s="210">
        <f>Backhaul!L88</f>
        <v>0</v>
      </c>
      <c r="Z157" s="210">
        <f>Backhaul!M88</f>
        <v>0</v>
      </c>
      <c r="AB157" s="211" t="s">
        <v>103</v>
      </c>
      <c r="AC157" s="267">
        <v>1</v>
      </c>
      <c r="AE157" s="139" t="str">
        <f t="shared" si="131"/>
        <v>10 Gbps_40 km_SFP+</v>
      </c>
      <c r="AF157" s="210">
        <f t="shared" si="106"/>
        <v>0</v>
      </c>
      <c r="AG157" s="210">
        <f t="shared" si="107"/>
        <v>0</v>
      </c>
      <c r="AH157" s="210">
        <f t="shared" si="108"/>
        <v>0</v>
      </c>
      <c r="AI157" s="210">
        <f t="shared" si="109"/>
        <v>0</v>
      </c>
      <c r="AJ157" s="210">
        <f t="shared" si="110"/>
        <v>0</v>
      </c>
      <c r="AK157" s="210">
        <f t="shared" si="111"/>
        <v>0</v>
      </c>
      <c r="AL157" s="210">
        <f t="shared" si="112"/>
        <v>0</v>
      </c>
      <c r="AM157" s="210">
        <f t="shared" si="113"/>
        <v>0</v>
      </c>
      <c r="AN157" s="210">
        <f t="shared" si="114"/>
        <v>0</v>
      </c>
      <c r="AO157" s="210">
        <f t="shared" si="115"/>
        <v>0</v>
      </c>
      <c r="AP157" s="210">
        <f t="shared" si="116"/>
        <v>0</v>
      </c>
      <c r="AR157" s="139" t="str">
        <f t="shared" si="132"/>
        <v>10 Gbps_40 km_SFP+</v>
      </c>
      <c r="AS157" s="210">
        <f t="shared" si="117"/>
        <v>500000</v>
      </c>
      <c r="AT157" s="210">
        <f t="shared" si="118"/>
        <v>600000</v>
      </c>
      <c r="AU157" s="210">
        <f t="shared" si="119"/>
        <v>0</v>
      </c>
      <c r="AV157" s="210">
        <f t="shared" si="120"/>
        <v>0</v>
      </c>
      <c r="AW157" s="210">
        <f t="shared" si="121"/>
        <v>0</v>
      </c>
      <c r="AX157" s="210">
        <f t="shared" si="122"/>
        <v>0</v>
      </c>
      <c r="AY157" s="210">
        <f t="shared" si="123"/>
        <v>0</v>
      </c>
      <c r="AZ157" s="210">
        <f t="shared" si="124"/>
        <v>0</v>
      </c>
      <c r="BA157" s="210">
        <f t="shared" si="125"/>
        <v>0</v>
      </c>
      <c r="BB157" s="210">
        <f t="shared" si="126"/>
        <v>0</v>
      </c>
      <c r="BC157" s="210">
        <f t="shared" si="127"/>
        <v>0</v>
      </c>
      <c r="BE157" s="139" t="str">
        <f t="shared" si="130"/>
        <v>10 Gbps_40 km_SFP+</v>
      </c>
      <c r="BF157" s="233">
        <f>IF(AF157=0,,10^-6*AF157*$BJ$5*Backhaul!P166)</f>
        <v>0</v>
      </c>
      <c r="BG157" s="233">
        <f>IF(AG157=0,,10^-6*AG157*$BJ$5*Backhaul!Q166)</f>
        <v>0</v>
      </c>
      <c r="BH157" s="233">
        <f>IF(AH157=0,,10^-6*AH157*$BJ$5*Backhaul!R166)</f>
        <v>0</v>
      </c>
      <c r="BI157" s="233">
        <f>IF(AI157=0,,10^-6*AI157*$BJ$5*Backhaul!S166)</f>
        <v>0</v>
      </c>
      <c r="BJ157" s="233">
        <f>IF(AJ157=0,,10^-6*AJ157*$BJ$5*Backhaul!T166)</f>
        <v>0</v>
      </c>
      <c r="BK157" s="233">
        <f>IF(AK157=0,,10^-6*AK157*$BJ$5*Backhaul!U166)</f>
        <v>0</v>
      </c>
      <c r="BL157" s="233">
        <f>IF(AL157=0,,10^-6*AL157*$BJ$5*Backhaul!V166)</f>
        <v>0</v>
      </c>
      <c r="BM157" s="233">
        <f>IF(AM157=0,,10^-6*AM157*$BJ$5*Backhaul!W166)</f>
        <v>0</v>
      </c>
      <c r="BN157" s="233">
        <f>IF(AN157=0,,10^-6*AN157*$BJ$5*Backhaul!X166)</f>
        <v>0</v>
      </c>
      <c r="BO157" s="233">
        <f>IF(AO157=0,,10^-6*AO157*$BJ$5*Backhaul!Y166)</f>
        <v>0</v>
      </c>
      <c r="BP157" s="233">
        <f>IF(AP157=0,,10^-6*AP157*$BJ$5*Backhaul!Z166)</f>
        <v>0</v>
      </c>
      <c r="BR157" s="139" t="str">
        <f t="shared" si="128"/>
        <v>10 Gbps_40 km_SFP+</v>
      </c>
      <c r="BS157" s="233">
        <f>IF(AS157=0,,10^-6*AS157*$BW$5*Backhaul!P166)</f>
        <v>9.9963714368632441</v>
      </c>
      <c r="BT157" s="233">
        <f>IF(AT157=0,,10^-6*AT157*$BW$5*Backhaul!Q166)</f>
        <v>7.9220157767576813</v>
      </c>
      <c r="BU157" s="233">
        <f>IF(AU157=0,,10^-6*AU157*$BW$5*Backhaul!R166)</f>
        <v>0</v>
      </c>
      <c r="BV157" s="233">
        <f>IF(AV157=0,,10^-6*AV157*$BW$5*Backhaul!S166)</f>
        <v>0</v>
      </c>
      <c r="BW157" s="233">
        <f>IF(AW157=0,,10^-6*AW157*$BW$5*Backhaul!T166)</f>
        <v>0</v>
      </c>
      <c r="BX157" s="233">
        <f>IF(AX157=0,,10^-6*AX157*$BW$5*Backhaul!U166)</f>
        <v>0</v>
      </c>
      <c r="BY157" s="233">
        <f>IF(AY157=0,,10^-6*AY157*$BW$5*Backhaul!V166)</f>
        <v>0</v>
      </c>
      <c r="BZ157" s="233">
        <f>IF(AZ157=0,,10^-6*AZ157*$BW$5*Backhaul!W166)</f>
        <v>0</v>
      </c>
      <c r="CA157" s="233">
        <f>IF(BA157=0,,10^-6*BA157*$BW$5*Backhaul!X166)</f>
        <v>0</v>
      </c>
      <c r="CB157" s="233">
        <f>IF(BB157=0,,10^-6*BB157*$BW$5*Backhaul!Y166)</f>
        <v>0</v>
      </c>
      <c r="CC157" s="233">
        <f>IF(BC157=0,,10^-6*BC157*$BW$5*Backhaul!Z166)</f>
        <v>0</v>
      </c>
    </row>
    <row r="158" spans="1:81">
      <c r="A158" s="218" t="s">
        <v>116</v>
      </c>
      <c r="B158" s="139" t="str">
        <f>Backhaul!B12</f>
        <v>10 Gbps_80 km_SFP+</v>
      </c>
      <c r="C158" s="210">
        <f>Backhaul!C64</f>
        <v>0</v>
      </c>
      <c r="D158" s="210">
        <f>Backhaul!D64</f>
        <v>0</v>
      </c>
      <c r="E158" s="210">
        <f>Backhaul!E64</f>
        <v>0</v>
      </c>
      <c r="F158" s="210">
        <f>Backhaul!F64</f>
        <v>0</v>
      </c>
      <c r="G158" s="210">
        <f>Backhaul!G64</f>
        <v>0</v>
      </c>
      <c r="H158" s="210">
        <f>Backhaul!H64</f>
        <v>0</v>
      </c>
      <c r="I158" s="210">
        <f>Backhaul!I64</f>
        <v>0</v>
      </c>
      <c r="J158" s="210">
        <f>Backhaul!J64</f>
        <v>0</v>
      </c>
      <c r="K158" s="210">
        <f>Backhaul!K64</f>
        <v>0</v>
      </c>
      <c r="L158" s="210">
        <f>Backhaul!L64</f>
        <v>0</v>
      </c>
      <c r="M158" s="210">
        <f>Backhaul!M64</f>
        <v>0</v>
      </c>
      <c r="O158" s="139" t="str">
        <f t="shared" si="129"/>
        <v>10 Gbps_80 km_SFP+</v>
      </c>
      <c r="P158" s="210">
        <f>Backhaul!C89</f>
        <v>75000</v>
      </c>
      <c r="Q158" s="210">
        <f>Backhaul!D89</f>
        <v>90000</v>
      </c>
      <c r="R158" s="210">
        <f>Backhaul!E89</f>
        <v>0</v>
      </c>
      <c r="S158" s="210">
        <f>Backhaul!F89</f>
        <v>0</v>
      </c>
      <c r="T158" s="210">
        <f>Backhaul!G89</f>
        <v>0</v>
      </c>
      <c r="U158" s="210">
        <f>Backhaul!H89</f>
        <v>0</v>
      </c>
      <c r="V158" s="210">
        <f>Backhaul!I89</f>
        <v>0</v>
      </c>
      <c r="W158" s="210">
        <f>Backhaul!J89</f>
        <v>0</v>
      </c>
      <c r="X158" s="210">
        <f>Backhaul!K89</f>
        <v>0</v>
      </c>
      <c r="Y158" s="210">
        <f>Backhaul!L89</f>
        <v>0</v>
      </c>
      <c r="Z158" s="210">
        <f>Backhaul!M89</f>
        <v>0</v>
      </c>
      <c r="AB158" s="211" t="s">
        <v>103</v>
      </c>
      <c r="AC158" s="267">
        <v>1</v>
      </c>
      <c r="AE158" s="139" t="str">
        <f t="shared" si="131"/>
        <v>10 Gbps_80 km_SFP+</v>
      </c>
      <c r="AF158" s="210">
        <f t="shared" si="106"/>
        <v>0</v>
      </c>
      <c r="AG158" s="210">
        <f t="shared" si="107"/>
        <v>0</v>
      </c>
      <c r="AH158" s="210">
        <f t="shared" si="108"/>
        <v>0</v>
      </c>
      <c r="AI158" s="210">
        <f t="shared" si="109"/>
        <v>0</v>
      </c>
      <c r="AJ158" s="210">
        <f t="shared" si="110"/>
        <v>0</v>
      </c>
      <c r="AK158" s="210">
        <f t="shared" si="111"/>
        <v>0</v>
      </c>
      <c r="AL158" s="210">
        <f t="shared" si="112"/>
        <v>0</v>
      </c>
      <c r="AM158" s="210">
        <f t="shared" si="113"/>
        <v>0</v>
      </c>
      <c r="AN158" s="210">
        <f t="shared" si="114"/>
        <v>0</v>
      </c>
      <c r="AO158" s="210">
        <f t="shared" si="115"/>
        <v>0</v>
      </c>
      <c r="AP158" s="210">
        <f t="shared" si="116"/>
        <v>0</v>
      </c>
      <c r="AR158" s="139" t="str">
        <f t="shared" si="132"/>
        <v>10 Gbps_80 km_SFP+</v>
      </c>
      <c r="AS158" s="210">
        <f t="shared" si="117"/>
        <v>75000</v>
      </c>
      <c r="AT158" s="210">
        <f t="shared" si="118"/>
        <v>90000</v>
      </c>
      <c r="AU158" s="210">
        <f t="shared" si="119"/>
        <v>0</v>
      </c>
      <c r="AV158" s="210">
        <f t="shared" si="120"/>
        <v>0</v>
      </c>
      <c r="AW158" s="210">
        <f t="shared" si="121"/>
        <v>0</v>
      </c>
      <c r="AX158" s="210">
        <f t="shared" si="122"/>
        <v>0</v>
      </c>
      <c r="AY158" s="210">
        <f t="shared" si="123"/>
        <v>0</v>
      </c>
      <c r="AZ158" s="210">
        <f t="shared" si="124"/>
        <v>0</v>
      </c>
      <c r="BA158" s="210">
        <f t="shared" si="125"/>
        <v>0</v>
      </c>
      <c r="BB158" s="210">
        <f t="shared" si="126"/>
        <v>0</v>
      </c>
      <c r="BC158" s="210">
        <f t="shared" si="127"/>
        <v>0</v>
      </c>
      <c r="BE158" s="139" t="str">
        <f t="shared" si="130"/>
        <v>10 Gbps_80 km_SFP+</v>
      </c>
      <c r="BF158" s="233">
        <f>IF(AF158=0,,10^-6*AF158*$BJ$5*Backhaul!P167)</f>
        <v>0</v>
      </c>
      <c r="BG158" s="233">
        <f>IF(AG158=0,,10^-6*AG158*$BJ$5*Backhaul!Q167)</f>
        <v>0</v>
      </c>
      <c r="BH158" s="233">
        <f>IF(AH158=0,,10^-6*AH158*$BJ$5*Backhaul!R167)</f>
        <v>0</v>
      </c>
      <c r="BI158" s="233">
        <f>IF(AI158=0,,10^-6*AI158*$BJ$5*Backhaul!S167)</f>
        <v>0</v>
      </c>
      <c r="BJ158" s="233">
        <f>IF(AJ158=0,,10^-6*AJ158*$BJ$5*Backhaul!T167)</f>
        <v>0</v>
      </c>
      <c r="BK158" s="233">
        <f>IF(AK158=0,,10^-6*AK158*$BJ$5*Backhaul!U167)</f>
        <v>0</v>
      </c>
      <c r="BL158" s="233">
        <f>IF(AL158=0,,10^-6*AL158*$BJ$5*Backhaul!V167)</f>
        <v>0</v>
      </c>
      <c r="BM158" s="233">
        <f>IF(AM158=0,,10^-6*AM158*$BJ$5*Backhaul!W167)</f>
        <v>0</v>
      </c>
      <c r="BN158" s="233">
        <f>IF(AN158=0,,10^-6*AN158*$BJ$5*Backhaul!X167)</f>
        <v>0</v>
      </c>
      <c r="BO158" s="233">
        <f>IF(AO158=0,,10^-6*AO158*$BJ$5*Backhaul!Y167)</f>
        <v>0</v>
      </c>
      <c r="BP158" s="233">
        <f>IF(AP158=0,,10^-6*AP158*$BJ$5*Backhaul!Z167)</f>
        <v>0</v>
      </c>
      <c r="BR158" s="139" t="str">
        <f t="shared" si="128"/>
        <v>10 Gbps_80 km_SFP+</v>
      </c>
      <c r="BS158" s="233">
        <f>IF(AS158=0,,10^-6*AS158*$BW$5*Backhaul!P167)</f>
        <v>3.480939180622908</v>
      </c>
      <c r="BT158" s="233">
        <f>IF(AT158=0,,10^-6*AT158*$BW$5*Backhaul!Q167)</f>
        <v>3.7798656034604332</v>
      </c>
      <c r="BU158" s="233">
        <f>IF(AU158=0,,10^-6*AU158*$BW$5*Backhaul!R167)</f>
        <v>0</v>
      </c>
      <c r="BV158" s="233">
        <f>IF(AV158=0,,10^-6*AV158*$BW$5*Backhaul!S167)</f>
        <v>0</v>
      </c>
      <c r="BW158" s="233">
        <f>IF(AW158=0,,10^-6*AW158*$BW$5*Backhaul!T167)</f>
        <v>0</v>
      </c>
      <c r="BX158" s="233">
        <f>IF(AX158=0,,10^-6*AX158*$BW$5*Backhaul!U167)</f>
        <v>0</v>
      </c>
      <c r="BY158" s="233">
        <f>IF(AY158=0,,10^-6*AY158*$BW$5*Backhaul!V167)</f>
        <v>0</v>
      </c>
      <c r="BZ158" s="233">
        <f>IF(AZ158=0,,10^-6*AZ158*$BW$5*Backhaul!W167)</f>
        <v>0</v>
      </c>
      <c r="CA158" s="233">
        <f>IF(BA158=0,,10^-6*BA158*$BW$5*Backhaul!X167)</f>
        <v>0</v>
      </c>
      <c r="CB158" s="233">
        <f>IF(BB158=0,,10^-6*BB158*$BW$5*Backhaul!Y167)</f>
        <v>0</v>
      </c>
      <c r="CC158" s="233">
        <f>IF(BC158=0,,10^-6*BC158*$BW$5*Backhaul!Z167)</f>
        <v>0</v>
      </c>
    </row>
    <row r="159" spans="1:81">
      <c r="A159" s="218" t="s">
        <v>116</v>
      </c>
      <c r="B159" s="139" t="str">
        <f>Backhaul!B13</f>
        <v>25 Gbps_10 km_SFP28</v>
      </c>
      <c r="C159" s="210">
        <f>Backhaul!C65</f>
        <v>0</v>
      </c>
      <c r="D159" s="210">
        <f>Backhaul!D65</f>
        <v>0</v>
      </c>
      <c r="E159" s="210">
        <f>Backhaul!E65</f>
        <v>0</v>
      </c>
      <c r="F159" s="210">
        <f>Backhaul!F65</f>
        <v>0</v>
      </c>
      <c r="G159" s="210">
        <f>Backhaul!G65</f>
        <v>0</v>
      </c>
      <c r="H159" s="210">
        <f>Backhaul!H65</f>
        <v>0</v>
      </c>
      <c r="I159" s="210">
        <f>Backhaul!I65</f>
        <v>0</v>
      </c>
      <c r="J159" s="210">
        <f>Backhaul!J65</f>
        <v>0</v>
      </c>
      <c r="K159" s="210">
        <f>Backhaul!K65</f>
        <v>0</v>
      </c>
      <c r="L159" s="210">
        <f>Backhaul!L65</f>
        <v>0</v>
      </c>
      <c r="M159" s="210">
        <f>Backhaul!M65</f>
        <v>0</v>
      </c>
      <c r="O159" s="139" t="str">
        <f t="shared" si="129"/>
        <v>25 Gbps_10 km_SFP28</v>
      </c>
      <c r="P159" s="210">
        <f>Backhaul!C90</f>
        <v>18000</v>
      </c>
      <c r="Q159" s="210">
        <f>Backhaul!D90</f>
        <v>36882.828112000017</v>
      </c>
      <c r="R159" s="210">
        <f>Backhaul!E90</f>
        <v>0</v>
      </c>
      <c r="S159" s="210">
        <f>Backhaul!F90</f>
        <v>0</v>
      </c>
      <c r="T159" s="210">
        <f>Backhaul!G90</f>
        <v>0</v>
      </c>
      <c r="U159" s="210">
        <f>Backhaul!H90</f>
        <v>0</v>
      </c>
      <c r="V159" s="210">
        <f>Backhaul!I90</f>
        <v>0</v>
      </c>
      <c r="W159" s="210">
        <f>Backhaul!J90</f>
        <v>0</v>
      </c>
      <c r="X159" s="210">
        <f>Backhaul!K90</f>
        <v>0</v>
      </c>
      <c r="Y159" s="210">
        <f>Backhaul!L90</f>
        <v>0</v>
      </c>
      <c r="Z159" s="210">
        <f>Backhaul!M90</f>
        <v>0</v>
      </c>
      <c r="AB159" s="211" t="s">
        <v>103</v>
      </c>
      <c r="AC159" s="267">
        <v>1</v>
      </c>
      <c r="AE159" s="139" t="str">
        <f t="shared" si="131"/>
        <v>25 Gbps_10 km_SFP28</v>
      </c>
      <c r="AF159" s="210">
        <f t="shared" si="106"/>
        <v>0</v>
      </c>
      <c r="AG159" s="210">
        <f t="shared" si="107"/>
        <v>0</v>
      </c>
      <c r="AH159" s="210">
        <f t="shared" si="108"/>
        <v>0</v>
      </c>
      <c r="AI159" s="210">
        <f t="shared" si="109"/>
        <v>0</v>
      </c>
      <c r="AJ159" s="210">
        <f t="shared" si="110"/>
        <v>0</v>
      </c>
      <c r="AK159" s="210">
        <f t="shared" si="111"/>
        <v>0</v>
      </c>
      <c r="AL159" s="210">
        <f t="shared" si="112"/>
        <v>0</v>
      </c>
      <c r="AM159" s="210">
        <f t="shared" si="113"/>
        <v>0</v>
      </c>
      <c r="AN159" s="210">
        <f t="shared" si="114"/>
        <v>0</v>
      </c>
      <c r="AO159" s="210">
        <f t="shared" si="115"/>
        <v>0</v>
      </c>
      <c r="AP159" s="210">
        <f t="shared" si="116"/>
        <v>0</v>
      </c>
      <c r="AR159" s="139" t="str">
        <f t="shared" si="132"/>
        <v>25 Gbps_10 km_SFP28</v>
      </c>
      <c r="AS159" s="210">
        <f t="shared" si="117"/>
        <v>18000</v>
      </c>
      <c r="AT159" s="210">
        <f t="shared" si="118"/>
        <v>36882.828112000017</v>
      </c>
      <c r="AU159" s="210">
        <f t="shared" si="119"/>
        <v>0</v>
      </c>
      <c r="AV159" s="210">
        <f t="shared" si="120"/>
        <v>0</v>
      </c>
      <c r="AW159" s="210">
        <f t="shared" si="121"/>
        <v>0</v>
      </c>
      <c r="AX159" s="210">
        <f t="shared" si="122"/>
        <v>0</v>
      </c>
      <c r="AY159" s="210">
        <f t="shared" si="123"/>
        <v>0</v>
      </c>
      <c r="AZ159" s="210">
        <f t="shared" si="124"/>
        <v>0</v>
      </c>
      <c r="BA159" s="210">
        <f t="shared" si="125"/>
        <v>0</v>
      </c>
      <c r="BB159" s="210">
        <f t="shared" si="126"/>
        <v>0</v>
      </c>
      <c r="BC159" s="210">
        <f t="shared" si="127"/>
        <v>0</v>
      </c>
      <c r="BE159" s="139" t="str">
        <f t="shared" si="130"/>
        <v>25 Gbps_10 km_SFP28</v>
      </c>
      <c r="BF159" s="233">
        <f>IF(AF159=0,,10^-6*AF159*$BJ$5*Backhaul!P168)</f>
        <v>0</v>
      </c>
      <c r="BG159" s="233">
        <f>IF(AG159=0,,10^-6*AG159*$BJ$5*Backhaul!Q168)</f>
        <v>0</v>
      </c>
      <c r="BH159" s="233">
        <f>IF(AH159=0,,10^-6*AH159*$BJ$5*Backhaul!R168)</f>
        <v>0</v>
      </c>
      <c r="BI159" s="233">
        <f>IF(AI159=0,,10^-6*AI159*$BJ$5*Backhaul!S168)</f>
        <v>0</v>
      </c>
      <c r="BJ159" s="233">
        <f>IF(AJ159=0,,10^-6*AJ159*$BJ$5*Backhaul!T168)</f>
        <v>0</v>
      </c>
      <c r="BK159" s="233">
        <f>IF(AK159=0,,10^-6*AK159*$BJ$5*Backhaul!U168)</f>
        <v>0</v>
      </c>
      <c r="BL159" s="233">
        <f>IF(AL159=0,,10^-6*AL159*$BJ$5*Backhaul!V168)</f>
        <v>0</v>
      </c>
      <c r="BM159" s="233">
        <f>IF(AM159=0,,10^-6*AM159*$BJ$5*Backhaul!W168)</f>
        <v>0</v>
      </c>
      <c r="BN159" s="233">
        <f>IF(AN159=0,,10^-6*AN159*$BJ$5*Backhaul!X168)</f>
        <v>0</v>
      </c>
      <c r="BO159" s="233">
        <f>IF(AO159=0,,10^-6*AO159*$BJ$5*Backhaul!Y168)</f>
        <v>0</v>
      </c>
      <c r="BP159" s="233">
        <f>IF(AP159=0,,10^-6*AP159*$BJ$5*Backhaul!Z168)</f>
        <v>0</v>
      </c>
      <c r="BR159" s="139" t="str">
        <f t="shared" si="128"/>
        <v>25 Gbps_10 km_SFP28</v>
      </c>
      <c r="BS159" s="233">
        <f>IF(AS159=0,,10^-6*AS159*$BW$5*Backhaul!P168)</f>
        <v>0.7006492010791936</v>
      </c>
      <c r="BT159" s="233">
        <f>IF(AT159=0,,10^-6*AT159*$BW$5*Backhaul!Q168)</f>
        <v>0.86514137614476128</v>
      </c>
      <c r="BU159" s="233">
        <f>IF(AU159=0,,10^-6*AU159*$BW$5*Backhaul!R168)</f>
        <v>0</v>
      </c>
      <c r="BV159" s="233">
        <f>IF(AV159=0,,10^-6*AV159*$BW$5*Backhaul!S168)</f>
        <v>0</v>
      </c>
      <c r="BW159" s="233">
        <f>IF(AW159=0,,10^-6*AW159*$BW$5*Backhaul!T168)</f>
        <v>0</v>
      </c>
      <c r="BX159" s="233">
        <f>IF(AX159=0,,10^-6*AX159*$BW$5*Backhaul!U168)</f>
        <v>0</v>
      </c>
      <c r="BY159" s="233">
        <f>IF(AY159=0,,10^-6*AY159*$BW$5*Backhaul!V168)</f>
        <v>0</v>
      </c>
      <c r="BZ159" s="233">
        <f>IF(AZ159=0,,10^-6*AZ159*$BW$5*Backhaul!W168)</f>
        <v>0</v>
      </c>
      <c r="CA159" s="233">
        <f>IF(BA159=0,,10^-6*BA159*$BW$5*Backhaul!X168)</f>
        <v>0</v>
      </c>
      <c r="CB159" s="233">
        <f>IF(BB159=0,,10^-6*BB159*$BW$5*Backhaul!Y168)</f>
        <v>0</v>
      </c>
      <c r="CC159" s="233">
        <f>IF(BC159=0,,10^-6*BC159*$BW$5*Backhaul!Z168)</f>
        <v>0</v>
      </c>
    </row>
    <row r="160" spans="1:81">
      <c r="A160" s="218" t="s">
        <v>116</v>
      </c>
      <c r="B160" s="139" t="str">
        <f>Backhaul!B14</f>
        <v>25 Gbps_40 km_SFP28</v>
      </c>
      <c r="C160" s="210">
        <f>Backhaul!C66</f>
        <v>0</v>
      </c>
      <c r="D160" s="210">
        <f>Backhaul!D66</f>
        <v>0</v>
      </c>
      <c r="E160" s="210">
        <f>Backhaul!E66</f>
        <v>0</v>
      </c>
      <c r="F160" s="210">
        <f>Backhaul!F66</f>
        <v>0</v>
      </c>
      <c r="G160" s="210">
        <f>Backhaul!G66</f>
        <v>0</v>
      </c>
      <c r="H160" s="210">
        <f>Backhaul!H66</f>
        <v>0</v>
      </c>
      <c r="I160" s="210">
        <f>Backhaul!I66</f>
        <v>0</v>
      </c>
      <c r="J160" s="210">
        <f>Backhaul!J66</f>
        <v>0</v>
      </c>
      <c r="K160" s="210">
        <f>Backhaul!K66</f>
        <v>0</v>
      </c>
      <c r="L160" s="210">
        <f>Backhaul!L66</f>
        <v>0</v>
      </c>
      <c r="M160" s="210">
        <f>Backhaul!M66</f>
        <v>0</v>
      </c>
      <c r="O160" s="139" t="str">
        <f t="shared" si="129"/>
        <v>25 Gbps_40 km_SFP28</v>
      </c>
      <c r="P160" s="210">
        <f>Backhaul!C91</f>
        <v>180</v>
      </c>
      <c r="Q160" s="210">
        <f>Backhaul!D91</f>
        <v>368.82828112000016</v>
      </c>
      <c r="R160" s="210">
        <f>Backhaul!E91</f>
        <v>0</v>
      </c>
      <c r="S160" s="210">
        <f>Backhaul!F91</f>
        <v>0</v>
      </c>
      <c r="T160" s="210">
        <f>Backhaul!G91</f>
        <v>0</v>
      </c>
      <c r="U160" s="210">
        <f>Backhaul!H91</f>
        <v>0</v>
      </c>
      <c r="V160" s="210">
        <f>Backhaul!I91</f>
        <v>0</v>
      </c>
      <c r="W160" s="210">
        <f>Backhaul!J91</f>
        <v>0</v>
      </c>
      <c r="X160" s="210">
        <f>Backhaul!K91</f>
        <v>0</v>
      </c>
      <c r="Y160" s="210">
        <f>Backhaul!L91</f>
        <v>0</v>
      </c>
      <c r="Z160" s="210">
        <f>Backhaul!M91</f>
        <v>0</v>
      </c>
      <c r="AB160" s="211" t="s">
        <v>103</v>
      </c>
      <c r="AC160" s="267">
        <v>1</v>
      </c>
      <c r="AE160" s="139" t="str">
        <f t="shared" si="131"/>
        <v>25 Gbps_40 km_SFP28</v>
      </c>
      <c r="AF160" s="210">
        <f t="shared" si="106"/>
        <v>0</v>
      </c>
      <c r="AG160" s="210">
        <f t="shared" si="107"/>
        <v>0</v>
      </c>
      <c r="AH160" s="210">
        <f t="shared" si="108"/>
        <v>0</v>
      </c>
      <c r="AI160" s="210">
        <f t="shared" si="109"/>
        <v>0</v>
      </c>
      <c r="AJ160" s="210">
        <f t="shared" si="110"/>
        <v>0</v>
      </c>
      <c r="AK160" s="210">
        <f t="shared" si="111"/>
        <v>0</v>
      </c>
      <c r="AL160" s="210">
        <f t="shared" si="112"/>
        <v>0</v>
      </c>
      <c r="AM160" s="210">
        <f t="shared" si="113"/>
        <v>0</v>
      </c>
      <c r="AN160" s="210">
        <f t="shared" si="114"/>
        <v>0</v>
      </c>
      <c r="AO160" s="210">
        <f t="shared" si="115"/>
        <v>0</v>
      </c>
      <c r="AP160" s="210">
        <f t="shared" si="116"/>
        <v>0</v>
      </c>
      <c r="AR160" s="139" t="str">
        <f t="shared" si="132"/>
        <v>25 Gbps_40 km_SFP28</v>
      </c>
      <c r="AS160" s="210">
        <f t="shared" si="117"/>
        <v>180</v>
      </c>
      <c r="AT160" s="210">
        <f t="shared" si="118"/>
        <v>368.82828112000016</v>
      </c>
      <c r="AU160" s="210">
        <f t="shared" si="119"/>
        <v>0</v>
      </c>
      <c r="AV160" s="210">
        <f t="shared" si="120"/>
        <v>0</v>
      </c>
      <c r="AW160" s="210">
        <f t="shared" si="121"/>
        <v>0</v>
      </c>
      <c r="AX160" s="210">
        <f t="shared" si="122"/>
        <v>0</v>
      </c>
      <c r="AY160" s="210">
        <f t="shared" si="123"/>
        <v>0</v>
      </c>
      <c r="AZ160" s="210">
        <f t="shared" si="124"/>
        <v>0</v>
      </c>
      <c r="BA160" s="210">
        <f t="shared" si="125"/>
        <v>0</v>
      </c>
      <c r="BB160" s="210">
        <f t="shared" si="126"/>
        <v>0</v>
      </c>
      <c r="BC160" s="210">
        <f t="shared" si="127"/>
        <v>0</v>
      </c>
      <c r="BE160" s="139" t="str">
        <f t="shared" si="130"/>
        <v>25 Gbps_40 km_SFP28</v>
      </c>
      <c r="BF160" s="233">
        <f>IF(AF160=0,,10^-6*AF160*$BJ$5*Backhaul!P169)</f>
        <v>0</v>
      </c>
      <c r="BG160" s="233">
        <f>IF(AG160=0,,10^-6*AG160*$BJ$5*Backhaul!Q169)</f>
        <v>0</v>
      </c>
      <c r="BH160" s="233">
        <f>IF(AH160=0,,10^-6*AH160*$BJ$5*Backhaul!R169)</f>
        <v>0</v>
      </c>
      <c r="BI160" s="233">
        <f>IF(AI160=0,,10^-6*AI160*$BJ$5*Backhaul!S169)</f>
        <v>0</v>
      </c>
      <c r="BJ160" s="233">
        <f>IF(AJ160=0,,10^-6*AJ160*$BJ$5*Backhaul!T169)</f>
        <v>0</v>
      </c>
      <c r="BK160" s="233">
        <f>IF(AK160=0,,10^-6*AK160*$BJ$5*Backhaul!U169)</f>
        <v>0</v>
      </c>
      <c r="BL160" s="233">
        <f>IF(AL160=0,,10^-6*AL160*$BJ$5*Backhaul!V169)</f>
        <v>0</v>
      </c>
      <c r="BM160" s="233">
        <f>IF(AM160=0,,10^-6*AM160*$BJ$5*Backhaul!W169)</f>
        <v>0</v>
      </c>
      <c r="BN160" s="233">
        <f>IF(AN160=0,,10^-6*AN160*$BJ$5*Backhaul!X169)</f>
        <v>0</v>
      </c>
      <c r="BO160" s="233">
        <f>IF(AO160=0,,10^-6*AO160*$BJ$5*Backhaul!Y169)</f>
        <v>0</v>
      </c>
      <c r="BP160" s="233">
        <f>IF(AP160=0,,10^-6*AP160*$BJ$5*Backhaul!Z169)</f>
        <v>0</v>
      </c>
      <c r="BR160" s="139" t="str">
        <f t="shared" si="128"/>
        <v>25 Gbps_40 km_SFP28</v>
      </c>
      <c r="BS160" s="233">
        <f>IF(AS160=0,,10^-6*AS160*$BW$5*Backhaul!P169)</f>
        <v>8.0999999999999996E-3</v>
      </c>
      <c r="BT160" s="233">
        <f>IF(AT160=0,,10^-6*AT160*$BW$5*Backhaul!Q169)</f>
        <v>1.4609317309735295E-2</v>
      </c>
      <c r="BU160" s="233">
        <f>IF(AU160=0,,10^-6*AU160*$BW$5*Backhaul!R169)</f>
        <v>0</v>
      </c>
      <c r="BV160" s="233">
        <f>IF(AV160=0,,10^-6*AV160*$BW$5*Backhaul!S169)</f>
        <v>0</v>
      </c>
      <c r="BW160" s="233">
        <f>IF(AW160=0,,10^-6*AW160*$BW$5*Backhaul!T169)</f>
        <v>0</v>
      </c>
      <c r="BX160" s="233">
        <f>IF(AX160=0,,10^-6*AX160*$BW$5*Backhaul!U169)</f>
        <v>0</v>
      </c>
      <c r="BY160" s="233">
        <f>IF(AY160=0,,10^-6*AY160*$BW$5*Backhaul!V169)</f>
        <v>0</v>
      </c>
      <c r="BZ160" s="233">
        <f>IF(AZ160=0,,10^-6*AZ160*$BW$5*Backhaul!W169)</f>
        <v>0</v>
      </c>
      <c r="CA160" s="233">
        <f>IF(BA160=0,,10^-6*BA160*$BW$5*Backhaul!X169)</f>
        <v>0</v>
      </c>
      <c r="CB160" s="233">
        <f>IF(BB160=0,,10^-6*BB160*$BW$5*Backhaul!Y169)</f>
        <v>0</v>
      </c>
      <c r="CC160" s="233">
        <f>IF(BC160=0,,10^-6*BC160*$BW$5*Backhaul!Z169)</f>
        <v>0</v>
      </c>
    </row>
    <row r="161" spans="1:81">
      <c r="A161" s="218" t="s">
        <v>116</v>
      </c>
      <c r="B161" s="139" t="str">
        <f>Backhaul!B15</f>
        <v>50 Gbps_10 km_QSFP28</v>
      </c>
      <c r="C161" s="210">
        <f>Backhaul!C67</f>
        <v>0</v>
      </c>
      <c r="D161" s="210">
        <f>Backhaul!D67</f>
        <v>0</v>
      </c>
      <c r="E161" s="210">
        <f>Backhaul!E67</f>
        <v>0</v>
      </c>
      <c r="F161" s="210">
        <f>Backhaul!F67</f>
        <v>0</v>
      </c>
      <c r="G161" s="210">
        <f>Backhaul!G67</f>
        <v>0</v>
      </c>
      <c r="H161" s="210">
        <f>Backhaul!H67</f>
        <v>0</v>
      </c>
      <c r="I161" s="210">
        <f>Backhaul!I67</f>
        <v>0</v>
      </c>
      <c r="J161" s="210">
        <f>Backhaul!J67</f>
        <v>0</v>
      </c>
      <c r="K161" s="210">
        <f>Backhaul!K67</f>
        <v>0</v>
      </c>
      <c r="L161" s="210">
        <f>Backhaul!L67</f>
        <v>0</v>
      </c>
      <c r="M161" s="210">
        <f>Backhaul!M67</f>
        <v>0</v>
      </c>
      <c r="O161" s="139" t="str">
        <f t="shared" si="129"/>
        <v>50 Gbps_10 km_QSFP28</v>
      </c>
      <c r="P161" s="210">
        <f>Backhaul!C92</f>
        <v>0</v>
      </c>
      <c r="Q161" s="210">
        <f>Backhaul!D92</f>
        <v>79113</v>
      </c>
      <c r="R161" s="210">
        <f>Backhaul!E92</f>
        <v>0</v>
      </c>
      <c r="S161" s="210">
        <f>Backhaul!F92</f>
        <v>0</v>
      </c>
      <c r="T161" s="210">
        <f>Backhaul!G92</f>
        <v>0</v>
      </c>
      <c r="U161" s="210">
        <f>Backhaul!H92</f>
        <v>0</v>
      </c>
      <c r="V161" s="210">
        <f>Backhaul!I92</f>
        <v>0</v>
      </c>
      <c r="W161" s="210">
        <f>Backhaul!J92</f>
        <v>0</v>
      </c>
      <c r="X161" s="210">
        <f>Backhaul!K92</f>
        <v>0</v>
      </c>
      <c r="Y161" s="210">
        <f>Backhaul!L92</f>
        <v>0</v>
      </c>
      <c r="Z161" s="210">
        <f>Backhaul!M92</f>
        <v>0</v>
      </c>
      <c r="AB161" s="211" t="s">
        <v>103</v>
      </c>
      <c r="AC161" s="267">
        <v>1</v>
      </c>
      <c r="AE161" s="139" t="str">
        <f t="shared" si="131"/>
        <v>50 Gbps_10 km_QSFP28</v>
      </c>
      <c r="AF161" s="210">
        <f t="shared" si="106"/>
        <v>0</v>
      </c>
      <c r="AG161" s="210">
        <f t="shared" si="107"/>
        <v>0</v>
      </c>
      <c r="AH161" s="210">
        <f t="shared" si="108"/>
        <v>0</v>
      </c>
      <c r="AI161" s="210">
        <f t="shared" si="109"/>
        <v>0</v>
      </c>
      <c r="AJ161" s="210">
        <f t="shared" si="110"/>
        <v>0</v>
      </c>
      <c r="AK161" s="210">
        <f t="shared" si="111"/>
        <v>0</v>
      </c>
      <c r="AL161" s="210">
        <f t="shared" si="112"/>
        <v>0</v>
      </c>
      <c r="AM161" s="210">
        <f t="shared" si="113"/>
        <v>0</v>
      </c>
      <c r="AN161" s="210">
        <f t="shared" si="114"/>
        <v>0</v>
      </c>
      <c r="AO161" s="210">
        <f t="shared" si="115"/>
        <v>0</v>
      </c>
      <c r="AP161" s="210">
        <f t="shared" si="116"/>
        <v>0</v>
      </c>
      <c r="AR161" s="139" t="str">
        <f t="shared" si="132"/>
        <v>50 Gbps_10 km_QSFP28</v>
      </c>
      <c r="AS161" s="210">
        <f t="shared" si="117"/>
        <v>0</v>
      </c>
      <c r="AT161" s="210">
        <f t="shared" si="118"/>
        <v>79113</v>
      </c>
      <c r="AU161" s="210">
        <f t="shared" si="119"/>
        <v>0</v>
      </c>
      <c r="AV161" s="210">
        <f t="shared" si="120"/>
        <v>0</v>
      </c>
      <c r="AW161" s="210">
        <f t="shared" si="121"/>
        <v>0</v>
      </c>
      <c r="AX161" s="210">
        <f t="shared" si="122"/>
        <v>0</v>
      </c>
      <c r="AY161" s="210">
        <f t="shared" si="123"/>
        <v>0</v>
      </c>
      <c r="AZ161" s="210">
        <f t="shared" si="124"/>
        <v>0</v>
      </c>
      <c r="BA161" s="210">
        <f t="shared" si="125"/>
        <v>0</v>
      </c>
      <c r="BB161" s="210">
        <f t="shared" si="126"/>
        <v>0</v>
      </c>
      <c r="BC161" s="210">
        <f t="shared" si="127"/>
        <v>0</v>
      </c>
      <c r="BE161" s="139" t="str">
        <f t="shared" si="130"/>
        <v>50 Gbps_10 km_QSFP28</v>
      </c>
      <c r="BF161" s="233">
        <f>IF(AF161=0,,10^-6*AF161*$BJ$5*Backhaul!P170)</f>
        <v>0</v>
      </c>
      <c r="BG161" s="233">
        <f>IF(AG161=0,,10^-6*AG161*$BJ$5*Backhaul!Q170)</f>
        <v>0</v>
      </c>
      <c r="BH161" s="233">
        <f>IF(AH161=0,,10^-6*AH161*$BJ$5*Backhaul!R170)</f>
        <v>0</v>
      </c>
      <c r="BI161" s="233">
        <f>IF(AI161=0,,10^-6*AI161*$BJ$5*Backhaul!S170)</f>
        <v>0</v>
      </c>
      <c r="BJ161" s="233">
        <f>IF(AJ161=0,,10^-6*AJ161*$BJ$5*Backhaul!T170)</f>
        <v>0</v>
      </c>
      <c r="BK161" s="233">
        <f>IF(AK161=0,,10^-6*AK161*$BJ$5*Backhaul!U170)</f>
        <v>0</v>
      </c>
      <c r="BL161" s="233">
        <f>IF(AL161=0,,10^-6*AL161*$BJ$5*Backhaul!V170)</f>
        <v>0</v>
      </c>
      <c r="BM161" s="233">
        <f>IF(AM161=0,,10^-6*AM161*$BJ$5*Backhaul!W170)</f>
        <v>0</v>
      </c>
      <c r="BN161" s="233">
        <f>IF(AN161=0,,10^-6*AN161*$BJ$5*Backhaul!X170)</f>
        <v>0</v>
      </c>
      <c r="BO161" s="233">
        <f>IF(AO161=0,,10^-6*AO161*$BJ$5*Backhaul!Y170)</f>
        <v>0</v>
      </c>
      <c r="BP161" s="233">
        <f>IF(AP161=0,,10^-6*AP161*$BJ$5*Backhaul!Z170)</f>
        <v>0</v>
      </c>
      <c r="BR161" s="139" t="str">
        <f t="shared" si="128"/>
        <v>50 Gbps_10 km_QSFP28</v>
      </c>
      <c r="BS161" s="233">
        <f>IF(AS161=0,,10^-6*AS161*$BW$5*Backhaul!P170)</f>
        <v>0</v>
      </c>
      <c r="BT161" s="233">
        <f>IF(AT161=0,,10^-6*AT161*$BW$5*Backhaul!Q170)</f>
        <v>6.1037541940548143</v>
      </c>
      <c r="BU161" s="233">
        <f>IF(AU161=0,,10^-6*AU161*$BW$5*Backhaul!R170)</f>
        <v>0</v>
      </c>
      <c r="BV161" s="233">
        <f>IF(AV161=0,,10^-6*AV161*$BW$5*Backhaul!S170)</f>
        <v>0</v>
      </c>
      <c r="BW161" s="233">
        <f>IF(AW161=0,,10^-6*AW161*$BW$5*Backhaul!T170)</f>
        <v>0</v>
      </c>
      <c r="BX161" s="233">
        <f>IF(AX161=0,,10^-6*AX161*$BW$5*Backhaul!U170)</f>
        <v>0</v>
      </c>
      <c r="BY161" s="233">
        <f>IF(AY161=0,,10^-6*AY161*$BW$5*Backhaul!V170)</f>
        <v>0</v>
      </c>
      <c r="BZ161" s="233">
        <f>IF(AZ161=0,,10^-6*AZ161*$BW$5*Backhaul!W170)</f>
        <v>0</v>
      </c>
      <c r="CA161" s="233">
        <f>IF(BA161=0,,10^-6*BA161*$BW$5*Backhaul!X170)</f>
        <v>0</v>
      </c>
      <c r="CB161" s="233">
        <f>IF(BB161=0,,10^-6*BB161*$BW$5*Backhaul!Y170)</f>
        <v>0</v>
      </c>
      <c r="CC161" s="233">
        <f>IF(BC161=0,,10^-6*BC161*$BW$5*Backhaul!Z170)</f>
        <v>0</v>
      </c>
    </row>
    <row r="162" spans="1:81">
      <c r="A162" s="218" t="s">
        <v>116</v>
      </c>
      <c r="B162" s="139" t="str">
        <f>Backhaul!B16</f>
        <v>50 Gbps_40 km_QSFP28</v>
      </c>
      <c r="C162" s="210">
        <f>Backhaul!C68</f>
        <v>0</v>
      </c>
      <c r="D162" s="210">
        <f>Backhaul!D68</f>
        <v>0</v>
      </c>
      <c r="E162" s="210">
        <f>Backhaul!E68</f>
        <v>0</v>
      </c>
      <c r="F162" s="210">
        <f>Backhaul!F68</f>
        <v>0</v>
      </c>
      <c r="G162" s="210">
        <f>Backhaul!G68</f>
        <v>0</v>
      </c>
      <c r="H162" s="210">
        <f>Backhaul!H68</f>
        <v>0</v>
      </c>
      <c r="I162" s="210">
        <f>Backhaul!I68</f>
        <v>0</v>
      </c>
      <c r="J162" s="210">
        <f>Backhaul!J68</f>
        <v>0</v>
      </c>
      <c r="K162" s="210">
        <f>Backhaul!K68</f>
        <v>0</v>
      </c>
      <c r="L162" s="210">
        <f>Backhaul!L68</f>
        <v>0</v>
      </c>
      <c r="M162" s="210">
        <f>Backhaul!M68</f>
        <v>0</v>
      </c>
      <c r="O162" s="139" t="str">
        <f t="shared" si="129"/>
        <v>50 Gbps_40 km_QSFP28</v>
      </c>
      <c r="P162" s="210">
        <f>Backhaul!C93</f>
        <v>0</v>
      </c>
      <c r="Q162" s="210">
        <f>Backhaul!D93</f>
        <v>31781</v>
      </c>
      <c r="R162" s="210">
        <f>Backhaul!E93</f>
        <v>0</v>
      </c>
      <c r="S162" s="210">
        <f>Backhaul!F93</f>
        <v>0</v>
      </c>
      <c r="T162" s="210">
        <f>Backhaul!G93</f>
        <v>0</v>
      </c>
      <c r="U162" s="210">
        <f>Backhaul!H93</f>
        <v>0</v>
      </c>
      <c r="V162" s="210">
        <f>Backhaul!I93</f>
        <v>0</v>
      </c>
      <c r="W162" s="210">
        <f>Backhaul!J93</f>
        <v>0</v>
      </c>
      <c r="X162" s="210">
        <f>Backhaul!K93</f>
        <v>0</v>
      </c>
      <c r="Y162" s="210">
        <f>Backhaul!L93</f>
        <v>0</v>
      </c>
      <c r="Z162" s="210">
        <f>Backhaul!M93</f>
        <v>0</v>
      </c>
      <c r="AB162" s="211" t="s">
        <v>103</v>
      </c>
      <c r="AC162" s="267">
        <v>1</v>
      </c>
      <c r="AE162" s="139" t="str">
        <f t="shared" si="131"/>
        <v>50 Gbps_40 km_QSFP28</v>
      </c>
      <c r="AF162" s="210">
        <f t="shared" si="106"/>
        <v>0</v>
      </c>
      <c r="AG162" s="210">
        <f t="shared" si="107"/>
        <v>0</v>
      </c>
      <c r="AH162" s="210">
        <f t="shared" si="108"/>
        <v>0</v>
      </c>
      <c r="AI162" s="210">
        <f t="shared" si="109"/>
        <v>0</v>
      </c>
      <c r="AJ162" s="210">
        <f t="shared" si="110"/>
        <v>0</v>
      </c>
      <c r="AK162" s="210">
        <f t="shared" si="111"/>
        <v>0</v>
      </c>
      <c r="AL162" s="210">
        <f t="shared" si="112"/>
        <v>0</v>
      </c>
      <c r="AM162" s="210">
        <f t="shared" si="113"/>
        <v>0</v>
      </c>
      <c r="AN162" s="210">
        <f t="shared" si="114"/>
        <v>0</v>
      </c>
      <c r="AO162" s="210">
        <f t="shared" si="115"/>
        <v>0</v>
      </c>
      <c r="AP162" s="210">
        <f t="shared" si="116"/>
        <v>0</v>
      </c>
      <c r="AR162" s="139" t="str">
        <f t="shared" si="132"/>
        <v>50 Gbps_40 km_QSFP28</v>
      </c>
      <c r="AS162" s="210">
        <f t="shared" si="117"/>
        <v>0</v>
      </c>
      <c r="AT162" s="210">
        <f t="shared" si="118"/>
        <v>31781</v>
      </c>
      <c r="AU162" s="210">
        <f t="shared" si="119"/>
        <v>0</v>
      </c>
      <c r="AV162" s="210">
        <f t="shared" si="120"/>
        <v>0</v>
      </c>
      <c r="AW162" s="210">
        <f t="shared" si="121"/>
        <v>0</v>
      </c>
      <c r="AX162" s="210">
        <f t="shared" si="122"/>
        <v>0</v>
      </c>
      <c r="AY162" s="210">
        <f t="shared" si="123"/>
        <v>0</v>
      </c>
      <c r="AZ162" s="210">
        <f t="shared" si="124"/>
        <v>0</v>
      </c>
      <c r="BA162" s="210">
        <f t="shared" si="125"/>
        <v>0</v>
      </c>
      <c r="BB162" s="210">
        <f t="shared" si="126"/>
        <v>0</v>
      </c>
      <c r="BC162" s="210">
        <f t="shared" si="127"/>
        <v>0</v>
      </c>
      <c r="BE162" s="139" t="str">
        <f t="shared" si="130"/>
        <v>50 Gbps_40 km_QSFP28</v>
      </c>
      <c r="BF162" s="233">
        <f>IF(AF162=0,,10^-6*AF162*$BJ$5*Backhaul!P171)</f>
        <v>0</v>
      </c>
      <c r="BG162" s="233">
        <f>IF(AG162=0,,10^-6*AG162*$BJ$5*Backhaul!Q171)</f>
        <v>0</v>
      </c>
      <c r="BH162" s="233">
        <f>IF(AH162=0,,10^-6*AH162*$BJ$5*Backhaul!R171)</f>
        <v>0</v>
      </c>
      <c r="BI162" s="233">
        <f>IF(AI162=0,,10^-6*AI162*$BJ$5*Backhaul!S171)</f>
        <v>0</v>
      </c>
      <c r="BJ162" s="233">
        <f>IF(AJ162=0,,10^-6*AJ162*$BJ$5*Backhaul!T171)</f>
        <v>0</v>
      </c>
      <c r="BK162" s="233">
        <f>IF(AK162=0,,10^-6*AK162*$BJ$5*Backhaul!U171)</f>
        <v>0</v>
      </c>
      <c r="BL162" s="233">
        <f>IF(AL162=0,,10^-6*AL162*$BJ$5*Backhaul!V171)</f>
        <v>0</v>
      </c>
      <c r="BM162" s="233">
        <f>IF(AM162=0,,10^-6*AM162*$BJ$5*Backhaul!W171)</f>
        <v>0</v>
      </c>
      <c r="BN162" s="233">
        <f>IF(AN162=0,,10^-6*AN162*$BJ$5*Backhaul!X171)</f>
        <v>0</v>
      </c>
      <c r="BO162" s="233">
        <f>IF(AO162=0,,10^-6*AO162*$BJ$5*Backhaul!Y171)</f>
        <v>0</v>
      </c>
      <c r="BP162" s="233">
        <f>IF(AP162=0,,10^-6*AP162*$BJ$5*Backhaul!Z171)</f>
        <v>0</v>
      </c>
      <c r="BR162" s="139" t="str">
        <f t="shared" si="128"/>
        <v>50 Gbps_40 km_QSFP28</v>
      </c>
      <c r="BS162" s="233">
        <f>IF(AS162=0,,10^-6*AS162*$BW$5*Backhaul!P171)</f>
        <v>0</v>
      </c>
      <c r="BT162" s="233">
        <f>IF(AT162=0,,10^-6*AT162*$BW$5*Backhaul!Q171)</f>
        <v>4.3981722963362326</v>
      </c>
      <c r="BU162" s="233">
        <f>IF(AU162=0,,10^-6*AU162*$BW$5*Backhaul!R171)</f>
        <v>0</v>
      </c>
      <c r="BV162" s="233">
        <f>IF(AV162=0,,10^-6*AV162*$BW$5*Backhaul!S171)</f>
        <v>0</v>
      </c>
      <c r="BW162" s="233">
        <f>IF(AW162=0,,10^-6*AW162*$BW$5*Backhaul!T171)</f>
        <v>0</v>
      </c>
      <c r="BX162" s="233">
        <f>IF(AX162=0,,10^-6*AX162*$BW$5*Backhaul!U171)</f>
        <v>0</v>
      </c>
      <c r="BY162" s="233">
        <f>IF(AY162=0,,10^-6*AY162*$BW$5*Backhaul!V171)</f>
        <v>0</v>
      </c>
      <c r="BZ162" s="233">
        <f>IF(AZ162=0,,10^-6*AZ162*$BW$5*Backhaul!W171)</f>
        <v>0</v>
      </c>
      <c r="CA162" s="233">
        <f>IF(BA162=0,,10^-6*BA162*$BW$5*Backhaul!X171)</f>
        <v>0</v>
      </c>
      <c r="CB162" s="233">
        <f>IF(BB162=0,,10^-6*BB162*$BW$5*Backhaul!Y171)</f>
        <v>0</v>
      </c>
      <c r="CC162" s="233">
        <f>IF(BC162=0,,10^-6*BC162*$BW$5*Backhaul!Z171)</f>
        <v>0</v>
      </c>
    </row>
    <row r="163" spans="1:81">
      <c r="A163" s="218" t="s">
        <v>116</v>
      </c>
      <c r="B163" s="139" t="str">
        <f>Backhaul!B17</f>
        <v>50 Gbps_80 km_QSFP28</v>
      </c>
      <c r="C163" s="210">
        <f>Backhaul!C69</f>
        <v>0</v>
      </c>
      <c r="D163" s="210">
        <f>Backhaul!D69</f>
        <v>0</v>
      </c>
      <c r="E163" s="210">
        <f>Backhaul!E69</f>
        <v>0</v>
      </c>
      <c r="F163" s="210">
        <f>Backhaul!F69</f>
        <v>0</v>
      </c>
      <c r="G163" s="210">
        <f>Backhaul!G69</f>
        <v>0</v>
      </c>
      <c r="H163" s="210">
        <f>Backhaul!H69</f>
        <v>0</v>
      </c>
      <c r="I163" s="210">
        <f>Backhaul!I69</f>
        <v>0</v>
      </c>
      <c r="J163" s="210">
        <f>Backhaul!J69</f>
        <v>0</v>
      </c>
      <c r="K163" s="210">
        <f>Backhaul!K69</f>
        <v>0</v>
      </c>
      <c r="L163" s="210">
        <f>Backhaul!L69</f>
        <v>0</v>
      </c>
      <c r="M163" s="210">
        <f>Backhaul!M69</f>
        <v>0</v>
      </c>
      <c r="O163" s="139" t="str">
        <f t="shared" si="129"/>
        <v>50 Gbps_80 km_QSFP28</v>
      </c>
      <c r="P163" s="210">
        <f>Backhaul!C94</f>
        <v>0</v>
      </c>
      <c r="Q163" s="210">
        <f>Backhaul!D94</f>
        <v>0</v>
      </c>
      <c r="R163" s="210">
        <f>Backhaul!E94</f>
        <v>0</v>
      </c>
      <c r="S163" s="210">
        <f>Backhaul!F94</f>
        <v>0</v>
      </c>
      <c r="T163" s="210">
        <f>Backhaul!G94</f>
        <v>0</v>
      </c>
      <c r="U163" s="210">
        <f>Backhaul!H94</f>
        <v>0</v>
      </c>
      <c r="V163" s="210">
        <f>Backhaul!I94</f>
        <v>0</v>
      </c>
      <c r="W163" s="210">
        <f>Backhaul!J94</f>
        <v>0</v>
      </c>
      <c r="X163" s="210">
        <f>Backhaul!K94</f>
        <v>0</v>
      </c>
      <c r="Y163" s="210">
        <f>Backhaul!L94</f>
        <v>0</v>
      </c>
      <c r="Z163" s="210">
        <f>Backhaul!M94</f>
        <v>0</v>
      </c>
      <c r="AB163" s="211" t="s">
        <v>103</v>
      </c>
      <c r="AC163" s="267">
        <v>1</v>
      </c>
      <c r="AE163" s="139" t="str">
        <f t="shared" si="131"/>
        <v>50 Gbps_80 km_QSFP28</v>
      </c>
      <c r="AF163" s="210">
        <f t="shared" si="106"/>
        <v>0</v>
      </c>
      <c r="AG163" s="210">
        <f t="shared" si="107"/>
        <v>0</v>
      </c>
      <c r="AH163" s="210">
        <f t="shared" si="108"/>
        <v>0</v>
      </c>
      <c r="AI163" s="210">
        <f t="shared" si="109"/>
        <v>0</v>
      </c>
      <c r="AJ163" s="210">
        <f t="shared" si="110"/>
        <v>0</v>
      </c>
      <c r="AK163" s="210">
        <f t="shared" si="111"/>
        <v>0</v>
      </c>
      <c r="AL163" s="210">
        <f t="shared" si="112"/>
        <v>0</v>
      </c>
      <c r="AM163" s="210">
        <f t="shared" si="113"/>
        <v>0</v>
      </c>
      <c r="AN163" s="210">
        <f t="shared" si="114"/>
        <v>0</v>
      </c>
      <c r="AO163" s="210">
        <f t="shared" si="115"/>
        <v>0</v>
      </c>
      <c r="AP163" s="210">
        <f t="shared" si="116"/>
        <v>0</v>
      </c>
      <c r="AR163" s="139" t="str">
        <f t="shared" si="132"/>
        <v>50 Gbps_80 km_QSFP28</v>
      </c>
      <c r="AS163" s="210">
        <f t="shared" si="117"/>
        <v>0</v>
      </c>
      <c r="AT163" s="210">
        <f t="shared" si="118"/>
        <v>0</v>
      </c>
      <c r="AU163" s="210">
        <f t="shared" si="119"/>
        <v>0</v>
      </c>
      <c r="AV163" s="210">
        <f t="shared" si="120"/>
        <v>0</v>
      </c>
      <c r="AW163" s="210">
        <f t="shared" si="121"/>
        <v>0</v>
      </c>
      <c r="AX163" s="210">
        <f t="shared" si="122"/>
        <v>0</v>
      </c>
      <c r="AY163" s="210">
        <f t="shared" si="123"/>
        <v>0</v>
      </c>
      <c r="AZ163" s="210">
        <f t="shared" si="124"/>
        <v>0</v>
      </c>
      <c r="BA163" s="210">
        <f t="shared" si="125"/>
        <v>0</v>
      </c>
      <c r="BB163" s="210">
        <f t="shared" si="126"/>
        <v>0</v>
      </c>
      <c r="BC163" s="210">
        <f t="shared" si="127"/>
        <v>0</v>
      </c>
      <c r="BE163" s="139" t="str">
        <f t="shared" si="130"/>
        <v>50 Gbps_80 km_QSFP28</v>
      </c>
      <c r="BF163" s="233">
        <f>IF(AF163=0,,10^-6*AF163*$BJ$5*Backhaul!P172)</f>
        <v>0</v>
      </c>
      <c r="BG163" s="233">
        <f>IF(AG163=0,,10^-6*AG163*$BJ$5*Backhaul!Q172)</f>
        <v>0</v>
      </c>
      <c r="BH163" s="233">
        <f>IF(AH163=0,,10^-6*AH163*$BJ$5*Backhaul!R172)</f>
        <v>0</v>
      </c>
      <c r="BI163" s="233">
        <f>IF(AI163=0,,10^-6*AI163*$BJ$5*Backhaul!S172)</f>
        <v>0</v>
      </c>
      <c r="BJ163" s="233">
        <f>IF(AJ163=0,,10^-6*AJ163*$BJ$5*Backhaul!T172)</f>
        <v>0</v>
      </c>
      <c r="BK163" s="233">
        <f>IF(AK163=0,,10^-6*AK163*$BJ$5*Backhaul!U172)</f>
        <v>0</v>
      </c>
      <c r="BL163" s="233">
        <f>IF(AL163=0,,10^-6*AL163*$BJ$5*Backhaul!V172)</f>
        <v>0</v>
      </c>
      <c r="BM163" s="233">
        <f>IF(AM163=0,,10^-6*AM163*$BJ$5*Backhaul!W172)</f>
        <v>0</v>
      </c>
      <c r="BN163" s="233">
        <f>IF(AN163=0,,10^-6*AN163*$BJ$5*Backhaul!X172)</f>
        <v>0</v>
      </c>
      <c r="BO163" s="233">
        <f>IF(AO163=0,,10^-6*AO163*$BJ$5*Backhaul!Y172)</f>
        <v>0</v>
      </c>
      <c r="BP163" s="233">
        <f>IF(AP163=0,,10^-6*AP163*$BJ$5*Backhaul!Z172)</f>
        <v>0</v>
      </c>
      <c r="BR163" s="139" t="str">
        <f t="shared" si="128"/>
        <v>50 Gbps_80 km_QSFP28</v>
      </c>
      <c r="BS163" s="233">
        <f>IF(AS163=0,,10^-6*AS163*$BW$5*Backhaul!P172)</f>
        <v>0</v>
      </c>
      <c r="BT163" s="233">
        <f>IF(AT163=0,,10^-6*AT163*$BW$5*Backhaul!Q172)</f>
        <v>0</v>
      </c>
      <c r="BU163" s="233">
        <f>IF(AU163=0,,10^-6*AU163*$BW$5*Backhaul!R172)</f>
        <v>0</v>
      </c>
      <c r="BV163" s="233">
        <f>IF(AV163=0,,10^-6*AV163*$BW$5*Backhaul!S172)</f>
        <v>0</v>
      </c>
      <c r="BW163" s="233">
        <f>IF(AW163=0,,10^-6*AW163*$BW$5*Backhaul!T172)</f>
        <v>0</v>
      </c>
      <c r="BX163" s="233">
        <f>IF(AX163=0,,10^-6*AX163*$BW$5*Backhaul!U172)</f>
        <v>0</v>
      </c>
      <c r="BY163" s="233">
        <f>IF(AY163=0,,10^-6*AY163*$BW$5*Backhaul!V172)</f>
        <v>0</v>
      </c>
      <c r="BZ163" s="233">
        <f>IF(AZ163=0,,10^-6*AZ163*$BW$5*Backhaul!W172)</f>
        <v>0</v>
      </c>
      <c r="CA163" s="233">
        <f>IF(BA163=0,,10^-6*BA163*$BW$5*Backhaul!X172)</f>
        <v>0</v>
      </c>
      <c r="CB163" s="233">
        <f>IF(BB163=0,,10^-6*BB163*$BW$5*Backhaul!Y172)</f>
        <v>0</v>
      </c>
      <c r="CC163" s="233">
        <f>IF(BC163=0,,10^-6*BC163*$BW$5*Backhaul!Z172)</f>
        <v>0</v>
      </c>
    </row>
    <row r="164" spans="1:81">
      <c r="A164" s="218" t="s">
        <v>116</v>
      </c>
      <c r="B164" s="139" t="str">
        <f>Backhaul!B18</f>
        <v>100 Gbps LR4_10 km_QSFP28</v>
      </c>
      <c r="C164" s="210">
        <f>Backhaul!C70</f>
        <v>0</v>
      </c>
      <c r="D164" s="210">
        <f>Backhaul!D70</f>
        <v>0</v>
      </c>
      <c r="E164" s="210">
        <f>Backhaul!E70</f>
        <v>0</v>
      </c>
      <c r="F164" s="210">
        <f>Backhaul!F70</f>
        <v>0</v>
      </c>
      <c r="G164" s="210">
        <f>Backhaul!G70</f>
        <v>0</v>
      </c>
      <c r="H164" s="210">
        <f>Backhaul!H70</f>
        <v>0</v>
      </c>
      <c r="I164" s="210">
        <f>Backhaul!I70</f>
        <v>0</v>
      </c>
      <c r="J164" s="210">
        <f>Backhaul!J70</f>
        <v>0</v>
      </c>
      <c r="K164" s="210">
        <f>Backhaul!K70</f>
        <v>0</v>
      </c>
      <c r="L164" s="210">
        <f>Backhaul!L70</f>
        <v>0</v>
      </c>
      <c r="M164" s="210">
        <f>Backhaul!M70</f>
        <v>0</v>
      </c>
      <c r="O164" s="139" t="str">
        <f t="shared" si="129"/>
        <v>100 Gbps LR4_10 km_QSFP28</v>
      </c>
      <c r="P164" s="210">
        <f>Backhaul!C95</f>
        <v>0</v>
      </c>
      <c r="Q164" s="210">
        <f>Backhaul!D95</f>
        <v>9000</v>
      </c>
      <c r="R164" s="210">
        <f>Backhaul!E95</f>
        <v>0</v>
      </c>
      <c r="S164" s="210">
        <f>Backhaul!F95</f>
        <v>0</v>
      </c>
      <c r="T164" s="210">
        <f>Backhaul!G95</f>
        <v>0</v>
      </c>
      <c r="U164" s="210">
        <f>Backhaul!H95</f>
        <v>0</v>
      </c>
      <c r="V164" s="210">
        <f>Backhaul!I95</f>
        <v>0</v>
      </c>
      <c r="W164" s="210">
        <f>Backhaul!J95</f>
        <v>0</v>
      </c>
      <c r="X164" s="210">
        <f>Backhaul!K95</f>
        <v>0</v>
      </c>
      <c r="Y164" s="210">
        <f>Backhaul!L95</f>
        <v>0</v>
      </c>
      <c r="Z164" s="210">
        <f>Backhaul!M95</f>
        <v>0</v>
      </c>
      <c r="AB164" s="211" t="s">
        <v>103</v>
      </c>
      <c r="AC164" s="267">
        <v>1</v>
      </c>
      <c r="AE164" s="139" t="str">
        <f t="shared" si="131"/>
        <v>100 Gbps LR4_10 km_QSFP28</v>
      </c>
      <c r="AF164" s="210">
        <f t="shared" si="106"/>
        <v>0</v>
      </c>
      <c r="AG164" s="210">
        <f t="shared" si="107"/>
        <v>0</v>
      </c>
      <c r="AH164" s="210">
        <f t="shared" si="108"/>
        <v>0</v>
      </c>
      <c r="AI164" s="210">
        <f t="shared" si="109"/>
        <v>0</v>
      </c>
      <c r="AJ164" s="210">
        <f t="shared" si="110"/>
        <v>0</v>
      </c>
      <c r="AK164" s="210">
        <f t="shared" si="111"/>
        <v>0</v>
      </c>
      <c r="AL164" s="210">
        <f t="shared" si="112"/>
        <v>0</v>
      </c>
      <c r="AM164" s="210">
        <f t="shared" si="113"/>
        <v>0</v>
      </c>
      <c r="AN164" s="210">
        <f t="shared" si="114"/>
        <v>0</v>
      </c>
      <c r="AO164" s="210">
        <f t="shared" si="115"/>
        <v>0</v>
      </c>
      <c r="AP164" s="210">
        <f t="shared" si="116"/>
        <v>0</v>
      </c>
      <c r="AR164" s="139" t="str">
        <f t="shared" si="132"/>
        <v>100 Gbps LR4_10 km_QSFP28</v>
      </c>
      <c r="AS164" s="210">
        <f t="shared" si="117"/>
        <v>0</v>
      </c>
      <c r="AT164" s="210">
        <f t="shared" si="118"/>
        <v>9000</v>
      </c>
      <c r="AU164" s="210">
        <f t="shared" si="119"/>
        <v>0</v>
      </c>
      <c r="AV164" s="210">
        <f t="shared" si="120"/>
        <v>0</v>
      </c>
      <c r="AW164" s="210">
        <f t="shared" si="121"/>
        <v>0</v>
      </c>
      <c r="AX164" s="210">
        <f t="shared" si="122"/>
        <v>0</v>
      </c>
      <c r="AY164" s="210">
        <f t="shared" si="123"/>
        <v>0</v>
      </c>
      <c r="AZ164" s="210">
        <f t="shared" si="124"/>
        <v>0</v>
      </c>
      <c r="BA164" s="210">
        <f t="shared" si="125"/>
        <v>0</v>
      </c>
      <c r="BB164" s="210">
        <f t="shared" si="126"/>
        <v>0</v>
      </c>
      <c r="BC164" s="210">
        <f t="shared" si="127"/>
        <v>0</v>
      </c>
      <c r="BE164" s="139" t="str">
        <f t="shared" si="130"/>
        <v>100 Gbps LR4_10 km_QSFP28</v>
      </c>
      <c r="BF164" s="233">
        <f>IF(AF164=0,,10^-6*AF164*$BJ$5*Backhaul!P173)</f>
        <v>0</v>
      </c>
      <c r="BG164" s="233">
        <f>IF(AG164=0,,10^-6*AG164*$BJ$5*Backhaul!Q173)</f>
        <v>0</v>
      </c>
      <c r="BH164" s="233">
        <f>IF(AH164=0,,10^-6*AH164*$BJ$5*Backhaul!R173)</f>
        <v>0</v>
      </c>
      <c r="BI164" s="233">
        <f>IF(AI164=0,,10^-6*AI164*$BJ$5*Backhaul!S173)</f>
        <v>0</v>
      </c>
      <c r="BJ164" s="233">
        <f>IF(AJ164=0,,10^-6*AJ164*$BJ$5*Backhaul!T173)</f>
        <v>0</v>
      </c>
      <c r="BK164" s="233">
        <f>IF(AK164=0,,10^-6*AK164*$BJ$5*Backhaul!U173)</f>
        <v>0</v>
      </c>
      <c r="BL164" s="233">
        <f>IF(AL164=0,,10^-6*AL164*$BJ$5*Backhaul!V173)</f>
        <v>0</v>
      </c>
      <c r="BM164" s="233">
        <f>IF(AM164=0,,10^-6*AM164*$BJ$5*Backhaul!W173)</f>
        <v>0</v>
      </c>
      <c r="BN164" s="233">
        <f>IF(AN164=0,,10^-6*AN164*$BJ$5*Backhaul!X173)</f>
        <v>0</v>
      </c>
      <c r="BO164" s="233">
        <f>IF(AO164=0,,10^-6*AO164*$BJ$5*Backhaul!Y173)</f>
        <v>0</v>
      </c>
      <c r="BP164" s="233">
        <f>IF(AP164=0,,10^-6*AP164*$BJ$5*Backhaul!Z173)</f>
        <v>0</v>
      </c>
      <c r="BR164" s="139" t="str">
        <f t="shared" si="128"/>
        <v>100 Gbps LR4_10 km_QSFP28</v>
      </c>
      <c r="BS164" s="233">
        <f>IF(AS164=0,,10^-6*AS164*$BW$5*Backhaul!P173)</f>
        <v>0</v>
      </c>
      <c r="BT164" s="233">
        <f>IF(AT164=0,,10^-6*AT164*$BW$5*Backhaul!Q173)</f>
        <v>0.94875693136411987</v>
      </c>
      <c r="BU164" s="233">
        <f>IF(AU164=0,,10^-6*AU164*$BW$5*Backhaul!R173)</f>
        <v>0</v>
      </c>
      <c r="BV164" s="233">
        <f>IF(AV164=0,,10^-6*AV164*$BW$5*Backhaul!S173)</f>
        <v>0</v>
      </c>
      <c r="BW164" s="233">
        <f>IF(AW164=0,,10^-6*AW164*$BW$5*Backhaul!T173)</f>
        <v>0</v>
      </c>
      <c r="BX164" s="233">
        <f>IF(AX164=0,,10^-6*AX164*$BW$5*Backhaul!U173)</f>
        <v>0</v>
      </c>
      <c r="BY164" s="233">
        <f>IF(AY164=0,,10^-6*AY164*$BW$5*Backhaul!V173)</f>
        <v>0</v>
      </c>
      <c r="BZ164" s="233">
        <f>IF(AZ164=0,,10^-6*AZ164*$BW$5*Backhaul!W173)</f>
        <v>0</v>
      </c>
      <c r="CA164" s="233">
        <f>IF(BA164=0,,10^-6*BA164*$BW$5*Backhaul!X173)</f>
        <v>0</v>
      </c>
      <c r="CB164" s="233">
        <f>IF(BB164=0,,10^-6*BB164*$BW$5*Backhaul!Y173)</f>
        <v>0</v>
      </c>
      <c r="CC164" s="233">
        <f>IF(BC164=0,,10^-6*BC164*$BW$5*Backhaul!Z173)</f>
        <v>0</v>
      </c>
    </row>
    <row r="165" spans="1:81">
      <c r="A165" s="218" t="s">
        <v>116</v>
      </c>
      <c r="B165" s="139" t="str">
        <f>Backhaul!B19</f>
        <v>100 Gbps_40 km_QSFP28</v>
      </c>
      <c r="C165" s="210">
        <f>Backhaul!C71</f>
        <v>0</v>
      </c>
      <c r="D165" s="210">
        <f>Backhaul!D71</f>
        <v>0</v>
      </c>
      <c r="E165" s="210">
        <f>Backhaul!E71</f>
        <v>0</v>
      </c>
      <c r="F165" s="210">
        <f>Backhaul!F71</f>
        <v>0</v>
      </c>
      <c r="G165" s="210">
        <f>Backhaul!G71</f>
        <v>0</v>
      </c>
      <c r="H165" s="210">
        <f>Backhaul!H71</f>
        <v>0</v>
      </c>
      <c r="I165" s="210">
        <f>Backhaul!I71</f>
        <v>0</v>
      </c>
      <c r="J165" s="210">
        <f>Backhaul!J71</f>
        <v>0</v>
      </c>
      <c r="K165" s="210">
        <f>Backhaul!K71</f>
        <v>0</v>
      </c>
      <c r="L165" s="210">
        <f>Backhaul!L71</f>
        <v>0</v>
      </c>
      <c r="M165" s="210">
        <f>Backhaul!M71</f>
        <v>0</v>
      </c>
      <c r="O165" s="139" t="str">
        <f t="shared" si="129"/>
        <v>100 Gbps_40 km_QSFP28</v>
      </c>
      <c r="P165" s="210">
        <f>Backhaul!C96</f>
        <v>0</v>
      </c>
      <c r="Q165" s="210">
        <f>Backhaul!D96</f>
        <v>0</v>
      </c>
      <c r="R165" s="210">
        <f>Backhaul!E96</f>
        <v>0</v>
      </c>
      <c r="S165" s="210">
        <f>Backhaul!F96</f>
        <v>0</v>
      </c>
      <c r="T165" s="210">
        <f>Backhaul!G96</f>
        <v>0</v>
      </c>
      <c r="U165" s="210">
        <f>Backhaul!H96</f>
        <v>0</v>
      </c>
      <c r="V165" s="210">
        <f>Backhaul!I96</f>
        <v>0</v>
      </c>
      <c r="W165" s="210">
        <f>Backhaul!J96</f>
        <v>0</v>
      </c>
      <c r="X165" s="210">
        <f>Backhaul!K96</f>
        <v>0</v>
      </c>
      <c r="Y165" s="210">
        <f>Backhaul!L96</f>
        <v>0</v>
      </c>
      <c r="Z165" s="210">
        <f>Backhaul!M96</f>
        <v>0</v>
      </c>
      <c r="AB165" s="211" t="s">
        <v>103</v>
      </c>
      <c r="AC165" s="267">
        <v>1</v>
      </c>
      <c r="AE165" s="139" t="str">
        <f t="shared" si="131"/>
        <v>100 Gbps_40 km_QSFP28</v>
      </c>
      <c r="AF165" s="210">
        <f t="shared" si="106"/>
        <v>0</v>
      </c>
      <c r="AG165" s="210">
        <f t="shared" si="107"/>
        <v>0</v>
      </c>
      <c r="AH165" s="210">
        <f t="shared" si="108"/>
        <v>0</v>
      </c>
      <c r="AI165" s="210">
        <f t="shared" si="109"/>
        <v>0</v>
      </c>
      <c r="AJ165" s="210">
        <f t="shared" si="110"/>
        <v>0</v>
      </c>
      <c r="AK165" s="210">
        <f t="shared" si="111"/>
        <v>0</v>
      </c>
      <c r="AL165" s="210">
        <f t="shared" si="112"/>
        <v>0</v>
      </c>
      <c r="AM165" s="210">
        <f t="shared" si="113"/>
        <v>0</v>
      </c>
      <c r="AN165" s="210">
        <f t="shared" si="114"/>
        <v>0</v>
      </c>
      <c r="AO165" s="210">
        <f t="shared" si="115"/>
        <v>0</v>
      </c>
      <c r="AP165" s="210">
        <f t="shared" si="116"/>
        <v>0</v>
      </c>
      <c r="AR165" s="139" t="str">
        <f t="shared" si="132"/>
        <v>100 Gbps_40 km_QSFP28</v>
      </c>
      <c r="AS165" s="210">
        <f t="shared" si="117"/>
        <v>0</v>
      </c>
      <c r="AT165" s="210">
        <f t="shared" si="118"/>
        <v>0</v>
      </c>
      <c r="AU165" s="210">
        <f t="shared" si="119"/>
        <v>0</v>
      </c>
      <c r="AV165" s="210">
        <f t="shared" si="120"/>
        <v>0</v>
      </c>
      <c r="AW165" s="210">
        <f t="shared" si="121"/>
        <v>0</v>
      </c>
      <c r="AX165" s="210">
        <f t="shared" si="122"/>
        <v>0</v>
      </c>
      <c r="AY165" s="210">
        <f t="shared" si="123"/>
        <v>0</v>
      </c>
      <c r="AZ165" s="210">
        <f t="shared" si="124"/>
        <v>0</v>
      </c>
      <c r="BA165" s="210">
        <f t="shared" si="125"/>
        <v>0</v>
      </c>
      <c r="BB165" s="210">
        <f t="shared" si="126"/>
        <v>0</v>
      </c>
      <c r="BC165" s="210">
        <f t="shared" si="127"/>
        <v>0</v>
      </c>
      <c r="BE165" s="139" t="str">
        <f t="shared" si="130"/>
        <v>100 Gbps_40 km_QSFP28</v>
      </c>
      <c r="BF165" s="233">
        <f>IF(AF165=0,,10^-6*AF165*$BJ$5*Backhaul!P174)</f>
        <v>0</v>
      </c>
      <c r="BG165" s="233">
        <f>IF(AG165=0,,10^-6*AG165*$BJ$5*Backhaul!Q174)</f>
        <v>0</v>
      </c>
      <c r="BH165" s="233">
        <f>IF(AH165=0,,10^-6*AH165*$BJ$5*Backhaul!R174)</f>
        <v>0</v>
      </c>
      <c r="BI165" s="233">
        <f>IF(AI165=0,,10^-6*AI165*$BJ$5*Backhaul!S174)</f>
        <v>0</v>
      </c>
      <c r="BJ165" s="233">
        <f>IF(AJ165=0,,10^-6*AJ165*$BJ$5*Backhaul!T174)</f>
        <v>0</v>
      </c>
      <c r="BK165" s="233">
        <f>IF(AK165=0,,10^-6*AK165*$BJ$5*Backhaul!U174)</f>
        <v>0</v>
      </c>
      <c r="BL165" s="233">
        <f>IF(AL165=0,,10^-6*AL165*$BJ$5*Backhaul!V174)</f>
        <v>0</v>
      </c>
      <c r="BM165" s="233">
        <f>IF(AM165=0,,10^-6*AM165*$BJ$5*Backhaul!W174)</f>
        <v>0</v>
      </c>
      <c r="BN165" s="233">
        <f>IF(AN165=0,,10^-6*AN165*$BJ$5*Backhaul!X174)</f>
        <v>0</v>
      </c>
      <c r="BO165" s="233">
        <f>IF(AO165=0,,10^-6*AO165*$BJ$5*Backhaul!Y174)</f>
        <v>0</v>
      </c>
      <c r="BP165" s="233">
        <f>IF(AP165=0,,10^-6*AP165*$BJ$5*Backhaul!Z174)</f>
        <v>0</v>
      </c>
      <c r="BR165" s="139" t="str">
        <f t="shared" si="128"/>
        <v>100 Gbps_40 km_QSFP28</v>
      </c>
      <c r="BS165" s="233">
        <f>IF(AS165=0,,10^-6*AS165*$BW$5*Backhaul!P174)</f>
        <v>0</v>
      </c>
      <c r="BT165" s="233">
        <f>IF(AT165=0,,10^-6*AT165*$BW$5*Backhaul!Q174)</f>
        <v>0</v>
      </c>
      <c r="BU165" s="233">
        <f>IF(AU165=0,,10^-6*AU165*$BW$5*Backhaul!R174)</f>
        <v>0</v>
      </c>
      <c r="BV165" s="233">
        <f>IF(AV165=0,,10^-6*AV165*$BW$5*Backhaul!S174)</f>
        <v>0</v>
      </c>
      <c r="BW165" s="233">
        <f>IF(AW165=0,,10^-6*AW165*$BW$5*Backhaul!T174)</f>
        <v>0</v>
      </c>
      <c r="BX165" s="233">
        <f>IF(AX165=0,,10^-6*AX165*$BW$5*Backhaul!U174)</f>
        <v>0</v>
      </c>
      <c r="BY165" s="233">
        <f>IF(AY165=0,,10^-6*AY165*$BW$5*Backhaul!V174)</f>
        <v>0</v>
      </c>
      <c r="BZ165" s="233">
        <f>IF(AZ165=0,,10^-6*AZ165*$BW$5*Backhaul!W174)</f>
        <v>0</v>
      </c>
      <c r="CA165" s="233">
        <f>IF(BA165=0,,10^-6*BA165*$BW$5*Backhaul!X174)</f>
        <v>0</v>
      </c>
      <c r="CB165" s="233">
        <f>IF(BB165=0,,10^-6*BB165*$BW$5*Backhaul!Y174)</f>
        <v>0</v>
      </c>
      <c r="CC165" s="233">
        <f>IF(BC165=0,,10^-6*BC165*$BW$5*Backhaul!Z174)</f>
        <v>0</v>
      </c>
    </row>
    <row r="166" spans="1:81">
      <c r="A166" s="218" t="s">
        <v>116</v>
      </c>
      <c r="B166" s="139" t="str">
        <f>Backhaul!B20</f>
        <v>200 Gbps_10 km_QSFP28</v>
      </c>
      <c r="C166" s="210">
        <f>Backhaul!C72</f>
        <v>0</v>
      </c>
      <c r="D166" s="210">
        <f>Backhaul!D72</f>
        <v>0</v>
      </c>
      <c r="E166" s="210">
        <f>Backhaul!E72</f>
        <v>0</v>
      </c>
      <c r="F166" s="210">
        <f>Backhaul!F72</f>
        <v>0</v>
      </c>
      <c r="G166" s="210">
        <f>Backhaul!G72</f>
        <v>0</v>
      </c>
      <c r="H166" s="210">
        <f>Backhaul!H72</f>
        <v>0</v>
      </c>
      <c r="I166" s="210">
        <f>Backhaul!I72</f>
        <v>0</v>
      </c>
      <c r="J166" s="210">
        <f>Backhaul!J72</f>
        <v>0</v>
      </c>
      <c r="K166" s="210">
        <f>Backhaul!K72</f>
        <v>0</v>
      </c>
      <c r="L166" s="210">
        <f>Backhaul!L72</f>
        <v>0</v>
      </c>
      <c r="M166" s="210">
        <f>Backhaul!M72</f>
        <v>0</v>
      </c>
      <c r="O166" s="139" t="str">
        <f t="shared" si="129"/>
        <v>200 Gbps_10 km_QSFP28</v>
      </c>
      <c r="P166" s="210">
        <f>Backhaul!C97</f>
        <v>0</v>
      </c>
      <c r="Q166" s="210">
        <f>Backhaul!D97</f>
        <v>0</v>
      </c>
      <c r="R166" s="210">
        <f>Backhaul!E97</f>
        <v>0</v>
      </c>
      <c r="S166" s="210">
        <f>Backhaul!F97</f>
        <v>0</v>
      </c>
      <c r="T166" s="210">
        <f>Backhaul!G97</f>
        <v>0</v>
      </c>
      <c r="U166" s="210">
        <f>Backhaul!H97</f>
        <v>0</v>
      </c>
      <c r="V166" s="210">
        <f>Backhaul!I97</f>
        <v>0</v>
      </c>
      <c r="W166" s="210">
        <f>Backhaul!J97</f>
        <v>0</v>
      </c>
      <c r="X166" s="210">
        <f>Backhaul!K97</f>
        <v>0</v>
      </c>
      <c r="Y166" s="210">
        <f>Backhaul!L97</f>
        <v>0</v>
      </c>
      <c r="Z166" s="210">
        <f>Backhaul!M97</f>
        <v>0</v>
      </c>
      <c r="AB166" s="211" t="s">
        <v>103</v>
      </c>
      <c r="AC166" s="267">
        <v>1</v>
      </c>
      <c r="AE166" s="139" t="str">
        <f t="shared" si="131"/>
        <v>200 Gbps_10 km_QSFP28</v>
      </c>
      <c r="AF166" s="210">
        <f t="shared" ref="AF166:AF197" si="133">C166+IF($AB166="DML",$AC166*P166)</f>
        <v>0</v>
      </c>
      <c r="AG166" s="210">
        <f t="shared" ref="AG166:AG197" si="134">D166+IF($AB166="DML",$AC166*Q166)</f>
        <v>0</v>
      </c>
      <c r="AH166" s="210">
        <f t="shared" ref="AH166:AH197" si="135">E166+IF($AB166="DML",$AC166*R166)</f>
        <v>0</v>
      </c>
      <c r="AI166" s="210">
        <f t="shared" ref="AI166:AI197" si="136">F166+IF($AB166="DML",$AC166*S166)</f>
        <v>0</v>
      </c>
      <c r="AJ166" s="210">
        <f t="shared" ref="AJ166:AJ197" si="137">G166+IF($AB166="DML",$AC166*T166)</f>
        <v>0</v>
      </c>
      <c r="AK166" s="210">
        <f t="shared" ref="AK166:AK197" si="138">H166+IF($AB166="DML",$AC166*U166)</f>
        <v>0</v>
      </c>
      <c r="AL166" s="210">
        <f t="shared" ref="AL166:AL197" si="139">I166+IF($AB166="DML",$AC166*V166)</f>
        <v>0</v>
      </c>
      <c r="AM166" s="210">
        <f t="shared" ref="AM166:AM197" si="140">J166+IF($AB166="DML",$AC166*W166)</f>
        <v>0</v>
      </c>
      <c r="AN166" s="210">
        <f t="shared" ref="AN166:AN197" si="141">K166+IF($AB166="DML",$AC166*X166)</f>
        <v>0</v>
      </c>
      <c r="AO166" s="210">
        <f t="shared" ref="AO166:AO197" si="142">L166+IF($AB166="DML",$AC166*Y166)</f>
        <v>0</v>
      </c>
      <c r="AP166" s="210">
        <f t="shared" ref="AP166:AP197" si="143">M166+IF($AB166="DML",$AC166*Z166)</f>
        <v>0</v>
      </c>
      <c r="AR166" s="139" t="str">
        <f t="shared" si="132"/>
        <v>200 Gbps_10 km_QSFP28</v>
      </c>
      <c r="AS166" s="210">
        <f t="shared" ref="AS166:AS197" si="144">IF($AB166="EML",$AC166*P166,)</f>
        <v>0</v>
      </c>
      <c r="AT166" s="210">
        <f t="shared" ref="AT166:AT197" si="145">IF($AB166="EML",$AC166*Q166,)</f>
        <v>0</v>
      </c>
      <c r="AU166" s="210">
        <f t="shared" ref="AU166:AU197" si="146">IF($AB166="EML",$AC166*R166,)</f>
        <v>0</v>
      </c>
      <c r="AV166" s="210">
        <f t="shared" ref="AV166:AV197" si="147">IF($AB166="EML",$AC166*S166,)</f>
        <v>0</v>
      </c>
      <c r="AW166" s="210">
        <f t="shared" ref="AW166:AW197" si="148">IF($AB166="EML",$AC166*T166,)</f>
        <v>0</v>
      </c>
      <c r="AX166" s="210">
        <f t="shared" ref="AX166:AX197" si="149">IF($AB166="EML",$AC166*U166,)</f>
        <v>0</v>
      </c>
      <c r="AY166" s="210">
        <f t="shared" ref="AY166:AY197" si="150">IF($AB166="EML",$AC166*V166,)</f>
        <v>0</v>
      </c>
      <c r="AZ166" s="210">
        <f t="shared" ref="AZ166:AZ197" si="151">IF($AB166="EML",$AC166*W166,)</f>
        <v>0</v>
      </c>
      <c r="BA166" s="210">
        <f t="shared" ref="BA166:BA197" si="152">IF($AB166="EML",$AC166*X166,)</f>
        <v>0</v>
      </c>
      <c r="BB166" s="210">
        <f t="shared" ref="BB166:BB197" si="153">IF($AB166="EML",$AC166*Y166,)</f>
        <v>0</v>
      </c>
      <c r="BC166" s="210">
        <f t="shared" ref="BC166:BC197" si="154">IF($AB166="EML",$AC166*Z166,)</f>
        <v>0</v>
      </c>
      <c r="BE166" s="139" t="str">
        <f t="shared" si="130"/>
        <v>200 Gbps_10 km_QSFP28</v>
      </c>
      <c r="BF166" s="233">
        <f>IF(AF166=0,,10^-6*AF166*$BJ$5*Backhaul!P175)</f>
        <v>0</v>
      </c>
      <c r="BG166" s="233">
        <f>IF(AG166=0,,10^-6*AG166*$BJ$5*Backhaul!Q175)</f>
        <v>0</v>
      </c>
      <c r="BH166" s="233">
        <f>IF(AH166=0,,10^-6*AH166*$BJ$5*Backhaul!R175)</f>
        <v>0</v>
      </c>
      <c r="BI166" s="233">
        <f>IF(AI166=0,,10^-6*AI166*$BJ$5*Backhaul!S175)</f>
        <v>0</v>
      </c>
      <c r="BJ166" s="233">
        <f>IF(AJ166=0,,10^-6*AJ166*$BJ$5*Backhaul!T175)</f>
        <v>0</v>
      </c>
      <c r="BK166" s="233">
        <f>IF(AK166=0,,10^-6*AK166*$BJ$5*Backhaul!U175)</f>
        <v>0</v>
      </c>
      <c r="BL166" s="233">
        <f>IF(AL166=0,,10^-6*AL166*$BJ$5*Backhaul!V175)</f>
        <v>0</v>
      </c>
      <c r="BM166" s="233">
        <f>IF(AM166=0,,10^-6*AM166*$BJ$5*Backhaul!W175)</f>
        <v>0</v>
      </c>
      <c r="BN166" s="233">
        <f>IF(AN166=0,,10^-6*AN166*$BJ$5*Backhaul!X175)</f>
        <v>0</v>
      </c>
      <c r="BO166" s="233">
        <f>IF(AO166=0,,10^-6*AO166*$BJ$5*Backhaul!Y175)</f>
        <v>0</v>
      </c>
      <c r="BP166" s="233">
        <f>IF(AP166=0,,10^-6*AP166*$BJ$5*Backhaul!Z175)</f>
        <v>0</v>
      </c>
      <c r="BR166" s="139" t="str">
        <f t="shared" ref="BR166:BR197" si="155">B166</f>
        <v>200 Gbps_10 km_QSFP28</v>
      </c>
      <c r="BS166" s="233">
        <f>IF(AS166=0,,10^-6*AS166*$BW$5*Backhaul!P175)</f>
        <v>0</v>
      </c>
      <c r="BT166" s="233">
        <f>IF(AT166=0,,10^-6*AT166*$BW$5*Backhaul!Q175)</f>
        <v>0</v>
      </c>
      <c r="BU166" s="233">
        <f>IF(AU166=0,,10^-6*AU166*$BW$5*Backhaul!R175)</f>
        <v>0</v>
      </c>
      <c r="BV166" s="233">
        <f>IF(AV166=0,,10^-6*AV166*$BW$5*Backhaul!S175)</f>
        <v>0</v>
      </c>
      <c r="BW166" s="233">
        <f>IF(AW166=0,,10^-6*AW166*$BW$5*Backhaul!T175)</f>
        <v>0</v>
      </c>
      <c r="BX166" s="233">
        <f>IF(AX166=0,,10^-6*AX166*$BW$5*Backhaul!U175)</f>
        <v>0</v>
      </c>
      <c r="BY166" s="233">
        <f>IF(AY166=0,,10^-6*AY166*$BW$5*Backhaul!V175)</f>
        <v>0</v>
      </c>
      <c r="BZ166" s="233">
        <f>IF(AZ166=0,,10^-6*AZ166*$BW$5*Backhaul!W175)</f>
        <v>0</v>
      </c>
      <c r="CA166" s="233">
        <f>IF(BA166=0,,10^-6*BA166*$BW$5*Backhaul!X175)</f>
        <v>0</v>
      </c>
      <c r="CB166" s="233">
        <f>IF(BB166=0,,10^-6*BB166*$BW$5*Backhaul!Y175)</f>
        <v>0</v>
      </c>
      <c r="CC166" s="233">
        <f>IF(BC166=0,,10^-6*BC166*$BW$5*Backhaul!Z175)</f>
        <v>0</v>
      </c>
    </row>
    <row r="167" spans="1:81">
      <c r="A167" s="216" t="s">
        <v>116</v>
      </c>
      <c r="B167" s="193" t="str">
        <f>Backhaul!B21</f>
        <v>200 Gbps_40 km_QSFP28</v>
      </c>
      <c r="C167" s="215">
        <f>Backhaul!C73</f>
        <v>0</v>
      </c>
      <c r="D167" s="215">
        <f>Backhaul!D73</f>
        <v>0</v>
      </c>
      <c r="E167" s="215">
        <f>Backhaul!E73</f>
        <v>0</v>
      </c>
      <c r="F167" s="215">
        <f>Backhaul!F73</f>
        <v>0</v>
      </c>
      <c r="G167" s="215">
        <f>Backhaul!G73</f>
        <v>0</v>
      </c>
      <c r="H167" s="215">
        <f>Backhaul!H73</f>
        <v>0</v>
      </c>
      <c r="I167" s="215">
        <f>Backhaul!I73</f>
        <v>0</v>
      </c>
      <c r="J167" s="215">
        <f>Backhaul!J73</f>
        <v>0</v>
      </c>
      <c r="K167" s="215">
        <f>Backhaul!K73</f>
        <v>0</v>
      </c>
      <c r="L167" s="215">
        <f>Backhaul!L73</f>
        <v>0</v>
      </c>
      <c r="M167" s="215">
        <f>Backhaul!M73</f>
        <v>0</v>
      </c>
      <c r="O167" s="193" t="str">
        <f t="shared" si="129"/>
        <v>200 Gbps_40 km_QSFP28</v>
      </c>
      <c r="P167" s="215">
        <f>Backhaul!C98</f>
        <v>0</v>
      </c>
      <c r="Q167" s="215">
        <f>Backhaul!D98</f>
        <v>0</v>
      </c>
      <c r="R167" s="215">
        <f>Backhaul!E98</f>
        <v>0</v>
      </c>
      <c r="S167" s="215">
        <f>Backhaul!F98</f>
        <v>0</v>
      </c>
      <c r="T167" s="215">
        <f>Backhaul!G98</f>
        <v>0</v>
      </c>
      <c r="U167" s="215">
        <f>Backhaul!H98</f>
        <v>0</v>
      </c>
      <c r="V167" s="215">
        <f>Backhaul!I98</f>
        <v>0</v>
      </c>
      <c r="W167" s="215">
        <f>Backhaul!J98</f>
        <v>0</v>
      </c>
      <c r="X167" s="215">
        <f>Backhaul!K98</f>
        <v>0</v>
      </c>
      <c r="Y167" s="215">
        <f>Backhaul!L98</f>
        <v>0</v>
      </c>
      <c r="Z167" s="215">
        <f>Backhaul!M98</f>
        <v>0</v>
      </c>
      <c r="AB167" s="227" t="s">
        <v>103</v>
      </c>
      <c r="AC167" s="268">
        <v>1</v>
      </c>
      <c r="AE167" s="193" t="str">
        <f t="shared" si="131"/>
        <v>200 Gbps_40 km_QSFP28</v>
      </c>
      <c r="AF167" s="215">
        <f t="shared" si="133"/>
        <v>0</v>
      </c>
      <c r="AG167" s="215">
        <f t="shared" si="134"/>
        <v>0</v>
      </c>
      <c r="AH167" s="215">
        <f t="shared" si="135"/>
        <v>0</v>
      </c>
      <c r="AI167" s="215">
        <f t="shared" si="136"/>
        <v>0</v>
      </c>
      <c r="AJ167" s="215">
        <f t="shared" si="137"/>
        <v>0</v>
      </c>
      <c r="AK167" s="215">
        <f t="shared" si="138"/>
        <v>0</v>
      </c>
      <c r="AL167" s="215">
        <f t="shared" si="139"/>
        <v>0</v>
      </c>
      <c r="AM167" s="215">
        <f t="shared" si="140"/>
        <v>0</v>
      </c>
      <c r="AN167" s="215">
        <f t="shared" si="141"/>
        <v>0</v>
      </c>
      <c r="AO167" s="215">
        <f t="shared" si="142"/>
        <v>0</v>
      </c>
      <c r="AP167" s="215">
        <f t="shared" si="143"/>
        <v>0</v>
      </c>
      <c r="AR167" s="193" t="str">
        <f t="shared" si="132"/>
        <v>200 Gbps_40 km_QSFP28</v>
      </c>
      <c r="AS167" s="215">
        <f t="shared" si="144"/>
        <v>0</v>
      </c>
      <c r="AT167" s="215">
        <f t="shared" si="145"/>
        <v>0</v>
      </c>
      <c r="AU167" s="215">
        <f t="shared" si="146"/>
        <v>0</v>
      </c>
      <c r="AV167" s="215">
        <f t="shared" si="147"/>
        <v>0</v>
      </c>
      <c r="AW167" s="215">
        <f t="shared" si="148"/>
        <v>0</v>
      </c>
      <c r="AX167" s="215">
        <f t="shared" si="149"/>
        <v>0</v>
      </c>
      <c r="AY167" s="215">
        <f t="shared" si="150"/>
        <v>0</v>
      </c>
      <c r="AZ167" s="215">
        <f t="shared" si="151"/>
        <v>0</v>
      </c>
      <c r="BA167" s="215">
        <f t="shared" si="152"/>
        <v>0</v>
      </c>
      <c r="BB167" s="215">
        <f t="shared" si="153"/>
        <v>0</v>
      </c>
      <c r="BC167" s="215">
        <f t="shared" si="154"/>
        <v>0</v>
      </c>
      <c r="BE167" s="193" t="str">
        <f t="shared" si="130"/>
        <v>200 Gbps_40 km_QSFP28</v>
      </c>
      <c r="BF167" s="234">
        <f>IF(AF167=0,,10^-6*AF167*$BJ$5*Backhaul!P176)</f>
        <v>0</v>
      </c>
      <c r="BG167" s="234">
        <f>IF(AG167=0,,10^-6*AG167*$BJ$5*Backhaul!Q176)</f>
        <v>0</v>
      </c>
      <c r="BH167" s="234">
        <f>IF(AH167=0,,10^-6*AH167*$BJ$5*Backhaul!R176)</f>
        <v>0</v>
      </c>
      <c r="BI167" s="234">
        <f>IF(AI167=0,,10^-6*AI167*$BJ$5*Backhaul!S176)</f>
        <v>0</v>
      </c>
      <c r="BJ167" s="234">
        <f>IF(AJ167=0,,10^-6*AJ167*$BJ$5*Backhaul!T176)</f>
        <v>0</v>
      </c>
      <c r="BK167" s="234">
        <f>IF(AK167=0,,10^-6*AK167*$BJ$5*Backhaul!U176)</f>
        <v>0</v>
      </c>
      <c r="BL167" s="234">
        <f>IF(AL167=0,,10^-6*AL167*$BJ$5*Backhaul!V176)</f>
        <v>0</v>
      </c>
      <c r="BM167" s="234">
        <f>IF(AM167=0,,10^-6*AM167*$BJ$5*Backhaul!W176)</f>
        <v>0</v>
      </c>
      <c r="BN167" s="234">
        <f>IF(AN167=0,,10^-6*AN167*$BJ$5*Backhaul!X176)</f>
        <v>0</v>
      </c>
      <c r="BO167" s="234">
        <f>IF(AO167=0,,10^-6*AO167*$BJ$5*Backhaul!Y176)</f>
        <v>0</v>
      </c>
      <c r="BP167" s="234">
        <f>IF(AP167=0,,10^-6*AP167*$BJ$5*Backhaul!Z176)</f>
        <v>0</v>
      </c>
      <c r="BR167" s="193" t="str">
        <f t="shared" si="155"/>
        <v>200 Gbps_40 km_QSFP28</v>
      </c>
      <c r="BS167" s="234">
        <f>IF(AS167=0,,10^-6*AS167*$BW$5*Backhaul!P176)</f>
        <v>0</v>
      </c>
      <c r="BT167" s="234">
        <f>IF(AT167=0,,10^-6*AT167*$BW$5*Backhaul!Q176)</f>
        <v>0</v>
      </c>
      <c r="BU167" s="234">
        <f>IF(AU167=0,,10^-6*AU167*$BW$5*Backhaul!R176)</f>
        <v>0</v>
      </c>
      <c r="BV167" s="234">
        <f>IF(AV167=0,,10^-6*AV167*$BW$5*Backhaul!S176)</f>
        <v>0</v>
      </c>
      <c r="BW167" s="234">
        <f>IF(AW167=0,,10^-6*AW167*$BW$5*Backhaul!T176)</f>
        <v>0</v>
      </c>
      <c r="BX167" s="234">
        <f>IF(AX167=0,,10^-6*AX167*$BW$5*Backhaul!U176)</f>
        <v>0</v>
      </c>
      <c r="BY167" s="234">
        <f>IF(AY167=0,,10^-6*AY167*$BW$5*Backhaul!V176)</f>
        <v>0</v>
      </c>
      <c r="BZ167" s="234">
        <f>IF(AZ167=0,,10^-6*AZ167*$BW$5*Backhaul!W176)</f>
        <v>0</v>
      </c>
      <c r="CA167" s="234">
        <f>IF(BA167=0,,10^-6*BA167*$BW$5*Backhaul!X176)</f>
        <v>0</v>
      </c>
      <c r="CB167" s="234">
        <f>IF(BB167=0,,10^-6*BB167*$BW$5*Backhaul!Y176)</f>
        <v>0</v>
      </c>
      <c r="CC167" s="234">
        <f>IF(BC167=0,,10^-6*BC167*$BW$5*Backhaul!Z176)</f>
        <v>0</v>
      </c>
    </row>
    <row r="168" spans="1:81">
      <c r="A168" s="218" t="s">
        <v>117</v>
      </c>
      <c r="B168" s="139" t="str">
        <f>FTTX!B7</f>
        <v>GPON ONU transceiver</v>
      </c>
      <c r="C168" s="210">
        <f>FTTX!C55</f>
        <v>8689373</v>
      </c>
      <c r="D168" s="210">
        <f>FTTX!D55</f>
        <v>5214122</v>
      </c>
      <c r="E168" s="210">
        <f>FTTX!E55</f>
        <v>0</v>
      </c>
      <c r="F168" s="210">
        <f>FTTX!F55</f>
        <v>0</v>
      </c>
      <c r="G168" s="210">
        <f>FTTX!G55</f>
        <v>0</v>
      </c>
      <c r="H168" s="210">
        <f>FTTX!H55</f>
        <v>0</v>
      </c>
      <c r="I168" s="210">
        <f>FTTX!I55</f>
        <v>0</v>
      </c>
      <c r="J168" s="210">
        <f>FTTX!J55</f>
        <v>0</v>
      </c>
      <c r="K168" s="210">
        <f>FTTX!K55</f>
        <v>0</v>
      </c>
      <c r="L168" s="210">
        <f>FTTX!L55</f>
        <v>0</v>
      </c>
      <c r="M168" s="210">
        <f>FTTX!M55</f>
        <v>0</v>
      </c>
      <c r="O168" s="139" t="str">
        <f t="shared" si="129"/>
        <v>GPON ONU transceiver</v>
      </c>
      <c r="P168" s="210">
        <f>FTTX!C78</f>
        <v>0</v>
      </c>
      <c r="Q168" s="210">
        <f>FTTX!D78</f>
        <v>0</v>
      </c>
      <c r="R168" s="210">
        <f>FTTX!E78</f>
        <v>0</v>
      </c>
      <c r="S168" s="210">
        <f>FTTX!F78</f>
        <v>0</v>
      </c>
      <c r="T168" s="210">
        <f>FTTX!G78</f>
        <v>0</v>
      </c>
      <c r="U168" s="210">
        <f>FTTX!H78</f>
        <v>0</v>
      </c>
      <c r="V168" s="210">
        <f>FTTX!I78</f>
        <v>0</v>
      </c>
      <c r="W168" s="210">
        <f>FTTX!J78</f>
        <v>0</v>
      </c>
      <c r="X168" s="210">
        <f>FTTX!K78</f>
        <v>0</v>
      </c>
      <c r="Y168" s="210">
        <f>FTTX!L78</f>
        <v>0</v>
      </c>
      <c r="Z168" s="210">
        <f>FTTX!M78</f>
        <v>0</v>
      </c>
      <c r="AB168" s="211" t="s">
        <v>104</v>
      </c>
      <c r="AC168" s="267">
        <v>1</v>
      </c>
      <c r="AE168" s="139" t="str">
        <f t="shared" si="131"/>
        <v>GPON ONU transceiver</v>
      </c>
      <c r="AF168" s="210">
        <f t="shared" si="133"/>
        <v>8689373</v>
      </c>
      <c r="AG168" s="210">
        <f t="shared" si="134"/>
        <v>5214122</v>
      </c>
      <c r="AH168" s="210">
        <f t="shared" si="135"/>
        <v>0</v>
      </c>
      <c r="AI168" s="210">
        <f t="shared" si="136"/>
        <v>0</v>
      </c>
      <c r="AJ168" s="210">
        <f t="shared" si="137"/>
        <v>0</v>
      </c>
      <c r="AK168" s="210">
        <f t="shared" si="138"/>
        <v>0</v>
      </c>
      <c r="AL168" s="210">
        <f t="shared" si="139"/>
        <v>0</v>
      </c>
      <c r="AM168" s="210">
        <f t="shared" si="140"/>
        <v>0</v>
      </c>
      <c r="AN168" s="210">
        <f t="shared" si="141"/>
        <v>0</v>
      </c>
      <c r="AO168" s="210">
        <f t="shared" si="142"/>
        <v>0</v>
      </c>
      <c r="AP168" s="210">
        <f t="shared" si="143"/>
        <v>0</v>
      </c>
      <c r="AR168" s="139" t="str">
        <f t="shared" si="132"/>
        <v>GPON ONU transceiver</v>
      </c>
      <c r="AS168" s="210">
        <f t="shared" si="144"/>
        <v>0</v>
      </c>
      <c r="AT168" s="210">
        <f t="shared" si="145"/>
        <v>0</v>
      </c>
      <c r="AU168" s="210">
        <f t="shared" si="146"/>
        <v>0</v>
      </c>
      <c r="AV168" s="210">
        <f t="shared" si="147"/>
        <v>0</v>
      </c>
      <c r="AW168" s="210">
        <f t="shared" si="148"/>
        <v>0</v>
      </c>
      <c r="AX168" s="210">
        <f t="shared" si="149"/>
        <v>0</v>
      </c>
      <c r="AY168" s="210">
        <f t="shared" si="150"/>
        <v>0</v>
      </c>
      <c r="AZ168" s="210">
        <f t="shared" si="151"/>
        <v>0</v>
      </c>
      <c r="BA168" s="210">
        <f t="shared" si="152"/>
        <v>0</v>
      </c>
      <c r="BB168" s="210">
        <f t="shared" si="153"/>
        <v>0</v>
      </c>
      <c r="BC168" s="210">
        <f t="shared" si="154"/>
        <v>0</v>
      </c>
      <c r="BE168" s="139" t="str">
        <f t="shared" si="130"/>
        <v>GPON ONU transceiver</v>
      </c>
      <c r="BF168" s="233">
        <f>IF(AF168=0,,10^-6*AF168*$BJ$5*FTTX!P150)</f>
        <v>14.651059999999999</v>
      </c>
      <c r="BG168" s="233">
        <f>IF(AG168=0,,10^-6*AG168*$BJ$5*FTTX!Q150)</f>
        <v>8.6561850687738886</v>
      </c>
      <c r="BH168" s="233">
        <f>IF(AH168=0,,10^-6*AH168*$BJ$5*FTTX!R150)</f>
        <v>0</v>
      </c>
      <c r="BI168" s="233">
        <f>IF(AI168=0,,10^-6*AI168*$BJ$5*FTTX!S150)</f>
        <v>0</v>
      </c>
      <c r="BJ168" s="233">
        <f>IF(AJ168=0,,10^-6*AJ168*$BJ$5*FTTX!T150)</f>
        <v>0</v>
      </c>
      <c r="BK168" s="233">
        <f>IF(AK168=0,,10^-6*AK168*$BJ$5*FTTX!U150)</f>
        <v>0</v>
      </c>
      <c r="BL168" s="233">
        <f>IF(AL168=0,,10^-6*AL168*$BJ$5*FTTX!V150)</f>
        <v>0</v>
      </c>
      <c r="BM168" s="233">
        <f>IF(AM168=0,,10^-6*AM168*$BJ$5*FTTX!W150)</f>
        <v>0</v>
      </c>
      <c r="BN168" s="233">
        <f>IF(AN168=0,,10^-6*AN168*$BJ$5*FTTX!X150)</f>
        <v>0</v>
      </c>
      <c r="BO168" s="233">
        <f>IF(AO168=0,,10^-6*AO168*$BJ$5*FTTX!Y150)</f>
        <v>0</v>
      </c>
      <c r="BP168" s="233">
        <f>IF(AP168=0,,10^-6*AP168*$BJ$5*FTTX!Z150)</f>
        <v>0</v>
      </c>
      <c r="BR168" s="139" t="str">
        <f t="shared" si="155"/>
        <v>GPON ONU transceiver</v>
      </c>
      <c r="BS168" s="233">
        <f>IF(AS168=0,,10^-6*AS168*$BW$5*FTTX!P150)</f>
        <v>0</v>
      </c>
      <c r="BT168" s="233">
        <f>IF(AT168=0,,10^-6*AT168*$BW$5*FTTX!Q150)</f>
        <v>0</v>
      </c>
      <c r="BU168" s="233">
        <f>IF(AU168=0,,10^-6*AU168*$BW$5*FTTX!R150)</f>
        <v>0</v>
      </c>
      <c r="BV168" s="233">
        <f>IF(AV168=0,,10^-6*AV168*$BW$5*FTTX!S150)</f>
        <v>0</v>
      </c>
      <c r="BW168" s="233">
        <f>IF(AW168=0,,10^-6*AW168*$BW$5*FTTX!T150)</f>
        <v>0</v>
      </c>
      <c r="BX168" s="233">
        <f>IF(AX168=0,,10^-6*AX168*$BW$5*FTTX!U150)</f>
        <v>0</v>
      </c>
      <c r="BY168" s="233">
        <f>IF(AY168=0,,10^-6*AY168*$BW$5*FTTX!V150)</f>
        <v>0</v>
      </c>
      <c r="BZ168" s="233">
        <f>IF(AZ168=0,,10^-6*AZ168*$BW$5*FTTX!W150)</f>
        <v>0</v>
      </c>
      <c r="CA168" s="233">
        <f>IF(BA168=0,,10^-6*BA168*$BW$5*FTTX!X150)</f>
        <v>0</v>
      </c>
      <c r="CB168" s="233">
        <f>IF(BB168=0,,10^-6*BB168*$BW$5*FTTX!Y150)</f>
        <v>0</v>
      </c>
      <c r="CC168" s="233">
        <f>IF(BC168=0,,10^-6*BC168*$BW$5*FTTX!Z150)</f>
        <v>0</v>
      </c>
    </row>
    <row r="169" spans="1:81">
      <c r="A169" s="218" t="s">
        <v>117</v>
      </c>
      <c r="B169" s="139" t="str">
        <f>FTTX!B8</f>
        <v>GPON ONU BOSA</v>
      </c>
      <c r="C169" s="210">
        <f>FTTX!C56</f>
        <v>69600000</v>
      </c>
      <c r="D169" s="210">
        <f>FTTX!D56</f>
        <v>55680000</v>
      </c>
      <c r="E169" s="210">
        <f>FTTX!E56</f>
        <v>0</v>
      </c>
      <c r="F169" s="210">
        <f>FTTX!F56</f>
        <v>0</v>
      </c>
      <c r="G169" s="210">
        <f>FTTX!G56</f>
        <v>0</v>
      </c>
      <c r="H169" s="210">
        <f>FTTX!H56</f>
        <v>0</v>
      </c>
      <c r="I169" s="210">
        <f>FTTX!I56</f>
        <v>0</v>
      </c>
      <c r="J169" s="210">
        <f>FTTX!J56</f>
        <v>0</v>
      </c>
      <c r="K169" s="210">
        <f>FTTX!K56</f>
        <v>0</v>
      </c>
      <c r="L169" s="210">
        <f>FTTX!L56</f>
        <v>0</v>
      </c>
      <c r="M169" s="210">
        <f>FTTX!M56</f>
        <v>0</v>
      </c>
      <c r="O169" s="139" t="str">
        <f t="shared" si="129"/>
        <v>GPON ONU BOSA</v>
      </c>
      <c r="P169" s="210">
        <f>FTTX!C79</f>
        <v>0</v>
      </c>
      <c r="Q169" s="210">
        <f>FTTX!D79</f>
        <v>0</v>
      </c>
      <c r="R169" s="210">
        <f>FTTX!E79</f>
        <v>0</v>
      </c>
      <c r="S169" s="210">
        <f>FTTX!F79</f>
        <v>0</v>
      </c>
      <c r="T169" s="210">
        <f>FTTX!G79</f>
        <v>0</v>
      </c>
      <c r="U169" s="210">
        <f>FTTX!H79</f>
        <v>0</v>
      </c>
      <c r="V169" s="210">
        <f>FTTX!I79</f>
        <v>0</v>
      </c>
      <c r="W169" s="210">
        <f>FTTX!J79</f>
        <v>0</v>
      </c>
      <c r="X169" s="210">
        <f>FTTX!K79</f>
        <v>0</v>
      </c>
      <c r="Y169" s="210">
        <f>FTTX!L79</f>
        <v>0</v>
      </c>
      <c r="Z169" s="210">
        <f>FTTX!M79</f>
        <v>0</v>
      </c>
      <c r="AB169" s="211" t="s">
        <v>104</v>
      </c>
      <c r="AC169" s="267">
        <v>1</v>
      </c>
      <c r="AE169" s="139" t="str">
        <f t="shared" si="131"/>
        <v>GPON ONU BOSA</v>
      </c>
      <c r="AF169" s="210">
        <f t="shared" si="133"/>
        <v>69600000</v>
      </c>
      <c r="AG169" s="210">
        <f t="shared" si="134"/>
        <v>55680000</v>
      </c>
      <c r="AH169" s="210">
        <f t="shared" si="135"/>
        <v>0</v>
      </c>
      <c r="AI169" s="210">
        <f t="shared" si="136"/>
        <v>0</v>
      </c>
      <c r="AJ169" s="210">
        <f t="shared" si="137"/>
        <v>0</v>
      </c>
      <c r="AK169" s="210">
        <f t="shared" si="138"/>
        <v>0</v>
      </c>
      <c r="AL169" s="210">
        <f t="shared" si="139"/>
        <v>0</v>
      </c>
      <c r="AM169" s="210">
        <f t="shared" si="140"/>
        <v>0</v>
      </c>
      <c r="AN169" s="210">
        <f t="shared" si="141"/>
        <v>0</v>
      </c>
      <c r="AO169" s="210">
        <f t="shared" si="142"/>
        <v>0</v>
      </c>
      <c r="AP169" s="210">
        <f t="shared" si="143"/>
        <v>0</v>
      </c>
      <c r="AR169" s="139" t="str">
        <f t="shared" si="132"/>
        <v>GPON ONU BOSA</v>
      </c>
      <c r="AS169" s="210">
        <f t="shared" si="144"/>
        <v>0</v>
      </c>
      <c r="AT169" s="210">
        <f t="shared" si="145"/>
        <v>0</v>
      </c>
      <c r="AU169" s="210">
        <f t="shared" si="146"/>
        <v>0</v>
      </c>
      <c r="AV169" s="210">
        <f t="shared" si="147"/>
        <v>0</v>
      </c>
      <c r="AW169" s="210">
        <f t="shared" si="148"/>
        <v>0</v>
      </c>
      <c r="AX169" s="210">
        <f t="shared" si="149"/>
        <v>0</v>
      </c>
      <c r="AY169" s="210">
        <f t="shared" si="150"/>
        <v>0</v>
      </c>
      <c r="AZ169" s="210">
        <f t="shared" si="151"/>
        <v>0</v>
      </c>
      <c r="BA169" s="210">
        <f t="shared" si="152"/>
        <v>0</v>
      </c>
      <c r="BB169" s="210">
        <f t="shared" si="153"/>
        <v>0</v>
      </c>
      <c r="BC169" s="210">
        <f t="shared" si="154"/>
        <v>0</v>
      </c>
      <c r="BE169" s="139" t="str">
        <f t="shared" si="130"/>
        <v>GPON ONU BOSA</v>
      </c>
      <c r="BF169" s="233">
        <f>IF(AF169=0,,10^-6*AF169*$BJ$5*FTTX!P151)</f>
        <v>69.599999999999994</v>
      </c>
      <c r="BG169" s="233">
        <f>IF(AG169=0,,10^-6*AG169*$BJ$5*FTTX!Q151)</f>
        <v>42.554199925490764</v>
      </c>
      <c r="BH169" s="233">
        <f>IF(AH169=0,,10^-6*AH169*$BJ$5*FTTX!R151)</f>
        <v>0</v>
      </c>
      <c r="BI169" s="233">
        <f>IF(AI169=0,,10^-6*AI169*$BJ$5*FTTX!S151)</f>
        <v>0</v>
      </c>
      <c r="BJ169" s="233">
        <f>IF(AJ169=0,,10^-6*AJ169*$BJ$5*FTTX!T151)</f>
        <v>0</v>
      </c>
      <c r="BK169" s="233">
        <f>IF(AK169=0,,10^-6*AK169*$BJ$5*FTTX!U151)</f>
        <v>0</v>
      </c>
      <c r="BL169" s="233">
        <f>IF(AL169=0,,10^-6*AL169*$BJ$5*FTTX!V151)</f>
        <v>0</v>
      </c>
      <c r="BM169" s="233">
        <f>IF(AM169=0,,10^-6*AM169*$BJ$5*FTTX!W151)</f>
        <v>0</v>
      </c>
      <c r="BN169" s="233">
        <f>IF(AN169=0,,10^-6*AN169*$BJ$5*FTTX!X151)</f>
        <v>0</v>
      </c>
      <c r="BO169" s="233">
        <f>IF(AO169=0,,10^-6*AO169*$BJ$5*FTTX!Y151)</f>
        <v>0</v>
      </c>
      <c r="BP169" s="233">
        <f>IF(AP169=0,,10^-6*AP169*$BJ$5*FTTX!Z151)</f>
        <v>0</v>
      </c>
      <c r="BR169" s="139" t="str">
        <f t="shared" si="155"/>
        <v>GPON ONU BOSA</v>
      </c>
      <c r="BS169" s="233">
        <f>IF(AS169=0,,10^-6*AS169*$BW$5*FTTX!P151)</f>
        <v>0</v>
      </c>
      <c r="BT169" s="233">
        <f>IF(AT169=0,,10^-6*AT169*$BW$5*FTTX!Q151)</f>
        <v>0</v>
      </c>
      <c r="BU169" s="233">
        <f>IF(AU169=0,,10^-6*AU169*$BW$5*FTTX!R151)</f>
        <v>0</v>
      </c>
      <c r="BV169" s="233">
        <f>IF(AV169=0,,10^-6*AV169*$BW$5*FTTX!S151)</f>
        <v>0</v>
      </c>
      <c r="BW169" s="233">
        <f>IF(AW169=0,,10^-6*AW169*$BW$5*FTTX!T151)</f>
        <v>0</v>
      </c>
      <c r="BX169" s="233">
        <f>IF(AX169=0,,10^-6*AX169*$BW$5*FTTX!U151)</f>
        <v>0</v>
      </c>
      <c r="BY169" s="233">
        <f>IF(AY169=0,,10^-6*AY169*$BW$5*FTTX!V151)</f>
        <v>0</v>
      </c>
      <c r="BZ169" s="233">
        <f>IF(AZ169=0,,10^-6*AZ169*$BW$5*FTTX!W151)</f>
        <v>0</v>
      </c>
      <c r="CA169" s="233">
        <f>IF(BA169=0,,10^-6*BA169*$BW$5*FTTX!X151)</f>
        <v>0</v>
      </c>
      <c r="CB169" s="233">
        <f>IF(BB169=0,,10^-6*BB169*$BW$5*FTTX!Y151)</f>
        <v>0</v>
      </c>
      <c r="CC169" s="233">
        <f>IF(BC169=0,,10^-6*BC169*$BW$5*FTTX!Z151)</f>
        <v>0</v>
      </c>
    </row>
    <row r="170" spans="1:81">
      <c r="A170" s="218" t="s">
        <v>117</v>
      </c>
      <c r="B170" s="139" t="str">
        <f>FTTX!B9</f>
        <v>GPON OLT</v>
      </c>
      <c r="C170" s="210">
        <f>FTTX!C57</f>
        <v>3051000</v>
      </c>
      <c r="D170" s="210">
        <f>FTTX!D57</f>
        <v>3161669.75</v>
      </c>
      <c r="E170" s="210">
        <f>FTTX!E57</f>
        <v>0</v>
      </c>
      <c r="F170" s="210">
        <f>FTTX!F57</f>
        <v>0</v>
      </c>
      <c r="G170" s="210">
        <f>FTTX!G57</f>
        <v>0</v>
      </c>
      <c r="H170" s="210">
        <f>FTTX!H57</f>
        <v>0</v>
      </c>
      <c r="I170" s="210">
        <f>FTTX!I57</f>
        <v>0</v>
      </c>
      <c r="J170" s="210">
        <f>FTTX!J57</f>
        <v>0</v>
      </c>
      <c r="K170" s="210">
        <f>FTTX!K57</f>
        <v>0</v>
      </c>
      <c r="L170" s="210">
        <f>FTTX!L57</f>
        <v>0</v>
      </c>
      <c r="M170" s="210">
        <f>FTTX!M57</f>
        <v>0</v>
      </c>
      <c r="O170" s="139" t="str">
        <f t="shared" si="129"/>
        <v>GPON OLT</v>
      </c>
      <c r="P170" s="210">
        <f>FTTX!C80</f>
        <v>0</v>
      </c>
      <c r="Q170" s="210">
        <f>FTTX!D80</f>
        <v>0</v>
      </c>
      <c r="R170" s="210">
        <f>FTTX!E80</f>
        <v>0</v>
      </c>
      <c r="S170" s="210">
        <f>FTTX!F80</f>
        <v>0</v>
      </c>
      <c r="T170" s="210">
        <f>FTTX!G80</f>
        <v>0</v>
      </c>
      <c r="U170" s="210">
        <f>FTTX!H80</f>
        <v>0</v>
      </c>
      <c r="V170" s="210">
        <f>FTTX!I80</f>
        <v>0</v>
      </c>
      <c r="W170" s="210">
        <f>FTTX!J80</f>
        <v>0</v>
      </c>
      <c r="X170" s="210">
        <f>FTTX!K80</f>
        <v>0</v>
      </c>
      <c r="Y170" s="210">
        <f>FTTX!L80</f>
        <v>0</v>
      </c>
      <c r="Z170" s="210">
        <f>FTTX!M80</f>
        <v>0</v>
      </c>
      <c r="AB170" s="211" t="s">
        <v>104</v>
      </c>
      <c r="AC170" s="267">
        <v>1</v>
      </c>
      <c r="AE170" s="139" t="str">
        <f t="shared" si="131"/>
        <v>GPON OLT</v>
      </c>
      <c r="AF170" s="210">
        <f t="shared" si="133"/>
        <v>3051000</v>
      </c>
      <c r="AG170" s="210">
        <f t="shared" si="134"/>
        <v>3161669.75</v>
      </c>
      <c r="AH170" s="210">
        <f t="shared" si="135"/>
        <v>0</v>
      </c>
      <c r="AI170" s="210">
        <f t="shared" si="136"/>
        <v>0</v>
      </c>
      <c r="AJ170" s="210">
        <f t="shared" si="137"/>
        <v>0</v>
      </c>
      <c r="AK170" s="210">
        <f t="shared" si="138"/>
        <v>0</v>
      </c>
      <c r="AL170" s="210">
        <f t="shared" si="139"/>
        <v>0</v>
      </c>
      <c r="AM170" s="210">
        <f t="shared" si="140"/>
        <v>0</v>
      </c>
      <c r="AN170" s="210">
        <f t="shared" si="141"/>
        <v>0</v>
      </c>
      <c r="AO170" s="210">
        <f t="shared" si="142"/>
        <v>0</v>
      </c>
      <c r="AP170" s="210">
        <f t="shared" si="143"/>
        <v>0</v>
      </c>
      <c r="AR170" s="139" t="str">
        <f t="shared" si="132"/>
        <v>GPON OLT</v>
      </c>
      <c r="AS170" s="210">
        <f t="shared" si="144"/>
        <v>0</v>
      </c>
      <c r="AT170" s="210">
        <f t="shared" si="145"/>
        <v>0</v>
      </c>
      <c r="AU170" s="210">
        <f t="shared" si="146"/>
        <v>0</v>
      </c>
      <c r="AV170" s="210">
        <f t="shared" si="147"/>
        <v>0</v>
      </c>
      <c r="AW170" s="210">
        <f t="shared" si="148"/>
        <v>0</v>
      </c>
      <c r="AX170" s="210">
        <f t="shared" si="149"/>
        <v>0</v>
      </c>
      <c r="AY170" s="210">
        <f t="shared" si="150"/>
        <v>0</v>
      </c>
      <c r="AZ170" s="210">
        <f t="shared" si="151"/>
        <v>0</v>
      </c>
      <c r="BA170" s="210">
        <f t="shared" si="152"/>
        <v>0</v>
      </c>
      <c r="BB170" s="210">
        <f t="shared" si="153"/>
        <v>0</v>
      </c>
      <c r="BC170" s="210">
        <f t="shared" si="154"/>
        <v>0</v>
      </c>
      <c r="BE170" s="139" t="str">
        <f t="shared" si="130"/>
        <v>GPON OLT</v>
      </c>
      <c r="BF170" s="233">
        <f>IF(AF170=0,,10^-6*AF170*$BJ$5*FTTX!P152)</f>
        <v>12.179686002576213</v>
      </c>
      <c r="BG170" s="233">
        <f>IF(AG170=0,,10^-6*AG170*$BJ$5*FTTX!Q152)</f>
        <v>10.410865350000002</v>
      </c>
      <c r="BH170" s="233">
        <f>IF(AH170=0,,10^-6*AH170*$BJ$5*FTTX!R152)</f>
        <v>0</v>
      </c>
      <c r="BI170" s="233">
        <f>IF(AI170=0,,10^-6*AI170*$BJ$5*FTTX!S152)</f>
        <v>0</v>
      </c>
      <c r="BJ170" s="233">
        <f>IF(AJ170=0,,10^-6*AJ170*$BJ$5*FTTX!T152)</f>
        <v>0</v>
      </c>
      <c r="BK170" s="233">
        <f>IF(AK170=0,,10^-6*AK170*$BJ$5*FTTX!U152)</f>
        <v>0</v>
      </c>
      <c r="BL170" s="233">
        <f>IF(AL170=0,,10^-6*AL170*$BJ$5*FTTX!V152)</f>
        <v>0</v>
      </c>
      <c r="BM170" s="233">
        <f>IF(AM170=0,,10^-6*AM170*$BJ$5*FTTX!W152)</f>
        <v>0</v>
      </c>
      <c r="BN170" s="233">
        <f>IF(AN170=0,,10^-6*AN170*$BJ$5*FTTX!X152)</f>
        <v>0</v>
      </c>
      <c r="BO170" s="233">
        <f>IF(AO170=0,,10^-6*AO170*$BJ$5*FTTX!Y152)</f>
        <v>0</v>
      </c>
      <c r="BP170" s="233">
        <f>IF(AP170=0,,10^-6*AP170*$BJ$5*FTTX!Z152)</f>
        <v>0</v>
      </c>
      <c r="BR170" s="139" t="str">
        <f t="shared" si="155"/>
        <v>GPON OLT</v>
      </c>
      <c r="BS170" s="233">
        <f>IF(AS170=0,,10^-6*AS170*$BW$5*FTTX!P152)</f>
        <v>0</v>
      </c>
      <c r="BT170" s="233">
        <f>IF(AT170=0,,10^-6*AT170*$BW$5*FTTX!Q152)</f>
        <v>0</v>
      </c>
      <c r="BU170" s="233">
        <f>IF(AU170=0,,10^-6*AU170*$BW$5*FTTX!R152)</f>
        <v>0</v>
      </c>
      <c r="BV170" s="233">
        <f>IF(AV170=0,,10^-6*AV170*$BW$5*FTTX!S152)</f>
        <v>0</v>
      </c>
      <c r="BW170" s="233">
        <f>IF(AW170=0,,10^-6*AW170*$BW$5*FTTX!T152)</f>
        <v>0</v>
      </c>
      <c r="BX170" s="233">
        <f>IF(AX170=0,,10^-6*AX170*$BW$5*FTTX!U152)</f>
        <v>0</v>
      </c>
      <c r="BY170" s="233">
        <f>IF(AY170=0,,10^-6*AY170*$BW$5*FTTX!V152)</f>
        <v>0</v>
      </c>
      <c r="BZ170" s="233">
        <f>IF(AZ170=0,,10^-6*AZ170*$BW$5*FTTX!W152)</f>
        <v>0</v>
      </c>
      <c r="CA170" s="233">
        <f>IF(BA170=0,,10^-6*BA170*$BW$5*FTTX!X152)</f>
        <v>0</v>
      </c>
      <c r="CB170" s="233">
        <f>IF(BB170=0,,10^-6*BB170*$BW$5*FTTX!Y152)</f>
        <v>0</v>
      </c>
      <c r="CC170" s="233">
        <f>IF(BC170=0,,10^-6*BC170*$BW$5*FTTX!Z152)</f>
        <v>0</v>
      </c>
    </row>
    <row r="171" spans="1:81">
      <c r="A171" s="218" t="s">
        <v>117</v>
      </c>
      <c r="B171" s="139" t="str">
        <f>FTTX!B10</f>
        <v>GPON Triplexer</v>
      </c>
      <c r="C171" s="210">
        <f>FTTX!C58</f>
        <v>150000</v>
      </c>
      <c r="D171" s="210">
        <f>FTTX!D58</f>
        <v>0</v>
      </c>
      <c r="E171" s="210">
        <f>FTTX!E58</f>
        <v>0</v>
      </c>
      <c r="F171" s="210">
        <f>FTTX!F58</f>
        <v>0</v>
      </c>
      <c r="G171" s="210">
        <f>FTTX!G58</f>
        <v>0</v>
      </c>
      <c r="H171" s="210">
        <f>FTTX!H58</f>
        <v>0</v>
      </c>
      <c r="I171" s="210">
        <f>FTTX!I58</f>
        <v>0</v>
      </c>
      <c r="J171" s="210">
        <f>FTTX!J58</f>
        <v>0</v>
      </c>
      <c r="K171" s="210">
        <f>FTTX!K58</f>
        <v>0</v>
      </c>
      <c r="L171" s="210">
        <f>FTTX!L58</f>
        <v>0</v>
      </c>
      <c r="M171" s="210">
        <f>FTTX!M58</f>
        <v>0</v>
      </c>
      <c r="O171" s="139" t="str">
        <f t="shared" si="129"/>
        <v>GPON Triplexer</v>
      </c>
      <c r="P171" s="210">
        <f>FTTX!C81</f>
        <v>0</v>
      </c>
      <c r="Q171" s="210">
        <f>FTTX!D81</f>
        <v>0</v>
      </c>
      <c r="R171" s="210">
        <f>FTTX!E81</f>
        <v>0</v>
      </c>
      <c r="S171" s="210">
        <f>FTTX!F81</f>
        <v>0</v>
      </c>
      <c r="T171" s="210">
        <f>FTTX!G81</f>
        <v>0</v>
      </c>
      <c r="U171" s="210">
        <f>FTTX!H81</f>
        <v>0</v>
      </c>
      <c r="V171" s="210">
        <f>FTTX!I81</f>
        <v>0</v>
      </c>
      <c r="W171" s="210">
        <f>FTTX!J81</f>
        <v>0</v>
      </c>
      <c r="X171" s="210">
        <f>FTTX!K81</f>
        <v>0</v>
      </c>
      <c r="Y171" s="210">
        <f>FTTX!L81</f>
        <v>0</v>
      </c>
      <c r="Z171" s="210">
        <f>FTTX!M81</f>
        <v>0</v>
      </c>
      <c r="AB171" s="211" t="s">
        <v>104</v>
      </c>
      <c r="AC171" s="267">
        <v>1</v>
      </c>
      <c r="AE171" s="139" t="str">
        <f t="shared" si="131"/>
        <v>GPON Triplexer</v>
      </c>
      <c r="AF171" s="210">
        <f t="shared" si="133"/>
        <v>150000</v>
      </c>
      <c r="AG171" s="210">
        <f t="shared" si="134"/>
        <v>0</v>
      </c>
      <c r="AH171" s="210">
        <f t="shared" si="135"/>
        <v>0</v>
      </c>
      <c r="AI171" s="210">
        <f t="shared" si="136"/>
        <v>0</v>
      </c>
      <c r="AJ171" s="210">
        <f t="shared" si="137"/>
        <v>0</v>
      </c>
      <c r="AK171" s="210">
        <f t="shared" si="138"/>
        <v>0</v>
      </c>
      <c r="AL171" s="210">
        <f t="shared" si="139"/>
        <v>0</v>
      </c>
      <c r="AM171" s="210">
        <f t="shared" si="140"/>
        <v>0</v>
      </c>
      <c r="AN171" s="210">
        <f t="shared" si="141"/>
        <v>0</v>
      </c>
      <c r="AO171" s="210">
        <f t="shared" si="142"/>
        <v>0</v>
      </c>
      <c r="AP171" s="210">
        <f t="shared" si="143"/>
        <v>0</v>
      </c>
      <c r="AR171" s="139" t="str">
        <f t="shared" si="132"/>
        <v>GPON Triplexer</v>
      </c>
      <c r="AS171" s="210">
        <f t="shared" si="144"/>
        <v>0</v>
      </c>
      <c r="AT171" s="210">
        <f t="shared" si="145"/>
        <v>0</v>
      </c>
      <c r="AU171" s="210">
        <f t="shared" si="146"/>
        <v>0</v>
      </c>
      <c r="AV171" s="210">
        <f t="shared" si="147"/>
        <v>0</v>
      </c>
      <c r="AW171" s="210">
        <f t="shared" si="148"/>
        <v>0</v>
      </c>
      <c r="AX171" s="210">
        <f t="shared" si="149"/>
        <v>0</v>
      </c>
      <c r="AY171" s="210">
        <f t="shared" si="150"/>
        <v>0</v>
      </c>
      <c r="AZ171" s="210">
        <f t="shared" si="151"/>
        <v>0</v>
      </c>
      <c r="BA171" s="210">
        <f t="shared" si="152"/>
        <v>0</v>
      </c>
      <c r="BB171" s="210">
        <f t="shared" si="153"/>
        <v>0</v>
      </c>
      <c r="BC171" s="210">
        <f t="shared" si="154"/>
        <v>0</v>
      </c>
      <c r="BE171" s="139" t="str">
        <f t="shared" si="130"/>
        <v>GPON Triplexer</v>
      </c>
      <c r="BF171" s="233">
        <f>IF(AF171=0,,10^-6*AF171*$BJ$5*FTTX!P153)</f>
        <v>0.80489746487252023</v>
      </c>
      <c r="BG171" s="233">
        <f>IF(AG171=0,,10^-6*AG171*$BJ$5*FTTX!Q153)</f>
        <v>0</v>
      </c>
      <c r="BH171" s="233">
        <f>IF(AH171=0,,10^-6*AH171*$BJ$5*FTTX!R153)</f>
        <v>0</v>
      </c>
      <c r="BI171" s="233">
        <f>IF(AI171=0,,10^-6*AI171*$BJ$5*FTTX!S153)</f>
        <v>0</v>
      </c>
      <c r="BJ171" s="233">
        <f>IF(AJ171=0,,10^-6*AJ171*$BJ$5*FTTX!T153)</f>
        <v>0</v>
      </c>
      <c r="BK171" s="233">
        <f>IF(AK171=0,,10^-6*AK171*$BJ$5*FTTX!U153)</f>
        <v>0</v>
      </c>
      <c r="BL171" s="233">
        <f>IF(AL171=0,,10^-6*AL171*$BJ$5*FTTX!V153)</f>
        <v>0</v>
      </c>
      <c r="BM171" s="233">
        <f>IF(AM171=0,,10^-6*AM171*$BJ$5*FTTX!W153)</f>
        <v>0</v>
      </c>
      <c r="BN171" s="233">
        <f>IF(AN171=0,,10^-6*AN171*$BJ$5*FTTX!X153)</f>
        <v>0</v>
      </c>
      <c r="BO171" s="233">
        <f>IF(AO171=0,,10^-6*AO171*$BJ$5*FTTX!Y153)</f>
        <v>0</v>
      </c>
      <c r="BP171" s="233">
        <f>IF(AP171=0,,10^-6*AP171*$BJ$5*FTTX!Z153)</f>
        <v>0</v>
      </c>
      <c r="BR171" s="139" t="str">
        <f t="shared" si="155"/>
        <v>GPON Triplexer</v>
      </c>
      <c r="BS171" s="233">
        <f>IF(AS171=0,,10^-6*AS171*$BW$5*FTTX!P153)</f>
        <v>0</v>
      </c>
      <c r="BT171" s="233">
        <f>IF(AT171=0,,10^-6*AT171*$BW$5*FTTX!Q153)</f>
        <v>0</v>
      </c>
      <c r="BU171" s="233">
        <f>IF(AU171=0,,10^-6*AU171*$BW$5*FTTX!R153)</f>
        <v>0</v>
      </c>
      <c r="BV171" s="233">
        <f>IF(AV171=0,,10^-6*AV171*$BW$5*FTTX!S153)</f>
        <v>0</v>
      </c>
      <c r="BW171" s="233">
        <f>IF(AW171=0,,10^-6*AW171*$BW$5*FTTX!T153)</f>
        <v>0</v>
      </c>
      <c r="BX171" s="233">
        <f>IF(AX171=0,,10^-6*AX171*$BW$5*FTTX!U153)</f>
        <v>0</v>
      </c>
      <c r="BY171" s="233">
        <f>IF(AY171=0,,10^-6*AY171*$BW$5*FTTX!V153)</f>
        <v>0</v>
      </c>
      <c r="BZ171" s="233">
        <f>IF(AZ171=0,,10^-6*AZ171*$BW$5*FTTX!W153)</f>
        <v>0</v>
      </c>
      <c r="CA171" s="233">
        <f>IF(BA171=0,,10^-6*BA171*$BW$5*FTTX!X153)</f>
        <v>0</v>
      </c>
      <c r="CB171" s="233">
        <f>IF(BB171=0,,10^-6*BB171*$BW$5*FTTX!Y153)</f>
        <v>0</v>
      </c>
      <c r="CC171" s="233">
        <f>IF(BC171=0,,10^-6*BC171*$BW$5*FTTX!Z153)</f>
        <v>0</v>
      </c>
    </row>
    <row r="172" spans="1:81">
      <c r="A172" s="218" t="s">
        <v>117</v>
      </c>
      <c r="B172" s="139" t="str">
        <f>FTTX!B11</f>
        <v>EPON ONU transceiver</v>
      </c>
      <c r="C172" s="210">
        <f>FTTX!C59</f>
        <v>1051504</v>
      </c>
      <c r="D172" s="210">
        <f>FTTX!D59</f>
        <v>421509</v>
      </c>
      <c r="E172" s="210">
        <f>FTTX!E59</f>
        <v>0</v>
      </c>
      <c r="F172" s="210">
        <f>FTTX!F59</f>
        <v>0</v>
      </c>
      <c r="G172" s="210">
        <f>FTTX!G59</f>
        <v>0</v>
      </c>
      <c r="H172" s="210">
        <f>FTTX!H59</f>
        <v>0</v>
      </c>
      <c r="I172" s="210">
        <f>FTTX!I59</f>
        <v>0</v>
      </c>
      <c r="J172" s="210">
        <f>FTTX!J59</f>
        <v>0</v>
      </c>
      <c r="K172" s="210">
        <f>FTTX!K59</f>
        <v>0</v>
      </c>
      <c r="L172" s="210">
        <f>FTTX!L59</f>
        <v>0</v>
      </c>
      <c r="M172" s="210">
        <f>FTTX!M59</f>
        <v>0</v>
      </c>
      <c r="O172" s="139" t="str">
        <f t="shared" si="129"/>
        <v>EPON ONU transceiver</v>
      </c>
      <c r="P172" s="210">
        <f>FTTX!C82</f>
        <v>0</v>
      </c>
      <c r="Q172" s="210">
        <f>FTTX!D82</f>
        <v>0</v>
      </c>
      <c r="R172" s="210">
        <f>FTTX!E82</f>
        <v>0</v>
      </c>
      <c r="S172" s="210">
        <f>FTTX!F82</f>
        <v>0</v>
      </c>
      <c r="T172" s="210">
        <f>FTTX!G82</f>
        <v>0</v>
      </c>
      <c r="U172" s="210">
        <f>FTTX!H82</f>
        <v>0</v>
      </c>
      <c r="V172" s="210">
        <f>FTTX!I82</f>
        <v>0</v>
      </c>
      <c r="W172" s="210">
        <f>FTTX!J82</f>
        <v>0</v>
      </c>
      <c r="X172" s="210">
        <f>FTTX!K82</f>
        <v>0</v>
      </c>
      <c r="Y172" s="210">
        <f>FTTX!L82</f>
        <v>0</v>
      </c>
      <c r="Z172" s="210">
        <f>FTTX!M82</f>
        <v>0</v>
      </c>
      <c r="AB172" s="211" t="s">
        <v>104</v>
      </c>
      <c r="AC172" s="267">
        <v>1</v>
      </c>
      <c r="AE172" s="139" t="str">
        <f t="shared" si="131"/>
        <v>EPON ONU transceiver</v>
      </c>
      <c r="AF172" s="210">
        <f t="shared" si="133"/>
        <v>1051504</v>
      </c>
      <c r="AG172" s="210">
        <f t="shared" si="134"/>
        <v>421509</v>
      </c>
      <c r="AH172" s="210">
        <f t="shared" si="135"/>
        <v>0</v>
      </c>
      <c r="AI172" s="210">
        <f t="shared" si="136"/>
        <v>0</v>
      </c>
      <c r="AJ172" s="210">
        <f t="shared" si="137"/>
        <v>0</v>
      </c>
      <c r="AK172" s="210">
        <f t="shared" si="138"/>
        <v>0</v>
      </c>
      <c r="AL172" s="210">
        <f t="shared" si="139"/>
        <v>0</v>
      </c>
      <c r="AM172" s="210">
        <f t="shared" si="140"/>
        <v>0</v>
      </c>
      <c r="AN172" s="210">
        <f t="shared" si="141"/>
        <v>0</v>
      </c>
      <c r="AO172" s="210">
        <f t="shared" si="142"/>
        <v>0</v>
      </c>
      <c r="AP172" s="210">
        <f t="shared" si="143"/>
        <v>0</v>
      </c>
      <c r="AR172" s="139" t="str">
        <f t="shared" si="132"/>
        <v>EPON ONU transceiver</v>
      </c>
      <c r="AS172" s="210">
        <f t="shared" si="144"/>
        <v>0</v>
      </c>
      <c r="AT172" s="210">
        <f t="shared" si="145"/>
        <v>0</v>
      </c>
      <c r="AU172" s="210">
        <f t="shared" si="146"/>
        <v>0</v>
      </c>
      <c r="AV172" s="210">
        <f t="shared" si="147"/>
        <v>0</v>
      </c>
      <c r="AW172" s="210">
        <f t="shared" si="148"/>
        <v>0</v>
      </c>
      <c r="AX172" s="210">
        <f t="shared" si="149"/>
        <v>0</v>
      </c>
      <c r="AY172" s="210">
        <f t="shared" si="150"/>
        <v>0</v>
      </c>
      <c r="AZ172" s="210">
        <f t="shared" si="151"/>
        <v>0</v>
      </c>
      <c r="BA172" s="210">
        <f t="shared" si="152"/>
        <v>0</v>
      </c>
      <c r="BB172" s="210">
        <f t="shared" si="153"/>
        <v>0</v>
      </c>
      <c r="BC172" s="210">
        <f t="shared" si="154"/>
        <v>0</v>
      </c>
      <c r="BE172" s="139" t="str">
        <f t="shared" si="130"/>
        <v>EPON ONU transceiver</v>
      </c>
      <c r="BF172" s="233">
        <f>IF(AF172=0,,10^-6*AF172*$BJ$5*FTTX!P154)</f>
        <v>1.3042594000000001</v>
      </c>
      <c r="BG172" s="233">
        <f>IF(AG172=0,,10^-6*AG172*$BJ$5*FTTX!Q154)</f>
        <v>0.51559759999999999</v>
      </c>
      <c r="BH172" s="233">
        <f>IF(AH172=0,,10^-6*AH172*$BJ$5*FTTX!R154)</f>
        <v>0</v>
      </c>
      <c r="BI172" s="233">
        <f>IF(AI172=0,,10^-6*AI172*$BJ$5*FTTX!S154)</f>
        <v>0</v>
      </c>
      <c r="BJ172" s="233">
        <f>IF(AJ172=0,,10^-6*AJ172*$BJ$5*FTTX!T154)</f>
        <v>0</v>
      </c>
      <c r="BK172" s="233">
        <f>IF(AK172=0,,10^-6*AK172*$BJ$5*FTTX!U154)</f>
        <v>0</v>
      </c>
      <c r="BL172" s="233">
        <f>IF(AL172=0,,10^-6*AL172*$BJ$5*FTTX!V154)</f>
        <v>0</v>
      </c>
      <c r="BM172" s="233">
        <f>IF(AM172=0,,10^-6*AM172*$BJ$5*FTTX!W154)</f>
        <v>0</v>
      </c>
      <c r="BN172" s="233">
        <f>IF(AN172=0,,10^-6*AN172*$BJ$5*FTTX!X154)</f>
        <v>0</v>
      </c>
      <c r="BO172" s="233">
        <f>IF(AO172=0,,10^-6*AO172*$BJ$5*FTTX!Y154)</f>
        <v>0</v>
      </c>
      <c r="BP172" s="233">
        <f>IF(AP172=0,,10^-6*AP172*$BJ$5*FTTX!Z154)</f>
        <v>0</v>
      </c>
      <c r="BR172" s="139" t="str">
        <f t="shared" si="155"/>
        <v>EPON ONU transceiver</v>
      </c>
      <c r="BS172" s="233">
        <f>IF(AS172=0,,10^-6*AS172*$BW$5*FTTX!P154)</f>
        <v>0</v>
      </c>
      <c r="BT172" s="233">
        <f>IF(AT172=0,,10^-6*AT172*$BW$5*FTTX!Q154)</f>
        <v>0</v>
      </c>
      <c r="BU172" s="233">
        <f>IF(AU172=0,,10^-6*AU172*$BW$5*FTTX!R154)</f>
        <v>0</v>
      </c>
      <c r="BV172" s="233">
        <f>IF(AV172=0,,10^-6*AV172*$BW$5*FTTX!S154)</f>
        <v>0</v>
      </c>
      <c r="BW172" s="233">
        <f>IF(AW172=0,,10^-6*AW172*$BW$5*FTTX!T154)</f>
        <v>0</v>
      </c>
      <c r="BX172" s="233">
        <f>IF(AX172=0,,10^-6*AX172*$BW$5*FTTX!U154)</f>
        <v>0</v>
      </c>
      <c r="BY172" s="233">
        <f>IF(AY172=0,,10^-6*AY172*$BW$5*FTTX!V154)</f>
        <v>0</v>
      </c>
      <c r="BZ172" s="233">
        <f>IF(AZ172=0,,10^-6*AZ172*$BW$5*FTTX!W154)</f>
        <v>0</v>
      </c>
      <c r="CA172" s="233">
        <f>IF(BA172=0,,10^-6*BA172*$BW$5*FTTX!X154)</f>
        <v>0</v>
      </c>
      <c r="CB172" s="233">
        <f>IF(BB172=0,,10^-6*BB172*$BW$5*FTTX!Y154)</f>
        <v>0</v>
      </c>
      <c r="CC172" s="233">
        <f>IF(BC172=0,,10^-6*BC172*$BW$5*FTTX!Z154)</f>
        <v>0</v>
      </c>
    </row>
    <row r="173" spans="1:81">
      <c r="A173" s="218" t="s">
        <v>117</v>
      </c>
      <c r="B173" s="139" t="str">
        <f>FTTX!B12</f>
        <v>EPON ONU BOSA</v>
      </c>
      <c r="C173" s="210">
        <f>FTTX!C60</f>
        <v>6754457.9423999991</v>
      </c>
      <c r="D173" s="210">
        <f>FTTX!D60</f>
        <v>3377228.9711999996</v>
      </c>
      <c r="E173" s="210">
        <f>FTTX!E60</f>
        <v>0</v>
      </c>
      <c r="F173" s="210">
        <f>FTTX!F60</f>
        <v>0</v>
      </c>
      <c r="G173" s="210">
        <f>FTTX!G60</f>
        <v>0</v>
      </c>
      <c r="H173" s="210">
        <f>FTTX!H60</f>
        <v>0</v>
      </c>
      <c r="I173" s="210">
        <f>FTTX!I60</f>
        <v>0</v>
      </c>
      <c r="J173" s="210">
        <f>FTTX!J60</f>
        <v>0</v>
      </c>
      <c r="K173" s="210">
        <f>FTTX!K60</f>
        <v>0</v>
      </c>
      <c r="L173" s="210">
        <f>FTTX!L60</f>
        <v>0</v>
      </c>
      <c r="M173" s="210">
        <f>FTTX!M60</f>
        <v>0</v>
      </c>
      <c r="O173" s="139" t="str">
        <f t="shared" si="129"/>
        <v>EPON ONU BOSA</v>
      </c>
      <c r="P173" s="210">
        <f>FTTX!C83</f>
        <v>0</v>
      </c>
      <c r="Q173" s="210">
        <f>FTTX!D83</f>
        <v>0</v>
      </c>
      <c r="R173" s="210">
        <f>FTTX!E83</f>
        <v>0</v>
      </c>
      <c r="S173" s="210">
        <f>FTTX!F83</f>
        <v>0</v>
      </c>
      <c r="T173" s="210">
        <f>FTTX!G83</f>
        <v>0</v>
      </c>
      <c r="U173" s="210">
        <f>FTTX!H83</f>
        <v>0</v>
      </c>
      <c r="V173" s="210">
        <f>FTTX!I83</f>
        <v>0</v>
      </c>
      <c r="W173" s="210">
        <f>FTTX!J83</f>
        <v>0</v>
      </c>
      <c r="X173" s="210">
        <f>FTTX!K83</f>
        <v>0</v>
      </c>
      <c r="Y173" s="210">
        <f>FTTX!L83</f>
        <v>0</v>
      </c>
      <c r="Z173" s="210">
        <f>FTTX!M83</f>
        <v>0</v>
      </c>
      <c r="AB173" s="211" t="s">
        <v>104</v>
      </c>
      <c r="AC173" s="267">
        <v>1</v>
      </c>
      <c r="AE173" s="139" t="str">
        <f t="shared" si="131"/>
        <v>EPON ONU BOSA</v>
      </c>
      <c r="AF173" s="210">
        <f t="shared" si="133"/>
        <v>6754457.9423999991</v>
      </c>
      <c r="AG173" s="210">
        <f t="shared" si="134"/>
        <v>3377228.9711999996</v>
      </c>
      <c r="AH173" s="210">
        <f t="shared" si="135"/>
        <v>0</v>
      </c>
      <c r="AI173" s="210">
        <f t="shared" si="136"/>
        <v>0</v>
      </c>
      <c r="AJ173" s="210">
        <f t="shared" si="137"/>
        <v>0</v>
      </c>
      <c r="AK173" s="210">
        <f t="shared" si="138"/>
        <v>0</v>
      </c>
      <c r="AL173" s="210">
        <f t="shared" si="139"/>
        <v>0</v>
      </c>
      <c r="AM173" s="210">
        <f t="shared" si="140"/>
        <v>0</v>
      </c>
      <c r="AN173" s="210">
        <f t="shared" si="141"/>
        <v>0</v>
      </c>
      <c r="AO173" s="210">
        <f t="shared" si="142"/>
        <v>0</v>
      </c>
      <c r="AP173" s="210">
        <f t="shared" si="143"/>
        <v>0</v>
      </c>
      <c r="AR173" s="139" t="str">
        <f t="shared" si="132"/>
        <v>EPON ONU BOSA</v>
      </c>
      <c r="AS173" s="210">
        <f t="shared" si="144"/>
        <v>0</v>
      </c>
      <c r="AT173" s="210">
        <f t="shared" si="145"/>
        <v>0</v>
      </c>
      <c r="AU173" s="210">
        <f t="shared" si="146"/>
        <v>0</v>
      </c>
      <c r="AV173" s="210">
        <f t="shared" si="147"/>
        <v>0</v>
      </c>
      <c r="AW173" s="210">
        <f t="shared" si="148"/>
        <v>0</v>
      </c>
      <c r="AX173" s="210">
        <f t="shared" si="149"/>
        <v>0</v>
      </c>
      <c r="AY173" s="210">
        <f t="shared" si="150"/>
        <v>0</v>
      </c>
      <c r="AZ173" s="210">
        <f t="shared" si="151"/>
        <v>0</v>
      </c>
      <c r="BA173" s="210">
        <f t="shared" si="152"/>
        <v>0</v>
      </c>
      <c r="BB173" s="210">
        <f t="shared" si="153"/>
        <v>0</v>
      </c>
      <c r="BC173" s="210">
        <f t="shared" si="154"/>
        <v>0</v>
      </c>
      <c r="BE173" s="139" t="str">
        <f t="shared" si="130"/>
        <v>EPON ONU BOSA</v>
      </c>
      <c r="BF173" s="233">
        <f>IF(AF173=0,,10^-6*AF173*$BJ$5*FTTX!P155)</f>
        <v>6.7544579423999984</v>
      </c>
      <c r="BG173" s="233">
        <f>IF(AG173=0,,10^-6*AG173*$BJ$5*FTTX!Q155)</f>
        <v>2.5810933339548177</v>
      </c>
      <c r="BH173" s="233">
        <f>IF(AH173=0,,10^-6*AH173*$BJ$5*FTTX!R155)</f>
        <v>0</v>
      </c>
      <c r="BI173" s="233">
        <f>IF(AI173=0,,10^-6*AI173*$BJ$5*FTTX!S155)</f>
        <v>0</v>
      </c>
      <c r="BJ173" s="233">
        <f>IF(AJ173=0,,10^-6*AJ173*$BJ$5*FTTX!T155)</f>
        <v>0</v>
      </c>
      <c r="BK173" s="233">
        <f>IF(AK173=0,,10^-6*AK173*$BJ$5*FTTX!U155)</f>
        <v>0</v>
      </c>
      <c r="BL173" s="233">
        <f>IF(AL173=0,,10^-6*AL173*$BJ$5*FTTX!V155)</f>
        <v>0</v>
      </c>
      <c r="BM173" s="233">
        <f>IF(AM173=0,,10^-6*AM173*$BJ$5*FTTX!W155)</f>
        <v>0</v>
      </c>
      <c r="BN173" s="233">
        <f>IF(AN173=0,,10^-6*AN173*$BJ$5*FTTX!X155)</f>
        <v>0</v>
      </c>
      <c r="BO173" s="233">
        <f>IF(AO173=0,,10^-6*AO173*$BJ$5*FTTX!Y155)</f>
        <v>0</v>
      </c>
      <c r="BP173" s="233">
        <f>IF(AP173=0,,10^-6*AP173*$BJ$5*FTTX!Z155)</f>
        <v>0</v>
      </c>
      <c r="BR173" s="139" t="str">
        <f t="shared" si="155"/>
        <v>EPON ONU BOSA</v>
      </c>
      <c r="BS173" s="233">
        <f>IF(AS173=0,,10^-6*AS173*$BW$5*FTTX!P155)</f>
        <v>0</v>
      </c>
      <c r="BT173" s="233">
        <f>IF(AT173=0,,10^-6*AT173*$BW$5*FTTX!Q155)</f>
        <v>0</v>
      </c>
      <c r="BU173" s="233">
        <f>IF(AU173=0,,10^-6*AU173*$BW$5*FTTX!R155)</f>
        <v>0</v>
      </c>
      <c r="BV173" s="233">
        <f>IF(AV173=0,,10^-6*AV173*$BW$5*FTTX!S155)</f>
        <v>0</v>
      </c>
      <c r="BW173" s="233">
        <f>IF(AW173=0,,10^-6*AW173*$BW$5*FTTX!T155)</f>
        <v>0</v>
      </c>
      <c r="BX173" s="233">
        <f>IF(AX173=0,,10^-6*AX173*$BW$5*FTTX!U155)</f>
        <v>0</v>
      </c>
      <c r="BY173" s="233">
        <f>IF(AY173=0,,10^-6*AY173*$BW$5*FTTX!V155)</f>
        <v>0</v>
      </c>
      <c r="BZ173" s="233">
        <f>IF(AZ173=0,,10^-6*AZ173*$BW$5*FTTX!W155)</f>
        <v>0</v>
      </c>
      <c r="CA173" s="233">
        <f>IF(BA173=0,,10^-6*BA173*$BW$5*FTTX!X155)</f>
        <v>0</v>
      </c>
      <c r="CB173" s="233">
        <f>IF(BB173=0,,10^-6*BB173*$BW$5*FTTX!Y155)</f>
        <v>0</v>
      </c>
      <c r="CC173" s="233">
        <f>IF(BC173=0,,10^-6*BC173*$BW$5*FTTX!Z155)</f>
        <v>0</v>
      </c>
    </row>
    <row r="174" spans="1:81">
      <c r="A174" s="218" t="s">
        <v>117</v>
      </c>
      <c r="B174" s="139" t="str">
        <f>FTTX!B13</f>
        <v>EPON OLTs</v>
      </c>
      <c r="C174" s="210">
        <f>FTTX!C61</f>
        <v>253000</v>
      </c>
      <c r="D174" s="210">
        <f>FTTX!D61</f>
        <v>237223.25</v>
      </c>
      <c r="E174" s="210">
        <f>FTTX!E61</f>
        <v>0</v>
      </c>
      <c r="F174" s="210">
        <f>FTTX!F61</f>
        <v>0</v>
      </c>
      <c r="G174" s="210">
        <f>FTTX!G61</f>
        <v>0</v>
      </c>
      <c r="H174" s="210">
        <f>FTTX!H61</f>
        <v>0</v>
      </c>
      <c r="I174" s="210">
        <f>FTTX!I61</f>
        <v>0</v>
      </c>
      <c r="J174" s="210">
        <f>FTTX!J61</f>
        <v>0</v>
      </c>
      <c r="K174" s="210">
        <f>FTTX!K61</f>
        <v>0</v>
      </c>
      <c r="L174" s="210">
        <f>FTTX!L61</f>
        <v>0</v>
      </c>
      <c r="M174" s="210">
        <f>FTTX!M61</f>
        <v>0</v>
      </c>
      <c r="O174" s="139" t="str">
        <f t="shared" si="129"/>
        <v>EPON OLTs</v>
      </c>
      <c r="P174" s="210">
        <f>FTTX!C84</f>
        <v>0</v>
      </c>
      <c r="Q174" s="210">
        <f>FTTX!D84</f>
        <v>0</v>
      </c>
      <c r="R174" s="210">
        <f>FTTX!E84</f>
        <v>0</v>
      </c>
      <c r="S174" s="210">
        <f>FTTX!F84</f>
        <v>0</v>
      </c>
      <c r="T174" s="210">
        <f>FTTX!G84</f>
        <v>0</v>
      </c>
      <c r="U174" s="210">
        <f>FTTX!H84</f>
        <v>0</v>
      </c>
      <c r="V174" s="210">
        <f>FTTX!I84</f>
        <v>0</v>
      </c>
      <c r="W174" s="210">
        <f>FTTX!J84</f>
        <v>0</v>
      </c>
      <c r="X174" s="210">
        <f>FTTX!K84</f>
        <v>0</v>
      </c>
      <c r="Y174" s="210">
        <f>FTTX!L84</f>
        <v>0</v>
      </c>
      <c r="Z174" s="210">
        <f>FTTX!M84</f>
        <v>0</v>
      </c>
      <c r="AB174" s="211" t="s">
        <v>104</v>
      </c>
      <c r="AC174" s="267">
        <v>1</v>
      </c>
      <c r="AE174" s="139" t="str">
        <f t="shared" si="131"/>
        <v>EPON OLTs</v>
      </c>
      <c r="AF174" s="210">
        <f t="shared" si="133"/>
        <v>253000</v>
      </c>
      <c r="AG174" s="210">
        <f t="shared" si="134"/>
        <v>237223.25</v>
      </c>
      <c r="AH174" s="210">
        <f t="shared" si="135"/>
        <v>0</v>
      </c>
      <c r="AI174" s="210">
        <f t="shared" si="136"/>
        <v>0</v>
      </c>
      <c r="AJ174" s="210">
        <f t="shared" si="137"/>
        <v>0</v>
      </c>
      <c r="AK174" s="210">
        <f t="shared" si="138"/>
        <v>0</v>
      </c>
      <c r="AL174" s="210">
        <f t="shared" si="139"/>
        <v>0</v>
      </c>
      <c r="AM174" s="210">
        <f t="shared" si="140"/>
        <v>0</v>
      </c>
      <c r="AN174" s="210">
        <f t="shared" si="141"/>
        <v>0</v>
      </c>
      <c r="AO174" s="210">
        <f t="shared" si="142"/>
        <v>0</v>
      </c>
      <c r="AP174" s="210">
        <f t="shared" si="143"/>
        <v>0</v>
      </c>
      <c r="AR174" s="139" t="str">
        <f t="shared" si="132"/>
        <v>EPON OLTs</v>
      </c>
      <c r="AS174" s="210">
        <f t="shared" si="144"/>
        <v>0</v>
      </c>
      <c r="AT174" s="210">
        <f t="shared" si="145"/>
        <v>0</v>
      </c>
      <c r="AU174" s="210">
        <f t="shared" si="146"/>
        <v>0</v>
      </c>
      <c r="AV174" s="210">
        <f t="shared" si="147"/>
        <v>0</v>
      </c>
      <c r="AW174" s="210">
        <f t="shared" si="148"/>
        <v>0</v>
      </c>
      <c r="AX174" s="210">
        <f t="shared" si="149"/>
        <v>0</v>
      </c>
      <c r="AY174" s="210">
        <f t="shared" si="150"/>
        <v>0</v>
      </c>
      <c r="AZ174" s="210">
        <f t="shared" si="151"/>
        <v>0</v>
      </c>
      <c r="BA174" s="210">
        <f t="shared" si="152"/>
        <v>0</v>
      </c>
      <c r="BB174" s="210">
        <f t="shared" si="153"/>
        <v>0</v>
      </c>
      <c r="BC174" s="210">
        <f t="shared" si="154"/>
        <v>0</v>
      </c>
      <c r="BE174" s="139" t="str">
        <f t="shared" si="130"/>
        <v>EPON OLTs</v>
      </c>
      <c r="BF174" s="233">
        <f>IF(AF174=0,,10^-6*AF174*$BJ$5*FTTX!P156)</f>
        <v>0.84868860025762138</v>
      </c>
      <c r="BG174" s="233">
        <f>IF(AG174=0,,10^-6*AG174*$BJ$5*FTTX!Q156)</f>
        <v>0.66771950000000002</v>
      </c>
      <c r="BH174" s="233">
        <f>IF(AH174=0,,10^-6*AH174*$BJ$5*FTTX!R156)</f>
        <v>0</v>
      </c>
      <c r="BI174" s="233">
        <f>IF(AI174=0,,10^-6*AI174*$BJ$5*FTTX!S156)</f>
        <v>0</v>
      </c>
      <c r="BJ174" s="233">
        <f>IF(AJ174=0,,10^-6*AJ174*$BJ$5*FTTX!T156)</f>
        <v>0</v>
      </c>
      <c r="BK174" s="233">
        <f>IF(AK174=0,,10^-6*AK174*$BJ$5*FTTX!U156)</f>
        <v>0</v>
      </c>
      <c r="BL174" s="233">
        <f>IF(AL174=0,,10^-6*AL174*$BJ$5*FTTX!V156)</f>
        <v>0</v>
      </c>
      <c r="BM174" s="233">
        <f>IF(AM174=0,,10^-6*AM174*$BJ$5*FTTX!W156)</f>
        <v>0</v>
      </c>
      <c r="BN174" s="233">
        <f>IF(AN174=0,,10^-6*AN174*$BJ$5*FTTX!X156)</f>
        <v>0</v>
      </c>
      <c r="BO174" s="233">
        <f>IF(AO174=0,,10^-6*AO174*$BJ$5*FTTX!Y156)</f>
        <v>0</v>
      </c>
      <c r="BP174" s="233">
        <f>IF(AP174=0,,10^-6*AP174*$BJ$5*FTTX!Z156)</f>
        <v>0</v>
      </c>
      <c r="BR174" s="139" t="str">
        <f t="shared" si="155"/>
        <v>EPON OLTs</v>
      </c>
      <c r="BS174" s="233">
        <f>IF(AS174=0,,10^-6*AS174*$BW$5*FTTX!P156)</f>
        <v>0</v>
      </c>
      <c r="BT174" s="233">
        <f>IF(AT174=0,,10^-6*AT174*$BW$5*FTTX!Q156)</f>
        <v>0</v>
      </c>
      <c r="BU174" s="233">
        <f>IF(AU174=0,,10^-6*AU174*$BW$5*FTTX!R156)</f>
        <v>0</v>
      </c>
      <c r="BV174" s="233">
        <f>IF(AV174=0,,10^-6*AV174*$BW$5*FTTX!S156)</f>
        <v>0</v>
      </c>
      <c r="BW174" s="233">
        <f>IF(AW174=0,,10^-6*AW174*$BW$5*FTTX!T156)</f>
        <v>0</v>
      </c>
      <c r="BX174" s="233">
        <f>IF(AX174=0,,10^-6*AX174*$BW$5*FTTX!U156)</f>
        <v>0</v>
      </c>
      <c r="BY174" s="233">
        <f>IF(AY174=0,,10^-6*AY174*$BW$5*FTTX!V156)</f>
        <v>0</v>
      </c>
      <c r="BZ174" s="233">
        <f>IF(AZ174=0,,10^-6*AZ174*$BW$5*FTTX!W156)</f>
        <v>0</v>
      </c>
      <c r="CA174" s="233">
        <f>IF(BA174=0,,10^-6*BA174*$BW$5*FTTX!X156)</f>
        <v>0</v>
      </c>
      <c r="CB174" s="233">
        <f>IF(BB174=0,,10^-6*BB174*$BW$5*FTTX!Y156)</f>
        <v>0</v>
      </c>
      <c r="CC174" s="233">
        <f>IF(BC174=0,,10^-6*BC174*$BW$5*FTTX!Z156)</f>
        <v>0</v>
      </c>
    </row>
    <row r="175" spans="1:81">
      <c r="A175" s="218" t="s">
        <v>117</v>
      </c>
      <c r="B175" s="139" t="str">
        <f>FTTX!B14</f>
        <v>XG-PON ONU transceiver (10G/1G or 2.5G)</v>
      </c>
      <c r="C175" s="210">
        <f>FTTX!C62</f>
        <v>700000</v>
      </c>
      <c r="D175" s="210">
        <f>FTTX!D62</f>
        <v>1946204.4255319149</v>
      </c>
      <c r="E175" s="210">
        <f>FTTX!E62</f>
        <v>0</v>
      </c>
      <c r="F175" s="210">
        <f>FTTX!F62</f>
        <v>0</v>
      </c>
      <c r="G175" s="210">
        <f>FTTX!G62</f>
        <v>0</v>
      </c>
      <c r="H175" s="210">
        <f>FTTX!H62</f>
        <v>0</v>
      </c>
      <c r="I175" s="210">
        <f>FTTX!I62</f>
        <v>0</v>
      </c>
      <c r="J175" s="210">
        <f>FTTX!J62</f>
        <v>0</v>
      </c>
      <c r="K175" s="210">
        <f>FTTX!K62</f>
        <v>0</v>
      </c>
      <c r="L175" s="210">
        <f>FTTX!L62</f>
        <v>0</v>
      </c>
      <c r="M175" s="210">
        <f>FTTX!M62</f>
        <v>0</v>
      </c>
      <c r="O175" s="139" t="str">
        <f t="shared" si="129"/>
        <v>XG-PON ONU transceiver (10G/1G or 2.5G)</v>
      </c>
      <c r="P175" s="210">
        <f>FTTX!C85</f>
        <v>0</v>
      </c>
      <c r="Q175" s="210">
        <f>FTTX!D85</f>
        <v>0</v>
      </c>
      <c r="R175" s="210">
        <f>FTTX!E85</f>
        <v>0</v>
      </c>
      <c r="S175" s="210">
        <f>FTTX!F85</f>
        <v>0</v>
      </c>
      <c r="T175" s="210">
        <f>FTTX!G85</f>
        <v>0</v>
      </c>
      <c r="U175" s="210">
        <f>FTTX!H85</f>
        <v>0</v>
      </c>
      <c r="V175" s="210">
        <f>FTTX!I85</f>
        <v>0</v>
      </c>
      <c r="W175" s="210">
        <f>FTTX!J85</f>
        <v>0</v>
      </c>
      <c r="X175" s="210">
        <f>FTTX!K85</f>
        <v>0</v>
      </c>
      <c r="Y175" s="210">
        <f>FTTX!L85</f>
        <v>0</v>
      </c>
      <c r="Z175" s="210">
        <f>FTTX!M85</f>
        <v>0</v>
      </c>
      <c r="AB175" s="211" t="s">
        <v>104</v>
      </c>
      <c r="AC175" s="267">
        <v>1</v>
      </c>
      <c r="AE175" s="139" t="str">
        <f t="shared" si="131"/>
        <v>XG-PON ONU transceiver (10G/1G or 2.5G)</v>
      </c>
      <c r="AF175" s="210">
        <f t="shared" si="133"/>
        <v>700000</v>
      </c>
      <c r="AG175" s="210">
        <f t="shared" si="134"/>
        <v>1946204.4255319149</v>
      </c>
      <c r="AH175" s="210">
        <f t="shared" si="135"/>
        <v>0</v>
      </c>
      <c r="AI175" s="210">
        <f t="shared" si="136"/>
        <v>0</v>
      </c>
      <c r="AJ175" s="210">
        <f t="shared" si="137"/>
        <v>0</v>
      </c>
      <c r="AK175" s="210">
        <f t="shared" si="138"/>
        <v>0</v>
      </c>
      <c r="AL175" s="210">
        <f t="shared" si="139"/>
        <v>0</v>
      </c>
      <c r="AM175" s="210">
        <f t="shared" si="140"/>
        <v>0</v>
      </c>
      <c r="AN175" s="210">
        <f t="shared" si="141"/>
        <v>0</v>
      </c>
      <c r="AO175" s="210">
        <f t="shared" si="142"/>
        <v>0</v>
      </c>
      <c r="AP175" s="210">
        <f t="shared" si="143"/>
        <v>0</v>
      </c>
      <c r="AR175" s="139" t="str">
        <f t="shared" si="132"/>
        <v>XG-PON ONU transceiver (10G/1G or 2.5G)</v>
      </c>
      <c r="AS175" s="210">
        <f t="shared" si="144"/>
        <v>0</v>
      </c>
      <c r="AT175" s="210">
        <f t="shared" si="145"/>
        <v>0</v>
      </c>
      <c r="AU175" s="210">
        <f t="shared" si="146"/>
        <v>0</v>
      </c>
      <c r="AV175" s="210">
        <f t="shared" si="147"/>
        <v>0</v>
      </c>
      <c r="AW175" s="210">
        <f t="shared" si="148"/>
        <v>0</v>
      </c>
      <c r="AX175" s="210">
        <f t="shared" si="149"/>
        <v>0</v>
      </c>
      <c r="AY175" s="210">
        <f t="shared" si="150"/>
        <v>0</v>
      </c>
      <c r="AZ175" s="210">
        <f t="shared" si="151"/>
        <v>0</v>
      </c>
      <c r="BA175" s="210">
        <f t="shared" si="152"/>
        <v>0</v>
      </c>
      <c r="BB175" s="210">
        <f t="shared" si="153"/>
        <v>0</v>
      </c>
      <c r="BC175" s="210">
        <f t="shared" si="154"/>
        <v>0</v>
      </c>
      <c r="BE175" s="139" t="str">
        <f t="shared" si="130"/>
        <v>XG-PON ONU transceiver (10G/1G or 2.5G)</v>
      </c>
      <c r="BF175" s="233">
        <f>IF(AF175=0,,10^-6*AF175*$BJ$5*FTTX!P157)</f>
        <v>6.02</v>
      </c>
      <c r="BG175" s="233">
        <f>IF(AG175=0,,10^-6*AG175*$BJ$5*FTTX!Q157)</f>
        <v>15.569635404255319</v>
      </c>
      <c r="BH175" s="233">
        <f>IF(AH175=0,,10^-6*AH175*$BJ$5*FTTX!R157)</f>
        <v>0</v>
      </c>
      <c r="BI175" s="233">
        <f>IF(AI175=0,,10^-6*AI175*$BJ$5*FTTX!S157)</f>
        <v>0</v>
      </c>
      <c r="BJ175" s="233">
        <f>IF(AJ175=0,,10^-6*AJ175*$BJ$5*FTTX!T157)</f>
        <v>0</v>
      </c>
      <c r="BK175" s="233">
        <f>IF(AK175=0,,10^-6*AK175*$BJ$5*FTTX!U157)</f>
        <v>0</v>
      </c>
      <c r="BL175" s="233">
        <f>IF(AL175=0,,10^-6*AL175*$BJ$5*FTTX!V157)</f>
        <v>0</v>
      </c>
      <c r="BM175" s="233">
        <f>IF(AM175=0,,10^-6*AM175*$BJ$5*FTTX!W157)</f>
        <v>0</v>
      </c>
      <c r="BN175" s="233">
        <f>IF(AN175=0,,10^-6*AN175*$BJ$5*FTTX!X157)</f>
        <v>0</v>
      </c>
      <c r="BO175" s="233">
        <f>IF(AO175=0,,10^-6*AO175*$BJ$5*FTTX!Y157)</f>
        <v>0</v>
      </c>
      <c r="BP175" s="233">
        <f>IF(AP175=0,,10^-6*AP175*$BJ$5*FTTX!Z157)</f>
        <v>0</v>
      </c>
      <c r="BR175" s="139" t="str">
        <f t="shared" si="155"/>
        <v>XG-PON ONU transceiver (10G/1G or 2.5G)</v>
      </c>
      <c r="BS175" s="233">
        <f>IF(AS175=0,,10^-6*AS175*$BW$5*FTTX!P157)</f>
        <v>0</v>
      </c>
      <c r="BT175" s="233">
        <f>IF(AT175=0,,10^-6*AT175*$BW$5*FTTX!Q157)</f>
        <v>0</v>
      </c>
      <c r="BU175" s="233">
        <f>IF(AU175=0,,10^-6*AU175*$BW$5*FTTX!R157)</f>
        <v>0</v>
      </c>
      <c r="BV175" s="233">
        <f>IF(AV175=0,,10^-6*AV175*$BW$5*FTTX!S157)</f>
        <v>0</v>
      </c>
      <c r="BW175" s="233">
        <f>IF(AW175=0,,10^-6*AW175*$BW$5*FTTX!T157)</f>
        <v>0</v>
      </c>
      <c r="BX175" s="233">
        <f>IF(AX175=0,,10^-6*AX175*$BW$5*FTTX!U157)</f>
        <v>0</v>
      </c>
      <c r="BY175" s="233">
        <f>IF(AY175=0,,10^-6*AY175*$BW$5*FTTX!V157)</f>
        <v>0</v>
      </c>
      <c r="BZ175" s="233">
        <f>IF(AZ175=0,,10^-6*AZ175*$BW$5*FTTX!W157)</f>
        <v>0</v>
      </c>
      <c r="CA175" s="233">
        <f>IF(BA175=0,,10^-6*BA175*$BW$5*FTTX!X157)</f>
        <v>0</v>
      </c>
      <c r="CB175" s="233">
        <f>IF(BB175=0,,10^-6*BB175*$BW$5*FTTX!Y157)</f>
        <v>0</v>
      </c>
      <c r="CC175" s="233">
        <f>IF(BC175=0,,10^-6*BC175*$BW$5*FTTX!Z157)</f>
        <v>0</v>
      </c>
    </row>
    <row r="176" spans="1:81">
      <c r="A176" s="218" t="s">
        <v>117</v>
      </c>
      <c r="B176" s="139" t="str">
        <f>FTTX!B15</f>
        <v>XG-PON ONU BOSA (10G/1G or 2.5G)</v>
      </c>
      <c r="C176" s="210">
        <f>FTTX!C63</f>
        <v>0</v>
      </c>
      <c r="D176" s="210">
        <f>FTTX!D63</f>
        <v>0</v>
      </c>
      <c r="E176" s="210">
        <f>FTTX!E63</f>
        <v>0</v>
      </c>
      <c r="F176" s="210">
        <f>FTTX!F63</f>
        <v>0</v>
      </c>
      <c r="G176" s="210">
        <f>FTTX!G63</f>
        <v>0</v>
      </c>
      <c r="H176" s="210">
        <f>FTTX!H63</f>
        <v>0</v>
      </c>
      <c r="I176" s="210">
        <f>FTTX!I63</f>
        <v>0</v>
      </c>
      <c r="J176" s="210">
        <f>FTTX!J63</f>
        <v>0</v>
      </c>
      <c r="K176" s="210">
        <f>FTTX!K63</f>
        <v>0</v>
      </c>
      <c r="L176" s="210">
        <f>FTTX!L63</f>
        <v>0</v>
      </c>
      <c r="M176" s="210">
        <f>FTTX!M63</f>
        <v>0</v>
      </c>
      <c r="O176" s="139" t="str">
        <f t="shared" si="129"/>
        <v>XG-PON ONU BOSA (10G/1G or 2.5G)</v>
      </c>
      <c r="P176" s="210">
        <f>FTTX!C86</f>
        <v>0</v>
      </c>
      <c r="Q176" s="210">
        <f>FTTX!D86</f>
        <v>0</v>
      </c>
      <c r="R176" s="210">
        <f>FTTX!E86</f>
        <v>0</v>
      </c>
      <c r="S176" s="210">
        <f>FTTX!F86</f>
        <v>0</v>
      </c>
      <c r="T176" s="210">
        <f>FTTX!G86</f>
        <v>0</v>
      </c>
      <c r="U176" s="210">
        <f>FTTX!H86</f>
        <v>0</v>
      </c>
      <c r="V176" s="210">
        <f>FTTX!I86</f>
        <v>0</v>
      </c>
      <c r="W176" s="210">
        <f>FTTX!J86</f>
        <v>0</v>
      </c>
      <c r="X176" s="210">
        <f>FTTX!K86</f>
        <v>0</v>
      </c>
      <c r="Y176" s="210">
        <f>FTTX!L86</f>
        <v>0</v>
      </c>
      <c r="Z176" s="210">
        <f>FTTX!M86</f>
        <v>0</v>
      </c>
      <c r="AB176" s="211" t="s">
        <v>104</v>
      </c>
      <c r="AC176" s="267">
        <v>1</v>
      </c>
      <c r="AE176" s="139" t="str">
        <f t="shared" si="131"/>
        <v>XG-PON ONU BOSA (10G/1G or 2.5G)</v>
      </c>
      <c r="AF176" s="210">
        <f t="shared" si="133"/>
        <v>0</v>
      </c>
      <c r="AG176" s="210">
        <f t="shared" si="134"/>
        <v>0</v>
      </c>
      <c r="AH176" s="210">
        <f t="shared" si="135"/>
        <v>0</v>
      </c>
      <c r="AI176" s="210">
        <f t="shared" si="136"/>
        <v>0</v>
      </c>
      <c r="AJ176" s="210">
        <f t="shared" si="137"/>
        <v>0</v>
      </c>
      <c r="AK176" s="210">
        <f t="shared" si="138"/>
        <v>0</v>
      </c>
      <c r="AL176" s="210">
        <f t="shared" si="139"/>
        <v>0</v>
      </c>
      <c r="AM176" s="210">
        <f t="shared" si="140"/>
        <v>0</v>
      </c>
      <c r="AN176" s="210">
        <f t="shared" si="141"/>
        <v>0</v>
      </c>
      <c r="AO176" s="210">
        <f t="shared" si="142"/>
        <v>0</v>
      </c>
      <c r="AP176" s="210">
        <f t="shared" si="143"/>
        <v>0</v>
      </c>
      <c r="AR176" s="139" t="str">
        <f t="shared" si="132"/>
        <v>XG-PON ONU BOSA (10G/1G or 2.5G)</v>
      </c>
      <c r="AS176" s="210">
        <f t="shared" si="144"/>
        <v>0</v>
      </c>
      <c r="AT176" s="210">
        <f t="shared" si="145"/>
        <v>0</v>
      </c>
      <c r="AU176" s="210">
        <f t="shared" si="146"/>
        <v>0</v>
      </c>
      <c r="AV176" s="210">
        <f t="shared" si="147"/>
        <v>0</v>
      </c>
      <c r="AW176" s="210">
        <f t="shared" si="148"/>
        <v>0</v>
      </c>
      <c r="AX176" s="210">
        <f t="shared" si="149"/>
        <v>0</v>
      </c>
      <c r="AY176" s="210">
        <f t="shared" si="150"/>
        <v>0</v>
      </c>
      <c r="AZ176" s="210">
        <f t="shared" si="151"/>
        <v>0</v>
      </c>
      <c r="BA176" s="210">
        <f t="shared" si="152"/>
        <v>0</v>
      </c>
      <c r="BB176" s="210">
        <f t="shared" si="153"/>
        <v>0</v>
      </c>
      <c r="BC176" s="210">
        <f t="shared" si="154"/>
        <v>0</v>
      </c>
      <c r="BE176" s="139" t="str">
        <f t="shared" si="130"/>
        <v>XG-PON ONU BOSA (10G/1G or 2.5G)</v>
      </c>
      <c r="BF176" s="233">
        <f>IF(AF176=0,,10^-6*AF176*$BJ$5*FTTX!P158)</f>
        <v>0</v>
      </c>
      <c r="BG176" s="233">
        <f>IF(AG176=0,,10^-6*AG176*$BJ$5*FTTX!Q158)</f>
        <v>0</v>
      </c>
      <c r="BH176" s="233">
        <f>IF(AH176=0,,10^-6*AH176*$BJ$5*FTTX!R158)</f>
        <v>0</v>
      </c>
      <c r="BI176" s="233">
        <f>IF(AI176=0,,10^-6*AI176*$BJ$5*FTTX!S158)</f>
        <v>0</v>
      </c>
      <c r="BJ176" s="233">
        <f>IF(AJ176=0,,10^-6*AJ176*$BJ$5*FTTX!T158)</f>
        <v>0</v>
      </c>
      <c r="BK176" s="233">
        <f>IF(AK176=0,,10^-6*AK176*$BJ$5*FTTX!U158)</f>
        <v>0</v>
      </c>
      <c r="BL176" s="233">
        <f>IF(AL176=0,,10^-6*AL176*$BJ$5*FTTX!V158)</f>
        <v>0</v>
      </c>
      <c r="BM176" s="233">
        <f>IF(AM176=0,,10^-6*AM176*$BJ$5*FTTX!W158)</f>
        <v>0</v>
      </c>
      <c r="BN176" s="233">
        <f>IF(AN176=0,,10^-6*AN176*$BJ$5*FTTX!X158)</f>
        <v>0</v>
      </c>
      <c r="BO176" s="233">
        <f>IF(AO176=0,,10^-6*AO176*$BJ$5*FTTX!Y158)</f>
        <v>0</v>
      </c>
      <c r="BP176" s="233">
        <f>IF(AP176=0,,10^-6*AP176*$BJ$5*FTTX!Z158)</f>
        <v>0</v>
      </c>
      <c r="BR176" s="139" t="str">
        <f t="shared" si="155"/>
        <v>XG-PON ONU BOSA (10G/1G or 2.5G)</v>
      </c>
      <c r="BS176" s="233">
        <f>IF(AS176=0,,10^-6*AS176*$BW$5*FTTX!P158)</f>
        <v>0</v>
      </c>
      <c r="BT176" s="233">
        <f>IF(AT176=0,,10^-6*AT176*$BW$5*FTTX!Q158)</f>
        <v>0</v>
      </c>
      <c r="BU176" s="233">
        <f>IF(AU176=0,,10^-6*AU176*$BW$5*FTTX!R158)</f>
        <v>0</v>
      </c>
      <c r="BV176" s="233">
        <f>IF(AV176=0,,10^-6*AV176*$BW$5*FTTX!S158)</f>
        <v>0</v>
      </c>
      <c r="BW176" s="233">
        <f>IF(AW176=0,,10^-6*AW176*$BW$5*FTTX!T158)</f>
        <v>0</v>
      </c>
      <c r="BX176" s="233">
        <f>IF(AX176=0,,10^-6*AX176*$BW$5*FTTX!U158)</f>
        <v>0</v>
      </c>
      <c r="BY176" s="233">
        <f>IF(AY176=0,,10^-6*AY176*$BW$5*FTTX!V158)</f>
        <v>0</v>
      </c>
      <c r="BZ176" s="233">
        <f>IF(AZ176=0,,10^-6*AZ176*$BW$5*FTTX!W158)</f>
        <v>0</v>
      </c>
      <c r="CA176" s="233">
        <f>IF(BA176=0,,10^-6*BA176*$BW$5*FTTX!X158)</f>
        <v>0</v>
      </c>
      <c r="CB176" s="233">
        <f>IF(BB176=0,,10^-6*BB176*$BW$5*FTTX!Y158)</f>
        <v>0</v>
      </c>
      <c r="CC176" s="233">
        <f>IF(BC176=0,,10^-6*BC176*$BW$5*FTTX!Z158)</f>
        <v>0</v>
      </c>
    </row>
    <row r="177" spans="1:81">
      <c r="A177" s="218" t="s">
        <v>117</v>
      </c>
      <c r="B177" s="139" t="str">
        <f>FTTX!B16</f>
        <v>XGS-PON ONU transceiver (10G/10G)</v>
      </c>
      <c r="C177" s="210">
        <f>FTTX!C64</f>
        <v>0</v>
      </c>
      <c r="D177" s="210">
        <f>FTTX!D64</f>
        <v>0</v>
      </c>
      <c r="E177" s="210">
        <f>FTTX!E64</f>
        <v>0</v>
      </c>
      <c r="F177" s="210">
        <f>FTTX!F64</f>
        <v>0</v>
      </c>
      <c r="G177" s="210">
        <f>FTTX!G64</f>
        <v>0</v>
      </c>
      <c r="H177" s="210">
        <f>FTTX!H64</f>
        <v>0</v>
      </c>
      <c r="I177" s="210">
        <f>FTTX!I64</f>
        <v>0</v>
      </c>
      <c r="J177" s="210">
        <f>FTTX!J64</f>
        <v>0</v>
      </c>
      <c r="K177" s="210">
        <f>FTTX!K64</f>
        <v>0</v>
      </c>
      <c r="L177" s="210">
        <f>FTTX!L64</f>
        <v>0</v>
      </c>
      <c r="M177" s="210">
        <f>FTTX!M64</f>
        <v>0</v>
      </c>
      <c r="O177" s="139" t="str">
        <f t="shared" si="129"/>
        <v>XGS-PON ONU transceiver (10G/10G)</v>
      </c>
      <c r="P177" s="210">
        <f>FTTX!C87</f>
        <v>850232</v>
      </c>
      <c r="Q177" s="210">
        <f>FTTX!D87</f>
        <v>520386.57446808508</v>
      </c>
      <c r="R177" s="210">
        <f>FTTX!E87</f>
        <v>0</v>
      </c>
      <c r="S177" s="210">
        <f>FTTX!F87</f>
        <v>0</v>
      </c>
      <c r="T177" s="210">
        <f>FTTX!G87</f>
        <v>0</v>
      </c>
      <c r="U177" s="210">
        <f>FTTX!H87</f>
        <v>0</v>
      </c>
      <c r="V177" s="210">
        <f>FTTX!I87</f>
        <v>0</v>
      </c>
      <c r="W177" s="210">
        <f>FTTX!J87</f>
        <v>0</v>
      </c>
      <c r="X177" s="210">
        <f>FTTX!K87</f>
        <v>0</v>
      </c>
      <c r="Y177" s="210">
        <f>FTTX!L87</f>
        <v>0</v>
      </c>
      <c r="Z177" s="210">
        <f>FTTX!M87</f>
        <v>0</v>
      </c>
      <c r="AB177" s="211" t="s">
        <v>103</v>
      </c>
      <c r="AC177" s="267">
        <v>1</v>
      </c>
      <c r="AE177" s="139" t="str">
        <f t="shared" si="131"/>
        <v>XGS-PON ONU transceiver (10G/10G)</v>
      </c>
      <c r="AF177" s="210">
        <f t="shared" si="133"/>
        <v>0</v>
      </c>
      <c r="AG177" s="210">
        <f t="shared" si="134"/>
        <v>0</v>
      </c>
      <c r="AH177" s="210">
        <f t="shared" si="135"/>
        <v>0</v>
      </c>
      <c r="AI177" s="210">
        <f t="shared" si="136"/>
        <v>0</v>
      </c>
      <c r="AJ177" s="210">
        <f t="shared" si="137"/>
        <v>0</v>
      </c>
      <c r="AK177" s="210">
        <f t="shared" si="138"/>
        <v>0</v>
      </c>
      <c r="AL177" s="210">
        <f t="shared" si="139"/>
        <v>0</v>
      </c>
      <c r="AM177" s="210">
        <f t="shared" si="140"/>
        <v>0</v>
      </c>
      <c r="AN177" s="210">
        <f t="shared" si="141"/>
        <v>0</v>
      </c>
      <c r="AO177" s="210">
        <f t="shared" si="142"/>
        <v>0</v>
      </c>
      <c r="AP177" s="210">
        <f t="shared" si="143"/>
        <v>0</v>
      </c>
      <c r="AR177" s="139" t="str">
        <f t="shared" si="132"/>
        <v>XGS-PON ONU transceiver (10G/10G)</v>
      </c>
      <c r="AS177" s="210">
        <f t="shared" si="144"/>
        <v>850232</v>
      </c>
      <c r="AT177" s="210">
        <f t="shared" si="145"/>
        <v>520386.57446808508</v>
      </c>
      <c r="AU177" s="210">
        <f t="shared" si="146"/>
        <v>0</v>
      </c>
      <c r="AV177" s="210">
        <f t="shared" si="147"/>
        <v>0</v>
      </c>
      <c r="AW177" s="210">
        <f t="shared" si="148"/>
        <v>0</v>
      </c>
      <c r="AX177" s="210">
        <f t="shared" si="149"/>
        <v>0</v>
      </c>
      <c r="AY177" s="210">
        <f t="shared" si="150"/>
        <v>0</v>
      </c>
      <c r="AZ177" s="210">
        <f t="shared" si="151"/>
        <v>0</v>
      </c>
      <c r="BA177" s="210">
        <f t="shared" si="152"/>
        <v>0</v>
      </c>
      <c r="BB177" s="210">
        <f t="shared" si="153"/>
        <v>0</v>
      </c>
      <c r="BC177" s="210">
        <f t="shared" si="154"/>
        <v>0</v>
      </c>
      <c r="BE177" s="139" t="str">
        <f t="shared" si="130"/>
        <v>XGS-PON ONU transceiver (10G/10G)</v>
      </c>
      <c r="BF177" s="233">
        <f>IF(AF177=0,,10^-6*AF177*$BJ$5*FTTX!P159)</f>
        <v>0</v>
      </c>
      <c r="BG177" s="233">
        <f>IF(AG177=0,,10^-6*AG177*$BJ$5*FTTX!Q159)</f>
        <v>0</v>
      </c>
      <c r="BH177" s="233">
        <f>IF(AH177=0,,10^-6*AH177*$BJ$5*FTTX!R159)</f>
        <v>0</v>
      </c>
      <c r="BI177" s="233">
        <f>IF(AI177=0,,10^-6*AI177*$BJ$5*FTTX!S159)</f>
        <v>0</v>
      </c>
      <c r="BJ177" s="233">
        <f>IF(AJ177=0,,10^-6*AJ177*$BJ$5*FTTX!T159)</f>
        <v>0</v>
      </c>
      <c r="BK177" s="233">
        <f>IF(AK177=0,,10^-6*AK177*$BJ$5*FTTX!U159)</f>
        <v>0</v>
      </c>
      <c r="BL177" s="233">
        <f>IF(AL177=0,,10^-6*AL177*$BJ$5*FTTX!V159)</f>
        <v>0</v>
      </c>
      <c r="BM177" s="233">
        <f>IF(AM177=0,,10^-6*AM177*$BJ$5*FTTX!W159)</f>
        <v>0</v>
      </c>
      <c r="BN177" s="233">
        <f>IF(AN177=0,,10^-6*AN177*$BJ$5*FTTX!X159)</f>
        <v>0</v>
      </c>
      <c r="BO177" s="233">
        <f>IF(AO177=0,,10^-6*AO177*$BJ$5*FTTX!Y159)</f>
        <v>0</v>
      </c>
      <c r="BP177" s="233">
        <f>IF(AP177=0,,10^-6*AP177*$BJ$5*FTTX!Z159)</f>
        <v>0</v>
      </c>
      <c r="BR177" s="139" t="str">
        <f t="shared" si="155"/>
        <v>XGS-PON ONU transceiver (10G/10G)</v>
      </c>
      <c r="BS177" s="233">
        <f>IF(AS177=0,,10^-6*AS177*$BW$5*FTTX!P159)</f>
        <v>8.502320000000001</v>
      </c>
      <c r="BT177" s="233">
        <f>IF(AT177=0,,10^-6*AT177*$BW$5*FTTX!Q159)</f>
        <v>4.9957111148936164</v>
      </c>
      <c r="BU177" s="233">
        <f>IF(AU177=0,,10^-6*AU177*$BW$5*FTTX!R159)</f>
        <v>0</v>
      </c>
      <c r="BV177" s="233">
        <f>IF(AV177=0,,10^-6*AV177*$BW$5*FTTX!S159)</f>
        <v>0</v>
      </c>
      <c r="BW177" s="233">
        <f>IF(AW177=0,,10^-6*AW177*$BW$5*FTTX!T159)</f>
        <v>0</v>
      </c>
      <c r="BX177" s="233">
        <f>IF(AX177=0,,10^-6*AX177*$BW$5*FTTX!U159)</f>
        <v>0</v>
      </c>
      <c r="BY177" s="233">
        <f>IF(AY177=0,,10^-6*AY177*$BW$5*FTTX!V159)</f>
        <v>0</v>
      </c>
      <c r="BZ177" s="233">
        <f>IF(AZ177=0,,10^-6*AZ177*$BW$5*FTTX!W159)</f>
        <v>0</v>
      </c>
      <c r="CA177" s="233">
        <f>IF(BA177=0,,10^-6*BA177*$BW$5*FTTX!X159)</f>
        <v>0</v>
      </c>
      <c r="CB177" s="233">
        <f>IF(BB177=0,,10^-6*BB177*$BW$5*FTTX!Y159)</f>
        <v>0</v>
      </c>
      <c r="CC177" s="233">
        <f>IF(BC177=0,,10^-6*BC177*$BW$5*FTTX!Z159)</f>
        <v>0</v>
      </c>
    </row>
    <row r="178" spans="1:81">
      <c r="A178" s="218" t="s">
        <v>117</v>
      </c>
      <c r="B178" s="139" t="str">
        <f>FTTX!B17</f>
        <v>XGS-PON ONU BOSA (10G/10G)</v>
      </c>
      <c r="C178" s="210">
        <f>FTTX!C65</f>
        <v>0</v>
      </c>
      <c r="D178" s="210">
        <f>FTTX!D65</f>
        <v>0</v>
      </c>
      <c r="E178" s="210">
        <f>FTTX!E65</f>
        <v>0</v>
      </c>
      <c r="F178" s="210">
        <f>FTTX!F65</f>
        <v>0</v>
      </c>
      <c r="G178" s="210">
        <f>FTTX!G65</f>
        <v>0</v>
      </c>
      <c r="H178" s="210">
        <f>FTTX!H65</f>
        <v>0</v>
      </c>
      <c r="I178" s="210">
        <f>FTTX!I65</f>
        <v>0</v>
      </c>
      <c r="J178" s="210">
        <f>FTTX!J65</f>
        <v>0</v>
      </c>
      <c r="K178" s="210">
        <f>FTTX!K65</f>
        <v>0</v>
      </c>
      <c r="L178" s="210">
        <f>FTTX!L65</f>
        <v>0</v>
      </c>
      <c r="M178" s="210">
        <f>FTTX!M65</f>
        <v>0</v>
      </c>
      <c r="O178" s="139" t="str">
        <f t="shared" si="129"/>
        <v>XGS-PON ONU BOSA (10G/10G)</v>
      </c>
      <c r="P178" s="210">
        <f>FTTX!C88</f>
        <v>0</v>
      </c>
      <c r="Q178" s="210">
        <f>FTTX!D88</f>
        <v>0</v>
      </c>
      <c r="R178" s="210">
        <f>FTTX!E88</f>
        <v>0</v>
      </c>
      <c r="S178" s="210">
        <f>FTTX!F88</f>
        <v>0</v>
      </c>
      <c r="T178" s="210">
        <f>FTTX!G88</f>
        <v>0</v>
      </c>
      <c r="U178" s="210">
        <f>FTTX!H88</f>
        <v>0</v>
      </c>
      <c r="V178" s="210">
        <f>FTTX!I88</f>
        <v>0</v>
      </c>
      <c r="W178" s="210">
        <f>FTTX!J88</f>
        <v>0</v>
      </c>
      <c r="X178" s="210">
        <f>FTTX!K88</f>
        <v>0</v>
      </c>
      <c r="Y178" s="210">
        <f>FTTX!L88</f>
        <v>0</v>
      </c>
      <c r="Z178" s="210">
        <f>FTTX!M88</f>
        <v>0</v>
      </c>
      <c r="AB178" s="211" t="s">
        <v>103</v>
      </c>
      <c r="AC178" s="267">
        <v>4</v>
      </c>
      <c r="AE178" s="139" t="str">
        <f t="shared" ref="AE178:AE209" si="156">B178</f>
        <v>XGS-PON ONU BOSA (10G/10G)</v>
      </c>
      <c r="AF178" s="210">
        <f t="shared" si="133"/>
        <v>0</v>
      </c>
      <c r="AG178" s="210">
        <f t="shared" si="134"/>
        <v>0</v>
      </c>
      <c r="AH178" s="210">
        <f t="shared" si="135"/>
        <v>0</v>
      </c>
      <c r="AI178" s="210">
        <f t="shared" si="136"/>
        <v>0</v>
      </c>
      <c r="AJ178" s="210">
        <f t="shared" si="137"/>
        <v>0</v>
      </c>
      <c r="AK178" s="210">
        <f t="shared" si="138"/>
        <v>0</v>
      </c>
      <c r="AL178" s="210">
        <f t="shared" si="139"/>
        <v>0</v>
      </c>
      <c r="AM178" s="210">
        <f t="shared" si="140"/>
        <v>0</v>
      </c>
      <c r="AN178" s="210">
        <f t="shared" si="141"/>
        <v>0</v>
      </c>
      <c r="AO178" s="210">
        <f t="shared" si="142"/>
        <v>0</v>
      </c>
      <c r="AP178" s="210">
        <f t="shared" si="143"/>
        <v>0</v>
      </c>
      <c r="AR178" s="139" t="str">
        <f t="shared" ref="AR178:AR209" si="157">B178</f>
        <v>XGS-PON ONU BOSA (10G/10G)</v>
      </c>
      <c r="AS178" s="210">
        <f t="shared" si="144"/>
        <v>0</v>
      </c>
      <c r="AT178" s="210">
        <f t="shared" si="145"/>
        <v>0</v>
      </c>
      <c r="AU178" s="210">
        <f t="shared" si="146"/>
        <v>0</v>
      </c>
      <c r="AV178" s="210">
        <f t="shared" si="147"/>
        <v>0</v>
      </c>
      <c r="AW178" s="210">
        <f t="shared" si="148"/>
        <v>0</v>
      </c>
      <c r="AX178" s="210">
        <f t="shared" si="149"/>
        <v>0</v>
      </c>
      <c r="AY178" s="210">
        <f t="shared" si="150"/>
        <v>0</v>
      </c>
      <c r="AZ178" s="210">
        <f t="shared" si="151"/>
        <v>0</v>
      </c>
      <c r="BA178" s="210">
        <f t="shared" si="152"/>
        <v>0</v>
      </c>
      <c r="BB178" s="210">
        <f t="shared" si="153"/>
        <v>0</v>
      </c>
      <c r="BC178" s="210">
        <f t="shared" si="154"/>
        <v>0</v>
      </c>
      <c r="BE178" s="139" t="str">
        <f t="shared" si="130"/>
        <v>XGS-PON ONU BOSA (10G/10G)</v>
      </c>
      <c r="BF178" s="233">
        <f>IF(AF178=0,,10^-6*AF178*$BJ$5*FTTX!P160)</f>
        <v>0</v>
      </c>
      <c r="BG178" s="233">
        <f>IF(AG178=0,,10^-6*AG178*$BJ$5*FTTX!Q160)</f>
        <v>0</v>
      </c>
      <c r="BH178" s="233">
        <f>IF(AH178=0,,10^-6*AH178*$BJ$5*FTTX!R160)</f>
        <v>0</v>
      </c>
      <c r="BI178" s="233">
        <f>IF(AI178=0,,10^-6*AI178*$BJ$5*FTTX!S160)</f>
        <v>0</v>
      </c>
      <c r="BJ178" s="233">
        <f>IF(AJ178=0,,10^-6*AJ178*$BJ$5*FTTX!T160)</f>
        <v>0</v>
      </c>
      <c r="BK178" s="233">
        <f>IF(AK178=0,,10^-6*AK178*$BJ$5*FTTX!U160)</f>
        <v>0</v>
      </c>
      <c r="BL178" s="233">
        <f>IF(AL178=0,,10^-6*AL178*$BJ$5*FTTX!V160)</f>
        <v>0</v>
      </c>
      <c r="BM178" s="233">
        <f>IF(AM178=0,,10^-6*AM178*$BJ$5*FTTX!W160)</f>
        <v>0</v>
      </c>
      <c r="BN178" s="233">
        <f>IF(AN178=0,,10^-6*AN178*$BJ$5*FTTX!X160)</f>
        <v>0</v>
      </c>
      <c r="BO178" s="233">
        <f>IF(AO178=0,,10^-6*AO178*$BJ$5*FTTX!Y160)</f>
        <v>0</v>
      </c>
      <c r="BP178" s="233">
        <f>IF(AP178=0,,10^-6*AP178*$BJ$5*FTTX!Z160)</f>
        <v>0</v>
      </c>
      <c r="BR178" s="139" t="str">
        <f t="shared" si="155"/>
        <v>XGS-PON ONU BOSA (10G/10G)</v>
      </c>
      <c r="BS178" s="233">
        <f>IF(AS178=0,,10^-6*AS178*$BW$5*FTTX!P160)</f>
        <v>0</v>
      </c>
      <c r="BT178" s="233">
        <f>IF(AT178=0,,10^-6*AT178*$BW$5*FTTX!Q160)</f>
        <v>0</v>
      </c>
      <c r="BU178" s="233">
        <f>IF(AU178=0,,10^-6*AU178*$BW$5*FTTX!R160)</f>
        <v>0</v>
      </c>
      <c r="BV178" s="233">
        <f>IF(AV178=0,,10^-6*AV178*$BW$5*FTTX!S160)</f>
        <v>0</v>
      </c>
      <c r="BW178" s="233">
        <f>IF(AW178=0,,10^-6*AW178*$BW$5*FTTX!T160)</f>
        <v>0</v>
      </c>
      <c r="BX178" s="233">
        <f>IF(AX178=0,,10^-6*AX178*$BW$5*FTTX!U160)</f>
        <v>0</v>
      </c>
      <c r="BY178" s="233">
        <f>IF(AY178=0,,10^-6*AY178*$BW$5*FTTX!V160)</f>
        <v>0</v>
      </c>
      <c r="BZ178" s="233">
        <f>IF(AZ178=0,,10^-6*AZ178*$BW$5*FTTX!W160)</f>
        <v>0</v>
      </c>
      <c r="CA178" s="233">
        <f>IF(BA178=0,,10^-6*BA178*$BW$5*FTTX!X160)</f>
        <v>0</v>
      </c>
      <c r="CB178" s="233">
        <f>IF(BB178=0,,10^-6*BB178*$BW$5*FTTX!Y160)</f>
        <v>0</v>
      </c>
      <c r="CC178" s="233">
        <f>IF(BC178=0,,10^-6*BC178*$BW$5*FTTX!Z160)</f>
        <v>0</v>
      </c>
    </row>
    <row r="179" spans="1:81">
      <c r="A179" s="218" t="s">
        <v>117</v>
      </c>
      <c r="B179" s="139" t="str">
        <f>FTTX!B18</f>
        <v>XG/XGS-PON OLTs (incl CombiPON)</v>
      </c>
      <c r="C179" s="210">
        <f>FTTX!C66</f>
        <v>0</v>
      </c>
      <c r="D179" s="210">
        <f>FTTX!D66</f>
        <v>0</v>
      </c>
      <c r="E179" s="210">
        <f>FTTX!E66</f>
        <v>0</v>
      </c>
      <c r="F179" s="210">
        <f>FTTX!F66</f>
        <v>0</v>
      </c>
      <c r="G179" s="210">
        <f>FTTX!G66</f>
        <v>0</v>
      </c>
      <c r="H179" s="210">
        <f>FTTX!H66</f>
        <v>0</v>
      </c>
      <c r="I179" s="210">
        <f>FTTX!I66</f>
        <v>0</v>
      </c>
      <c r="J179" s="210">
        <f>FTTX!J66</f>
        <v>0</v>
      </c>
      <c r="K179" s="210">
        <f>FTTX!K66</f>
        <v>0</v>
      </c>
      <c r="L179" s="210">
        <f>FTTX!L66</f>
        <v>0</v>
      </c>
      <c r="M179" s="210">
        <f>FTTX!M66</f>
        <v>0</v>
      </c>
      <c r="O179" s="139" t="str">
        <f t="shared" si="129"/>
        <v>XG/XGS-PON OLTs (incl CombiPON)</v>
      </c>
      <c r="P179" s="210">
        <f>FTTX!C89</f>
        <v>763268</v>
      </c>
      <c r="Q179" s="210">
        <f>FTTX!D89</f>
        <v>1368538</v>
      </c>
      <c r="R179" s="210">
        <f>FTTX!E89</f>
        <v>0</v>
      </c>
      <c r="S179" s="210">
        <f>FTTX!F89</f>
        <v>0</v>
      </c>
      <c r="T179" s="210">
        <f>FTTX!G89</f>
        <v>0</v>
      </c>
      <c r="U179" s="210">
        <f>FTTX!H89</f>
        <v>0</v>
      </c>
      <c r="V179" s="210">
        <f>FTTX!I89</f>
        <v>0</v>
      </c>
      <c r="W179" s="210">
        <f>FTTX!J89</f>
        <v>0</v>
      </c>
      <c r="X179" s="210">
        <f>FTTX!K89</f>
        <v>0</v>
      </c>
      <c r="Y179" s="210">
        <f>FTTX!L89</f>
        <v>0</v>
      </c>
      <c r="Z179" s="210">
        <f>FTTX!M89</f>
        <v>0</v>
      </c>
      <c r="AB179" s="211" t="s">
        <v>103</v>
      </c>
      <c r="AC179" s="267">
        <v>1</v>
      </c>
      <c r="AE179" s="139" t="str">
        <f t="shared" si="156"/>
        <v>XG/XGS-PON OLTs (incl CombiPON)</v>
      </c>
      <c r="AF179" s="210">
        <f t="shared" si="133"/>
        <v>0</v>
      </c>
      <c r="AG179" s="210">
        <f t="shared" si="134"/>
        <v>0</v>
      </c>
      <c r="AH179" s="210">
        <f t="shared" si="135"/>
        <v>0</v>
      </c>
      <c r="AI179" s="210">
        <f t="shared" si="136"/>
        <v>0</v>
      </c>
      <c r="AJ179" s="210">
        <f t="shared" si="137"/>
        <v>0</v>
      </c>
      <c r="AK179" s="210">
        <f t="shared" si="138"/>
        <v>0</v>
      </c>
      <c r="AL179" s="210">
        <f t="shared" si="139"/>
        <v>0</v>
      </c>
      <c r="AM179" s="210">
        <f t="shared" si="140"/>
        <v>0</v>
      </c>
      <c r="AN179" s="210">
        <f t="shared" si="141"/>
        <v>0</v>
      </c>
      <c r="AO179" s="210">
        <f t="shared" si="142"/>
        <v>0</v>
      </c>
      <c r="AP179" s="210">
        <f t="shared" si="143"/>
        <v>0</v>
      </c>
      <c r="AR179" s="139" t="str">
        <f t="shared" si="157"/>
        <v>XG/XGS-PON OLTs (incl CombiPON)</v>
      </c>
      <c r="AS179" s="210">
        <f t="shared" si="144"/>
        <v>763268</v>
      </c>
      <c r="AT179" s="210">
        <f t="shared" si="145"/>
        <v>1368538</v>
      </c>
      <c r="AU179" s="210">
        <f t="shared" si="146"/>
        <v>0</v>
      </c>
      <c r="AV179" s="210">
        <f t="shared" si="147"/>
        <v>0</v>
      </c>
      <c r="AW179" s="210">
        <f t="shared" si="148"/>
        <v>0</v>
      </c>
      <c r="AX179" s="210">
        <f t="shared" si="149"/>
        <v>0</v>
      </c>
      <c r="AY179" s="210">
        <f t="shared" si="150"/>
        <v>0</v>
      </c>
      <c r="AZ179" s="210">
        <f t="shared" si="151"/>
        <v>0</v>
      </c>
      <c r="BA179" s="210">
        <f t="shared" si="152"/>
        <v>0</v>
      </c>
      <c r="BB179" s="210">
        <f t="shared" si="153"/>
        <v>0</v>
      </c>
      <c r="BC179" s="210">
        <f t="shared" si="154"/>
        <v>0</v>
      </c>
      <c r="BE179" s="139" t="str">
        <f t="shared" si="130"/>
        <v>XG/XGS-PON OLTs (incl CombiPON)</v>
      </c>
      <c r="BF179" s="233">
        <f>IF(AF179=0,,10^-6*AF179*$BJ$5*FTTX!P161)</f>
        <v>0</v>
      </c>
      <c r="BG179" s="233">
        <f>IF(AG179=0,,10^-6*AG179*$BJ$5*FTTX!Q161)</f>
        <v>0</v>
      </c>
      <c r="BH179" s="233">
        <f>IF(AH179=0,,10^-6*AH179*$BJ$5*FTTX!R161)</f>
        <v>0</v>
      </c>
      <c r="BI179" s="233">
        <f>IF(AI179=0,,10^-6*AI179*$BJ$5*FTTX!S161)</f>
        <v>0</v>
      </c>
      <c r="BJ179" s="233">
        <f>IF(AJ179=0,,10^-6*AJ179*$BJ$5*FTTX!T161)</f>
        <v>0</v>
      </c>
      <c r="BK179" s="233">
        <f>IF(AK179=0,,10^-6*AK179*$BJ$5*FTTX!U161)</f>
        <v>0</v>
      </c>
      <c r="BL179" s="233">
        <f>IF(AL179=0,,10^-6*AL179*$BJ$5*FTTX!V161)</f>
        <v>0</v>
      </c>
      <c r="BM179" s="233">
        <f>IF(AM179=0,,10^-6*AM179*$BJ$5*FTTX!W161)</f>
        <v>0</v>
      </c>
      <c r="BN179" s="233">
        <f>IF(AN179=0,,10^-6*AN179*$BJ$5*FTTX!X161)</f>
        <v>0</v>
      </c>
      <c r="BO179" s="233">
        <f>IF(AO179=0,,10^-6*AO179*$BJ$5*FTTX!Y161)</f>
        <v>0</v>
      </c>
      <c r="BP179" s="233">
        <f>IF(AP179=0,,10^-6*AP179*$BJ$5*FTTX!Z161)</f>
        <v>0</v>
      </c>
      <c r="BR179" s="139" t="str">
        <f t="shared" si="155"/>
        <v>XG/XGS-PON OLTs (incl CombiPON)</v>
      </c>
      <c r="BS179" s="233">
        <f>IF(AS179=0,,10^-6*AS179*$BW$5*FTTX!P161)</f>
        <v>20.909916555252501</v>
      </c>
      <c r="BT179" s="233">
        <f>IF(AT179=0,,10^-6*AT179*$BW$5*FTTX!Q161)</f>
        <v>27.611901942834155</v>
      </c>
      <c r="BU179" s="233">
        <f>IF(AU179=0,,10^-6*AU179*$BW$5*FTTX!R161)</f>
        <v>0</v>
      </c>
      <c r="BV179" s="233">
        <f>IF(AV179=0,,10^-6*AV179*$BW$5*FTTX!S161)</f>
        <v>0</v>
      </c>
      <c r="BW179" s="233">
        <f>IF(AW179=0,,10^-6*AW179*$BW$5*FTTX!T161)</f>
        <v>0</v>
      </c>
      <c r="BX179" s="233">
        <f>IF(AX179=0,,10^-6*AX179*$BW$5*FTTX!U161)</f>
        <v>0</v>
      </c>
      <c r="BY179" s="233">
        <f>IF(AY179=0,,10^-6*AY179*$BW$5*FTTX!V161)</f>
        <v>0</v>
      </c>
      <c r="BZ179" s="233">
        <f>IF(AZ179=0,,10^-6*AZ179*$BW$5*FTTX!W161)</f>
        <v>0</v>
      </c>
      <c r="CA179" s="233">
        <f>IF(BA179=0,,10^-6*BA179*$BW$5*FTTX!X161)</f>
        <v>0</v>
      </c>
      <c r="CB179" s="233">
        <f>IF(BB179=0,,10^-6*BB179*$BW$5*FTTX!Y161)</f>
        <v>0</v>
      </c>
      <c r="CC179" s="233">
        <f>IF(BC179=0,,10^-6*BC179*$BW$5*FTTX!Z161)</f>
        <v>0</v>
      </c>
    </row>
    <row r="180" spans="1:81">
      <c r="A180" s="218" t="s">
        <v>117</v>
      </c>
      <c r="B180" s="139" t="str">
        <f>FTTX!B19</f>
        <v>NG-PON2 ONUs</v>
      </c>
      <c r="C180" s="210">
        <f>FTTX!C67</f>
        <v>0</v>
      </c>
      <c r="D180" s="210">
        <f>FTTX!D67</f>
        <v>0</v>
      </c>
      <c r="E180" s="210">
        <f>FTTX!E67</f>
        <v>0</v>
      </c>
      <c r="F180" s="210">
        <f>FTTX!F67</f>
        <v>0</v>
      </c>
      <c r="G180" s="210">
        <f>FTTX!G67</f>
        <v>0</v>
      </c>
      <c r="H180" s="210">
        <f>FTTX!H67</f>
        <v>0</v>
      </c>
      <c r="I180" s="210">
        <f>FTTX!I67</f>
        <v>0</v>
      </c>
      <c r="J180" s="210">
        <f>FTTX!J67</f>
        <v>0</v>
      </c>
      <c r="K180" s="210">
        <f>FTTX!K67</f>
        <v>0</v>
      </c>
      <c r="L180" s="210">
        <f>FTTX!L67</f>
        <v>0</v>
      </c>
      <c r="M180" s="210">
        <f>FTTX!M67</f>
        <v>0</v>
      </c>
      <c r="O180" s="139" t="str">
        <f t="shared" si="129"/>
        <v>NG-PON2 ONUs</v>
      </c>
      <c r="P180" s="210">
        <f>FTTX!C90</f>
        <v>1000</v>
      </c>
      <c r="Q180" s="210">
        <f>FTTX!D90</f>
        <v>3600</v>
      </c>
      <c r="R180" s="210">
        <f>FTTX!E90</f>
        <v>0</v>
      </c>
      <c r="S180" s="210">
        <f>FTTX!F90</f>
        <v>0</v>
      </c>
      <c r="T180" s="210">
        <f>FTTX!G90</f>
        <v>0</v>
      </c>
      <c r="U180" s="210">
        <f>FTTX!H90</f>
        <v>0</v>
      </c>
      <c r="V180" s="210">
        <f>FTTX!I90</f>
        <v>0</v>
      </c>
      <c r="W180" s="210">
        <f>FTTX!J90</f>
        <v>0</v>
      </c>
      <c r="X180" s="210">
        <f>FTTX!K90</f>
        <v>0</v>
      </c>
      <c r="Y180" s="210">
        <f>FTTX!L90</f>
        <v>0</v>
      </c>
      <c r="Z180" s="210">
        <f>FTTX!M90</f>
        <v>0</v>
      </c>
      <c r="AB180" s="211" t="s">
        <v>103</v>
      </c>
      <c r="AC180" s="267">
        <v>1</v>
      </c>
      <c r="AE180" s="139" t="str">
        <f t="shared" si="156"/>
        <v>NG-PON2 ONUs</v>
      </c>
      <c r="AF180" s="210">
        <f t="shared" si="133"/>
        <v>0</v>
      </c>
      <c r="AG180" s="210">
        <f t="shared" si="134"/>
        <v>0</v>
      </c>
      <c r="AH180" s="210">
        <f t="shared" si="135"/>
        <v>0</v>
      </c>
      <c r="AI180" s="210">
        <f t="shared" si="136"/>
        <v>0</v>
      </c>
      <c r="AJ180" s="210">
        <f t="shared" si="137"/>
        <v>0</v>
      </c>
      <c r="AK180" s="210">
        <f t="shared" si="138"/>
        <v>0</v>
      </c>
      <c r="AL180" s="210">
        <f t="shared" si="139"/>
        <v>0</v>
      </c>
      <c r="AM180" s="210">
        <f t="shared" si="140"/>
        <v>0</v>
      </c>
      <c r="AN180" s="210">
        <f t="shared" si="141"/>
        <v>0</v>
      </c>
      <c r="AO180" s="210">
        <f t="shared" si="142"/>
        <v>0</v>
      </c>
      <c r="AP180" s="210">
        <f t="shared" si="143"/>
        <v>0</v>
      </c>
      <c r="AR180" s="139" t="str">
        <f t="shared" si="157"/>
        <v>NG-PON2 ONUs</v>
      </c>
      <c r="AS180" s="210">
        <f t="shared" si="144"/>
        <v>1000</v>
      </c>
      <c r="AT180" s="210">
        <f t="shared" si="145"/>
        <v>3600</v>
      </c>
      <c r="AU180" s="210">
        <f t="shared" si="146"/>
        <v>0</v>
      </c>
      <c r="AV180" s="210">
        <f t="shared" si="147"/>
        <v>0</v>
      </c>
      <c r="AW180" s="210">
        <f t="shared" si="148"/>
        <v>0</v>
      </c>
      <c r="AX180" s="210">
        <f t="shared" si="149"/>
        <v>0</v>
      </c>
      <c r="AY180" s="210">
        <f t="shared" si="150"/>
        <v>0</v>
      </c>
      <c r="AZ180" s="210">
        <f t="shared" si="151"/>
        <v>0</v>
      </c>
      <c r="BA180" s="210">
        <f t="shared" si="152"/>
        <v>0</v>
      </c>
      <c r="BB180" s="210">
        <f t="shared" si="153"/>
        <v>0</v>
      </c>
      <c r="BC180" s="210">
        <f t="shared" si="154"/>
        <v>0</v>
      </c>
      <c r="BE180" s="139" t="str">
        <f t="shared" si="130"/>
        <v>NG-PON2 ONUs</v>
      </c>
      <c r="BF180" s="233">
        <f>IF(AF180=0,,10^-6*AF180*$BJ$5*FTTX!P162)</f>
        <v>0</v>
      </c>
      <c r="BG180" s="233">
        <f>IF(AG180=0,,10^-6*AG180*$BJ$5*FTTX!Q162)</f>
        <v>0</v>
      </c>
      <c r="BH180" s="233">
        <f>IF(AH180=0,,10^-6*AH180*$BJ$5*FTTX!R162)</f>
        <v>0</v>
      </c>
      <c r="BI180" s="233">
        <f>IF(AI180=0,,10^-6*AI180*$BJ$5*FTTX!S162)</f>
        <v>0</v>
      </c>
      <c r="BJ180" s="233">
        <f>IF(AJ180=0,,10^-6*AJ180*$BJ$5*FTTX!T162)</f>
        <v>0</v>
      </c>
      <c r="BK180" s="233">
        <f>IF(AK180=0,,10^-6*AK180*$BJ$5*FTTX!U162)</f>
        <v>0</v>
      </c>
      <c r="BL180" s="233">
        <f>IF(AL180=0,,10^-6*AL180*$BJ$5*FTTX!V162)</f>
        <v>0</v>
      </c>
      <c r="BM180" s="233">
        <f>IF(AM180=0,,10^-6*AM180*$BJ$5*FTTX!W162)</f>
        <v>0</v>
      </c>
      <c r="BN180" s="233">
        <f>IF(AN180=0,,10^-6*AN180*$BJ$5*FTTX!X162)</f>
        <v>0</v>
      </c>
      <c r="BO180" s="233">
        <f>IF(AO180=0,,10^-6*AO180*$BJ$5*FTTX!Y162)</f>
        <v>0</v>
      </c>
      <c r="BP180" s="233">
        <f>IF(AP180=0,,10^-6*AP180*$BJ$5*FTTX!Z162)</f>
        <v>0</v>
      </c>
      <c r="BR180" s="139" t="str">
        <f t="shared" si="155"/>
        <v>NG-PON2 ONUs</v>
      </c>
      <c r="BS180" s="233">
        <f>IF(AS180=0,,10^-6*AS180*$BW$5*FTTX!P162)</f>
        <v>0.115</v>
      </c>
      <c r="BT180" s="233">
        <f>IF(AT180=0,,10^-6*AT180*$BW$5*FTTX!Q162)</f>
        <v>0.39600000000000002</v>
      </c>
      <c r="BU180" s="233">
        <f>IF(AU180=0,,10^-6*AU180*$BW$5*FTTX!R162)</f>
        <v>0</v>
      </c>
      <c r="BV180" s="233">
        <f>IF(AV180=0,,10^-6*AV180*$BW$5*FTTX!S162)</f>
        <v>0</v>
      </c>
      <c r="BW180" s="233">
        <f>IF(AW180=0,,10^-6*AW180*$BW$5*FTTX!T162)</f>
        <v>0</v>
      </c>
      <c r="BX180" s="233">
        <f>IF(AX180=0,,10^-6*AX180*$BW$5*FTTX!U162)</f>
        <v>0</v>
      </c>
      <c r="BY180" s="233">
        <f>IF(AY180=0,,10^-6*AY180*$BW$5*FTTX!V162)</f>
        <v>0</v>
      </c>
      <c r="BZ180" s="233">
        <f>IF(AZ180=0,,10^-6*AZ180*$BW$5*FTTX!W162)</f>
        <v>0</v>
      </c>
      <c r="CA180" s="233">
        <f>IF(BA180=0,,10^-6*BA180*$BW$5*FTTX!X162)</f>
        <v>0</v>
      </c>
      <c r="CB180" s="233">
        <f>IF(BB180=0,,10^-6*BB180*$BW$5*FTTX!Y162)</f>
        <v>0</v>
      </c>
      <c r="CC180" s="233">
        <f>IF(BC180=0,,10^-6*BC180*$BW$5*FTTX!Z162)</f>
        <v>0</v>
      </c>
    </row>
    <row r="181" spans="1:81">
      <c r="A181" s="218" t="s">
        <v>117</v>
      </c>
      <c r="B181" s="139" t="str">
        <f>FTTX!B20</f>
        <v>NG-PON2 OLTs</v>
      </c>
      <c r="C181" s="210">
        <f>FTTX!C68</f>
        <v>0</v>
      </c>
      <c r="D181" s="210">
        <f>FTTX!D68</f>
        <v>0</v>
      </c>
      <c r="E181" s="210">
        <f>FTTX!E68</f>
        <v>0</v>
      </c>
      <c r="F181" s="210">
        <f>FTTX!F68</f>
        <v>0</v>
      </c>
      <c r="G181" s="210">
        <f>FTTX!G68</f>
        <v>0</v>
      </c>
      <c r="H181" s="210">
        <f>FTTX!H68</f>
        <v>0</v>
      </c>
      <c r="I181" s="210">
        <f>FTTX!I68</f>
        <v>0</v>
      </c>
      <c r="J181" s="210">
        <f>FTTX!J68</f>
        <v>0</v>
      </c>
      <c r="K181" s="210">
        <f>FTTX!K68</f>
        <v>0</v>
      </c>
      <c r="L181" s="210">
        <f>FTTX!L68</f>
        <v>0</v>
      </c>
      <c r="M181" s="210">
        <f>FTTX!M68</f>
        <v>0</v>
      </c>
      <c r="O181" s="139" t="str">
        <f t="shared" si="129"/>
        <v>NG-PON2 OLTs</v>
      </c>
      <c r="P181" s="210">
        <f>FTTX!C91</f>
        <v>150</v>
      </c>
      <c r="Q181" s="210">
        <f>FTTX!D91</f>
        <v>600</v>
      </c>
      <c r="R181" s="210">
        <f>FTTX!E91</f>
        <v>0</v>
      </c>
      <c r="S181" s="210">
        <f>FTTX!F91</f>
        <v>0</v>
      </c>
      <c r="T181" s="210">
        <f>FTTX!G91</f>
        <v>0</v>
      </c>
      <c r="U181" s="210">
        <f>FTTX!H91</f>
        <v>0</v>
      </c>
      <c r="V181" s="210">
        <f>FTTX!I91</f>
        <v>0</v>
      </c>
      <c r="W181" s="210">
        <f>FTTX!J91</f>
        <v>0</v>
      </c>
      <c r="X181" s="210">
        <f>FTTX!K91</f>
        <v>0</v>
      </c>
      <c r="Y181" s="210">
        <f>FTTX!L91</f>
        <v>0</v>
      </c>
      <c r="Z181" s="210">
        <f>FTTX!M91</f>
        <v>0</v>
      </c>
      <c r="AB181" s="211" t="s">
        <v>103</v>
      </c>
      <c r="AC181" s="267">
        <v>1</v>
      </c>
      <c r="AE181" s="139" t="str">
        <f t="shared" si="156"/>
        <v>NG-PON2 OLTs</v>
      </c>
      <c r="AF181" s="210">
        <f t="shared" si="133"/>
        <v>0</v>
      </c>
      <c r="AG181" s="210">
        <f t="shared" si="134"/>
        <v>0</v>
      </c>
      <c r="AH181" s="210">
        <f t="shared" si="135"/>
        <v>0</v>
      </c>
      <c r="AI181" s="210">
        <f t="shared" si="136"/>
        <v>0</v>
      </c>
      <c r="AJ181" s="210">
        <f t="shared" si="137"/>
        <v>0</v>
      </c>
      <c r="AK181" s="210">
        <f t="shared" si="138"/>
        <v>0</v>
      </c>
      <c r="AL181" s="210">
        <f t="shared" si="139"/>
        <v>0</v>
      </c>
      <c r="AM181" s="210">
        <f t="shared" si="140"/>
        <v>0</v>
      </c>
      <c r="AN181" s="210">
        <f t="shared" si="141"/>
        <v>0</v>
      </c>
      <c r="AO181" s="210">
        <f t="shared" si="142"/>
        <v>0</v>
      </c>
      <c r="AP181" s="210">
        <f t="shared" si="143"/>
        <v>0</v>
      </c>
      <c r="AR181" s="139" t="str">
        <f t="shared" si="157"/>
        <v>NG-PON2 OLTs</v>
      </c>
      <c r="AS181" s="210">
        <f t="shared" si="144"/>
        <v>150</v>
      </c>
      <c r="AT181" s="210">
        <f t="shared" si="145"/>
        <v>600</v>
      </c>
      <c r="AU181" s="210">
        <f t="shared" si="146"/>
        <v>0</v>
      </c>
      <c r="AV181" s="210">
        <f t="shared" si="147"/>
        <v>0</v>
      </c>
      <c r="AW181" s="210">
        <f t="shared" si="148"/>
        <v>0</v>
      </c>
      <c r="AX181" s="210">
        <f t="shared" si="149"/>
        <v>0</v>
      </c>
      <c r="AY181" s="210">
        <f t="shared" si="150"/>
        <v>0</v>
      </c>
      <c r="AZ181" s="210">
        <f t="shared" si="151"/>
        <v>0</v>
      </c>
      <c r="BA181" s="210">
        <f t="shared" si="152"/>
        <v>0</v>
      </c>
      <c r="BB181" s="210">
        <f t="shared" si="153"/>
        <v>0</v>
      </c>
      <c r="BC181" s="210">
        <f t="shared" si="154"/>
        <v>0</v>
      </c>
      <c r="BE181" s="139" t="str">
        <f t="shared" si="130"/>
        <v>NG-PON2 OLTs</v>
      </c>
      <c r="BF181" s="233">
        <f>IF(AF181=0,,10^-6*AF181*$BJ$5*FTTX!P163)</f>
        <v>0</v>
      </c>
      <c r="BG181" s="233">
        <f>IF(AG181=0,,10^-6*AG181*$BJ$5*FTTX!Q163)</f>
        <v>0</v>
      </c>
      <c r="BH181" s="233">
        <f>IF(AH181=0,,10^-6*AH181*$BJ$5*FTTX!R163)</f>
        <v>0</v>
      </c>
      <c r="BI181" s="233">
        <f>IF(AI181=0,,10^-6*AI181*$BJ$5*FTTX!S163)</f>
        <v>0</v>
      </c>
      <c r="BJ181" s="233">
        <f>IF(AJ181=0,,10^-6*AJ181*$BJ$5*FTTX!T163)</f>
        <v>0</v>
      </c>
      <c r="BK181" s="233">
        <f>IF(AK181=0,,10^-6*AK181*$BJ$5*FTTX!U163)</f>
        <v>0</v>
      </c>
      <c r="BL181" s="233">
        <f>IF(AL181=0,,10^-6*AL181*$BJ$5*FTTX!V163)</f>
        <v>0</v>
      </c>
      <c r="BM181" s="233">
        <f>IF(AM181=0,,10^-6*AM181*$BJ$5*FTTX!W163)</f>
        <v>0</v>
      </c>
      <c r="BN181" s="233">
        <f>IF(AN181=0,,10^-6*AN181*$BJ$5*FTTX!X163)</f>
        <v>0</v>
      </c>
      <c r="BO181" s="233">
        <f>IF(AO181=0,,10^-6*AO181*$BJ$5*FTTX!Y163)</f>
        <v>0</v>
      </c>
      <c r="BP181" s="233">
        <f>IF(AP181=0,,10^-6*AP181*$BJ$5*FTTX!Z163)</f>
        <v>0</v>
      </c>
      <c r="BR181" s="139" t="str">
        <f t="shared" si="155"/>
        <v>NG-PON2 OLTs</v>
      </c>
      <c r="BS181" s="233">
        <f>IF(AS181=0,,10^-6*AS181*$BW$5*FTTX!P163)</f>
        <v>4.0499999999999994E-2</v>
      </c>
      <c r="BT181" s="233">
        <f>IF(AT181=0,,10^-6*AT181*$BW$5*FTTX!Q163)</f>
        <v>0.156</v>
      </c>
      <c r="BU181" s="233">
        <f>IF(AU181=0,,10^-6*AU181*$BW$5*FTTX!R163)</f>
        <v>0</v>
      </c>
      <c r="BV181" s="233">
        <f>IF(AV181=0,,10^-6*AV181*$BW$5*FTTX!S163)</f>
        <v>0</v>
      </c>
      <c r="BW181" s="233">
        <f>IF(AW181=0,,10^-6*AW181*$BW$5*FTTX!T163)</f>
        <v>0</v>
      </c>
      <c r="BX181" s="233">
        <f>IF(AX181=0,,10^-6*AX181*$BW$5*FTTX!U163)</f>
        <v>0</v>
      </c>
      <c r="BY181" s="233">
        <f>IF(AY181=0,,10^-6*AY181*$BW$5*FTTX!V163)</f>
        <v>0</v>
      </c>
      <c r="BZ181" s="233">
        <f>IF(AZ181=0,,10^-6*AZ181*$BW$5*FTTX!W163)</f>
        <v>0</v>
      </c>
      <c r="CA181" s="233">
        <f>IF(BA181=0,,10^-6*BA181*$BW$5*FTTX!X163)</f>
        <v>0</v>
      </c>
      <c r="CB181" s="233">
        <f>IF(BB181=0,,10^-6*BB181*$BW$5*FTTX!Y163)</f>
        <v>0</v>
      </c>
      <c r="CC181" s="233">
        <f>IF(BC181=0,,10^-6*BC181*$BW$5*FTTX!Z163)</f>
        <v>0</v>
      </c>
    </row>
    <row r="182" spans="1:81">
      <c r="A182" s="218" t="s">
        <v>117</v>
      </c>
      <c r="B182" s="139" t="str">
        <f>FTTX!B21</f>
        <v>25G PON ONUs</v>
      </c>
      <c r="C182" s="210">
        <f>FTTX!C69</f>
        <v>0</v>
      </c>
      <c r="D182" s="210">
        <f>FTTX!D69</f>
        <v>0</v>
      </c>
      <c r="E182" s="210">
        <f>FTTX!E69</f>
        <v>0</v>
      </c>
      <c r="F182" s="210">
        <f>FTTX!F69</f>
        <v>0</v>
      </c>
      <c r="G182" s="210">
        <f>FTTX!G69</f>
        <v>0</v>
      </c>
      <c r="H182" s="210">
        <f>FTTX!H69</f>
        <v>0</v>
      </c>
      <c r="I182" s="210">
        <f>FTTX!I69</f>
        <v>0</v>
      </c>
      <c r="J182" s="210">
        <f>FTTX!J69</f>
        <v>0</v>
      </c>
      <c r="K182" s="210">
        <f>FTTX!K69</f>
        <v>0</v>
      </c>
      <c r="L182" s="210">
        <f>FTTX!L69</f>
        <v>0</v>
      </c>
      <c r="M182" s="210">
        <f>FTTX!M69</f>
        <v>0</v>
      </c>
      <c r="O182" s="139" t="str">
        <f t="shared" si="129"/>
        <v>25G PON ONUs</v>
      </c>
      <c r="P182" s="210">
        <f>FTTX!C92</f>
        <v>0</v>
      </c>
      <c r="Q182" s="210">
        <f>FTTX!D92</f>
        <v>0</v>
      </c>
      <c r="R182" s="210">
        <f>FTTX!E92</f>
        <v>0</v>
      </c>
      <c r="S182" s="210">
        <f>FTTX!F92</f>
        <v>0</v>
      </c>
      <c r="T182" s="210">
        <f>FTTX!G92</f>
        <v>0</v>
      </c>
      <c r="U182" s="210">
        <f>FTTX!H92</f>
        <v>0</v>
      </c>
      <c r="V182" s="210">
        <f>FTTX!I92</f>
        <v>0</v>
      </c>
      <c r="W182" s="210">
        <f>FTTX!J92</f>
        <v>0</v>
      </c>
      <c r="X182" s="210">
        <f>FTTX!K92</f>
        <v>0</v>
      </c>
      <c r="Y182" s="210">
        <f>FTTX!L92</f>
        <v>0</v>
      </c>
      <c r="Z182" s="210">
        <f>FTTX!M92</f>
        <v>0</v>
      </c>
      <c r="AB182" s="211" t="s">
        <v>103</v>
      </c>
      <c r="AC182" s="267">
        <v>1</v>
      </c>
      <c r="AE182" s="139" t="str">
        <f t="shared" si="156"/>
        <v>25G PON ONUs</v>
      </c>
      <c r="AF182" s="210">
        <f t="shared" si="133"/>
        <v>0</v>
      </c>
      <c r="AG182" s="210">
        <f t="shared" si="134"/>
        <v>0</v>
      </c>
      <c r="AH182" s="210">
        <f t="shared" si="135"/>
        <v>0</v>
      </c>
      <c r="AI182" s="210">
        <f t="shared" si="136"/>
        <v>0</v>
      </c>
      <c r="AJ182" s="210">
        <f t="shared" si="137"/>
        <v>0</v>
      </c>
      <c r="AK182" s="210">
        <f t="shared" si="138"/>
        <v>0</v>
      </c>
      <c r="AL182" s="210">
        <f t="shared" si="139"/>
        <v>0</v>
      </c>
      <c r="AM182" s="210">
        <f t="shared" si="140"/>
        <v>0</v>
      </c>
      <c r="AN182" s="210">
        <f t="shared" si="141"/>
        <v>0</v>
      </c>
      <c r="AO182" s="210">
        <f t="shared" si="142"/>
        <v>0</v>
      </c>
      <c r="AP182" s="210">
        <f t="shared" si="143"/>
        <v>0</v>
      </c>
      <c r="AR182" s="139" t="str">
        <f t="shared" si="157"/>
        <v>25G PON ONUs</v>
      </c>
      <c r="AS182" s="210">
        <f t="shared" si="144"/>
        <v>0</v>
      </c>
      <c r="AT182" s="210">
        <f t="shared" si="145"/>
        <v>0</v>
      </c>
      <c r="AU182" s="210">
        <f t="shared" si="146"/>
        <v>0</v>
      </c>
      <c r="AV182" s="210">
        <f t="shared" si="147"/>
        <v>0</v>
      </c>
      <c r="AW182" s="210">
        <f t="shared" si="148"/>
        <v>0</v>
      </c>
      <c r="AX182" s="210">
        <f t="shared" si="149"/>
        <v>0</v>
      </c>
      <c r="AY182" s="210">
        <f t="shared" si="150"/>
        <v>0</v>
      </c>
      <c r="AZ182" s="210">
        <f t="shared" si="151"/>
        <v>0</v>
      </c>
      <c r="BA182" s="210">
        <f t="shared" si="152"/>
        <v>0</v>
      </c>
      <c r="BB182" s="210">
        <f t="shared" si="153"/>
        <v>0</v>
      </c>
      <c r="BC182" s="210">
        <f t="shared" si="154"/>
        <v>0</v>
      </c>
      <c r="BE182" s="139" t="str">
        <f t="shared" si="130"/>
        <v>25G PON ONUs</v>
      </c>
      <c r="BF182" s="233">
        <f>IF(AF182=0,,10^-6*AF182*$BJ$5*FTTX!P164)</f>
        <v>0</v>
      </c>
      <c r="BG182" s="233">
        <f>IF(AG182=0,,10^-6*AG182*$BJ$5*FTTX!Q164)</f>
        <v>0</v>
      </c>
      <c r="BH182" s="233">
        <f>IF(AH182=0,,10^-6*AH182*$BJ$5*FTTX!R164)</f>
        <v>0</v>
      </c>
      <c r="BI182" s="233">
        <f>IF(AI182=0,,10^-6*AI182*$BJ$5*FTTX!S164)</f>
        <v>0</v>
      </c>
      <c r="BJ182" s="233">
        <f>IF(AJ182=0,,10^-6*AJ182*$BJ$5*FTTX!T164)</f>
        <v>0</v>
      </c>
      <c r="BK182" s="233">
        <f>IF(AK182=0,,10^-6*AK182*$BJ$5*FTTX!U164)</f>
        <v>0</v>
      </c>
      <c r="BL182" s="233">
        <f>IF(AL182=0,,10^-6*AL182*$BJ$5*FTTX!V164)</f>
        <v>0</v>
      </c>
      <c r="BM182" s="233">
        <f>IF(AM182=0,,10^-6*AM182*$BJ$5*FTTX!W164)</f>
        <v>0</v>
      </c>
      <c r="BN182" s="233">
        <f>IF(AN182=0,,10^-6*AN182*$BJ$5*FTTX!X164)</f>
        <v>0</v>
      </c>
      <c r="BO182" s="233">
        <f>IF(AO182=0,,10^-6*AO182*$BJ$5*FTTX!Y164)</f>
        <v>0</v>
      </c>
      <c r="BP182" s="233">
        <f>IF(AP182=0,,10^-6*AP182*$BJ$5*FTTX!Z164)</f>
        <v>0</v>
      </c>
      <c r="BR182" s="139" t="str">
        <f t="shared" si="155"/>
        <v>25G PON ONUs</v>
      </c>
      <c r="BS182" s="233">
        <f>IF(AS182=0,,10^-6*AS182*$BW$5*FTTX!P164)</f>
        <v>0</v>
      </c>
      <c r="BT182" s="233">
        <f>IF(AT182=0,,10^-6*AT182*$BW$5*FTTX!Q164)</f>
        <v>0</v>
      </c>
      <c r="BU182" s="233">
        <f>IF(AU182=0,,10^-6*AU182*$BW$5*FTTX!R164)</f>
        <v>0</v>
      </c>
      <c r="BV182" s="233">
        <f>IF(AV182=0,,10^-6*AV182*$BW$5*FTTX!S164)</f>
        <v>0</v>
      </c>
      <c r="BW182" s="233">
        <f>IF(AW182=0,,10^-6*AW182*$BW$5*FTTX!T164)</f>
        <v>0</v>
      </c>
      <c r="BX182" s="233">
        <f>IF(AX182=0,,10^-6*AX182*$BW$5*FTTX!U164)</f>
        <v>0</v>
      </c>
      <c r="BY182" s="233">
        <f>IF(AY182=0,,10^-6*AY182*$BW$5*FTTX!V164)</f>
        <v>0</v>
      </c>
      <c r="BZ182" s="233">
        <f>IF(AZ182=0,,10^-6*AZ182*$BW$5*FTTX!W164)</f>
        <v>0</v>
      </c>
      <c r="CA182" s="233">
        <f>IF(BA182=0,,10^-6*BA182*$BW$5*FTTX!X164)</f>
        <v>0</v>
      </c>
      <c r="CB182" s="233">
        <f>IF(BB182=0,,10^-6*BB182*$BW$5*FTTX!Y164)</f>
        <v>0</v>
      </c>
      <c r="CC182" s="233">
        <f>IF(BC182=0,,10^-6*BC182*$BW$5*FTTX!Z164)</f>
        <v>0</v>
      </c>
    </row>
    <row r="183" spans="1:81">
      <c r="A183" s="218" t="s">
        <v>117</v>
      </c>
      <c r="B183" s="139" t="str">
        <f>FTTX!B22</f>
        <v>25G PON OLTs</v>
      </c>
      <c r="C183" s="210">
        <f>FTTX!C70</f>
        <v>0</v>
      </c>
      <c r="D183" s="210">
        <f>FTTX!D70</f>
        <v>0</v>
      </c>
      <c r="E183" s="210">
        <f>FTTX!E70</f>
        <v>0</v>
      </c>
      <c r="F183" s="210">
        <f>FTTX!F70</f>
        <v>0</v>
      </c>
      <c r="G183" s="210">
        <f>FTTX!G70</f>
        <v>0</v>
      </c>
      <c r="H183" s="210">
        <f>FTTX!H70</f>
        <v>0</v>
      </c>
      <c r="I183" s="210">
        <f>FTTX!I70</f>
        <v>0</v>
      </c>
      <c r="J183" s="210">
        <f>FTTX!J70</f>
        <v>0</v>
      </c>
      <c r="K183" s="210">
        <f>FTTX!K70</f>
        <v>0</v>
      </c>
      <c r="L183" s="210">
        <f>FTTX!L70</f>
        <v>0</v>
      </c>
      <c r="M183" s="210">
        <f>FTTX!M70</f>
        <v>0</v>
      </c>
      <c r="O183" s="139" t="str">
        <f t="shared" si="129"/>
        <v>25G PON OLTs</v>
      </c>
      <c r="P183" s="210">
        <f>FTTX!C93</f>
        <v>0</v>
      </c>
      <c r="Q183" s="210">
        <f>FTTX!D93</f>
        <v>0</v>
      </c>
      <c r="R183" s="210">
        <f>FTTX!E93</f>
        <v>0</v>
      </c>
      <c r="S183" s="210">
        <f>FTTX!F93</f>
        <v>0</v>
      </c>
      <c r="T183" s="210">
        <f>FTTX!G93</f>
        <v>0</v>
      </c>
      <c r="U183" s="210">
        <f>FTTX!H93</f>
        <v>0</v>
      </c>
      <c r="V183" s="210">
        <f>FTTX!I93</f>
        <v>0</v>
      </c>
      <c r="W183" s="210">
        <f>FTTX!J93</f>
        <v>0</v>
      </c>
      <c r="X183" s="210">
        <f>FTTX!K93</f>
        <v>0</v>
      </c>
      <c r="Y183" s="210">
        <f>FTTX!L93</f>
        <v>0</v>
      </c>
      <c r="Z183" s="210">
        <f>FTTX!M93</f>
        <v>0</v>
      </c>
      <c r="AB183" s="211" t="s">
        <v>103</v>
      </c>
      <c r="AC183" s="267">
        <v>1</v>
      </c>
      <c r="AE183" s="139" t="str">
        <f t="shared" si="156"/>
        <v>25G PON OLTs</v>
      </c>
      <c r="AF183" s="210">
        <f t="shared" si="133"/>
        <v>0</v>
      </c>
      <c r="AG183" s="210">
        <f t="shared" si="134"/>
        <v>0</v>
      </c>
      <c r="AH183" s="210">
        <f t="shared" si="135"/>
        <v>0</v>
      </c>
      <c r="AI183" s="210">
        <f t="shared" si="136"/>
        <v>0</v>
      </c>
      <c r="AJ183" s="210">
        <f t="shared" si="137"/>
        <v>0</v>
      </c>
      <c r="AK183" s="210">
        <f t="shared" si="138"/>
        <v>0</v>
      </c>
      <c r="AL183" s="210">
        <f t="shared" si="139"/>
        <v>0</v>
      </c>
      <c r="AM183" s="210">
        <f t="shared" si="140"/>
        <v>0</v>
      </c>
      <c r="AN183" s="210">
        <f t="shared" si="141"/>
        <v>0</v>
      </c>
      <c r="AO183" s="210">
        <f t="shared" si="142"/>
        <v>0</v>
      </c>
      <c r="AP183" s="210">
        <f t="shared" si="143"/>
        <v>0</v>
      </c>
      <c r="AR183" s="139" t="str">
        <f t="shared" si="157"/>
        <v>25G PON OLTs</v>
      </c>
      <c r="AS183" s="210">
        <f t="shared" si="144"/>
        <v>0</v>
      </c>
      <c r="AT183" s="210">
        <f t="shared" si="145"/>
        <v>0</v>
      </c>
      <c r="AU183" s="210">
        <f t="shared" si="146"/>
        <v>0</v>
      </c>
      <c r="AV183" s="210">
        <f t="shared" si="147"/>
        <v>0</v>
      </c>
      <c r="AW183" s="210">
        <f t="shared" si="148"/>
        <v>0</v>
      </c>
      <c r="AX183" s="210">
        <f t="shared" si="149"/>
        <v>0</v>
      </c>
      <c r="AY183" s="210">
        <f t="shared" si="150"/>
        <v>0</v>
      </c>
      <c r="AZ183" s="210">
        <f t="shared" si="151"/>
        <v>0</v>
      </c>
      <c r="BA183" s="210">
        <f t="shared" si="152"/>
        <v>0</v>
      </c>
      <c r="BB183" s="210">
        <f t="shared" si="153"/>
        <v>0</v>
      </c>
      <c r="BC183" s="210">
        <f t="shared" si="154"/>
        <v>0</v>
      </c>
      <c r="BE183" s="139" t="str">
        <f t="shared" si="130"/>
        <v>25G PON OLTs</v>
      </c>
      <c r="BF183" s="233">
        <f>IF(AF183=0,,10^-6*AF183*$BJ$5*FTTX!P165)</f>
        <v>0</v>
      </c>
      <c r="BG183" s="233">
        <f>IF(AG183=0,,10^-6*AG183*$BJ$5*FTTX!Q165)</f>
        <v>0</v>
      </c>
      <c r="BH183" s="233">
        <f>IF(AH183=0,,10^-6*AH183*$BJ$5*FTTX!R165)</f>
        <v>0</v>
      </c>
      <c r="BI183" s="233">
        <f>IF(AI183=0,,10^-6*AI183*$BJ$5*FTTX!S165)</f>
        <v>0</v>
      </c>
      <c r="BJ183" s="233">
        <f>IF(AJ183=0,,10^-6*AJ183*$BJ$5*FTTX!T165)</f>
        <v>0</v>
      </c>
      <c r="BK183" s="233">
        <f>IF(AK183=0,,10^-6*AK183*$BJ$5*FTTX!U165)</f>
        <v>0</v>
      </c>
      <c r="BL183" s="233">
        <f>IF(AL183=0,,10^-6*AL183*$BJ$5*FTTX!V165)</f>
        <v>0</v>
      </c>
      <c r="BM183" s="233">
        <f>IF(AM183=0,,10^-6*AM183*$BJ$5*FTTX!W165)</f>
        <v>0</v>
      </c>
      <c r="BN183" s="233">
        <f>IF(AN183=0,,10^-6*AN183*$BJ$5*FTTX!X165)</f>
        <v>0</v>
      </c>
      <c r="BO183" s="233">
        <f>IF(AO183=0,,10^-6*AO183*$BJ$5*FTTX!Y165)</f>
        <v>0</v>
      </c>
      <c r="BP183" s="233">
        <f>IF(AP183=0,,10^-6*AP183*$BJ$5*FTTX!Z165)</f>
        <v>0</v>
      </c>
      <c r="BR183" s="139" t="str">
        <f t="shared" si="155"/>
        <v>25G PON OLTs</v>
      </c>
      <c r="BS183" s="233">
        <f>IF(AS183=0,,10^-6*AS183*$BW$5*FTTX!P165)</f>
        <v>0</v>
      </c>
      <c r="BT183" s="233">
        <f>IF(AT183=0,,10^-6*AT183*$BW$5*FTTX!Q165)</f>
        <v>0</v>
      </c>
      <c r="BU183" s="233">
        <f>IF(AU183=0,,10^-6*AU183*$BW$5*FTTX!R165)</f>
        <v>0</v>
      </c>
      <c r="BV183" s="233">
        <f>IF(AV183=0,,10^-6*AV183*$BW$5*FTTX!S165)</f>
        <v>0</v>
      </c>
      <c r="BW183" s="233">
        <f>IF(AW183=0,,10^-6*AW183*$BW$5*FTTX!T165)</f>
        <v>0</v>
      </c>
      <c r="BX183" s="233">
        <f>IF(AX183=0,,10^-6*AX183*$BW$5*FTTX!U165)</f>
        <v>0</v>
      </c>
      <c r="BY183" s="233">
        <f>IF(AY183=0,,10^-6*AY183*$BW$5*FTTX!V165)</f>
        <v>0</v>
      </c>
      <c r="BZ183" s="233">
        <f>IF(AZ183=0,,10^-6*AZ183*$BW$5*FTTX!W165)</f>
        <v>0</v>
      </c>
      <c r="CA183" s="233">
        <f>IF(BA183=0,,10^-6*BA183*$BW$5*FTTX!X165)</f>
        <v>0</v>
      </c>
      <c r="CB183" s="233">
        <f>IF(BB183=0,,10^-6*BB183*$BW$5*FTTX!Y165)</f>
        <v>0</v>
      </c>
      <c r="CC183" s="233">
        <f>IF(BC183=0,,10^-6*BC183*$BW$5*FTTX!Z165)</f>
        <v>0</v>
      </c>
    </row>
    <row r="184" spans="1:81">
      <c r="A184" s="218" t="s">
        <v>117</v>
      </c>
      <c r="B184" s="139" t="str">
        <f>FTTX!B23</f>
        <v>50G PON ONUs</v>
      </c>
      <c r="C184" s="210">
        <f>FTTX!C71</f>
        <v>0</v>
      </c>
      <c r="D184" s="210">
        <f>FTTX!D71</f>
        <v>0</v>
      </c>
      <c r="E184" s="210">
        <f>FTTX!E71</f>
        <v>0</v>
      </c>
      <c r="F184" s="210">
        <f>FTTX!F71</f>
        <v>0</v>
      </c>
      <c r="G184" s="210">
        <f>FTTX!G71</f>
        <v>0</v>
      </c>
      <c r="H184" s="210">
        <f>FTTX!H71</f>
        <v>0</v>
      </c>
      <c r="I184" s="210">
        <f>FTTX!I71</f>
        <v>0</v>
      </c>
      <c r="J184" s="210">
        <f>FTTX!J71</f>
        <v>0</v>
      </c>
      <c r="K184" s="210">
        <f>FTTX!K71</f>
        <v>0</v>
      </c>
      <c r="L184" s="210">
        <f>FTTX!L71</f>
        <v>0</v>
      </c>
      <c r="M184" s="210">
        <f>FTTX!M71</f>
        <v>0</v>
      </c>
      <c r="O184" s="139" t="str">
        <f t="shared" si="129"/>
        <v>50G PON ONUs</v>
      </c>
      <c r="P184" s="210">
        <f>FTTX!C94</f>
        <v>0</v>
      </c>
      <c r="Q184" s="210">
        <f>FTTX!D94</f>
        <v>0</v>
      </c>
      <c r="R184" s="210">
        <f>FTTX!E94</f>
        <v>0</v>
      </c>
      <c r="S184" s="210">
        <f>FTTX!F94</f>
        <v>0</v>
      </c>
      <c r="T184" s="210">
        <f>FTTX!G94</f>
        <v>0</v>
      </c>
      <c r="U184" s="210">
        <f>FTTX!H94</f>
        <v>0</v>
      </c>
      <c r="V184" s="210">
        <f>FTTX!I94</f>
        <v>0</v>
      </c>
      <c r="W184" s="210">
        <f>FTTX!J94</f>
        <v>0</v>
      </c>
      <c r="X184" s="210">
        <f>FTTX!K94</f>
        <v>0</v>
      </c>
      <c r="Y184" s="210">
        <f>FTTX!L94</f>
        <v>0</v>
      </c>
      <c r="Z184" s="210">
        <f>FTTX!M94</f>
        <v>0</v>
      </c>
      <c r="AB184" s="211" t="s">
        <v>103</v>
      </c>
      <c r="AC184" s="267">
        <v>1</v>
      </c>
      <c r="AE184" s="139" t="str">
        <f t="shared" si="156"/>
        <v>50G PON ONUs</v>
      </c>
      <c r="AF184" s="210">
        <f t="shared" si="133"/>
        <v>0</v>
      </c>
      <c r="AG184" s="210">
        <f t="shared" si="134"/>
        <v>0</v>
      </c>
      <c r="AH184" s="210">
        <f t="shared" si="135"/>
        <v>0</v>
      </c>
      <c r="AI184" s="210">
        <f t="shared" si="136"/>
        <v>0</v>
      </c>
      <c r="AJ184" s="210">
        <f t="shared" si="137"/>
        <v>0</v>
      </c>
      <c r="AK184" s="210">
        <f t="shared" si="138"/>
        <v>0</v>
      </c>
      <c r="AL184" s="210">
        <f t="shared" si="139"/>
        <v>0</v>
      </c>
      <c r="AM184" s="210">
        <f t="shared" si="140"/>
        <v>0</v>
      </c>
      <c r="AN184" s="210">
        <f t="shared" si="141"/>
        <v>0</v>
      </c>
      <c r="AO184" s="210">
        <f t="shared" si="142"/>
        <v>0</v>
      </c>
      <c r="AP184" s="210">
        <f t="shared" si="143"/>
        <v>0</v>
      </c>
      <c r="AR184" s="139" t="str">
        <f t="shared" si="157"/>
        <v>50G PON ONUs</v>
      </c>
      <c r="AS184" s="210">
        <f t="shared" si="144"/>
        <v>0</v>
      </c>
      <c r="AT184" s="210">
        <f t="shared" si="145"/>
        <v>0</v>
      </c>
      <c r="AU184" s="210">
        <f t="shared" si="146"/>
        <v>0</v>
      </c>
      <c r="AV184" s="210">
        <f t="shared" si="147"/>
        <v>0</v>
      </c>
      <c r="AW184" s="210">
        <f t="shared" si="148"/>
        <v>0</v>
      </c>
      <c r="AX184" s="210">
        <f t="shared" si="149"/>
        <v>0</v>
      </c>
      <c r="AY184" s="210">
        <f t="shared" si="150"/>
        <v>0</v>
      </c>
      <c r="AZ184" s="210">
        <f t="shared" si="151"/>
        <v>0</v>
      </c>
      <c r="BA184" s="210">
        <f t="shared" si="152"/>
        <v>0</v>
      </c>
      <c r="BB184" s="210">
        <f t="shared" si="153"/>
        <v>0</v>
      </c>
      <c r="BC184" s="210">
        <f t="shared" si="154"/>
        <v>0</v>
      </c>
      <c r="BE184" s="139" t="str">
        <f t="shared" si="130"/>
        <v>50G PON ONUs</v>
      </c>
      <c r="BF184" s="233">
        <f>IF(AF184=0,,10^-6*AF184*$BJ$5*FTTX!P166)</f>
        <v>0</v>
      </c>
      <c r="BG184" s="233">
        <f>IF(AG184=0,,10^-6*AG184*$BJ$5*FTTX!Q166)</f>
        <v>0</v>
      </c>
      <c r="BH184" s="233">
        <f>IF(AH184=0,,10^-6*AH184*$BJ$5*FTTX!R166)</f>
        <v>0</v>
      </c>
      <c r="BI184" s="233">
        <f>IF(AI184=0,,10^-6*AI184*$BJ$5*FTTX!S166)</f>
        <v>0</v>
      </c>
      <c r="BJ184" s="233">
        <f>IF(AJ184=0,,10^-6*AJ184*$BJ$5*FTTX!T166)</f>
        <v>0</v>
      </c>
      <c r="BK184" s="233">
        <f>IF(AK184=0,,10^-6*AK184*$BJ$5*FTTX!U166)</f>
        <v>0</v>
      </c>
      <c r="BL184" s="233">
        <f>IF(AL184=0,,10^-6*AL184*$BJ$5*FTTX!V166)</f>
        <v>0</v>
      </c>
      <c r="BM184" s="233">
        <f>IF(AM184=0,,10^-6*AM184*$BJ$5*FTTX!W166)</f>
        <v>0</v>
      </c>
      <c r="BN184" s="233">
        <f>IF(AN184=0,,10^-6*AN184*$BJ$5*FTTX!X166)</f>
        <v>0</v>
      </c>
      <c r="BO184" s="233">
        <f>IF(AO184=0,,10^-6*AO184*$BJ$5*FTTX!Y166)</f>
        <v>0</v>
      </c>
      <c r="BP184" s="233">
        <f>IF(AP184=0,,10^-6*AP184*$BJ$5*FTTX!Z166)</f>
        <v>0</v>
      </c>
      <c r="BR184" s="139" t="str">
        <f t="shared" si="155"/>
        <v>50G PON ONUs</v>
      </c>
      <c r="BS184" s="233">
        <f>IF(AS184=0,,10^-6*AS184*$BW$5*FTTX!P166)</f>
        <v>0</v>
      </c>
      <c r="BT184" s="233">
        <f>IF(AT184=0,,10^-6*AT184*$BW$5*FTTX!Q166)</f>
        <v>0</v>
      </c>
      <c r="BU184" s="233">
        <f>IF(AU184=0,,10^-6*AU184*$BW$5*FTTX!R166)</f>
        <v>0</v>
      </c>
      <c r="BV184" s="233">
        <f>IF(AV184=0,,10^-6*AV184*$BW$5*FTTX!S166)</f>
        <v>0</v>
      </c>
      <c r="BW184" s="233">
        <f>IF(AW184=0,,10^-6*AW184*$BW$5*FTTX!T166)</f>
        <v>0</v>
      </c>
      <c r="BX184" s="233">
        <f>IF(AX184=0,,10^-6*AX184*$BW$5*FTTX!U166)</f>
        <v>0</v>
      </c>
      <c r="BY184" s="233">
        <f>IF(AY184=0,,10^-6*AY184*$BW$5*FTTX!V166)</f>
        <v>0</v>
      </c>
      <c r="BZ184" s="233">
        <f>IF(AZ184=0,,10^-6*AZ184*$BW$5*FTTX!W166)</f>
        <v>0</v>
      </c>
      <c r="CA184" s="233">
        <f>IF(BA184=0,,10^-6*BA184*$BW$5*FTTX!X166)</f>
        <v>0</v>
      </c>
      <c r="CB184" s="233">
        <f>IF(BB184=0,,10^-6*BB184*$BW$5*FTTX!Y166)</f>
        <v>0</v>
      </c>
      <c r="CC184" s="233">
        <f>IF(BC184=0,,10^-6*BC184*$BW$5*FTTX!Z166)</f>
        <v>0</v>
      </c>
    </row>
    <row r="185" spans="1:81">
      <c r="A185" s="216" t="s">
        <v>117</v>
      </c>
      <c r="B185" s="193" t="str">
        <f>FTTX!B24</f>
        <v>50G PON OLTs</v>
      </c>
      <c r="C185" s="215">
        <f>FTTX!C72</f>
        <v>0</v>
      </c>
      <c r="D185" s="215">
        <f>FTTX!D72</f>
        <v>0</v>
      </c>
      <c r="E185" s="215">
        <f>FTTX!E72</f>
        <v>0</v>
      </c>
      <c r="F185" s="215">
        <f>FTTX!F72</f>
        <v>0</v>
      </c>
      <c r="G185" s="215">
        <f>FTTX!G72</f>
        <v>0</v>
      </c>
      <c r="H185" s="215">
        <f>FTTX!H72</f>
        <v>0</v>
      </c>
      <c r="I185" s="215">
        <f>FTTX!I72</f>
        <v>0</v>
      </c>
      <c r="J185" s="215">
        <f>FTTX!J72</f>
        <v>0</v>
      </c>
      <c r="K185" s="215">
        <f>FTTX!K72</f>
        <v>0</v>
      </c>
      <c r="L185" s="215">
        <f>FTTX!L72</f>
        <v>0</v>
      </c>
      <c r="M185" s="215">
        <f>FTTX!M72</f>
        <v>0</v>
      </c>
      <c r="O185" s="193" t="str">
        <f t="shared" si="129"/>
        <v>50G PON OLTs</v>
      </c>
      <c r="P185" s="215">
        <f>FTTX!C95</f>
        <v>0</v>
      </c>
      <c r="Q185" s="215">
        <f>FTTX!D95</f>
        <v>0</v>
      </c>
      <c r="R185" s="215">
        <f>FTTX!E95</f>
        <v>0</v>
      </c>
      <c r="S185" s="215">
        <f>FTTX!F95</f>
        <v>0</v>
      </c>
      <c r="T185" s="215">
        <f>FTTX!G95</f>
        <v>0</v>
      </c>
      <c r="U185" s="215">
        <f>FTTX!H95</f>
        <v>0</v>
      </c>
      <c r="V185" s="215">
        <f>FTTX!I95</f>
        <v>0</v>
      </c>
      <c r="W185" s="215">
        <f>FTTX!J95</f>
        <v>0</v>
      </c>
      <c r="X185" s="215">
        <f>FTTX!K95</f>
        <v>0</v>
      </c>
      <c r="Y185" s="215">
        <f>FTTX!L95</f>
        <v>0</v>
      </c>
      <c r="Z185" s="215">
        <f>FTTX!M95</f>
        <v>0</v>
      </c>
      <c r="AB185" s="227" t="s">
        <v>103</v>
      </c>
      <c r="AC185" s="268">
        <v>2</v>
      </c>
      <c r="AE185" s="193" t="str">
        <f t="shared" si="156"/>
        <v>50G PON OLTs</v>
      </c>
      <c r="AF185" s="215">
        <f t="shared" si="133"/>
        <v>0</v>
      </c>
      <c r="AG185" s="215">
        <f t="shared" si="134"/>
        <v>0</v>
      </c>
      <c r="AH185" s="215">
        <f t="shared" si="135"/>
        <v>0</v>
      </c>
      <c r="AI185" s="215">
        <f t="shared" si="136"/>
        <v>0</v>
      </c>
      <c r="AJ185" s="215">
        <f t="shared" si="137"/>
        <v>0</v>
      </c>
      <c r="AK185" s="215">
        <f t="shared" si="138"/>
        <v>0</v>
      </c>
      <c r="AL185" s="215">
        <f t="shared" si="139"/>
        <v>0</v>
      </c>
      <c r="AM185" s="215">
        <f t="shared" si="140"/>
        <v>0</v>
      </c>
      <c r="AN185" s="215">
        <f t="shared" si="141"/>
        <v>0</v>
      </c>
      <c r="AO185" s="215">
        <f t="shared" si="142"/>
        <v>0</v>
      </c>
      <c r="AP185" s="215">
        <f t="shared" si="143"/>
        <v>0</v>
      </c>
      <c r="AR185" s="193" t="str">
        <f t="shared" si="157"/>
        <v>50G PON OLTs</v>
      </c>
      <c r="AS185" s="215">
        <f t="shared" si="144"/>
        <v>0</v>
      </c>
      <c r="AT185" s="215">
        <f t="shared" si="145"/>
        <v>0</v>
      </c>
      <c r="AU185" s="215">
        <f t="shared" si="146"/>
        <v>0</v>
      </c>
      <c r="AV185" s="215">
        <f t="shared" si="147"/>
        <v>0</v>
      </c>
      <c r="AW185" s="215">
        <f t="shared" si="148"/>
        <v>0</v>
      </c>
      <c r="AX185" s="215">
        <f t="shared" si="149"/>
        <v>0</v>
      </c>
      <c r="AY185" s="215">
        <f t="shared" si="150"/>
        <v>0</v>
      </c>
      <c r="AZ185" s="215">
        <f t="shared" si="151"/>
        <v>0</v>
      </c>
      <c r="BA185" s="215">
        <f t="shared" si="152"/>
        <v>0</v>
      </c>
      <c r="BB185" s="215">
        <f t="shared" si="153"/>
        <v>0</v>
      </c>
      <c r="BC185" s="215">
        <f t="shared" si="154"/>
        <v>0</v>
      </c>
      <c r="BE185" s="193" t="str">
        <f t="shared" si="130"/>
        <v>50G PON OLTs</v>
      </c>
      <c r="BF185" s="234">
        <f>IF(AF185=0,,10^-6*AF185*$BJ$5*FTTX!P167)</f>
        <v>0</v>
      </c>
      <c r="BG185" s="234">
        <f>IF(AG185=0,,10^-6*AG185*$BJ$5*FTTX!Q167)</f>
        <v>0</v>
      </c>
      <c r="BH185" s="234">
        <f>IF(AH185=0,,10^-6*AH185*$BJ$5*FTTX!R167)</f>
        <v>0</v>
      </c>
      <c r="BI185" s="234">
        <f>IF(AI185=0,,10^-6*AI185*$BJ$5*FTTX!S167)</f>
        <v>0</v>
      </c>
      <c r="BJ185" s="234">
        <f>IF(AJ185=0,,10^-6*AJ185*$BJ$5*FTTX!T167)</f>
        <v>0</v>
      </c>
      <c r="BK185" s="234">
        <f>IF(AK185=0,,10^-6*AK185*$BJ$5*FTTX!U167)</f>
        <v>0</v>
      </c>
      <c r="BL185" s="234">
        <f>IF(AL185=0,,10^-6*AL185*$BJ$5*FTTX!V167)</f>
        <v>0</v>
      </c>
      <c r="BM185" s="234">
        <f>IF(AM185=0,,10^-6*AM185*$BJ$5*FTTX!W167)</f>
        <v>0</v>
      </c>
      <c r="BN185" s="234">
        <f>IF(AN185=0,,10^-6*AN185*$BJ$5*FTTX!X167)</f>
        <v>0</v>
      </c>
      <c r="BO185" s="234">
        <f>IF(AO185=0,,10^-6*AO185*$BJ$5*FTTX!Y167)</f>
        <v>0</v>
      </c>
      <c r="BP185" s="234">
        <f>IF(AP185=0,,10^-6*AP185*$BJ$5*FTTX!Z167)</f>
        <v>0</v>
      </c>
      <c r="BR185" s="193" t="str">
        <f t="shared" si="155"/>
        <v>50G PON OLTs</v>
      </c>
      <c r="BS185" s="234">
        <f>IF(AS185=0,,10^-6*AS185*$BW$5*FTTX!P167)</f>
        <v>0</v>
      </c>
      <c r="BT185" s="234">
        <f>IF(AT185=0,,10^-6*AT185*$BW$5*FTTX!Q167)</f>
        <v>0</v>
      </c>
      <c r="BU185" s="234">
        <f>IF(AU185=0,,10^-6*AU185*$BW$5*FTTX!R167)</f>
        <v>0</v>
      </c>
      <c r="BV185" s="234">
        <f>IF(AV185=0,,10^-6*AV185*$BW$5*FTTX!S167)</f>
        <v>0</v>
      </c>
      <c r="BW185" s="234">
        <f>IF(AW185=0,,10^-6*AW185*$BW$5*FTTX!T167)</f>
        <v>0</v>
      </c>
      <c r="BX185" s="234">
        <f>IF(AX185=0,,10^-6*AX185*$BW$5*FTTX!U167)</f>
        <v>0</v>
      </c>
      <c r="BY185" s="234">
        <f>IF(AY185=0,,10^-6*AY185*$BW$5*FTTX!V167)</f>
        <v>0</v>
      </c>
      <c r="BZ185" s="234">
        <f>IF(AZ185=0,,10^-6*AZ185*$BW$5*FTTX!W167)</f>
        <v>0</v>
      </c>
      <c r="CA185" s="234">
        <f>IF(BA185=0,,10^-6*BA185*$BW$5*FTTX!X167)</f>
        <v>0</v>
      </c>
      <c r="CB185" s="234">
        <f>IF(BB185=0,,10^-6*BB185*$BW$5*FTTX!Y167)</f>
        <v>0</v>
      </c>
      <c r="CC185" s="234">
        <f>IF(BC185=0,,10^-6*BC185*$BW$5*FTTX!Z167)</f>
        <v>0</v>
      </c>
    </row>
    <row r="186" spans="1:81">
      <c r="A186" s="218" t="s">
        <v>69</v>
      </c>
      <c r="B186" s="139" t="str">
        <f>'AOC-LPO-CPO'!B7</f>
        <v>AOC 1x≤10G SFP+</v>
      </c>
      <c r="C186" s="210">
        <f>'AOC-LPO-CPO'!C79</f>
        <v>0</v>
      </c>
      <c r="D186" s="210">
        <f>'AOC-LPO-CPO'!D79</f>
        <v>0</v>
      </c>
      <c r="E186" s="210">
        <f>'AOC-LPO-CPO'!E79</f>
        <v>0</v>
      </c>
      <c r="F186" s="210">
        <f>'AOC-LPO-CPO'!F79</f>
        <v>0</v>
      </c>
      <c r="G186" s="210">
        <f>'AOC-LPO-CPO'!G79</f>
        <v>0</v>
      </c>
      <c r="H186" s="210">
        <f>'AOC-LPO-CPO'!H79</f>
        <v>0</v>
      </c>
      <c r="I186" s="210">
        <f>'AOC-LPO-CPO'!I79</f>
        <v>0</v>
      </c>
      <c r="J186" s="210">
        <f>'AOC-LPO-CPO'!J79</f>
        <v>0</v>
      </c>
      <c r="K186" s="210">
        <f>'AOC-LPO-CPO'!K79</f>
        <v>0</v>
      </c>
      <c r="L186" s="210">
        <f>'AOC-LPO-CPO'!L79</f>
        <v>0</v>
      </c>
      <c r="M186" s="210">
        <f>'AOC-LPO-CPO'!M79</f>
        <v>0</v>
      </c>
      <c r="O186" s="139" t="str">
        <f t="shared" si="129"/>
        <v>AOC 1x≤10G SFP+</v>
      </c>
      <c r="P186" s="210">
        <f>'AOC-LPO-CPO'!C114</f>
        <v>0</v>
      </c>
      <c r="Q186" s="210">
        <f>'AOC-LPO-CPO'!D114</f>
        <v>0</v>
      </c>
      <c r="R186" s="210">
        <f>'AOC-LPO-CPO'!E114</f>
        <v>0</v>
      </c>
      <c r="S186" s="210">
        <f>'AOC-LPO-CPO'!F114</f>
        <v>0</v>
      </c>
      <c r="T186" s="210">
        <f>'AOC-LPO-CPO'!G114</f>
        <v>0</v>
      </c>
      <c r="U186" s="210">
        <f>'AOC-LPO-CPO'!H114</f>
        <v>0</v>
      </c>
      <c r="V186" s="210">
        <f>'AOC-LPO-CPO'!I114</f>
        <v>0</v>
      </c>
      <c r="W186" s="210">
        <f>'AOC-LPO-CPO'!J114</f>
        <v>0</v>
      </c>
      <c r="X186" s="210">
        <f>'AOC-LPO-CPO'!K114</f>
        <v>0</v>
      </c>
      <c r="Y186" s="210">
        <f>'AOC-LPO-CPO'!L114</f>
        <v>0</v>
      </c>
      <c r="Z186" s="210">
        <f>'AOC-LPO-CPO'!M114</f>
        <v>0</v>
      </c>
      <c r="AB186" s="211" t="s">
        <v>105</v>
      </c>
      <c r="AC186" s="267" t="s">
        <v>105</v>
      </c>
      <c r="AE186" s="139" t="str">
        <f t="shared" si="156"/>
        <v>AOC 1x≤10G SFP+</v>
      </c>
      <c r="AF186" s="210">
        <f t="shared" si="133"/>
        <v>0</v>
      </c>
      <c r="AG186" s="210">
        <f t="shared" si="134"/>
        <v>0</v>
      </c>
      <c r="AH186" s="210">
        <f t="shared" si="135"/>
        <v>0</v>
      </c>
      <c r="AI186" s="210">
        <f t="shared" si="136"/>
        <v>0</v>
      </c>
      <c r="AJ186" s="210">
        <f t="shared" si="137"/>
        <v>0</v>
      </c>
      <c r="AK186" s="210">
        <f t="shared" si="138"/>
        <v>0</v>
      </c>
      <c r="AL186" s="210">
        <f t="shared" si="139"/>
        <v>0</v>
      </c>
      <c r="AM186" s="210">
        <f t="shared" si="140"/>
        <v>0</v>
      </c>
      <c r="AN186" s="210">
        <f t="shared" si="141"/>
        <v>0</v>
      </c>
      <c r="AO186" s="210">
        <f t="shared" si="142"/>
        <v>0</v>
      </c>
      <c r="AP186" s="210">
        <f t="shared" si="143"/>
        <v>0</v>
      </c>
      <c r="AR186" s="139" t="str">
        <f t="shared" si="157"/>
        <v>AOC 1x≤10G SFP+</v>
      </c>
      <c r="AS186" s="210">
        <f t="shared" si="144"/>
        <v>0</v>
      </c>
      <c r="AT186" s="210">
        <f t="shared" si="145"/>
        <v>0</v>
      </c>
      <c r="AU186" s="210">
        <f t="shared" si="146"/>
        <v>0</v>
      </c>
      <c r="AV186" s="210">
        <f t="shared" si="147"/>
        <v>0</v>
      </c>
      <c r="AW186" s="210">
        <f t="shared" si="148"/>
        <v>0</v>
      </c>
      <c r="AX186" s="210">
        <f t="shared" si="149"/>
        <v>0</v>
      </c>
      <c r="AY186" s="210">
        <f t="shared" si="150"/>
        <v>0</v>
      </c>
      <c r="AZ186" s="210">
        <f t="shared" si="151"/>
        <v>0</v>
      </c>
      <c r="BA186" s="210">
        <f t="shared" si="152"/>
        <v>0</v>
      </c>
      <c r="BB186" s="210">
        <f t="shared" si="153"/>
        <v>0</v>
      </c>
      <c r="BC186" s="210">
        <f t="shared" si="154"/>
        <v>0</v>
      </c>
      <c r="BE186" s="139" t="str">
        <f t="shared" si="130"/>
        <v>AOC 1x≤10G SFP+</v>
      </c>
      <c r="BF186" s="233">
        <f>IF(AF186=0,,10^-6*AF186*$BJ$5*'AOC-LPO-CPO'!P221)</f>
        <v>0</v>
      </c>
      <c r="BG186" s="233">
        <f>IF(AG186=0,,10^-6*AG186*$BJ$5*'AOC-LPO-CPO'!Q221)</f>
        <v>0</v>
      </c>
      <c r="BH186" s="233">
        <f>IF(AH186=0,,10^-6*AH186*$BJ$5*'AOC-LPO-CPO'!R221)</f>
        <v>0</v>
      </c>
      <c r="BI186" s="233">
        <f>IF(AI186=0,,10^-6*AI186*$BJ$5*'AOC-LPO-CPO'!S221)</f>
        <v>0</v>
      </c>
      <c r="BJ186" s="233">
        <f>IF(AJ186=0,,10^-6*AJ186*$BJ$5*'AOC-LPO-CPO'!T221)</f>
        <v>0</v>
      </c>
      <c r="BK186" s="233">
        <f>IF(AK186=0,,10^-6*AK186*$BJ$5*'AOC-LPO-CPO'!U221)</f>
        <v>0</v>
      </c>
      <c r="BL186" s="233">
        <f>IF(AL186=0,,10^-6*AL186*$BJ$5*'AOC-LPO-CPO'!V221)</f>
        <v>0</v>
      </c>
      <c r="BM186" s="233">
        <f>IF(AM186=0,,10^-6*AM186*$BJ$5*'AOC-LPO-CPO'!W221)</f>
        <v>0</v>
      </c>
      <c r="BN186" s="233">
        <f>IF(AN186=0,,10^-6*AN186*$BJ$5*'AOC-LPO-CPO'!X221)</f>
        <v>0</v>
      </c>
      <c r="BO186" s="233">
        <f>IF(AO186=0,,10^-6*AO186*$BJ$5*'AOC-LPO-CPO'!Y221)</f>
        <v>0</v>
      </c>
      <c r="BP186" s="233">
        <f>IF(AP186=0,,10^-6*AP186*$BJ$5*'AOC-LPO-CPO'!Z221)</f>
        <v>0</v>
      </c>
      <c r="BR186" s="139" t="str">
        <f t="shared" si="155"/>
        <v>AOC 1x≤10G SFP+</v>
      </c>
      <c r="BS186" s="235">
        <f>IF(AS186=0,,10^-6*AS186*$BW$5*'AOC-LPO-CPO'!P221)</f>
        <v>0</v>
      </c>
      <c r="BT186" s="235">
        <f>IF(AT186=0,,10^-6*AT186*$BW$5*'AOC-LPO-CPO'!Q221)</f>
        <v>0</v>
      </c>
      <c r="BU186" s="235">
        <f>IF(AU186=0,,10^-6*AU186*$BW$5*'AOC-LPO-CPO'!R221)</f>
        <v>0</v>
      </c>
      <c r="BV186" s="235">
        <f>IF(AV186=0,,10^-6*AV186*$BW$5*'AOC-LPO-CPO'!S221)</f>
        <v>0</v>
      </c>
      <c r="BW186" s="235">
        <f>IF(AW186=0,,10^-6*AW186*$BW$5*'AOC-LPO-CPO'!T221)</f>
        <v>0</v>
      </c>
      <c r="BX186" s="235">
        <f>IF(AX186=0,,10^-6*AX186*$BW$5*'AOC-LPO-CPO'!U221)</f>
        <v>0</v>
      </c>
      <c r="BY186" s="235">
        <f>IF(AY186=0,,10^-6*AY186*$BW$5*'AOC-LPO-CPO'!V221)</f>
        <v>0</v>
      </c>
      <c r="BZ186" s="235">
        <f>IF(AZ186=0,,10^-6*AZ186*$BW$5*'AOC-LPO-CPO'!W221)</f>
        <v>0</v>
      </c>
      <c r="CA186" s="235">
        <f>IF(BA186=0,,10^-6*BA186*$BW$5*'AOC-LPO-CPO'!X221)</f>
        <v>0</v>
      </c>
      <c r="CB186" s="235">
        <f>IF(BB186=0,,10^-6*BB186*$BW$5*'AOC-LPO-CPO'!Y221)</f>
        <v>0</v>
      </c>
      <c r="CC186" s="235">
        <f>IF(BC186=0,,10^-6*BC186*$BW$5*'AOC-LPO-CPO'!Z221)</f>
        <v>0</v>
      </c>
    </row>
    <row r="187" spans="1:81">
      <c r="A187" s="218" t="s">
        <v>69</v>
      </c>
      <c r="B187" s="139" t="str">
        <f>'AOC-LPO-CPO'!B8</f>
        <v>AOC 4x≤10G QSFP+</v>
      </c>
      <c r="C187" s="210">
        <f>'AOC-LPO-CPO'!C80</f>
        <v>0</v>
      </c>
      <c r="D187" s="210">
        <f>'AOC-LPO-CPO'!D80</f>
        <v>0</v>
      </c>
      <c r="E187" s="210">
        <f>'AOC-LPO-CPO'!E80</f>
        <v>0</v>
      </c>
      <c r="F187" s="210">
        <f>'AOC-LPO-CPO'!F80</f>
        <v>0</v>
      </c>
      <c r="G187" s="210">
        <f>'AOC-LPO-CPO'!G80</f>
        <v>0</v>
      </c>
      <c r="H187" s="210">
        <f>'AOC-LPO-CPO'!H80</f>
        <v>0</v>
      </c>
      <c r="I187" s="210">
        <f>'AOC-LPO-CPO'!I80</f>
        <v>0</v>
      </c>
      <c r="J187" s="210">
        <f>'AOC-LPO-CPO'!J80</f>
        <v>0</v>
      </c>
      <c r="K187" s="210">
        <f>'AOC-LPO-CPO'!K80</f>
        <v>0</v>
      </c>
      <c r="L187" s="210">
        <f>'AOC-LPO-CPO'!L80</f>
        <v>0</v>
      </c>
      <c r="M187" s="210">
        <f>'AOC-LPO-CPO'!M80</f>
        <v>0</v>
      </c>
      <c r="O187" s="139" t="str">
        <f t="shared" si="129"/>
        <v>AOC 4x≤10G QSFP+</v>
      </c>
      <c r="P187" s="210">
        <f>'AOC-LPO-CPO'!C115</f>
        <v>0</v>
      </c>
      <c r="Q187" s="210">
        <f>'AOC-LPO-CPO'!D115</f>
        <v>0</v>
      </c>
      <c r="R187" s="210">
        <f>'AOC-LPO-CPO'!E115</f>
        <v>0</v>
      </c>
      <c r="S187" s="210">
        <f>'AOC-LPO-CPO'!F115</f>
        <v>0</v>
      </c>
      <c r="T187" s="210">
        <f>'AOC-LPO-CPO'!G115</f>
        <v>0</v>
      </c>
      <c r="U187" s="210">
        <f>'AOC-LPO-CPO'!H115</f>
        <v>0</v>
      </c>
      <c r="V187" s="210">
        <f>'AOC-LPO-CPO'!I115</f>
        <v>0</v>
      </c>
      <c r="W187" s="210">
        <f>'AOC-LPO-CPO'!J115</f>
        <v>0</v>
      </c>
      <c r="X187" s="210">
        <f>'AOC-LPO-CPO'!K115</f>
        <v>0</v>
      </c>
      <c r="Y187" s="210">
        <f>'AOC-LPO-CPO'!L115</f>
        <v>0</v>
      </c>
      <c r="Z187" s="210">
        <f>'AOC-LPO-CPO'!M115</f>
        <v>0</v>
      </c>
      <c r="AB187" s="211" t="s">
        <v>105</v>
      </c>
      <c r="AC187" s="267" t="s">
        <v>105</v>
      </c>
      <c r="AE187" s="139" t="str">
        <f t="shared" si="156"/>
        <v>AOC 4x≤10G QSFP+</v>
      </c>
      <c r="AF187" s="210">
        <f t="shared" si="133"/>
        <v>0</v>
      </c>
      <c r="AG187" s="210">
        <f t="shared" si="134"/>
        <v>0</v>
      </c>
      <c r="AH187" s="210">
        <f t="shared" si="135"/>
        <v>0</v>
      </c>
      <c r="AI187" s="210">
        <f t="shared" si="136"/>
        <v>0</v>
      </c>
      <c r="AJ187" s="210">
        <f t="shared" si="137"/>
        <v>0</v>
      </c>
      <c r="AK187" s="210">
        <f t="shared" si="138"/>
        <v>0</v>
      </c>
      <c r="AL187" s="210">
        <f t="shared" si="139"/>
        <v>0</v>
      </c>
      <c r="AM187" s="210">
        <f t="shared" si="140"/>
        <v>0</v>
      </c>
      <c r="AN187" s="210">
        <f t="shared" si="141"/>
        <v>0</v>
      </c>
      <c r="AO187" s="210">
        <f t="shared" si="142"/>
        <v>0</v>
      </c>
      <c r="AP187" s="210">
        <f t="shared" si="143"/>
        <v>0</v>
      </c>
      <c r="AR187" s="139" t="str">
        <f t="shared" si="157"/>
        <v>AOC 4x≤10G QSFP+</v>
      </c>
      <c r="AS187" s="210">
        <f t="shared" si="144"/>
        <v>0</v>
      </c>
      <c r="AT187" s="210">
        <f t="shared" si="145"/>
        <v>0</v>
      </c>
      <c r="AU187" s="210">
        <f t="shared" si="146"/>
        <v>0</v>
      </c>
      <c r="AV187" s="210">
        <f t="shared" si="147"/>
        <v>0</v>
      </c>
      <c r="AW187" s="210">
        <f t="shared" si="148"/>
        <v>0</v>
      </c>
      <c r="AX187" s="210">
        <f t="shared" si="149"/>
        <v>0</v>
      </c>
      <c r="AY187" s="210">
        <f t="shared" si="150"/>
        <v>0</v>
      </c>
      <c r="AZ187" s="210">
        <f t="shared" si="151"/>
        <v>0</v>
      </c>
      <c r="BA187" s="210">
        <f t="shared" si="152"/>
        <v>0</v>
      </c>
      <c r="BB187" s="210">
        <f t="shared" si="153"/>
        <v>0</v>
      </c>
      <c r="BC187" s="210">
        <f t="shared" si="154"/>
        <v>0</v>
      </c>
      <c r="BE187" s="139" t="str">
        <f t="shared" si="130"/>
        <v>AOC 4x≤10G QSFP+</v>
      </c>
      <c r="BF187" s="233">
        <f>IF(AF187=0,,10^-6*AF187*$BJ$5*'AOC-LPO-CPO'!P222)</f>
        <v>0</v>
      </c>
      <c r="BG187" s="233">
        <f>IF(AG187=0,,10^-6*AG187*$BJ$5*'AOC-LPO-CPO'!Q222)</f>
        <v>0</v>
      </c>
      <c r="BH187" s="233">
        <f>IF(AH187=0,,10^-6*AH187*$BJ$5*'AOC-LPO-CPO'!R222)</f>
        <v>0</v>
      </c>
      <c r="BI187" s="233">
        <f>IF(AI187=0,,10^-6*AI187*$BJ$5*'AOC-LPO-CPO'!S222)</f>
        <v>0</v>
      </c>
      <c r="BJ187" s="233">
        <f>IF(AJ187=0,,10^-6*AJ187*$BJ$5*'AOC-LPO-CPO'!T222)</f>
        <v>0</v>
      </c>
      <c r="BK187" s="233">
        <f>IF(AK187=0,,10^-6*AK187*$BJ$5*'AOC-LPO-CPO'!U222)</f>
        <v>0</v>
      </c>
      <c r="BL187" s="233">
        <f>IF(AL187=0,,10^-6*AL187*$BJ$5*'AOC-LPO-CPO'!V222)</f>
        <v>0</v>
      </c>
      <c r="BM187" s="233">
        <f>IF(AM187=0,,10^-6*AM187*$BJ$5*'AOC-LPO-CPO'!W222)</f>
        <v>0</v>
      </c>
      <c r="BN187" s="233">
        <f>IF(AN187=0,,10^-6*AN187*$BJ$5*'AOC-LPO-CPO'!X222)</f>
        <v>0</v>
      </c>
      <c r="BO187" s="233">
        <f>IF(AO187=0,,10^-6*AO187*$BJ$5*'AOC-LPO-CPO'!Y222)</f>
        <v>0</v>
      </c>
      <c r="BP187" s="233">
        <f>IF(AP187=0,,10^-6*AP187*$BJ$5*'AOC-LPO-CPO'!Z222)</f>
        <v>0</v>
      </c>
      <c r="BR187" s="139" t="str">
        <f t="shared" si="155"/>
        <v>AOC 4x≤10G QSFP+</v>
      </c>
      <c r="BS187" s="233">
        <f>IF(AS187=0,,10^-6*AS187*$BW$5*'AOC-LPO-CPO'!P222)</f>
        <v>0</v>
      </c>
      <c r="BT187" s="233">
        <f>IF(AT187=0,,10^-6*AT187*$BW$5*'AOC-LPO-CPO'!Q222)</f>
        <v>0</v>
      </c>
      <c r="BU187" s="233">
        <f>IF(AU187=0,,10^-6*AU187*$BW$5*'AOC-LPO-CPO'!R222)</f>
        <v>0</v>
      </c>
      <c r="BV187" s="233">
        <f>IF(AV187=0,,10^-6*AV187*$BW$5*'AOC-LPO-CPO'!S222)</f>
        <v>0</v>
      </c>
      <c r="BW187" s="233">
        <f>IF(AW187=0,,10^-6*AW187*$BW$5*'AOC-LPO-CPO'!T222)</f>
        <v>0</v>
      </c>
      <c r="BX187" s="233">
        <f>IF(AX187=0,,10^-6*AX187*$BW$5*'AOC-LPO-CPO'!U222)</f>
        <v>0</v>
      </c>
      <c r="BY187" s="233">
        <f>IF(AY187=0,,10^-6*AY187*$BW$5*'AOC-LPO-CPO'!V222)</f>
        <v>0</v>
      </c>
      <c r="BZ187" s="233">
        <f>IF(AZ187=0,,10^-6*AZ187*$BW$5*'AOC-LPO-CPO'!W222)</f>
        <v>0</v>
      </c>
      <c r="CA187" s="233">
        <f>IF(BA187=0,,10^-6*BA187*$BW$5*'AOC-LPO-CPO'!X222)</f>
        <v>0</v>
      </c>
      <c r="CB187" s="233">
        <f>IF(BB187=0,,10^-6*BB187*$BW$5*'AOC-LPO-CPO'!Y222)</f>
        <v>0</v>
      </c>
      <c r="CC187" s="233">
        <f>IF(BC187=0,,10^-6*BC187*$BW$5*'AOC-LPO-CPO'!Z222)</f>
        <v>0</v>
      </c>
    </row>
    <row r="188" spans="1:81">
      <c r="A188" s="218" t="s">
        <v>69</v>
      </c>
      <c r="B188" s="139" t="str">
        <f>'AOC-LPO-CPO'!B9</f>
        <v>AOC breakout: 4x10G from 40G</v>
      </c>
      <c r="C188" s="210">
        <f>'AOC-LPO-CPO'!C81</f>
        <v>0</v>
      </c>
      <c r="D188" s="210">
        <f>'AOC-LPO-CPO'!D81</f>
        <v>0</v>
      </c>
      <c r="E188" s="210">
        <f>'AOC-LPO-CPO'!E81</f>
        <v>0</v>
      </c>
      <c r="F188" s="210">
        <f>'AOC-LPO-CPO'!F81</f>
        <v>0</v>
      </c>
      <c r="G188" s="210">
        <f>'AOC-LPO-CPO'!G81</f>
        <v>0</v>
      </c>
      <c r="H188" s="210">
        <f>'AOC-LPO-CPO'!H81</f>
        <v>0</v>
      </c>
      <c r="I188" s="210">
        <f>'AOC-LPO-CPO'!I81</f>
        <v>0</v>
      </c>
      <c r="J188" s="210">
        <f>'AOC-LPO-CPO'!J81</f>
        <v>0</v>
      </c>
      <c r="K188" s="210">
        <f>'AOC-LPO-CPO'!K81</f>
        <v>0</v>
      </c>
      <c r="L188" s="210">
        <f>'AOC-LPO-CPO'!L81</f>
        <v>0</v>
      </c>
      <c r="M188" s="210">
        <f>'AOC-LPO-CPO'!M81</f>
        <v>0</v>
      </c>
      <c r="O188" s="139" t="str">
        <f t="shared" si="129"/>
        <v>AOC breakout: 4x10G from 40G</v>
      </c>
      <c r="P188" s="210">
        <f>'AOC-LPO-CPO'!C116</f>
        <v>0</v>
      </c>
      <c r="Q188" s="210">
        <f>'AOC-LPO-CPO'!D116</f>
        <v>0</v>
      </c>
      <c r="R188" s="210">
        <f>'AOC-LPO-CPO'!E116</f>
        <v>0</v>
      </c>
      <c r="S188" s="210">
        <f>'AOC-LPO-CPO'!F116</f>
        <v>0</v>
      </c>
      <c r="T188" s="210">
        <f>'AOC-LPO-CPO'!G116</f>
        <v>0</v>
      </c>
      <c r="U188" s="210">
        <f>'AOC-LPO-CPO'!H116</f>
        <v>0</v>
      </c>
      <c r="V188" s="210">
        <f>'AOC-LPO-CPO'!I116</f>
        <v>0</v>
      </c>
      <c r="W188" s="210">
        <f>'AOC-LPO-CPO'!J116</f>
        <v>0</v>
      </c>
      <c r="X188" s="210">
        <f>'AOC-LPO-CPO'!K116</f>
        <v>0</v>
      </c>
      <c r="Y188" s="210">
        <f>'AOC-LPO-CPO'!L116</f>
        <v>0</v>
      </c>
      <c r="Z188" s="210">
        <f>'AOC-LPO-CPO'!M116</f>
        <v>0</v>
      </c>
      <c r="AB188" s="211" t="s">
        <v>105</v>
      </c>
      <c r="AC188" s="267" t="s">
        <v>105</v>
      </c>
      <c r="AE188" s="139" t="str">
        <f t="shared" si="156"/>
        <v>AOC breakout: 4x10G from 40G</v>
      </c>
      <c r="AF188" s="210">
        <f t="shared" si="133"/>
        <v>0</v>
      </c>
      <c r="AG188" s="210">
        <f t="shared" si="134"/>
        <v>0</v>
      </c>
      <c r="AH188" s="210">
        <f t="shared" si="135"/>
        <v>0</v>
      </c>
      <c r="AI188" s="210">
        <f t="shared" si="136"/>
        <v>0</v>
      </c>
      <c r="AJ188" s="210">
        <f t="shared" si="137"/>
        <v>0</v>
      </c>
      <c r="AK188" s="210">
        <f t="shared" si="138"/>
        <v>0</v>
      </c>
      <c r="AL188" s="210">
        <f t="shared" si="139"/>
        <v>0</v>
      </c>
      <c r="AM188" s="210">
        <f t="shared" si="140"/>
        <v>0</v>
      </c>
      <c r="AN188" s="210">
        <f t="shared" si="141"/>
        <v>0</v>
      </c>
      <c r="AO188" s="210">
        <f t="shared" si="142"/>
        <v>0</v>
      </c>
      <c r="AP188" s="210">
        <f t="shared" si="143"/>
        <v>0</v>
      </c>
      <c r="AR188" s="139" t="str">
        <f t="shared" si="157"/>
        <v>AOC breakout: 4x10G from 40G</v>
      </c>
      <c r="AS188" s="210">
        <f t="shared" si="144"/>
        <v>0</v>
      </c>
      <c r="AT188" s="210">
        <f t="shared" si="145"/>
        <v>0</v>
      </c>
      <c r="AU188" s="210">
        <f t="shared" si="146"/>
        <v>0</v>
      </c>
      <c r="AV188" s="210">
        <f t="shared" si="147"/>
        <v>0</v>
      </c>
      <c r="AW188" s="210">
        <f t="shared" si="148"/>
        <v>0</v>
      </c>
      <c r="AX188" s="210">
        <f t="shared" si="149"/>
        <v>0</v>
      </c>
      <c r="AY188" s="210">
        <f t="shared" si="150"/>
        <v>0</v>
      </c>
      <c r="AZ188" s="210">
        <f t="shared" si="151"/>
        <v>0</v>
      </c>
      <c r="BA188" s="210">
        <f t="shared" si="152"/>
        <v>0</v>
      </c>
      <c r="BB188" s="210">
        <f t="shared" si="153"/>
        <v>0</v>
      </c>
      <c r="BC188" s="210">
        <f t="shared" si="154"/>
        <v>0</v>
      </c>
      <c r="BE188" s="139" t="str">
        <f t="shared" si="130"/>
        <v>AOC breakout: 4x10G from 40G</v>
      </c>
      <c r="BF188" s="233">
        <f>IF(AF188=0,,10^-6*AF188*$BJ$5*'AOC-LPO-CPO'!P223)</f>
        <v>0</v>
      </c>
      <c r="BG188" s="233">
        <f>IF(AG188=0,,10^-6*AG188*$BJ$5*'AOC-LPO-CPO'!Q223)</f>
        <v>0</v>
      </c>
      <c r="BH188" s="233">
        <f>IF(AH188=0,,10^-6*AH188*$BJ$5*'AOC-LPO-CPO'!R223)</f>
        <v>0</v>
      </c>
      <c r="BI188" s="233">
        <f>IF(AI188=0,,10^-6*AI188*$BJ$5*'AOC-LPO-CPO'!S223)</f>
        <v>0</v>
      </c>
      <c r="BJ188" s="233">
        <f>IF(AJ188=0,,10^-6*AJ188*$BJ$5*'AOC-LPO-CPO'!T223)</f>
        <v>0</v>
      </c>
      <c r="BK188" s="233">
        <f>IF(AK188=0,,10^-6*AK188*$BJ$5*'AOC-LPO-CPO'!U223)</f>
        <v>0</v>
      </c>
      <c r="BL188" s="233">
        <f>IF(AL188=0,,10^-6*AL188*$BJ$5*'AOC-LPO-CPO'!V223)</f>
        <v>0</v>
      </c>
      <c r="BM188" s="233">
        <f>IF(AM188=0,,10^-6*AM188*$BJ$5*'AOC-LPO-CPO'!W223)</f>
        <v>0</v>
      </c>
      <c r="BN188" s="233">
        <f>IF(AN188=0,,10^-6*AN188*$BJ$5*'AOC-LPO-CPO'!X223)</f>
        <v>0</v>
      </c>
      <c r="BO188" s="233">
        <f>IF(AO188=0,,10^-6*AO188*$BJ$5*'AOC-LPO-CPO'!Y223)</f>
        <v>0</v>
      </c>
      <c r="BP188" s="233">
        <f>IF(AP188=0,,10^-6*AP188*$BJ$5*'AOC-LPO-CPO'!Z223)</f>
        <v>0</v>
      </c>
      <c r="BR188" s="139" t="str">
        <f t="shared" si="155"/>
        <v>AOC breakout: 4x10G from 40G</v>
      </c>
      <c r="BS188" s="233">
        <f>IF(AS188=0,,10^-6*AS188*$BW$5*'AOC-LPO-CPO'!P223)</f>
        <v>0</v>
      </c>
      <c r="BT188" s="233">
        <f>IF(AT188=0,,10^-6*AT188*$BW$5*'AOC-LPO-CPO'!Q223)</f>
        <v>0</v>
      </c>
      <c r="BU188" s="233">
        <f>IF(AU188=0,,10^-6*AU188*$BW$5*'AOC-LPO-CPO'!R223)</f>
        <v>0</v>
      </c>
      <c r="BV188" s="233">
        <f>IF(AV188=0,,10^-6*AV188*$BW$5*'AOC-LPO-CPO'!S223)</f>
        <v>0</v>
      </c>
      <c r="BW188" s="233">
        <f>IF(AW188=0,,10^-6*AW188*$BW$5*'AOC-LPO-CPO'!T223)</f>
        <v>0</v>
      </c>
      <c r="BX188" s="233">
        <f>IF(AX188=0,,10^-6*AX188*$BW$5*'AOC-LPO-CPO'!U223)</f>
        <v>0</v>
      </c>
      <c r="BY188" s="233">
        <f>IF(AY188=0,,10^-6*AY188*$BW$5*'AOC-LPO-CPO'!V223)</f>
        <v>0</v>
      </c>
      <c r="BZ188" s="233">
        <f>IF(AZ188=0,,10^-6*AZ188*$BW$5*'AOC-LPO-CPO'!W223)</f>
        <v>0</v>
      </c>
      <c r="CA188" s="233">
        <f>IF(BA188=0,,10^-6*BA188*$BW$5*'AOC-LPO-CPO'!X223)</f>
        <v>0</v>
      </c>
      <c r="CB188" s="233">
        <f>IF(BB188=0,,10^-6*BB188*$BW$5*'AOC-LPO-CPO'!Y223)</f>
        <v>0</v>
      </c>
      <c r="CC188" s="233">
        <f>IF(BC188=0,,10^-6*BC188*$BW$5*'AOC-LPO-CPO'!Z223)</f>
        <v>0</v>
      </c>
    </row>
    <row r="189" spans="1:81">
      <c r="A189" s="218" t="s">
        <v>69</v>
      </c>
      <c r="B189" s="139" t="str">
        <f>'AOC-LPO-CPO'!B10</f>
        <v>AOC 12x≤12.5G CXP</v>
      </c>
      <c r="C189" s="210">
        <f>'AOC-LPO-CPO'!C82</f>
        <v>0</v>
      </c>
      <c r="D189" s="210">
        <f>'AOC-LPO-CPO'!D82</f>
        <v>0</v>
      </c>
      <c r="E189" s="210">
        <f>'AOC-LPO-CPO'!E82</f>
        <v>0</v>
      </c>
      <c r="F189" s="210">
        <f>'AOC-LPO-CPO'!F82</f>
        <v>0</v>
      </c>
      <c r="G189" s="210">
        <f>'AOC-LPO-CPO'!G82</f>
        <v>0</v>
      </c>
      <c r="H189" s="210">
        <f>'AOC-LPO-CPO'!H82</f>
        <v>0</v>
      </c>
      <c r="I189" s="210">
        <f>'AOC-LPO-CPO'!I82</f>
        <v>0</v>
      </c>
      <c r="J189" s="210">
        <f>'AOC-LPO-CPO'!J82</f>
        <v>0</v>
      </c>
      <c r="K189" s="210">
        <f>'AOC-LPO-CPO'!K82</f>
        <v>0</v>
      </c>
      <c r="L189" s="210">
        <f>'AOC-LPO-CPO'!L82</f>
        <v>0</v>
      </c>
      <c r="M189" s="210">
        <f>'AOC-LPO-CPO'!M82</f>
        <v>0</v>
      </c>
      <c r="O189" s="139" t="str">
        <f t="shared" si="129"/>
        <v>AOC 12x≤12.5G CXP</v>
      </c>
      <c r="P189" s="210">
        <f>'AOC-LPO-CPO'!C117</f>
        <v>0</v>
      </c>
      <c r="Q189" s="210">
        <f>'AOC-LPO-CPO'!D117</f>
        <v>0</v>
      </c>
      <c r="R189" s="210">
        <f>'AOC-LPO-CPO'!E117</f>
        <v>0</v>
      </c>
      <c r="S189" s="210">
        <f>'AOC-LPO-CPO'!F117</f>
        <v>0</v>
      </c>
      <c r="T189" s="210">
        <f>'AOC-LPO-CPO'!G117</f>
        <v>0</v>
      </c>
      <c r="U189" s="210">
        <f>'AOC-LPO-CPO'!H117</f>
        <v>0</v>
      </c>
      <c r="V189" s="210">
        <f>'AOC-LPO-CPO'!I117</f>
        <v>0</v>
      </c>
      <c r="W189" s="210">
        <f>'AOC-LPO-CPO'!J117</f>
        <v>0</v>
      </c>
      <c r="X189" s="210">
        <f>'AOC-LPO-CPO'!K117</f>
        <v>0</v>
      </c>
      <c r="Y189" s="210">
        <f>'AOC-LPO-CPO'!L117</f>
        <v>0</v>
      </c>
      <c r="Z189" s="210">
        <f>'AOC-LPO-CPO'!M117</f>
        <v>0</v>
      </c>
      <c r="AB189" s="211" t="s">
        <v>105</v>
      </c>
      <c r="AC189" s="267" t="s">
        <v>105</v>
      </c>
      <c r="AE189" s="139" t="str">
        <f t="shared" si="156"/>
        <v>AOC 12x≤12.5G CXP</v>
      </c>
      <c r="AF189" s="210">
        <f t="shared" si="133"/>
        <v>0</v>
      </c>
      <c r="AG189" s="210">
        <f t="shared" si="134"/>
        <v>0</v>
      </c>
      <c r="AH189" s="210">
        <f t="shared" si="135"/>
        <v>0</v>
      </c>
      <c r="AI189" s="210">
        <f t="shared" si="136"/>
        <v>0</v>
      </c>
      <c r="AJ189" s="210">
        <f t="shared" si="137"/>
        <v>0</v>
      </c>
      <c r="AK189" s="210">
        <f t="shared" si="138"/>
        <v>0</v>
      </c>
      <c r="AL189" s="210">
        <f t="shared" si="139"/>
        <v>0</v>
      </c>
      <c r="AM189" s="210">
        <f t="shared" si="140"/>
        <v>0</v>
      </c>
      <c r="AN189" s="210">
        <f t="shared" si="141"/>
        <v>0</v>
      </c>
      <c r="AO189" s="210">
        <f t="shared" si="142"/>
        <v>0</v>
      </c>
      <c r="AP189" s="210">
        <f t="shared" si="143"/>
        <v>0</v>
      </c>
      <c r="AR189" s="139" t="str">
        <f t="shared" si="157"/>
        <v>AOC 12x≤12.5G CXP</v>
      </c>
      <c r="AS189" s="210">
        <f t="shared" si="144"/>
        <v>0</v>
      </c>
      <c r="AT189" s="210">
        <f t="shared" si="145"/>
        <v>0</v>
      </c>
      <c r="AU189" s="210">
        <f t="shared" si="146"/>
        <v>0</v>
      </c>
      <c r="AV189" s="210">
        <f t="shared" si="147"/>
        <v>0</v>
      </c>
      <c r="AW189" s="210">
        <f t="shared" si="148"/>
        <v>0</v>
      </c>
      <c r="AX189" s="210">
        <f t="shared" si="149"/>
        <v>0</v>
      </c>
      <c r="AY189" s="210">
        <f t="shared" si="150"/>
        <v>0</v>
      </c>
      <c r="AZ189" s="210">
        <f t="shared" si="151"/>
        <v>0</v>
      </c>
      <c r="BA189" s="210">
        <f t="shared" si="152"/>
        <v>0</v>
      </c>
      <c r="BB189" s="210">
        <f t="shared" si="153"/>
        <v>0</v>
      </c>
      <c r="BC189" s="210">
        <f t="shared" si="154"/>
        <v>0</v>
      </c>
      <c r="BE189" s="139" t="str">
        <f t="shared" si="130"/>
        <v>AOC 12x≤12.5G CXP</v>
      </c>
      <c r="BF189" s="233">
        <f>IF(AF189=0,,10^-6*AF189*$BJ$5*'AOC-LPO-CPO'!P224)</f>
        <v>0</v>
      </c>
      <c r="BG189" s="233">
        <f>IF(AG189=0,,10^-6*AG189*$BJ$5*'AOC-LPO-CPO'!Q224)</f>
        <v>0</v>
      </c>
      <c r="BH189" s="233">
        <f>IF(AH189=0,,10^-6*AH189*$BJ$5*'AOC-LPO-CPO'!R224)</f>
        <v>0</v>
      </c>
      <c r="BI189" s="233">
        <f>IF(AI189=0,,10^-6*AI189*$BJ$5*'AOC-LPO-CPO'!S224)</f>
        <v>0</v>
      </c>
      <c r="BJ189" s="233">
        <f>IF(AJ189=0,,10^-6*AJ189*$BJ$5*'AOC-LPO-CPO'!T224)</f>
        <v>0</v>
      </c>
      <c r="BK189" s="233">
        <f>IF(AK189=0,,10^-6*AK189*$BJ$5*'AOC-LPO-CPO'!U224)</f>
        <v>0</v>
      </c>
      <c r="BL189" s="233">
        <f>IF(AL189=0,,10^-6*AL189*$BJ$5*'AOC-LPO-CPO'!V224)</f>
        <v>0</v>
      </c>
      <c r="BM189" s="233">
        <f>IF(AM189=0,,10^-6*AM189*$BJ$5*'AOC-LPO-CPO'!W224)</f>
        <v>0</v>
      </c>
      <c r="BN189" s="233">
        <f>IF(AN189=0,,10^-6*AN189*$BJ$5*'AOC-LPO-CPO'!X224)</f>
        <v>0</v>
      </c>
      <c r="BO189" s="233">
        <f>IF(AO189=0,,10^-6*AO189*$BJ$5*'AOC-LPO-CPO'!Y224)</f>
        <v>0</v>
      </c>
      <c r="BP189" s="233">
        <f>IF(AP189=0,,10^-6*AP189*$BJ$5*'AOC-LPO-CPO'!Z224)</f>
        <v>0</v>
      </c>
      <c r="BR189" s="139" t="str">
        <f t="shared" si="155"/>
        <v>AOC 12x≤12.5G CXP</v>
      </c>
      <c r="BS189" s="233">
        <f>IF(AS189=0,,10^-6*AS189*$BW$5*'AOC-LPO-CPO'!P224)</f>
        <v>0</v>
      </c>
      <c r="BT189" s="233">
        <f>IF(AT189=0,,10^-6*AT189*$BW$5*'AOC-LPO-CPO'!Q224)</f>
        <v>0</v>
      </c>
      <c r="BU189" s="233">
        <f>IF(AU189=0,,10^-6*AU189*$BW$5*'AOC-LPO-CPO'!R224)</f>
        <v>0</v>
      </c>
      <c r="BV189" s="233">
        <f>IF(AV189=0,,10^-6*AV189*$BW$5*'AOC-LPO-CPO'!S224)</f>
        <v>0</v>
      </c>
      <c r="BW189" s="233">
        <f>IF(AW189=0,,10^-6*AW189*$BW$5*'AOC-LPO-CPO'!T224)</f>
        <v>0</v>
      </c>
      <c r="BX189" s="233">
        <f>IF(AX189=0,,10^-6*AX189*$BW$5*'AOC-LPO-CPO'!U224)</f>
        <v>0</v>
      </c>
      <c r="BY189" s="233">
        <f>IF(AY189=0,,10^-6*AY189*$BW$5*'AOC-LPO-CPO'!V224)</f>
        <v>0</v>
      </c>
      <c r="BZ189" s="233">
        <f>IF(AZ189=0,,10^-6*AZ189*$BW$5*'AOC-LPO-CPO'!W224)</f>
        <v>0</v>
      </c>
      <c r="CA189" s="233">
        <f>IF(BA189=0,,10^-6*BA189*$BW$5*'AOC-LPO-CPO'!X224)</f>
        <v>0</v>
      </c>
      <c r="CB189" s="233">
        <f>IF(BB189=0,,10^-6*BB189*$BW$5*'AOC-LPO-CPO'!Y224)</f>
        <v>0</v>
      </c>
      <c r="CC189" s="233">
        <f>IF(BC189=0,,10^-6*BC189*$BW$5*'AOC-LPO-CPO'!Z224)</f>
        <v>0</v>
      </c>
    </row>
    <row r="190" spans="1:81">
      <c r="A190" s="218" t="s">
        <v>69</v>
      </c>
      <c r="B190" s="139" t="str">
        <f>'AOC-LPO-CPO'!B11</f>
        <v>EOM 12x≤12.5G XCVR - CXP</v>
      </c>
      <c r="C190" s="210">
        <f>'AOC-LPO-CPO'!C83</f>
        <v>0</v>
      </c>
      <c r="D190" s="210">
        <f>'AOC-LPO-CPO'!D83</f>
        <v>0</v>
      </c>
      <c r="E190" s="210">
        <f>'AOC-LPO-CPO'!E83</f>
        <v>0</v>
      </c>
      <c r="F190" s="210">
        <f>'AOC-LPO-CPO'!F83</f>
        <v>0</v>
      </c>
      <c r="G190" s="210">
        <f>'AOC-LPO-CPO'!G83</f>
        <v>0</v>
      </c>
      <c r="H190" s="210">
        <f>'AOC-LPO-CPO'!H83</f>
        <v>0</v>
      </c>
      <c r="I190" s="210">
        <f>'AOC-LPO-CPO'!I83</f>
        <v>0</v>
      </c>
      <c r="J190" s="210">
        <f>'AOC-LPO-CPO'!J83</f>
        <v>0</v>
      </c>
      <c r="K190" s="210">
        <f>'AOC-LPO-CPO'!K83</f>
        <v>0</v>
      </c>
      <c r="L190" s="210">
        <f>'AOC-LPO-CPO'!L83</f>
        <v>0</v>
      </c>
      <c r="M190" s="210">
        <f>'AOC-LPO-CPO'!M83</f>
        <v>0</v>
      </c>
      <c r="O190" s="139" t="str">
        <f t="shared" si="129"/>
        <v>EOM 12x≤12.5G XCVR - CXP</v>
      </c>
      <c r="P190" s="210">
        <f>'AOC-LPO-CPO'!C118</f>
        <v>0</v>
      </c>
      <c r="Q190" s="210">
        <f>'AOC-LPO-CPO'!D118</f>
        <v>0</v>
      </c>
      <c r="R190" s="210">
        <f>'AOC-LPO-CPO'!E118</f>
        <v>0</v>
      </c>
      <c r="S190" s="210">
        <f>'AOC-LPO-CPO'!F118</f>
        <v>0</v>
      </c>
      <c r="T190" s="210">
        <f>'AOC-LPO-CPO'!G118</f>
        <v>0</v>
      </c>
      <c r="U190" s="210">
        <f>'AOC-LPO-CPO'!H118</f>
        <v>0</v>
      </c>
      <c r="V190" s="210">
        <f>'AOC-LPO-CPO'!I118</f>
        <v>0</v>
      </c>
      <c r="W190" s="210">
        <f>'AOC-LPO-CPO'!J118</f>
        <v>0</v>
      </c>
      <c r="X190" s="210">
        <f>'AOC-LPO-CPO'!K118</f>
        <v>0</v>
      </c>
      <c r="Y190" s="210">
        <f>'AOC-LPO-CPO'!L118</f>
        <v>0</v>
      </c>
      <c r="Z190" s="210">
        <f>'AOC-LPO-CPO'!M118</f>
        <v>0</v>
      </c>
      <c r="AB190" s="211" t="s">
        <v>105</v>
      </c>
      <c r="AC190" s="267" t="s">
        <v>105</v>
      </c>
      <c r="AE190" s="139" t="str">
        <f t="shared" si="156"/>
        <v>EOM 12x≤12.5G XCVR - CXP</v>
      </c>
      <c r="AF190" s="210">
        <f t="shared" si="133"/>
        <v>0</v>
      </c>
      <c r="AG190" s="210">
        <f t="shared" si="134"/>
        <v>0</v>
      </c>
      <c r="AH190" s="210">
        <f t="shared" si="135"/>
        <v>0</v>
      </c>
      <c r="AI190" s="210">
        <f t="shared" si="136"/>
        <v>0</v>
      </c>
      <c r="AJ190" s="210">
        <f t="shared" si="137"/>
        <v>0</v>
      </c>
      <c r="AK190" s="210">
        <f t="shared" si="138"/>
        <v>0</v>
      </c>
      <c r="AL190" s="210">
        <f t="shared" si="139"/>
        <v>0</v>
      </c>
      <c r="AM190" s="210">
        <f t="shared" si="140"/>
        <v>0</v>
      </c>
      <c r="AN190" s="210">
        <f t="shared" si="141"/>
        <v>0</v>
      </c>
      <c r="AO190" s="210">
        <f t="shared" si="142"/>
        <v>0</v>
      </c>
      <c r="AP190" s="210">
        <f t="shared" si="143"/>
        <v>0</v>
      </c>
      <c r="AR190" s="139" t="str">
        <f t="shared" si="157"/>
        <v>EOM 12x≤12.5G XCVR - CXP</v>
      </c>
      <c r="AS190" s="210">
        <f t="shared" si="144"/>
        <v>0</v>
      </c>
      <c r="AT190" s="210">
        <f t="shared" si="145"/>
        <v>0</v>
      </c>
      <c r="AU190" s="210">
        <f t="shared" si="146"/>
        <v>0</v>
      </c>
      <c r="AV190" s="210">
        <f t="shared" si="147"/>
        <v>0</v>
      </c>
      <c r="AW190" s="210">
        <f t="shared" si="148"/>
        <v>0</v>
      </c>
      <c r="AX190" s="210">
        <f t="shared" si="149"/>
        <v>0</v>
      </c>
      <c r="AY190" s="210">
        <f t="shared" si="150"/>
        <v>0</v>
      </c>
      <c r="AZ190" s="210">
        <f t="shared" si="151"/>
        <v>0</v>
      </c>
      <c r="BA190" s="210">
        <f t="shared" si="152"/>
        <v>0</v>
      </c>
      <c r="BB190" s="210">
        <f t="shared" si="153"/>
        <v>0</v>
      </c>
      <c r="BC190" s="210">
        <f t="shared" si="154"/>
        <v>0</v>
      </c>
      <c r="BE190" s="139" t="str">
        <f t="shared" si="130"/>
        <v>EOM 12x≤12.5G XCVR - CXP</v>
      </c>
      <c r="BF190" s="233">
        <f>IF(AF190=0,,10^-6*AF190*$BJ$5*'AOC-LPO-CPO'!P225)</f>
        <v>0</v>
      </c>
      <c r="BG190" s="233">
        <f>IF(AG190=0,,10^-6*AG190*$BJ$5*'AOC-LPO-CPO'!Q225)</f>
        <v>0</v>
      </c>
      <c r="BH190" s="233">
        <f>IF(AH190=0,,10^-6*AH190*$BJ$5*'AOC-LPO-CPO'!R225)</f>
        <v>0</v>
      </c>
      <c r="BI190" s="233">
        <f>IF(AI190=0,,10^-6*AI190*$BJ$5*'AOC-LPO-CPO'!S225)</f>
        <v>0</v>
      </c>
      <c r="BJ190" s="233">
        <f>IF(AJ190=0,,10^-6*AJ190*$BJ$5*'AOC-LPO-CPO'!T225)</f>
        <v>0</v>
      </c>
      <c r="BK190" s="233">
        <f>IF(AK190=0,,10^-6*AK190*$BJ$5*'AOC-LPO-CPO'!U225)</f>
        <v>0</v>
      </c>
      <c r="BL190" s="233">
        <f>IF(AL190=0,,10^-6*AL190*$BJ$5*'AOC-LPO-CPO'!V225)</f>
        <v>0</v>
      </c>
      <c r="BM190" s="233">
        <f>IF(AM190=0,,10^-6*AM190*$BJ$5*'AOC-LPO-CPO'!W225)</f>
        <v>0</v>
      </c>
      <c r="BN190" s="233">
        <f>IF(AN190=0,,10^-6*AN190*$BJ$5*'AOC-LPO-CPO'!X225)</f>
        <v>0</v>
      </c>
      <c r="BO190" s="233">
        <f>IF(AO190=0,,10^-6*AO190*$BJ$5*'AOC-LPO-CPO'!Y225)</f>
        <v>0</v>
      </c>
      <c r="BP190" s="233">
        <f>IF(AP190=0,,10^-6*AP190*$BJ$5*'AOC-LPO-CPO'!Z225)</f>
        <v>0</v>
      </c>
      <c r="BR190" s="139" t="str">
        <f t="shared" si="155"/>
        <v>EOM 12x≤12.5G XCVR - CXP</v>
      </c>
      <c r="BS190" s="233">
        <f>IF(AS190=0,,10^-6*AS190*$BW$5*'AOC-LPO-CPO'!P225)</f>
        <v>0</v>
      </c>
      <c r="BT190" s="233">
        <f>IF(AT190=0,,10^-6*AT190*$BW$5*'AOC-LPO-CPO'!Q225)</f>
        <v>0</v>
      </c>
      <c r="BU190" s="233">
        <f>IF(AU190=0,,10^-6*AU190*$BW$5*'AOC-LPO-CPO'!R225)</f>
        <v>0</v>
      </c>
      <c r="BV190" s="233">
        <f>IF(AV190=0,,10^-6*AV190*$BW$5*'AOC-LPO-CPO'!S225)</f>
        <v>0</v>
      </c>
      <c r="BW190" s="233">
        <f>IF(AW190=0,,10^-6*AW190*$BW$5*'AOC-LPO-CPO'!T225)</f>
        <v>0</v>
      </c>
      <c r="BX190" s="233">
        <f>IF(AX190=0,,10^-6*AX190*$BW$5*'AOC-LPO-CPO'!U225)</f>
        <v>0</v>
      </c>
      <c r="BY190" s="233">
        <f>IF(AY190=0,,10^-6*AY190*$BW$5*'AOC-LPO-CPO'!V225)</f>
        <v>0</v>
      </c>
      <c r="BZ190" s="233">
        <f>IF(AZ190=0,,10^-6*AZ190*$BW$5*'AOC-LPO-CPO'!W225)</f>
        <v>0</v>
      </c>
      <c r="CA190" s="233">
        <f>IF(BA190=0,,10^-6*BA190*$BW$5*'AOC-LPO-CPO'!X225)</f>
        <v>0</v>
      </c>
      <c r="CB190" s="233">
        <f>IF(BB190=0,,10^-6*BB190*$BW$5*'AOC-LPO-CPO'!Y225)</f>
        <v>0</v>
      </c>
      <c r="CC190" s="233">
        <f>IF(BC190=0,,10^-6*BC190*$BW$5*'AOC-LPO-CPO'!Z225)</f>
        <v>0</v>
      </c>
    </row>
    <row r="191" spans="1:81">
      <c r="A191" s="218" t="s">
        <v>69</v>
      </c>
      <c r="B191" s="139" t="str">
        <f>'AOC-LPO-CPO'!B12</f>
        <v>AOC 4x12-14G QSFP+</v>
      </c>
      <c r="C191" s="210">
        <f>'AOC-LPO-CPO'!C84</f>
        <v>0</v>
      </c>
      <c r="D191" s="210">
        <f>'AOC-LPO-CPO'!D84</f>
        <v>0</v>
      </c>
      <c r="E191" s="210">
        <f>'AOC-LPO-CPO'!E84</f>
        <v>0</v>
      </c>
      <c r="F191" s="210">
        <f>'AOC-LPO-CPO'!F84</f>
        <v>0</v>
      </c>
      <c r="G191" s="210">
        <f>'AOC-LPO-CPO'!G84</f>
        <v>0</v>
      </c>
      <c r="H191" s="210">
        <f>'AOC-LPO-CPO'!H84</f>
        <v>0</v>
      </c>
      <c r="I191" s="210">
        <f>'AOC-LPO-CPO'!I84</f>
        <v>0</v>
      </c>
      <c r="J191" s="210">
        <f>'AOC-LPO-CPO'!J84</f>
        <v>0</v>
      </c>
      <c r="K191" s="210">
        <f>'AOC-LPO-CPO'!K84</f>
        <v>0</v>
      </c>
      <c r="L191" s="210">
        <f>'AOC-LPO-CPO'!L84</f>
        <v>0</v>
      </c>
      <c r="M191" s="210">
        <f>'AOC-LPO-CPO'!M84</f>
        <v>0</v>
      </c>
      <c r="O191" s="139" t="str">
        <f t="shared" si="129"/>
        <v>AOC 4x12-14G QSFP+</v>
      </c>
      <c r="P191" s="210">
        <f>'AOC-LPO-CPO'!C119</f>
        <v>0</v>
      </c>
      <c r="Q191" s="210">
        <f>'AOC-LPO-CPO'!D119</f>
        <v>0</v>
      </c>
      <c r="R191" s="210">
        <f>'AOC-LPO-CPO'!E119</f>
        <v>0</v>
      </c>
      <c r="S191" s="210">
        <f>'AOC-LPO-CPO'!F119</f>
        <v>0</v>
      </c>
      <c r="T191" s="210">
        <f>'AOC-LPO-CPO'!G119</f>
        <v>0</v>
      </c>
      <c r="U191" s="210">
        <f>'AOC-LPO-CPO'!H119</f>
        <v>0</v>
      </c>
      <c r="V191" s="210">
        <f>'AOC-LPO-CPO'!I119</f>
        <v>0</v>
      </c>
      <c r="W191" s="210">
        <f>'AOC-LPO-CPO'!J119</f>
        <v>0</v>
      </c>
      <c r="X191" s="210">
        <f>'AOC-LPO-CPO'!K119</f>
        <v>0</v>
      </c>
      <c r="Y191" s="210">
        <f>'AOC-LPO-CPO'!L119</f>
        <v>0</v>
      </c>
      <c r="Z191" s="210">
        <f>'AOC-LPO-CPO'!M119</f>
        <v>0</v>
      </c>
      <c r="AB191" s="211" t="s">
        <v>105</v>
      </c>
      <c r="AC191" s="267" t="s">
        <v>105</v>
      </c>
      <c r="AE191" s="139" t="str">
        <f t="shared" si="156"/>
        <v>AOC 4x12-14G QSFP+</v>
      </c>
      <c r="AF191" s="210">
        <f t="shared" si="133"/>
        <v>0</v>
      </c>
      <c r="AG191" s="210">
        <f t="shared" si="134"/>
        <v>0</v>
      </c>
      <c r="AH191" s="210">
        <f t="shared" si="135"/>
        <v>0</v>
      </c>
      <c r="AI191" s="210">
        <f t="shared" si="136"/>
        <v>0</v>
      </c>
      <c r="AJ191" s="210">
        <f t="shared" si="137"/>
        <v>0</v>
      </c>
      <c r="AK191" s="210">
        <f t="shared" si="138"/>
        <v>0</v>
      </c>
      <c r="AL191" s="210">
        <f t="shared" si="139"/>
        <v>0</v>
      </c>
      <c r="AM191" s="210">
        <f t="shared" si="140"/>
        <v>0</v>
      </c>
      <c r="AN191" s="210">
        <f t="shared" si="141"/>
        <v>0</v>
      </c>
      <c r="AO191" s="210">
        <f t="shared" si="142"/>
        <v>0</v>
      </c>
      <c r="AP191" s="210">
        <f t="shared" si="143"/>
        <v>0</v>
      </c>
      <c r="AR191" s="139" t="str">
        <f t="shared" si="157"/>
        <v>AOC 4x12-14G QSFP+</v>
      </c>
      <c r="AS191" s="210">
        <f t="shared" si="144"/>
        <v>0</v>
      </c>
      <c r="AT191" s="210">
        <f t="shared" si="145"/>
        <v>0</v>
      </c>
      <c r="AU191" s="210">
        <f t="shared" si="146"/>
        <v>0</v>
      </c>
      <c r="AV191" s="210">
        <f t="shared" si="147"/>
        <v>0</v>
      </c>
      <c r="AW191" s="210">
        <f t="shared" si="148"/>
        <v>0</v>
      </c>
      <c r="AX191" s="210">
        <f t="shared" si="149"/>
        <v>0</v>
      </c>
      <c r="AY191" s="210">
        <f t="shared" si="150"/>
        <v>0</v>
      </c>
      <c r="AZ191" s="210">
        <f t="shared" si="151"/>
        <v>0</v>
      </c>
      <c r="BA191" s="210">
        <f t="shared" si="152"/>
        <v>0</v>
      </c>
      <c r="BB191" s="210">
        <f t="shared" si="153"/>
        <v>0</v>
      </c>
      <c r="BC191" s="210">
        <f t="shared" si="154"/>
        <v>0</v>
      </c>
      <c r="BE191" s="139" t="str">
        <f t="shared" si="130"/>
        <v>AOC 4x12-14G QSFP+</v>
      </c>
      <c r="BF191" s="233">
        <f>IF(AF191=0,,10^-6*AF191*$BJ$5*'AOC-LPO-CPO'!P226)</f>
        <v>0</v>
      </c>
      <c r="BG191" s="233">
        <f>IF(AG191=0,,10^-6*AG191*$BJ$5*'AOC-LPO-CPO'!Q226)</f>
        <v>0</v>
      </c>
      <c r="BH191" s="233">
        <f>IF(AH191=0,,10^-6*AH191*$BJ$5*'AOC-LPO-CPO'!R226)</f>
        <v>0</v>
      </c>
      <c r="BI191" s="233">
        <f>IF(AI191=0,,10^-6*AI191*$BJ$5*'AOC-LPO-CPO'!S226)</f>
        <v>0</v>
      </c>
      <c r="BJ191" s="233">
        <f>IF(AJ191=0,,10^-6*AJ191*$BJ$5*'AOC-LPO-CPO'!T226)</f>
        <v>0</v>
      </c>
      <c r="BK191" s="233">
        <f>IF(AK191=0,,10^-6*AK191*$BJ$5*'AOC-LPO-CPO'!U226)</f>
        <v>0</v>
      </c>
      <c r="BL191" s="233">
        <f>IF(AL191=0,,10^-6*AL191*$BJ$5*'AOC-LPO-CPO'!V226)</f>
        <v>0</v>
      </c>
      <c r="BM191" s="233">
        <f>IF(AM191=0,,10^-6*AM191*$BJ$5*'AOC-LPO-CPO'!W226)</f>
        <v>0</v>
      </c>
      <c r="BN191" s="233">
        <f>IF(AN191=0,,10^-6*AN191*$BJ$5*'AOC-LPO-CPO'!X226)</f>
        <v>0</v>
      </c>
      <c r="BO191" s="233">
        <f>IF(AO191=0,,10^-6*AO191*$BJ$5*'AOC-LPO-CPO'!Y226)</f>
        <v>0</v>
      </c>
      <c r="BP191" s="233">
        <f>IF(AP191=0,,10^-6*AP191*$BJ$5*'AOC-LPO-CPO'!Z226)</f>
        <v>0</v>
      </c>
      <c r="BR191" s="139" t="str">
        <f t="shared" si="155"/>
        <v>AOC 4x12-14G QSFP+</v>
      </c>
      <c r="BS191" s="233">
        <f>IF(AS191=0,,10^-6*AS191*$BW$5*'AOC-LPO-CPO'!P226)</f>
        <v>0</v>
      </c>
      <c r="BT191" s="233">
        <f>IF(AT191=0,,10^-6*AT191*$BW$5*'AOC-LPO-CPO'!Q226)</f>
        <v>0</v>
      </c>
      <c r="BU191" s="233">
        <f>IF(AU191=0,,10^-6*AU191*$BW$5*'AOC-LPO-CPO'!R226)</f>
        <v>0</v>
      </c>
      <c r="BV191" s="233">
        <f>IF(AV191=0,,10^-6*AV191*$BW$5*'AOC-LPO-CPO'!S226)</f>
        <v>0</v>
      </c>
      <c r="BW191" s="233">
        <f>IF(AW191=0,,10^-6*AW191*$BW$5*'AOC-LPO-CPO'!T226)</f>
        <v>0</v>
      </c>
      <c r="BX191" s="233">
        <f>IF(AX191=0,,10^-6*AX191*$BW$5*'AOC-LPO-CPO'!U226)</f>
        <v>0</v>
      </c>
      <c r="BY191" s="233">
        <f>IF(AY191=0,,10^-6*AY191*$BW$5*'AOC-LPO-CPO'!V226)</f>
        <v>0</v>
      </c>
      <c r="BZ191" s="233">
        <f>IF(AZ191=0,,10^-6*AZ191*$BW$5*'AOC-LPO-CPO'!W226)</f>
        <v>0</v>
      </c>
      <c r="CA191" s="233">
        <f>IF(BA191=0,,10^-6*BA191*$BW$5*'AOC-LPO-CPO'!X226)</f>
        <v>0</v>
      </c>
      <c r="CB191" s="233">
        <f>IF(BB191=0,,10^-6*BB191*$BW$5*'AOC-LPO-CPO'!Y226)</f>
        <v>0</v>
      </c>
      <c r="CC191" s="233">
        <f>IF(BC191=0,,10^-6*BC191*$BW$5*'AOC-LPO-CPO'!Z226)</f>
        <v>0</v>
      </c>
    </row>
    <row r="192" spans="1:81">
      <c r="A192" s="218" t="s">
        <v>69</v>
      </c>
      <c r="B192" s="139" t="str">
        <f>'AOC-LPO-CPO'!B13</f>
        <v>AOC 4x12G Mini-SAS HD</v>
      </c>
      <c r="C192" s="210">
        <f>'AOC-LPO-CPO'!C85</f>
        <v>0</v>
      </c>
      <c r="D192" s="210">
        <f>'AOC-LPO-CPO'!D85</f>
        <v>0</v>
      </c>
      <c r="E192" s="210">
        <f>'AOC-LPO-CPO'!E85</f>
        <v>0</v>
      </c>
      <c r="F192" s="210">
        <f>'AOC-LPO-CPO'!F85</f>
        <v>0</v>
      </c>
      <c r="G192" s="210">
        <f>'AOC-LPO-CPO'!G85</f>
        <v>0</v>
      </c>
      <c r="H192" s="210">
        <f>'AOC-LPO-CPO'!H85</f>
        <v>0</v>
      </c>
      <c r="I192" s="210">
        <f>'AOC-LPO-CPO'!I85</f>
        <v>0</v>
      </c>
      <c r="J192" s="210">
        <f>'AOC-LPO-CPO'!J85</f>
        <v>0</v>
      </c>
      <c r="K192" s="210">
        <f>'AOC-LPO-CPO'!K85</f>
        <v>0</v>
      </c>
      <c r="L192" s="210">
        <f>'AOC-LPO-CPO'!L85</f>
        <v>0</v>
      </c>
      <c r="M192" s="210">
        <f>'AOC-LPO-CPO'!M85</f>
        <v>0</v>
      </c>
      <c r="O192" s="139" t="str">
        <f t="shared" si="129"/>
        <v>AOC 4x12G Mini-SAS HD</v>
      </c>
      <c r="P192" s="210">
        <f>'AOC-LPO-CPO'!C120</f>
        <v>0</v>
      </c>
      <c r="Q192" s="210">
        <f>'AOC-LPO-CPO'!D120</f>
        <v>0</v>
      </c>
      <c r="R192" s="210">
        <f>'AOC-LPO-CPO'!E120</f>
        <v>0</v>
      </c>
      <c r="S192" s="210">
        <f>'AOC-LPO-CPO'!F120</f>
        <v>0</v>
      </c>
      <c r="T192" s="210">
        <f>'AOC-LPO-CPO'!G120</f>
        <v>0</v>
      </c>
      <c r="U192" s="210">
        <f>'AOC-LPO-CPO'!H120</f>
        <v>0</v>
      </c>
      <c r="V192" s="210">
        <f>'AOC-LPO-CPO'!I120</f>
        <v>0</v>
      </c>
      <c r="W192" s="210">
        <f>'AOC-LPO-CPO'!J120</f>
        <v>0</v>
      </c>
      <c r="X192" s="210">
        <f>'AOC-LPO-CPO'!K120</f>
        <v>0</v>
      </c>
      <c r="Y192" s="210">
        <f>'AOC-LPO-CPO'!L120</f>
        <v>0</v>
      </c>
      <c r="Z192" s="210">
        <f>'AOC-LPO-CPO'!M120</f>
        <v>0</v>
      </c>
      <c r="AB192" s="211" t="s">
        <v>105</v>
      </c>
      <c r="AC192" s="267" t="s">
        <v>105</v>
      </c>
      <c r="AE192" s="139" t="str">
        <f t="shared" si="156"/>
        <v>AOC 4x12G Mini-SAS HD</v>
      </c>
      <c r="AF192" s="210">
        <f t="shared" si="133"/>
        <v>0</v>
      </c>
      <c r="AG192" s="210">
        <f t="shared" si="134"/>
        <v>0</v>
      </c>
      <c r="AH192" s="210">
        <f t="shared" si="135"/>
        <v>0</v>
      </c>
      <c r="AI192" s="210">
        <f t="shared" si="136"/>
        <v>0</v>
      </c>
      <c r="AJ192" s="210">
        <f t="shared" si="137"/>
        <v>0</v>
      </c>
      <c r="AK192" s="210">
        <f t="shared" si="138"/>
        <v>0</v>
      </c>
      <c r="AL192" s="210">
        <f t="shared" si="139"/>
        <v>0</v>
      </c>
      <c r="AM192" s="210">
        <f t="shared" si="140"/>
        <v>0</v>
      </c>
      <c r="AN192" s="210">
        <f t="shared" si="141"/>
        <v>0</v>
      </c>
      <c r="AO192" s="210">
        <f t="shared" si="142"/>
        <v>0</v>
      </c>
      <c r="AP192" s="210">
        <f t="shared" si="143"/>
        <v>0</v>
      </c>
      <c r="AR192" s="139" t="str">
        <f t="shared" si="157"/>
        <v>AOC 4x12G Mini-SAS HD</v>
      </c>
      <c r="AS192" s="210">
        <f t="shared" si="144"/>
        <v>0</v>
      </c>
      <c r="AT192" s="210">
        <f t="shared" si="145"/>
        <v>0</v>
      </c>
      <c r="AU192" s="210">
        <f t="shared" si="146"/>
        <v>0</v>
      </c>
      <c r="AV192" s="210">
        <f t="shared" si="147"/>
        <v>0</v>
      </c>
      <c r="AW192" s="210">
        <f t="shared" si="148"/>
        <v>0</v>
      </c>
      <c r="AX192" s="210">
        <f t="shared" si="149"/>
        <v>0</v>
      </c>
      <c r="AY192" s="210">
        <f t="shared" si="150"/>
        <v>0</v>
      </c>
      <c r="AZ192" s="210">
        <f t="shared" si="151"/>
        <v>0</v>
      </c>
      <c r="BA192" s="210">
        <f t="shared" si="152"/>
        <v>0</v>
      </c>
      <c r="BB192" s="210">
        <f t="shared" si="153"/>
        <v>0</v>
      </c>
      <c r="BC192" s="210">
        <f t="shared" si="154"/>
        <v>0</v>
      </c>
      <c r="BE192" s="139" t="str">
        <f t="shared" si="130"/>
        <v>AOC 4x12G Mini-SAS HD</v>
      </c>
      <c r="BF192" s="233">
        <f>IF(AF192=0,,10^-6*AF192*$BJ$5*'AOC-LPO-CPO'!P227)</f>
        <v>0</v>
      </c>
      <c r="BG192" s="233">
        <f>IF(AG192=0,,10^-6*AG192*$BJ$5*'AOC-LPO-CPO'!Q227)</f>
        <v>0</v>
      </c>
      <c r="BH192" s="233">
        <f>IF(AH192=0,,10^-6*AH192*$BJ$5*'AOC-LPO-CPO'!R227)</f>
        <v>0</v>
      </c>
      <c r="BI192" s="233">
        <f>IF(AI192=0,,10^-6*AI192*$BJ$5*'AOC-LPO-CPO'!S227)</f>
        <v>0</v>
      </c>
      <c r="BJ192" s="233">
        <f>IF(AJ192=0,,10^-6*AJ192*$BJ$5*'AOC-LPO-CPO'!T227)</f>
        <v>0</v>
      </c>
      <c r="BK192" s="233">
        <f>IF(AK192=0,,10^-6*AK192*$BJ$5*'AOC-LPO-CPO'!U227)</f>
        <v>0</v>
      </c>
      <c r="BL192" s="233">
        <f>IF(AL192=0,,10^-6*AL192*$BJ$5*'AOC-LPO-CPO'!V227)</f>
        <v>0</v>
      </c>
      <c r="BM192" s="233">
        <f>IF(AM192=0,,10^-6*AM192*$BJ$5*'AOC-LPO-CPO'!W227)</f>
        <v>0</v>
      </c>
      <c r="BN192" s="233">
        <f>IF(AN192=0,,10^-6*AN192*$BJ$5*'AOC-LPO-CPO'!X227)</f>
        <v>0</v>
      </c>
      <c r="BO192" s="233">
        <f>IF(AO192=0,,10^-6*AO192*$BJ$5*'AOC-LPO-CPO'!Y227)</f>
        <v>0</v>
      </c>
      <c r="BP192" s="233">
        <f>IF(AP192=0,,10^-6*AP192*$BJ$5*'AOC-LPO-CPO'!Z227)</f>
        <v>0</v>
      </c>
      <c r="BR192" s="139" t="str">
        <f t="shared" si="155"/>
        <v>AOC 4x12G Mini-SAS HD</v>
      </c>
      <c r="BS192" s="233">
        <f>IF(AS192=0,,10^-6*AS192*$BW$5*'AOC-LPO-CPO'!P227)</f>
        <v>0</v>
      </c>
      <c r="BT192" s="233">
        <f>IF(AT192=0,,10^-6*AT192*$BW$5*'AOC-LPO-CPO'!Q227)</f>
        <v>0</v>
      </c>
      <c r="BU192" s="233">
        <f>IF(AU192=0,,10^-6*AU192*$BW$5*'AOC-LPO-CPO'!R227)</f>
        <v>0</v>
      </c>
      <c r="BV192" s="233">
        <f>IF(AV192=0,,10^-6*AV192*$BW$5*'AOC-LPO-CPO'!S227)</f>
        <v>0</v>
      </c>
      <c r="BW192" s="233">
        <f>IF(AW192=0,,10^-6*AW192*$BW$5*'AOC-LPO-CPO'!T227)</f>
        <v>0</v>
      </c>
      <c r="BX192" s="233">
        <f>IF(AX192=0,,10^-6*AX192*$BW$5*'AOC-LPO-CPO'!U227)</f>
        <v>0</v>
      </c>
      <c r="BY192" s="233">
        <f>IF(AY192=0,,10^-6*AY192*$BW$5*'AOC-LPO-CPO'!V227)</f>
        <v>0</v>
      </c>
      <c r="BZ192" s="233">
        <f>IF(AZ192=0,,10^-6*AZ192*$BW$5*'AOC-LPO-CPO'!W227)</f>
        <v>0</v>
      </c>
      <c r="CA192" s="233">
        <f>IF(BA192=0,,10^-6*BA192*$BW$5*'AOC-LPO-CPO'!X227)</f>
        <v>0</v>
      </c>
      <c r="CB192" s="233">
        <f>IF(BB192=0,,10^-6*BB192*$BW$5*'AOC-LPO-CPO'!Y227)</f>
        <v>0</v>
      </c>
      <c r="CC192" s="233">
        <f>IF(BC192=0,,10^-6*BC192*$BW$5*'AOC-LPO-CPO'!Z227)</f>
        <v>0</v>
      </c>
    </row>
    <row r="193" spans="1:81">
      <c r="A193" s="218" t="s">
        <v>69</v>
      </c>
      <c r="B193" s="139" t="str">
        <f>'AOC-LPO-CPO'!B14</f>
        <v>AOC 1x25-28G SFP28</v>
      </c>
      <c r="C193" s="210">
        <f>'AOC-LPO-CPO'!C86</f>
        <v>0</v>
      </c>
      <c r="D193" s="210">
        <f>'AOC-LPO-CPO'!D86</f>
        <v>0</v>
      </c>
      <c r="E193" s="210">
        <f>'AOC-LPO-CPO'!E86</f>
        <v>0</v>
      </c>
      <c r="F193" s="210">
        <f>'AOC-LPO-CPO'!F86</f>
        <v>0</v>
      </c>
      <c r="G193" s="210">
        <f>'AOC-LPO-CPO'!G86</f>
        <v>0</v>
      </c>
      <c r="H193" s="210">
        <f>'AOC-LPO-CPO'!H86</f>
        <v>0</v>
      </c>
      <c r="I193" s="210">
        <f>'AOC-LPO-CPO'!I86</f>
        <v>0</v>
      </c>
      <c r="J193" s="210">
        <f>'AOC-LPO-CPO'!J86</f>
        <v>0</v>
      </c>
      <c r="K193" s="210">
        <f>'AOC-LPO-CPO'!K86</f>
        <v>0</v>
      </c>
      <c r="L193" s="210">
        <f>'AOC-LPO-CPO'!L86</f>
        <v>0</v>
      </c>
      <c r="M193" s="210">
        <f>'AOC-LPO-CPO'!M86</f>
        <v>0</v>
      </c>
      <c r="O193" s="139" t="str">
        <f t="shared" si="129"/>
        <v>AOC 1x25-28G SFP28</v>
      </c>
      <c r="P193" s="210">
        <f>'AOC-LPO-CPO'!C121</f>
        <v>0</v>
      </c>
      <c r="Q193" s="210">
        <f>'AOC-LPO-CPO'!D121</f>
        <v>0</v>
      </c>
      <c r="R193" s="210">
        <f>'AOC-LPO-CPO'!E121</f>
        <v>0</v>
      </c>
      <c r="S193" s="210">
        <f>'AOC-LPO-CPO'!F121</f>
        <v>0</v>
      </c>
      <c r="T193" s="210">
        <f>'AOC-LPO-CPO'!G121</f>
        <v>0</v>
      </c>
      <c r="U193" s="210">
        <f>'AOC-LPO-CPO'!H121</f>
        <v>0</v>
      </c>
      <c r="V193" s="210">
        <f>'AOC-LPO-CPO'!I121</f>
        <v>0</v>
      </c>
      <c r="W193" s="210">
        <f>'AOC-LPO-CPO'!J121</f>
        <v>0</v>
      </c>
      <c r="X193" s="210">
        <f>'AOC-LPO-CPO'!K121</f>
        <v>0</v>
      </c>
      <c r="Y193" s="210">
        <f>'AOC-LPO-CPO'!L121</f>
        <v>0</v>
      </c>
      <c r="Z193" s="210">
        <f>'AOC-LPO-CPO'!M121</f>
        <v>0</v>
      </c>
      <c r="AB193" s="211" t="s">
        <v>105</v>
      </c>
      <c r="AC193" s="267" t="s">
        <v>105</v>
      </c>
      <c r="AE193" s="139" t="str">
        <f t="shared" si="156"/>
        <v>AOC 1x25-28G SFP28</v>
      </c>
      <c r="AF193" s="210">
        <f t="shared" si="133"/>
        <v>0</v>
      </c>
      <c r="AG193" s="210">
        <f t="shared" si="134"/>
        <v>0</v>
      </c>
      <c r="AH193" s="210">
        <f t="shared" si="135"/>
        <v>0</v>
      </c>
      <c r="AI193" s="210">
        <f t="shared" si="136"/>
        <v>0</v>
      </c>
      <c r="AJ193" s="210">
        <f t="shared" si="137"/>
        <v>0</v>
      </c>
      <c r="AK193" s="210">
        <f t="shared" si="138"/>
        <v>0</v>
      </c>
      <c r="AL193" s="210">
        <f t="shared" si="139"/>
        <v>0</v>
      </c>
      <c r="AM193" s="210">
        <f t="shared" si="140"/>
        <v>0</v>
      </c>
      <c r="AN193" s="210">
        <f t="shared" si="141"/>
        <v>0</v>
      </c>
      <c r="AO193" s="210">
        <f t="shared" si="142"/>
        <v>0</v>
      </c>
      <c r="AP193" s="210">
        <f t="shared" si="143"/>
        <v>0</v>
      </c>
      <c r="AR193" s="139" t="str">
        <f t="shared" si="157"/>
        <v>AOC 1x25-28G SFP28</v>
      </c>
      <c r="AS193" s="210">
        <f t="shared" si="144"/>
        <v>0</v>
      </c>
      <c r="AT193" s="210">
        <f t="shared" si="145"/>
        <v>0</v>
      </c>
      <c r="AU193" s="210">
        <f t="shared" si="146"/>
        <v>0</v>
      </c>
      <c r="AV193" s="210">
        <f t="shared" si="147"/>
        <v>0</v>
      </c>
      <c r="AW193" s="210">
        <f t="shared" si="148"/>
        <v>0</v>
      </c>
      <c r="AX193" s="210">
        <f t="shared" si="149"/>
        <v>0</v>
      </c>
      <c r="AY193" s="210">
        <f t="shared" si="150"/>
        <v>0</v>
      </c>
      <c r="AZ193" s="210">
        <f t="shared" si="151"/>
        <v>0</v>
      </c>
      <c r="BA193" s="210">
        <f t="shared" si="152"/>
        <v>0</v>
      </c>
      <c r="BB193" s="210">
        <f t="shared" si="153"/>
        <v>0</v>
      </c>
      <c r="BC193" s="210">
        <f t="shared" si="154"/>
        <v>0</v>
      </c>
      <c r="BE193" s="139" t="str">
        <f t="shared" si="130"/>
        <v>AOC 1x25-28G SFP28</v>
      </c>
      <c r="BF193" s="233">
        <f>IF(AF193=0,,10^-6*AF193*$BJ$5*'AOC-LPO-CPO'!P228)</f>
        <v>0</v>
      </c>
      <c r="BG193" s="233">
        <f>IF(AG193=0,,10^-6*AG193*$BJ$5*'AOC-LPO-CPO'!Q228)</f>
        <v>0</v>
      </c>
      <c r="BH193" s="233">
        <f>IF(AH193=0,,10^-6*AH193*$BJ$5*'AOC-LPO-CPO'!R228)</f>
        <v>0</v>
      </c>
      <c r="BI193" s="233">
        <f>IF(AI193=0,,10^-6*AI193*$BJ$5*'AOC-LPO-CPO'!S228)</f>
        <v>0</v>
      </c>
      <c r="BJ193" s="233">
        <f>IF(AJ193=0,,10^-6*AJ193*$BJ$5*'AOC-LPO-CPO'!T228)</f>
        <v>0</v>
      </c>
      <c r="BK193" s="233">
        <f>IF(AK193=0,,10^-6*AK193*$BJ$5*'AOC-LPO-CPO'!U228)</f>
        <v>0</v>
      </c>
      <c r="BL193" s="233">
        <f>IF(AL193=0,,10^-6*AL193*$BJ$5*'AOC-LPO-CPO'!V228)</f>
        <v>0</v>
      </c>
      <c r="BM193" s="233">
        <f>IF(AM193=0,,10^-6*AM193*$BJ$5*'AOC-LPO-CPO'!W228)</f>
        <v>0</v>
      </c>
      <c r="BN193" s="233">
        <f>IF(AN193=0,,10^-6*AN193*$BJ$5*'AOC-LPO-CPO'!X228)</f>
        <v>0</v>
      </c>
      <c r="BO193" s="233">
        <f>IF(AO193=0,,10^-6*AO193*$BJ$5*'AOC-LPO-CPO'!Y228)</f>
        <v>0</v>
      </c>
      <c r="BP193" s="233">
        <f>IF(AP193=0,,10^-6*AP193*$BJ$5*'AOC-LPO-CPO'!Z228)</f>
        <v>0</v>
      </c>
      <c r="BR193" s="139" t="str">
        <f t="shared" si="155"/>
        <v>AOC 1x25-28G SFP28</v>
      </c>
      <c r="BS193" s="233">
        <f>IF(AS193=0,,10^-6*AS193*$BW$5*'AOC-LPO-CPO'!P228)</f>
        <v>0</v>
      </c>
      <c r="BT193" s="233">
        <f>IF(AT193=0,,10^-6*AT193*$BW$5*'AOC-LPO-CPO'!Q228)</f>
        <v>0</v>
      </c>
      <c r="BU193" s="233">
        <f>IF(AU193=0,,10^-6*AU193*$BW$5*'AOC-LPO-CPO'!R228)</f>
        <v>0</v>
      </c>
      <c r="BV193" s="233">
        <f>IF(AV193=0,,10^-6*AV193*$BW$5*'AOC-LPO-CPO'!S228)</f>
        <v>0</v>
      </c>
      <c r="BW193" s="233">
        <f>IF(AW193=0,,10^-6*AW193*$BW$5*'AOC-LPO-CPO'!T228)</f>
        <v>0</v>
      </c>
      <c r="BX193" s="233">
        <f>IF(AX193=0,,10^-6*AX193*$BW$5*'AOC-LPO-CPO'!U228)</f>
        <v>0</v>
      </c>
      <c r="BY193" s="233">
        <f>IF(AY193=0,,10^-6*AY193*$BW$5*'AOC-LPO-CPO'!V228)</f>
        <v>0</v>
      </c>
      <c r="BZ193" s="233">
        <f>IF(AZ193=0,,10^-6*AZ193*$BW$5*'AOC-LPO-CPO'!W228)</f>
        <v>0</v>
      </c>
      <c r="CA193" s="233">
        <f>IF(BA193=0,,10^-6*BA193*$BW$5*'AOC-LPO-CPO'!X228)</f>
        <v>0</v>
      </c>
      <c r="CB193" s="233">
        <f>IF(BB193=0,,10^-6*BB193*$BW$5*'AOC-LPO-CPO'!Y228)</f>
        <v>0</v>
      </c>
      <c r="CC193" s="233">
        <f>IF(BC193=0,,10^-6*BC193*$BW$5*'AOC-LPO-CPO'!Z228)</f>
        <v>0</v>
      </c>
    </row>
    <row r="194" spans="1:81">
      <c r="A194" s="218" t="s">
        <v>69</v>
      </c>
      <c r="B194" s="139" t="str">
        <f>'AOC-LPO-CPO'!B15</f>
        <v>AOC 100G</v>
      </c>
      <c r="C194" s="210">
        <f>'AOC-LPO-CPO'!C87</f>
        <v>0</v>
      </c>
      <c r="D194" s="210">
        <f>'AOC-LPO-CPO'!D87</f>
        <v>0</v>
      </c>
      <c r="E194" s="210">
        <f>'AOC-LPO-CPO'!E87</f>
        <v>0</v>
      </c>
      <c r="F194" s="210">
        <f>'AOC-LPO-CPO'!F87</f>
        <v>0</v>
      </c>
      <c r="G194" s="210">
        <f>'AOC-LPO-CPO'!G87</f>
        <v>0</v>
      </c>
      <c r="H194" s="210">
        <f>'AOC-LPO-CPO'!H87</f>
        <v>0</v>
      </c>
      <c r="I194" s="210">
        <f>'AOC-LPO-CPO'!I87</f>
        <v>0</v>
      </c>
      <c r="J194" s="210">
        <f>'AOC-LPO-CPO'!J87</f>
        <v>0</v>
      </c>
      <c r="K194" s="210">
        <f>'AOC-LPO-CPO'!K87</f>
        <v>0</v>
      </c>
      <c r="L194" s="210">
        <f>'AOC-LPO-CPO'!L87</f>
        <v>0</v>
      </c>
      <c r="M194" s="210">
        <f>'AOC-LPO-CPO'!M87</f>
        <v>0</v>
      </c>
      <c r="O194" s="139" t="str">
        <f t="shared" si="129"/>
        <v>AOC 100G</v>
      </c>
      <c r="P194" s="210">
        <f>'AOC-LPO-CPO'!C122</f>
        <v>0</v>
      </c>
      <c r="Q194" s="210">
        <f>'AOC-LPO-CPO'!D122</f>
        <v>0</v>
      </c>
      <c r="R194" s="210">
        <f>'AOC-LPO-CPO'!E122</f>
        <v>0</v>
      </c>
      <c r="S194" s="210">
        <f>'AOC-LPO-CPO'!F122</f>
        <v>0</v>
      </c>
      <c r="T194" s="210">
        <f>'AOC-LPO-CPO'!G122</f>
        <v>0</v>
      </c>
      <c r="U194" s="210">
        <f>'AOC-LPO-CPO'!H122</f>
        <v>0</v>
      </c>
      <c r="V194" s="210">
        <f>'AOC-LPO-CPO'!I122</f>
        <v>0</v>
      </c>
      <c r="W194" s="210">
        <f>'AOC-LPO-CPO'!J122</f>
        <v>0</v>
      </c>
      <c r="X194" s="210">
        <f>'AOC-LPO-CPO'!K122</f>
        <v>0</v>
      </c>
      <c r="Y194" s="210">
        <f>'AOC-LPO-CPO'!L122</f>
        <v>0</v>
      </c>
      <c r="Z194" s="210">
        <f>'AOC-LPO-CPO'!M122</f>
        <v>0</v>
      </c>
      <c r="AB194" s="211" t="s">
        <v>105</v>
      </c>
      <c r="AC194" s="267" t="s">
        <v>105</v>
      </c>
      <c r="AE194" s="139" t="str">
        <f t="shared" si="156"/>
        <v>AOC 100G</v>
      </c>
      <c r="AF194" s="210">
        <f t="shared" si="133"/>
        <v>0</v>
      </c>
      <c r="AG194" s="210">
        <f t="shared" si="134"/>
        <v>0</v>
      </c>
      <c r="AH194" s="210">
        <f t="shared" si="135"/>
        <v>0</v>
      </c>
      <c r="AI194" s="210">
        <f t="shared" si="136"/>
        <v>0</v>
      </c>
      <c r="AJ194" s="210">
        <f t="shared" si="137"/>
        <v>0</v>
      </c>
      <c r="AK194" s="210">
        <f t="shared" si="138"/>
        <v>0</v>
      </c>
      <c r="AL194" s="210">
        <f t="shared" si="139"/>
        <v>0</v>
      </c>
      <c r="AM194" s="210">
        <f t="shared" si="140"/>
        <v>0</v>
      </c>
      <c r="AN194" s="210">
        <f t="shared" si="141"/>
        <v>0</v>
      </c>
      <c r="AO194" s="210">
        <f t="shared" si="142"/>
        <v>0</v>
      </c>
      <c r="AP194" s="210">
        <f t="shared" si="143"/>
        <v>0</v>
      </c>
      <c r="AR194" s="139" t="str">
        <f t="shared" si="157"/>
        <v>AOC 100G</v>
      </c>
      <c r="AS194" s="210">
        <f t="shared" si="144"/>
        <v>0</v>
      </c>
      <c r="AT194" s="210">
        <f t="shared" si="145"/>
        <v>0</v>
      </c>
      <c r="AU194" s="210">
        <f t="shared" si="146"/>
        <v>0</v>
      </c>
      <c r="AV194" s="210">
        <f t="shared" si="147"/>
        <v>0</v>
      </c>
      <c r="AW194" s="210">
        <f t="shared" si="148"/>
        <v>0</v>
      </c>
      <c r="AX194" s="210">
        <f t="shared" si="149"/>
        <v>0</v>
      </c>
      <c r="AY194" s="210">
        <f t="shared" si="150"/>
        <v>0</v>
      </c>
      <c r="AZ194" s="210">
        <f t="shared" si="151"/>
        <v>0</v>
      </c>
      <c r="BA194" s="210">
        <f t="shared" si="152"/>
        <v>0</v>
      </c>
      <c r="BB194" s="210">
        <f t="shared" si="153"/>
        <v>0</v>
      </c>
      <c r="BC194" s="210">
        <f t="shared" si="154"/>
        <v>0</v>
      </c>
      <c r="BE194" s="139" t="str">
        <f t="shared" si="130"/>
        <v>AOC 100G</v>
      </c>
      <c r="BF194" s="233">
        <f>IF(AF194=0,,10^-6*AF194*$BJ$5*'AOC-LPO-CPO'!P229)</f>
        <v>0</v>
      </c>
      <c r="BG194" s="233">
        <f>IF(AG194=0,,10^-6*AG194*$BJ$5*'AOC-LPO-CPO'!Q229)</f>
        <v>0</v>
      </c>
      <c r="BH194" s="233">
        <f>IF(AH194=0,,10^-6*AH194*$BJ$5*'AOC-LPO-CPO'!R229)</f>
        <v>0</v>
      </c>
      <c r="BI194" s="233">
        <f>IF(AI194=0,,10^-6*AI194*$BJ$5*'AOC-LPO-CPO'!S229)</f>
        <v>0</v>
      </c>
      <c r="BJ194" s="233">
        <f>IF(AJ194=0,,10^-6*AJ194*$BJ$5*'AOC-LPO-CPO'!T229)</f>
        <v>0</v>
      </c>
      <c r="BK194" s="233">
        <f>IF(AK194=0,,10^-6*AK194*$BJ$5*'AOC-LPO-CPO'!U229)</f>
        <v>0</v>
      </c>
      <c r="BL194" s="233">
        <f>IF(AL194=0,,10^-6*AL194*$BJ$5*'AOC-LPO-CPO'!V229)</f>
        <v>0</v>
      </c>
      <c r="BM194" s="233">
        <f>IF(AM194=0,,10^-6*AM194*$BJ$5*'AOC-LPO-CPO'!W229)</f>
        <v>0</v>
      </c>
      <c r="BN194" s="233">
        <f>IF(AN194=0,,10^-6*AN194*$BJ$5*'AOC-LPO-CPO'!X229)</f>
        <v>0</v>
      </c>
      <c r="BO194" s="233">
        <f>IF(AO194=0,,10^-6*AO194*$BJ$5*'AOC-LPO-CPO'!Y229)</f>
        <v>0</v>
      </c>
      <c r="BP194" s="233">
        <f>IF(AP194=0,,10^-6*AP194*$BJ$5*'AOC-LPO-CPO'!Z229)</f>
        <v>0</v>
      </c>
      <c r="BR194" s="139" t="str">
        <f t="shared" si="155"/>
        <v>AOC 100G</v>
      </c>
      <c r="BS194" s="233">
        <f>IF(AS194=0,,10^-6*AS194*$BW$5*'AOC-LPO-CPO'!P229)</f>
        <v>0</v>
      </c>
      <c r="BT194" s="233">
        <f>IF(AT194=0,,10^-6*AT194*$BW$5*'AOC-LPO-CPO'!Q229)</f>
        <v>0</v>
      </c>
      <c r="BU194" s="233">
        <f>IF(AU194=0,,10^-6*AU194*$BW$5*'AOC-LPO-CPO'!R229)</f>
        <v>0</v>
      </c>
      <c r="BV194" s="233">
        <f>IF(AV194=0,,10^-6*AV194*$BW$5*'AOC-LPO-CPO'!S229)</f>
        <v>0</v>
      </c>
      <c r="BW194" s="233">
        <f>IF(AW194=0,,10^-6*AW194*$BW$5*'AOC-LPO-CPO'!T229)</f>
        <v>0</v>
      </c>
      <c r="BX194" s="233">
        <f>IF(AX194=0,,10^-6*AX194*$BW$5*'AOC-LPO-CPO'!U229)</f>
        <v>0</v>
      </c>
      <c r="BY194" s="233">
        <f>IF(AY194=0,,10^-6*AY194*$BW$5*'AOC-LPO-CPO'!V229)</f>
        <v>0</v>
      </c>
      <c r="BZ194" s="233">
        <f>IF(AZ194=0,,10^-6*AZ194*$BW$5*'AOC-LPO-CPO'!W229)</f>
        <v>0</v>
      </c>
      <c r="CA194" s="233">
        <f>IF(BA194=0,,10^-6*BA194*$BW$5*'AOC-LPO-CPO'!X229)</f>
        <v>0</v>
      </c>
      <c r="CB194" s="233">
        <f>IF(BB194=0,,10^-6*BB194*$BW$5*'AOC-LPO-CPO'!Y229)</f>
        <v>0</v>
      </c>
      <c r="CC194" s="233">
        <f>IF(BC194=0,,10^-6*BC194*$BW$5*'AOC-LPO-CPO'!Z229)</f>
        <v>0</v>
      </c>
    </row>
    <row r="195" spans="1:81">
      <c r="A195" s="218" t="s">
        <v>69</v>
      </c>
      <c r="B195" s="139" t="str">
        <f>'AOC-LPO-CPO'!B16</f>
        <v>AOC 100G breakout</v>
      </c>
      <c r="C195" s="210">
        <f>'AOC-LPO-CPO'!C88</f>
        <v>0</v>
      </c>
      <c r="D195" s="210">
        <f>'AOC-LPO-CPO'!D88</f>
        <v>0</v>
      </c>
      <c r="E195" s="210">
        <f>'AOC-LPO-CPO'!E88</f>
        <v>0</v>
      </c>
      <c r="F195" s="210">
        <f>'AOC-LPO-CPO'!F88</f>
        <v>0</v>
      </c>
      <c r="G195" s="210">
        <f>'AOC-LPO-CPO'!G88</f>
        <v>0</v>
      </c>
      <c r="H195" s="210">
        <f>'AOC-LPO-CPO'!H88</f>
        <v>0</v>
      </c>
      <c r="I195" s="210">
        <f>'AOC-LPO-CPO'!I88</f>
        <v>0</v>
      </c>
      <c r="J195" s="210">
        <f>'AOC-LPO-CPO'!J88</f>
        <v>0</v>
      </c>
      <c r="K195" s="210">
        <f>'AOC-LPO-CPO'!K88</f>
        <v>0</v>
      </c>
      <c r="L195" s="210">
        <f>'AOC-LPO-CPO'!L88</f>
        <v>0</v>
      </c>
      <c r="M195" s="210">
        <f>'AOC-LPO-CPO'!M88</f>
        <v>0</v>
      </c>
      <c r="O195" s="139" t="str">
        <f t="shared" si="129"/>
        <v>AOC 100G breakout</v>
      </c>
      <c r="P195" s="210">
        <f>'AOC-LPO-CPO'!C123</f>
        <v>0</v>
      </c>
      <c r="Q195" s="210">
        <f>'AOC-LPO-CPO'!D123</f>
        <v>0</v>
      </c>
      <c r="R195" s="210">
        <f>'AOC-LPO-CPO'!E123</f>
        <v>0</v>
      </c>
      <c r="S195" s="210">
        <f>'AOC-LPO-CPO'!F123</f>
        <v>0</v>
      </c>
      <c r="T195" s="210">
        <f>'AOC-LPO-CPO'!G123</f>
        <v>0</v>
      </c>
      <c r="U195" s="210">
        <f>'AOC-LPO-CPO'!H123</f>
        <v>0</v>
      </c>
      <c r="V195" s="210">
        <f>'AOC-LPO-CPO'!I123</f>
        <v>0</v>
      </c>
      <c r="W195" s="210">
        <f>'AOC-LPO-CPO'!J123</f>
        <v>0</v>
      </c>
      <c r="X195" s="210">
        <f>'AOC-LPO-CPO'!K123</f>
        <v>0</v>
      </c>
      <c r="Y195" s="210">
        <f>'AOC-LPO-CPO'!L123</f>
        <v>0</v>
      </c>
      <c r="Z195" s="210">
        <f>'AOC-LPO-CPO'!M123</f>
        <v>0</v>
      </c>
      <c r="AB195" s="211" t="s">
        <v>105</v>
      </c>
      <c r="AC195" s="267" t="s">
        <v>105</v>
      </c>
      <c r="AE195" s="139" t="str">
        <f t="shared" si="156"/>
        <v>AOC 100G breakout</v>
      </c>
      <c r="AF195" s="210">
        <f t="shared" si="133"/>
        <v>0</v>
      </c>
      <c r="AG195" s="210">
        <f t="shared" si="134"/>
        <v>0</v>
      </c>
      <c r="AH195" s="210">
        <f t="shared" si="135"/>
        <v>0</v>
      </c>
      <c r="AI195" s="210">
        <f t="shared" si="136"/>
        <v>0</v>
      </c>
      <c r="AJ195" s="210">
        <f t="shared" si="137"/>
        <v>0</v>
      </c>
      <c r="AK195" s="210">
        <f t="shared" si="138"/>
        <v>0</v>
      </c>
      <c r="AL195" s="210">
        <f t="shared" si="139"/>
        <v>0</v>
      </c>
      <c r="AM195" s="210">
        <f t="shared" si="140"/>
        <v>0</v>
      </c>
      <c r="AN195" s="210">
        <f t="shared" si="141"/>
        <v>0</v>
      </c>
      <c r="AO195" s="210">
        <f t="shared" si="142"/>
        <v>0</v>
      </c>
      <c r="AP195" s="210">
        <f t="shared" si="143"/>
        <v>0</v>
      </c>
      <c r="AR195" s="139" t="str">
        <f t="shared" si="157"/>
        <v>AOC 100G breakout</v>
      </c>
      <c r="AS195" s="210">
        <f t="shared" si="144"/>
        <v>0</v>
      </c>
      <c r="AT195" s="210">
        <f t="shared" si="145"/>
        <v>0</v>
      </c>
      <c r="AU195" s="210">
        <f t="shared" si="146"/>
        <v>0</v>
      </c>
      <c r="AV195" s="210">
        <f t="shared" si="147"/>
        <v>0</v>
      </c>
      <c r="AW195" s="210">
        <f t="shared" si="148"/>
        <v>0</v>
      </c>
      <c r="AX195" s="210">
        <f t="shared" si="149"/>
        <v>0</v>
      </c>
      <c r="AY195" s="210">
        <f t="shared" si="150"/>
        <v>0</v>
      </c>
      <c r="AZ195" s="210">
        <f t="shared" si="151"/>
        <v>0</v>
      </c>
      <c r="BA195" s="210">
        <f t="shared" si="152"/>
        <v>0</v>
      </c>
      <c r="BB195" s="210">
        <f t="shared" si="153"/>
        <v>0</v>
      </c>
      <c r="BC195" s="210">
        <f t="shared" si="154"/>
        <v>0</v>
      </c>
      <c r="BE195" s="139" t="str">
        <f t="shared" si="130"/>
        <v>AOC 100G breakout</v>
      </c>
      <c r="BF195" s="233">
        <f>IF(AF195=0,,10^-6*AF195*$BJ$5*'AOC-LPO-CPO'!P230)</f>
        <v>0</v>
      </c>
      <c r="BG195" s="233">
        <f>IF(AG195=0,,10^-6*AG195*$BJ$5*'AOC-LPO-CPO'!Q230)</f>
        <v>0</v>
      </c>
      <c r="BH195" s="233">
        <f>IF(AH195=0,,10^-6*AH195*$BJ$5*'AOC-LPO-CPO'!R230)</f>
        <v>0</v>
      </c>
      <c r="BI195" s="233">
        <f>IF(AI195=0,,10^-6*AI195*$BJ$5*'AOC-LPO-CPO'!S230)</f>
        <v>0</v>
      </c>
      <c r="BJ195" s="233">
        <f>IF(AJ195=0,,10^-6*AJ195*$BJ$5*'AOC-LPO-CPO'!T230)</f>
        <v>0</v>
      </c>
      <c r="BK195" s="233">
        <f>IF(AK195=0,,10^-6*AK195*$BJ$5*'AOC-LPO-CPO'!U230)</f>
        <v>0</v>
      </c>
      <c r="BL195" s="233">
        <f>IF(AL195=0,,10^-6*AL195*$BJ$5*'AOC-LPO-CPO'!V230)</f>
        <v>0</v>
      </c>
      <c r="BM195" s="233">
        <f>IF(AM195=0,,10^-6*AM195*$BJ$5*'AOC-LPO-CPO'!W230)</f>
        <v>0</v>
      </c>
      <c r="BN195" s="233">
        <f>IF(AN195=0,,10^-6*AN195*$BJ$5*'AOC-LPO-CPO'!X230)</f>
        <v>0</v>
      </c>
      <c r="BO195" s="233">
        <f>IF(AO195=0,,10^-6*AO195*$BJ$5*'AOC-LPO-CPO'!Y230)</f>
        <v>0</v>
      </c>
      <c r="BP195" s="233">
        <f>IF(AP195=0,,10^-6*AP195*$BJ$5*'AOC-LPO-CPO'!Z230)</f>
        <v>0</v>
      </c>
      <c r="BR195" s="139" t="str">
        <f t="shared" si="155"/>
        <v>AOC 100G breakout</v>
      </c>
      <c r="BS195" s="233">
        <f>IF(AS195=0,,10^-6*AS195*$BW$5*'AOC-LPO-CPO'!P230)</f>
        <v>0</v>
      </c>
      <c r="BT195" s="233">
        <f>IF(AT195=0,,10^-6*AT195*$BW$5*'AOC-LPO-CPO'!Q230)</f>
        <v>0</v>
      </c>
      <c r="BU195" s="233">
        <f>IF(AU195=0,,10^-6*AU195*$BW$5*'AOC-LPO-CPO'!R230)</f>
        <v>0</v>
      </c>
      <c r="BV195" s="233">
        <f>IF(AV195=0,,10^-6*AV195*$BW$5*'AOC-LPO-CPO'!S230)</f>
        <v>0</v>
      </c>
      <c r="BW195" s="233">
        <f>IF(AW195=0,,10^-6*AW195*$BW$5*'AOC-LPO-CPO'!T230)</f>
        <v>0</v>
      </c>
      <c r="BX195" s="233">
        <f>IF(AX195=0,,10^-6*AX195*$BW$5*'AOC-LPO-CPO'!U230)</f>
        <v>0</v>
      </c>
      <c r="BY195" s="233">
        <f>IF(AY195=0,,10^-6*AY195*$BW$5*'AOC-LPO-CPO'!V230)</f>
        <v>0</v>
      </c>
      <c r="BZ195" s="233">
        <f>IF(AZ195=0,,10^-6*AZ195*$BW$5*'AOC-LPO-CPO'!W230)</f>
        <v>0</v>
      </c>
      <c r="CA195" s="233">
        <f>IF(BA195=0,,10^-6*BA195*$BW$5*'AOC-LPO-CPO'!X230)</f>
        <v>0</v>
      </c>
      <c r="CB195" s="233">
        <f>IF(BB195=0,,10^-6*BB195*$BW$5*'AOC-LPO-CPO'!Y230)</f>
        <v>0</v>
      </c>
      <c r="CC195" s="233">
        <f>IF(BC195=0,,10^-6*BC195*$BW$5*'AOC-LPO-CPO'!Z230)</f>
        <v>0</v>
      </c>
    </row>
    <row r="196" spans="1:81">
      <c r="A196" s="218" t="s">
        <v>69</v>
      </c>
      <c r="B196" s="139" t="str">
        <f>'AOC-LPO-CPO'!B17</f>
        <v>AOC 4x24G Mini-SAS HD</v>
      </c>
      <c r="C196" s="210">
        <f>'AOC-LPO-CPO'!C89</f>
        <v>0</v>
      </c>
      <c r="D196" s="210">
        <f>'AOC-LPO-CPO'!D89</f>
        <v>0</v>
      </c>
      <c r="E196" s="210">
        <f>'AOC-LPO-CPO'!E89</f>
        <v>0</v>
      </c>
      <c r="F196" s="210">
        <f>'AOC-LPO-CPO'!F89</f>
        <v>0</v>
      </c>
      <c r="G196" s="210">
        <f>'AOC-LPO-CPO'!G89</f>
        <v>0</v>
      </c>
      <c r="H196" s="210">
        <f>'AOC-LPO-CPO'!H89</f>
        <v>0</v>
      </c>
      <c r="I196" s="210">
        <f>'AOC-LPO-CPO'!I89</f>
        <v>0</v>
      </c>
      <c r="J196" s="210">
        <f>'AOC-LPO-CPO'!J89</f>
        <v>0</v>
      </c>
      <c r="K196" s="210">
        <f>'AOC-LPO-CPO'!K89</f>
        <v>0</v>
      </c>
      <c r="L196" s="210">
        <f>'AOC-LPO-CPO'!L89</f>
        <v>0</v>
      </c>
      <c r="M196" s="210">
        <f>'AOC-LPO-CPO'!M89</f>
        <v>0</v>
      </c>
      <c r="O196" s="139" t="str">
        <f t="shared" si="129"/>
        <v>AOC 4x24G Mini-SAS HD</v>
      </c>
      <c r="P196" s="210">
        <f>'AOC-LPO-CPO'!C124</f>
        <v>0</v>
      </c>
      <c r="Q196" s="210">
        <f>'AOC-LPO-CPO'!D124</f>
        <v>0</v>
      </c>
      <c r="R196" s="210">
        <f>'AOC-LPO-CPO'!E124</f>
        <v>0</v>
      </c>
      <c r="S196" s="210">
        <f>'AOC-LPO-CPO'!F124</f>
        <v>0</v>
      </c>
      <c r="T196" s="210">
        <f>'AOC-LPO-CPO'!G124</f>
        <v>0</v>
      </c>
      <c r="U196" s="210">
        <f>'AOC-LPO-CPO'!H124</f>
        <v>0</v>
      </c>
      <c r="V196" s="210">
        <f>'AOC-LPO-CPO'!I124</f>
        <v>0</v>
      </c>
      <c r="W196" s="210">
        <f>'AOC-LPO-CPO'!J124</f>
        <v>0</v>
      </c>
      <c r="X196" s="210">
        <f>'AOC-LPO-CPO'!K124</f>
        <v>0</v>
      </c>
      <c r="Y196" s="210">
        <f>'AOC-LPO-CPO'!L124</f>
        <v>0</v>
      </c>
      <c r="Z196" s="210">
        <f>'AOC-LPO-CPO'!M124</f>
        <v>0</v>
      </c>
      <c r="AB196" s="211" t="s">
        <v>105</v>
      </c>
      <c r="AC196" s="267" t="s">
        <v>105</v>
      </c>
      <c r="AE196" s="139" t="str">
        <f t="shared" si="156"/>
        <v>AOC 4x24G Mini-SAS HD</v>
      </c>
      <c r="AF196" s="210">
        <f t="shared" si="133"/>
        <v>0</v>
      </c>
      <c r="AG196" s="210">
        <f t="shared" si="134"/>
        <v>0</v>
      </c>
      <c r="AH196" s="210">
        <f t="shared" si="135"/>
        <v>0</v>
      </c>
      <c r="AI196" s="210">
        <f t="shared" si="136"/>
        <v>0</v>
      </c>
      <c r="AJ196" s="210">
        <f t="shared" si="137"/>
        <v>0</v>
      </c>
      <c r="AK196" s="210">
        <f t="shared" si="138"/>
        <v>0</v>
      </c>
      <c r="AL196" s="210">
        <f t="shared" si="139"/>
        <v>0</v>
      </c>
      <c r="AM196" s="210">
        <f t="shared" si="140"/>
        <v>0</v>
      </c>
      <c r="AN196" s="210">
        <f t="shared" si="141"/>
        <v>0</v>
      </c>
      <c r="AO196" s="210">
        <f t="shared" si="142"/>
        <v>0</v>
      </c>
      <c r="AP196" s="210">
        <f t="shared" si="143"/>
        <v>0</v>
      </c>
      <c r="AR196" s="139" t="str">
        <f t="shared" si="157"/>
        <v>AOC 4x24G Mini-SAS HD</v>
      </c>
      <c r="AS196" s="210">
        <f t="shared" si="144"/>
        <v>0</v>
      </c>
      <c r="AT196" s="210">
        <f t="shared" si="145"/>
        <v>0</v>
      </c>
      <c r="AU196" s="210">
        <f t="shared" si="146"/>
        <v>0</v>
      </c>
      <c r="AV196" s="210">
        <f t="shared" si="147"/>
        <v>0</v>
      </c>
      <c r="AW196" s="210">
        <f t="shared" si="148"/>
        <v>0</v>
      </c>
      <c r="AX196" s="210">
        <f t="shared" si="149"/>
        <v>0</v>
      </c>
      <c r="AY196" s="210">
        <f t="shared" si="150"/>
        <v>0</v>
      </c>
      <c r="AZ196" s="210">
        <f t="shared" si="151"/>
        <v>0</v>
      </c>
      <c r="BA196" s="210">
        <f t="shared" si="152"/>
        <v>0</v>
      </c>
      <c r="BB196" s="210">
        <f t="shared" si="153"/>
        <v>0</v>
      </c>
      <c r="BC196" s="210">
        <f t="shared" si="154"/>
        <v>0</v>
      </c>
      <c r="BE196" s="139" t="str">
        <f t="shared" si="130"/>
        <v>AOC 4x24G Mini-SAS HD</v>
      </c>
      <c r="BF196" s="233">
        <f>IF(AF196=0,,10^-6*AF196*$BJ$5*'AOC-LPO-CPO'!P231)</f>
        <v>0</v>
      </c>
      <c r="BG196" s="233">
        <f>IF(AG196=0,,10^-6*AG196*$BJ$5*'AOC-LPO-CPO'!Q231)</f>
        <v>0</v>
      </c>
      <c r="BH196" s="233">
        <f>IF(AH196=0,,10^-6*AH196*$BJ$5*'AOC-LPO-CPO'!R231)</f>
        <v>0</v>
      </c>
      <c r="BI196" s="233">
        <f>IF(AI196=0,,10^-6*AI196*$BJ$5*'AOC-LPO-CPO'!S231)</f>
        <v>0</v>
      </c>
      <c r="BJ196" s="233">
        <f>IF(AJ196=0,,10^-6*AJ196*$BJ$5*'AOC-LPO-CPO'!T231)</f>
        <v>0</v>
      </c>
      <c r="BK196" s="233">
        <f>IF(AK196=0,,10^-6*AK196*$BJ$5*'AOC-LPO-CPO'!U231)</f>
        <v>0</v>
      </c>
      <c r="BL196" s="233">
        <f>IF(AL196=0,,10^-6*AL196*$BJ$5*'AOC-LPO-CPO'!V231)</f>
        <v>0</v>
      </c>
      <c r="BM196" s="233">
        <f>IF(AM196=0,,10^-6*AM196*$BJ$5*'AOC-LPO-CPO'!W231)</f>
        <v>0</v>
      </c>
      <c r="BN196" s="233">
        <f>IF(AN196=0,,10^-6*AN196*$BJ$5*'AOC-LPO-CPO'!X231)</f>
        <v>0</v>
      </c>
      <c r="BO196" s="233">
        <f>IF(AO196=0,,10^-6*AO196*$BJ$5*'AOC-LPO-CPO'!Y231)</f>
        <v>0</v>
      </c>
      <c r="BP196" s="233">
        <f>IF(AP196=0,,10^-6*AP196*$BJ$5*'AOC-LPO-CPO'!Z231)</f>
        <v>0</v>
      </c>
      <c r="BR196" s="139" t="str">
        <f t="shared" si="155"/>
        <v>AOC 4x24G Mini-SAS HD</v>
      </c>
      <c r="BS196" s="233">
        <f>IF(AS196=0,,10^-6*AS196*$BW$5*'AOC-LPO-CPO'!P231)</f>
        <v>0</v>
      </c>
      <c r="BT196" s="233">
        <f>IF(AT196=0,,10^-6*AT196*$BW$5*'AOC-LPO-CPO'!Q231)</f>
        <v>0</v>
      </c>
      <c r="BU196" s="233">
        <f>IF(AU196=0,,10^-6*AU196*$BW$5*'AOC-LPO-CPO'!R231)</f>
        <v>0</v>
      </c>
      <c r="BV196" s="233">
        <f>IF(AV196=0,,10^-6*AV196*$BW$5*'AOC-LPO-CPO'!S231)</f>
        <v>0</v>
      </c>
      <c r="BW196" s="233">
        <f>IF(AW196=0,,10^-6*AW196*$BW$5*'AOC-LPO-CPO'!T231)</f>
        <v>0</v>
      </c>
      <c r="BX196" s="233">
        <f>IF(AX196=0,,10^-6*AX196*$BW$5*'AOC-LPO-CPO'!U231)</f>
        <v>0</v>
      </c>
      <c r="BY196" s="233">
        <f>IF(AY196=0,,10^-6*AY196*$BW$5*'AOC-LPO-CPO'!V231)</f>
        <v>0</v>
      </c>
      <c r="BZ196" s="233">
        <f>IF(AZ196=0,,10^-6*AZ196*$BW$5*'AOC-LPO-CPO'!W231)</f>
        <v>0</v>
      </c>
      <c r="CA196" s="233">
        <f>IF(BA196=0,,10^-6*BA196*$BW$5*'AOC-LPO-CPO'!X231)</f>
        <v>0</v>
      </c>
      <c r="CB196" s="233">
        <f>IF(BB196=0,,10^-6*BB196*$BW$5*'AOC-LPO-CPO'!Y231)</f>
        <v>0</v>
      </c>
      <c r="CC196" s="233">
        <f>IF(BC196=0,,10^-6*BC196*$BW$5*'AOC-LPO-CPO'!Z231)</f>
        <v>0</v>
      </c>
    </row>
    <row r="197" spans="1:81">
      <c r="A197" s="218" t="s">
        <v>69</v>
      </c>
      <c r="B197" s="139" t="str">
        <f>'AOC-LPO-CPO'!B18</f>
        <v>AOC 12x25-28G CXP28</v>
      </c>
      <c r="C197" s="210">
        <f>'AOC-LPO-CPO'!C90</f>
        <v>0</v>
      </c>
      <c r="D197" s="210">
        <f>'AOC-LPO-CPO'!D90</f>
        <v>0</v>
      </c>
      <c r="E197" s="210">
        <f>'AOC-LPO-CPO'!E90</f>
        <v>0</v>
      </c>
      <c r="F197" s="210">
        <f>'AOC-LPO-CPO'!F90</f>
        <v>0</v>
      </c>
      <c r="G197" s="210">
        <f>'AOC-LPO-CPO'!G90</f>
        <v>0</v>
      </c>
      <c r="H197" s="210">
        <f>'AOC-LPO-CPO'!H90</f>
        <v>0</v>
      </c>
      <c r="I197" s="210">
        <f>'AOC-LPO-CPO'!I90</f>
        <v>0</v>
      </c>
      <c r="J197" s="210">
        <f>'AOC-LPO-CPO'!J90</f>
        <v>0</v>
      </c>
      <c r="K197" s="210">
        <f>'AOC-LPO-CPO'!K90</f>
        <v>0</v>
      </c>
      <c r="L197" s="210">
        <f>'AOC-LPO-CPO'!L90</f>
        <v>0</v>
      </c>
      <c r="M197" s="210">
        <f>'AOC-LPO-CPO'!M90</f>
        <v>0</v>
      </c>
      <c r="O197" s="139" t="str">
        <f t="shared" si="129"/>
        <v>AOC 12x25-28G CXP28</v>
      </c>
      <c r="P197" s="210">
        <f>'AOC-LPO-CPO'!C125</f>
        <v>0</v>
      </c>
      <c r="Q197" s="210">
        <f>'AOC-LPO-CPO'!D125</f>
        <v>0</v>
      </c>
      <c r="R197" s="210">
        <f>'AOC-LPO-CPO'!E125</f>
        <v>0</v>
      </c>
      <c r="S197" s="210">
        <f>'AOC-LPO-CPO'!F125</f>
        <v>0</v>
      </c>
      <c r="T197" s="210">
        <f>'AOC-LPO-CPO'!G125</f>
        <v>0</v>
      </c>
      <c r="U197" s="210">
        <f>'AOC-LPO-CPO'!H125</f>
        <v>0</v>
      </c>
      <c r="V197" s="210">
        <f>'AOC-LPO-CPO'!I125</f>
        <v>0</v>
      </c>
      <c r="W197" s="210">
        <f>'AOC-LPO-CPO'!J125</f>
        <v>0</v>
      </c>
      <c r="X197" s="210">
        <f>'AOC-LPO-CPO'!K125</f>
        <v>0</v>
      </c>
      <c r="Y197" s="210">
        <f>'AOC-LPO-CPO'!L125</f>
        <v>0</v>
      </c>
      <c r="Z197" s="210">
        <f>'AOC-LPO-CPO'!M125</f>
        <v>0</v>
      </c>
      <c r="AB197" s="211" t="s">
        <v>105</v>
      </c>
      <c r="AC197" s="267" t="s">
        <v>105</v>
      </c>
      <c r="AE197" s="139" t="str">
        <f t="shared" si="156"/>
        <v>AOC 12x25-28G CXP28</v>
      </c>
      <c r="AF197" s="210">
        <f t="shared" si="133"/>
        <v>0</v>
      </c>
      <c r="AG197" s="210">
        <f t="shared" si="134"/>
        <v>0</v>
      </c>
      <c r="AH197" s="210">
        <f t="shared" si="135"/>
        <v>0</v>
      </c>
      <c r="AI197" s="210">
        <f t="shared" si="136"/>
        <v>0</v>
      </c>
      <c r="AJ197" s="210">
        <f t="shared" si="137"/>
        <v>0</v>
      </c>
      <c r="AK197" s="210">
        <f t="shared" si="138"/>
        <v>0</v>
      </c>
      <c r="AL197" s="210">
        <f t="shared" si="139"/>
        <v>0</v>
      </c>
      <c r="AM197" s="210">
        <f t="shared" si="140"/>
        <v>0</v>
      </c>
      <c r="AN197" s="210">
        <f t="shared" si="141"/>
        <v>0</v>
      </c>
      <c r="AO197" s="210">
        <f t="shared" si="142"/>
        <v>0</v>
      </c>
      <c r="AP197" s="210">
        <f t="shared" si="143"/>
        <v>0</v>
      </c>
      <c r="AR197" s="139" t="str">
        <f t="shared" si="157"/>
        <v>AOC 12x25-28G CXP28</v>
      </c>
      <c r="AS197" s="210">
        <f t="shared" si="144"/>
        <v>0</v>
      </c>
      <c r="AT197" s="210">
        <f t="shared" si="145"/>
        <v>0</v>
      </c>
      <c r="AU197" s="210">
        <f t="shared" si="146"/>
        <v>0</v>
      </c>
      <c r="AV197" s="210">
        <f t="shared" si="147"/>
        <v>0</v>
      </c>
      <c r="AW197" s="210">
        <f t="shared" si="148"/>
        <v>0</v>
      </c>
      <c r="AX197" s="210">
        <f t="shared" si="149"/>
        <v>0</v>
      </c>
      <c r="AY197" s="210">
        <f t="shared" si="150"/>
        <v>0</v>
      </c>
      <c r="AZ197" s="210">
        <f t="shared" si="151"/>
        <v>0</v>
      </c>
      <c r="BA197" s="210">
        <f t="shared" si="152"/>
        <v>0</v>
      </c>
      <c r="BB197" s="210">
        <f t="shared" si="153"/>
        <v>0</v>
      </c>
      <c r="BC197" s="210">
        <f t="shared" si="154"/>
        <v>0</v>
      </c>
      <c r="BE197" s="139" t="str">
        <f t="shared" si="130"/>
        <v>AOC 12x25-28G CXP28</v>
      </c>
      <c r="BF197" s="233">
        <f>IF(AF197=0,,10^-6*AF197*$BJ$5*'AOC-LPO-CPO'!P232)</f>
        <v>0</v>
      </c>
      <c r="BG197" s="233">
        <f>IF(AG197=0,,10^-6*AG197*$BJ$5*'AOC-LPO-CPO'!Q232)</f>
        <v>0</v>
      </c>
      <c r="BH197" s="233">
        <f>IF(AH197=0,,10^-6*AH197*$BJ$5*'AOC-LPO-CPO'!R232)</f>
        <v>0</v>
      </c>
      <c r="BI197" s="233">
        <f>IF(AI197=0,,10^-6*AI197*$BJ$5*'AOC-LPO-CPO'!S232)</f>
        <v>0</v>
      </c>
      <c r="BJ197" s="233">
        <f>IF(AJ197=0,,10^-6*AJ197*$BJ$5*'AOC-LPO-CPO'!T232)</f>
        <v>0</v>
      </c>
      <c r="BK197" s="233">
        <f>IF(AK197=0,,10^-6*AK197*$BJ$5*'AOC-LPO-CPO'!U232)</f>
        <v>0</v>
      </c>
      <c r="BL197" s="233">
        <f>IF(AL197=0,,10^-6*AL197*$BJ$5*'AOC-LPO-CPO'!V232)</f>
        <v>0</v>
      </c>
      <c r="BM197" s="233">
        <f>IF(AM197=0,,10^-6*AM197*$BJ$5*'AOC-LPO-CPO'!W232)</f>
        <v>0</v>
      </c>
      <c r="BN197" s="233">
        <f>IF(AN197=0,,10^-6*AN197*$BJ$5*'AOC-LPO-CPO'!X232)</f>
        <v>0</v>
      </c>
      <c r="BO197" s="233">
        <f>IF(AO197=0,,10^-6*AO197*$BJ$5*'AOC-LPO-CPO'!Y232)</f>
        <v>0</v>
      </c>
      <c r="BP197" s="233">
        <f>IF(AP197=0,,10^-6*AP197*$BJ$5*'AOC-LPO-CPO'!Z232)</f>
        <v>0</v>
      </c>
      <c r="BR197" s="139" t="str">
        <f t="shared" si="155"/>
        <v>AOC 12x25-28G CXP28</v>
      </c>
      <c r="BS197" s="233">
        <f>IF(AS197=0,,10^-6*AS197*$BW$5*'AOC-LPO-CPO'!P232)</f>
        <v>0</v>
      </c>
      <c r="BT197" s="233">
        <f>IF(AT197=0,,10^-6*AT197*$BW$5*'AOC-LPO-CPO'!Q232)</f>
        <v>0</v>
      </c>
      <c r="BU197" s="233">
        <f>IF(AU197=0,,10^-6*AU197*$BW$5*'AOC-LPO-CPO'!R232)</f>
        <v>0</v>
      </c>
      <c r="BV197" s="233">
        <f>IF(AV197=0,,10^-6*AV197*$BW$5*'AOC-LPO-CPO'!S232)</f>
        <v>0</v>
      </c>
      <c r="BW197" s="233">
        <f>IF(AW197=0,,10^-6*AW197*$BW$5*'AOC-LPO-CPO'!T232)</f>
        <v>0</v>
      </c>
      <c r="BX197" s="233">
        <f>IF(AX197=0,,10^-6*AX197*$BW$5*'AOC-LPO-CPO'!U232)</f>
        <v>0</v>
      </c>
      <c r="BY197" s="233">
        <f>IF(AY197=0,,10^-6*AY197*$BW$5*'AOC-LPO-CPO'!V232)</f>
        <v>0</v>
      </c>
      <c r="BZ197" s="233">
        <f>IF(AZ197=0,,10^-6*AZ197*$BW$5*'AOC-LPO-CPO'!W232)</f>
        <v>0</v>
      </c>
      <c r="CA197" s="233">
        <f>IF(BA197=0,,10^-6*BA197*$BW$5*'AOC-LPO-CPO'!X232)</f>
        <v>0</v>
      </c>
      <c r="CB197" s="233">
        <f>IF(BB197=0,,10^-6*BB197*$BW$5*'AOC-LPO-CPO'!Y232)</f>
        <v>0</v>
      </c>
      <c r="CC197" s="233">
        <f>IF(BC197=0,,10^-6*BC197*$BW$5*'AOC-LPO-CPO'!Z232)</f>
        <v>0</v>
      </c>
    </row>
    <row r="198" spans="1:81">
      <c r="A198" s="218" t="s">
        <v>69</v>
      </c>
      <c r="B198" s="139" t="str">
        <f>'AOC-LPO-CPO'!B19</f>
        <v>EOM 4,8,12,16,24x25-28G XCVR</v>
      </c>
      <c r="C198" s="210">
        <f>'AOC-LPO-CPO'!C91</f>
        <v>0</v>
      </c>
      <c r="D198" s="210">
        <f>'AOC-LPO-CPO'!D91</f>
        <v>0</v>
      </c>
      <c r="E198" s="210">
        <f>'AOC-LPO-CPO'!E91</f>
        <v>0</v>
      </c>
      <c r="F198" s="210">
        <f>'AOC-LPO-CPO'!F91</f>
        <v>0</v>
      </c>
      <c r="G198" s="210">
        <f>'AOC-LPO-CPO'!G91</f>
        <v>0</v>
      </c>
      <c r="H198" s="210">
        <f>'AOC-LPO-CPO'!H91</f>
        <v>0</v>
      </c>
      <c r="I198" s="210">
        <f>'AOC-LPO-CPO'!I91</f>
        <v>0</v>
      </c>
      <c r="J198" s="210">
        <f>'AOC-LPO-CPO'!J91</f>
        <v>0</v>
      </c>
      <c r="K198" s="210">
        <f>'AOC-LPO-CPO'!K91</f>
        <v>0</v>
      </c>
      <c r="L198" s="210">
        <f>'AOC-LPO-CPO'!L91</f>
        <v>0</v>
      </c>
      <c r="M198" s="210">
        <f>'AOC-LPO-CPO'!M91</f>
        <v>0</v>
      </c>
      <c r="O198" s="139" t="str">
        <f t="shared" si="129"/>
        <v>EOM 4,8,12,16,24x25-28G XCVR</v>
      </c>
      <c r="P198" s="210">
        <f>'AOC-LPO-CPO'!C126</f>
        <v>0</v>
      </c>
      <c r="Q198" s="210">
        <f>'AOC-LPO-CPO'!D126</f>
        <v>0</v>
      </c>
      <c r="R198" s="210">
        <f>'AOC-LPO-CPO'!E126</f>
        <v>0</v>
      </c>
      <c r="S198" s="210">
        <f>'AOC-LPO-CPO'!F126</f>
        <v>0</v>
      </c>
      <c r="T198" s="210">
        <f>'AOC-LPO-CPO'!G126</f>
        <v>0</v>
      </c>
      <c r="U198" s="210">
        <f>'AOC-LPO-CPO'!H126</f>
        <v>0</v>
      </c>
      <c r="V198" s="210">
        <f>'AOC-LPO-CPO'!I126</f>
        <v>0</v>
      </c>
      <c r="W198" s="210">
        <f>'AOC-LPO-CPO'!J126</f>
        <v>0</v>
      </c>
      <c r="X198" s="210">
        <f>'AOC-LPO-CPO'!K126</f>
        <v>0</v>
      </c>
      <c r="Y198" s="210">
        <f>'AOC-LPO-CPO'!L126</f>
        <v>0</v>
      </c>
      <c r="Z198" s="210">
        <f>'AOC-LPO-CPO'!M126</f>
        <v>0</v>
      </c>
      <c r="AB198" s="211" t="s">
        <v>105</v>
      </c>
      <c r="AC198" s="267" t="s">
        <v>105</v>
      </c>
      <c r="AE198" s="139" t="str">
        <f t="shared" si="156"/>
        <v>EOM 4,8,12,16,24x25-28G XCVR</v>
      </c>
      <c r="AF198" s="210">
        <f t="shared" ref="AF198:AF216" si="158">C198+IF($AB198="DML",$AC198*P198)</f>
        <v>0</v>
      </c>
      <c r="AG198" s="210">
        <f t="shared" ref="AG198:AG216" si="159">D198+IF($AB198="DML",$AC198*Q198)</f>
        <v>0</v>
      </c>
      <c r="AH198" s="210">
        <f t="shared" ref="AH198:AH216" si="160">E198+IF($AB198="DML",$AC198*R198)</f>
        <v>0</v>
      </c>
      <c r="AI198" s="210">
        <f t="shared" ref="AI198:AI216" si="161">F198+IF($AB198="DML",$AC198*S198)</f>
        <v>0</v>
      </c>
      <c r="AJ198" s="210">
        <f t="shared" ref="AJ198:AJ216" si="162">G198+IF($AB198="DML",$AC198*T198)</f>
        <v>0</v>
      </c>
      <c r="AK198" s="210">
        <f t="shared" ref="AK198:AK216" si="163">H198+IF($AB198="DML",$AC198*U198)</f>
        <v>0</v>
      </c>
      <c r="AL198" s="210">
        <f t="shared" ref="AL198:AL216" si="164">I198+IF($AB198="DML",$AC198*V198)</f>
        <v>0</v>
      </c>
      <c r="AM198" s="210">
        <f t="shared" ref="AM198:AM216" si="165">J198+IF($AB198="DML",$AC198*W198)</f>
        <v>0</v>
      </c>
      <c r="AN198" s="210">
        <f t="shared" ref="AN198:AN216" si="166">K198+IF($AB198="DML",$AC198*X198)</f>
        <v>0</v>
      </c>
      <c r="AO198" s="210">
        <f t="shared" ref="AO198:AO216" si="167">L198+IF($AB198="DML",$AC198*Y198)</f>
        <v>0</v>
      </c>
      <c r="AP198" s="210">
        <f t="shared" ref="AP198:AP216" si="168">M198+IF($AB198="DML",$AC198*Z198)</f>
        <v>0</v>
      </c>
      <c r="AR198" s="139" t="str">
        <f t="shared" si="157"/>
        <v>EOM 4,8,12,16,24x25-28G XCVR</v>
      </c>
      <c r="AS198" s="210">
        <f t="shared" ref="AS198:AS216" si="169">IF($AB198="EML",$AC198*P198,)</f>
        <v>0</v>
      </c>
      <c r="AT198" s="210">
        <f t="shared" ref="AT198:AT216" si="170">IF($AB198="EML",$AC198*Q198,)</f>
        <v>0</v>
      </c>
      <c r="AU198" s="210">
        <f t="shared" ref="AU198:AU216" si="171">IF($AB198="EML",$AC198*R198,)</f>
        <v>0</v>
      </c>
      <c r="AV198" s="210">
        <f t="shared" ref="AV198:AV216" si="172">IF($AB198="EML",$AC198*S198,)</f>
        <v>0</v>
      </c>
      <c r="AW198" s="210">
        <f t="shared" ref="AW198:AW216" si="173">IF($AB198="EML",$AC198*T198,)</f>
        <v>0</v>
      </c>
      <c r="AX198" s="210">
        <f t="shared" ref="AX198:AX216" si="174">IF($AB198="EML",$AC198*U198,)</f>
        <v>0</v>
      </c>
      <c r="AY198" s="210">
        <f t="shared" ref="AY198:AY216" si="175">IF($AB198="EML",$AC198*V198,)</f>
        <v>0</v>
      </c>
      <c r="AZ198" s="210">
        <f t="shared" ref="AZ198:AZ216" si="176">IF($AB198="EML",$AC198*W198,)</f>
        <v>0</v>
      </c>
      <c r="BA198" s="210">
        <f t="shared" ref="BA198:BA216" si="177">IF($AB198="EML",$AC198*X198,)</f>
        <v>0</v>
      </c>
      <c r="BB198" s="210">
        <f t="shared" ref="BB198:BB216" si="178">IF($AB198="EML",$AC198*Y198,)</f>
        <v>0</v>
      </c>
      <c r="BC198" s="210">
        <f t="shared" ref="BC198:BC216" si="179">IF($AB198="EML",$AC198*Z198,)</f>
        <v>0</v>
      </c>
      <c r="BE198" s="139" t="str">
        <f t="shared" si="130"/>
        <v>EOM 4,8,12,16,24x25-28G XCVR</v>
      </c>
      <c r="BF198" s="233">
        <f>IF(AF198=0,,10^-6*AF198*$BJ$5*'AOC-LPO-CPO'!P233)</f>
        <v>0</v>
      </c>
      <c r="BG198" s="233">
        <f>IF(AG198=0,,10^-6*AG198*$BJ$5*'AOC-LPO-CPO'!Q233)</f>
        <v>0</v>
      </c>
      <c r="BH198" s="233">
        <f>IF(AH198=0,,10^-6*AH198*$BJ$5*'AOC-LPO-CPO'!R233)</f>
        <v>0</v>
      </c>
      <c r="BI198" s="233">
        <f>IF(AI198=0,,10^-6*AI198*$BJ$5*'AOC-LPO-CPO'!S233)</f>
        <v>0</v>
      </c>
      <c r="BJ198" s="233">
        <f>IF(AJ198=0,,10^-6*AJ198*$BJ$5*'AOC-LPO-CPO'!T233)</f>
        <v>0</v>
      </c>
      <c r="BK198" s="233">
        <f>IF(AK198=0,,10^-6*AK198*$BJ$5*'AOC-LPO-CPO'!U233)</f>
        <v>0</v>
      </c>
      <c r="BL198" s="233">
        <f>IF(AL198=0,,10^-6*AL198*$BJ$5*'AOC-LPO-CPO'!V233)</f>
        <v>0</v>
      </c>
      <c r="BM198" s="233">
        <f>IF(AM198=0,,10^-6*AM198*$BJ$5*'AOC-LPO-CPO'!W233)</f>
        <v>0</v>
      </c>
      <c r="BN198" s="233">
        <f>IF(AN198=0,,10^-6*AN198*$BJ$5*'AOC-LPO-CPO'!X233)</f>
        <v>0</v>
      </c>
      <c r="BO198" s="233">
        <f>IF(AO198=0,,10^-6*AO198*$BJ$5*'AOC-LPO-CPO'!Y233)</f>
        <v>0</v>
      </c>
      <c r="BP198" s="233">
        <f>IF(AP198=0,,10^-6*AP198*$BJ$5*'AOC-LPO-CPO'!Z233)</f>
        <v>0</v>
      </c>
      <c r="BR198" s="139" t="str">
        <f t="shared" ref="BR198:BR216" si="180">B198</f>
        <v>EOM 4,8,12,16,24x25-28G XCVR</v>
      </c>
      <c r="BS198" s="233">
        <f>IF(AS198=0,,10^-6*AS198*$BW$5*'AOC-LPO-CPO'!P233)</f>
        <v>0</v>
      </c>
      <c r="BT198" s="233">
        <f>IF(AT198=0,,10^-6*AT198*$BW$5*'AOC-LPO-CPO'!Q233)</f>
        <v>0</v>
      </c>
      <c r="BU198" s="233">
        <f>IF(AU198=0,,10^-6*AU198*$BW$5*'AOC-LPO-CPO'!R233)</f>
        <v>0</v>
      </c>
      <c r="BV198" s="233">
        <f>IF(AV198=0,,10^-6*AV198*$BW$5*'AOC-LPO-CPO'!S233)</f>
        <v>0</v>
      </c>
      <c r="BW198" s="233">
        <f>IF(AW198=0,,10^-6*AW198*$BW$5*'AOC-LPO-CPO'!T233)</f>
        <v>0</v>
      </c>
      <c r="BX198" s="233">
        <f>IF(AX198=0,,10^-6*AX198*$BW$5*'AOC-LPO-CPO'!U233)</f>
        <v>0</v>
      </c>
      <c r="BY198" s="233">
        <f>IF(AY198=0,,10^-6*AY198*$BW$5*'AOC-LPO-CPO'!V233)</f>
        <v>0</v>
      </c>
      <c r="BZ198" s="233">
        <f>IF(AZ198=0,,10^-6*AZ198*$BW$5*'AOC-LPO-CPO'!W233)</f>
        <v>0</v>
      </c>
      <c r="CA198" s="233">
        <f>IF(BA198=0,,10^-6*BA198*$BW$5*'AOC-LPO-CPO'!X233)</f>
        <v>0</v>
      </c>
      <c r="CB198" s="233">
        <f>IF(BB198=0,,10^-6*BB198*$BW$5*'AOC-LPO-CPO'!Y233)</f>
        <v>0</v>
      </c>
      <c r="CC198" s="233">
        <f>IF(BC198=0,,10^-6*BC198*$BW$5*'AOC-LPO-CPO'!Z233)</f>
        <v>0</v>
      </c>
    </row>
    <row r="199" spans="1:81">
      <c r="A199" s="218" t="s">
        <v>69</v>
      </c>
      <c r="B199" s="139" t="str">
        <f>'AOC-LPO-CPO'!B20</f>
        <v>EOM 12x25-28G XCVR - CXP28</v>
      </c>
      <c r="C199" s="210">
        <f>'AOC-LPO-CPO'!C92</f>
        <v>0</v>
      </c>
      <c r="D199" s="210">
        <f>'AOC-LPO-CPO'!D92</f>
        <v>0</v>
      </c>
      <c r="E199" s="210">
        <f>'AOC-LPO-CPO'!E92</f>
        <v>0</v>
      </c>
      <c r="F199" s="210">
        <f>'AOC-LPO-CPO'!F92</f>
        <v>0</v>
      </c>
      <c r="G199" s="210">
        <f>'AOC-LPO-CPO'!G92</f>
        <v>0</v>
      </c>
      <c r="H199" s="210">
        <f>'AOC-LPO-CPO'!H92</f>
        <v>0</v>
      </c>
      <c r="I199" s="210">
        <f>'AOC-LPO-CPO'!I92</f>
        <v>0</v>
      </c>
      <c r="J199" s="210">
        <f>'AOC-LPO-CPO'!J92</f>
        <v>0</v>
      </c>
      <c r="K199" s="210">
        <f>'AOC-LPO-CPO'!K92</f>
        <v>0</v>
      </c>
      <c r="L199" s="210">
        <f>'AOC-LPO-CPO'!L92</f>
        <v>0</v>
      </c>
      <c r="M199" s="210">
        <f>'AOC-LPO-CPO'!M92</f>
        <v>0</v>
      </c>
      <c r="O199" s="139" t="str">
        <f t="shared" si="129"/>
        <v>EOM 12x25-28G XCVR - CXP28</v>
      </c>
      <c r="P199" s="210">
        <f>'AOC-LPO-CPO'!C127</f>
        <v>0</v>
      </c>
      <c r="Q199" s="210">
        <f>'AOC-LPO-CPO'!D127</f>
        <v>0</v>
      </c>
      <c r="R199" s="210">
        <f>'AOC-LPO-CPO'!E127</f>
        <v>0</v>
      </c>
      <c r="S199" s="210">
        <f>'AOC-LPO-CPO'!F127</f>
        <v>0</v>
      </c>
      <c r="T199" s="210">
        <f>'AOC-LPO-CPO'!G127</f>
        <v>0</v>
      </c>
      <c r="U199" s="210">
        <f>'AOC-LPO-CPO'!H127</f>
        <v>0</v>
      </c>
      <c r="V199" s="210">
        <f>'AOC-LPO-CPO'!I127</f>
        <v>0</v>
      </c>
      <c r="W199" s="210">
        <f>'AOC-LPO-CPO'!J127</f>
        <v>0</v>
      </c>
      <c r="X199" s="210">
        <f>'AOC-LPO-CPO'!K127</f>
        <v>0</v>
      </c>
      <c r="Y199" s="210">
        <f>'AOC-LPO-CPO'!L127</f>
        <v>0</v>
      </c>
      <c r="Z199" s="210">
        <f>'AOC-LPO-CPO'!M127</f>
        <v>0</v>
      </c>
      <c r="AB199" s="211" t="s">
        <v>105</v>
      </c>
      <c r="AC199" s="267" t="s">
        <v>105</v>
      </c>
      <c r="AE199" s="139" t="str">
        <f t="shared" si="156"/>
        <v>EOM 12x25-28G XCVR - CXP28</v>
      </c>
      <c r="AF199" s="210">
        <f t="shared" si="158"/>
        <v>0</v>
      </c>
      <c r="AG199" s="210">
        <f t="shared" si="159"/>
        <v>0</v>
      </c>
      <c r="AH199" s="210">
        <f t="shared" si="160"/>
        <v>0</v>
      </c>
      <c r="AI199" s="210">
        <f t="shared" si="161"/>
        <v>0</v>
      </c>
      <c r="AJ199" s="210">
        <f t="shared" si="162"/>
        <v>0</v>
      </c>
      <c r="AK199" s="210">
        <f t="shared" si="163"/>
        <v>0</v>
      </c>
      <c r="AL199" s="210">
        <f t="shared" si="164"/>
        <v>0</v>
      </c>
      <c r="AM199" s="210">
        <f t="shared" si="165"/>
        <v>0</v>
      </c>
      <c r="AN199" s="210">
        <f t="shared" si="166"/>
        <v>0</v>
      </c>
      <c r="AO199" s="210">
        <f t="shared" si="167"/>
        <v>0</v>
      </c>
      <c r="AP199" s="210">
        <f t="shared" si="168"/>
        <v>0</v>
      </c>
      <c r="AR199" s="139" t="str">
        <f t="shared" si="157"/>
        <v>EOM 12x25-28G XCVR - CXP28</v>
      </c>
      <c r="AS199" s="210">
        <f t="shared" si="169"/>
        <v>0</v>
      </c>
      <c r="AT199" s="210">
        <f t="shared" si="170"/>
        <v>0</v>
      </c>
      <c r="AU199" s="210">
        <f t="shared" si="171"/>
        <v>0</v>
      </c>
      <c r="AV199" s="210">
        <f t="shared" si="172"/>
        <v>0</v>
      </c>
      <c r="AW199" s="210">
        <f t="shared" si="173"/>
        <v>0</v>
      </c>
      <c r="AX199" s="210">
        <f t="shared" si="174"/>
        <v>0</v>
      </c>
      <c r="AY199" s="210">
        <f t="shared" si="175"/>
        <v>0</v>
      </c>
      <c r="AZ199" s="210">
        <f t="shared" si="176"/>
        <v>0</v>
      </c>
      <c r="BA199" s="210">
        <f t="shared" si="177"/>
        <v>0</v>
      </c>
      <c r="BB199" s="210">
        <f t="shared" si="178"/>
        <v>0</v>
      </c>
      <c r="BC199" s="210">
        <f t="shared" si="179"/>
        <v>0</v>
      </c>
      <c r="BE199" s="139" t="str">
        <f t="shared" si="130"/>
        <v>EOM 12x25-28G XCVR - CXP28</v>
      </c>
      <c r="BF199" s="233">
        <f>IF(AF199=0,,10^-6*AF199*$BJ$5*'AOC-LPO-CPO'!P234)</f>
        <v>0</v>
      </c>
      <c r="BG199" s="233">
        <f>IF(AG199=0,,10^-6*AG199*$BJ$5*'AOC-LPO-CPO'!Q234)</f>
        <v>0</v>
      </c>
      <c r="BH199" s="233">
        <f>IF(AH199=0,,10^-6*AH199*$BJ$5*'AOC-LPO-CPO'!R234)</f>
        <v>0</v>
      </c>
      <c r="BI199" s="233">
        <f>IF(AI199=0,,10^-6*AI199*$BJ$5*'AOC-LPO-CPO'!S234)</f>
        <v>0</v>
      </c>
      <c r="BJ199" s="233">
        <f>IF(AJ199=0,,10^-6*AJ199*$BJ$5*'AOC-LPO-CPO'!T234)</f>
        <v>0</v>
      </c>
      <c r="BK199" s="233">
        <f>IF(AK199=0,,10^-6*AK199*$BJ$5*'AOC-LPO-CPO'!U234)</f>
        <v>0</v>
      </c>
      <c r="BL199" s="233">
        <f>IF(AL199=0,,10^-6*AL199*$BJ$5*'AOC-LPO-CPO'!V234)</f>
        <v>0</v>
      </c>
      <c r="BM199" s="233">
        <f>IF(AM199=0,,10^-6*AM199*$BJ$5*'AOC-LPO-CPO'!W234)</f>
        <v>0</v>
      </c>
      <c r="BN199" s="233">
        <f>IF(AN199=0,,10^-6*AN199*$BJ$5*'AOC-LPO-CPO'!X234)</f>
        <v>0</v>
      </c>
      <c r="BO199" s="233">
        <f>IF(AO199=0,,10^-6*AO199*$BJ$5*'AOC-LPO-CPO'!Y234)</f>
        <v>0</v>
      </c>
      <c r="BP199" s="233">
        <f>IF(AP199=0,,10^-6*AP199*$BJ$5*'AOC-LPO-CPO'!Z234)</f>
        <v>0</v>
      </c>
      <c r="BR199" s="139" t="str">
        <f t="shared" si="180"/>
        <v>EOM 12x25-28G XCVR - CXP28</v>
      </c>
      <c r="BS199" s="233">
        <f>IF(AS199=0,,10^-6*AS199*$BW$5*'AOC-LPO-CPO'!P234)</f>
        <v>0</v>
      </c>
      <c r="BT199" s="233">
        <f>IF(AT199=0,,10^-6*AT199*$BW$5*'AOC-LPO-CPO'!Q234)</f>
        <v>0</v>
      </c>
      <c r="BU199" s="233">
        <f>IF(AU199=0,,10^-6*AU199*$BW$5*'AOC-LPO-CPO'!R234)</f>
        <v>0</v>
      </c>
      <c r="BV199" s="233">
        <f>IF(AV199=0,,10^-6*AV199*$BW$5*'AOC-LPO-CPO'!S234)</f>
        <v>0</v>
      </c>
      <c r="BW199" s="233">
        <f>IF(AW199=0,,10^-6*AW199*$BW$5*'AOC-LPO-CPO'!T234)</f>
        <v>0</v>
      </c>
      <c r="BX199" s="233">
        <f>IF(AX199=0,,10^-6*AX199*$BW$5*'AOC-LPO-CPO'!U234)</f>
        <v>0</v>
      </c>
      <c r="BY199" s="233">
        <f>IF(AY199=0,,10^-6*AY199*$BW$5*'AOC-LPO-CPO'!V234)</f>
        <v>0</v>
      </c>
      <c r="BZ199" s="233">
        <f>IF(AZ199=0,,10^-6*AZ199*$BW$5*'AOC-LPO-CPO'!W234)</f>
        <v>0</v>
      </c>
      <c r="CA199" s="233">
        <f>IF(BA199=0,,10^-6*BA199*$BW$5*'AOC-LPO-CPO'!X234)</f>
        <v>0</v>
      </c>
      <c r="CB199" s="233">
        <f>IF(BB199=0,,10^-6*BB199*$BW$5*'AOC-LPO-CPO'!Y234)</f>
        <v>0</v>
      </c>
      <c r="CC199" s="233">
        <f>IF(BC199=0,,10^-6*BC199*$BW$5*'AOC-LPO-CPO'!Z234)</f>
        <v>0</v>
      </c>
    </row>
    <row r="200" spans="1:81">
      <c r="A200" s="218" t="s">
        <v>69</v>
      </c>
      <c r="B200" s="139" t="str">
        <f>'AOC-LPO-CPO'!B21</f>
        <v>AOC 1x50-56G SFP56</v>
      </c>
      <c r="C200" s="210">
        <f>'AOC-LPO-CPO'!C93</f>
        <v>0</v>
      </c>
      <c r="D200" s="210">
        <f>'AOC-LPO-CPO'!D93</f>
        <v>0</v>
      </c>
      <c r="E200" s="210">
        <f>'AOC-LPO-CPO'!E93</f>
        <v>0</v>
      </c>
      <c r="F200" s="210">
        <f>'AOC-LPO-CPO'!F93</f>
        <v>0</v>
      </c>
      <c r="G200" s="210">
        <f>'AOC-LPO-CPO'!G93</f>
        <v>0</v>
      </c>
      <c r="H200" s="210">
        <f>'AOC-LPO-CPO'!H93</f>
        <v>0</v>
      </c>
      <c r="I200" s="210">
        <f>'AOC-LPO-CPO'!I93</f>
        <v>0</v>
      </c>
      <c r="J200" s="210">
        <f>'AOC-LPO-CPO'!J93</f>
        <v>0</v>
      </c>
      <c r="K200" s="210">
        <f>'AOC-LPO-CPO'!K93</f>
        <v>0</v>
      </c>
      <c r="L200" s="210">
        <f>'AOC-LPO-CPO'!L93</f>
        <v>0</v>
      </c>
      <c r="M200" s="210">
        <f>'AOC-LPO-CPO'!M93</f>
        <v>0</v>
      </c>
      <c r="O200" s="139" t="str">
        <f t="shared" ref="O200:O216" si="181">B200</f>
        <v>AOC 1x50-56G SFP56</v>
      </c>
      <c r="P200" s="210">
        <f>'AOC-LPO-CPO'!C128</f>
        <v>0</v>
      </c>
      <c r="Q200" s="210">
        <f>'AOC-LPO-CPO'!D128</f>
        <v>0</v>
      </c>
      <c r="R200" s="210">
        <f>'AOC-LPO-CPO'!E128</f>
        <v>0</v>
      </c>
      <c r="S200" s="210">
        <f>'AOC-LPO-CPO'!F128</f>
        <v>0</v>
      </c>
      <c r="T200" s="210">
        <f>'AOC-LPO-CPO'!G128</f>
        <v>0</v>
      </c>
      <c r="U200" s="210">
        <f>'AOC-LPO-CPO'!H128</f>
        <v>0</v>
      </c>
      <c r="V200" s="210">
        <f>'AOC-LPO-CPO'!I128</f>
        <v>0</v>
      </c>
      <c r="W200" s="210">
        <f>'AOC-LPO-CPO'!J128</f>
        <v>0</v>
      </c>
      <c r="X200" s="210">
        <f>'AOC-LPO-CPO'!K128</f>
        <v>0</v>
      </c>
      <c r="Y200" s="210">
        <f>'AOC-LPO-CPO'!L128</f>
        <v>0</v>
      </c>
      <c r="Z200" s="210">
        <f>'AOC-LPO-CPO'!M128</f>
        <v>0</v>
      </c>
      <c r="AB200" s="211" t="s">
        <v>105</v>
      </c>
      <c r="AC200" s="267" t="s">
        <v>105</v>
      </c>
      <c r="AE200" s="139" t="str">
        <f t="shared" si="156"/>
        <v>AOC 1x50-56G SFP56</v>
      </c>
      <c r="AF200" s="210">
        <f t="shared" si="158"/>
        <v>0</v>
      </c>
      <c r="AG200" s="210">
        <f t="shared" si="159"/>
        <v>0</v>
      </c>
      <c r="AH200" s="210">
        <f t="shared" si="160"/>
        <v>0</v>
      </c>
      <c r="AI200" s="210">
        <f t="shared" si="161"/>
        <v>0</v>
      </c>
      <c r="AJ200" s="210">
        <f t="shared" si="162"/>
        <v>0</v>
      </c>
      <c r="AK200" s="210">
        <f t="shared" si="163"/>
        <v>0</v>
      </c>
      <c r="AL200" s="210">
        <f t="shared" si="164"/>
        <v>0</v>
      </c>
      <c r="AM200" s="210">
        <f t="shared" si="165"/>
        <v>0</v>
      </c>
      <c r="AN200" s="210">
        <f t="shared" si="166"/>
        <v>0</v>
      </c>
      <c r="AO200" s="210">
        <f t="shared" si="167"/>
        <v>0</v>
      </c>
      <c r="AP200" s="210">
        <f t="shared" si="168"/>
        <v>0</v>
      </c>
      <c r="AR200" s="139" t="str">
        <f t="shared" si="157"/>
        <v>AOC 1x50-56G SFP56</v>
      </c>
      <c r="AS200" s="210">
        <f t="shared" si="169"/>
        <v>0</v>
      </c>
      <c r="AT200" s="210">
        <f t="shared" si="170"/>
        <v>0</v>
      </c>
      <c r="AU200" s="210">
        <f t="shared" si="171"/>
        <v>0</v>
      </c>
      <c r="AV200" s="210">
        <f t="shared" si="172"/>
        <v>0</v>
      </c>
      <c r="AW200" s="210">
        <f t="shared" si="173"/>
        <v>0</v>
      </c>
      <c r="AX200" s="210">
        <f t="shared" si="174"/>
        <v>0</v>
      </c>
      <c r="AY200" s="210">
        <f t="shared" si="175"/>
        <v>0</v>
      </c>
      <c r="AZ200" s="210">
        <f t="shared" si="176"/>
        <v>0</v>
      </c>
      <c r="BA200" s="210">
        <f t="shared" si="177"/>
        <v>0</v>
      </c>
      <c r="BB200" s="210">
        <f t="shared" si="178"/>
        <v>0</v>
      </c>
      <c r="BC200" s="210">
        <f t="shared" si="179"/>
        <v>0</v>
      </c>
      <c r="BE200" s="139" t="str">
        <f t="shared" ref="BE200:BE216" si="182">B200</f>
        <v>AOC 1x50-56G SFP56</v>
      </c>
      <c r="BF200" s="233">
        <f>IF(AF200=0,,10^-6*AF200*$BJ$5*'AOC-LPO-CPO'!P235)</f>
        <v>0</v>
      </c>
      <c r="BG200" s="233">
        <f>IF(AG200=0,,10^-6*AG200*$BJ$5*'AOC-LPO-CPO'!Q235)</f>
        <v>0</v>
      </c>
      <c r="BH200" s="233">
        <f>IF(AH200=0,,10^-6*AH200*$BJ$5*'AOC-LPO-CPO'!R235)</f>
        <v>0</v>
      </c>
      <c r="BI200" s="233">
        <f>IF(AI200=0,,10^-6*AI200*$BJ$5*'AOC-LPO-CPO'!S235)</f>
        <v>0</v>
      </c>
      <c r="BJ200" s="233">
        <f>IF(AJ200=0,,10^-6*AJ200*$BJ$5*'AOC-LPO-CPO'!T235)</f>
        <v>0</v>
      </c>
      <c r="BK200" s="233">
        <f>IF(AK200=0,,10^-6*AK200*$BJ$5*'AOC-LPO-CPO'!U235)</f>
        <v>0</v>
      </c>
      <c r="BL200" s="233">
        <f>IF(AL200=0,,10^-6*AL200*$BJ$5*'AOC-LPO-CPO'!V235)</f>
        <v>0</v>
      </c>
      <c r="BM200" s="233">
        <f>IF(AM200=0,,10^-6*AM200*$BJ$5*'AOC-LPO-CPO'!W235)</f>
        <v>0</v>
      </c>
      <c r="BN200" s="233">
        <f>IF(AN200=0,,10^-6*AN200*$BJ$5*'AOC-LPO-CPO'!X235)</f>
        <v>0</v>
      </c>
      <c r="BO200" s="233">
        <f>IF(AO200=0,,10^-6*AO200*$BJ$5*'AOC-LPO-CPO'!Y235)</f>
        <v>0</v>
      </c>
      <c r="BP200" s="233">
        <f>IF(AP200=0,,10^-6*AP200*$BJ$5*'AOC-LPO-CPO'!Z235)</f>
        <v>0</v>
      </c>
      <c r="BR200" s="139" t="str">
        <f t="shared" si="180"/>
        <v>AOC 1x50-56G SFP56</v>
      </c>
      <c r="BS200" s="233">
        <f>IF(AS200=0,,10^-6*AS200*$BW$5*'AOC-LPO-CPO'!P235)</f>
        <v>0</v>
      </c>
      <c r="BT200" s="233">
        <f>IF(AT200=0,,10^-6*AT200*$BW$5*'AOC-LPO-CPO'!Q235)</f>
        <v>0</v>
      </c>
      <c r="BU200" s="233">
        <f>IF(AU200=0,,10^-6*AU200*$BW$5*'AOC-LPO-CPO'!R235)</f>
        <v>0</v>
      </c>
      <c r="BV200" s="233">
        <f>IF(AV200=0,,10^-6*AV200*$BW$5*'AOC-LPO-CPO'!S235)</f>
        <v>0</v>
      </c>
      <c r="BW200" s="233">
        <f>IF(AW200=0,,10^-6*AW200*$BW$5*'AOC-LPO-CPO'!T235)</f>
        <v>0</v>
      </c>
      <c r="BX200" s="233">
        <f>IF(AX200=0,,10^-6*AX200*$BW$5*'AOC-LPO-CPO'!U235)</f>
        <v>0</v>
      </c>
      <c r="BY200" s="233">
        <f>IF(AY200=0,,10^-6*AY200*$BW$5*'AOC-LPO-CPO'!V235)</f>
        <v>0</v>
      </c>
      <c r="BZ200" s="233">
        <f>IF(AZ200=0,,10^-6*AZ200*$BW$5*'AOC-LPO-CPO'!W235)</f>
        <v>0</v>
      </c>
      <c r="CA200" s="233">
        <f>IF(BA200=0,,10^-6*BA200*$BW$5*'AOC-LPO-CPO'!X235)</f>
        <v>0</v>
      </c>
      <c r="CB200" s="233">
        <f>IF(BB200=0,,10^-6*BB200*$BW$5*'AOC-LPO-CPO'!Y235)</f>
        <v>0</v>
      </c>
      <c r="CC200" s="233">
        <f>IF(BC200=0,,10^-6*BC200*$BW$5*'AOC-LPO-CPO'!Z235)</f>
        <v>0</v>
      </c>
    </row>
    <row r="201" spans="1:81">
      <c r="A201" s="218" t="s">
        <v>69</v>
      </c>
      <c r="B201" s="139" t="str">
        <f>'AOC-LPO-CPO'!B22</f>
        <v>AOC 4x50-56G QSFP56</v>
      </c>
      <c r="C201" s="210">
        <f>'AOC-LPO-CPO'!C94</f>
        <v>0</v>
      </c>
      <c r="D201" s="210">
        <f>'AOC-LPO-CPO'!D94</f>
        <v>0</v>
      </c>
      <c r="E201" s="210">
        <f>'AOC-LPO-CPO'!E94</f>
        <v>0</v>
      </c>
      <c r="F201" s="210">
        <f>'AOC-LPO-CPO'!F94</f>
        <v>0</v>
      </c>
      <c r="G201" s="210">
        <f>'AOC-LPO-CPO'!G94</f>
        <v>0</v>
      </c>
      <c r="H201" s="210">
        <f>'AOC-LPO-CPO'!H94</f>
        <v>0</v>
      </c>
      <c r="I201" s="210">
        <f>'AOC-LPO-CPO'!I94</f>
        <v>0</v>
      </c>
      <c r="J201" s="210">
        <f>'AOC-LPO-CPO'!J94</f>
        <v>0</v>
      </c>
      <c r="K201" s="210">
        <f>'AOC-LPO-CPO'!K94</f>
        <v>0</v>
      </c>
      <c r="L201" s="210">
        <f>'AOC-LPO-CPO'!L94</f>
        <v>0</v>
      </c>
      <c r="M201" s="210">
        <f>'AOC-LPO-CPO'!M94</f>
        <v>0</v>
      </c>
      <c r="O201" s="139" t="str">
        <f t="shared" si="181"/>
        <v>AOC 4x50-56G QSFP56</v>
      </c>
      <c r="P201" s="210">
        <f>'AOC-LPO-CPO'!C129</f>
        <v>0</v>
      </c>
      <c r="Q201" s="210">
        <f>'AOC-LPO-CPO'!D129</f>
        <v>0</v>
      </c>
      <c r="R201" s="210">
        <f>'AOC-LPO-CPO'!E129</f>
        <v>0</v>
      </c>
      <c r="S201" s="210">
        <f>'AOC-LPO-CPO'!F129</f>
        <v>0</v>
      </c>
      <c r="T201" s="210">
        <f>'AOC-LPO-CPO'!G129</f>
        <v>0</v>
      </c>
      <c r="U201" s="210">
        <f>'AOC-LPO-CPO'!H129</f>
        <v>0</v>
      </c>
      <c r="V201" s="210">
        <f>'AOC-LPO-CPO'!I129</f>
        <v>0</v>
      </c>
      <c r="W201" s="210">
        <f>'AOC-LPO-CPO'!J129</f>
        <v>0</v>
      </c>
      <c r="X201" s="210">
        <f>'AOC-LPO-CPO'!K129</f>
        <v>0</v>
      </c>
      <c r="Y201" s="210">
        <f>'AOC-LPO-CPO'!L129</f>
        <v>0</v>
      </c>
      <c r="Z201" s="210">
        <f>'AOC-LPO-CPO'!M129</f>
        <v>0</v>
      </c>
      <c r="AB201" s="211" t="s">
        <v>105</v>
      </c>
      <c r="AC201" s="267" t="s">
        <v>105</v>
      </c>
      <c r="AE201" s="139" t="str">
        <f t="shared" si="156"/>
        <v>AOC 4x50-56G QSFP56</v>
      </c>
      <c r="AF201" s="210">
        <f t="shared" si="158"/>
        <v>0</v>
      </c>
      <c r="AG201" s="210">
        <f t="shared" si="159"/>
        <v>0</v>
      </c>
      <c r="AH201" s="210">
        <f t="shared" si="160"/>
        <v>0</v>
      </c>
      <c r="AI201" s="210">
        <f t="shared" si="161"/>
        <v>0</v>
      </c>
      <c r="AJ201" s="210">
        <f t="shared" si="162"/>
        <v>0</v>
      </c>
      <c r="AK201" s="210">
        <f t="shared" si="163"/>
        <v>0</v>
      </c>
      <c r="AL201" s="210">
        <f t="shared" si="164"/>
        <v>0</v>
      </c>
      <c r="AM201" s="210">
        <f t="shared" si="165"/>
        <v>0</v>
      </c>
      <c r="AN201" s="210">
        <f t="shared" si="166"/>
        <v>0</v>
      </c>
      <c r="AO201" s="210">
        <f t="shared" si="167"/>
        <v>0</v>
      </c>
      <c r="AP201" s="210">
        <f t="shared" si="168"/>
        <v>0</v>
      </c>
      <c r="AR201" s="139" t="str">
        <f t="shared" si="157"/>
        <v>AOC 4x50-56G QSFP56</v>
      </c>
      <c r="AS201" s="210">
        <f t="shared" si="169"/>
        <v>0</v>
      </c>
      <c r="AT201" s="210">
        <f t="shared" si="170"/>
        <v>0</v>
      </c>
      <c r="AU201" s="210">
        <f t="shared" si="171"/>
        <v>0</v>
      </c>
      <c r="AV201" s="210">
        <f t="shared" si="172"/>
        <v>0</v>
      </c>
      <c r="AW201" s="210">
        <f t="shared" si="173"/>
        <v>0</v>
      </c>
      <c r="AX201" s="210">
        <f t="shared" si="174"/>
        <v>0</v>
      </c>
      <c r="AY201" s="210">
        <f t="shared" si="175"/>
        <v>0</v>
      </c>
      <c r="AZ201" s="210">
        <f t="shared" si="176"/>
        <v>0</v>
      </c>
      <c r="BA201" s="210">
        <f t="shared" si="177"/>
        <v>0</v>
      </c>
      <c r="BB201" s="210">
        <f t="shared" si="178"/>
        <v>0</v>
      </c>
      <c r="BC201" s="210">
        <f t="shared" si="179"/>
        <v>0</v>
      </c>
      <c r="BE201" s="139" t="str">
        <f t="shared" si="182"/>
        <v>AOC 4x50-56G QSFP56</v>
      </c>
      <c r="BF201" s="233">
        <f>IF(AF201=0,,10^-6*AF201*$BJ$5*'AOC-LPO-CPO'!P236)</f>
        <v>0</v>
      </c>
      <c r="BG201" s="233">
        <f>IF(AG201=0,,10^-6*AG201*$BJ$5*'AOC-LPO-CPO'!Q236)</f>
        <v>0</v>
      </c>
      <c r="BH201" s="233">
        <f>IF(AH201=0,,10^-6*AH201*$BJ$5*'AOC-LPO-CPO'!R236)</f>
        <v>0</v>
      </c>
      <c r="BI201" s="233">
        <f>IF(AI201=0,,10^-6*AI201*$BJ$5*'AOC-LPO-CPO'!S236)</f>
        <v>0</v>
      </c>
      <c r="BJ201" s="233">
        <f>IF(AJ201=0,,10^-6*AJ201*$BJ$5*'AOC-LPO-CPO'!T236)</f>
        <v>0</v>
      </c>
      <c r="BK201" s="233">
        <f>IF(AK201=0,,10^-6*AK201*$BJ$5*'AOC-LPO-CPO'!U236)</f>
        <v>0</v>
      </c>
      <c r="BL201" s="233">
        <f>IF(AL201=0,,10^-6*AL201*$BJ$5*'AOC-LPO-CPO'!V236)</f>
        <v>0</v>
      </c>
      <c r="BM201" s="233">
        <f>IF(AM201=0,,10^-6*AM201*$BJ$5*'AOC-LPO-CPO'!W236)</f>
        <v>0</v>
      </c>
      <c r="BN201" s="233">
        <f>IF(AN201=0,,10^-6*AN201*$BJ$5*'AOC-LPO-CPO'!X236)</f>
        <v>0</v>
      </c>
      <c r="BO201" s="233">
        <f>IF(AO201=0,,10^-6*AO201*$BJ$5*'AOC-LPO-CPO'!Y236)</f>
        <v>0</v>
      </c>
      <c r="BP201" s="233">
        <f>IF(AP201=0,,10^-6*AP201*$BJ$5*'AOC-LPO-CPO'!Z236)</f>
        <v>0</v>
      </c>
      <c r="BR201" s="139" t="str">
        <f t="shared" si="180"/>
        <v>AOC 4x50-56G QSFP56</v>
      </c>
      <c r="BS201" s="233">
        <f>IF(AS201=0,,10^-6*AS201*$BW$5*'AOC-LPO-CPO'!P236)</f>
        <v>0</v>
      </c>
      <c r="BT201" s="233">
        <f>IF(AT201=0,,10^-6*AT201*$BW$5*'AOC-LPO-CPO'!Q236)</f>
        <v>0</v>
      </c>
      <c r="BU201" s="233">
        <f>IF(AU201=0,,10^-6*AU201*$BW$5*'AOC-LPO-CPO'!R236)</f>
        <v>0</v>
      </c>
      <c r="BV201" s="233">
        <f>IF(AV201=0,,10^-6*AV201*$BW$5*'AOC-LPO-CPO'!S236)</f>
        <v>0</v>
      </c>
      <c r="BW201" s="233">
        <f>IF(AW201=0,,10^-6*AW201*$BW$5*'AOC-LPO-CPO'!T236)</f>
        <v>0</v>
      </c>
      <c r="BX201" s="233">
        <f>IF(AX201=0,,10^-6*AX201*$BW$5*'AOC-LPO-CPO'!U236)</f>
        <v>0</v>
      </c>
      <c r="BY201" s="233">
        <f>IF(AY201=0,,10^-6*AY201*$BW$5*'AOC-LPO-CPO'!V236)</f>
        <v>0</v>
      </c>
      <c r="BZ201" s="233">
        <f>IF(AZ201=0,,10^-6*AZ201*$BW$5*'AOC-LPO-CPO'!W236)</f>
        <v>0</v>
      </c>
      <c r="CA201" s="233">
        <f>IF(BA201=0,,10^-6*BA201*$BW$5*'AOC-LPO-CPO'!X236)</f>
        <v>0</v>
      </c>
      <c r="CB201" s="233">
        <f>IF(BB201=0,,10^-6*BB201*$BW$5*'AOC-LPO-CPO'!Y236)</f>
        <v>0</v>
      </c>
      <c r="CC201" s="233">
        <f>IF(BC201=0,,10^-6*BC201*$BW$5*'AOC-LPO-CPO'!Z236)</f>
        <v>0</v>
      </c>
    </row>
    <row r="202" spans="1:81">
      <c r="A202" s="218" t="s">
        <v>69</v>
      </c>
      <c r="B202" s="139" t="str">
        <f>'AOC-LPO-CPO'!B23</f>
        <v>EOM Next Gen</v>
      </c>
      <c r="C202" s="210">
        <f>'AOC-LPO-CPO'!C95</f>
        <v>0</v>
      </c>
      <c r="D202" s="210">
        <f>'AOC-LPO-CPO'!D95</f>
        <v>0</v>
      </c>
      <c r="E202" s="210">
        <f>'AOC-LPO-CPO'!E95</f>
        <v>0</v>
      </c>
      <c r="F202" s="210">
        <f>'AOC-LPO-CPO'!F95</f>
        <v>0</v>
      </c>
      <c r="G202" s="210">
        <f>'AOC-LPO-CPO'!G95</f>
        <v>0</v>
      </c>
      <c r="H202" s="210">
        <f>'AOC-LPO-CPO'!H95</f>
        <v>0</v>
      </c>
      <c r="I202" s="210">
        <f>'AOC-LPO-CPO'!I95</f>
        <v>0</v>
      </c>
      <c r="J202" s="210">
        <f>'AOC-LPO-CPO'!J95</f>
        <v>0</v>
      </c>
      <c r="K202" s="210">
        <f>'AOC-LPO-CPO'!K95</f>
        <v>0</v>
      </c>
      <c r="L202" s="210">
        <f>'AOC-LPO-CPO'!L95</f>
        <v>0</v>
      </c>
      <c r="M202" s="210">
        <f>'AOC-LPO-CPO'!M95</f>
        <v>0</v>
      </c>
      <c r="O202" s="139" t="str">
        <f t="shared" si="181"/>
        <v>EOM Next Gen</v>
      </c>
      <c r="P202" s="210">
        <f>'AOC-LPO-CPO'!C130</f>
        <v>0</v>
      </c>
      <c r="Q202" s="210">
        <f>'AOC-LPO-CPO'!D130</f>
        <v>0</v>
      </c>
      <c r="R202" s="210">
        <f>'AOC-LPO-CPO'!E130</f>
        <v>0</v>
      </c>
      <c r="S202" s="210">
        <f>'AOC-LPO-CPO'!F130</f>
        <v>0</v>
      </c>
      <c r="T202" s="210">
        <f>'AOC-LPO-CPO'!G130</f>
        <v>0</v>
      </c>
      <c r="U202" s="210">
        <f>'AOC-LPO-CPO'!H130</f>
        <v>0</v>
      </c>
      <c r="V202" s="210">
        <f>'AOC-LPO-CPO'!I130</f>
        <v>0</v>
      </c>
      <c r="W202" s="210">
        <f>'AOC-LPO-CPO'!J130</f>
        <v>0</v>
      </c>
      <c r="X202" s="210">
        <f>'AOC-LPO-CPO'!K130</f>
        <v>0</v>
      </c>
      <c r="Y202" s="210">
        <f>'AOC-LPO-CPO'!L130</f>
        <v>0</v>
      </c>
      <c r="Z202" s="210">
        <f>'AOC-LPO-CPO'!M130</f>
        <v>0</v>
      </c>
      <c r="AB202" s="211" t="s">
        <v>105</v>
      </c>
      <c r="AC202" s="267" t="s">
        <v>105</v>
      </c>
      <c r="AE202" s="139" t="str">
        <f t="shared" si="156"/>
        <v>EOM Next Gen</v>
      </c>
      <c r="AF202" s="210">
        <f t="shared" si="158"/>
        <v>0</v>
      </c>
      <c r="AG202" s="210">
        <f t="shared" si="159"/>
        <v>0</v>
      </c>
      <c r="AH202" s="210">
        <f t="shared" si="160"/>
        <v>0</v>
      </c>
      <c r="AI202" s="210">
        <f t="shared" si="161"/>
        <v>0</v>
      </c>
      <c r="AJ202" s="210">
        <f t="shared" si="162"/>
        <v>0</v>
      </c>
      <c r="AK202" s="210">
        <f t="shared" si="163"/>
        <v>0</v>
      </c>
      <c r="AL202" s="210">
        <f t="shared" si="164"/>
        <v>0</v>
      </c>
      <c r="AM202" s="210">
        <f t="shared" si="165"/>
        <v>0</v>
      </c>
      <c r="AN202" s="210">
        <f t="shared" si="166"/>
        <v>0</v>
      </c>
      <c r="AO202" s="210">
        <f t="shared" si="167"/>
        <v>0</v>
      </c>
      <c r="AP202" s="210">
        <f t="shared" si="168"/>
        <v>0</v>
      </c>
      <c r="AR202" s="139" t="str">
        <f t="shared" si="157"/>
        <v>EOM Next Gen</v>
      </c>
      <c r="AS202" s="210">
        <f t="shared" si="169"/>
        <v>0</v>
      </c>
      <c r="AT202" s="210">
        <f t="shared" si="170"/>
        <v>0</v>
      </c>
      <c r="AU202" s="210">
        <f t="shared" si="171"/>
        <v>0</v>
      </c>
      <c r="AV202" s="210">
        <f t="shared" si="172"/>
        <v>0</v>
      </c>
      <c r="AW202" s="210">
        <f t="shared" si="173"/>
        <v>0</v>
      </c>
      <c r="AX202" s="210">
        <f t="shared" si="174"/>
        <v>0</v>
      </c>
      <c r="AY202" s="210">
        <f t="shared" si="175"/>
        <v>0</v>
      </c>
      <c r="AZ202" s="210">
        <f t="shared" si="176"/>
        <v>0</v>
      </c>
      <c r="BA202" s="210">
        <f t="shared" si="177"/>
        <v>0</v>
      </c>
      <c r="BB202" s="210">
        <f t="shared" si="178"/>
        <v>0</v>
      </c>
      <c r="BC202" s="210">
        <f t="shared" si="179"/>
        <v>0</v>
      </c>
      <c r="BE202" s="139" t="str">
        <f t="shared" si="182"/>
        <v>EOM Next Gen</v>
      </c>
      <c r="BF202" s="233">
        <f>IF(AF202=0,,10^-6*AF202*$BJ$5*'AOC-LPO-CPO'!P237)</f>
        <v>0</v>
      </c>
      <c r="BG202" s="233">
        <f>IF(AG202=0,,10^-6*AG202*$BJ$5*'AOC-LPO-CPO'!Q237)</f>
        <v>0</v>
      </c>
      <c r="BH202" s="233">
        <f>IF(AH202=0,,10^-6*AH202*$BJ$5*'AOC-LPO-CPO'!R237)</f>
        <v>0</v>
      </c>
      <c r="BI202" s="233">
        <f>IF(AI202=0,,10^-6*AI202*$BJ$5*'AOC-LPO-CPO'!S237)</f>
        <v>0</v>
      </c>
      <c r="BJ202" s="233">
        <f>IF(AJ202=0,,10^-6*AJ202*$BJ$5*'AOC-LPO-CPO'!T237)</f>
        <v>0</v>
      </c>
      <c r="BK202" s="233">
        <f>IF(AK202=0,,10^-6*AK202*$BJ$5*'AOC-LPO-CPO'!U237)</f>
        <v>0</v>
      </c>
      <c r="BL202" s="233">
        <f>IF(AL202=0,,10^-6*AL202*$BJ$5*'AOC-LPO-CPO'!V237)</f>
        <v>0</v>
      </c>
      <c r="BM202" s="233">
        <f>IF(AM202=0,,10^-6*AM202*$BJ$5*'AOC-LPO-CPO'!W237)</f>
        <v>0</v>
      </c>
      <c r="BN202" s="233">
        <f>IF(AN202=0,,10^-6*AN202*$BJ$5*'AOC-LPO-CPO'!X237)</f>
        <v>0</v>
      </c>
      <c r="BO202" s="233">
        <f>IF(AO202=0,,10^-6*AO202*$BJ$5*'AOC-LPO-CPO'!Y237)</f>
        <v>0</v>
      </c>
      <c r="BP202" s="233">
        <f>IF(AP202=0,,10^-6*AP202*$BJ$5*'AOC-LPO-CPO'!Z237)</f>
        <v>0</v>
      </c>
      <c r="BR202" s="139" t="str">
        <f t="shared" si="180"/>
        <v>EOM Next Gen</v>
      </c>
      <c r="BS202" s="233">
        <f>IF(AS202=0,,10^-6*AS202*$BW$5*'AOC-LPO-CPO'!P237)</f>
        <v>0</v>
      </c>
      <c r="BT202" s="233">
        <f>IF(AT202=0,,10^-6*AT202*$BW$5*'AOC-LPO-CPO'!Q237)</f>
        <v>0</v>
      </c>
      <c r="BU202" s="233">
        <f>IF(AU202=0,,10^-6*AU202*$BW$5*'AOC-LPO-CPO'!R237)</f>
        <v>0</v>
      </c>
      <c r="BV202" s="233">
        <f>IF(AV202=0,,10^-6*AV202*$BW$5*'AOC-LPO-CPO'!S237)</f>
        <v>0</v>
      </c>
      <c r="BW202" s="233">
        <f>IF(AW202=0,,10^-6*AW202*$BW$5*'AOC-LPO-CPO'!T237)</f>
        <v>0</v>
      </c>
      <c r="BX202" s="233">
        <f>IF(AX202=0,,10^-6*AX202*$BW$5*'AOC-LPO-CPO'!U237)</f>
        <v>0</v>
      </c>
      <c r="BY202" s="233">
        <f>IF(AY202=0,,10^-6*AY202*$BW$5*'AOC-LPO-CPO'!V237)</f>
        <v>0</v>
      </c>
      <c r="BZ202" s="233">
        <f>IF(AZ202=0,,10^-6*AZ202*$BW$5*'AOC-LPO-CPO'!W237)</f>
        <v>0</v>
      </c>
      <c r="CA202" s="233">
        <f>IF(BA202=0,,10^-6*BA202*$BW$5*'AOC-LPO-CPO'!X237)</f>
        <v>0</v>
      </c>
      <c r="CB202" s="233">
        <f>IF(BB202=0,,10^-6*BB202*$BW$5*'AOC-LPO-CPO'!Y237)</f>
        <v>0</v>
      </c>
      <c r="CC202" s="233">
        <f>IF(BC202=0,,10^-6*BC202*$BW$5*'AOC-LPO-CPO'!Z237)</f>
        <v>0</v>
      </c>
    </row>
    <row r="203" spans="1:81">
      <c r="A203" s="218" t="s">
        <v>69</v>
      </c>
      <c r="B203" s="139" t="str">
        <f>'AOC-LPO-CPO'!B24</f>
        <v>AOC 400G</v>
      </c>
      <c r="C203" s="210">
        <f>'AOC-LPO-CPO'!C96</f>
        <v>0</v>
      </c>
      <c r="D203" s="210">
        <f>'AOC-LPO-CPO'!D96</f>
        <v>0</v>
      </c>
      <c r="E203" s="210">
        <f>'AOC-LPO-CPO'!E96</f>
        <v>0</v>
      </c>
      <c r="F203" s="210">
        <f>'AOC-LPO-CPO'!F96</f>
        <v>0</v>
      </c>
      <c r="G203" s="210">
        <f>'AOC-LPO-CPO'!G96</f>
        <v>0</v>
      </c>
      <c r="H203" s="210">
        <f>'AOC-LPO-CPO'!H96</f>
        <v>0</v>
      </c>
      <c r="I203" s="210">
        <f>'AOC-LPO-CPO'!I96</f>
        <v>0</v>
      </c>
      <c r="J203" s="210">
        <f>'AOC-LPO-CPO'!J96</f>
        <v>0</v>
      </c>
      <c r="K203" s="210">
        <f>'AOC-LPO-CPO'!K96</f>
        <v>0</v>
      </c>
      <c r="L203" s="210">
        <f>'AOC-LPO-CPO'!L96</f>
        <v>0</v>
      </c>
      <c r="M203" s="210">
        <f>'AOC-LPO-CPO'!M96</f>
        <v>0</v>
      </c>
      <c r="O203" s="139" t="str">
        <f t="shared" si="181"/>
        <v>AOC 400G</v>
      </c>
      <c r="P203" s="210">
        <f>'AOC-LPO-CPO'!C131</f>
        <v>0</v>
      </c>
      <c r="Q203" s="210">
        <f>'AOC-LPO-CPO'!D131</f>
        <v>0</v>
      </c>
      <c r="R203" s="210">
        <f>'AOC-LPO-CPO'!E131</f>
        <v>0</v>
      </c>
      <c r="S203" s="210">
        <f>'AOC-LPO-CPO'!F131</f>
        <v>0</v>
      </c>
      <c r="T203" s="210">
        <f>'AOC-LPO-CPO'!G131</f>
        <v>0</v>
      </c>
      <c r="U203" s="210">
        <f>'AOC-LPO-CPO'!H131</f>
        <v>0</v>
      </c>
      <c r="V203" s="210">
        <f>'AOC-LPO-CPO'!I131</f>
        <v>0</v>
      </c>
      <c r="W203" s="210">
        <f>'AOC-LPO-CPO'!J131</f>
        <v>0</v>
      </c>
      <c r="X203" s="210">
        <f>'AOC-LPO-CPO'!K131</f>
        <v>0</v>
      </c>
      <c r="Y203" s="210">
        <f>'AOC-LPO-CPO'!L131</f>
        <v>0</v>
      </c>
      <c r="Z203" s="210">
        <f>'AOC-LPO-CPO'!M131</f>
        <v>0</v>
      </c>
      <c r="AB203" s="211" t="s">
        <v>105</v>
      </c>
      <c r="AC203" s="267" t="s">
        <v>105</v>
      </c>
      <c r="AE203" s="139" t="str">
        <f t="shared" si="156"/>
        <v>AOC 400G</v>
      </c>
      <c r="AF203" s="210">
        <f t="shared" si="158"/>
        <v>0</v>
      </c>
      <c r="AG203" s="210">
        <f t="shared" si="159"/>
        <v>0</v>
      </c>
      <c r="AH203" s="210">
        <f t="shared" si="160"/>
        <v>0</v>
      </c>
      <c r="AI203" s="210">
        <f t="shared" si="161"/>
        <v>0</v>
      </c>
      <c r="AJ203" s="210">
        <f t="shared" si="162"/>
        <v>0</v>
      </c>
      <c r="AK203" s="210">
        <f t="shared" si="163"/>
        <v>0</v>
      </c>
      <c r="AL203" s="210">
        <f t="shared" si="164"/>
        <v>0</v>
      </c>
      <c r="AM203" s="210">
        <f t="shared" si="165"/>
        <v>0</v>
      </c>
      <c r="AN203" s="210">
        <f t="shared" si="166"/>
        <v>0</v>
      </c>
      <c r="AO203" s="210">
        <f t="shared" si="167"/>
        <v>0</v>
      </c>
      <c r="AP203" s="210">
        <f t="shared" si="168"/>
        <v>0</v>
      </c>
      <c r="AR203" s="139" t="str">
        <f t="shared" si="157"/>
        <v>AOC 400G</v>
      </c>
      <c r="AS203" s="210">
        <f t="shared" si="169"/>
        <v>0</v>
      </c>
      <c r="AT203" s="210">
        <f t="shared" si="170"/>
        <v>0</v>
      </c>
      <c r="AU203" s="210">
        <f t="shared" si="171"/>
        <v>0</v>
      </c>
      <c r="AV203" s="210">
        <f t="shared" si="172"/>
        <v>0</v>
      </c>
      <c r="AW203" s="210">
        <f t="shared" si="173"/>
        <v>0</v>
      </c>
      <c r="AX203" s="210">
        <f t="shared" si="174"/>
        <v>0</v>
      </c>
      <c r="AY203" s="210">
        <f t="shared" si="175"/>
        <v>0</v>
      </c>
      <c r="AZ203" s="210">
        <f t="shared" si="176"/>
        <v>0</v>
      </c>
      <c r="BA203" s="210">
        <f t="shared" si="177"/>
        <v>0</v>
      </c>
      <c r="BB203" s="210">
        <f t="shared" si="178"/>
        <v>0</v>
      </c>
      <c r="BC203" s="210">
        <f t="shared" si="179"/>
        <v>0</v>
      </c>
      <c r="BE203" s="139" t="str">
        <f t="shared" si="182"/>
        <v>AOC 400G</v>
      </c>
      <c r="BF203" s="233">
        <f>IF(AF203=0,,10^-6*AF203*$BJ$5*'AOC-LPO-CPO'!P238)</f>
        <v>0</v>
      </c>
      <c r="BG203" s="233">
        <f>IF(AG203=0,,10^-6*AG203*$BJ$5*'AOC-LPO-CPO'!Q238)</f>
        <v>0</v>
      </c>
      <c r="BH203" s="233">
        <f>IF(AH203=0,,10^-6*AH203*$BJ$5*'AOC-LPO-CPO'!R238)</f>
        <v>0</v>
      </c>
      <c r="BI203" s="233">
        <f>IF(AI203=0,,10^-6*AI203*$BJ$5*'AOC-LPO-CPO'!S238)</f>
        <v>0</v>
      </c>
      <c r="BJ203" s="233">
        <f>IF(AJ203=0,,10^-6*AJ203*$BJ$5*'AOC-LPO-CPO'!T238)</f>
        <v>0</v>
      </c>
      <c r="BK203" s="233">
        <f>IF(AK203=0,,10^-6*AK203*$BJ$5*'AOC-LPO-CPO'!U238)</f>
        <v>0</v>
      </c>
      <c r="BL203" s="233">
        <f>IF(AL203=0,,10^-6*AL203*$BJ$5*'AOC-LPO-CPO'!V238)</f>
        <v>0</v>
      </c>
      <c r="BM203" s="233">
        <f>IF(AM203=0,,10^-6*AM203*$BJ$5*'AOC-LPO-CPO'!W238)</f>
        <v>0</v>
      </c>
      <c r="BN203" s="233">
        <f>IF(AN203=0,,10^-6*AN203*$BJ$5*'AOC-LPO-CPO'!X238)</f>
        <v>0</v>
      </c>
      <c r="BO203" s="233">
        <f>IF(AO203=0,,10^-6*AO203*$BJ$5*'AOC-LPO-CPO'!Y238)</f>
        <v>0</v>
      </c>
      <c r="BP203" s="233">
        <f>IF(AP203=0,,10^-6*AP203*$BJ$5*'AOC-LPO-CPO'!Z238)</f>
        <v>0</v>
      </c>
      <c r="BR203" s="139" t="str">
        <f t="shared" si="180"/>
        <v>AOC 400G</v>
      </c>
      <c r="BS203" s="233">
        <f>IF(AS203=0,,10^-6*AS203*$BW$5*'AOC-LPO-CPO'!P238)</f>
        <v>0</v>
      </c>
      <c r="BT203" s="233">
        <f>IF(AT203=0,,10^-6*AT203*$BW$5*'AOC-LPO-CPO'!Q238)</f>
        <v>0</v>
      </c>
      <c r="BU203" s="233">
        <f>IF(AU203=0,,10^-6*AU203*$BW$5*'AOC-LPO-CPO'!R238)</f>
        <v>0</v>
      </c>
      <c r="BV203" s="233">
        <f>IF(AV203=0,,10^-6*AV203*$BW$5*'AOC-LPO-CPO'!S238)</f>
        <v>0</v>
      </c>
      <c r="BW203" s="233">
        <f>IF(AW203=0,,10^-6*AW203*$BW$5*'AOC-LPO-CPO'!T238)</f>
        <v>0</v>
      </c>
      <c r="BX203" s="233">
        <f>IF(AX203=0,,10^-6*AX203*$BW$5*'AOC-LPO-CPO'!U238)</f>
        <v>0</v>
      </c>
      <c r="BY203" s="233">
        <f>IF(AY203=0,,10^-6*AY203*$BW$5*'AOC-LPO-CPO'!V238)</f>
        <v>0</v>
      </c>
      <c r="BZ203" s="233">
        <f>IF(AZ203=0,,10^-6*AZ203*$BW$5*'AOC-LPO-CPO'!W238)</f>
        <v>0</v>
      </c>
      <c r="CA203" s="233">
        <f>IF(BA203=0,,10^-6*BA203*$BW$5*'AOC-LPO-CPO'!X238)</f>
        <v>0</v>
      </c>
      <c r="CB203" s="233">
        <f>IF(BB203=0,,10^-6*BB203*$BW$5*'AOC-LPO-CPO'!Y238)</f>
        <v>0</v>
      </c>
      <c r="CC203" s="233">
        <f>IF(BC203=0,,10^-6*BC203*$BW$5*'AOC-LPO-CPO'!Z238)</f>
        <v>0</v>
      </c>
    </row>
    <row r="204" spans="1:81">
      <c r="A204" s="218" t="s">
        <v>69</v>
      </c>
      <c r="B204" s="139" t="str">
        <f>'AOC-LPO-CPO'!B25</f>
        <v>AOC 400G breakout</v>
      </c>
      <c r="C204" s="210">
        <f>'AOC-LPO-CPO'!C97</f>
        <v>0</v>
      </c>
      <c r="D204" s="210">
        <f>'AOC-LPO-CPO'!D97</f>
        <v>0</v>
      </c>
      <c r="E204" s="210">
        <f>'AOC-LPO-CPO'!E97</f>
        <v>0</v>
      </c>
      <c r="F204" s="210">
        <f>'AOC-LPO-CPO'!F97</f>
        <v>0</v>
      </c>
      <c r="G204" s="210">
        <f>'AOC-LPO-CPO'!G97</f>
        <v>0</v>
      </c>
      <c r="H204" s="210">
        <f>'AOC-LPO-CPO'!H97</f>
        <v>0</v>
      </c>
      <c r="I204" s="210">
        <f>'AOC-LPO-CPO'!I97</f>
        <v>0</v>
      </c>
      <c r="J204" s="210">
        <f>'AOC-LPO-CPO'!J97</f>
        <v>0</v>
      </c>
      <c r="K204" s="210">
        <f>'AOC-LPO-CPO'!K97</f>
        <v>0</v>
      </c>
      <c r="L204" s="210">
        <f>'AOC-LPO-CPO'!L97</f>
        <v>0</v>
      </c>
      <c r="M204" s="210">
        <f>'AOC-LPO-CPO'!M97</f>
        <v>0</v>
      </c>
      <c r="O204" s="139" t="str">
        <f t="shared" si="181"/>
        <v>AOC 400G breakout</v>
      </c>
      <c r="P204" s="210">
        <f>'AOC-LPO-CPO'!C132</f>
        <v>0</v>
      </c>
      <c r="Q204" s="210">
        <f>'AOC-LPO-CPO'!D132</f>
        <v>0</v>
      </c>
      <c r="R204" s="210">
        <f>'AOC-LPO-CPO'!E132</f>
        <v>0</v>
      </c>
      <c r="S204" s="210">
        <f>'AOC-LPO-CPO'!F132</f>
        <v>0</v>
      </c>
      <c r="T204" s="210">
        <f>'AOC-LPO-CPO'!G132</f>
        <v>0</v>
      </c>
      <c r="U204" s="210">
        <f>'AOC-LPO-CPO'!H132</f>
        <v>0</v>
      </c>
      <c r="V204" s="210">
        <f>'AOC-LPO-CPO'!I132</f>
        <v>0</v>
      </c>
      <c r="W204" s="210">
        <f>'AOC-LPO-CPO'!J132</f>
        <v>0</v>
      </c>
      <c r="X204" s="210">
        <f>'AOC-LPO-CPO'!K132</f>
        <v>0</v>
      </c>
      <c r="Y204" s="210">
        <f>'AOC-LPO-CPO'!L132</f>
        <v>0</v>
      </c>
      <c r="Z204" s="210">
        <f>'AOC-LPO-CPO'!M132</f>
        <v>0</v>
      </c>
      <c r="AB204" s="211" t="s">
        <v>105</v>
      </c>
      <c r="AC204" s="267" t="s">
        <v>105</v>
      </c>
      <c r="AE204" s="139" t="str">
        <f t="shared" si="156"/>
        <v>AOC 400G breakout</v>
      </c>
      <c r="AF204" s="210">
        <f t="shared" si="158"/>
        <v>0</v>
      </c>
      <c r="AG204" s="210">
        <f t="shared" si="159"/>
        <v>0</v>
      </c>
      <c r="AH204" s="210">
        <f t="shared" si="160"/>
        <v>0</v>
      </c>
      <c r="AI204" s="210">
        <f t="shared" si="161"/>
        <v>0</v>
      </c>
      <c r="AJ204" s="210">
        <f t="shared" si="162"/>
        <v>0</v>
      </c>
      <c r="AK204" s="210">
        <f t="shared" si="163"/>
        <v>0</v>
      </c>
      <c r="AL204" s="210">
        <f t="shared" si="164"/>
        <v>0</v>
      </c>
      <c r="AM204" s="210">
        <f t="shared" si="165"/>
        <v>0</v>
      </c>
      <c r="AN204" s="210">
        <f t="shared" si="166"/>
        <v>0</v>
      </c>
      <c r="AO204" s="210">
        <f t="shared" si="167"/>
        <v>0</v>
      </c>
      <c r="AP204" s="210">
        <f t="shared" si="168"/>
        <v>0</v>
      </c>
      <c r="AR204" s="139" t="str">
        <f t="shared" si="157"/>
        <v>AOC 400G breakout</v>
      </c>
      <c r="AS204" s="210">
        <f t="shared" si="169"/>
        <v>0</v>
      </c>
      <c r="AT204" s="210">
        <f t="shared" si="170"/>
        <v>0</v>
      </c>
      <c r="AU204" s="210">
        <f t="shared" si="171"/>
        <v>0</v>
      </c>
      <c r="AV204" s="210">
        <f t="shared" si="172"/>
        <v>0</v>
      </c>
      <c r="AW204" s="210">
        <f t="shared" si="173"/>
        <v>0</v>
      </c>
      <c r="AX204" s="210">
        <f t="shared" si="174"/>
        <v>0</v>
      </c>
      <c r="AY204" s="210">
        <f t="shared" si="175"/>
        <v>0</v>
      </c>
      <c r="AZ204" s="210">
        <f t="shared" si="176"/>
        <v>0</v>
      </c>
      <c r="BA204" s="210">
        <f t="shared" si="177"/>
        <v>0</v>
      </c>
      <c r="BB204" s="210">
        <f t="shared" si="178"/>
        <v>0</v>
      </c>
      <c r="BC204" s="210">
        <f t="shared" si="179"/>
        <v>0</v>
      </c>
      <c r="BE204" s="139" t="str">
        <f t="shared" si="182"/>
        <v>AOC 400G breakout</v>
      </c>
      <c r="BF204" s="233">
        <f>IF(AF204=0,,10^-6*AF204*$BJ$5*'AOC-LPO-CPO'!P239)</f>
        <v>0</v>
      </c>
      <c r="BG204" s="233">
        <f>IF(AG204=0,,10^-6*AG204*$BJ$5*'AOC-LPO-CPO'!Q239)</f>
        <v>0</v>
      </c>
      <c r="BH204" s="233">
        <f>IF(AH204=0,,10^-6*AH204*$BJ$5*'AOC-LPO-CPO'!R239)</f>
        <v>0</v>
      </c>
      <c r="BI204" s="233">
        <f>IF(AI204=0,,10^-6*AI204*$BJ$5*'AOC-LPO-CPO'!S239)</f>
        <v>0</v>
      </c>
      <c r="BJ204" s="233">
        <f>IF(AJ204=0,,10^-6*AJ204*$BJ$5*'AOC-LPO-CPO'!T239)</f>
        <v>0</v>
      </c>
      <c r="BK204" s="233">
        <f>IF(AK204=0,,10^-6*AK204*$BJ$5*'AOC-LPO-CPO'!U239)</f>
        <v>0</v>
      </c>
      <c r="BL204" s="233">
        <f>IF(AL204=0,,10^-6*AL204*$BJ$5*'AOC-LPO-CPO'!V239)</f>
        <v>0</v>
      </c>
      <c r="BM204" s="233">
        <f>IF(AM204=0,,10^-6*AM204*$BJ$5*'AOC-LPO-CPO'!W239)</f>
        <v>0</v>
      </c>
      <c r="BN204" s="233">
        <f>IF(AN204=0,,10^-6*AN204*$BJ$5*'AOC-LPO-CPO'!X239)</f>
        <v>0</v>
      </c>
      <c r="BO204" s="233">
        <f>IF(AO204=0,,10^-6*AO204*$BJ$5*'AOC-LPO-CPO'!Y239)</f>
        <v>0</v>
      </c>
      <c r="BP204" s="233">
        <f>IF(AP204=0,,10^-6*AP204*$BJ$5*'AOC-LPO-CPO'!Z239)</f>
        <v>0</v>
      </c>
      <c r="BR204" s="139" t="str">
        <f t="shared" si="180"/>
        <v>AOC 400G breakout</v>
      </c>
      <c r="BS204" s="233">
        <f>IF(AS204=0,,10^-6*AS204*$BW$5*'AOC-LPO-CPO'!P239)</f>
        <v>0</v>
      </c>
      <c r="BT204" s="233">
        <f>IF(AT204=0,,10^-6*AT204*$BW$5*'AOC-LPO-CPO'!Q239)</f>
        <v>0</v>
      </c>
      <c r="BU204" s="233">
        <f>IF(AU204=0,,10^-6*AU204*$BW$5*'AOC-LPO-CPO'!R239)</f>
        <v>0</v>
      </c>
      <c r="BV204" s="233">
        <f>IF(AV204=0,,10^-6*AV204*$BW$5*'AOC-LPO-CPO'!S239)</f>
        <v>0</v>
      </c>
      <c r="BW204" s="233">
        <f>IF(AW204=0,,10^-6*AW204*$BW$5*'AOC-LPO-CPO'!T239)</f>
        <v>0</v>
      </c>
      <c r="BX204" s="233">
        <f>IF(AX204=0,,10^-6*AX204*$BW$5*'AOC-LPO-CPO'!U239)</f>
        <v>0</v>
      </c>
      <c r="BY204" s="233">
        <f>IF(AY204=0,,10^-6*AY204*$BW$5*'AOC-LPO-CPO'!V239)</f>
        <v>0</v>
      </c>
      <c r="BZ204" s="233">
        <f>IF(AZ204=0,,10^-6*AZ204*$BW$5*'AOC-LPO-CPO'!W239)</f>
        <v>0</v>
      </c>
      <c r="CA204" s="233">
        <f>IF(BA204=0,,10^-6*BA204*$BW$5*'AOC-LPO-CPO'!X239)</f>
        <v>0</v>
      </c>
      <c r="CB204" s="233">
        <f>IF(BB204=0,,10^-6*BB204*$BW$5*'AOC-LPO-CPO'!Y239)</f>
        <v>0</v>
      </c>
      <c r="CC204" s="233">
        <f>IF(BC204=0,,10^-6*BC204*$BW$5*'AOC-LPO-CPO'!Z239)</f>
        <v>0</v>
      </c>
    </row>
    <row r="205" spans="1:81">
      <c r="A205" s="218" t="s">
        <v>69</v>
      </c>
      <c r="B205" s="139" t="str">
        <f>'AOC-LPO-CPO'!B26</f>
        <v>AOC 800G</v>
      </c>
      <c r="C205" s="210">
        <f>'AOC-LPO-CPO'!C98</f>
        <v>0</v>
      </c>
      <c r="D205" s="210">
        <f>'AOC-LPO-CPO'!D98</f>
        <v>0</v>
      </c>
      <c r="E205" s="210">
        <f>'AOC-LPO-CPO'!E98</f>
        <v>0</v>
      </c>
      <c r="F205" s="210">
        <f>'AOC-LPO-CPO'!F98</f>
        <v>0</v>
      </c>
      <c r="G205" s="210">
        <f>'AOC-LPO-CPO'!G98</f>
        <v>0</v>
      </c>
      <c r="H205" s="210">
        <f>'AOC-LPO-CPO'!H98</f>
        <v>0</v>
      </c>
      <c r="I205" s="210">
        <f>'AOC-LPO-CPO'!I98</f>
        <v>0</v>
      </c>
      <c r="J205" s="210">
        <f>'AOC-LPO-CPO'!J98</f>
        <v>0</v>
      </c>
      <c r="K205" s="210">
        <f>'AOC-LPO-CPO'!K98</f>
        <v>0</v>
      </c>
      <c r="L205" s="210">
        <f>'AOC-LPO-CPO'!L98</f>
        <v>0</v>
      </c>
      <c r="M205" s="210">
        <f>'AOC-LPO-CPO'!M98</f>
        <v>0</v>
      </c>
      <c r="O205" s="139" t="str">
        <f t="shared" si="181"/>
        <v>AOC 800G</v>
      </c>
      <c r="P205" s="210">
        <f>'AOC-LPO-CPO'!C133</f>
        <v>0</v>
      </c>
      <c r="Q205" s="210">
        <f>'AOC-LPO-CPO'!D133</f>
        <v>0</v>
      </c>
      <c r="R205" s="210">
        <f>'AOC-LPO-CPO'!E133</f>
        <v>0</v>
      </c>
      <c r="S205" s="210">
        <f>'AOC-LPO-CPO'!F133</f>
        <v>0</v>
      </c>
      <c r="T205" s="210">
        <f>'AOC-LPO-CPO'!G133</f>
        <v>0</v>
      </c>
      <c r="U205" s="210">
        <f>'AOC-LPO-CPO'!H133</f>
        <v>0</v>
      </c>
      <c r="V205" s="210">
        <f>'AOC-LPO-CPO'!I133</f>
        <v>0</v>
      </c>
      <c r="W205" s="210">
        <f>'AOC-LPO-CPO'!J133</f>
        <v>0</v>
      </c>
      <c r="X205" s="210">
        <f>'AOC-LPO-CPO'!K133</f>
        <v>0</v>
      </c>
      <c r="Y205" s="210">
        <f>'AOC-LPO-CPO'!L133</f>
        <v>0</v>
      </c>
      <c r="Z205" s="210">
        <f>'AOC-LPO-CPO'!M133</f>
        <v>0</v>
      </c>
      <c r="AB205" s="211" t="s">
        <v>105</v>
      </c>
      <c r="AC205" s="267" t="s">
        <v>105</v>
      </c>
      <c r="AE205" s="139" t="str">
        <f t="shared" si="156"/>
        <v>AOC 800G</v>
      </c>
      <c r="AF205" s="210">
        <f t="shared" si="158"/>
        <v>0</v>
      </c>
      <c r="AG205" s="210">
        <f t="shared" si="159"/>
        <v>0</v>
      </c>
      <c r="AH205" s="210">
        <f t="shared" si="160"/>
        <v>0</v>
      </c>
      <c r="AI205" s="210">
        <f t="shared" si="161"/>
        <v>0</v>
      </c>
      <c r="AJ205" s="210">
        <f t="shared" si="162"/>
        <v>0</v>
      </c>
      <c r="AK205" s="210">
        <f t="shared" si="163"/>
        <v>0</v>
      </c>
      <c r="AL205" s="210">
        <f t="shared" si="164"/>
        <v>0</v>
      </c>
      <c r="AM205" s="210">
        <f t="shared" si="165"/>
        <v>0</v>
      </c>
      <c r="AN205" s="210">
        <f t="shared" si="166"/>
        <v>0</v>
      </c>
      <c r="AO205" s="210">
        <f t="shared" si="167"/>
        <v>0</v>
      </c>
      <c r="AP205" s="210">
        <f t="shared" si="168"/>
        <v>0</v>
      </c>
      <c r="AR205" s="139" t="str">
        <f t="shared" si="157"/>
        <v>AOC 800G</v>
      </c>
      <c r="AS205" s="210">
        <f t="shared" si="169"/>
        <v>0</v>
      </c>
      <c r="AT205" s="210">
        <f t="shared" si="170"/>
        <v>0</v>
      </c>
      <c r="AU205" s="210">
        <f t="shared" si="171"/>
        <v>0</v>
      </c>
      <c r="AV205" s="210">
        <f t="shared" si="172"/>
        <v>0</v>
      </c>
      <c r="AW205" s="210">
        <f t="shared" si="173"/>
        <v>0</v>
      </c>
      <c r="AX205" s="210">
        <f t="shared" si="174"/>
        <v>0</v>
      </c>
      <c r="AY205" s="210">
        <f t="shared" si="175"/>
        <v>0</v>
      </c>
      <c r="AZ205" s="210">
        <f t="shared" si="176"/>
        <v>0</v>
      </c>
      <c r="BA205" s="210">
        <f t="shared" si="177"/>
        <v>0</v>
      </c>
      <c r="BB205" s="210">
        <f t="shared" si="178"/>
        <v>0</v>
      </c>
      <c r="BC205" s="210">
        <f t="shared" si="179"/>
        <v>0</v>
      </c>
      <c r="BE205" s="139" t="str">
        <f t="shared" si="182"/>
        <v>AOC 800G</v>
      </c>
      <c r="BF205" s="233">
        <f>IF(AF205=0,,10^-6*AF205*$BJ$5*'AOC-LPO-CPO'!P240)</f>
        <v>0</v>
      </c>
      <c r="BG205" s="233">
        <f>IF(AG205=0,,10^-6*AG205*$BJ$5*'AOC-LPO-CPO'!Q240)</f>
        <v>0</v>
      </c>
      <c r="BH205" s="233">
        <f>IF(AH205=0,,10^-6*AH205*$BJ$5*'AOC-LPO-CPO'!R240)</f>
        <v>0</v>
      </c>
      <c r="BI205" s="233">
        <f>IF(AI205=0,,10^-6*AI205*$BJ$5*'AOC-LPO-CPO'!S240)</f>
        <v>0</v>
      </c>
      <c r="BJ205" s="233">
        <f>IF(AJ205=0,,10^-6*AJ205*$BJ$5*'AOC-LPO-CPO'!T240)</f>
        <v>0</v>
      </c>
      <c r="BK205" s="233">
        <f>IF(AK205=0,,10^-6*AK205*$BJ$5*'AOC-LPO-CPO'!U240)</f>
        <v>0</v>
      </c>
      <c r="BL205" s="233">
        <f>IF(AL205=0,,10^-6*AL205*$BJ$5*'AOC-LPO-CPO'!V240)</f>
        <v>0</v>
      </c>
      <c r="BM205" s="233">
        <f>IF(AM205=0,,10^-6*AM205*$BJ$5*'AOC-LPO-CPO'!W240)</f>
        <v>0</v>
      </c>
      <c r="BN205" s="233">
        <f>IF(AN205=0,,10^-6*AN205*$BJ$5*'AOC-LPO-CPO'!X240)</f>
        <v>0</v>
      </c>
      <c r="BO205" s="233">
        <f>IF(AO205=0,,10^-6*AO205*$BJ$5*'AOC-LPO-CPO'!Y240)</f>
        <v>0</v>
      </c>
      <c r="BP205" s="233">
        <f>IF(AP205=0,,10^-6*AP205*$BJ$5*'AOC-LPO-CPO'!Z240)</f>
        <v>0</v>
      </c>
      <c r="BR205" s="139" t="str">
        <f t="shared" si="180"/>
        <v>AOC 800G</v>
      </c>
      <c r="BS205" s="233">
        <f>IF(AS205=0,,10^-6*AS205*$BW$5*'AOC-LPO-CPO'!P240)</f>
        <v>0</v>
      </c>
      <c r="BT205" s="233">
        <f>IF(AT205=0,,10^-6*AT205*$BW$5*'AOC-LPO-CPO'!Q240)</f>
        <v>0</v>
      </c>
      <c r="BU205" s="233">
        <f>IF(AU205=0,,10^-6*AU205*$BW$5*'AOC-LPO-CPO'!R240)</f>
        <v>0</v>
      </c>
      <c r="BV205" s="233">
        <f>IF(AV205=0,,10^-6*AV205*$BW$5*'AOC-LPO-CPO'!S240)</f>
        <v>0</v>
      </c>
      <c r="BW205" s="233">
        <f>IF(AW205=0,,10^-6*AW205*$BW$5*'AOC-LPO-CPO'!T240)</f>
        <v>0</v>
      </c>
      <c r="BX205" s="233">
        <f>IF(AX205=0,,10^-6*AX205*$BW$5*'AOC-LPO-CPO'!U240)</f>
        <v>0</v>
      </c>
      <c r="BY205" s="233">
        <f>IF(AY205=0,,10^-6*AY205*$BW$5*'AOC-LPO-CPO'!V240)</f>
        <v>0</v>
      </c>
      <c r="BZ205" s="233">
        <f>IF(AZ205=0,,10^-6*AZ205*$BW$5*'AOC-LPO-CPO'!W240)</f>
        <v>0</v>
      </c>
      <c r="CA205" s="233">
        <f>IF(BA205=0,,10^-6*BA205*$BW$5*'AOC-LPO-CPO'!X240)</f>
        <v>0</v>
      </c>
      <c r="CB205" s="233">
        <f>IF(BB205=0,,10^-6*BB205*$BW$5*'AOC-LPO-CPO'!Y240)</f>
        <v>0</v>
      </c>
      <c r="CC205" s="233">
        <f>IF(BC205=0,,10^-6*BC205*$BW$5*'AOC-LPO-CPO'!Z240)</f>
        <v>0</v>
      </c>
    </row>
    <row r="206" spans="1:81">
      <c r="A206" s="216" t="s">
        <v>118</v>
      </c>
      <c r="B206" s="193" t="str">
        <f>'AOC-LPO-CPO'!B27</f>
        <v>AOC 1.6T</v>
      </c>
      <c r="C206" s="215">
        <f>'AOC-LPO-CPO'!C99</f>
        <v>0</v>
      </c>
      <c r="D206" s="215">
        <f>'AOC-LPO-CPO'!D99</f>
        <v>0</v>
      </c>
      <c r="E206" s="215">
        <f>'AOC-LPO-CPO'!E99</f>
        <v>0</v>
      </c>
      <c r="F206" s="215">
        <f>'AOC-LPO-CPO'!F99</f>
        <v>0</v>
      </c>
      <c r="G206" s="215">
        <f>'AOC-LPO-CPO'!G99</f>
        <v>0</v>
      </c>
      <c r="H206" s="215">
        <f>'AOC-LPO-CPO'!H99</f>
        <v>0</v>
      </c>
      <c r="I206" s="215">
        <f>'AOC-LPO-CPO'!I99</f>
        <v>0</v>
      </c>
      <c r="J206" s="215">
        <f>'AOC-LPO-CPO'!J99</f>
        <v>0</v>
      </c>
      <c r="K206" s="215">
        <f>'AOC-LPO-CPO'!K99</f>
        <v>0</v>
      </c>
      <c r="L206" s="215">
        <f>'AOC-LPO-CPO'!L99</f>
        <v>0</v>
      </c>
      <c r="M206" s="215">
        <f>'AOC-LPO-CPO'!M99</f>
        <v>0</v>
      </c>
      <c r="O206" s="193" t="str">
        <f t="shared" si="181"/>
        <v>AOC 1.6T</v>
      </c>
      <c r="P206" s="215">
        <f>'AOC-LPO-CPO'!C134</f>
        <v>0</v>
      </c>
      <c r="Q206" s="215">
        <f>'AOC-LPO-CPO'!D134</f>
        <v>0</v>
      </c>
      <c r="R206" s="215">
        <f>'AOC-LPO-CPO'!E134</f>
        <v>0</v>
      </c>
      <c r="S206" s="215">
        <f>'AOC-LPO-CPO'!F134</f>
        <v>0</v>
      </c>
      <c r="T206" s="215">
        <f>'AOC-LPO-CPO'!G134</f>
        <v>0</v>
      </c>
      <c r="U206" s="215">
        <f>'AOC-LPO-CPO'!H134</f>
        <v>0</v>
      </c>
      <c r="V206" s="215">
        <f>'AOC-LPO-CPO'!I134</f>
        <v>0</v>
      </c>
      <c r="W206" s="215">
        <f>'AOC-LPO-CPO'!J134</f>
        <v>0</v>
      </c>
      <c r="X206" s="215">
        <f>'AOC-LPO-CPO'!K134</f>
        <v>0</v>
      </c>
      <c r="Y206" s="215">
        <f>'AOC-LPO-CPO'!L134</f>
        <v>0</v>
      </c>
      <c r="Z206" s="215">
        <f>'AOC-LPO-CPO'!M134</f>
        <v>0</v>
      </c>
      <c r="AB206" s="227" t="s">
        <v>105</v>
      </c>
      <c r="AC206" s="268" t="s">
        <v>105</v>
      </c>
      <c r="AE206" s="193" t="str">
        <f t="shared" si="156"/>
        <v>AOC 1.6T</v>
      </c>
      <c r="AF206" s="215">
        <f t="shared" si="158"/>
        <v>0</v>
      </c>
      <c r="AG206" s="215">
        <f t="shared" si="159"/>
        <v>0</v>
      </c>
      <c r="AH206" s="215">
        <f t="shared" si="160"/>
        <v>0</v>
      </c>
      <c r="AI206" s="215">
        <f t="shared" si="161"/>
        <v>0</v>
      </c>
      <c r="AJ206" s="215">
        <f t="shared" si="162"/>
        <v>0</v>
      </c>
      <c r="AK206" s="215">
        <f t="shared" si="163"/>
        <v>0</v>
      </c>
      <c r="AL206" s="215">
        <f t="shared" si="164"/>
        <v>0</v>
      </c>
      <c r="AM206" s="215">
        <f t="shared" si="165"/>
        <v>0</v>
      </c>
      <c r="AN206" s="215">
        <f t="shared" si="166"/>
        <v>0</v>
      </c>
      <c r="AO206" s="215">
        <f t="shared" si="167"/>
        <v>0</v>
      </c>
      <c r="AP206" s="215">
        <f t="shared" si="168"/>
        <v>0</v>
      </c>
      <c r="AR206" s="193" t="str">
        <f t="shared" si="157"/>
        <v>AOC 1.6T</v>
      </c>
      <c r="AS206" s="215">
        <f t="shared" si="169"/>
        <v>0</v>
      </c>
      <c r="AT206" s="215">
        <f t="shared" si="170"/>
        <v>0</v>
      </c>
      <c r="AU206" s="215">
        <f t="shared" si="171"/>
        <v>0</v>
      </c>
      <c r="AV206" s="215">
        <f t="shared" si="172"/>
        <v>0</v>
      </c>
      <c r="AW206" s="215">
        <f t="shared" si="173"/>
        <v>0</v>
      </c>
      <c r="AX206" s="215">
        <f t="shared" si="174"/>
        <v>0</v>
      </c>
      <c r="AY206" s="215">
        <f t="shared" si="175"/>
        <v>0</v>
      </c>
      <c r="AZ206" s="215">
        <f t="shared" si="176"/>
        <v>0</v>
      </c>
      <c r="BA206" s="215">
        <f t="shared" si="177"/>
        <v>0</v>
      </c>
      <c r="BB206" s="215">
        <f t="shared" si="178"/>
        <v>0</v>
      </c>
      <c r="BC206" s="215">
        <f t="shared" si="179"/>
        <v>0</v>
      </c>
      <c r="BE206" s="193" t="str">
        <f t="shared" si="182"/>
        <v>AOC 1.6T</v>
      </c>
      <c r="BF206" s="234">
        <f>IF(AF206=0,,10^-6*AF206*$BJ$5*'AOC-LPO-CPO'!P241)</f>
        <v>0</v>
      </c>
      <c r="BG206" s="234">
        <f>IF(AG206=0,,10^-6*AG206*$BJ$5*'AOC-LPO-CPO'!Q241)</f>
        <v>0</v>
      </c>
      <c r="BH206" s="234">
        <f>IF(AH206=0,,10^-6*AH206*$BJ$5*'AOC-LPO-CPO'!R241)</f>
        <v>0</v>
      </c>
      <c r="BI206" s="234">
        <f>IF(AI206=0,,10^-6*AI206*$BJ$5*'AOC-LPO-CPO'!S241)</f>
        <v>0</v>
      </c>
      <c r="BJ206" s="234">
        <f>IF(AJ206=0,,10^-6*AJ206*$BJ$5*'AOC-LPO-CPO'!T241)</f>
        <v>0</v>
      </c>
      <c r="BK206" s="234">
        <f>IF(AK206=0,,10^-6*AK206*$BJ$5*'AOC-LPO-CPO'!U241)</f>
        <v>0</v>
      </c>
      <c r="BL206" s="234">
        <f>IF(AL206=0,,10^-6*AL206*$BJ$5*'AOC-LPO-CPO'!V241)</f>
        <v>0</v>
      </c>
      <c r="BM206" s="234">
        <f>IF(AM206=0,,10^-6*AM206*$BJ$5*'AOC-LPO-CPO'!W241)</f>
        <v>0</v>
      </c>
      <c r="BN206" s="234">
        <f>IF(AN206=0,,10^-6*AN206*$BJ$5*'AOC-LPO-CPO'!X241)</f>
        <v>0</v>
      </c>
      <c r="BO206" s="234">
        <f>IF(AO206=0,,10^-6*AO206*$BJ$5*'AOC-LPO-CPO'!Y241)</f>
        <v>0</v>
      </c>
      <c r="BP206" s="234">
        <f>IF(AP206=0,,10^-6*AP206*$BJ$5*'AOC-LPO-CPO'!Z241)</f>
        <v>0</v>
      </c>
      <c r="BR206" s="193" t="str">
        <f t="shared" si="180"/>
        <v>AOC 1.6T</v>
      </c>
      <c r="BS206" s="234">
        <f>IF(AS206=0,,10^-6*AS206*$BW$5*'AOC-LPO-CPO'!P241)</f>
        <v>0</v>
      </c>
      <c r="BT206" s="234">
        <f>IF(AT206=0,,10^-6*AT206*$BW$5*'AOC-LPO-CPO'!Q241)</f>
        <v>0</v>
      </c>
      <c r="BU206" s="234">
        <f>IF(AU206=0,,10^-6*AU206*$BW$5*'AOC-LPO-CPO'!R241)</f>
        <v>0</v>
      </c>
      <c r="BV206" s="234">
        <f>IF(AV206=0,,10^-6*AV206*$BW$5*'AOC-LPO-CPO'!S241)</f>
        <v>0</v>
      </c>
      <c r="BW206" s="234">
        <f>IF(AW206=0,,10^-6*AW206*$BW$5*'AOC-LPO-CPO'!T241)</f>
        <v>0</v>
      </c>
      <c r="BX206" s="234">
        <f>IF(AX206=0,,10^-6*AX206*$BW$5*'AOC-LPO-CPO'!U241)</f>
        <v>0</v>
      </c>
      <c r="BY206" s="234">
        <f>IF(AY206=0,,10^-6*AY206*$BW$5*'AOC-LPO-CPO'!V241)</f>
        <v>0</v>
      </c>
      <c r="BZ206" s="234">
        <f>IF(AZ206=0,,10^-6*AZ206*$BW$5*'AOC-LPO-CPO'!W241)</f>
        <v>0</v>
      </c>
      <c r="CA206" s="234">
        <f>IF(BA206=0,,10^-6*BA206*$BW$5*'AOC-LPO-CPO'!X241)</f>
        <v>0</v>
      </c>
      <c r="CB206" s="234">
        <f>IF(BB206=0,,10^-6*BB206*$BW$5*'AOC-LPO-CPO'!Y241)</f>
        <v>0</v>
      </c>
      <c r="CC206" s="234">
        <f>IF(BC206=0,,10^-6*BC206*$BW$5*'AOC-LPO-CPO'!Z241)</f>
        <v>0</v>
      </c>
    </row>
    <row r="207" spans="1:81">
      <c r="A207" s="218" t="s">
        <v>118</v>
      </c>
      <c r="B207" s="139" t="str">
        <f>'AOC-LPO-CPO'!B28</f>
        <v>LPO 800 Gbps 30m</v>
      </c>
      <c r="C207" s="210">
        <f>'AOC-LPO-CPO'!C100</f>
        <v>0</v>
      </c>
      <c r="D207" s="210">
        <f>'AOC-LPO-CPO'!D100</f>
        <v>0</v>
      </c>
      <c r="E207" s="210">
        <f>'AOC-LPO-CPO'!E100</f>
        <v>0</v>
      </c>
      <c r="F207" s="210">
        <f>'AOC-LPO-CPO'!F100</f>
        <v>0</v>
      </c>
      <c r="G207" s="210">
        <f>'AOC-LPO-CPO'!G100</f>
        <v>0</v>
      </c>
      <c r="H207" s="210">
        <f>'AOC-LPO-CPO'!H100</f>
        <v>0</v>
      </c>
      <c r="I207" s="210">
        <f>'AOC-LPO-CPO'!I100</f>
        <v>0</v>
      </c>
      <c r="J207" s="210">
        <f>'AOC-LPO-CPO'!J100</f>
        <v>0</v>
      </c>
      <c r="K207" s="210">
        <f>'AOC-LPO-CPO'!K100</f>
        <v>0</v>
      </c>
      <c r="L207" s="210">
        <f>'AOC-LPO-CPO'!L100</f>
        <v>0</v>
      </c>
      <c r="M207" s="210">
        <f>'AOC-LPO-CPO'!M100</f>
        <v>0</v>
      </c>
      <c r="O207" s="139" t="str">
        <f t="shared" si="181"/>
        <v>LPO 800 Gbps 30m</v>
      </c>
      <c r="P207" s="210">
        <f>'AOC-LPO-CPO'!C135</f>
        <v>0</v>
      </c>
      <c r="Q207" s="210">
        <f>'AOC-LPO-CPO'!D135</f>
        <v>0</v>
      </c>
      <c r="R207" s="210">
        <f>'AOC-LPO-CPO'!E135</f>
        <v>0</v>
      </c>
      <c r="S207" s="210">
        <f>'AOC-LPO-CPO'!F135</f>
        <v>0</v>
      </c>
      <c r="T207" s="210">
        <f>'AOC-LPO-CPO'!G135</f>
        <v>0</v>
      </c>
      <c r="U207" s="210">
        <f>'AOC-LPO-CPO'!H135</f>
        <v>0</v>
      </c>
      <c r="V207" s="210">
        <f>'AOC-LPO-CPO'!I135</f>
        <v>0</v>
      </c>
      <c r="W207" s="210">
        <f>'AOC-LPO-CPO'!J135</f>
        <v>0</v>
      </c>
      <c r="X207" s="210">
        <f>'AOC-LPO-CPO'!K135</f>
        <v>0</v>
      </c>
      <c r="Y207" s="210">
        <f>'AOC-LPO-CPO'!L135</f>
        <v>0</v>
      </c>
      <c r="Z207" s="210">
        <f>'AOC-LPO-CPO'!M135</f>
        <v>0</v>
      </c>
      <c r="AB207" s="211" t="s">
        <v>105</v>
      </c>
      <c r="AC207" s="267" t="s">
        <v>105</v>
      </c>
      <c r="AE207" s="139" t="str">
        <f t="shared" si="156"/>
        <v>LPO 800 Gbps 30m</v>
      </c>
      <c r="AF207" s="210">
        <f t="shared" si="158"/>
        <v>0</v>
      </c>
      <c r="AG207" s="210">
        <f t="shared" si="159"/>
        <v>0</v>
      </c>
      <c r="AH207" s="210">
        <f t="shared" si="160"/>
        <v>0</v>
      </c>
      <c r="AI207" s="210">
        <f t="shared" si="161"/>
        <v>0</v>
      </c>
      <c r="AJ207" s="210">
        <f t="shared" si="162"/>
        <v>0</v>
      </c>
      <c r="AK207" s="210">
        <f t="shared" si="163"/>
        <v>0</v>
      </c>
      <c r="AL207" s="210">
        <f t="shared" si="164"/>
        <v>0</v>
      </c>
      <c r="AM207" s="210">
        <f t="shared" si="165"/>
        <v>0</v>
      </c>
      <c r="AN207" s="210">
        <f t="shared" si="166"/>
        <v>0</v>
      </c>
      <c r="AO207" s="210">
        <f t="shared" si="167"/>
        <v>0</v>
      </c>
      <c r="AP207" s="210">
        <f t="shared" si="168"/>
        <v>0</v>
      </c>
      <c r="AR207" s="139" t="str">
        <f t="shared" si="157"/>
        <v>LPO 800 Gbps 30m</v>
      </c>
      <c r="AS207" s="210">
        <f t="shared" si="169"/>
        <v>0</v>
      </c>
      <c r="AT207" s="210">
        <f t="shared" si="170"/>
        <v>0</v>
      </c>
      <c r="AU207" s="210">
        <f t="shared" si="171"/>
        <v>0</v>
      </c>
      <c r="AV207" s="210">
        <f t="shared" si="172"/>
        <v>0</v>
      </c>
      <c r="AW207" s="210">
        <f t="shared" si="173"/>
        <v>0</v>
      </c>
      <c r="AX207" s="210">
        <f t="shared" si="174"/>
        <v>0</v>
      </c>
      <c r="AY207" s="210">
        <f t="shared" si="175"/>
        <v>0</v>
      </c>
      <c r="AZ207" s="210">
        <f t="shared" si="176"/>
        <v>0</v>
      </c>
      <c r="BA207" s="210">
        <f t="shared" si="177"/>
        <v>0</v>
      </c>
      <c r="BB207" s="210">
        <f t="shared" si="178"/>
        <v>0</v>
      </c>
      <c r="BC207" s="210">
        <f t="shared" si="179"/>
        <v>0</v>
      </c>
      <c r="BE207" s="139" t="str">
        <f t="shared" si="182"/>
        <v>LPO 800 Gbps 30m</v>
      </c>
      <c r="BF207" s="233">
        <f>IF(AF207=0,,10^-6*AF207*$BJ$5*'AOC-LPO-CPO'!P242)</f>
        <v>0</v>
      </c>
      <c r="BG207" s="233">
        <f>IF(AG207=0,,10^-6*AG207*$BJ$5*'AOC-LPO-CPO'!Q242)</f>
        <v>0</v>
      </c>
      <c r="BH207" s="233">
        <f>IF(AH207=0,,10^-6*AH207*$BJ$5*'AOC-LPO-CPO'!R242)</f>
        <v>0</v>
      </c>
      <c r="BI207" s="233">
        <f>IF(AI207=0,,10^-6*AI207*$BJ$5*'AOC-LPO-CPO'!S242)</f>
        <v>0</v>
      </c>
      <c r="BJ207" s="233">
        <f>IF(AJ207=0,,10^-6*AJ207*$BJ$5*'AOC-LPO-CPO'!T242)</f>
        <v>0</v>
      </c>
      <c r="BK207" s="233">
        <f>IF(AK207=0,,10^-6*AK207*$BJ$5*'AOC-LPO-CPO'!U242)</f>
        <v>0</v>
      </c>
      <c r="BL207" s="233">
        <f>IF(AL207=0,,10^-6*AL207*$BJ$5*'AOC-LPO-CPO'!V242)</f>
        <v>0</v>
      </c>
      <c r="BM207" s="233">
        <f>IF(AM207=0,,10^-6*AM207*$BJ$5*'AOC-LPO-CPO'!W242)</f>
        <v>0</v>
      </c>
      <c r="BN207" s="233">
        <f>IF(AN207=0,,10^-6*AN207*$BJ$5*'AOC-LPO-CPO'!X242)</f>
        <v>0</v>
      </c>
      <c r="BO207" s="233">
        <f>IF(AO207=0,,10^-6*AO207*$BJ$5*'AOC-LPO-CPO'!Y242)</f>
        <v>0</v>
      </c>
      <c r="BP207" s="233">
        <f>IF(AP207=0,,10^-6*AP207*$BJ$5*'AOC-LPO-CPO'!Z242)</f>
        <v>0</v>
      </c>
      <c r="BR207" s="139" t="str">
        <f t="shared" si="180"/>
        <v>LPO 800 Gbps 30m</v>
      </c>
      <c r="BS207" s="233">
        <f>IF(AS207=0,,10^-6*AS207*$BW$5*'AOC-LPO-CPO'!P242)</f>
        <v>0</v>
      </c>
      <c r="BT207" s="233">
        <f>IF(AT207=0,,10^-6*AT207*$BW$5*'AOC-LPO-CPO'!Q242)</f>
        <v>0</v>
      </c>
      <c r="BU207" s="233">
        <f>IF(AU207=0,,10^-6*AU207*$BW$5*'AOC-LPO-CPO'!R242)</f>
        <v>0</v>
      </c>
      <c r="BV207" s="233">
        <f>IF(AV207=0,,10^-6*AV207*$BW$5*'AOC-LPO-CPO'!S242)</f>
        <v>0</v>
      </c>
      <c r="BW207" s="233">
        <f>IF(AW207=0,,10^-6*AW207*$BW$5*'AOC-LPO-CPO'!T242)</f>
        <v>0</v>
      </c>
      <c r="BX207" s="233">
        <f>IF(AX207=0,,10^-6*AX207*$BW$5*'AOC-LPO-CPO'!U242)</f>
        <v>0</v>
      </c>
      <c r="BY207" s="233">
        <f>IF(AY207=0,,10^-6*AY207*$BW$5*'AOC-LPO-CPO'!V242)</f>
        <v>0</v>
      </c>
      <c r="BZ207" s="233">
        <f>IF(AZ207=0,,10^-6*AZ207*$BW$5*'AOC-LPO-CPO'!W242)</f>
        <v>0</v>
      </c>
      <c r="CA207" s="233">
        <f>IF(BA207=0,,10^-6*BA207*$BW$5*'AOC-LPO-CPO'!X242)</f>
        <v>0</v>
      </c>
      <c r="CB207" s="233">
        <f>IF(BB207=0,,10^-6*BB207*$BW$5*'AOC-LPO-CPO'!Y242)</f>
        <v>0</v>
      </c>
      <c r="CC207" s="233">
        <f>IF(BC207=0,,10^-6*BC207*$BW$5*'AOC-LPO-CPO'!Z242)</f>
        <v>0</v>
      </c>
    </row>
    <row r="208" spans="1:81">
      <c r="A208" s="218" t="s">
        <v>118</v>
      </c>
      <c r="B208" s="139" t="str">
        <f>'AOC-LPO-CPO'!B29</f>
        <v>LPO 800 Gbps 100 m</v>
      </c>
      <c r="C208" s="210">
        <f>'AOC-LPO-CPO'!C101</f>
        <v>0</v>
      </c>
      <c r="D208" s="210">
        <f>'AOC-LPO-CPO'!D101</f>
        <v>0</v>
      </c>
      <c r="E208" s="210">
        <f>'AOC-LPO-CPO'!E101</f>
        <v>0</v>
      </c>
      <c r="F208" s="210">
        <f>'AOC-LPO-CPO'!F101</f>
        <v>0</v>
      </c>
      <c r="G208" s="210">
        <f>'AOC-LPO-CPO'!G101</f>
        <v>0</v>
      </c>
      <c r="H208" s="210">
        <f>'AOC-LPO-CPO'!H101</f>
        <v>0</v>
      </c>
      <c r="I208" s="210">
        <f>'AOC-LPO-CPO'!I101</f>
        <v>0</v>
      </c>
      <c r="J208" s="210">
        <f>'AOC-LPO-CPO'!J101</f>
        <v>0</v>
      </c>
      <c r="K208" s="210">
        <f>'AOC-LPO-CPO'!K101</f>
        <v>0</v>
      </c>
      <c r="L208" s="210">
        <f>'AOC-LPO-CPO'!L101</f>
        <v>0</v>
      </c>
      <c r="M208" s="210">
        <f>'AOC-LPO-CPO'!M101</f>
        <v>0</v>
      </c>
      <c r="O208" s="139" t="str">
        <f t="shared" si="181"/>
        <v>LPO 800 Gbps 100 m</v>
      </c>
      <c r="P208" s="210">
        <f>'AOC-LPO-CPO'!C136</f>
        <v>0</v>
      </c>
      <c r="Q208" s="210">
        <f>'AOC-LPO-CPO'!D136</f>
        <v>0</v>
      </c>
      <c r="R208" s="210">
        <f>'AOC-LPO-CPO'!E136</f>
        <v>0</v>
      </c>
      <c r="S208" s="210">
        <f>'AOC-LPO-CPO'!F136</f>
        <v>0</v>
      </c>
      <c r="T208" s="210">
        <f>'AOC-LPO-CPO'!G136</f>
        <v>0</v>
      </c>
      <c r="U208" s="210">
        <f>'AOC-LPO-CPO'!H136</f>
        <v>0</v>
      </c>
      <c r="V208" s="210">
        <f>'AOC-LPO-CPO'!I136</f>
        <v>0</v>
      </c>
      <c r="W208" s="210">
        <f>'AOC-LPO-CPO'!J136</f>
        <v>0</v>
      </c>
      <c r="X208" s="210">
        <f>'AOC-LPO-CPO'!K136</f>
        <v>0</v>
      </c>
      <c r="Y208" s="210">
        <f>'AOC-LPO-CPO'!L136</f>
        <v>0</v>
      </c>
      <c r="Z208" s="210">
        <f>'AOC-LPO-CPO'!M136</f>
        <v>0</v>
      </c>
      <c r="AB208" s="211" t="s">
        <v>105</v>
      </c>
      <c r="AC208" s="267" t="s">
        <v>105</v>
      </c>
      <c r="AE208" s="139" t="str">
        <f t="shared" si="156"/>
        <v>LPO 800 Gbps 100 m</v>
      </c>
      <c r="AF208" s="210">
        <f t="shared" si="158"/>
        <v>0</v>
      </c>
      <c r="AG208" s="210">
        <f t="shared" si="159"/>
        <v>0</v>
      </c>
      <c r="AH208" s="210">
        <f t="shared" si="160"/>
        <v>0</v>
      </c>
      <c r="AI208" s="210">
        <f t="shared" si="161"/>
        <v>0</v>
      </c>
      <c r="AJ208" s="210">
        <f t="shared" si="162"/>
        <v>0</v>
      </c>
      <c r="AK208" s="210">
        <f t="shared" si="163"/>
        <v>0</v>
      </c>
      <c r="AL208" s="210">
        <f t="shared" si="164"/>
        <v>0</v>
      </c>
      <c r="AM208" s="210">
        <f t="shared" si="165"/>
        <v>0</v>
      </c>
      <c r="AN208" s="210">
        <f t="shared" si="166"/>
        <v>0</v>
      </c>
      <c r="AO208" s="210">
        <f t="shared" si="167"/>
        <v>0</v>
      </c>
      <c r="AP208" s="210">
        <f t="shared" si="168"/>
        <v>0</v>
      </c>
      <c r="AR208" s="139" t="str">
        <f t="shared" si="157"/>
        <v>LPO 800 Gbps 100 m</v>
      </c>
      <c r="AS208" s="210">
        <f t="shared" si="169"/>
        <v>0</v>
      </c>
      <c r="AT208" s="210">
        <f t="shared" si="170"/>
        <v>0</v>
      </c>
      <c r="AU208" s="210">
        <f t="shared" si="171"/>
        <v>0</v>
      </c>
      <c r="AV208" s="210">
        <f t="shared" si="172"/>
        <v>0</v>
      </c>
      <c r="AW208" s="210">
        <f t="shared" si="173"/>
        <v>0</v>
      </c>
      <c r="AX208" s="210">
        <f t="shared" si="174"/>
        <v>0</v>
      </c>
      <c r="AY208" s="210">
        <f t="shared" si="175"/>
        <v>0</v>
      </c>
      <c r="AZ208" s="210">
        <f t="shared" si="176"/>
        <v>0</v>
      </c>
      <c r="BA208" s="210">
        <f t="shared" si="177"/>
        <v>0</v>
      </c>
      <c r="BB208" s="210">
        <f t="shared" si="178"/>
        <v>0</v>
      </c>
      <c r="BC208" s="210">
        <f t="shared" si="179"/>
        <v>0</v>
      </c>
      <c r="BE208" s="139" t="str">
        <f t="shared" si="182"/>
        <v>LPO 800 Gbps 100 m</v>
      </c>
      <c r="BF208" s="233">
        <f>IF(AF208=0,,10^-6*AF208*$BJ$5*'AOC-LPO-CPO'!P243)</f>
        <v>0</v>
      </c>
      <c r="BG208" s="233">
        <f>IF(AG208=0,,10^-6*AG208*$BJ$5*'AOC-LPO-CPO'!Q243)</f>
        <v>0</v>
      </c>
      <c r="BH208" s="233">
        <f>IF(AH208=0,,10^-6*AH208*$BJ$5*'AOC-LPO-CPO'!R243)</f>
        <v>0</v>
      </c>
      <c r="BI208" s="233">
        <f>IF(AI208=0,,10^-6*AI208*$BJ$5*'AOC-LPO-CPO'!S243)</f>
        <v>0</v>
      </c>
      <c r="BJ208" s="233">
        <f>IF(AJ208=0,,10^-6*AJ208*$BJ$5*'AOC-LPO-CPO'!T243)</f>
        <v>0</v>
      </c>
      <c r="BK208" s="233">
        <f>IF(AK208=0,,10^-6*AK208*$BJ$5*'AOC-LPO-CPO'!U243)</f>
        <v>0</v>
      </c>
      <c r="BL208" s="233">
        <f>IF(AL208=0,,10^-6*AL208*$BJ$5*'AOC-LPO-CPO'!V243)</f>
        <v>0</v>
      </c>
      <c r="BM208" s="233">
        <f>IF(AM208=0,,10^-6*AM208*$BJ$5*'AOC-LPO-CPO'!W243)</f>
        <v>0</v>
      </c>
      <c r="BN208" s="233">
        <f>IF(AN208=0,,10^-6*AN208*$BJ$5*'AOC-LPO-CPO'!X243)</f>
        <v>0</v>
      </c>
      <c r="BO208" s="233">
        <f>IF(AO208=0,,10^-6*AO208*$BJ$5*'AOC-LPO-CPO'!Y243)</f>
        <v>0</v>
      </c>
      <c r="BP208" s="233">
        <f>IF(AP208=0,,10^-6*AP208*$BJ$5*'AOC-LPO-CPO'!Z243)</f>
        <v>0</v>
      </c>
      <c r="BR208" s="139" t="str">
        <f t="shared" si="180"/>
        <v>LPO 800 Gbps 100 m</v>
      </c>
      <c r="BS208" s="233">
        <f>IF(AS208=0,,10^-6*AS208*$BW$5*'AOC-LPO-CPO'!P243)</f>
        <v>0</v>
      </c>
      <c r="BT208" s="233">
        <f>IF(AT208=0,,10^-6*AT208*$BW$5*'AOC-LPO-CPO'!Q243)</f>
        <v>0</v>
      </c>
      <c r="BU208" s="233">
        <f>IF(AU208=0,,10^-6*AU208*$BW$5*'AOC-LPO-CPO'!R243)</f>
        <v>0</v>
      </c>
      <c r="BV208" s="233">
        <f>IF(AV208=0,,10^-6*AV208*$BW$5*'AOC-LPO-CPO'!S243)</f>
        <v>0</v>
      </c>
      <c r="BW208" s="233">
        <f>IF(AW208=0,,10^-6*AW208*$BW$5*'AOC-LPO-CPO'!T243)</f>
        <v>0</v>
      </c>
      <c r="BX208" s="233">
        <f>IF(AX208=0,,10^-6*AX208*$BW$5*'AOC-LPO-CPO'!U243)</f>
        <v>0</v>
      </c>
      <c r="BY208" s="233">
        <f>IF(AY208=0,,10^-6*AY208*$BW$5*'AOC-LPO-CPO'!V243)</f>
        <v>0</v>
      </c>
      <c r="BZ208" s="233">
        <f>IF(AZ208=0,,10^-6*AZ208*$BW$5*'AOC-LPO-CPO'!W243)</f>
        <v>0</v>
      </c>
      <c r="CA208" s="233">
        <f>IF(BA208=0,,10^-6*BA208*$BW$5*'AOC-LPO-CPO'!X243)</f>
        <v>0</v>
      </c>
      <c r="CB208" s="233">
        <f>IF(BB208=0,,10^-6*BB208*$BW$5*'AOC-LPO-CPO'!Y243)</f>
        <v>0</v>
      </c>
      <c r="CC208" s="233">
        <f>IF(BC208=0,,10^-6*BC208*$BW$5*'AOC-LPO-CPO'!Z243)</f>
        <v>0</v>
      </c>
    </row>
    <row r="209" spans="1:81">
      <c r="A209" s="218" t="s">
        <v>118</v>
      </c>
      <c r="B209" s="139" t="str">
        <f>'AOC-LPO-CPO'!B30</f>
        <v>LPO 800 Gbps 500 m</v>
      </c>
      <c r="C209" s="210">
        <f>'AOC-LPO-CPO'!C102</f>
        <v>0</v>
      </c>
      <c r="D209" s="210">
        <f>'AOC-LPO-CPO'!D102</f>
        <v>0</v>
      </c>
      <c r="E209" s="210">
        <f>'AOC-LPO-CPO'!E102</f>
        <v>0</v>
      </c>
      <c r="F209" s="210">
        <f>'AOC-LPO-CPO'!F102</f>
        <v>0</v>
      </c>
      <c r="G209" s="210">
        <f>'AOC-LPO-CPO'!G102</f>
        <v>0</v>
      </c>
      <c r="H209" s="210">
        <f>'AOC-LPO-CPO'!H102</f>
        <v>0</v>
      </c>
      <c r="I209" s="210">
        <f>'AOC-LPO-CPO'!I102</f>
        <v>0</v>
      </c>
      <c r="J209" s="210">
        <f>'AOC-LPO-CPO'!J102</f>
        <v>0</v>
      </c>
      <c r="K209" s="210">
        <f>'AOC-LPO-CPO'!K102</f>
        <v>0</v>
      </c>
      <c r="L209" s="210">
        <f>'AOC-LPO-CPO'!L102</f>
        <v>0</v>
      </c>
      <c r="M209" s="210">
        <f>'AOC-LPO-CPO'!M102</f>
        <v>0</v>
      </c>
      <c r="O209" s="139" t="str">
        <f t="shared" si="181"/>
        <v>LPO 800 Gbps 500 m</v>
      </c>
      <c r="P209" s="210">
        <f>'AOC-LPO-CPO'!C137</f>
        <v>0</v>
      </c>
      <c r="Q209" s="210">
        <f>'AOC-LPO-CPO'!D137</f>
        <v>0</v>
      </c>
      <c r="R209" s="210">
        <f>'AOC-LPO-CPO'!E137</f>
        <v>0</v>
      </c>
      <c r="S209" s="210">
        <f>'AOC-LPO-CPO'!F137</f>
        <v>0</v>
      </c>
      <c r="T209" s="210">
        <f>'AOC-LPO-CPO'!G137</f>
        <v>0</v>
      </c>
      <c r="U209" s="210">
        <f>'AOC-LPO-CPO'!H137</f>
        <v>0</v>
      </c>
      <c r="V209" s="210">
        <f>'AOC-LPO-CPO'!I137</f>
        <v>0</v>
      </c>
      <c r="W209" s="210">
        <f>'AOC-LPO-CPO'!J137</f>
        <v>0</v>
      </c>
      <c r="X209" s="210">
        <f>'AOC-LPO-CPO'!K137</f>
        <v>0</v>
      </c>
      <c r="Y209" s="210">
        <f>'AOC-LPO-CPO'!L137</f>
        <v>0</v>
      </c>
      <c r="Z209" s="210">
        <f>'AOC-LPO-CPO'!M137</f>
        <v>0</v>
      </c>
      <c r="AB209" s="211" t="s">
        <v>105</v>
      </c>
      <c r="AC209" s="267" t="s">
        <v>105</v>
      </c>
      <c r="AE209" s="139" t="str">
        <f t="shared" si="156"/>
        <v>LPO 800 Gbps 500 m</v>
      </c>
      <c r="AF209" s="210">
        <f t="shared" si="158"/>
        <v>0</v>
      </c>
      <c r="AG209" s="210">
        <f t="shared" si="159"/>
        <v>0</v>
      </c>
      <c r="AH209" s="210">
        <f t="shared" si="160"/>
        <v>0</v>
      </c>
      <c r="AI209" s="210">
        <f t="shared" si="161"/>
        <v>0</v>
      </c>
      <c r="AJ209" s="210">
        <f t="shared" si="162"/>
        <v>0</v>
      </c>
      <c r="AK209" s="210">
        <f t="shared" si="163"/>
        <v>0</v>
      </c>
      <c r="AL209" s="210">
        <f t="shared" si="164"/>
        <v>0</v>
      </c>
      <c r="AM209" s="210">
        <f t="shared" si="165"/>
        <v>0</v>
      </c>
      <c r="AN209" s="210">
        <f t="shared" si="166"/>
        <v>0</v>
      </c>
      <c r="AO209" s="210">
        <f t="shared" si="167"/>
        <v>0</v>
      </c>
      <c r="AP209" s="210">
        <f t="shared" si="168"/>
        <v>0</v>
      </c>
      <c r="AR209" s="139" t="str">
        <f t="shared" si="157"/>
        <v>LPO 800 Gbps 500 m</v>
      </c>
      <c r="AS209" s="210">
        <f t="shared" si="169"/>
        <v>0</v>
      </c>
      <c r="AT209" s="210">
        <f t="shared" si="170"/>
        <v>0</v>
      </c>
      <c r="AU209" s="210">
        <f t="shared" si="171"/>
        <v>0</v>
      </c>
      <c r="AV209" s="210">
        <f t="shared" si="172"/>
        <v>0</v>
      </c>
      <c r="AW209" s="210">
        <f t="shared" si="173"/>
        <v>0</v>
      </c>
      <c r="AX209" s="210">
        <f t="shared" si="174"/>
        <v>0</v>
      </c>
      <c r="AY209" s="210">
        <f t="shared" si="175"/>
        <v>0</v>
      </c>
      <c r="AZ209" s="210">
        <f t="shared" si="176"/>
        <v>0</v>
      </c>
      <c r="BA209" s="210">
        <f t="shared" si="177"/>
        <v>0</v>
      </c>
      <c r="BB209" s="210">
        <f t="shared" si="178"/>
        <v>0</v>
      </c>
      <c r="BC209" s="210">
        <f t="shared" si="179"/>
        <v>0</v>
      </c>
      <c r="BE209" s="139" t="str">
        <f t="shared" si="182"/>
        <v>LPO 800 Gbps 500 m</v>
      </c>
      <c r="BF209" s="233">
        <f>IF(AF209=0,,10^-6*AF209*$BJ$5*'AOC-LPO-CPO'!P244)</f>
        <v>0</v>
      </c>
      <c r="BG209" s="233">
        <f>IF(AG209=0,,10^-6*AG209*$BJ$5*'AOC-LPO-CPO'!Q244)</f>
        <v>0</v>
      </c>
      <c r="BH209" s="233">
        <f>IF(AH209=0,,10^-6*AH209*$BJ$5*'AOC-LPO-CPO'!R244)</f>
        <v>0</v>
      </c>
      <c r="BI209" s="233">
        <f>IF(AI209=0,,10^-6*AI209*$BJ$5*'AOC-LPO-CPO'!S244)</f>
        <v>0</v>
      </c>
      <c r="BJ209" s="233">
        <f>IF(AJ209=0,,10^-6*AJ209*$BJ$5*'AOC-LPO-CPO'!T244)</f>
        <v>0</v>
      </c>
      <c r="BK209" s="233">
        <f>IF(AK209=0,,10^-6*AK209*$BJ$5*'AOC-LPO-CPO'!U244)</f>
        <v>0</v>
      </c>
      <c r="BL209" s="233">
        <f>IF(AL209=0,,10^-6*AL209*$BJ$5*'AOC-LPO-CPO'!V244)</f>
        <v>0</v>
      </c>
      <c r="BM209" s="233">
        <f>IF(AM209=0,,10^-6*AM209*$BJ$5*'AOC-LPO-CPO'!W244)</f>
        <v>0</v>
      </c>
      <c r="BN209" s="233">
        <f>IF(AN209=0,,10^-6*AN209*$BJ$5*'AOC-LPO-CPO'!X244)</f>
        <v>0</v>
      </c>
      <c r="BO209" s="233">
        <f>IF(AO209=0,,10^-6*AO209*$BJ$5*'AOC-LPO-CPO'!Y244)</f>
        <v>0</v>
      </c>
      <c r="BP209" s="233">
        <f>IF(AP209=0,,10^-6*AP209*$BJ$5*'AOC-LPO-CPO'!Z244)</f>
        <v>0</v>
      </c>
      <c r="BR209" s="139" t="str">
        <f t="shared" si="180"/>
        <v>LPO 800 Gbps 500 m</v>
      </c>
      <c r="BS209" s="233">
        <f>IF(AS209=0,,10^-6*AS209*$BW$5*'AOC-LPO-CPO'!P244)</f>
        <v>0</v>
      </c>
      <c r="BT209" s="233">
        <f>IF(AT209=0,,10^-6*AT209*$BW$5*'AOC-LPO-CPO'!Q244)</f>
        <v>0</v>
      </c>
      <c r="BU209" s="233">
        <f>IF(AU209=0,,10^-6*AU209*$BW$5*'AOC-LPO-CPO'!R244)</f>
        <v>0</v>
      </c>
      <c r="BV209" s="233">
        <f>IF(AV209=0,,10^-6*AV209*$BW$5*'AOC-LPO-CPO'!S244)</f>
        <v>0</v>
      </c>
      <c r="BW209" s="233">
        <f>IF(AW209=0,,10^-6*AW209*$BW$5*'AOC-LPO-CPO'!T244)</f>
        <v>0</v>
      </c>
      <c r="BX209" s="233">
        <f>IF(AX209=0,,10^-6*AX209*$BW$5*'AOC-LPO-CPO'!U244)</f>
        <v>0</v>
      </c>
      <c r="BY209" s="233">
        <f>IF(AY209=0,,10^-6*AY209*$BW$5*'AOC-LPO-CPO'!V244)</f>
        <v>0</v>
      </c>
      <c r="BZ209" s="233">
        <f>IF(AZ209=0,,10^-6*AZ209*$BW$5*'AOC-LPO-CPO'!W244)</f>
        <v>0</v>
      </c>
      <c r="CA209" s="233">
        <f>IF(BA209=0,,10^-6*BA209*$BW$5*'AOC-LPO-CPO'!X244)</f>
        <v>0</v>
      </c>
      <c r="CB209" s="233">
        <f>IF(BB209=0,,10^-6*BB209*$BW$5*'AOC-LPO-CPO'!Y244)</f>
        <v>0</v>
      </c>
      <c r="CC209" s="233">
        <f>IF(BC209=0,,10^-6*BC209*$BW$5*'AOC-LPO-CPO'!Z244)</f>
        <v>0</v>
      </c>
    </row>
    <row r="210" spans="1:81">
      <c r="A210" s="218" t="s">
        <v>118</v>
      </c>
      <c r="B210" s="139" t="str">
        <f>'AOC-LPO-CPO'!B31</f>
        <v>LPO 800 Gbps 2 km</v>
      </c>
      <c r="C210" s="210">
        <f>'AOC-LPO-CPO'!C103</f>
        <v>0</v>
      </c>
      <c r="D210" s="210">
        <f>'AOC-LPO-CPO'!D103</f>
        <v>0</v>
      </c>
      <c r="E210" s="210">
        <f>'AOC-LPO-CPO'!E103</f>
        <v>0</v>
      </c>
      <c r="F210" s="210">
        <f>'AOC-LPO-CPO'!F103</f>
        <v>0</v>
      </c>
      <c r="G210" s="210">
        <f>'AOC-LPO-CPO'!G103</f>
        <v>0</v>
      </c>
      <c r="H210" s="210">
        <f>'AOC-LPO-CPO'!H103</f>
        <v>0</v>
      </c>
      <c r="I210" s="210">
        <f>'AOC-LPO-CPO'!I103</f>
        <v>0</v>
      </c>
      <c r="J210" s="210">
        <f>'AOC-LPO-CPO'!J103</f>
        <v>0</v>
      </c>
      <c r="K210" s="210">
        <f>'AOC-LPO-CPO'!K103</f>
        <v>0</v>
      </c>
      <c r="L210" s="210">
        <f>'AOC-LPO-CPO'!L103</f>
        <v>0</v>
      </c>
      <c r="M210" s="210">
        <f>'AOC-LPO-CPO'!M103</f>
        <v>0</v>
      </c>
      <c r="O210" s="139" t="str">
        <f t="shared" si="181"/>
        <v>LPO 800 Gbps 2 km</v>
      </c>
      <c r="P210" s="210">
        <f>'AOC-LPO-CPO'!C138</f>
        <v>0</v>
      </c>
      <c r="Q210" s="210">
        <f>'AOC-LPO-CPO'!D138</f>
        <v>0</v>
      </c>
      <c r="R210" s="210">
        <f>'AOC-LPO-CPO'!E138</f>
        <v>0</v>
      </c>
      <c r="S210" s="210">
        <f>'AOC-LPO-CPO'!F138</f>
        <v>0</v>
      </c>
      <c r="T210" s="210">
        <f>'AOC-LPO-CPO'!G138</f>
        <v>0</v>
      </c>
      <c r="U210" s="210">
        <f>'AOC-LPO-CPO'!H138</f>
        <v>0</v>
      </c>
      <c r="V210" s="210">
        <f>'AOC-LPO-CPO'!I138</f>
        <v>0</v>
      </c>
      <c r="W210" s="210">
        <f>'AOC-LPO-CPO'!J138</f>
        <v>0</v>
      </c>
      <c r="X210" s="210">
        <f>'AOC-LPO-CPO'!K138</f>
        <v>0</v>
      </c>
      <c r="Y210" s="210">
        <f>'AOC-LPO-CPO'!L138</f>
        <v>0</v>
      </c>
      <c r="Z210" s="210">
        <f>'AOC-LPO-CPO'!M138</f>
        <v>0</v>
      </c>
      <c r="AB210" s="211" t="s">
        <v>105</v>
      </c>
      <c r="AC210" s="267" t="s">
        <v>105</v>
      </c>
      <c r="AE210" s="139" t="str">
        <f t="shared" ref="AE210:AE216" si="183">B210</f>
        <v>LPO 800 Gbps 2 km</v>
      </c>
      <c r="AF210" s="210">
        <f t="shared" si="158"/>
        <v>0</v>
      </c>
      <c r="AG210" s="210">
        <f t="shared" si="159"/>
        <v>0</v>
      </c>
      <c r="AH210" s="210">
        <f t="shared" si="160"/>
        <v>0</v>
      </c>
      <c r="AI210" s="210">
        <f t="shared" si="161"/>
        <v>0</v>
      </c>
      <c r="AJ210" s="210">
        <f t="shared" si="162"/>
        <v>0</v>
      </c>
      <c r="AK210" s="210">
        <f t="shared" si="163"/>
        <v>0</v>
      </c>
      <c r="AL210" s="210">
        <f t="shared" si="164"/>
        <v>0</v>
      </c>
      <c r="AM210" s="210">
        <f t="shared" si="165"/>
        <v>0</v>
      </c>
      <c r="AN210" s="210">
        <f t="shared" si="166"/>
        <v>0</v>
      </c>
      <c r="AO210" s="210">
        <f t="shared" si="167"/>
        <v>0</v>
      </c>
      <c r="AP210" s="210">
        <f t="shared" si="168"/>
        <v>0</v>
      </c>
      <c r="AR210" s="139" t="str">
        <f t="shared" ref="AR210:AR216" si="184">B210</f>
        <v>LPO 800 Gbps 2 km</v>
      </c>
      <c r="AS210" s="210">
        <f t="shared" si="169"/>
        <v>0</v>
      </c>
      <c r="AT210" s="210">
        <f t="shared" si="170"/>
        <v>0</v>
      </c>
      <c r="AU210" s="210">
        <f t="shared" si="171"/>
        <v>0</v>
      </c>
      <c r="AV210" s="210">
        <f t="shared" si="172"/>
        <v>0</v>
      </c>
      <c r="AW210" s="210">
        <f t="shared" si="173"/>
        <v>0</v>
      </c>
      <c r="AX210" s="210">
        <f t="shared" si="174"/>
        <v>0</v>
      </c>
      <c r="AY210" s="210">
        <f t="shared" si="175"/>
        <v>0</v>
      </c>
      <c r="AZ210" s="210">
        <f t="shared" si="176"/>
        <v>0</v>
      </c>
      <c r="BA210" s="210">
        <f t="shared" si="177"/>
        <v>0</v>
      </c>
      <c r="BB210" s="210">
        <f t="shared" si="178"/>
        <v>0</v>
      </c>
      <c r="BC210" s="210">
        <f t="shared" si="179"/>
        <v>0</v>
      </c>
      <c r="BE210" s="139" t="str">
        <f t="shared" si="182"/>
        <v>LPO 800 Gbps 2 km</v>
      </c>
      <c r="BF210" s="233">
        <f>IF(AF210=0,,10^-6*AF210*$BJ$5*'AOC-LPO-CPO'!P245)</f>
        <v>0</v>
      </c>
      <c r="BG210" s="233">
        <f>IF(AG210=0,,10^-6*AG210*$BJ$5*'AOC-LPO-CPO'!Q245)</f>
        <v>0</v>
      </c>
      <c r="BH210" s="233">
        <f>IF(AH210=0,,10^-6*AH210*$BJ$5*'AOC-LPO-CPO'!R245)</f>
        <v>0</v>
      </c>
      <c r="BI210" s="233">
        <f>IF(AI210=0,,10^-6*AI210*$BJ$5*'AOC-LPO-CPO'!S245)</f>
        <v>0</v>
      </c>
      <c r="BJ210" s="233">
        <f>IF(AJ210=0,,10^-6*AJ210*$BJ$5*'AOC-LPO-CPO'!T245)</f>
        <v>0</v>
      </c>
      <c r="BK210" s="233">
        <f>IF(AK210=0,,10^-6*AK210*$BJ$5*'AOC-LPO-CPO'!U245)</f>
        <v>0</v>
      </c>
      <c r="BL210" s="233">
        <f>IF(AL210=0,,10^-6*AL210*$BJ$5*'AOC-LPO-CPO'!V245)</f>
        <v>0</v>
      </c>
      <c r="BM210" s="233">
        <f>IF(AM210=0,,10^-6*AM210*$BJ$5*'AOC-LPO-CPO'!W245)</f>
        <v>0</v>
      </c>
      <c r="BN210" s="233">
        <f>IF(AN210=0,,10^-6*AN210*$BJ$5*'AOC-LPO-CPO'!X245)</f>
        <v>0</v>
      </c>
      <c r="BO210" s="233">
        <f>IF(AO210=0,,10^-6*AO210*$BJ$5*'AOC-LPO-CPO'!Y245)</f>
        <v>0</v>
      </c>
      <c r="BP210" s="233">
        <f>IF(AP210=0,,10^-6*AP210*$BJ$5*'AOC-LPO-CPO'!Z245)</f>
        <v>0</v>
      </c>
      <c r="BR210" s="139" t="str">
        <f t="shared" si="180"/>
        <v>LPO 800 Gbps 2 km</v>
      </c>
      <c r="BS210" s="233">
        <f>IF(AS210=0,,10^-6*AS210*$BW$5*'AOC-LPO-CPO'!P245)</f>
        <v>0</v>
      </c>
      <c r="BT210" s="233">
        <f>IF(AT210=0,,10^-6*AT210*$BW$5*'AOC-LPO-CPO'!Q245)</f>
        <v>0</v>
      </c>
      <c r="BU210" s="233">
        <f>IF(AU210=0,,10^-6*AU210*$BW$5*'AOC-LPO-CPO'!R245)</f>
        <v>0</v>
      </c>
      <c r="BV210" s="233">
        <f>IF(AV210=0,,10^-6*AV210*$BW$5*'AOC-LPO-CPO'!S245)</f>
        <v>0</v>
      </c>
      <c r="BW210" s="233">
        <f>IF(AW210=0,,10^-6*AW210*$BW$5*'AOC-LPO-CPO'!T245)</f>
        <v>0</v>
      </c>
      <c r="BX210" s="233">
        <f>IF(AX210=0,,10^-6*AX210*$BW$5*'AOC-LPO-CPO'!U245)</f>
        <v>0</v>
      </c>
      <c r="BY210" s="233">
        <f>IF(AY210=0,,10^-6*AY210*$BW$5*'AOC-LPO-CPO'!V245)</f>
        <v>0</v>
      </c>
      <c r="BZ210" s="233">
        <f>IF(AZ210=0,,10^-6*AZ210*$BW$5*'AOC-LPO-CPO'!W245)</f>
        <v>0</v>
      </c>
      <c r="CA210" s="233">
        <f>IF(BA210=0,,10^-6*BA210*$BW$5*'AOC-LPO-CPO'!X245)</f>
        <v>0</v>
      </c>
      <c r="CB210" s="233">
        <f>IF(BB210=0,,10^-6*BB210*$BW$5*'AOC-LPO-CPO'!Y245)</f>
        <v>0</v>
      </c>
      <c r="CC210" s="233">
        <f>IF(BC210=0,,10^-6*BC210*$BW$5*'AOC-LPO-CPO'!Z245)</f>
        <v>0</v>
      </c>
    </row>
    <row r="211" spans="1:81">
      <c r="A211" s="218" t="s">
        <v>118</v>
      </c>
      <c r="B211" s="139" t="str">
        <f>'AOC-LPO-CPO'!B32</f>
        <v>LPO 800 Gbps 10 km</v>
      </c>
      <c r="C211" s="210">
        <f>'AOC-LPO-CPO'!C104</f>
        <v>0</v>
      </c>
      <c r="D211" s="210">
        <f>'AOC-LPO-CPO'!D104</f>
        <v>0</v>
      </c>
      <c r="E211" s="210">
        <f>'AOC-LPO-CPO'!E104</f>
        <v>0</v>
      </c>
      <c r="F211" s="210">
        <f>'AOC-LPO-CPO'!F104</f>
        <v>0</v>
      </c>
      <c r="G211" s="210">
        <f>'AOC-LPO-CPO'!G104</f>
        <v>0</v>
      </c>
      <c r="H211" s="210">
        <f>'AOC-LPO-CPO'!H104</f>
        <v>0</v>
      </c>
      <c r="I211" s="210">
        <f>'AOC-LPO-CPO'!I104</f>
        <v>0</v>
      </c>
      <c r="J211" s="210">
        <f>'AOC-LPO-CPO'!J104</f>
        <v>0</v>
      </c>
      <c r="K211" s="210">
        <f>'AOC-LPO-CPO'!K104</f>
        <v>0</v>
      </c>
      <c r="L211" s="210">
        <f>'AOC-LPO-CPO'!L104</f>
        <v>0</v>
      </c>
      <c r="M211" s="210">
        <f>'AOC-LPO-CPO'!M104</f>
        <v>0</v>
      </c>
      <c r="O211" s="139" t="str">
        <f t="shared" si="181"/>
        <v>LPO 800 Gbps 10 km</v>
      </c>
      <c r="P211" s="210">
        <f>'AOC-LPO-CPO'!C139</f>
        <v>0</v>
      </c>
      <c r="Q211" s="210">
        <f>'AOC-LPO-CPO'!D139</f>
        <v>0</v>
      </c>
      <c r="R211" s="210">
        <f>'AOC-LPO-CPO'!E139</f>
        <v>0</v>
      </c>
      <c r="S211" s="210">
        <f>'AOC-LPO-CPO'!F139</f>
        <v>0</v>
      </c>
      <c r="T211" s="210">
        <f>'AOC-LPO-CPO'!G139</f>
        <v>0</v>
      </c>
      <c r="U211" s="210">
        <f>'AOC-LPO-CPO'!H139</f>
        <v>0</v>
      </c>
      <c r="V211" s="210">
        <f>'AOC-LPO-CPO'!I139</f>
        <v>0</v>
      </c>
      <c r="W211" s="210">
        <f>'AOC-LPO-CPO'!J139</f>
        <v>0</v>
      </c>
      <c r="X211" s="210">
        <f>'AOC-LPO-CPO'!K139</f>
        <v>0</v>
      </c>
      <c r="Y211" s="210">
        <f>'AOC-LPO-CPO'!L139</f>
        <v>0</v>
      </c>
      <c r="Z211" s="210">
        <f>'AOC-LPO-CPO'!M139</f>
        <v>0</v>
      </c>
      <c r="AB211" s="211" t="s">
        <v>105</v>
      </c>
      <c r="AC211" s="267" t="s">
        <v>105</v>
      </c>
      <c r="AE211" s="139" t="str">
        <f t="shared" si="183"/>
        <v>LPO 800 Gbps 10 km</v>
      </c>
      <c r="AF211" s="210">
        <f t="shared" si="158"/>
        <v>0</v>
      </c>
      <c r="AG211" s="210">
        <f t="shared" si="159"/>
        <v>0</v>
      </c>
      <c r="AH211" s="210">
        <f t="shared" si="160"/>
        <v>0</v>
      </c>
      <c r="AI211" s="210">
        <f t="shared" si="161"/>
        <v>0</v>
      </c>
      <c r="AJ211" s="210">
        <f t="shared" si="162"/>
        <v>0</v>
      </c>
      <c r="AK211" s="210">
        <f t="shared" si="163"/>
        <v>0</v>
      </c>
      <c r="AL211" s="210">
        <f t="shared" si="164"/>
        <v>0</v>
      </c>
      <c r="AM211" s="210">
        <f t="shared" si="165"/>
        <v>0</v>
      </c>
      <c r="AN211" s="210">
        <f t="shared" si="166"/>
        <v>0</v>
      </c>
      <c r="AO211" s="210">
        <f t="shared" si="167"/>
        <v>0</v>
      </c>
      <c r="AP211" s="210">
        <f t="shared" si="168"/>
        <v>0</v>
      </c>
      <c r="AR211" s="139" t="str">
        <f t="shared" si="184"/>
        <v>LPO 800 Gbps 10 km</v>
      </c>
      <c r="AS211" s="210">
        <f t="shared" si="169"/>
        <v>0</v>
      </c>
      <c r="AT211" s="210">
        <f t="shared" si="170"/>
        <v>0</v>
      </c>
      <c r="AU211" s="210">
        <f t="shared" si="171"/>
        <v>0</v>
      </c>
      <c r="AV211" s="210">
        <f t="shared" si="172"/>
        <v>0</v>
      </c>
      <c r="AW211" s="210">
        <f t="shared" si="173"/>
        <v>0</v>
      </c>
      <c r="AX211" s="210">
        <f t="shared" si="174"/>
        <v>0</v>
      </c>
      <c r="AY211" s="210">
        <f t="shared" si="175"/>
        <v>0</v>
      </c>
      <c r="AZ211" s="210">
        <f t="shared" si="176"/>
        <v>0</v>
      </c>
      <c r="BA211" s="210">
        <f t="shared" si="177"/>
        <v>0</v>
      </c>
      <c r="BB211" s="210">
        <f t="shared" si="178"/>
        <v>0</v>
      </c>
      <c r="BC211" s="210">
        <f t="shared" si="179"/>
        <v>0</v>
      </c>
      <c r="BE211" s="139" t="str">
        <f t="shared" si="182"/>
        <v>LPO 800 Gbps 10 km</v>
      </c>
      <c r="BF211" s="233">
        <f>IF(AF211=0,,10^-6*AF211*$BJ$5*'AOC-LPO-CPO'!P246)</f>
        <v>0</v>
      </c>
      <c r="BG211" s="233">
        <f>IF(AG211=0,,10^-6*AG211*$BJ$5*'AOC-LPO-CPO'!Q246)</f>
        <v>0</v>
      </c>
      <c r="BH211" s="233">
        <f>IF(AH211=0,,10^-6*AH211*$BJ$5*'AOC-LPO-CPO'!R246)</f>
        <v>0</v>
      </c>
      <c r="BI211" s="233">
        <f>IF(AI211=0,,10^-6*AI211*$BJ$5*'AOC-LPO-CPO'!S246)</f>
        <v>0</v>
      </c>
      <c r="BJ211" s="233">
        <f>IF(AJ211=0,,10^-6*AJ211*$BJ$5*'AOC-LPO-CPO'!T246)</f>
        <v>0</v>
      </c>
      <c r="BK211" s="233">
        <f>IF(AK211=0,,10^-6*AK211*$BJ$5*'AOC-LPO-CPO'!U246)</f>
        <v>0</v>
      </c>
      <c r="BL211" s="233">
        <f>IF(AL211=0,,10^-6*AL211*$BJ$5*'AOC-LPO-CPO'!V246)</f>
        <v>0</v>
      </c>
      <c r="BM211" s="233">
        <f>IF(AM211=0,,10^-6*AM211*$BJ$5*'AOC-LPO-CPO'!W246)</f>
        <v>0</v>
      </c>
      <c r="BN211" s="233">
        <f>IF(AN211=0,,10^-6*AN211*$BJ$5*'AOC-LPO-CPO'!X246)</f>
        <v>0</v>
      </c>
      <c r="BO211" s="233">
        <f>IF(AO211=0,,10^-6*AO211*$BJ$5*'AOC-LPO-CPO'!Y246)</f>
        <v>0</v>
      </c>
      <c r="BP211" s="233">
        <f>IF(AP211=0,,10^-6*AP211*$BJ$5*'AOC-LPO-CPO'!Z246)</f>
        <v>0</v>
      </c>
      <c r="BR211" s="139" t="str">
        <f t="shared" si="180"/>
        <v>LPO 800 Gbps 10 km</v>
      </c>
      <c r="BS211" s="233">
        <f>IF(AS211=0,,10^-6*AS211*$BW$5*'AOC-LPO-CPO'!P246)</f>
        <v>0</v>
      </c>
      <c r="BT211" s="233">
        <f>IF(AT211=0,,10^-6*AT211*$BW$5*'AOC-LPO-CPO'!Q246)</f>
        <v>0</v>
      </c>
      <c r="BU211" s="233">
        <f>IF(AU211=0,,10^-6*AU211*$BW$5*'AOC-LPO-CPO'!R246)</f>
        <v>0</v>
      </c>
      <c r="BV211" s="233">
        <f>IF(AV211=0,,10^-6*AV211*$BW$5*'AOC-LPO-CPO'!S246)</f>
        <v>0</v>
      </c>
      <c r="BW211" s="233">
        <f>IF(AW211=0,,10^-6*AW211*$BW$5*'AOC-LPO-CPO'!T246)</f>
        <v>0</v>
      </c>
      <c r="BX211" s="233">
        <f>IF(AX211=0,,10^-6*AX211*$BW$5*'AOC-LPO-CPO'!U246)</f>
        <v>0</v>
      </c>
      <c r="BY211" s="233">
        <f>IF(AY211=0,,10^-6*AY211*$BW$5*'AOC-LPO-CPO'!V246)</f>
        <v>0</v>
      </c>
      <c r="BZ211" s="233">
        <f>IF(AZ211=0,,10^-6*AZ211*$BW$5*'AOC-LPO-CPO'!W246)</f>
        <v>0</v>
      </c>
      <c r="CA211" s="233">
        <f>IF(BA211=0,,10^-6*BA211*$BW$5*'AOC-LPO-CPO'!X246)</f>
        <v>0</v>
      </c>
      <c r="CB211" s="233">
        <f>IF(BB211=0,,10^-6*BB211*$BW$5*'AOC-LPO-CPO'!Y246)</f>
        <v>0</v>
      </c>
      <c r="CC211" s="233">
        <f>IF(BC211=0,,10^-6*BC211*$BW$5*'AOC-LPO-CPO'!Z246)</f>
        <v>0</v>
      </c>
    </row>
    <row r="212" spans="1:81">
      <c r="A212" s="218" t="s">
        <v>118</v>
      </c>
      <c r="B212" s="139" t="str">
        <f>'AOC-LPO-CPO'!B33</f>
        <v>CPO 1.6 Tbps 30m</v>
      </c>
      <c r="C212" s="210">
        <f>'AOC-LPO-CPO'!C105</f>
        <v>0</v>
      </c>
      <c r="D212" s="210">
        <f>'AOC-LPO-CPO'!D105</f>
        <v>0</v>
      </c>
      <c r="E212" s="210">
        <f>'AOC-LPO-CPO'!E105</f>
        <v>0</v>
      </c>
      <c r="F212" s="210">
        <f>'AOC-LPO-CPO'!F105</f>
        <v>0</v>
      </c>
      <c r="G212" s="210">
        <f>'AOC-LPO-CPO'!G105</f>
        <v>0</v>
      </c>
      <c r="H212" s="210">
        <f>'AOC-LPO-CPO'!H105</f>
        <v>0</v>
      </c>
      <c r="I212" s="210">
        <f>'AOC-LPO-CPO'!I105</f>
        <v>0</v>
      </c>
      <c r="J212" s="210">
        <f>'AOC-LPO-CPO'!J105</f>
        <v>0</v>
      </c>
      <c r="K212" s="210">
        <f>'AOC-LPO-CPO'!K105</f>
        <v>0</v>
      </c>
      <c r="L212" s="210">
        <f>'AOC-LPO-CPO'!L105</f>
        <v>0</v>
      </c>
      <c r="M212" s="210">
        <f>'AOC-LPO-CPO'!M105</f>
        <v>0</v>
      </c>
      <c r="O212" s="139" t="str">
        <f t="shared" si="181"/>
        <v>CPO 1.6 Tbps 30m</v>
      </c>
      <c r="P212" s="210">
        <f>'AOC-LPO-CPO'!C140</f>
        <v>0</v>
      </c>
      <c r="Q212" s="210">
        <f>'AOC-LPO-CPO'!D140</f>
        <v>0</v>
      </c>
      <c r="R212" s="210">
        <f>'AOC-LPO-CPO'!E140</f>
        <v>0</v>
      </c>
      <c r="S212" s="210">
        <f>'AOC-LPO-CPO'!F140</f>
        <v>0</v>
      </c>
      <c r="T212" s="210">
        <f>'AOC-LPO-CPO'!G140</f>
        <v>0</v>
      </c>
      <c r="U212" s="210">
        <f>'AOC-LPO-CPO'!H140</f>
        <v>0</v>
      </c>
      <c r="V212" s="210">
        <f>'AOC-LPO-CPO'!I140</f>
        <v>0</v>
      </c>
      <c r="W212" s="210">
        <f>'AOC-LPO-CPO'!J140</f>
        <v>0</v>
      </c>
      <c r="X212" s="210">
        <f>'AOC-LPO-CPO'!K140</f>
        <v>0</v>
      </c>
      <c r="Y212" s="210">
        <f>'AOC-LPO-CPO'!L140</f>
        <v>0</v>
      </c>
      <c r="Z212" s="210">
        <f>'AOC-LPO-CPO'!M140</f>
        <v>0</v>
      </c>
      <c r="AB212" s="211" t="s">
        <v>105</v>
      </c>
      <c r="AC212" s="267" t="s">
        <v>105</v>
      </c>
      <c r="AE212" s="139" t="str">
        <f t="shared" si="183"/>
        <v>CPO 1.6 Tbps 30m</v>
      </c>
      <c r="AF212" s="210">
        <f t="shared" si="158"/>
        <v>0</v>
      </c>
      <c r="AG212" s="210">
        <f t="shared" si="159"/>
        <v>0</v>
      </c>
      <c r="AH212" s="210">
        <f t="shared" si="160"/>
        <v>0</v>
      </c>
      <c r="AI212" s="210">
        <f t="shared" si="161"/>
        <v>0</v>
      </c>
      <c r="AJ212" s="210">
        <f t="shared" si="162"/>
        <v>0</v>
      </c>
      <c r="AK212" s="210">
        <f t="shared" si="163"/>
        <v>0</v>
      </c>
      <c r="AL212" s="210">
        <f t="shared" si="164"/>
        <v>0</v>
      </c>
      <c r="AM212" s="210">
        <f t="shared" si="165"/>
        <v>0</v>
      </c>
      <c r="AN212" s="210">
        <f t="shared" si="166"/>
        <v>0</v>
      </c>
      <c r="AO212" s="210">
        <f t="shared" si="167"/>
        <v>0</v>
      </c>
      <c r="AP212" s="210">
        <f t="shared" si="168"/>
        <v>0</v>
      </c>
      <c r="AR212" s="139" t="str">
        <f t="shared" si="184"/>
        <v>CPO 1.6 Tbps 30m</v>
      </c>
      <c r="AS212" s="210">
        <f t="shared" si="169"/>
        <v>0</v>
      </c>
      <c r="AT212" s="210">
        <f t="shared" si="170"/>
        <v>0</v>
      </c>
      <c r="AU212" s="210">
        <f t="shared" si="171"/>
        <v>0</v>
      </c>
      <c r="AV212" s="210">
        <f t="shared" si="172"/>
        <v>0</v>
      </c>
      <c r="AW212" s="210">
        <f t="shared" si="173"/>
        <v>0</v>
      </c>
      <c r="AX212" s="210">
        <f t="shared" si="174"/>
        <v>0</v>
      </c>
      <c r="AY212" s="210">
        <f t="shared" si="175"/>
        <v>0</v>
      </c>
      <c r="AZ212" s="210">
        <f t="shared" si="176"/>
        <v>0</v>
      </c>
      <c r="BA212" s="210">
        <f t="shared" si="177"/>
        <v>0</v>
      </c>
      <c r="BB212" s="210">
        <f t="shared" si="178"/>
        <v>0</v>
      </c>
      <c r="BC212" s="210">
        <f t="shared" si="179"/>
        <v>0</v>
      </c>
      <c r="BE212" s="139" t="str">
        <f t="shared" si="182"/>
        <v>CPO 1.6 Tbps 30m</v>
      </c>
      <c r="BF212" s="233">
        <f>IF(AF212=0,,10^-6*AF212*$BJ$5*'AOC-LPO-CPO'!P247)</f>
        <v>0</v>
      </c>
      <c r="BG212" s="233">
        <f>IF(AG212=0,,10^-6*AG212*$BJ$5*'AOC-LPO-CPO'!Q247)</f>
        <v>0</v>
      </c>
      <c r="BH212" s="233">
        <f>IF(AH212=0,,10^-6*AH212*$BJ$5*'AOC-LPO-CPO'!R247)</f>
        <v>0</v>
      </c>
      <c r="BI212" s="233">
        <f>IF(AI212=0,,10^-6*AI212*$BJ$5*'AOC-LPO-CPO'!S247)</f>
        <v>0</v>
      </c>
      <c r="BJ212" s="233">
        <f>IF(AJ212=0,,10^-6*AJ212*$BJ$5*'AOC-LPO-CPO'!T247)</f>
        <v>0</v>
      </c>
      <c r="BK212" s="233">
        <f>IF(AK212=0,,10^-6*AK212*$BJ$5*'AOC-LPO-CPO'!U247)</f>
        <v>0</v>
      </c>
      <c r="BL212" s="233">
        <f>IF(AL212=0,,10^-6*AL212*$BJ$5*'AOC-LPO-CPO'!V247)</f>
        <v>0</v>
      </c>
      <c r="BM212" s="233">
        <f>IF(AM212=0,,10^-6*AM212*$BJ$5*'AOC-LPO-CPO'!W247)</f>
        <v>0</v>
      </c>
      <c r="BN212" s="233">
        <f>IF(AN212=0,,10^-6*AN212*$BJ$5*'AOC-LPO-CPO'!X247)</f>
        <v>0</v>
      </c>
      <c r="BO212" s="233">
        <f>IF(AO212=0,,10^-6*AO212*$BJ$5*'AOC-LPO-CPO'!Y247)</f>
        <v>0</v>
      </c>
      <c r="BP212" s="233">
        <f>IF(AP212=0,,10^-6*AP212*$BJ$5*'AOC-LPO-CPO'!Z247)</f>
        <v>0</v>
      </c>
      <c r="BR212" s="139" t="str">
        <f t="shared" si="180"/>
        <v>CPO 1.6 Tbps 30m</v>
      </c>
      <c r="BS212" s="233">
        <f>IF(AS212=0,,10^-6*AS212*$BW$5*'AOC-LPO-CPO'!P247)</f>
        <v>0</v>
      </c>
      <c r="BT212" s="233">
        <f>IF(AT212=0,,10^-6*AT212*$BW$5*'AOC-LPO-CPO'!Q247)</f>
        <v>0</v>
      </c>
      <c r="BU212" s="233">
        <f>IF(AU212=0,,10^-6*AU212*$BW$5*'AOC-LPO-CPO'!R247)</f>
        <v>0</v>
      </c>
      <c r="BV212" s="233">
        <f>IF(AV212=0,,10^-6*AV212*$BW$5*'AOC-LPO-CPO'!S247)</f>
        <v>0</v>
      </c>
      <c r="BW212" s="233">
        <f>IF(AW212=0,,10^-6*AW212*$BW$5*'AOC-LPO-CPO'!T247)</f>
        <v>0</v>
      </c>
      <c r="BX212" s="233">
        <f>IF(AX212=0,,10^-6*AX212*$BW$5*'AOC-LPO-CPO'!U247)</f>
        <v>0</v>
      </c>
      <c r="BY212" s="233">
        <f>IF(AY212=0,,10^-6*AY212*$BW$5*'AOC-LPO-CPO'!V247)</f>
        <v>0</v>
      </c>
      <c r="BZ212" s="233">
        <f>IF(AZ212=0,,10^-6*AZ212*$BW$5*'AOC-LPO-CPO'!W247)</f>
        <v>0</v>
      </c>
      <c r="CA212" s="233">
        <f>IF(BA212=0,,10^-6*BA212*$BW$5*'AOC-LPO-CPO'!X247)</f>
        <v>0</v>
      </c>
      <c r="CB212" s="233">
        <f>IF(BB212=0,,10^-6*BB212*$BW$5*'AOC-LPO-CPO'!Y247)</f>
        <v>0</v>
      </c>
      <c r="CC212" s="233">
        <f>IF(BC212=0,,10^-6*BC212*$BW$5*'AOC-LPO-CPO'!Z247)</f>
        <v>0</v>
      </c>
    </row>
    <row r="213" spans="1:81">
      <c r="A213" s="218" t="s">
        <v>118</v>
      </c>
      <c r="B213" s="139" t="str">
        <f>'AOC-LPO-CPO'!B34</f>
        <v>CPO 1.6 Tbps 100 m</v>
      </c>
      <c r="C213" s="210">
        <f>'AOC-LPO-CPO'!C106</f>
        <v>0</v>
      </c>
      <c r="D213" s="210">
        <f>'AOC-LPO-CPO'!D106</f>
        <v>0</v>
      </c>
      <c r="E213" s="210">
        <f>'AOC-LPO-CPO'!E106</f>
        <v>0</v>
      </c>
      <c r="F213" s="210">
        <f>'AOC-LPO-CPO'!F106</f>
        <v>0</v>
      </c>
      <c r="G213" s="210">
        <f>'AOC-LPO-CPO'!G106</f>
        <v>0</v>
      </c>
      <c r="H213" s="210">
        <f>'AOC-LPO-CPO'!H106</f>
        <v>0</v>
      </c>
      <c r="I213" s="210">
        <f>'AOC-LPO-CPO'!I106</f>
        <v>0</v>
      </c>
      <c r="J213" s="210">
        <f>'AOC-LPO-CPO'!J106</f>
        <v>0</v>
      </c>
      <c r="K213" s="210">
        <f>'AOC-LPO-CPO'!K106</f>
        <v>0</v>
      </c>
      <c r="L213" s="210">
        <f>'AOC-LPO-CPO'!L106</f>
        <v>0</v>
      </c>
      <c r="M213" s="210">
        <f>'AOC-LPO-CPO'!M106</f>
        <v>0</v>
      </c>
      <c r="O213" s="139" t="str">
        <f t="shared" si="181"/>
        <v>CPO 1.6 Tbps 100 m</v>
      </c>
      <c r="P213" s="210">
        <f>'AOC-LPO-CPO'!C141</f>
        <v>0</v>
      </c>
      <c r="Q213" s="210">
        <f>'AOC-LPO-CPO'!D141</f>
        <v>0</v>
      </c>
      <c r="R213" s="210">
        <f>'AOC-LPO-CPO'!E141</f>
        <v>0</v>
      </c>
      <c r="S213" s="210">
        <f>'AOC-LPO-CPO'!F141</f>
        <v>0</v>
      </c>
      <c r="T213" s="210">
        <f>'AOC-LPO-CPO'!G141</f>
        <v>0</v>
      </c>
      <c r="U213" s="210">
        <f>'AOC-LPO-CPO'!H141</f>
        <v>0</v>
      </c>
      <c r="V213" s="210">
        <f>'AOC-LPO-CPO'!I141</f>
        <v>0</v>
      </c>
      <c r="W213" s="210">
        <f>'AOC-LPO-CPO'!J141</f>
        <v>0</v>
      </c>
      <c r="X213" s="210">
        <f>'AOC-LPO-CPO'!K141</f>
        <v>0</v>
      </c>
      <c r="Y213" s="210">
        <f>'AOC-LPO-CPO'!L141</f>
        <v>0</v>
      </c>
      <c r="Z213" s="210">
        <f>'AOC-LPO-CPO'!M141</f>
        <v>0</v>
      </c>
      <c r="AB213" s="211" t="s">
        <v>105</v>
      </c>
      <c r="AC213" s="267" t="s">
        <v>105</v>
      </c>
      <c r="AE213" s="139" t="str">
        <f t="shared" si="183"/>
        <v>CPO 1.6 Tbps 100 m</v>
      </c>
      <c r="AF213" s="210">
        <f t="shared" si="158"/>
        <v>0</v>
      </c>
      <c r="AG213" s="210">
        <f t="shared" si="159"/>
        <v>0</v>
      </c>
      <c r="AH213" s="210">
        <f t="shared" si="160"/>
        <v>0</v>
      </c>
      <c r="AI213" s="210">
        <f t="shared" si="161"/>
        <v>0</v>
      </c>
      <c r="AJ213" s="210">
        <f t="shared" si="162"/>
        <v>0</v>
      </c>
      <c r="AK213" s="210">
        <f t="shared" si="163"/>
        <v>0</v>
      </c>
      <c r="AL213" s="210">
        <f t="shared" si="164"/>
        <v>0</v>
      </c>
      <c r="AM213" s="210">
        <f t="shared" si="165"/>
        <v>0</v>
      </c>
      <c r="AN213" s="210">
        <f t="shared" si="166"/>
        <v>0</v>
      </c>
      <c r="AO213" s="210">
        <f t="shared" si="167"/>
        <v>0</v>
      </c>
      <c r="AP213" s="210">
        <f t="shared" si="168"/>
        <v>0</v>
      </c>
      <c r="AR213" s="139" t="str">
        <f t="shared" si="184"/>
        <v>CPO 1.6 Tbps 100 m</v>
      </c>
      <c r="AS213" s="210">
        <f t="shared" si="169"/>
        <v>0</v>
      </c>
      <c r="AT213" s="210">
        <f t="shared" si="170"/>
        <v>0</v>
      </c>
      <c r="AU213" s="210">
        <f t="shared" si="171"/>
        <v>0</v>
      </c>
      <c r="AV213" s="210">
        <f t="shared" si="172"/>
        <v>0</v>
      </c>
      <c r="AW213" s="210">
        <f t="shared" si="173"/>
        <v>0</v>
      </c>
      <c r="AX213" s="210">
        <f t="shared" si="174"/>
        <v>0</v>
      </c>
      <c r="AY213" s="210">
        <f t="shared" si="175"/>
        <v>0</v>
      </c>
      <c r="AZ213" s="210">
        <f t="shared" si="176"/>
        <v>0</v>
      </c>
      <c r="BA213" s="210">
        <f t="shared" si="177"/>
        <v>0</v>
      </c>
      <c r="BB213" s="210">
        <f t="shared" si="178"/>
        <v>0</v>
      </c>
      <c r="BC213" s="210">
        <f t="shared" si="179"/>
        <v>0</v>
      </c>
      <c r="BE213" s="139" t="str">
        <f t="shared" si="182"/>
        <v>CPO 1.6 Tbps 100 m</v>
      </c>
      <c r="BF213" s="233">
        <f>IF(AF213=0,,10^-6*AF213*$BJ$5*'AOC-LPO-CPO'!P248)</f>
        <v>0</v>
      </c>
      <c r="BG213" s="233">
        <f>IF(AG213=0,,10^-6*AG213*$BJ$5*'AOC-LPO-CPO'!Q248)</f>
        <v>0</v>
      </c>
      <c r="BH213" s="233">
        <f>IF(AH213=0,,10^-6*AH213*$BJ$5*'AOC-LPO-CPO'!R248)</f>
        <v>0</v>
      </c>
      <c r="BI213" s="233">
        <f>IF(AI213=0,,10^-6*AI213*$BJ$5*'AOC-LPO-CPO'!S248)</f>
        <v>0</v>
      </c>
      <c r="BJ213" s="233">
        <f>IF(AJ213=0,,10^-6*AJ213*$BJ$5*'AOC-LPO-CPO'!T248)</f>
        <v>0</v>
      </c>
      <c r="BK213" s="233">
        <f>IF(AK213=0,,10^-6*AK213*$BJ$5*'AOC-LPO-CPO'!U248)</f>
        <v>0</v>
      </c>
      <c r="BL213" s="233">
        <f>IF(AL213=0,,10^-6*AL213*$BJ$5*'AOC-LPO-CPO'!V248)</f>
        <v>0</v>
      </c>
      <c r="BM213" s="233">
        <f>IF(AM213=0,,10^-6*AM213*$BJ$5*'AOC-LPO-CPO'!W248)</f>
        <v>0</v>
      </c>
      <c r="BN213" s="233">
        <f>IF(AN213=0,,10^-6*AN213*$BJ$5*'AOC-LPO-CPO'!X248)</f>
        <v>0</v>
      </c>
      <c r="BO213" s="233">
        <f>IF(AO213=0,,10^-6*AO213*$BJ$5*'AOC-LPO-CPO'!Y248)</f>
        <v>0</v>
      </c>
      <c r="BP213" s="233">
        <f>IF(AP213=0,,10^-6*AP213*$BJ$5*'AOC-LPO-CPO'!Z248)</f>
        <v>0</v>
      </c>
      <c r="BR213" s="139" t="str">
        <f t="shared" si="180"/>
        <v>CPO 1.6 Tbps 100 m</v>
      </c>
      <c r="BS213" s="233">
        <f>IF(AS213=0,,10^-6*AS213*$BW$5*'AOC-LPO-CPO'!P248)</f>
        <v>0</v>
      </c>
      <c r="BT213" s="233">
        <f>IF(AT213=0,,10^-6*AT213*$BW$5*'AOC-LPO-CPO'!Q248)</f>
        <v>0</v>
      </c>
      <c r="BU213" s="233">
        <f>IF(AU213=0,,10^-6*AU213*$BW$5*'AOC-LPO-CPO'!R248)</f>
        <v>0</v>
      </c>
      <c r="BV213" s="233">
        <f>IF(AV213=0,,10^-6*AV213*$BW$5*'AOC-LPO-CPO'!S248)</f>
        <v>0</v>
      </c>
      <c r="BW213" s="233">
        <f>IF(AW213=0,,10^-6*AW213*$BW$5*'AOC-LPO-CPO'!T248)</f>
        <v>0</v>
      </c>
      <c r="BX213" s="233">
        <f>IF(AX213=0,,10^-6*AX213*$BW$5*'AOC-LPO-CPO'!U248)</f>
        <v>0</v>
      </c>
      <c r="BY213" s="233">
        <f>IF(AY213=0,,10^-6*AY213*$BW$5*'AOC-LPO-CPO'!V248)</f>
        <v>0</v>
      </c>
      <c r="BZ213" s="233">
        <f>IF(AZ213=0,,10^-6*AZ213*$BW$5*'AOC-LPO-CPO'!W248)</f>
        <v>0</v>
      </c>
      <c r="CA213" s="233">
        <f>IF(BA213=0,,10^-6*BA213*$BW$5*'AOC-LPO-CPO'!X248)</f>
        <v>0</v>
      </c>
      <c r="CB213" s="233">
        <f>IF(BB213=0,,10^-6*BB213*$BW$5*'AOC-LPO-CPO'!Y248)</f>
        <v>0</v>
      </c>
      <c r="CC213" s="233">
        <f>IF(BC213=0,,10^-6*BC213*$BW$5*'AOC-LPO-CPO'!Z248)</f>
        <v>0</v>
      </c>
    </row>
    <row r="214" spans="1:81">
      <c r="A214" s="218" t="s">
        <v>118</v>
      </c>
      <c r="B214" s="139" t="str">
        <f>'AOC-LPO-CPO'!B35</f>
        <v>CPO 1.6 Tbps 500 m</v>
      </c>
      <c r="C214" s="210">
        <f>'AOC-LPO-CPO'!C107</f>
        <v>0</v>
      </c>
      <c r="D214" s="210">
        <f>'AOC-LPO-CPO'!D107</f>
        <v>0</v>
      </c>
      <c r="E214" s="210">
        <f>'AOC-LPO-CPO'!E107</f>
        <v>0</v>
      </c>
      <c r="F214" s="210">
        <f>'AOC-LPO-CPO'!F107</f>
        <v>0</v>
      </c>
      <c r="G214" s="210">
        <f>'AOC-LPO-CPO'!G107</f>
        <v>0</v>
      </c>
      <c r="H214" s="210">
        <f>'AOC-LPO-CPO'!H107</f>
        <v>0</v>
      </c>
      <c r="I214" s="210">
        <f>'AOC-LPO-CPO'!I107</f>
        <v>0</v>
      </c>
      <c r="J214" s="210">
        <f>'AOC-LPO-CPO'!J107</f>
        <v>0</v>
      </c>
      <c r="K214" s="210">
        <f>'AOC-LPO-CPO'!K107</f>
        <v>0</v>
      </c>
      <c r="L214" s="210">
        <f>'AOC-LPO-CPO'!L107</f>
        <v>0</v>
      </c>
      <c r="M214" s="210">
        <f>'AOC-LPO-CPO'!M107</f>
        <v>0</v>
      </c>
      <c r="O214" s="139" t="str">
        <f t="shared" si="181"/>
        <v>CPO 1.6 Tbps 500 m</v>
      </c>
      <c r="P214" s="210">
        <f>'AOC-LPO-CPO'!C142</f>
        <v>0</v>
      </c>
      <c r="Q214" s="210">
        <f>'AOC-LPO-CPO'!D142</f>
        <v>0</v>
      </c>
      <c r="R214" s="210">
        <f>'AOC-LPO-CPO'!E142</f>
        <v>0</v>
      </c>
      <c r="S214" s="210">
        <f>'AOC-LPO-CPO'!F142</f>
        <v>0</v>
      </c>
      <c r="T214" s="210">
        <f>'AOC-LPO-CPO'!G142</f>
        <v>0</v>
      </c>
      <c r="U214" s="210">
        <f>'AOC-LPO-CPO'!H142</f>
        <v>0</v>
      </c>
      <c r="V214" s="210">
        <f>'AOC-LPO-CPO'!I142</f>
        <v>0</v>
      </c>
      <c r="W214" s="210">
        <f>'AOC-LPO-CPO'!J142</f>
        <v>0</v>
      </c>
      <c r="X214" s="210">
        <f>'AOC-LPO-CPO'!K142</f>
        <v>0</v>
      </c>
      <c r="Y214" s="210">
        <f>'AOC-LPO-CPO'!L142</f>
        <v>0</v>
      </c>
      <c r="Z214" s="210">
        <f>'AOC-LPO-CPO'!M142</f>
        <v>0</v>
      </c>
      <c r="AB214" s="211" t="s">
        <v>105</v>
      </c>
      <c r="AC214" s="267" t="s">
        <v>105</v>
      </c>
      <c r="AE214" s="139" t="str">
        <f t="shared" si="183"/>
        <v>CPO 1.6 Tbps 500 m</v>
      </c>
      <c r="AF214" s="210">
        <f t="shared" si="158"/>
        <v>0</v>
      </c>
      <c r="AG214" s="210">
        <f t="shared" si="159"/>
        <v>0</v>
      </c>
      <c r="AH214" s="210">
        <f t="shared" si="160"/>
        <v>0</v>
      </c>
      <c r="AI214" s="210">
        <f t="shared" si="161"/>
        <v>0</v>
      </c>
      <c r="AJ214" s="210">
        <f t="shared" si="162"/>
        <v>0</v>
      </c>
      <c r="AK214" s="210">
        <f t="shared" si="163"/>
        <v>0</v>
      </c>
      <c r="AL214" s="210">
        <f t="shared" si="164"/>
        <v>0</v>
      </c>
      <c r="AM214" s="210">
        <f t="shared" si="165"/>
        <v>0</v>
      </c>
      <c r="AN214" s="210">
        <f t="shared" si="166"/>
        <v>0</v>
      </c>
      <c r="AO214" s="210">
        <f t="shared" si="167"/>
        <v>0</v>
      </c>
      <c r="AP214" s="210">
        <f t="shared" si="168"/>
        <v>0</v>
      </c>
      <c r="AR214" s="139" t="str">
        <f t="shared" si="184"/>
        <v>CPO 1.6 Tbps 500 m</v>
      </c>
      <c r="AS214" s="210">
        <f t="shared" si="169"/>
        <v>0</v>
      </c>
      <c r="AT214" s="210">
        <f t="shared" si="170"/>
        <v>0</v>
      </c>
      <c r="AU214" s="210">
        <f t="shared" si="171"/>
        <v>0</v>
      </c>
      <c r="AV214" s="210">
        <f t="shared" si="172"/>
        <v>0</v>
      </c>
      <c r="AW214" s="210">
        <f t="shared" si="173"/>
        <v>0</v>
      </c>
      <c r="AX214" s="210">
        <f t="shared" si="174"/>
        <v>0</v>
      </c>
      <c r="AY214" s="210">
        <f t="shared" si="175"/>
        <v>0</v>
      </c>
      <c r="AZ214" s="210">
        <f t="shared" si="176"/>
        <v>0</v>
      </c>
      <c r="BA214" s="210">
        <f t="shared" si="177"/>
        <v>0</v>
      </c>
      <c r="BB214" s="210">
        <f t="shared" si="178"/>
        <v>0</v>
      </c>
      <c r="BC214" s="210">
        <f t="shared" si="179"/>
        <v>0</v>
      </c>
      <c r="BE214" s="139" t="str">
        <f t="shared" si="182"/>
        <v>CPO 1.6 Tbps 500 m</v>
      </c>
      <c r="BF214" s="233">
        <f>IF(AF214=0,,10^-6*AF214*$BJ$5*'AOC-LPO-CPO'!P249)</f>
        <v>0</v>
      </c>
      <c r="BG214" s="233">
        <f>IF(AG214=0,,10^-6*AG214*$BJ$5*'AOC-LPO-CPO'!Q249)</f>
        <v>0</v>
      </c>
      <c r="BH214" s="233">
        <f>IF(AH214=0,,10^-6*AH214*$BJ$5*'AOC-LPO-CPO'!R249)</f>
        <v>0</v>
      </c>
      <c r="BI214" s="233">
        <f>IF(AI214=0,,10^-6*AI214*$BJ$5*'AOC-LPO-CPO'!S249)</f>
        <v>0</v>
      </c>
      <c r="BJ214" s="233">
        <f>IF(AJ214=0,,10^-6*AJ214*$BJ$5*'AOC-LPO-CPO'!T249)</f>
        <v>0</v>
      </c>
      <c r="BK214" s="233">
        <f>IF(AK214=0,,10^-6*AK214*$BJ$5*'AOC-LPO-CPO'!U249)</f>
        <v>0</v>
      </c>
      <c r="BL214" s="233">
        <f>IF(AL214=0,,10^-6*AL214*$BJ$5*'AOC-LPO-CPO'!V249)</f>
        <v>0</v>
      </c>
      <c r="BM214" s="233">
        <f>IF(AM214=0,,10^-6*AM214*$BJ$5*'AOC-LPO-CPO'!W249)</f>
        <v>0</v>
      </c>
      <c r="BN214" s="233">
        <f>IF(AN214=0,,10^-6*AN214*$BJ$5*'AOC-LPO-CPO'!X249)</f>
        <v>0</v>
      </c>
      <c r="BO214" s="233">
        <f>IF(AO214=0,,10^-6*AO214*$BJ$5*'AOC-LPO-CPO'!Y249)</f>
        <v>0</v>
      </c>
      <c r="BP214" s="233">
        <f>IF(AP214=0,,10^-6*AP214*$BJ$5*'AOC-LPO-CPO'!Z249)</f>
        <v>0</v>
      </c>
      <c r="BR214" s="139" t="str">
        <f t="shared" si="180"/>
        <v>CPO 1.6 Tbps 500 m</v>
      </c>
      <c r="BS214" s="233">
        <f>IF(AS214=0,,10^-6*AS214*$BW$5*'AOC-LPO-CPO'!P249)</f>
        <v>0</v>
      </c>
      <c r="BT214" s="233">
        <f>IF(AT214=0,,10^-6*AT214*$BW$5*'AOC-LPO-CPO'!Q249)</f>
        <v>0</v>
      </c>
      <c r="BU214" s="233">
        <f>IF(AU214=0,,10^-6*AU214*$BW$5*'AOC-LPO-CPO'!R249)</f>
        <v>0</v>
      </c>
      <c r="BV214" s="233">
        <f>IF(AV214=0,,10^-6*AV214*$BW$5*'AOC-LPO-CPO'!S249)</f>
        <v>0</v>
      </c>
      <c r="BW214" s="233">
        <f>IF(AW214=0,,10^-6*AW214*$BW$5*'AOC-LPO-CPO'!T249)</f>
        <v>0</v>
      </c>
      <c r="BX214" s="233">
        <f>IF(AX214=0,,10^-6*AX214*$BW$5*'AOC-LPO-CPO'!U249)</f>
        <v>0</v>
      </c>
      <c r="BY214" s="233">
        <f>IF(AY214=0,,10^-6*AY214*$BW$5*'AOC-LPO-CPO'!V249)</f>
        <v>0</v>
      </c>
      <c r="BZ214" s="233">
        <f>IF(AZ214=0,,10^-6*AZ214*$BW$5*'AOC-LPO-CPO'!W249)</f>
        <v>0</v>
      </c>
      <c r="CA214" s="233">
        <f>IF(BA214=0,,10^-6*BA214*$BW$5*'AOC-LPO-CPO'!X249)</f>
        <v>0</v>
      </c>
      <c r="CB214" s="233">
        <f>IF(BB214=0,,10^-6*BB214*$BW$5*'AOC-LPO-CPO'!Y249)</f>
        <v>0</v>
      </c>
      <c r="CC214" s="233">
        <f>IF(BC214=0,,10^-6*BC214*$BW$5*'AOC-LPO-CPO'!Z249)</f>
        <v>0</v>
      </c>
    </row>
    <row r="215" spans="1:81">
      <c r="A215" s="218" t="s">
        <v>118</v>
      </c>
      <c r="B215" s="139" t="str">
        <f>'AOC-LPO-CPO'!B36</f>
        <v>CPO 1.6 Tbps 2 km</v>
      </c>
      <c r="C215" s="210">
        <f>'AOC-LPO-CPO'!C108</f>
        <v>0</v>
      </c>
      <c r="D215" s="210">
        <f>'AOC-LPO-CPO'!D108</f>
        <v>0</v>
      </c>
      <c r="E215" s="210">
        <f>'AOC-LPO-CPO'!E108</f>
        <v>0</v>
      </c>
      <c r="F215" s="210">
        <f>'AOC-LPO-CPO'!F108</f>
        <v>0</v>
      </c>
      <c r="G215" s="210">
        <f>'AOC-LPO-CPO'!G108</f>
        <v>0</v>
      </c>
      <c r="H215" s="210">
        <f>'AOC-LPO-CPO'!H108</f>
        <v>0</v>
      </c>
      <c r="I215" s="210">
        <f>'AOC-LPO-CPO'!I108</f>
        <v>0</v>
      </c>
      <c r="J215" s="210">
        <f>'AOC-LPO-CPO'!J108</f>
        <v>0</v>
      </c>
      <c r="K215" s="210">
        <f>'AOC-LPO-CPO'!K108</f>
        <v>0</v>
      </c>
      <c r="L215" s="210">
        <f>'AOC-LPO-CPO'!L108</f>
        <v>0</v>
      </c>
      <c r="M215" s="210">
        <f>'AOC-LPO-CPO'!M108</f>
        <v>0</v>
      </c>
      <c r="O215" s="139" t="str">
        <f t="shared" si="181"/>
        <v>CPO 1.6 Tbps 2 km</v>
      </c>
      <c r="P215" s="210">
        <f>'AOC-LPO-CPO'!C143</f>
        <v>0</v>
      </c>
      <c r="Q215" s="210">
        <f>'AOC-LPO-CPO'!D143</f>
        <v>0</v>
      </c>
      <c r="R215" s="210">
        <f>'AOC-LPO-CPO'!E143</f>
        <v>0</v>
      </c>
      <c r="S215" s="210">
        <f>'AOC-LPO-CPO'!F143</f>
        <v>0</v>
      </c>
      <c r="T215" s="210">
        <f>'AOC-LPO-CPO'!G143</f>
        <v>0</v>
      </c>
      <c r="U215" s="210">
        <f>'AOC-LPO-CPO'!H143</f>
        <v>0</v>
      </c>
      <c r="V215" s="210">
        <f>'AOC-LPO-CPO'!I143</f>
        <v>0</v>
      </c>
      <c r="W215" s="210">
        <f>'AOC-LPO-CPO'!J143</f>
        <v>0</v>
      </c>
      <c r="X215" s="210">
        <f>'AOC-LPO-CPO'!K143</f>
        <v>0</v>
      </c>
      <c r="Y215" s="210">
        <f>'AOC-LPO-CPO'!L143</f>
        <v>0</v>
      </c>
      <c r="Z215" s="210">
        <f>'AOC-LPO-CPO'!M143</f>
        <v>0</v>
      </c>
      <c r="AB215" s="211" t="s">
        <v>105</v>
      </c>
      <c r="AC215" s="267" t="s">
        <v>105</v>
      </c>
      <c r="AE215" s="139" t="str">
        <f t="shared" si="183"/>
        <v>CPO 1.6 Tbps 2 km</v>
      </c>
      <c r="AF215" s="210">
        <f t="shared" si="158"/>
        <v>0</v>
      </c>
      <c r="AG215" s="210">
        <f t="shared" si="159"/>
        <v>0</v>
      </c>
      <c r="AH215" s="210">
        <f t="shared" si="160"/>
        <v>0</v>
      </c>
      <c r="AI215" s="210">
        <f t="shared" si="161"/>
        <v>0</v>
      </c>
      <c r="AJ215" s="210">
        <f t="shared" si="162"/>
        <v>0</v>
      </c>
      <c r="AK215" s="210">
        <f t="shared" si="163"/>
        <v>0</v>
      </c>
      <c r="AL215" s="210">
        <f t="shared" si="164"/>
        <v>0</v>
      </c>
      <c r="AM215" s="210">
        <f t="shared" si="165"/>
        <v>0</v>
      </c>
      <c r="AN215" s="210">
        <f t="shared" si="166"/>
        <v>0</v>
      </c>
      <c r="AO215" s="210">
        <f t="shared" si="167"/>
        <v>0</v>
      </c>
      <c r="AP215" s="210">
        <f t="shared" si="168"/>
        <v>0</v>
      </c>
      <c r="AR215" s="139" t="str">
        <f t="shared" si="184"/>
        <v>CPO 1.6 Tbps 2 km</v>
      </c>
      <c r="AS215" s="210">
        <f t="shared" si="169"/>
        <v>0</v>
      </c>
      <c r="AT215" s="210">
        <f t="shared" si="170"/>
        <v>0</v>
      </c>
      <c r="AU215" s="210">
        <f t="shared" si="171"/>
        <v>0</v>
      </c>
      <c r="AV215" s="210">
        <f t="shared" si="172"/>
        <v>0</v>
      </c>
      <c r="AW215" s="210">
        <f t="shared" si="173"/>
        <v>0</v>
      </c>
      <c r="AX215" s="210">
        <f t="shared" si="174"/>
        <v>0</v>
      </c>
      <c r="AY215" s="210">
        <f t="shared" si="175"/>
        <v>0</v>
      </c>
      <c r="AZ215" s="210">
        <f t="shared" si="176"/>
        <v>0</v>
      </c>
      <c r="BA215" s="210">
        <f t="shared" si="177"/>
        <v>0</v>
      </c>
      <c r="BB215" s="210">
        <f t="shared" si="178"/>
        <v>0</v>
      </c>
      <c r="BC215" s="210">
        <f t="shared" si="179"/>
        <v>0</v>
      </c>
      <c r="BE215" s="139" t="str">
        <f t="shared" si="182"/>
        <v>CPO 1.6 Tbps 2 km</v>
      </c>
      <c r="BF215" s="233">
        <f>IF(AF215=0,,10^-6*AF215*$BJ$5*'AOC-LPO-CPO'!P250)</f>
        <v>0</v>
      </c>
      <c r="BG215" s="233">
        <f>IF(AG215=0,,10^-6*AG215*$BJ$5*'AOC-LPO-CPO'!Q250)</f>
        <v>0</v>
      </c>
      <c r="BH215" s="233">
        <f>IF(AH215=0,,10^-6*AH215*$BJ$5*'AOC-LPO-CPO'!R250)</f>
        <v>0</v>
      </c>
      <c r="BI215" s="233">
        <f>IF(AI215=0,,10^-6*AI215*$BJ$5*'AOC-LPO-CPO'!S250)</f>
        <v>0</v>
      </c>
      <c r="BJ215" s="233">
        <f>IF(AJ215=0,,10^-6*AJ215*$BJ$5*'AOC-LPO-CPO'!T250)</f>
        <v>0</v>
      </c>
      <c r="BK215" s="233">
        <f>IF(AK215=0,,10^-6*AK215*$BJ$5*'AOC-LPO-CPO'!U250)</f>
        <v>0</v>
      </c>
      <c r="BL215" s="233">
        <f>IF(AL215=0,,10^-6*AL215*$BJ$5*'AOC-LPO-CPO'!V250)</f>
        <v>0</v>
      </c>
      <c r="BM215" s="233">
        <f>IF(AM215=0,,10^-6*AM215*$BJ$5*'AOC-LPO-CPO'!W250)</f>
        <v>0</v>
      </c>
      <c r="BN215" s="233">
        <f>IF(AN215=0,,10^-6*AN215*$BJ$5*'AOC-LPO-CPO'!X250)</f>
        <v>0</v>
      </c>
      <c r="BO215" s="233">
        <f>IF(AO215=0,,10^-6*AO215*$BJ$5*'AOC-LPO-CPO'!Y250)</f>
        <v>0</v>
      </c>
      <c r="BP215" s="233">
        <f>IF(AP215=0,,10^-6*AP215*$BJ$5*'AOC-LPO-CPO'!Z250)</f>
        <v>0</v>
      </c>
      <c r="BR215" s="139" t="str">
        <f t="shared" si="180"/>
        <v>CPO 1.6 Tbps 2 km</v>
      </c>
      <c r="BS215" s="233">
        <f>IF(AS215=0,,10^-6*AS215*$BW$5*'AOC-LPO-CPO'!P250)</f>
        <v>0</v>
      </c>
      <c r="BT215" s="233">
        <f>IF(AT215=0,,10^-6*AT215*$BW$5*'AOC-LPO-CPO'!Q250)</f>
        <v>0</v>
      </c>
      <c r="BU215" s="233">
        <f>IF(AU215=0,,10^-6*AU215*$BW$5*'AOC-LPO-CPO'!R250)</f>
        <v>0</v>
      </c>
      <c r="BV215" s="233">
        <f>IF(AV215=0,,10^-6*AV215*$BW$5*'AOC-LPO-CPO'!S250)</f>
        <v>0</v>
      </c>
      <c r="BW215" s="233">
        <f>IF(AW215=0,,10^-6*AW215*$BW$5*'AOC-LPO-CPO'!T250)</f>
        <v>0</v>
      </c>
      <c r="BX215" s="233">
        <f>IF(AX215=0,,10^-6*AX215*$BW$5*'AOC-LPO-CPO'!U250)</f>
        <v>0</v>
      </c>
      <c r="BY215" s="233">
        <f>IF(AY215=0,,10^-6*AY215*$BW$5*'AOC-LPO-CPO'!V250)</f>
        <v>0</v>
      </c>
      <c r="BZ215" s="233">
        <f>IF(AZ215=0,,10^-6*AZ215*$BW$5*'AOC-LPO-CPO'!W250)</f>
        <v>0</v>
      </c>
      <c r="CA215" s="233">
        <f>IF(BA215=0,,10^-6*BA215*$BW$5*'AOC-LPO-CPO'!X250)</f>
        <v>0</v>
      </c>
      <c r="CB215" s="233">
        <f>IF(BB215=0,,10^-6*BB215*$BW$5*'AOC-LPO-CPO'!Y250)</f>
        <v>0</v>
      </c>
      <c r="CC215" s="233">
        <f>IF(BC215=0,,10^-6*BC215*$BW$5*'AOC-LPO-CPO'!Z250)</f>
        <v>0</v>
      </c>
    </row>
    <row r="216" spans="1:81">
      <c r="A216" s="216" t="s">
        <v>118</v>
      </c>
      <c r="B216" s="193" t="str">
        <f>'AOC-LPO-CPO'!B37</f>
        <v>CPO 1.6 Tbps 10 km</v>
      </c>
      <c r="C216" s="215">
        <f>'AOC-LPO-CPO'!C109</f>
        <v>0</v>
      </c>
      <c r="D216" s="215">
        <f>'AOC-LPO-CPO'!D109</f>
        <v>0</v>
      </c>
      <c r="E216" s="215">
        <f>'AOC-LPO-CPO'!E109</f>
        <v>0</v>
      </c>
      <c r="F216" s="215">
        <f>'AOC-LPO-CPO'!F109</f>
        <v>0</v>
      </c>
      <c r="G216" s="215">
        <f>'AOC-LPO-CPO'!G109</f>
        <v>0</v>
      </c>
      <c r="H216" s="215">
        <f>'AOC-LPO-CPO'!H109</f>
        <v>0</v>
      </c>
      <c r="I216" s="215">
        <f>'AOC-LPO-CPO'!I109</f>
        <v>0</v>
      </c>
      <c r="J216" s="215">
        <f>'AOC-LPO-CPO'!J109</f>
        <v>0</v>
      </c>
      <c r="K216" s="215">
        <f>'AOC-LPO-CPO'!K109</f>
        <v>0</v>
      </c>
      <c r="L216" s="215">
        <f>'AOC-LPO-CPO'!L109</f>
        <v>0</v>
      </c>
      <c r="M216" s="215">
        <f>'AOC-LPO-CPO'!M109</f>
        <v>0</v>
      </c>
      <c r="O216" s="193" t="str">
        <f t="shared" si="181"/>
        <v>CPO 1.6 Tbps 10 km</v>
      </c>
      <c r="P216" s="215">
        <f>'AOC-LPO-CPO'!C144</f>
        <v>0</v>
      </c>
      <c r="Q216" s="215">
        <f>'AOC-LPO-CPO'!D144</f>
        <v>0</v>
      </c>
      <c r="R216" s="215">
        <f>'AOC-LPO-CPO'!E144</f>
        <v>0</v>
      </c>
      <c r="S216" s="215">
        <f>'AOC-LPO-CPO'!F144</f>
        <v>0</v>
      </c>
      <c r="T216" s="215">
        <f>'AOC-LPO-CPO'!G144</f>
        <v>0</v>
      </c>
      <c r="U216" s="215">
        <f>'AOC-LPO-CPO'!H144</f>
        <v>0</v>
      </c>
      <c r="V216" s="215">
        <f>'AOC-LPO-CPO'!I144</f>
        <v>0</v>
      </c>
      <c r="W216" s="215">
        <f>'AOC-LPO-CPO'!J144</f>
        <v>0</v>
      </c>
      <c r="X216" s="215">
        <f>'AOC-LPO-CPO'!K144</f>
        <v>0</v>
      </c>
      <c r="Y216" s="215">
        <f>'AOC-LPO-CPO'!L144</f>
        <v>0</v>
      </c>
      <c r="Z216" s="215">
        <f>'AOC-LPO-CPO'!M144</f>
        <v>0</v>
      </c>
      <c r="AB216" s="227" t="s">
        <v>105</v>
      </c>
      <c r="AC216" s="268" t="s">
        <v>105</v>
      </c>
      <c r="AE216" s="193" t="str">
        <f t="shared" si="183"/>
        <v>CPO 1.6 Tbps 10 km</v>
      </c>
      <c r="AF216" s="215">
        <f t="shared" si="158"/>
        <v>0</v>
      </c>
      <c r="AG216" s="215">
        <f t="shared" si="159"/>
        <v>0</v>
      </c>
      <c r="AH216" s="215">
        <f t="shared" si="160"/>
        <v>0</v>
      </c>
      <c r="AI216" s="215">
        <f t="shared" si="161"/>
        <v>0</v>
      </c>
      <c r="AJ216" s="215">
        <f t="shared" si="162"/>
        <v>0</v>
      </c>
      <c r="AK216" s="215">
        <f t="shared" si="163"/>
        <v>0</v>
      </c>
      <c r="AL216" s="215">
        <f t="shared" si="164"/>
        <v>0</v>
      </c>
      <c r="AM216" s="215">
        <f t="shared" si="165"/>
        <v>0</v>
      </c>
      <c r="AN216" s="215">
        <f t="shared" si="166"/>
        <v>0</v>
      </c>
      <c r="AO216" s="215">
        <f t="shared" si="167"/>
        <v>0</v>
      </c>
      <c r="AP216" s="215">
        <f t="shared" si="168"/>
        <v>0</v>
      </c>
      <c r="AR216" s="193" t="str">
        <f t="shared" si="184"/>
        <v>CPO 1.6 Tbps 10 km</v>
      </c>
      <c r="AS216" s="215">
        <f t="shared" si="169"/>
        <v>0</v>
      </c>
      <c r="AT216" s="215">
        <f t="shared" si="170"/>
        <v>0</v>
      </c>
      <c r="AU216" s="215">
        <f t="shared" si="171"/>
        <v>0</v>
      </c>
      <c r="AV216" s="215">
        <f t="shared" si="172"/>
        <v>0</v>
      </c>
      <c r="AW216" s="215">
        <f t="shared" si="173"/>
        <v>0</v>
      </c>
      <c r="AX216" s="215">
        <f t="shared" si="174"/>
        <v>0</v>
      </c>
      <c r="AY216" s="215">
        <f t="shared" si="175"/>
        <v>0</v>
      </c>
      <c r="AZ216" s="215">
        <f t="shared" si="176"/>
        <v>0</v>
      </c>
      <c r="BA216" s="215">
        <f t="shared" si="177"/>
        <v>0</v>
      </c>
      <c r="BB216" s="215">
        <f t="shared" si="178"/>
        <v>0</v>
      </c>
      <c r="BC216" s="215">
        <f t="shared" si="179"/>
        <v>0</v>
      </c>
      <c r="BE216" s="193" t="str">
        <f t="shared" si="182"/>
        <v>CPO 1.6 Tbps 10 km</v>
      </c>
      <c r="BF216" s="234">
        <f>IF(AF216=0,,10^-6*AF216*$BJ$5*'AOC-LPO-CPO'!P251)</f>
        <v>0</v>
      </c>
      <c r="BG216" s="234">
        <f>IF(AG216=0,,10^-6*AG216*$BJ$5*'AOC-LPO-CPO'!Q251)</f>
        <v>0</v>
      </c>
      <c r="BH216" s="234">
        <f>IF(AH216=0,,10^-6*AH216*$BJ$5*'AOC-LPO-CPO'!R251)</f>
        <v>0</v>
      </c>
      <c r="BI216" s="234">
        <f>IF(AI216=0,,10^-6*AI216*$BJ$5*'AOC-LPO-CPO'!S251)</f>
        <v>0</v>
      </c>
      <c r="BJ216" s="234">
        <f>IF(AJ216=0,,10^-6*AJ216*$BJ$5*'AOC-LPO-CPO'!T251)</f>
        <v>0</v>
      </c>
      <c r="BK216" s="234">
        <f>IF(AK216=0,,10^-6*AK216*$BJ$5*'AOC-LPO-CPO'!U251)</f>
        <v>0</v>
      </c>
      <c r="BL216" s="234">
        <f>IF(AL216=0,,10^-6*AL216*$BJ$5*'AOC-LPO-CPO'!V251)</f>
        <v>0</v>
      </c>
      <c r="BM216" s="234">
        <f>IF(AM216=0,,10^-6*AM216*$BJ$5*'AOC-LPO-CPO'!W251)</f>
        <v>0</v>
      </c>
      <c r="BN216" s="234">
        <f>IF(AN216=0,,10^-6*AN216*$BJ$5*'AOC-LPO-CPO'!X251)</f>
        <v>0</v>
      </c>
      <c r="BO216" s="234">
        <f>IF(AO216=0,,10^-6*AO216*$BJ$5*'AOC-LPO-CPO'!Y251)</f>
        <v>0</v>
      </c>
      <c r="BP216" s="234">
        <f>IF(AP216=0,,10^-6*AP216*$BJ$5*'AOC-LPO-CPO'!Z251)</f>
        <v>0</v>
      </c>
      <c r="BR216" s="193" t="str">
        <f t="shared" si="180"/>
        <v>CPO 1.6 Tbps 10 km</v>
      </c>
      <c r="BS216" s="234">
        <f>IF(AS216=0,,10^-6*AS216*$BW$5*'AOC-LPO-CPO'!P251)</f>
        <v>0</v>
      </c>
      <c r="BT216" s="234">
        <f>IF(AT216=0,,10^-6*AT216*$BW$5*'AOC-LPO-CPO'!Q251)</f>
        <v>0</v>
      </c>
      <c r="BU216" s="234">
        <f>IF(AU216=0,,10^-6*AU216*$BW$5*'AOC-LPO-CPO'!R251)</f>
        <v>0</v>
      </c>
      <c r="BV216" s="234">
        <f>IF(AV216=0,,10^-6*AV216*$BW$5*'AOC-LPO-CPO'!S251)</f>
        <v>0</v>
      </c>
      <c r="BW216" s="234">
        <f>IF(AW216=0,,10^-6*AW216*$BW$5*'AOC-LPO-CPO'!T251)</f>
        <v>0</v>
      </c>
      <c r="BX216" s="234">
        <f>IF(AX216=0,,10^-6*AX216*$BW$5*'AOC-LPO-CPO'!U251)</f>
        <v>0</v>
      </c>
      <c r="BY216" s="234">
        <f>IF(AY216=0,,10^-6*AY216*$BW$5*'AOC-LPO-CPO'!V251)</f>
        <v>0</v>
      </c>
      <c r="BZ216" s="234">
        <f>IF(AZ216=0,,10^-6*AZ216*$BW$5*'AOC-LPO-CPO'!W251)</f>
        <v>0</v>
      </c>
      <c r="CA216" s="234">
        <f>IF(BA216=0,,10^-6*BA216*$BW$5*'AOC-LPO-CPO'!X251)</f>
        <v>0</v>
      </c>
      <c r="CB216" s="234">
        <f>IF(BB216=0,,10^-6*BB216*$BW$5*'AOC-LPO-CPO'!Y251)</f>
        <v>0</v>
      </c>
      <c r="CC216" s="234">
        <f>IF(BC216=0,,10^-6*BC216*$BW$5*'AOC-LPO-CPO'!Z251)</f>
        <v>0</v>
      </c>
    </row>
    <row r="217" spans="1:81">
      <c r="A217" s="138"/>
      <c r="B217" s="138"/>
      <c r="O217" s="138"/>
      <c r="AE217" s="138"/>
      <c r="AR217" s="138"/>
      <c r="BE217" s="138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R217" s="138"/>
      <c r="BS217" s="61"/>
      <c r="BT217" s="61"/>
      <c r="BU217" s="61"/>
      <c r="BV217" s="61"/>
      <c r="BW217" s="61"/>
      <c r="BX217" s="61"/>
      <c r="BY217" s="61"/>
      <c r="BZ217" s="61"/>
      <c r="CA217" s="61"/>
      <c r="CB217" s="61"/>
      <c r="CC217" s="61"/>
    </row>
    <row r="218" spans="1:81">
      <c r="A218" s="220" t="s">
        <v>120</v>
      </c>
      <c r="B218" s="139" t="str">
        <f>A9</f>
        <v>DWDM</v>
      </c>
      <c r="C218" s="89">
        <f t="shared" ref="C218:M218" si="185">SUM(C8:C32)</f>
        <v>258953</v>
      </c>
      <c r="D218" s="89">
        <f t="shared" si="185"/>
        <v>262706.5</v>
      </c>
      <c r="E218" s="89">
        <f t="shared" si="185"/>
        <v>0</v>
      </c>
      <c r="F218" s="89">
        <f t="shared" si="185"/>
        <v>0</v>
      </c>
      <c r="G218" s="89">
        <f t="shared" si="185"/>
        <v>0</v>
      </c>
      <c r="H218" s="89">
        <f t="shared" si="185"/>
        <v>0</v>
      </c>
      <c r="I218" s="89">
        <f t="shared" si="185"/>
        <v>0</v>
      </c>
      <c r="J218" s="89">
        <f t="shared" si="185"/>
        <v>0</v>
      </c>
      <c r="K218" s="89">
        <f t="shared" si="185"/>
        <v>0</v>
      </c>
      <c r="L218" s="89">
        <f t="shared" si="185"/>
        <v>0</v>
      </c>
      <c r="M218" s="89">
        <f t="shared" si="185"/>
        <v>0</v>
      </c>
      <c r="O218" s="139" t="str">
        <f t="shared" ref="O218:O226" si="186">B218</f>
        <v>DWDM</v>
      </c>
      <c r="P218" s="89">
        <f t="shared" ref="P218:Z218" si="187">SUM(P8:P32)</f>
        <v>636556.25</v>
      </c>
      <c r="Q218" s="89">
        <f t="shared" si="187"/>
        <v>828103.05600000022</v>
      </c>
      <c r="R218" s="89">
        <f t="shared" si="187"/>
        <v>0</v>
      </c>
      <c r="S218" s="89">
        <f t="shared" si="187"/>
        <v>0</v>
      </c>
      <c r="T218" s="89">
        <f t="shared" si="187"/>
        <v>0</v>
      </c>
      <c r="U218" s="89">
        <f t="shared" si="187"/>
        <v>0</v>
      </c>
      <c r="V218" s="89">
        <f t="shared" si="187"/>
        <v>0</v>
      </c>
      <c r="W218" s="89">
        <f t="shared" si="187"/>
        <v>0</v>
      </c>
      <c r="X218" s="89">
        <f t="shared" si="187"/>
        <v>0</v>
      </c>
      <c r="Y218" s="89">
        <f t="shared" si="187"/>
        <v>0</v>
      </c>
      <c r="Z218" s="89">
        <f t="shared" si="187"/>
        <v>0</v>
      </c>
      <c r="AE218" s="139" t="str">
        <f t="shared" ref="AE218:AE226" si="188">O218</f>
        <v>DWDM</v>
      </c>
      <c r="AF218" s="89">
        <f t="shared" ref="AF218:AP218" si="189">SUM(AF8:AF32)</f>
        <v>258953</v>
      </c>
      <c r="AG218" s="89">
        <f t="shared" si="189"/>
        <v>262706.5</v>
      </c>
      <c r="AH218" s="89">
        <f t="shared" si="189"/>
        <v>0</v>
      </c>
      <c r="AI218" s="89">
        <f t="shared" si="189"/>
        <v>0</v>
      </c>
      <c r="AJ218" s="89">
        <f t="shared" si="189"/>
        <v>0</v>
      </c>
      <c r="AK218" s="89">
        <f t="shared" si="189"/>
        <v>0</v>
      </c>
      <c r="AL218" s="89">
        <f t="shared" si="189"/>
        <v>0</v>
      </c>
      <c r="AM218" s="89">
        <f t="shared" si="189"/>
        <v>0</v>
      </c>
      <c r="AN218" s="89">
        <f t="shared" si="189"/>
        <v>0</v>
      </c>
      <c r="AO218" s="89">
        <f t="shared" si="189"/>
        <v>0</v>
      </c>
      <c r="AP218" s="89">
        <f t="shared" si="189"/>
        <v>0</v>
      </c>
      <c r="AR218" s="139" t="str">
        <f t="shared" ref="AR218:AR226" si="190">AE218</f>
        <v>DWDM</v>
      </c>
      <c r="AS218" s="89">
        <f t="shared" ref="AS218:BC218" si="191">SUM(AS8:AS32)</f>
        <v>525744</v>
      </c>
      <c r="AT218" s="89">
        <f t="shared" si="191"/>
        <v>677068.5</v>
      </c>
      <c r="AU218" s="89">
        <f t="shared" si="191"/>
        <v>0</v>
      </c>
      <c r="AV218" s="89">
        <f t="shared" si="191"/>
        <v>0</v>
      </c>
      <c r="AW218" s="89">
        <f t="shared" si="191"/>
        <v>0</v>
      </c>
      <c r="AX218" s="89">
        <f t="shared" si="191"/>
        <v>0</v>
      </c>
      <c r="AY218" s="89">
        <f t="shared" si="191"/>
        <v>0</v>
      </c>
      <c r="AZ218" s="89">
        <f t="shared" si="191"/>
        <v>0</v>
      </c>
      <c r="BA218" s="89">
        <f t="shared" si="191"/>
        <v>0</v>
      </c>
      <c r="BB218" s="89">
        <f t="shared" si="191"/>
        <v>0</v>
      </c>
      <c r="BC218" s="89">
        <f t="shared" si="191"/>
        <v>0</v>
      </c>
      <c r="BE218" s="139" t="str">
        <f t="shared" ref="BE218:BE226" si="192">B218</f>
        <v>DWDM</v>
      </c>
      <c r="BF218" s="61">
        <f t="shared" ref="BF218:BP218" si="193">SUM(BF8:BF32)</f>
        <v>8.5881115999999995</v>
      </c>
      <c r="BG218" s="61">
        <f t="shared" si="193"/>
        <v>8.9461443865714294</v>
      </c>
      <c r="BH218" s="61">
        <f t="shared" si="193"/>
        <v>0</v>
      </c>
      <c r="BI218" s="61">
        <f t="shared" si="193"/>
        <v>0</v>
      </c>
      <c r="BJ218" s="61">
        <f t="shared" si="193"/>
        <v>0</v>
      </c>
      <c r="BK218" s="61">
        <f t="shared" si="193"/>
        <v>0</v>
      </c>
      <c r="BL218" s="61">
        <f t="shared" si="193"/>
        <v>0</v>
      </c>
      <c r="BM218" s="61">
        <f t="shared" si="193"/>
        <v>0</v>
      </c>
      <c r="BN218" s="61">
        <f t="shared" si="193"/>
        <v>0</v>
      </c>
      <c r="BO218" s="61">
        <f t="shared" si="193"/>
        <v>0</v>
      </c>
      <c r="BP218" s="61">
        <f t="shared" si="193"/>
        <v>0</v>
      </c>
      <c r="BR218" s="139" t="str">
        <f t="shared" ref="BR218:BR226" si="194">BE218</f>
        <v>DWDM</v>
      </c>
      <c r="BS218" s="61">
        <f t="shared" ref="BS218:CC218" si="195">SUM(BS8:BS32)</f>
        <v>46.100799999999992</v>
      </c>
      <c r="BT218" s="61">
        <f t="shared" si="195"/>
        <v>48.607588078206639</v>
      </c>
      <c r="BU218" s="61">
        <f t="shared" si="195"/>
        <v>0</v>
      </c>
      <c r="BV218" s="61">
        <f t="shared" si="195"/>
        <v>0</v>
      </c>
      <c r="BW218" s="61">
        <f t="shared" si="195"/>
        <v>0</v>
      </c>
      <c r="BX218" s="61">
        <f t="shared" si="195"/>
        <v>0</v>
      </c>
      <c r="BY218" s="61">
        <f t="shared" si="195"/>
        <v>0</v>
      </c>
      <c r="BZ218" s="61">
        <f t="shared" si="195"/>
        <v>0</v>
      </c>
      <c r="CA218" s="61">
        <f t="shared" si="195"/>
        <v>0</v>
      </c>
      <c r="CB218" s="61">
        <f t="shared" si="195"/>
        <v>0</v>
      </c>
      <c r="CC218" s="61">
        <f t="shared" si="195"/>
        <v>0</v>
      </c>
    </row>
    <row r="219" spans="1:81">
      <c r="A219" s="220" t="s">
        <v>120</v>
      </c>
      <c r="B219" s="139" t="str">
        <f>A96</f>
        <v>Ethernet</v>
      </c>
      <c r="C219" s="89">
        <f t="shared" ref="C219:M219" si="196">SUM(C33:C113)</f>
        <v>16595284.4</v>
      </c>
      <c r="D219" s="89">
        <f t="shared" si="196"/>
        <v>14086500.65</v>
      </c>
      <c r="E219" s="89">
        <f t="shared" si="196"/>
        <v>0</v>
      </c>
      <c r="F219" s="89">
        <f t="shared" si="196"/>
        <v>0</v>
      </c>
      <c r="G219" s="89">
        <f t="shared" si="196"/>
        <v>0</v>
      </c>
      <c r="H219" s="89">
        <f t="shared" si="196"/>
        <v>0</v>
      </c>
      <c r="I219" s="89">
        <f t="shared" si="196"/>
        <v>0</v>
      </c>
      <c r="J219" s="89">
        <f t="shared" si="196"/>
        <v>0</v>
      </c>
      <c r="K219" s="89">
        <f t="shared" si="196"/>
        <v>0</v>
      </c>
      <c r="L219" s="89">
        <f t="shared" si="196"/>
        <v>0</v>
      </c>
      <c r="M219" s="89">
        <f t="shared" si="196"/>
        <v>0</v>
      </c>
      <c r="O219" s="139" t="str">
        <f t="shared" si="186"/>
        <v>Ethernet</v>
      </c>
      <c r="P219" s="89">
        <f t="shared" ref="P219:Z219" si="197">SUM(P33:P113)</f>
        <v>4896231.9681232497</v>
      </c>
      <c r="Q219" s="89">
        <f t="shared" si="197"/>
        <v>5540051.3763736272</v>
      </c>
      <c r="R219" s="89">
        <f t="shared" si="197"/>
        <v>0</v>
      </c>
      <c r="S219" s="89">
        <f t="shared" si="197"/>
        <v>0</v>
      </c>
      <c r="T219" s="89">
        <f t="shared" si="197"/>
        <v>0</v>
      </c>
      <c r="U219" s="89">
        <f t="shared" si="197"/>
        <v>0</v>
      </c>
      <c r="V219" s="89">
        <f t="shared" si="197"/>
        <v>0</v>
      </c>
      <c r="W219" s="89">
        <f t="shared" si="197"/>
        <v>0</v>
      </c>
      <c r="X219" s="89">
        <f t="shared" si="197"/>
        <v>0</v>
      </c>
      <c r="Y219" s="89">
        <f t="shared" si="197"/>
        <v>0</v>
      </c>
      <c r="Z219" s="89">
        <f t="shared" si="197"/>
        <v>0</v>
      </c>
      <c r="AE219" s="139" t="str">
        <f t="shared" si="188"/>
        <v>Ethernet</v>
      </c>
      <c r="AF219" s="89">
        <f t="shared" ref="AF219:AP219" si="198">SUM(AF33:AF113)</f>
        <v>30118837.00190476</v>
      </c>
      <c r="AG219" s="89">
        <f t="shared" si="198"/>
        <v>30910307.449999999</v>
      </c>
      <c r="AH219" s="89">
        <f t="shared" si="198"/>
        <v>0</v>
      </c>
      <c r="AI219" s="89">
        <f t="shared" si="198"/>
        <v>0</v>
      </c>
      <c r="AJ219" s="89">
        <f t="shared" si="198"/>
        <v>0</v>
      </c>
      <c r="AK219" s="89">
        <f t="shared" si="198"/>
        <v>0</v>
      </c>
      <c r="AL219" s="89">
        <f t="shared" si="198"/>
        <v>0</v>
      </c>
      <c r="AM219" s="89">
        <f t="shared" si="198"/>
        <v>0</v>
      </c>
      <c r="AN219" s="89">
        <f t="shared" si="198"/>
        <v>0</v>
      </c>
      <c r="AO219" s="89">
        <f t="shared" si="198"/>
        <v>0</v>
      </c>
      <c r="AP219" s="89">
        <f t="shared" si="198"/>
        <v>0</v>
      </c>
      <c r="AR219" s="139" t="str">
        <f t="shared" si="190"/>
        <v>Ethernet</v>
      </c>
      <c r="AS219" s="89">
        <f t="shared" ref="AS219:BC219" si="199">SUM(AS33:AS113)</f>
        <v>3433878.1705882354</v>
      </c>
      <c r="AT219" s="89">
        <f t="shared" si="199"/>
        <v>3651608.8554945053</v>
      </c>
      <c r="AU219" s="89">
        <f t="shared" si="199"/>
        <v>0</v>
      </c>
      <c r="AV219" s="89">
        <f t="shared" si="199"/>
        <v>0</v>
      </c>
      <c r="AW219" s="89">
        <f t="shared" si="199"/>
        <v>0</v>
      </c>
      <c r="AX219" s="89">
        <f t="shared" si="199"/>
        <v>0</v>
      </c>
      <c r="AY219" s="89">
        <f t="shared" si="199"/>
        <v>0</v>
      </c>
      <c r="AZ219" s="89">
        <f t="shared" si="199"/>
        <v>0</v>
      </c>
      <c r="BA219" s="89">
        <f t="shared" si="199"/>
        <v>0</v>
      </c>
      <c r="BB219" s="89">
        <f t="shared" si="199"/>
        <v>0</v>
      </c>
      <c r="BC219" s="89">
        <f t="shared" si="199"/>
        <v>0</v>
      </c>
      <c r="BE219" s="139" t="str">
        <f t="shared" si="192"/>
        <v>Ethernet</v>
      </c>
      <c r="BF219" s="61">
        <f t="shared" ref="BF219:BP219" si="200">SUM(BF33:BF113)</f>
        <v>1057.1892743974081</v>
      </c>
      <c r="BG219" s="61">
        <f t="shared" si="200"/>
        <v>788.56489009709856</v>
      </c>
      <c r="BH219" s="61">
        <f t="shared" si="200"/>
        <v>0</v>
      </c>
      <c r="BI219" s="61">
        <f t="shared" si="200"/>
        <v>0</v>
      </c>
      <c r="BJ219" s="61">
        <f t="shared" si="200"/>
        <v>0</v>
      </c>
      <c r="BK219" s="61">
        <f t="shared" si="200"/>
        <v>0</v>
      </c>
      <c r="BL219" s="61">
        <f t="shared" si="200"/>
        <v>0</v>
      </c>
      <c r="BM219" s="61">
        <f t="shared" si="200"/>
        <v>0</v>
      </c>
      <c r="BN219" s="61">
        <f t="shared" si="200"/>
        <v>0</v>
      </c>
      <c r="BO219" s="61">
        <f t="shared" si="200"/>
        <v>0</v>
      </c>
      <c r="BP219" s="61">
        <f t="shared" si="200"/>
        <v>0</v>
      </c>
      <c r="BR219" s="139" t="str">
        <f t="shared" si="194"/>
        <v>Ethernet</v>
      </c>
      <c r="BS219" s="61">
        <f t="shared" ref="BS219:CC219" si="201">SUM(BS33:BS113)</f>
        <v>509.07016984594566</v>
      </c>
      <c r="BT219" s="61">
        <f t="shared" si="201"/>
        <v>431.77179942745528</v>
      </c>
      <c r="BU219" s="61">
        <f t="shared" si="201"/>
        <v>0</v>
      </c>
      <c r="BV219" s="61">
        <f t="shared" si="201"/>
        <v>0</v>
      </c>
      <c r="BW219" s="61">
        <f t="shared" si="201"/>
        <v>0</v>
      </c>
      <c r="BX219" s="61">
        <f t="shared" si="201"/>
        <v>0</v>
      </c>
      <c r="BY219" s="61">
        <f t="shared" si="201"/>
        <v>0</v>
      </c>
      <c r="BZ219" s="61">
        <f t="shared" si="201"/>
        <v>0</v>
      </c>
      <c r="CA219" s="61">
        <f t="shared" si="201"/>
        <v>0</v>
      </c>
      <c r="CB219" s="61">
        <f t="shared" si="201"/>
        <v>0</v>
      </c>
      <c r="CC219" s="61">
        <f t="shared" si="201"/>
        <v>0</v>
      </c>
    </row>
    <row r="220" spans="1:81">
      <c r="A220" s="220" t="s">
        <v>120</v>
      </c>
      <c r="B220" s="139" t="str">
        <f>A116</f>
        <v>FibreChannel</v>
      </c>
      <c r="C220" s="89">
        <f t="shared" ref="C220:M220" si="202">SUM(C114:C123)</f>
        <v>273361</v>
      </c>
      <c r="D220" s="89">
        <f t="shared" si="202"/>
        <v>209772.6</v>
      </c>
      <c r="E220" s="89">
        <f t="shared" si="202"/>
        <v>0</v>
      </c>
      <c r="F220" s="89">
        <f t="shared" si="202"/>
        <v>0</v>
      </c>
      <c r="G220" s="89">
        <f t="shared" si="202"/>
        <v>0</v>
      </c>
      <c r="H220" s="89">
        <f t="shared" si="202"/>
        <v>0</v>
      </c>
      <c r="I220" s="89">
        <f t="shared" si="202"/>
        <v>0</v>
      </c>
      <c r="J220" s="89">
        <f t="shared" si="202"/>
        <v>0</v>
      </c>
      <c r="K220" s="89">
        <f t="shared" si="202"/>
        <v>0</v>
      </c>
      <c r="L220" s="89">
        <f t="shared" si="202"/>
        <v>0</v>
      </c>
      <c r="M220" s="89">
        <f t="shared" si="202"/>
        <v>0</v>
      </c>
      <c r="O220" s="139" t="str">
        <f t="shared" si="186"/>
        <v>FibreChannel</v>
      </c>
      <c r="P220" s="89">
        <f t="shared" ref="P220:Z220" si="203">SUM(P114:P123)</f>
        <v>31799</v>
      </c>
      <c r="Q220" s="89">
        <f t="shared" si="203"/>
        <v>96679.502625868743</v>
      </c>
      <c r="R220" s="89">
        <f t="shared" si="203"/>
        <v>0</v>
      </c>
      <c r="S220" s="89">
        <f t="shared" si="203"/>
        <v>0</v>
      </c>
      <c r="T220" s="89">
        <f t="shared" si="203"/>
        <v>0</v>
      </c>
      <c r="U220" s="89">
        <f t="shared" si="203"/>
        <v>0</v>
      </c>
      <c r="V220" s="89">
        <f t="shared" si="203"/>
        <v>0</v>
      </c>
      <c r="W220" s="89">
        <f t="shared" si="203"/>
        <v>0</v>
      </c>
      <c r="X220" s="89">
        <f t="shared" si="203"/>
        <v>0</v>
      </c>
      <c r="Y220" s="89">
        <f t="shared" si="203"/>
        <v>0</v>
      </c>
      <c r="Z220" s="89">
        <f t="shared" si="203"/>
        <v>0</v>
      </c>
      <c r="AE220" s="139" t="str">
        <f t="shared" si="188"/>
        <v>FibreChannel</v>
      </c>
      <c r="AF220" s="89">
        <f t="shared" ref="AF220:AP220" si="204">SUM(AF114:AF123)</f>
        <v>273361</v>
      </c>
      <c r="AG220" s="89">
        <f t="shared" si="204"/>
        <v>209772.6</v>
      </c>
      <c r="AH220" s="89">
        <f t="shared" si="204"/>
        <v>0</v>
      </c>
      <c r="AI220" s="89">
        <f t="shared" si="204"/>
        <v>0</v>
      </c>
      <c r="AJ220" s="89">
        <f t="shared" si="204"/>
        <v>0</v>
      </c>
      <c r="AK220" s="89">
        <f t="shared" si="204"/>
        <v>0</v>
      </c>
      <c r="AL220" s="89">
        <f t="shared" si="204"/>
        <v>0</v>
      </c>
      <c r="AM220" s="89">
        <f t="shared" si="204"/>
        <v>0</v>
      </c>
      <c r="AN220" s="89">
        <f t="shared" si="204"/>
        <v>0</v>
      </c>
      <c r="AO220" s="89">
        <f t="shared" si="204"/>
        <v>0</v>
      </c>
      <c r="AP220" s="89">
        <f t="shared" si="204"/>
        <v>0</v>
      </c>
      <c r="AR220" s="139" t="str">
        <f t="shared" si="190"/>
        <v>FibreChannel</v>
      </c>
      <c r="AS220" s="89">
        <f t="shared" ref="AS220:BC220" si="205">SUM(AS114:AS123)</f>
        <v>31799</v>
      </c>
      <c r="AT220" s="89">
        <f t="shared" si="205"/>
        <v>96679.502625868743</v>
      </c>
      <c r="AU220" s="89">
        <f t="shared" si="205"/>
        <v>0</v>
      </c>
      <c r="AV220" s="89">
        <f t="shared" si="205"/>
        <v>0</v>
      </c>
      <c r="AW220" s="89">
        <f t="shared" si="205"/>
        <v>0</v>
      </c>
      <c r="AX220" s="89">
        <f t="shared" si="205"/>
        <v>0</v>
      </c>
      <c r="AY220" s="89">
        <f t="shared" si="205"/>
        <v>0</v>
      </c>
      <c r="AZ220" s="89">
        <f t="shared" si="205"/>
        <v>0</v>
      </c>
      <c r="BA220" s="89">
        <f t="shared" si="205"/>
        <v>0</v>
      </c>
      <c r="BB220" s="89">
        <f t="shared" si="205"/>
        <v>0</v>
      </c>
      <c r="BC220" s="89">
        <f t="shared" si="205"/>
        <v>0</v>
      </c>
      <c r="BE220" s="139" t="str">
        <f t="shared" si="192"/>
        <v>FibreChannel</v>
      </c>
      <c r="BF220" s="61">
        <f t="shared" ref="BF220:BP220" si="206">SUM(BF114:BF123)</f>
        <v>4.9085890980000002</v>
      </c>
      <c r="BG220" s="61">
        <f t="shared" si="206"/>
        <v>3.4861411200000001</v>
      </c>
      <c r="BH220" s="61">
        <f t="shared" si="206"/>
        <v>0</v>
      </c>
      <c r="BI220" s="61">
        <f t="shared" si="206"/>
        <v>0</v>
      </c>
      <c r="BJ220" s="61">
        <f t="shared" si="206"/>
        <v>0</v>
      </c>
      <c r="BK220" s="61">
        <f t="shared" si="206"/>
        <v>0</v>
      </c>
      <c r="BL220" s="61">
        <f t="shared" si="206"/>
        <v>0</v>
      </c>
      <c r="BM220" s="61">
        <f t="shared" si="206"/>
        <v>0</v>
      </c>
      <c r="BN220" s="61">
        <f t="shared" si="206"/>
        <v>0</v>
      </c>
      <c r="BO220" s="61">
        <f t="shared" si="206"/>
        <v>0</v>
      </c>
      <c r="BP220" s="61">
        <f t="shared" si="206"/>
        <v>0</v>
      </c>
      <c r="BR220" s="139" t="str">
        <f t="shared" si="194"/>
        <v>FibreChannel</v>
      </c>
      <c r="BS220" s="61">
        <f t="shared" ref="BS220:CC220" si="207">SUM(BS114:BS123)</f>
        <v>1.5158393560000001</v>
      </c>
      <c r="BT220" s="61">
        <f t="shared" si="207"/>
        <v>3.4497415532337499</v>
      </c>
      <c r="BU220" s="61">
        <f t="shared" si="207"/>
        <v>0</v>
      </c>
      <c r="BV220" s="61">
        <f t="shared" si="207"/>
        <v>0</v>
      </c>
      <c r="BW220" s="61">
        <f t="shared" si="207"/>
        <v>0</v>
      </c>
      <c r="BX220" s="61">
        <f t="shared" si="207"/>
        <v>0</v>
      </c>
      <c r="BY220" s="61">
        <f t="shared" si="207"/>
        <v>0</v>
      </c>
      <c r="BZ220" s="61">
        <f t="shared" si="207"/>
        <v>0</v>
      </c>
      <c r="CA220" s="61">
        <f t="shared" si="207"/>
        <v>0</v>
      </c>
      <c r="CB220" s="61">
        <f t="shared" si="207"/>
        <v>0</v>
      </c>
      <c r="CC220" s="61">
        <f t="shared" si="207"/>
        <v>0</v>
      </c>
    </row>
    <row r="221" spans="1:81">
      <c r="A221" s="220" t="s">
        <v>120</v>
      </c>
      <c r="B221" s="139" t="str">
        <f>A128</f>
        <v>Fronthaul</v>
      </c>
      <c r="C221" s="89">
        <f t="shared" ref="C221:M221" si="208">SUM(C124:C152)</f>
        <v>12788476.620036192</v>
      </c>
      <c r="D221" s="89">
        <f t="shared" si="208"/>
        <v>27453619.745716959</v>
      </c>
      <c r="E221" s="89">
        <f t="shared" si="208"/>
        <v>0</v>
      </c>
      <c r="F221" s="89">
        <f t="shared" si="208"/>
        <v>0</v>
      </c>
      <c r="G221" s="89">
        <f t="shared" si="208"/>
        <v>0</v>
      </c>
      <c r="H221" s="89">
        <f t="shared" si="208"/>
        <v>0</v>
      </c>
      <c r="I221" s="89">
        <f t="shared" si="208"/>
        <v>0</v>
      </c>
      <c r="J221" s="89">
        <f t="shared" si="208"/>
        <v>0</v>
      </c>
      <c r="K221" s="89">
        <f t="shared" si="208"/>
        <v>0</v>
      </c>
      <c r="L221" s="89">
        <f t="shared" si="208"/>
        <v>0</v>
      </c>
      <c r="M221" s="89">
        <f t="shared" si="208"/>
        <v>0</v>
      </c>
      <c r="O221" s="139" t="str">
        <f t="shared" si="186"/>
        <v>Fronthaul</v>
      </c>
      <c r="P221" s="89">
        <f t="shared" ref="P221:Z221" si="209">SUM(P124:P152)</f>
        <v>80055</v>
      </c>
      <c r="Q221" s="89">
        <f t="shared" si="209"/>
        <v>1063613</v>
      </c>
      <c r="R221" s="89">
        <f t="shared" si="209"/>
        <v>0</v>
      </c>
      <c r="S221" s="89">
        <f t="shared" si="209"/>
        <v>0</v>
      </c>
      <c r="T221" s="89">
        <f t="shared" si="209"/>
        <v>0</v>
      </c>
      <c r="U221" s="89">
        <f t="shared" si="209"/>
        <v>0</v>
      </c>
      <c r="V221" s="89">
        <f t="shared" si="209"/>
        <v>0</v>
      </c>
      <c r="W221" s="89">
        <f t="shared" si="209"/>
        <v>0</v>
      </c>
      <c r="X221" s="89">
        <f t="shared" si="209"/>
        <v>0</v>
      </c>
      <c r="Y221" s="89">
        <f t="shared" si="209"/>
        <v>0</v>
      </c>
      <c r="Z221" s="89">
        <f t="shared" si="209"/>
        <v>0</v>
      </c>
      <c r="AE221" s="139" t="str">
        <f t="shared" si="188"/>
        <v>Fronthaul</v>
      </c>
      <c r="AF221" s="89">
        <f t="shared" ref="AF221:AP221" si="210">SUM(AF124:AF152)</f>
        <v>12796491.620036192</v>
      </c>
      <c r="AG221" s="89">
        <f t="shared" si="210"/>
        <v>27865675.245716959</v>
      </c>
      <c r="AH221" s="89">
        <f t="shared" si="210"/>
        <v>0</v>
      </c>
      <c r="AI221" s="89">
        <f t="shared" si="210"/>
        <v>0</v>
      </c>
      <c r="AJ221" s="89">
        <f t="shared" si="210"/>
        <v>0</v>
      </c>
      <c r="AK221" s="89">
        <f t="shared" si="210"/>
        <v>0</v>
      </c>
      <c r="AL221" s="89">
        <f t="shared" si="210"/>
        <v>0</v>
      </c>
      <c r="AM221" s="89">
        <f t="shared" si="210"/>
        <v>0</v>
      </c>
      <c r="AN221" s="89">
        <f t="shared" si="210"/>
        <v>0</v>
      </c>
      <c r="AO221" s="89">
        <f t="shared" si="210"/>
        <v>0</v>
      </c>
      <c r="AP221" s="89">
        <f t="shared" si="210"/>
        <v>0</v>
      </c>
      <c r="AR221" s="139" t="str">
        <f t="shared" si="190"/>
        <v>Fronthaul</v>
      </c>
      <c r="AS221" s="89">
        <f t="shared" ref="AS221:BC221" si="211">SUM(AS124:AS152)</f>
        <v>72040</v>
      </c>
      <c r="AT221" s="89">
        <f t="shared" si="211"/>
        <v>651557.5</v>
      </c>
      <c r="AU221" s="89">
        <f t="shared" si="211"/>
        <v>0</v>
      </c>
      <c r="AV221" s="89">
        <f t="shared" si="211"/>
        <v>0</v>
      </c>
      <c r="AW221" s="89">
        <f t="shared" si="211"/>
        <v>0</v>
      </c>
      <c r="AX221" s="89">
        <f t="shared" si="211"/>
        <v>0</v>
      </c>
      <c r="AY221" s="89">
        <f t="shared" si="211"/>
        <v>0</v>
      </c>
      <c r="AZ221" s="89">
        <f t="shared" si="211"/>
        <v>0</v>
      </c>
      <c r="BA221" s="89">
        <f t="shared" si="211"/>
        <v>0</v>
      </c>
      <c r="BB221" s="89">
        <f t="shared" si="211"/>
        <v>0</v>
      </c>
      <c r="BC221" s="89">
        <f t="shared" si="211"/>
        <v>0</v>
      </c>
      <c r="BE221" s="139" t="str">
        <f t="shared" si="192"/>
        <v>Fronthaul</v>
      </c>
      <c r="BF221" s="61">
        <f t="shared" ref="BF221:BP221" si="212">SUM(BF124:BF152)</f>
        <v>54.48781388765412</v>
      </c>
      <c r="BG221" s="61">
        <f t="shared" si="212"/>
        <v>147.89310783292223</v>
      </c>
      <c r="BH221" s="61">
        <f t="shared" si="212"/>
        <v>0</v>
      </c>
      <c r="BI221" s="61">
        <f t="shared" si="212"/>
        <v>0</v>
      </c>
      <c r="BJ221" s="61">
        <f t="shared" si="212"/>
        <v>0</v>
      </c>
      <c r="BK221" s="61">
        <f t="shared" si="212"/>
        <v>0</v>
      </c>
      <c r="BL221" s="61">
        <f t="shared" si="212"/>
        <v>0</v>
      </c>
      <c r="BM221" s="61">
        <f t="shared" si="212"/>
        <v>0</v>
      </c>
      <c r="BN221" s="61">
        <f t="shared" si="212"/>
        <v>0</v>
      </c>
      <c r="BO221" s="61">
        <f t="shared" si="212"/>
        <v>0</v>
      </c>
      <c r="BP221" s="61">
        <f t="shared" si="212"/>
        <v>0</v>
      </c>
      <c r="BR221" s="139" t="str">
        <f t="shared" si="194"/>
        <v>Fronthaul</v>
      </c>
      <c r="BS221" s="61">
        <f t="shared" ref="BS221:CC221" si="213">SUM(BS124:BS152)</f>
        <v>10.085599999999999</v>
      </c>
      <c r="BT221" s="61">
        <f t="shared" si="213"/>
        <v>28.768050509242372</v>
      </c>
      <c r="BU221" s="61">
        <f t="shared" si="213"/>
        <v>0</v>
      </c>
      <c r="BV221" s="61">
        <f t="shared" si="213"/>
        <v>0</v>
      </c>
      <c r="BW221" s="61">
        <f t="shared" si="213"/>
        <v>0</v>
      </c>
      <c r="BX221" s="61">
        <f t="shared" si="213"/>
        <v>0</v>
      </c>
      <c r="BY221" s="61">
        <f t="shared" si="213"/>
        <v>0</v>
      </c>
      <c r="BZ221" s="61">
        <f t="shared" si="213"/>
        <v>0</v>
      </c>
      <c r="CA221" s="61">
        <f t="shared" si="213"/>
        <v>0</v>
      </c>
      <c r="CB221" s="61">
        <f t="shared" si="213"/>
        <v>0</v>
      </c>
      <c r="CC221" s="61">
        <f t="shared" si="213"/>
        <v>0</v>
      </c>
    </row>
    <row r="222" spans="1:81">
      <c r="A222" s="220" t="s">
        <v>120</v>
      </c>
      <c r="B222" s="139" t="str">
        <f>A160</f>
        <v>Midhaul/backhaul</v>
      </c>
      <c r="C222" s="89">
        <f t="shared" ref="C222:M222" si="214">SUM(C153:C167)</f>
        <v>796557.69230769225</v>
      </c>
      <c r="D222" s="89">
        <f t="shared" si="214"/>
        <v>1438104.731334154</v>
      </c>
      <c r="E222" s="89">
        <f t="shared" si="214"/>
        <v>0</v>
      </c>
      <c r="F222" s="89">
        <f t="shared" si="214"/>
        <v>0</v>
      </c>
      <c r="G222" s="89">
        <f t="shared" si="214"/>
        <v>0</v>
      </c>
      <c r="H222" s="89">
        <f t="shared" si="214"/>
        <v>0</v>
      </c>
      <c r="I222" s="89">
        <f t="shared" si="214"/>
        <v>0</v>
      </c>
      <c r="J222" s="89">
        <f t="shared" si="214"/>
        <v>0</v>
      </c>
      <c r="K222" s="89">
        <f t="shared" si="214"/>
        <v>0</v>
      </c>
      <c r="L222" s="89">
        <f t="shared" si="214"/>
        <v>0</v>
      </c>
      <c r="M222" s="89">
        <f t="shared" si="214"/>
        <v>0</v>
      </c>
      <c r="O222" s="139" t="str">
        <f t="shared" si="186"/>
        <v>Midhaul/backhaul</v>
      </c>
      <c r="P222" s="89">
        <f t="shared" ref="P222:Z222" si="215">SUM(P153:P167)</f>
        <v>593180</v>
      </c>
      <c r="Q222" s="89">
        <f t="shared" si="215"/>
        <v>847145.65639312007</v>
      </c>
      <c r="R222" s="89">
        <f t="shared" si="215"/>
        <v>0</v>
      </c>
      <c r="S222" s="89">
        <f t="shared" si="215"/>
        <v>0</v>
      </c>
      <c r="T222" s="89">
        <f t="shared" si="215"/>
        <v>0</v>
      </c>
      <c r="U222" s="89">
        <f t="shared" si="215"/>
        <v>0</v>
      </c>
      <c r="V222" s="89">
        <f t="shared" si="215"/>
        <v>0</v>
      </c>
      <c r="W222" s="89">
        <f t="shared" si="215"/>
        <v>0</v>
      </c>
      <c r="X222" s="89">
        <f t="shared" si="215"/>
        <v>0</v>
      </c>
      <c r="Y222" s="89">
        <f t="shared" si="215"/>
        <v>0</v>
      </c>
      <c r="Z222" s="89">
        <f t="shared" si="215"/>
        <v>0</v>
      </c>
      <c r="AE222" s="139" t="str">
        <f t="shared" si="188"/>
        <v>Midhaul/backhaul</v>
      </c>
      <c r="AF222" s="89">
        <f t="shared" ref="AF222:AP222" si="216">SUM(AF153:AF167)</f>
        <v>796557.69230769225</v>
      </c>
      <c r="AG222" s="89">
        <f t="shared" si="216"/>
        <v>1438104.731334154</v>
      </c>
      <c r="AH222" s="89">
        <f t="shared" si="216"/>
        <v>0</v>
      </c>
      <c r="AI222" s="89">
        <f t="shared" si="216"/>
        <v>0</v>
      </c>
      <c r="AJ222" s="89">
        <f t="shared" si="216"/>
        <v>0</v>
      </c>
      <c r="AK222" s="89">
        <f t="shared" si="216"/>
        <v>0</v>
      </c>
      <c r="AL222" s="89">
        <f t="shared" si="216"/>
        <v>0</v>
      </c>
      <c r="AM222" s="89">
        <f t="shared" si="216"/>
        <v>0</v>
      </c>
      <c r="AN222" s="89">
        <f t="shared" si="216"/>
        <v>0</v>
      </c>
      <c r="AO222" s="89">
        <f t="shared" si="216"/>
        <v>0</v>
      </c>
      <c r="AP222" s="89">
        <f t="shared" si="216"/>
        <v>0</v>
      </c>
      <c r="AR222" s="139" t="str">
        <f t="shared" si="190"/>
        <v>Midhaul/backhaul</v>
      </c>
      <c r="AS222" s="89">
        <f t="shared" ref="AS222:BC222" si="217">SUM(AS153:AS167)</f>
        <v>593180</v>
      </c>
      <c r="AT222" s="89">
        <f t="shared" si="217"/>
        <v>847145.65639312007</v>
      </c>
      <c r="AU222" s="89">
        <f t="shared" si="217"/>
        <v>0</v>
      </c>
      <c r="AV222" s="89">
        <f t="shared" si="217"/>
        <v>0</v>
      </c>
      <c r="AW222" s="89">
        <f t="shared" si="217"/>
        <v>0</v>
      </c>
      <c r="AX222" s="89">
        <f t="shared" si="217"/>
        <v>0</v>
      </c>
      <c r="AY222" s="89">
        <f t="shared" si="217"/>
        <v>0</v>
      </c>
      <c r="AZ222" s="89">
        <f t="shared" si="217"/>
        <v>0</v>
      </c>
      <c r="BA222" s="89">
        <f t="shared" si="217"/>
        <v>0</v>
      </c>
      <c r="BB222" s="89">
        <f t="shared" si="217"/>
        <v>0</v>
      </c>
      <c r="BC222" s="89">
        <f t="shared" si="217"/>
        <v>0</v>
      </c>
      <c r="BE222" s="139" t="str">
        <f t="shared" si="192"/>
        <v>Midhaul/backhaul</v>
      </c>
      <c r="BF222" s="61">
        <f t="shared" ref="BF222:BP222" si="218">SUM(BF153:BF167)</f>
        <v>2.2746764099751751</v>
      </c>
      <c r="BG222" s="61">
        <f t="shared" si="218"/>
        <v>4.7987533121710744</v>
      </c>
      <c r="BH222" s="61">
        <f t="shared" si="218"/>
        <v>0</v>
      </c>
      <c r="BI222" s="61">
        <f t="shared" si="218"/>
        <v>0</v>
      </c>
      <c r="BJ222" s="61">
        <f t="shared" si="218"/>
        <v>0</v>
      </c>
      <c r="BK222" s="61">
        <f t="shared" si="218"/>
        <v>0</v>
      </c>
      <c r="BL222" s="61">
        <f t="shared" si="218"/>
        <v>0</v>
      </c>
      <c r="BM222" s="61">
        <f t="shared" si="218"/>
        <v>0</v>
      </c>
      <c r="BN222" s="61">
        <f t="shared" si="218"/>
        <v>0</v>
      </c>
      <c r="BO222" s="61">
        <f t="shared" si="218"/>
        <v>0</v>
      </c>
      <c r="BP222" s="61">
        <f t="shared" si="218"/>
        <v>0</v>
      </c>
      <c r="BR222" s="139" t="str">
        <f t="shared" si="194"/>
        <v>Midhaul/backhaul</v>
      </c>
      <c r="BS222" s="61">
        <f t="shared" ref="BS222:CC222" si="219">SUM(BS153:BS167)</f>
        <v>14.186059818565345</v>
      </c>
      <c r="BT222" s="61">
        <f t="shared" si="219"/>
        <v>24.032315495427778</v>
      </c>
      <c r="BU222" s="61">
        <f t="shared" si="219"/>
        <v>0</v>
      </c>
      <c r="BV222" s="61">
        <f t="shared" si="219"/>
        <v>0</v>
      </c>
      <c r="BW222" s="61">
        <f t="shared" si="219"/>
        <v>0</v>
      </c>
      <c r="BX222" s="61">
        <f t="shared" si="219"/>
        <v>0</v>
      </c>
      <c r="BY222" s="61">
        <f t="shared" si="219"/>
        <v>0</v>
      </c>
      <c r="BZ222" s="61">
        <f t="shared" si="219"/>
        <v>0</v>
      </c>
      <c r="CA222" s="61">
        <f t="shared" si="219"/>
        <v>0</v>
      </c>
      <c r="CB222" s="61">
        <f t="shared" si="219"/>
        <v>0</v>
      </c>
      <c r="CC222" s="61">
        <f t="shared" si="219"/>
        <v>0</v>
      </c>
    </row>
    <row r="223" spans="1:81">
      <c r="A223" s="220" t="s">
        <v>120</v>
      </c>
      <c r="B223" s="139" t="str">
        <f>A179</f>
        <v>FTTX-PON</v>
      </c>
      <c r="C223" s="89">
        <f t="shared" ref="C223:M223" si="220">SUM(C168:C184)</f>
        <v>90249334.942399994</v>
      </c>
      <c r="D223" s="89">
        <f t="shared" si="220"/>
        <v>70037957.396731913</v>
      </c>
      <c r="E223" s="89">
        <f t="shared" si="220"/>
        <v>0</v>
      </c>
      <c r="F223" s="89">
        <f t="shared" si="220"/>
        <v>0</v>
      </c>
      <c r="G223" s="89">
        <f t="shared" si="220"/>
        <v>0</v>
      </c>
      <c r="H223" s="89">
        <f t="shared" si="220"/>
        <v>0</v>
      </c>
      <c r="I223" s="89">
        <f t="shared" si="220"/>
        <v>0</v>
      </c>
      <c r="J223" s="89">
        <f t="shared" si="220"/>
        <v>0</v>
      </c>
      <c r="K223" s="89">
        <f t="shared" si="220"/>
        <v>0</v>
      </c>
      <c r="L223" s="89">
        <f t="shared" si="220"/>
        <v>0</v>
      </c>
      <c r="M223" s="89">
        <f t="shared" si="220"/>
        <v>0</v>
      </c>
      <c r="O223" s="139" t="str">
        <f t="shared" si="186"/>
        <v>FTTX-PON</v>
      </c>
      <c r="P223" s="89">
        <f t="shared" ref="P223:Z223" si="221">SUM(P168:P184)</f>
        <v>1614650</v>
      </c>
      <c r="Q223" s="89">
        <f t="shared" si="221"/>
        <v>1893124.5744680851</v>
      </c>
      <c r="R223" s="89">
        <f t="shared" si="221"/>
        <v>0</v>
      </c>
      <c r="S223" s="89">
        <f t="shared" si="221"/>
        <v>0</v>
      </c>
      <c r="T223" s="89">
        <f t="shared" si="221"/>
        <v>0</v>
      </c>
      <c r="U223" s="89">
        <f t="shared" si="221"/>
        <v>0</v>
      </c>
      <c r="V223" s="89">
        <f t="shared" si="221"/>
        <v>0</v>
      </c>
      <c r="W223" s="89">
        <f t="shared" si="221"/>
        <v>0</v>
      </c>
      <c r="X223" s="89">
        <f t="shared" si="221"/>
        <v>0</v>
      </c>
      <c r="Y223" s="89">
        <f t="shared" si="221"/>
        <v>0</v>
      </c>
      <c r="Z223" s="89">
        <f t="shared" si="221"/>
        <v>0</v>
      </c>
      <c r="AE223" s="139" t="str">
        <f t="shared" si="188"/>
        <v>FTTX-PON</v>
      </c>
      <c r="AF223" s="89">
        <f t="shared" ref="AF223:AP223" si="222">SUM(AF168:AF184)</f>
        <v>90249334.942399994</v>
      </c>
      <c r="AG223" s="89">
        <f t="shared" si="222"/>
        <v>70037957.396731913</v>
      </c>
      <c r="AH223" s="89">
        <f t="shared" si="222"/>
        <v>0</v>
      </c>
      <c r="AI223" s="89">
        <f t="shared" si="222"/>
        <v>0</v>
      </c>
      <c r="AJ223" s="89">
        <f t="shared" si="222"/>
        <v>0</v>
      </c>
      <c r="AK223" s="89">
        <f t="shared" si="222"/>
        <v>0</v>
      </c>
      <c r="AL223" s="89">
        <f t="shared" si="222"/>
        <v>0</v>
      </c>
      <c r="AM223" s="89">
        <f t="shared" si="222"/>
        <v>0</v>
      </c>
      <c r="AN223" s="89">
        <f t="shared" si="222"/>
        <v>0</v>
      </c>
      <c r="AO223" s="89">
        <f t="shared" si="222"/>
        <v>0</v>
      </c>
      <c r="AP223" s="89">
        <f t="shared" si="222"/>
        <v>0</v>
      </c>
      <c r="AR223" s="139" t="str">
        <f t="shared" si="190"/>
        <v>FTTX-PON</v>
      </c>
      <c r="AS223" s="89">
        <f t="shared" ref="AS223:BC223" si="223">SUM(AS168:AS184)</f>
        <v>1614650</v>
      </c>
      <c r="AT223" s="89">
        <f t="shared" si="223"/>
        <v>1893124.5744680851</v>
      </c>
      <c r="AU223" s="89">
        <f t="shared" si="223"/>
        <v>0</v>
      </c>
      <c r="AV223" s="89">
        <f t="shared" si="223"/>
        <v>0</v>
      </c>
      <c r="AW223" s="89">
        <f t="shared" si="223"/>
        <v>0</v>
      </c>
      <c r="AX223" s="89">
        <f t="shared" si="223"/>
        <v>0</v>
      </c>
      <c r="AY223" s="89">
        <f t="shared" si="223"/>
        <v>0</v>
      </c>
      <c r="AZ223" s="89">
        <f t="shared" si="223"/>
        <v>0</v>
      </c>
      <c r="BA223" s="89">
        <f t="shared" si="223"/>
        <v>0</v>
      </c>
      <c r="BB223" s="89">
        <f t="shared" si="223"/>
        <v>0</v>
      </c>
      <c r="BC223" s="89">
        <f t="shared" si="223"/>
        <v>0</v>
      </c>
      <c r="BE223" s="139" t="str">
        <f t="shared" si="192"/>
        <v>FTTX-PON</v>
      </c>
      <c r="BF223" s="61">
        <f t="shared" ref="BF223:BP223" si="224">SUM(BF168:BF184)</f>
        <v>112.16304941010635</v>
      </c>
      <c r="BG223" s="61">
        <f t="shared" si="224"/>
        <v>80.955296182474797</v>
      </c>
      <c r="BH223" s="61">
        <f t="shared" si="224"/>
        <v>0</v>
      </c>
      <c r="BI223" s="61">
        <f t="shared" si="224"/>
        <v>0</v>
      </c>
      <c r="BJ223" s="61">
        <f t="shared" si="224"/>
        <v>0</v>
      </c>
      <c r="BK223" s="61">
        <f t="shared" si="224"/>
        <v>0</v>
      </c>
      <c r="BL223" s="61">
        <f t="shared" si="224"/>
        <v>0</v>
      </c>
      <c r="BM223" s="61">
        <f t="shared" si="224"/>
        <v>0</v>
      </c>
      <c r="BN223" s="61">
        <f t="shared" si="224"/>
        <v>0</v>
      </c>
      <c r="BO223" s="61">
        <f t="shared" si="224"/>
        <v>0</v>
      </c>
      <c r="BP223" s="61">
        <f t="shared" si="224"/>
        <v>0</v>
      </c>
      <c r="BR223" s="139" t="str">
        <f t="shared" si="194"/>
        <v>FTTX-PON</v>
      </c>
      <c r="BS223" s="61">
        <f t="shared" ref="BS223:CC223" si="225">SUM(BS168:BS184)</f>
        <v>29.567736555252502</v>
      </c>
      <c r="BT223" s="61">
        <f t="shared" si="225"/>
        <v>33.159613057727775</v>
      </c>
      <c r="BU223" s="61">
        <f t="shared" si="225"/>
        <v>0</v>
      </c>
      <c r="BV223" s="61">
        <f t="shared" si="225"/>
        <v>0</v>
      </c>
      <c r="BW223" s="61">
        <f t="shared" si="225"/>
        <v>0</v>
      </c>
      <c r="BX223" s="61">
        <f t="shared" si="225"/>
        <v>0</v>
      </c>
      <c r="BY223" s="61">
        <f t="shared" si="225"/>
        <v>0</v>
      </c>
      <c r="BZ223" s="61">
        <f t="shared" si="225"/>
        <v>0</v>
      </c>
      <c r="CA223" s="61">
        <f t="shared" si="225"/>
        <v>0</v>
      </c>
      <c r="CB223" s="61">
        <f t="shared" si="225"/>
        <v>0</v>
      </c>
      <c r="CC223" s="61">
        <f t="shared" si="225"/>
        <v>0</v>
      </c>
    </row>
    <row r="224" spans="1:81">
      <c r="A224" s="220" t="s">
        <v>120</v>
      </c>
      <c r="B224" s="139" t="str">
        <f>A193</f>
        <v>AOCs</v>
      </c>
      <c r="C224" s="89">
        <f t="shared" ref="C224:M224" si="226">SUM(C186:C206)</f>
        <v>0</v>
      </c>
      <c r="D224" s="89">
        <f t="shared" si="226"/>
        <v>0</v>
      </c>
      <c r="E224" s="89">
        <f t="shared" si="226"/>
        <v>0</v>
      </c>
      <c r="F224" s="89">
        <f t="shared" si="226"/>
        <v>0</v>
      </c>
      <c r="G224" s="89">
        <f t="shared" si="226"/>
        <v>0</v>
      </c>
      <c r="H224" s="89">
        <f t="shared" si="226"/>
        <v>0</v>
      </c>
      <c r="I224" s="89">
        <f t="shared" si="226"/>
        <v>0</v>
      </c>
      <c r="J224" s="89">
        <f t="shared" si="226"/>
        <v>0</v>
      </c>
      <c r="K224" s="89">
        <f t="shared" si="226"/>
        <v>0</v>
      </c>
      <c r="L224" s="89">
        <f t="shared" si="226"/>
        <v>0</v>
      </c>
      <c r="M224" s="89">
        <f t="shared" si="226"/>
        <v>0</v>
      </c>
      <c r="O224" s="139" t="str">
        <f t="shared" si="186"/>
        <v>AOCs</v>
      </c>
      <c r="P224" s="89">
        <f t="shared" ref="P224:Z224" si="227">SUM(P186:P206)</f>
        <v>0</v>
      </c>
      <c r="Q224" s="89">
        <f t="shared" si="227"/>
        <v>0</v>
      </c>
      <c r="R224" s="89">
        <f t="shared" si="227"/>
        <v>0</v>
      </c>
      <c r="S224" s="89">
        <f t="shared" si="227"/>
        <v>0</v>
      </c>
      <c r="T224" s="89">
        <f t="shared" si="227"/>
        <v>0</v>
      </c>
      <c r="U224" s="89">
        <f t="shared" si="227"/>
        <v>0</v>
      </c>
      <c r="V224" s="89">
        <f t="shared" si="227"/>
        <v>0</v>
      </c>
      <c r="W224" s="89">
        <f t="shared" si="227"/>
        <v>0</v>
      </c>
      <c r="X224" s="89">
        <f t="shared" si="227"/>
        <v>0</v>
      </c>
      <c r="Y224" s="89">
        <f t="shared" si="227"/>
        <v>0</v>
      </c>
      <c r="Z224" s="89">
        <f t="shared" si="227"/>
        <v>0</v>
      </c>
      <c r="AE224" s="139" t="str">
        <f t="shared" si="188"/>
        <v>AOCs</v>
      </c>
      <c r="AF224" s="89">
        <f t="shared" ref="AF224:AP224" si="228">SUM(AF186:AF206)</f>
        <v>0</v>
      </c>
      <c r="AG224" s="89">
        <f t="shared" si="228"/>
        <v>0</v>
      </c>
      <c r="AH224" s="89">
        <f t="shared" si="228"/>
        <v>0</v>
      </c>
      <c r="AI224" s="89">
        <f t="shared" si="228"/>
        <v>0</v>
      </c>
      <c r="AJ224" s="89">
        <f t="shared" si="228"/>
        <v>0</v>
      </c>
      <c r="AK224" s="89">
        <f t="shared" si="228"/>
        <v>0</v>
      </c>
      <c r="AL224" s="89">
        <f t="shared" si="228"/>
        <v>0</v>
      </c>
      <c r="AM224" s="89">
        <f t="shared" si="228"/>
        <v>0</v>
      </c>
      <c r="AN224" s="89">
        <f t="shared" si="228"/>
        <v>0</v>
      </c>
      <c r="AO224" s="89">
        <f t="shared" si="228"/>
        <v>0</v>
      </c>
      <c r="AP224" s="89">
        <f t="shared" si="228"/>
        <v>0</v>
      </c>
      <c r="AR224" s="139" t="str">
        <f t="shared" si="190"/>
        <v>AOCs</v>
      </c>
      <c r="AS224" s="89">
        <f t="shared" ref="AS224:BC224" si="229">SUM(AS186:AS206)</f>
        <v>0</v>
      </c>
      <c r="AT224" s="89">
        <f t="shared" si="229"/>
        <v>0</v>
      </c>
      <c r="AU224" s="89">
        <f t="shared" si="229"/>
        <v>0</v>
      </c>
      <c r="AV224" s="89">
        <f t="shared" si="229"/>
        <v>0</v>
      </c>
      <c r="AW224" s="89">
        <f t="shared" si="229"/>
        <v>0</v>
      </c>
      <c r="AX224" s="89">
        <f t="shared" si="229"/>
        <v>0</v>
      </c>
      <c r="AY224" s="89">
        <f t="shared" ref="AY224:BB224" si="230">SUM(AY186:AY206)</f>
        <v>0</v>
      </c>
      <c r="AZ224" s="89">
        <f t="shared" si="230"/>
        <v>0</v>
      </c>
      <c r="BA224" s="89">
        <f t="shared" si="230"/>
        <v>0</v>
      </c>
      <c r="BB224" s="89">
        <f t="shared" si="230"/>
        <v>0</v>
      </c>
      <c r="BC224" s="89">
        <f t="shared" si="229"/>
        <v>0</v>
      </c>
      <c r="BE224" s="139" t="str">
        <f t="shared" si="192"/>
        <v>AOCs</v>
      </c>
      <c r="BF224" s="61">
        <f t="shared" ref="BF224:BP224" si="231">SUM(BF186:BF206)</f>
        <v>0</v>
      </c>
      <c r="BG224" s="61">
        <f t="shared" si="231"/>
        <v>0</v>
      </c>
      <c r="BH224" s="61">
        <f t="shared" si="231"/>
        <v>0</v>
      </c>
      <c r="BI224" s="61">
        <f t="shared" si="231"/>
        <v>0</v>
      </c>
      <c r="BJ224" s="61">
        <f t="shared" si="231"/>
        <v>0</v>
      </c>
      <c r="BK224" s="61">
        <f t="shared" si="231"/>
        <v>0</v>
      </c>
      <c r="BL224" s="61">
        <f t="shared" si="231"/>
        <v>0</v>
      </c>
      <c r="BM224" s="61">
        <f t="shared" si="231"/>
        <v>0</v>
      </c>
      <c r="BN224" s="61">
        <f t="shared" si="231"/>
        <v>0</v>
      </c>
      <c r="BO224" s="61">
        <f t="shared" si="231"/>
        <v>0</v>
      </c>
      <c r="BP224" s="61">
        <f t="shared" si="231"/>
        <v>0</v>
      </c>
      <c r="BR224" s="139" t="str">
        <f t="shared" si="194"/>
        <v>AOCs</v>
      </c>
      <c r="BS224" s="61">
        <f t="shared" ref="BS224:CC224" si="232">SUM(BS186:BS206)</f>
        <v>0</v>
      </c>
      <c r="BT224" s="61">
        <f t="shared" si="232"/>
        <v>0</v>
      </c>
      <c r="BU224" s="61">
        <f t="shared" si="232"/>
        <v>0</v>
      </c>
      <c r="BV224" s="61">
        <f t="shared" si="232"/>
        <v>0</v>
      </c>
      <c r="BW224" s="61">
        <f t="shared" si="232"/>
        <v>0</v>
      </c>
      <c r="BX224" s="61">
        <f t="shared" si="232"/>
        <v>0</v>
      </c>
      <c r="BY224" s="61">
        <f t="shared" si="232"/>
        <v>0</v>
      </c>
      <c r="BZ224" s="61">
        <f t="shared" si="232"/>
        <v>0</v>
      </c>
      <c r="CA224" s="61">
        <f t="shared" si="232"/>
        <v>0</v>
      </c>
      <c r="CB224" s="61">
        <f t="shared" si="232"/>
        <v>0</v>
      </c>
      <c r="CC224" s="61">
        <f t="shared" si="232"/>
        <v>0</v>
      </c>
    </row>
    <row r="225" spans="1:81">
      <c r="A225" s="221" t="s">
        <v>120</v>
      </c>
      <c r="B225" s="139" t="str">
        <f>A207</f>
        <v>CPO</v>
      </c>
      <c r="C225" s="89">
        <f t="shared" ref="C225:M225" si="233">SUM(C207:C216)</f>
        <v>0</v>
      </c>
      <c r="D225" s="89">
        <f t="shared" si="233"/>
        <v>0</v>
      </c>
      <c r="E225" s="89">
        <f t="shared" si="233"/>
        <v>0</v>
      </c>
      <c r="F225" s="89">
        <f t="shared" si="233"/>
        <v>0</v>
      </c>
      <c r="G225" s="89">
        <f t="shared" si="233"/>
        <v>0</v>
      </c>
      <c r="H225" s="89">
        <f t="shared" si="233"/>
        <v>0</v>
      </c>
      <c r="I225" s="89">
        <f t="shared" si="233"/>
        <v>0</v>
      </c>
      <c r="J225" s="89">
        <f t="shared" si="233"/>
        <v>0</v>
      </c>
      <c r="K225" s="89">
        <f t="shared" si="233"/>
        <v>0</v>
      </c>
      <c r="L225" s="89">
        <f t="shared" si="233"/>
        <v>0</v>
      </c>
      <c r="M225" s="89">
        <f t="shared" si="233"/>
        <v>0</v>
      </c>
      <c r="O225" s="193" t="str">
        <f t="shared" si="186"/>
        <v>CPO</v>
      </c>
      <c r="P225" s="89">
        <f t="shared" ref="P225:Z225" si="234">SUM(P207:P216)</f>
        <v>0</v>
      </c>
      <c r="Q225" s="89">
        <f t="shared" si="234"/>
        <v>0</v>
      </c>
      <c r="R225" s="89">
        <f t="shared" si="234"/>
        <v>0</v>
      </c>
      <c r="S225" s="89">
        <f t="shared" si="234"/>
        <v>0</v>
      </c>
      <c r="T225" s="89">
        <f t="shared" si="234"/>
        <v>0</v>
      </c>
      <c r="U225" s="89">
        <f t="shared" si="234"/>
        <v>0</v>
      </c>
      <c r="V225" s="89">
        <f t="shared" si="234"/>
        <v>0</v>
      </c>
      <c r="W225" s="89">
        <f t="shared" si="234"/>
        <v>0</v>
      </c>
      <c r="X225" s="89">
        <f t="shared" si="234"/>
        <v>0</v>
      </c>
      <c r="Y225" s="89">
        <f t="shared" si="234"/>
        <v>0</v>
      </c>
      <c r="Z225" s="89">
        <f t="shared" si="234"/>
        <v>0</v>
      </c>
      <c r="AE225" s="139" t="str">
        <f t="shared" si="188"/>
        <v>CPO</v>
      </c>
      <c r="AF225" s="89">
        <f t="shared" ref="AF225:AP225" si="235">SUM(AF207:AF216)</f>
        <v>0</v>
      </c>
      <c r="AG225" s="89">
        <f t="shared" si="235"/>
        <v>0</v>
      </c>
      <c r="AH225" s="89">
        <f t="shared" si="235"/>
        <v>0</v>
      </c>
      <c r="AI225" s="89">
        <f t="shared" si="235"/>
        <v>0</v>
      </c>
      <c r="AJ225" s="89">
        <f t="shared" si="235"/>
        <v>0</v>
      </c>
      <c r="AK225" s="89">
        <f t="shared" si="235"/>
        <v>0</v>
      </c>
      <c r="AL225" s="89">
        <f t="shared" si="235"/>
        <v>0</v>
      </c>
      <c r="AM225" s="89">
        <f t="shared" si="235"/>
        <v>0</v>
      </c>
      <c r="AN225" s="89">
        <f t="shared" si="235"/>
        <v>0</v>
      </c>
      <c r="AO225" s="89">
        <f t="shared" si="235"/>
        <v>0</v>
      </c>
      <c r="AP225" s="89">
        <f t="shared" si="235"/>
        <v>0</v>
      </c>
      <c r="AR225" s="139" t="str">
        <f t="shared" si="190"/>
        <v>CPO</v>
      </c>
      <c r="AS225" s="89">
        <f t="shared" ref="AS225:BC225" si="236">SUM(AS207:AS216)</f>
        <v>0</v>
      </c>
      <c r="AT225" s="89">
        <f t="shared" si="236"/>
        <v>0</v>
      </c>
      <c r="AU225" s="89">
        <f t="shared" si="236"/>
        <v>0</v>
      </c>
      <c r="AV225" s="89">
        <f t="shared" si="236"/>
        <v>0</v>
      </c>
      <c r="AW225" s="89">
        <f t="shared" si="236"/>
        <v>0</v>
      </c>
      <c r="AX225" s="89">
        <f t="shared" si="236"/>
        <v>0</v>
      </c>
      <c r="AY225" s="89">
        <f t="shared" ref="AY225:BB225" si="237">SUM(AY207:AY216)</f>
        <v>0</v>
      </c>
      <c r="AZ225" s="89">
        <f t="shared" si="237"/>
        <v>0</v>
      </c>
      <c r="BA225" s="89">
        <f t="shared" si="237"/>
        <v>0</v>
      </c>
      <c r="BB225" s="89">
        <f t="shared" si="237"/>
        <v>0</v>
      </c>
      <c r="BC225" s="89">
        <f t="shared" si="236"/>
        <v>0</v>
      </c>
      <c r="BE225" s="139" t="str">
        <f t="shared" si="192"/>
        <v>CPO</v>
      </c>
      <c r="BF225" s="61">
        <f t="shared" ref="BF225:BP225" si="238">SUM(BF207:BF216)</f>
        <v>0</v>
      </c>
      <c r="BG225" s="61">
        <f t="shared" si="238"/>
        <v>0</v>
      </c>
      <c r="BH225" s="61">
        <f t="shared" si="238"/>
        <v>0</v>
      </c>
      <c r="BI225" s="61">
        <f t="shared" si="238"/>
        <v>0</v>
      </c>
      <c r="BJ225" s="61">
        <f t="shared" si="238"/>
        <v>0</v>
      </c>
      <c r="BK225" s="61">
        <f t="shared" si="238"/>
        <v>0</v>
      </c>
      <c r="BL225" s="61">
        <f t="shared" si="238"/>
        <v>0</v>
      </c>
      <c r="BM225" s="61">
        <f t="shared" si="238"/>
        <v>0</v>
      </c>
      <c r="BN225" s="61">
        <f t="shared" si="238"/>
        <v>0</v>
      </c>
      <c r="BO225" s="61">
        <f t="shared" si="238"/>
        <v>0</v>
      </c>
      <c r="BP225" s="61">
        <f t="shared" si="238"/>
        <v>0</v>
      </c>
      <c r="BR225" s="139" t="str">
        <f t="shared" si="194"/>
        <v>CPO</v>
      </c>
      <c r="BS225" s="61">
        <f t="shared" ref="BS225:CC225" si="239">SUM(BS207:BS216)</f>
        <v>0</v>
      </c>
      <c r="BT225" s="61">
        <f t="shared" si="239"/>
        <v>0</v>
      </c>
      <c r="BU225" s="61">
        <f t="shared" si="239"/>
        <v>0</v>
      </c>
      <c r="BV225" s="61">
        <f t="shared" si="239"/>
        <v>0</v>
      </c>
      <c r="BW225" s="61">
        <f t="shared" si="239"/>
        <v>0</v>
      </c>
      <c r="BX225" s="61">
        <f t="shared" si="239"/>
        <v>0</v>
      </c>
      <c r="BY225" s="61">
        <f t="shared" si="239"/>
        <v>0</v>
      </c>
      <c r="BZ225" s="61">
        <f t="shared" si="239"/>
        <v>0</v>
      </c>
      <c r="CA225" s="61">
        <f t="shared" si="239"/>
        <v>0</v>
      </c>
      <c r="CB225" s="61">
        <f t="shared" si="239"/>
        <v>0</v>
      </c>
      <c r="CC225" s="61">
        <f t="shared" si="239"/>
        <v>0</v>
      </c>
    </row>
    <row r="226" spans="1:81">
      <c r="A226" s="223" t="s">
        <v>18</v>
      </c>
      <c r="B226" s="57" t="s">
        <v>119</v>
      </c>
      <c r="C226" s="222">
        <f t="shared" ref="C226:M226" si="240">SUM(C218:C225)</f>
        <v>120961967.65474388</v>
      </c>
      <c r="D226" s="222">
        <f t="shared" si="240"/>
        <v>113488661.62378302</v>
      </c>
      <c r="E226" s="222">
        <f t="shared" si="240"/>
        <v>0</v>
      </c>
      <c r="F226" s="222">
        <f t="shared" si="240"/>
        <v>0</v>
      </c>
      <c r="G226" s="222">
        <f t="shared" si="240"/>
        <v>0</v>
      </c>
      <c r="H226" s="222">
        <f t="shared" si="240"/>
        <v>0</v>
      </c>
      <c r="I226" s="222">
        <f t="shared" si="240"/>
        <v>0</v>
      </c>
      <c r="J226" s="222">
        <f t="shared" si="240"/>
        <v>0</v>
      </c>
      <c r="K226" s="222">
        <f t="shared" si="240"/>
        <v>0</v>
      </c>
      <c r="L226" s="222">
        <f t="shared" si="240"/>
        <v>0</v>
      </c>
      <c r="M226" s="222">
        <f t="shared" si="240"/>
        <v>0</v>
      </c>
      <c r="O226" s="57" t="str">
        <f t="shared" si="186"/>
        <v>Sum of above</v>
      </c>
      <c r="P226" s="222">
        <f t="shared" ref="P226:Z226" si="241">SUM(P218:P225)</f>
        <v>7852472.2181232497</v>
      </c>
      <c r="Q226" s="222">
        <f t="shared" si="241"/>
        <v>10268717.165860701</v>
      </c>
      <c r="R226" s="222">
        <f t="shared" si="241"/>
        <v>0</v>
      </c>
      <c r="S226" s="222">
        <f t="shared" si="241"/>
        <v>0</v>
      </c>
      <c r="T226" s="222">
        <f t="shared" si="241"/>
        <v>0</v>
      </c>
      <c r="U226" s="222">
        <f t="shared" si="241"/>
        <v>0</v>
      </c>
      <c r="V226" s="222">
        <f t="shared" si="241"/>
        <v>0</v>
      </c>
      <c r="W226" s="222">
        <f t="shared" si="241"/>
        <v>0</v>
      </c>
      <c r="X226" s="222">
        <f t="shared" si="241"/>
        <v>0</v>
      </c>
      <c r="Y226" s="222">
        <f t="shared" si="241"/>
        <v>0</v>
      </c>
      <c r="Z226" s="222">
        <f t="shared" si="241"/>
        <v>0</v>
      </c>
      <c r="AE226" s="57" t="str">
        <f t="shared" si="188"/>
        <v>Sum of above</v>
      </c>
      <c r="AF226" s="222">
        <f t="shared" ref="AF226:AP226" si="242">SUM(AF218:AF225)</f>
        <v>134493535.25664866</v>
      </c>
      <c r="AG226" s="222">
        <f t="shared" si="242"/>
        <v>130724523.92378303</v>
      </c>
      <c r="AH226" s="222">
        <f t="shared" si="242"/>
        <v>0</v>
      </c>
      <c r="AI226" s="222">
        <f t="shared" si="242"/>
        <v>0</v>
      </c>
      <c r="AJ226" s="222">
        <f t="shared" si="242"/>
        <v>0</v>
      </c>
      <c r="AK226" s="222">
        <f t="shared" si="242"/>
        <v>0</v>
      </c>
      <c r="AL226" s="222">
        <f t="shared" si="242"/>
        <v>0</v>
      </c>
      <c r="AM226" s="222">
        <f t="shared" si="242"/>
        <v>0</v>
      </c>
      <c r="AN226" s="222">
        <f t="shared" si="242"/>
        <v>0</v>
      </c>
      <c r="AO226" s="222">
        <f t="shared" si="242"/>
        <v>0</v>
      </c>
      <c r="AP226" s="222">
        <f t="shared" si="242"/>
        <v>0</v>
      </c>
      <c r="AR226" s="57" t="str">
        <f t="shared" si="190"/>
        <v>Sum of above</v>
      </c>
      <c r="AS226" s="222">
        <f t="shared" ref="AS226" si="243">SUM(AS218:AS225)</f>
        <v>6271291.1705882354</v>
      </c>
      <c r="AT226" s="222">
        <f t="shared" ref="AT226" si="244">SUM(AT218:AT225)</f>
        <v>7817184.5889815781</v>
      </c>
      <c r="AU226" s="222">
        <f t="shared" ref="AU226" si="245">SUM(AU218:AU225)</f>
        <v>0</v>
      </c>
      <c r="AV226" s="222">
        <f t="shared" ref="AV226" si="246">SUM(AV218:AV225)</f>
        <v>0</v>
      </c>
      <c r="AW226" s="222">
        <f t="shared" ref="AW226" si="247">SUM(AW218:AW225)</f>
        <v>0</v>
      </c>
      <c r="AX226" s="222">
        <f t="shared" ref="AX226:AZ226" si="248">SUM(AX218:AX225)</f>
        <v>0</v>
      </c>
      <c r="AY226" s="222">
        <f t="shared" si="248"/>
        <v>0</v>
      </c>
      <c r="AZ226" s="222">
        <f t="shared" si="248"/>
        <v>0</v>
      </c>
      <c r="BA226" s="222">
        <f t="shared" ref="BA226" si="249">SUM(BA218:BA225)</f>
        <v>0</v>
      </c>
      <c r="BB226" s="222">
        <f t="shared" ref="BB226" si="250">SUM(BB218:BB225)</f>
        <v>0</v>
      </c>
      <c r="BC226" s="222">
        <f t="shared" ref="BC226" si="251">SUM(BC218:BC225)</f>
        <v>0</v>
      </c>
      <c r="BE226" s="57" t="str">
        <f t="shared" si="192"/>
        <v>Sum of above</v>
      </c>
      <c r="BF226" s="236">
        <f t="shared" ref="BF226:BP226" si="252">SUM(BF218:BF225)</f>
        <v>1239.6115148031438</v>
      </c>
      <c r="BG226" s="236">
        <f t="shared" si="252"/>
        <v>1034.6443329312381</v>
      </c>
      <c r="BH226" s="236">
        <f t="shared" si="252"/>
        <v>0</v>
      </c>
      <c r="BI226" s="236">
        <f t="shared" si="252"/>
        <v>0</v>
      </c>
      <c r="BJ226" s="236">
        <f t="shared" si="252"/>
        <v>0</v>
      </c>
      <c r="BK226" s="236">
        <f t="shared" si="252"/>
        <v>0</v>
      </c>
      <c r="BL226" s="236">
        <f t="shared" si="252"/>
        <v>0</v>
      </c>
      <c r="BM226" s="236">
        <f t="shared" si="252"/>
        <v>0</v>
      </c>
      <c r="BN226" s="236">
        <f t="shared" si="252"/>
        <v>0</v>
      </c>
      <c r="BO226" s="236">
        <f t="shared" si="252"/>
        <v>0</v>
      </c>
      <c r="BP226" s="236">
        <f t="shared" si="252"/>
        <v>0</v>
      </c>
      <c r="BR226" s="57" t="str">
        <f t="shared" si="194"/>
        <v>Sum of above</v>
      </c>
      <c r="BS226" s="236">
        <f t="shared" ref="BS226:CC226" si="253">SUM(BS218:BS225)</f>
        <v>610.52620557576347</v>
      </c>
      <c r="BT226" s="236">
        <f t="shared" si="253"/>
        <v>569.78910812129357</v>
      </c>
      <c r="BU226" s="236">
        <f t="shared" si="253"/>
        <v>0</v>
      </c>
      <c r="BV226" s="236">
        <f t="shared" si="253"/>
        <v>0</v>
      </c>
      <c r="BW226" s="236">
        <f t="shared" si="253"/>
        <v>0</v>
      </c>
      <c r="BX226" s="236">
        <f t="shared" si="253"/>
        <v>0</v>
      </c>
      <c r="BY226" s="236">
        <f t="shared" si="253"/>
        <v>0</v>
      </c>
      <c r="BZ226" s="236">
        <f t="shared" si="253"/>
        <v>0</v>
      </c>
      <c r="CA226" s="236">
        <f t="shared" si="253"/>
        <v>0</v>
      </c>
      <c r="CB226" s="236">
        <f t="shared" si="253"/>
        <v>0</v>
      </c>
      <c r="CC226" s="236">
        <f t="shared" si="253"/>
        <v>0</v>
      </c>
    </row>
    <row r="227" spans="1:81" ht="13.2">
      <c r="AB227"/>
      <c r="AC227"/>
    </row>
  </sheetData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CCFFCC"/>
  </sheetPr>
  <dimension ref="A2:JJ227"/>
  <sheetViews>
    <sheetView zoomScale="70" zoomScaleNormal="70" workbookViewId="0"/>
  </sheetViews>
  <sheetFormatPr defaultColWidth="8.77734375" defaultRowHeight="13.2" outlineLevelCol="1"/>
  <cols>
    <col min="1" max="1" width="4.5546875" customWidth="1"/>
    <col min="2" max="2" width="33.6640625" customWidth="1"/>
    <col min="3" max="5" width="9.44140625" hidden="1" customWidth="1" outlineLevel="1"/>
    <col min="6" max="6" width="11.21875" hidden="1" customWidth="1" outlineLevel="1"/>
    <col min="7" max="13" width="9.44140625" hidden="1" customWidth="1" outlineLevel="1"/>
    <col min="14" max="14" width="4" customWidth="1" collapsed="1"/>
    <col min="15" max="15" width="33.6640625" hidden="1" customWidth="1" outlineLevel="1"/>
    <col min="16" max="26" width="9.44140625" hidden="1" customWidth="1" outlineLevel="1"/>
    <col min="27" max="27" width="3.44140625" customWidth="1" collapsed="1"/>
    <col min="28" max="28" width="33.6640625" hidden="1" customWidth="1" outlineLevel="1"/>
    <col min="29" max="39" width="9.44140625" hidden="1" customWidth="1" outlineLevel="1"/>
    <col min="40" max="40" width="4" customWidth="1" collapsed="1"/>
    <col min="41" max="41" width="33.6640625" hidden="1" customWidth="1" outlineLevel="1"/>
    <col min="42" max="52" width="9.44140625" hidden="1" customWidth="1" outlineLevel="1"/>
    <col min="53" max="53" width="4" customWidth="1" collapsed="1"/>
    <col min="54" max="54" width="33.6640625" hidden="1" customWidth="1" outlineLevel="1"/>
    <col min="55" max="61" width="9.44140625" hidden="1" customWidth="1" outlineLevel="1"/>
    <col min="62" max="62" width="10.77734375" hidden="1" customWidth="1" outlineLevel="1"/>
    <col min="63" max="65" width="9.44140625" hidden="1" customWidth="1" outlineLevel="1"/>
    <col min="66" max="66" width="4.33203125" customWidth="1" collapsed="1"/>
    <col min="67" max="67" width="33.6640625" hidden="1" customWidth="1" outlineLevel="1"/>
    <col min="68" max="78" width="9.44140625" hidden="1" customWidth="1" outlineLevel="1"/>
    <col min="79" max="79" width="4" customWidth="1" collapsed="1"/>
    <col min="80" max="80" width="33.6640625" hidden="1" customWidth="1" outlineLevel="1"/>
    <col min="81" max="91" width="9.44140625" hidden="1" customWidth="1" outlineLevel="1"/>
    <col min="92" max="92" width="4.21875" customWidth="1" collapsed="1"/>
    <col min="93" max="93" width="6.33203125" customWidth="1"/>
    <col min="94" max="95" width="9.33203125" customWidth="1"/>
    <col min="96" max="96" width="8.21875" customWidth="1"/>
    <col min="97" max="98" width="10.21875" customWidth="1"/>
    <col min="99" max="99" width="8.21875" customWidth="1"/>
    <col min="100" max="101" width="10.44140625" customWidth="1"/>
    <col min="102" max="102" width="8.21875" customWidth="1"/>
    <col min="103" max="104" width="10.77734375" customWidth="1"/>
    <col min="105" max="105" width="8.21875" customWidth="1"/>
    <col min="106" max="106" width="10.6640625" customWidth="1"/>
    <col min="107" max="108" width="8.21875" customWidth="1"/>
    <col min="109" max="109" width="9.77734375" hidden="1" customWidth="1" outlineLevel="1"/>
    <col min="110" max="110" width="10" hidden="1" customWidth="1" outlineLevel="1"/>
    <col min="111" max="111" width="8.21875" hidden="1" customWidth="1" outlineLevel="1"/>
    <col min="112" max="113" width="9.33203125" hidden="1" customWidth="1" outlineLevel="1"/>
    <col min="114" max="114" width="8.21875" hidden="1" customWidth="1" outlineLevel="1"/>
    <col min="115" max="115" width="4.77734375" customWidth="1" collapsed="1"/>
    <col min="116" max="116" width="33.44140625" customWidth="1"/>
    <col min="117" max="127" width="12.6640625" customWidth="1"/>
    <col min="128" max="128" width="4.77734375" customWidth="1"/>
    <col min="129" max="129" width="33.44140625" customWidth="1"/>
    <col min="130" max="140" width="12.6640625" customWidth="1"/>
    <col min="141" max="141" width="4.77734375" customWidth="1"/>
    <col min="142" max="142" width="33.44140625" customWidth="1"/>
    <col min="143" max="153" width="12.6640625" customWidth="1"/>
    <col min="155" max="155" width="33.44140625" customWidth="1"/>
    <col min="156" max="166" width="13" customWidth="1"/>
    <col min="167" max="167" width="6.33203125" customWidth="1"/>
    <col min="168" max="168" width="33.44140625" customWidth="1"/>
    <col min="169" max="179" width="9.21875" customWidth="1"/>
    <col min="180" max="180" width="6.33203125" customWidth="1"/>
    <col min="181" max="181" width="33.44140625" customWidth="1"/>
    <col min="182" max="192" width="8" customWidth="1"/>
    <col min="193" max="193" width="5.77734375" customWidth="1"/>
    <col min="194" max="194" width="33.6640625" customWidth="1"/>
    <col min="195" max="205" width="7.6640625" customWidth="1"/>
    <col min="207" max="207" width="33.44140625" customWidth="1"/>
    <col min="208" max="218" width="9" customWidth="1"/>
    <col min="219" max="219" width="6.33203125" customWidth="1"/>
    <col min="220" max="220" width="45.33203125" customWidth="1"/>
    <col min="221" max="231" width="9.21875" customWidth="1"/>
    <col min="232" max="232" width="6.33203125" customWidth="1"/>
    <col min="233" max="233" width="45.33203125" customWidth="1"/>
    <col min="234" max="244" width="9.21875" customWidth="1"/>
    <col min="245" max="245" width="5.77734375" customWidth="1"/>
    <col min="246" max="246" width="33.6640625" customWidth="1"/>
    <col min="247" max="257" width="9" customWidth="1"/>
    <col min="259" max="259" width="52.44140625" customWidth="1"/>
    <col min="260" max="263" width="9" customWidth="1"/>
    <col min="264" max="264" width="11.6640625" customWidth="1"/>
    <col min="265" max="270" width="9" customWidth="1"/>
    <col min="271" max="271" width="6.33203125" customWidth="1"/>
  </cols>
  <sheetData>
    <row r="2" spans="1:270" ht="17.399999999999999">
      <c r="B2" s="78" t="str">
        <f>Introduction!B2</f>
        <v>LightCounting Integrated Optics Forecast</v>
      </c>
    </row>
    <row r="3" spans="1:270" ht="15.6">
      <c r="B3" s="170" t="str">
        <f>Introduction!B3</f>
        <v>Sample template for report Published 30 May 2023</v>
      </c>
    </row>
    <row r="4" spans="1:270">
      <c r="CO4" s="21" t="s">
        <v>172</v>
      </c>
      <c r="CP4" s="59" t="s">
        <v>170</v>
      </c>
      <c r="CQ4" s="59" t="s">
        <v>170</v>
      </c>
      <c r="CS4" s="59" t="s">
        <v>170</v>
      </c>
      <c r="CT4" s="59" t="s">
        <v>170</v>
      </c>
      <c r="CV4" s="59" t="s">
        <v>170</v>
      </c>
      <c r="CW4" s="59" t="s">
        <v>170</v>
      </c>
      <c r="CY4" t="s">
        <v>169</v>
      </c>
      <c r="DB4" t="s">
        <v>169</v>
      </c>
      <c r="DE4" s="59" t="s">
        <v>170</v>
      </c>
      <c r="DF4" s="59" t="s">
        <v>170</v>
      </c>
      <c r="DH4" s="59" t="s">
        <v>170</v>
      </c>
      <c r="DI4" s="59" t="s">
        <v>170</v>
      </c>
    </row>
    <row r="5" spans="1:270" ht="21">
      <c r="C5" s="224"/>
      <c r="D5" s="224"/>
      <c r="E5" s="224"/>
      <c r="F5" s="224"/>
      <c r="G5" s="229" t="s">
        <v>147</v>
      </c>
      <c r="H5" s="224"/>
      <c r="I5" s="224"/>
      <c r="J5" s="224"/>
      <c r="K5" s="224"/>
      <c r="L5" s="224"/>
      <c r="M5" s="224"/>
      <c r="O5" s="228"/>
      <c r="P5" s="225"/>
      <c r="Q5" s="225"/>
      <c r="R5" s="225"/>
      <c r="S5" s="228" t="s">
        <v>148</v>
      </c>
      <c r="T5" s="225"/>
      <c r="U5" s="225"/>
      <c r="V5" s="225"/>
      <c r="W5" s="225"/>
      <c r="X5" s="225"/>
      <c r="Y5" s="225"/>
      <c r="Z5" s="225"/>
      <c r="AC5" s="224"/>
      <c r="AD5" s="224"/>
      <c r="AE5" s="224"/>
      <c r="AF5" s="224"/>
      <c r="AG5" s="229" t="s">
        <v>152</v>
      </c>
      <c r="AH5" s="224"/>
      <c r="AI5" s="224"/>
      <c r="AJ5" s="224"/>
      <c r="AK5" s="224"/>
      <c r="AL5" s="224"/>
      <c r="AM5" s="224"/>
      <c r="AP5" s="224"/>
      <c r="AQ5" s="224"/>
      <c r="AR5" s="224"/>
      <c r="AS5" s="224"/>
      <c r="AT5" s="229" t="s">
        <v>153</v>
      </c>
      <c r="AU5" s="224"/>
      <c r="AV5" s="224"/>
      <c r="AW5" s="224"/>
      <c r="AX5" s="224"/>
      <c r="AY5" s="224"/>
      <c r="AZ5" s="224"/>
      <c r="BB5" s="228"/>
      <c r="BC5" s="225"/>
      <c r="BD5" s="225"/>
      <c r="BE5" s="225"/>
      <c r="BF5" s="228" t="s">
        <v>154</v>
      </c>
      <c r="BG5" s="225"/>
      <c r="BH5" s="225"/>
      <c r="BI5" s="225"/>
      <c r="BJ5" s="225"/>
      <c r="BK5" s="225"/>
      <c r="BL5" s="225"/>
      <c r="BM5" s="225"/>
      <c r="BP5" s="224"/>
      <c r="BQ5" s="224"/>
      <c r="BR5" s="224"/>
      <c r="BS5" s="224"/>
      <c r="BT5" s="229" t="s">
        <v>156</v>
      </c>
      <c r="BU5" s="224"/>
      <c r="BV5" s="224"/>
      <c r="BW5" s="224"/>
      <c r="BX5" s="224"/>
      <c r="BY5" s="224"/>
      <c r="BZ5" s="224"/>
      <c r="CB5" s="228"/>
      <c r="CC5" s="225"/>
      <c r="CD5" s="225"/>
      <c r="CE5" s="225"/>
      <c r="CF5" s="228" t="s">
        <v>157</v>
      </c>
      <c r="CG5" s="225"/>
      <c r="CH5" s="225"/>
      <c r="CI5" s="225"/>
      <c r="CJ5" s="225"/>
      <c r="CK5" s="225"/>
      <c r="CL5" s="225"/>
      <c r="CM5" s="225"/>
      <c r="CO5" s="21" t="s">
        <v>171</v>
      </c>
      <c r="CP5" s="325">
        <v>3</v>
      </c>
      <c r="CQ5" s="325">
        <v>5</v>
      </c>
      <c r="CS5" s="325">
        <v>3</v>
      </c>
      <c r="CT5" s="325">
        <v>5</v>
      </c>
      <c r="CV5" s="325">
        <v>3</v>
      </c>
      <c r="CW5" s="325">
        <v>5</v>
      </c>
      <c r="CY5" s="314">
        <v>0.5</v>
      </c>
      <c r="DB5" s="314">
        <v>0.5</v>
      </c>
      <c r="DE5" s="325">
        <v>3</v>
      </c>
      <c r="DF5" s="325">
        <v>5</v>
      </c>
      <c r="DH5" s="325">
        <v>3</v>
      </c>
      <c r="DI5" s="325">
        <v>5</v>
      </c>
      <c r="DL5" s="309" t="s">
        <v>173</v>
      </c>
      <c r="DM5" s="192"/>
      <c r="DN5" s="192"/>
      <c r="DO5" s="326" t="s">
        <v>177</v>
      </c>
      <c r="DP5" s="192"/>
      <c r="DQ5" s="192"/>
      <c r="DR5" s="192"/>
      <c r="DS5" s="192"/>
      <c r="DT5" s="192"/>
      <c r="DU5" s="192"/>
      <c r="DV5" s="192"/>
      <c r="DW5" s="192"/>
      <c r="DY5" s="327" t="s">
        <v>176</v>
      </c>
      <c r="DZ5" s="225"/>
      <c r="EA5" s="225"/>
      <c r="EB5" s="225"/>
      <c r="EC5" s="328" t="s">
        <v>178</v>
      </c>
      <c r="ED5" s="225"/>
      <c r="EE5" s="225"/>
      <c r="EF5" s="225"/>
      <c r="EG5" s="225"/>
      <c r="EH5" s="225"/>
      <c r="EI5" s="225"/>
      <c r="EJ5" s="225"/>
      <c r="EL5" s="329" t="s">
        <v>180</v>
      </c>
      <c r="EM5" s="213"/>
      <c r="EN5" s="213"/>
      <c r="EO5" s="330" t="s">
        <v>177</v>
      </c>
      <c r="EP5" s="213"/>
      <c r="EQ5" s="213"/>
      <c r="ER5" s="213"/>
      <c r="ES5" s="213"/>
      <c r="ET5" s="213"/>
      <c r="EU5" s="213"/>
      <c r="EV5" s="213"/>
      <c r="EW5" s="213"/>
      <c r="EY5" s="331" t="s">
        <v>163</v>
      </c>
      <c r="EZ5" s="332"/>
      <c r="FA5" s="332"/>
      <c r="FB5" s="332"/>
      <c r="FC5" s="332"/>
      <c r="FD5" s="332"/>
      <c r="FE5" s="332"/>
      <c r="FF5" s="332"/>
      <c r="FG5" s="332"/>
      <c r="FH5" s="332"/>
      <c r="FI5" s="332"/>
      <c r="FJ5" s="332"/>
      <c r="FL5" s="309" t="s">
        <v>174</v>
      </c>
      <c r="FM5" s="192"/>
      <c r="FN5" s="192"/>
      <c r="FO5" s="192"/>
      <c r="FP5" s="192"/>
      <c r="FQ5" s="192"/>
      <c r="FR5" s="192"/>
      <c r="FS5" s="192"/>
      <c r="FT5" s="192"/>
      <c r="FU5" s="192"/>
      <c r="FV5" s="192"/>
      <c r="FW5" s="192"/>
      <c r="FY5" s="327" t="s">
        <v>179</v>
      </c>
      <c r="FZ5" s="225"/>
      <c r="GA5" s="225"/>
      <c r="GB5" s="225"/>
      <c r="GC5" s="225"/>
      <c r="GD5" s="225"/>
      <c r="GE5" s="225"/>
      <c r="GF5" s="225"/>
      <c r="GG5" s="225"/>
      <c r="GH5" s="225"/>
      <c r="GI5" s="225"/>
      <c r="GJ5" s="225"/>
      <c r="GL5" s="238" t="s">
        <v>161</v>
      </c>
      <c r="GM5" s="213"/>
      <c r="GN5" s="213"/>
      <c r="GO5" s="213"/>
      <c r="GP5" s="213"/>
      <c r="GQ5" s="213"/>
      <c r="GR5" s="213"/>
      <c r="GS5" s="213"/>
      <c r="GT5" s="213"/>
      <c r="GU5" s="213"/>
      <c r="GV5" s="213"/>
      <c r="GW5" s="213"/>
      <c r="GY5" s="331" t="s">
        <v>162</v>
      </c>
      <c r="GZ5" s="332"/>
      <c r="HA5" s="332"/>
      <c r="HB5" s="332"/>
      <c r="HC5" s="332"/>
      <c r="HD5" s="333" t="s">
        <v>164</v>
      </c>
      <c r="HE5" s="334">
        <v>7.4999999999999997E-2</v>
      </c>
      <c r="HF5" s="332"/>
      <c r="HG5" s="332"/>
      <c r="HH5" s="332"/>
      <c r="HI5" s="332"/>
      <c r="HJ5" s="332"/>
      <c r="HL5" s="309" t="s">
        <v>175</v>
      </c>
      <c r="HM5" s="192"/>
      <c r="HN5" s="318"/>
      <c r="HO5" s="319" t="s">
        <v>167</v>
      </c>
      <c r="HP5" s="320">
        <f>MAX(HQ8:HQ216)</f>
        <v>0</v>
      </c>
      <c r="HQ5" s="192"/>
      <c r="HR5" s="192"/>
      <c r="HS5" s="192"/>
      <c r="HT5" s="192"/>
      <c r="HU5" s="192"/>
      <c r="HV5" s="192"/>
      <c r="HW5" s="192"/>
      <c r="HY5" s="327" t="s">
        <v>181</v>
      </c>
      <c r="HZ5" s="225"/>
      <c r="IA5" s="337"/>
      <c r="IB5" s="338" t="s">
        <v>167</v>
      </c>
      <c r="IC5" s="340">
        <f>MAX(ID8:ID216)</f>
        <v>0</v>
      </c>
      <c r="ID5" s="225"/>
      <c r="IE5" s="225"/>
      <c r="IF5" s="225"/>
      <c r="IG5" s="225"/>
      <c r="IH5" s="225"/>
      <c r="II5" s="225"/>
      <c r="IJ5" s="225"/>
      <c r="IL5" s="238" t="s">
        <v>165</v>
      </c>
      <c r="IM5" s="213"/>
      <c r="IN5" s="213"/>
      <c r="IO5" s="321"/>
      <c r="IP5" s="321" t="s">
        <v>167</v>
      </c>
      <c r="IQ5" s="322">
        <f>MAX(IQ8:IQ216)</f>
        <v>0</v>
      </c>
      <c r="IR5" s="213"/>
      <c r="IS5" s="213"/>
      <c r="IT5" s="213"/>
      <c r="IU5" s="213"/>
      <c r="IV5" s="213"/>
      <c r="IW5" s="213"/>
      <c r="IY5" s="331" t="s">
        <v>166</v>
      </c>
      <c r="IZ5" s="332"/>
      <c r="JA5" s="332"/>
      <c r="JB5" s="332"/>
      <c r="JC5" s="335" t="s">
        <v>167</v>
      </c>
      <c r="JD5" s="339">
        <f>MAX(JD8:JD216)</f>
        <v>0</v>
      </c>
      <c r="JE5" s="336"/>
      <c r="JF5" s="332"/>
      <c r="JG5" s="332"/>
      <c r="JH5" s="332"/>
      <c r="JI5" s="332"/>
      <c r="JJ5" s="332"/>
    </row>
    <row r="6" spans="1:270" ht="15.6">
      <c r="CP6" s="288"/>
      <c r="CQ6" s="289" t="s">
        <v>159</v>
      </c>
      <c r="CR6" s="297"/>
      <c r="CS6" s="291"/>
      <c r="CT6" s="289" t="s">
        <v>15</v>
      </c>
      <c r="CU6" s="304"/>
      <c r="CV6" s="291"/>
      <c r="CW6" s="289" t="s">
        <v>160</v>
      </c>
      <c r="CX6" s="290"/>
      <c r="CY6" s="288"/>
      <c r="CZ6" s="289" t="s">
        <v>158</v>
      </c>
      <c r="DA6" s="290"/>
      <c r="DB6" s="288"/>
      <c r="DC6" s="289" t="s">
        <v>17</v>
      </c>
      <c r="DD6" s="304"/>
      <c r="DE6" s="291"/>
      <c r="DF6" s="289" t="s">
        <v>401</v>
      </c>
      <c r="DG6" s="290"/>
      <c r="DH6" s="288"/>
      <c r="DI6" s="289" t="s">
        <v>400</v>
      </c>
      <c r="DJ6" s="223"/>
      <c r="HN6" s="318"/>
      <c r="HO6" s="319" t="s">
        <v>168</v>
      </c>
      <c r="HP6" s="320">
        <f>MIN(HQ8:HQ216)</f>
        <v>0</v>
      </c>
      <c r="IA6" s="318"/>
      <c r="IB6" s="319" t="s">
        <v>168</v>
      </c>
      <c r="IC6" s="341">
        <f>MIN(ID8:ID216)</f>
        <v>0</v>
      </c>
      <c r="IO6" s="321"/>
      <c r="IP6" s="323" t="s">
        <v>168</v>
      </c>
      <c r="IQ6" s="324">
        <f>MIN(IQ8:IQ216)</f>
        <v>0</v>
      </c>
      <c r="JB6" s="192"/>
      <c r="JC6" s="319" t="s">
        <v>168</v>
      </c>
      <c r="JD6" s="320">
        <f>MIN(JD8:JD216)</f>
        <v>0</v>
      </c>
    </row>
    <row r="7" spans="1:270" ht="27">
      <c r="B7" s="56" t="s">
        <v>55</v>
      </c>
      <c r="C7" s="6">
        <v>2018</v>
      </c>
      <c r="D7" s="6">
        <v>2019</v>
      </c>
      <c r="E7" s="6">
        <v>2020</v>
      </c>
      <c r="F7" s="6">
        <v>2021</v>
      </c>
      <c r="G7" s="6">
        <v>2022</v>
      </c>
      <c r="H7" s="6">
        <v>2023</v>
      </c>
      <c r="I7" s="6">
        <v>2024</v>
      </c>
      <c r="J7" s="6">
        <v>2025</v>
      </c>
      <c r="K7" s="6">
        <v>2026</v>
      </c>
      <c r="L7" s="6">
        <v>2027</v>
      </c>
      <c r="M7" s="6">
        <v>2028</v>
      </c>
      <c r="O7" s="208" t="s">
        <v>55</v>
      </c>
      <c r="P7" s="209">
        <v>2018</v>
      </c>
      <c r="Q7" s="209">
        <v>2019</v>
      </c>
      <c r="R7" s="209">
        <v>2020</v>
      </c>
      <c r="S7" s="209">
        <v>2021</v>
      </c>
      <c r="T7" s="209">
        <v>2022</v>
      </c>
      <c r="U7" s="209">
        <v>2023</v>
      </c>
      <c r="V7" s="209">
        <v>2024</v>
      </c>
      <c r="W7" s="209">
        <v>2025</v>
      </c>
      <c r="X7" s="209">
        <v>2026</v>
      </c>
      <c r="Y7" s="209">
        <v>2027</v>
      </c>
      <c r="Z7" s="209">
        <v>2028</v>
      </c>
      <c r="AB7" s="56" t="s">
        <v>55</v>
      </c>
      <c r="AC7" s="6">
        <v>2018</v>
      </c>
      <c r="AD7" s="6">
        <v>2019</v>
      </c>
      <c r="AE7" s="6">
        <v>2020</v>
      </c>
      <c r="AF7" s="6">
        <v>2021</v>
      </c>
      <c r="AG7" s="6">
        <v>2022</v>
      </c>
      <c r="AH7" s="6">
        <v>2023</v>
      </c>
      <c r="AI7" s="6">
        <v>2024</v>
      </c>
      <c r="AJ7" s="6">
        <v>2025</v>
      </c>
      <c r="AK7" s="6">
        <v>2026</v>
      </c>
      <c r="AL7" s="6">
        <v>2027</v>
      </c>
      <c r="AM7" s="6">
        <v>2028</v>
      </c>
      <c r="AO7" s="56" t="s">
        <v>55</v>
      </c>
      <c r="AP7" s="6">
        <v>2018</v>
      </c>
      <c r="AQ7" s="6">
        <v>2019</v>
      </c>
      <c r="AR7" s="6">
        <v>2020</v>
      </c>
      <c r="AS7" s="6">
        <v>2021</v>
      </c>
      <c r="AT7" s="6">
        <v>2022</v>
      </c>
      <c r="AU7" s="6">
        <v>2023</v>
      </c>
      <c r="AV7" s="6">
        <v>2024</v>
      </c>
      <c r="AW7" s="6">
        <v>2025</v>
      </c>
      <c r="AX7" s="6">
        <v>2026</v>
      </c>
      <c r="AY7" s="6">
        <v>2027</v>
      </c>
      <c r="AZ7" s="6">
        <v>2028</v>
      </c>
      <c r="BB7" s="208" t="s">
        <v>55</v>
      </c>
      <c r="BC7" s="209">
        <v>2018</v>
      </c>
      <c r="BD7" s="209">
        <v>2019</v>
      </c>
      <c r="BE7" s="209">
        <v>2020</v>
      </c>
      <c r="BF7" s="209">
        <v>2021</v>
      </c>
      <c r="BG7" s="209">
        <v>2022</v>
      </c>
      <c r="BH7" s="209">
        <v>2023</v>
      </c>
      <c r="BI7" s="209">
        <v>2024</v>
      </c>
      <c r="BJ7" s="209">
        <v>2025</v>
      </c>
      <c r="BK7" s="209">
        <v>2026</v>
      </c>
      <c r="BL7" s="209">
        <v>2027</v>
      </c>
      <c r="BM7" s="209">
        <v>2028</v>
      </c>
      <c r="BO7" s="56" t="s">
        <v>55</v>
      </c>
      <c r="BP7" s="6">
        <v>2018</v>
      </c>
      <c r="BQ7" s="6">
        <v>2019</v>
      </c>
      <c r="BR7" s="6">
        <v>2020</v>
      </c>
      <c r="BS7" s="6">
        <v>2021</v>
      </c>
      <c r="BT7" s="6">
        <v>2022</v>
      </c>
      <c r="BU7" s="6">
        <v>2023</v>
      </c>
      <c r="BV7" s="6">
        <v>2024</v>
      </c>
      <c r="BW7" s="6">
        <v>2025</v>
      </c>
      <c r="BX7" s="6">
        <v>2026</v>
      </c>
      <c r="BY7" s="6">
        <v>2027</v>
      </c>
      <c r="BZ7" s="6">
        <v>2028</v>
      </c>
      <c r="CB7" s="208" t="s">
        <v>55</v>
      </c>
      <c r="CC7" s="209">
        <v>2018</v>
      </c>
      <c r="CD7" s="209">
        <v>2019</v>
      </c>
      <c r="CE7" s="209">
        <v>2020</v>
      </c>
      <c r="CF7" s="209">
        <v>2021</v>
      </c>
      <c r="CG7" s="209">
        <v>2022</v>
      </c>
      <c r="CH7" s="209">
        <v>2023</v>
      </c>
      <c r="CI7" s="209">
        <v>2024</v>
      </c>
      <c r="CJ7" s="209">
        <v>2025</v>
      </c>
      <c r="CK7" s="209">
        <v>2026</v>
      </c>
      <c r="CL7" s="209">
        <v>2027</v>
      </c>
      <c r="CM7" s="209">
        <v>2028</v>
      </c>
      <c r="CN7" s="165"/>
      <c r="CP7" s="282" t="s">
        <v>149</v>
      </c>
      <c r="CQ7" s="275" t="s">
        <v>150</v>
      </c>
      <c r="CR7" s="298" t="s">
        <v>151</v>
      </c>
      <c r="CS7" s="292" t="s">
        <v>149</v>
      </c>
      <c r="CT7" s="275" t="s">
        <v>150</v>
      </c>
      <c r="CU7" s="298" t="s">
        <v>151</v>
      </c>
      <c r="CV7" s="292" t="s">
        <v>149</v>
      </c>
      <c r="CW7" s="275" t="s">
        <v>150</v>
      </c>
      <c r="CX7" s="276" t="s">
        <v>151</v>
      </c>
      <c r="CY7" s="282" t="s">
        <v>149</v>
      </c>
      <c r="CZ7" s="275" t="s">
        <v>150</v>
      </c>
      <c r="DA7" s="264" t="s">
        <v>151</v>
      </c>
      <c r="DB7" s="282" t="s">
        <v>149</v>
      </c>
      <c r="DC7" s="275" t="s">
        <v>150</v>
      </c>
      <c r="DD7" s="298" t="s">
        <v>151</v>
      </c>
      <c r="DE7" s="292" t="s">
        <v>149</v>
      </c>
      <c r="DF7" s="275" t="s">
        <v>150</v>
      </c>
      <c r="DG7" s="276" t="s">
        <v>151</v>
      </c>
      <c r="DH7" s="282" t="s">
        <v>149</v>
      </c>
      <c r="DI7" s="275" t="s">
        <v>150</v>
      </c>
      <c r="DJ7" s="264" t="s">
        <v>151</v>
      </c>
      <c r="DL7" s="208" t="s">
        <v>55</v>
      </c>
      <c r="DM7" s="209">
        <v>2018</v>
      </c>
      <c r="DN7" s="209">
        <v>2019</v>
      </c>
      <c r="DO7" s="209">
        <v>2020</v>
      </c>
      <c r="DP7" s="209">
        <v>2021</v>
      </c>
      <c r="DQ7" s="209">
        <v>2022</v>
      </c>
      <c r="DR7" s="209">
        <v>2023</v>
      </c>
      <c r="DS7" s="209">
        <v>2024</v>
      </c>
      <c r="DT7" s="209">
        <v>2025</v>
      </c>
      <c r="DU7" s="209">
        <v>2026</v>
      </c>
      <c r="DV7" s="209">
        <v>2027</v>
      </c>
      <c r="DW7" s="209">
        <v>2028</v>
      </c>
      <c r="DY7" s="208" t="s">
        <v>55</v>
      </c>
      <c r="DZ7" s="209">
        <v>2018</v>
      </c>
      <c r="EA7" s="209">
        <v>2019</v>
      </c>
      <c r="EB7" s="209">
        <v>2020</v>
      </c>
      <c r="EC7" s="209">
        <v>2021</v>
      </c>
      <c r="ED7" s="209">
        <v>2022</v>
      </c>
      <c r="EE7" s="209">
        <v>2023</v>
      </c>
      <c r="EF7" s="209">
        <v>2024</v>
      </c>
      <c r="EG7" s="209">
        <v>2025</v>
      </c>
      <c r="EH7" s="209">
        <v>2026</v>
      </c>
      <c r="EI7" s="209">
        <v>2027</v>
      </c>
      <c r="EJ7" s="209">
        <v>2028</v>
      </c>
      <c r="EL7" s="208" t="s">
        <v>55</v>
      </c>
      <c r="EM7" s="209">
        <v>2018</v>
      </c>
      <c r="EN7" s="209">
        <v>2019</v>
      </c>
      <c r="EO7" s="209">
        <v>2020</v>
      </c>
      <c r="EP7" s="209">
        <v>2021</v>
      </c>
      <c r="EQ7" s="209">
        <v>2022</v>
      </c>
      <c r="ER7" s="209">
        <v>2023</v>
      </c>
      <c r="ES7" s="209">
        <v>2024</v>
      </c>
      <c r="ET7" s="209">
        <v>2025</v>
      </c>
      <c r="EU7" s="209">
        <v>2026</v>
      </c>
      <c r="EV7" s="209">
        <v>2027</v>
      </c>
      <c r="EW7" s="209">
        <v>2028</v>
      </c>
      <c r="EY7" s="208" t="s">
        <v>55</v>
      </c>
      <c r="EZ7" s="209">
        <v>2018</v>
      </c>
      <c r="FA7" s="209">
        <v>2019</v>
      </c>
      <c r="FB7" s="209">
        <v>2020</v>
      </c>
      <c r="FC7" s="209">
        <v>2021</v>
      </c>
      <c r="FD7" s="209">
        <v>2022</v>
      </c>
      <c r="FE7" s="209">
        <v>2023</v>
      </c>
      <c r="FF7" s="209">
        <v>2024</v>
      </c>
      <c r="FG7" s="209">
        <v>2025</v>
      </c>
      <c r="FH7" s="209">
        <v>2026</v>
      </c>
      <c r="FI7" s="209">
        <v>2027</v>
      </c>
      <c r="FJ7" s="209">
        <v>2028</v>
      </c>
      <c r="FL7" s="208" t="s">
        <v>55</v>
      </c>
      <c r="FM7" s="209">
        <v>2018</v>
      </c>
      <c r="FN7" s="209">
        <v>2019</v>
      </c>
      <c r="FO7" s="209">
        <v>2020</v>
      </c>
      <c r="FP7" s="209">
        <v>2021</v>
      </c>
      <c r="FQ7" s="209">
        <v>2022</v>
      </c>
      <c r="FR7" s="209">
        <v>2023</v>
      </c>
      <c r="FS7" s="209">
        <v>2024</v>
      </c>
      <c r="FT7" s="209">
        <v>2025</v>
      </c>
      <c r="FU7" s="209">
        <v>2026</v>
      </c>
      <c r="FV7" s="209">
        <v>2027</v>
      </c>
      <c r="FW7" s="209">
        <v>2028</v>
      </c>
      <c r="FY7" s="208" t="s">
        <v>55</v>
      </c>
      <c r="FZ7" s="209">
        <v>2018</v>
      </c>
      <c r="GA7" s="209">
        <v>2019</v>
      </c>
      <c r="GB7" s="209">
        <v>2020</v>
      </c>
      <c r="GC7" s="209">
        <v>2021</v>
      </c>
      <c r="GD7" s="209">
        <v>2022</v>
      </c>
      <c r="GE7" s="209">
        <v>2023</v>
      </c>
      <c r="GF7" s="209">
        <v>2024</v>
      </c>
      <c r="GG7" s="209">
        <v>2025</v>
      </c>
      <c r="GH7" s="209">
        <v>2026</v>
      </c>
      <c r="GI7" s="209">
        <v>2027</v>
      </c>
      <c r="GJ7" s="209">
        <v>2028</v>
      </c>
      <c r="GL7" s="208" t="s">
        <v>55</v>
      </c>
      <c r="GM7" s="209">
        <v>2018</v>
      </c>
      <c r="GN7" s="209">
        <v>2019</v>
      </c>
      <c r="GO7" s="209">
        <v>2020</v>
      </c>
      <c r="GP7" s="209">
        <v>2021</v>
      </c>
      <c r="GQ7" s="209">
        <v>2022</v>
      </c>
      <c r="GR7" s="209">
        <v>2023</v>
      </c>
      <c r="GS7" s="209">
        <v>2024</v>
      </c>
      <c r="GT7" s="209">
        <v>2025</v>
      </c>
      <c r="GU7" s="209">
        <v>2026</v>
      </c>
      <c r="GV7" s="209">
        <v>2027</v>
      </c>
      <c r="GW7" s="209">
        <v>2028</v>
      </c>
      <c r="GY7" s="208" t="s">
        <v>55</v>
      </c>
      <c r="GZ7" s="209">
        <v>2018</v>
      </c>
      <c r="HA7" s="209">
        <v>2019</v>
      </c>
      <c r="HB7" s="209">
        <v>2020</v>
      </c>
      <c r="HC7" s="209">
        <v>2021</v>
      </c>
      <c r="HD7" s="209">
        <v>2022</v>
      </c>
      <c r="HE7" s="209">
        <v>2023</v>
      </c>
      <c r="HF7" s="209">
        <v>2024</v>
      </c>
      <c r="HG7" s="209">
        <v>2025</v>
      </c>
      <c r="HH7" s="209">
        <v>2026</v>
      </c>
      <c r="HI7" s="209">
        <v>2027</v>
      </c>
      <c r="HJ7" s="209">
        <v>2028</v>
      </c>
      <c r="HL7" s="208" t="s">
        <v>55</v>
      </c>
      <c r="HM7" s="209">
        <v>2018</v>
      </c>
      <c r="HN7" s="209">
        <v>2019</v>
      </c>
      <c r="HO7" s="209">
        <v>2020</v>
      </c>
      <c r="HP7" s="209">
        <v>2021</v>
      </c>
      <c r="HQ7" s="209">
        <v>2022</v>
      </c>
      <c r="HR7" s="209">
        <v>2023</v>
      </c>
      <c r="HS7" s="209">
        <v>2024</v>
      </c>
      <c r="HT7" s="209">
        <v>2025</v>
      </c>
      <c r="HU7" s="209">
        <v>2026</v>
      </c>
      <c r="HV7" s="209">
        <v>2027</v>
      </c>
      <c r="HW7" s="209">
        <v>2028</v>
      </c>
      <c r="HY7" s="208" t="s">
        <v>55</v>
      </c>
      <c r="HZ7" s="209">
        <v>2018</v>
      </c>
      <c r="IA7" s="209">
        <v>2019</v>
      </c>
      <c r="IB7" s="209">
        <v>2020</v>
      </c>
      <c r="IC7" s="209">
        <v>2021</v>
      </c>
      <c r="ID7" s="209">
        <v>2022</v>
      </c>
      <c r="IE7" s="209">
        <v>2023</v>
      </c>
      <c r="IF7" s="209">
        <v>2024</v>
      </c>
      <c r="IG7" s="209">
        <v>2025</v>
      </c>
      <c r="IH7" s="209">
        <v>2026</v>
      </c>
      <c r="II7" s="209">
        <v>2027</v>
      </c>
      <c r="IJ7" s="209">
        <v>2028</v>
      </c>
      <c r="IL7" s="208" t="s">
        <v>55</v>
      </c>
      <c r="IM7" s="209">
        <v>2018</v>
      </c>
      <c r="IN7" s="209">
        <v>2019</v>
      </c>
      <c r="IO7" s="209">
        <v>2020</v>
      </c>
      <c r="IP7" s="209">
        <v>2021</v>
      </c>
      <c r="IQ7" s="209">
        <v>2022</v>
      </c>
      <c r="IR7" s="209">
        <v>2023</v>
      </c>
      <c r="IS7" s="209">
        <v>2024</v>
      </c>
      <c r="IT7" s="209">
        <v>2025</v>
      </c>
      <c r="IU7" s="209">
        <v>2026</v>
      </c>
      <c r="IV7" s="209">
        <v>2027</v>
      </c>
      <c r="IW7" s="209">
        <v>2028</v>
      </c>
      <c r="IY7" s="208" t="s">
        <v>55</v>
      </c>
      <c r="IZ7" s="209">
        <v>2018</v>
      </c>
      <c r="JA7" s="209">
        <v>2019</v>
      </c>
      <c r="JB7" s="209">
        <v>2020</v>
      </c>
      <c r="JC7" s="209">
        <v>2021</v>
      </c>
      <c r="JD7" s="209">
        <v>2022</v>
      </c>
      <c r="JE7" s="209">
        <v>2023</v>
      </c>
      <c r="JF7" s="209">
        <v>2024</v>
      </c>
      <c r="JG7" s="209">
        <v>2025</v>
      </c>
      <c r="JH7" s="209">
        <v>2026</v>
      </c>
      <c r="JI7" s="209">
        <v>2027</v>
      </c>
      <c r="JJ7" s="209">
        <v>2028</v>
      </c>
    </row>
    <row r="8" spans="1:270">
      <c r="A8" s="110" t="s">
        <v>64</v>
      </c>
      <c r="B8" s="138" t="str">
        <f>WDM!B71</f>
        <v>CWDM TR 1 Gbps  40 km All</v>
      </c>
      <c r="C8" s="210">
        <f>WDM!C71</f>
        <v>47239</v>
      </c>
      <c r="D8" s="210">
        <f>WDM!D71</f>
        <v>31915</v>
      </c>
      <c r="E8" s="210">
        <f>WDM!E71</f>
        <v>0</v>
      </c>
      <c r="F8" s="210">
        <f>WDM!F71</f>
        <v>0</v>
      </c>
      <c r="G8" s="210">
        <f>WDM!G71</f>
        <v>0</v>
      </c>
      <c r="H8" s="210">
        <f>WDM!H71</f>
        <v>0</v>
      </c>
      <c r="I8" s="210">
        <f>WDM!I71</f>
        <v>0</v>
      </c>
      <c r="J8" s="210">
        <f>WDM!J71</f>
        <v>0</v>
      </c>
      <c r="K8" s="210">
        <f>WDM!K71</f>
        <v>0</v>
      </c>
      <c r="L8" s="210">
        <f>WDM!L71</f>
        <v>0</v>
      </c>
      <c r="M8" s="210">
        <f>WDM!M71</f>
        <v>0</v>
      </c>
      <c r="O8" s="138" t="str">
        <f t="shared" ref="O8:O71" si="0">B8</f>
        <v>CWDM TR 1 Gbps  40 km All</v>
      </c>
      <c r="P8" s="210">
        <f>WDM!C102</f>
        <v>0</v>
      </c>
      <c r="Q8" s="210">
        <f>WDM!D102</f>
        <v>0</v>
      </c>
      <c r="R8" s="210">
        <f>WDM!E102</f>
        <v>0</v>
      </c>
      <c r="S8" s="210">
        <f>WDM!F102</f>
        <v>0</v>
      </c>
      <c r="T8" s="210">
        <f>WDM!G102</f>
        <v>0</v>
      </c>
      <c r="U8" s="210">
        <f>WDM!H102</f>
        <v>0</v>
      </c>
      <c r="V8" s="210">
        <f>WDM!I102</f>
        <v>0</v>
      </c>
      <c r="W8" s="210">
        <f>WDM!J102</f>
        <v>0</v>
      </c>
      <c r="X8" s="210">
        <f>WDM!K102</f>
        <v>0</v>
      </c>
      <c r="Y8" s="210">
        <f>WDM!L102</f>
        <v>0</v>
      </c>
      <c r="Z8" s="210">
        <f>WDM!M102</f>
        <v>0</v>
      </c>
      <c r="AB8" s="138" t="str">
        <f t="shared" ref="AB8:AB71" si="1">O8</f>
        <v>CWDM TR 1 Gbps  40 km All</v>
      </c>
      <c r="AC8" s="210">
        <f>WDM!C40</f>
        <v>0</v>
      </c>
      <c r="AD8" s="210">
        <f>WDM!D40</f>
        <v>0</v>
      </c>
      <c r="AE8" s="210">
        <f>WDM!E40</f>
        <v>0</v>
      </c>
      <c r="AF8" s="210">
        <f>WDM!F40</f>
        <v>0</v>
      </c>
      <c r="AG8" s="210">
        <f>WDM!G40</f>
        <v>0</v>
      </c>
      <c r="AH8" s="210">
        <f>WDM!H40</f>
        <v>0</v>
      </c>
      <c r="AI8" s="210">
        <f>WDM!I40</f>
        <v>0</v>
      </c>
      <c r="AJ8" s="210">
        <f>WDM!J40</f>
        <v>0</v>
      </c>
      <c r="AK8" s="210">
        <f>WDM!K40</f>
        <v>0</v>
      </c>
      <c r="AL8" s="210">
        <f>WDM!L40</f>
        <v>0</v>
      </c>
      <c r="AM8" s="210">
        <f>WDM!M40</f>
        <v>0</v>
      </c>
      <c r="AO8" s="138" t="str">
        <f t="shared" ref="AO8:AO71" si="2">AB8</f>
        <v>CWDM TR 1 Gbps  40 km All</v>
      </c>
      <c r="AP8" s="210">
        <f>WDM!C133</f>
        <v>0</v>
      </c>
      <c r="AQ8" s="210">
        <f>WDM!D133</f>
        <v>0</v>
      </c>
      <c r="AR8" s="210">
        <f>WDM!E133</f>
        <v>0</v>
      </c>
      <c r="AS8" s="210">
        <f>WDM!F133</f>
        <v>0</v>
      </c>
      <c r="AT8" s="210">
        <f>WDM!G133</f>
        <v>0</v>
      </c>
      <c r="AU8" s="210">
        <f>WDM!H133</f>
        <v>0</v>
      </c>
      <c r="AV8" s="210">
        <f>WDM!I133</f>
        <v>0</v>
      </c>
      <c r="AW8" s="210">
        <f>WDM!J133</f>
        <v>0</v>
      </c>
      <c r="AX8" s="210">
        <f>WDM!K133</f>
        <v>0</v>
      </c>
      <c r="AY8" s="210">
        <f>WDM!L133</f>
        <v>0</v>
      </c>
      <c r="AZ8" s="210">
        <f>WDM!M133</f>
        <v>0</v>
      </c>
      <c r="BB8" s="138" t="str">
        <f t="shared" ref="BB8:BB71" si="3">AO8</f>
        <v>CWDM TR 1 Gbps  40 km All</v>
      </c>
      <c r="BC8" s="210">
        <f>WDM!C164</f>
        <v>0</v>
      </c>
      <c r="BD8" s="210">
        <f>WDM!D164</f>
        <v>0</v>
      </c>
      <c r="BE8" s="210">
        <f>WDM!E164</f>
        <v>0</v>
      </c>
      <c r="BF8" s="210">
        <f>WDM!F164</f>
        <v>0</v>
      </c>
      <c r="BG8" s="210">
        <f>WDM!G164</f>
        <v>0</v>
      </c>
      <c r="BH8" s="210">
        <f>WDM!H164</f>
        <v>0</v>
      </c>
      <c r="BI8" s="210">
        <f>WDM!I164</f>
        <v>0</v>
      </c>
      <c r="BJ8" s="210">
        <f>WDM!J164</f>
        <v>0</v>
      </c>
      <c r="BK8" s="210">
        <f>WDM!K164</f>
        <v>0</v>
      </c>
      <c r="BL8" s="210">
        <f>WDM!L164</f>
        <v>0</v>
      </c>
      <c r="BM8" s="210">
        <f>WDM!M164</f>
        <v>0</v>
      </c>
      <c r="BO8" s="138" t="str">
        <f t="shared" ref="BO8:BO71" si="4">BB8</f>
        <v>CWDM TR 1 Gbps  40 km All</v>
      </c>
      <c r="BP8" s="210">
        <f>WDM!C195</f>
        <v>0</v>
      </c>
      <c r="BQ8" s="210">
        <f>WDM!D195</f>
        <v>0</v>
      </c>
      <c r="BR8" s="210">
        <f>WDM!E195</f>
        <v>0</v>
      </c>
      <c r="BS8" s="210">
        <f>WDM!F195</f>
        <v>0</v>
      </c>
      <c r="BT8" s="210">
        <f>WDM!G195</f>
        <v>0</v>
      </c>
      <c r="BU8" s="210">
        <f>WDM!H195</f>
        <v>0</v>
      </c>
      <c r="BV8" s="210">
        <f>WDM!I195</f>
        <v>0</v>
      </c>
      <c r="BW8" s="210">
        <f>WDM!J195</f>
        <v>0</v>
      </c>
      <c r="BX8" s="210">
        <f>WDM!K195</f>
        <v>0</v>
      </c>
      <c r="BY8" s="210">
        <f>WDM!L195</f>
        <v>0</v>
      </c>
      <c r="BZ8" s="210">
        <f>WDM!M195</f>
        <v>0</v>
      </c>
      <c r="CB8" s="138" t="str">
        <f t="shared" ref="CB8:CB71" si="5">BO8</f>
        <v>CWDM TR 1 Gbps  40 km All</v>
      </c>
      <c r="CC8" s="210">
        <f>WDM!C226</f>
        <v>0</v>
      </c>
      <c r="CD8" s="210">
        <f>WDM!D226</f>
        <v>0</v>
      </c>
      <c r="CE8" s="210">
        <f>WDM!E226</f>
        <v>0</v>
      </c>
      <c r="CF8" s="210">
        <f>WDM!F226</f>
        <v>0</v>
      </c>
      <c r="CG8" s="210">
        <f>WDM!G226</f>
        <v>0</v>
      </c>
      <c r="CH8" s="210">
        <f>WDM!H226</f>
        <v>0</v>
      </c>
      <c r="CI8" s="210">
        <f>WDM!I226</f>
        <v>0</v>
      </c>
      <c r="CJ8" s="210">
        <f>WDM!J226</f>
        <v>0</v>
      </c>
      <c r="CK8" s="210">
        <f>WDM!K226</f>
        <v>0</v>
      </c>
      <c r="CL8" s="210">
        <f>WDM!L226</f>
        <v>0</v>
      </c>
      <c r="CM8" s="210">
        <f>WDM!M226</f>
        <v>0</v>
      </c>
      <c r="CN8" s="214"/>
      <c r="CP8" s="293">
        <v>1</v>
      </c>
      <c r="CQ8" s="265">
        <v>1</v>
      </c>
      <c r="CR8" s="299">
        <v>1</v>
      </c>
      <c r="CS8" s="293">
        <v>1</v>
      </c>
      <c r="CT8" s="265">
        <v>1</v>
      </c>
      <c r="CU8" s="299">
        <v>1</v>
      </c>
      <c r="CV8" s="303"/>
      <c r="CW8" s="269"/>
      <c r="CX8" s="277"/>
      <c r="CY8" s="283"/>
      <c r="CZ8" s="269"/>
      <c r="DA8" s="277"/>
      <c r="DB8" s="283"/>
      <c r="DC8" s="269"/>
      <c r="DD8" s="306"/>
      <c r="DE8" s="303"/>
      <c r="DF8" s="269"/>
      <c r="DG8" s="277"/>
      <c r="DH8" s="283"/>
      <c r="DI8" s="269"/>
      <c r="DJ8" s="269"/>
      <c r="DL8" s="138" t="str">
        <f t="shared" ref="DL8:DL32" si="6">B8</f>
        <v>CWDM TR 1 Gbps  40 km All</v>
      </c>
      <c r="DM8" s="210">
        <f t="shared" ref="DM8:DM71" si="7">$CP8*C8+$CS8*P8+$CV8*AC8+$DE8*BP8+$DH8*CC8</f>
        <v>47239</v>
      </c>
      <c r="DN8" s="210">
        <f t="shared" ref="DN8:DN71" si="8">$CP8*D8+$CS8*Q8+$CV8*AD8+$DE8*BQ8+$DH8*CD8</f>
        <v>31915</v>
      </c>
      <c r="DO8" s="210">
        <f t="shared" ref="DO8:DO71" si="9">$CP8*E8+$CS8*R8+$CV8*AE8+$DE8*BR8+$DH8*CE8</f>
        <v>0</v>
      </c>
      <c r="DP8" s="210">
        <f t="shared" ref="DP8:DP71" si="10">$CP8*F8+$CS8*S8+$CV8*AF8+$DE8*BS8+$DH8*CF8</f>
        <v>0</v>
      </c>
      <c r="DQ8" s="210">
        <f t="shared" ref="DQ8:DQ71" si="11">$CP8*G8+$CS8*T8+$CV8*AG8+$DE8*BT8+$DH8*CG8</f>
        <v>0</v>
      </c>
      <c r="DR8" s="210">
        <f t="shared" ref="DR8:DR71" si="12">$CP8*H8+$CS8*U8+$CV8*AH8+$DE8*BU8+$DH8*CH8</f>
        <v>0</v>
      </c>
      <c r="DS8" s="210">
        <f t="shared" ref="DS8:DS71" si="13">$CP8*I8+$CS8*V8+$CV8*AI8+$DE8*BV8+$DH8*CI8</f>
        <v>0</v>
      </c>
      <c r="DT8" s="210">
        <f t="shared" ref="DT8:DT71" si="14">$CP8*J8+$CS8*W8+$CV8*AJ8+$DE8*BW8+$DH8*CJ8</f>
        <v>0</v>
      </c>
      <c r="DU8" s="210">
        <f t="shared" ref="DU8:DU71" si="15">$CP8*K8+$CS8*X8+$CV8*AK8+$DE8*BX8+$DH8*CK8</f>
        <v>0</v>
      </c>
      <c r="DV8" s="210">
        <f t="shared" ref="DV8:DV71" si="16">$CP8*L8+$CS8*Y8+$CV8*AL8+$DE8*BY8+$DH8*CL8</f>
        <v>0</v>
      </c>
      <c r="DW8" s="210">
        <f t="shared" ref="DW8:DW71" si="17">$CP8*M8+$CS8*Z8+$CV8*AM8+$DE8*BZ8+$DH8*CM8</f>
        <v>0</v>
      </c>
      <c r="DY8" s="138" t="str">
        <f t="shared" ref="DY8:DY32" si="18">O8</f>
        <v>CWDM TR 1 Gbps  40 km All</v>
      </c>
      <c r="DZ8" s="210">
        <f t="shared" ref="DZ8:DZ71" si="19">+$CY8*AP8+$DB8*BC8</f>
        <v>0</v>
      </c>
      <c r="EA8" s="210">
        <f t="shared" ref="EA8:EA71" si="20">+$CY8*AQ8+$DB8*BD8</f>
        <v>0</v>
      </c>
      <c r="EB8" s="210">
        <f t="shared" ref="EB8:EB71" si="21">+$CY8*AR8+$DB8*BE8</f>
        <v>0</v>
      </c>
      <c r="EC8" s="210">
        <f t="shared" ref="EC8:EC71" si="22">+$CY8*AS8+$DB8*BF8</f>
        <v>0</v>
      </c>
      <c r="ED8" s="210">
        <f t="shared" ref="ED8:ED71" si="23">+$CY8*AT8+$DB8*BG8</f>
        <v>0</v>
      </c>
      <c r="EE8" s="210">
        <f t="shared" ref="EE8:EE71" si="24">+$CY8*AU8+$DB8*BH8</f>
        <v>0</v>
      </c>
      <c r="EF8" s="210">
        <f t="shared" ref="EF8:EF71" si="25">+$CY8*AV8+$DB8*BI8</f>
        <v>0</v>
      </c>
      <c r="EG8" s="210">
        <f t="shared" ref="EG8:EG71" si="26">+$CY8*AW8+$DB8*BJ8</f>
        <v>0</v>
      </c>
      <c r="EH8" s="210">
        <f t="shared" ref="EH8:EH71" si="27">+$CY8*AX8+$DB8*BK8</f>
        <v>0</v>
      </c>
      <c r="EI8" s="210">
        <f t="shared" ref="EI8:EI71" si="28">+$CY8*AY8+$DB8*BL8</f>
        <v>0</v>
      </c>
      <c r="EJ8" s="210">
        <f t="shared" ref="EJ8:EJ71" si="29">+$CY8*AZ8+$DB8*BM8</f>
        <v>0</v>
      </c>
      <c r="EL8" s="138" t="str">
        <f t="shared" ref="EL8:EL32" si="30">AB8</f>
        <v>CWDM TR 1 Gbps  40 km All</v>
      </c>
      <c r="EM8" s="210">
        <f t="shared" ref="EM8:EM71" si="31">$CQ8*C8+$CT8*P8+$CW8*AC8+$DF8*BP8+$DI8*CC8</f>
        <v>47239</v>
      </c>
      <c r="EN8" s="210">
        <f t="shared" ref="EN8:EN71" si="32">$CQ8*D8+$CT8*Q8+$CW8*AD8+$DF8*BQ8+$DI8*CD8</f>
        <v>31915</v>
      </c>
      <c r="EO8" s="210">
        <f t="shared" ref="EO8:EO71" si="33">$CQ8*E8+$CT8*R8+$CW8*AE8+$DF8*BR8+$DI8*CE8</f>
        <v>0</v>
      </c>
      <c r="EP8" s="210">
        <f t="shared" ref="EP8:EP71" si="34">$CQ8*F8+$CT8*S8+$CW8*AF8+$DF8*BS8+$DI8*CF8</f>
        <v>0</v>
      </c>
      <c r="EQ8" s="210">
        <f t="shared" ref="EQ8:EQ71" si="35">$CQ8*G8+$CT8*T8+$CW8*AG8+$DF8*BT8+$DI8*CG8</f>
        <v>0</v>
      </c>
      <c r="ER8" s="210">
        <f t="shared" ref="ER8:ER71" si="36">$CQ8*H8+$CT8*U8+$CW8*AH8+$DF8*BU8+$DI8*CH8</f>
        <v>0</v>
      </c>
      <c r="ES8" s="210">
        <f t="shared" ref="ES8:ES71" si="37">$CQ8*I8+$CT8*V8+$CW8*AI8+$DF8*BV8+$DI8*CI8</f>
        <v>0</v>
      </c>
      <c r="ET8" s="210">
        <f t="shared" ref="ET8:ET71" si="38">$CQ8*J8+$CT8*W8+$CW8*AJ8+$DF8*BW8+$DI8*CJ8</f>
        <v>0</v>
      </c>
      <c r="EU8" s="210">
        <f t="shared" ref="EU8:EU71" si="39">$CQ8*K8+$CT8*X8+$CW8*AK8+$DF8*BX8+$DI8*CK8</f>
        <v>0</v>
      </c>
      <c r="EV8" s="210">
        <f t="shared" ref="EV8:EV71" si="40">$CQ8*L8+$CT8*Y8+$CW8*AL8+$DF8*BY8+$DI8*CL8</f>
        <v>0</v>
      </c>
      <c r="EW8" s="210">
        <f t="shared" ref="EW8:EW71" si="41">$CQ8*M8+$CT8*Z8+$CW8*AM8+$DF8*BZ8+$DI8*CM8</f>
        <v>0</v>
      </c>
      <c r="EY8" s="138" t="str">
        <f t="shared" ref="EY8:EY71" si="42">B8</f>
        <v>CWDM TR 1 Gbps  40 km All</v>
      </c>
      <c r="EZ8" s="210">
        <f t="shared" ref="EZ8:EZ31" si="43">$CR8*C8+$CU8*P8+$CX8*AC8+$DA8*AP8+$DD8*BC8+$DG8*BP8+$DJ8*CC8</f>
        <v>47239</v>
      </c>
      <c r="FA8" s="210">
        <f t="shared" ref="FA8:FA31" si="44">$CR8*D8+$CU8*Q8+$CX8*AD8+$DA8*AQ8+$DD8*BD8+$DG8*BQ8+$DJ8*CD8</f>
        <v>31915</v>
      </c>
      <c r="FB8" s="210">
        <f t="shared" ref="FB8:FB31" si="45">$CR8*E8+$CU8*R8+$CX8*AE8+$DA8*AR8+$DD8*BE8+$DG8*BR8+$DJ8*CE8</f>
        <v>0</v>
      </c>
      <c r="FC8" s="210">
        <f t="shared" ref="FC8:FC31" si="46">$CR8*F8+$CU8*S8+$CX8*AF8+$DA8*AS8+$DD8*BF8+$DG8*BS8+$DJ8*CF8</f>
        <v>0</v>
      </c>
      <c r="FD8" s="210">
        <f t="shared" ref="FD8:FD31" si="47">$CR8*G8+$CU8*T8+$CX8*AG8+$DA8*AT8+$DD8*BG8+$DG8*BT8+$DJ8*CG8</f>
        <v>0</v>
      </c>
      <c r="FE8" s="210">
        <f t="shared" ref="FE8:FE31" si="48">$CR8*H8+$CU8*U8+$CX8*AH8+$DA8*AU8+$DD8*BH8+$DG8*BU8+$DJ8*CH8</f>
        <v>0</v>
      </c>
      <c r="FF8" s="210">
        <f t="shared" ref="FF8:FF31" si="49">$CR8*I8+$CU8*V8+$CX8*AI8+$DA8*AV8+$DD8*BI8+$DG8*BV8+$DJ8*CI8</f>
        <v>0</v>
      </c>
      <c r="FG8" s="210">
        <f t="shared" ref="FG8:FG31" si="50">$CR8*J8+$CU8*W8+$CX8*AJ8+$DA8*AW8+$DD8*BJ8+$DG8*BW8+$DJ8*CJ8</f>
        <v>0</v>
      </c>
      <c r="FH8" s="210">
        <f t="shared" ref="FH8:FH31" si="51">$CR8*K8+$CU8*X8+$CX8*AK8+$DA8*AX8+$DD8*BK8+$DG8*BX8+$DJ8*CK8</f>
        <v>0</v>
      </c>
      <c r="FI8" s="210">
        <f t="shared" ref="FI8:FI31" si="52">$CR8*L8+$CU8*Y8+$CX8*AL8+$DA8*AY8+$DD8*BL8+$DG8*BY8+$DJ8*CL8</f>
        <v>0</v>
      </c>
      <c r="FJ8" s="210">
        <f t="shared" ref="FJ8:FJ31" si="53">$CR8*M8+$CU8*Z8+$CX8*AM8+$DA8*AZ8+$DD8*BM8+$DG8*BZ8+$DJ8*CM8</f>
        <v>0</v>
      </c>
      <c r="FL8" s="138" t="str">
        <f t="shared" ref="FL8:FL32" si="54">AO8</f>
        <v>CWDM TR 1 Gbps  40 km All</v>
      </c>
      <c r="FM8" s="233">
        <f t="shared" ref="FM8:FM71" si="55">($CP8*C8*$CP$5+$CS8*P8*$CS$5+$CV8*AC8*$CV$5+$DE8*BP8*$DE$5+$DH8*CC8*$DH$5)/10^6</f>
        <v>0.14171700000000001</v>
      </c>
      <c r="FN8" s="233">
        <f t="shared" ref="FN8:FN71" si="56">($CP8*D8*$CP$5+$CS8*Q8*$CS$5+$CV8*AD8*$CV$5+$DE8*BQ8*$DE$5+$DH8*CD8*$DH$5)/10^6</f>
        <v>9.5744999999999997E-2</v>
      </c>
      <c r="FO8" s="233">
        <f t="shared" ref="FO8:FO71" si="57">($CP8*E8*$CP$5+$CS8*R8*$CS$5+$CV8*AE8*$CV$5+$DE8*BR8*$DE$5+$DH8*CE8*$DH$5)/10^6</f>
        <v>0</v>
      </c>
      <c r="FP8" s="233">
        <f t="shared" ref="FP8:FP71" si="58">($CP8*F8*$CP$5+$CS8*S8*$CS$5+$CV8*AF8*$CV$5+$DE8*BS8*$DE$5+$DH8*CF8*$DH$5)/10^6</f>
        <v>0</v>
      </c>
      <c r="FQ8" s="233">
        <f t="shared" ref="FQ8:FQ71" si="59">($CP8*G8*$CP$5+$CS8*T8*$CS$5+$CV8*AG8*$CV$5+$DE8*BT8*$DE$5+$DH8*CG8*$DH$5)/10^6</f>
        <v>0</v>
      </c>
      <c r="FR8" s="233">
        <f t="shared" ref="FR8:FR71" si="60">($CP8*H8*$CP$5+$CS8*U8*$CS$5+$CV8*AH8*$CV$5+$DE8*BU8*$DE$5+$DH8*CH8*$DH$5)/10^6</f>
        <v>0</v>
      </c>
      <c r="FS8" s="233">
        <f t="shared" ref="FS8:FS71" si="61">($CP8*I8*$CP$5+$CS8*V8*$CS$5+$CV8*AI8*$CV$5+$DE8*BV8*$DE$5+$DH8*CI8*$DH$5)/10^6</f>
        <v>0</v>
      </c>
      <c r="FT8" s="233">
        <f t="shared" ref="FT8:FT71" si="62">($CP8*J8*$CP$5+$CS8*W8*$CS$5+$CV8*AJ8*$CV$5+$DE8*BW8*$DE$5+$DH8*CJ8*$DH$5)/10^6</f>
        <v>0</v>
      </c>
      <c r="FU8" s="233">
        <f t="shared" ref="FU8:FU71" si="63">($CP8*K8*$CP$5+$CS8*X8*$CS$5+$CV8*AK8*$CV$5+$DE8*BX8*$DE$5+$DH8*CK8*$DH$5)/10^6</f>
        <v>0</v>
      </c>
      <c r="FV8" s="233">
        <f t="shared" ref="FV8:FV71" si="64">($CP8*L8*$CP$5+$CS8*Y8*$CS$5+$CV8*AL8*$CV$5+$DE8*BY8*$DE$5+$DH8*CL8*$DH$5)/10^6</f>
        <v>0</v>
      </c>
      <c r="FW8" s="233">
        <f t="shared" ref="FW8:FW71" si="65">($CP8*M8*$CP$5+$CS8*Z8*$CS$5+$CV8*AM8*$CV$5+$DE8*BZ8*$DE$5+$DH8*CM8*$DH$5)/10^6</f>
        <v>0</v>
      </c>
      <c r="FY8" s="138" t="str">
        <f t="shared" ref="FY8:FY32" si="66">BB8</f>
        <v>CWDM TR 1 Gbps  40 km All</v>
      </c>
      <c r="FZ8" s="233">
        <f t="shared" ref="FZ8:FZ71" si="67">($CY8*AP8*$CY$5+$DB8*BC8*$DB$5)/10^6</f>
        <v>0</v>
      </c>
      <c r="GA8" s="233">
        <f t="shared" ref="GA8:GA71" si="68">($CY8*AQ8*$CY$5+$DB8*BD8*$DB$5)/10^6</f>
        <v>0</v>
      </c>
      <c r="GB8" s="233">
        <f t="shared" ref="GB8:GB71" si="69">($CY8*AR8*$CY$5+$DB8*BE8*$DB$5)/10^6</f>
        <v>0</v>
      </c>
      <c r="GC8" s="233">
        <f t="shared" ref="GC8:GC71" si="70">($CY8*AS8*$CY$5+$DB8*BF8*$DB$5)/10^6</f>
        <v>0</v>
      </c>
      <c r="GD8" s="233">
        <f t="shared" ref="GD8:GD71" si="71">($CY8*AT8*$CY$5+$DB8*BG8*$DB$5)/10^6</f>
        <v>0</v>
      </c>
      <c r="GE8" s="233">
        <f t="shared" ref="GE8:GE71" si="72">($CY8*AU8*$CY$5+$DB8*BH8*$DB$5)/10^6</f>
        <v>0</v>
      </c>
      <c r="GF8" s="233">
        <f t="shared" ref="GF8:GF71" si="73">($CY8*AV8*$CY$5+$DB8*BI8*$DB$5)/10^6</f>
        <v>0</v>
      </c>
      <c r="GG8" s="233">
        <f t="shared" ref="GG8:GG71" si="74">($CY8*AW8*$CY$5+$DB8*BJ8*$DB$5)/10^6</f>
        <v>0</v>
      </c>
      <c r="GH8" s="233">
        <f t="shared" ref="GH8:GH71" si="75">($CY8*AX8*$CY$5+$DB8*BK8*$DB$5)/10^6</f>
        <v>0</v>
      </c>
      <c r="GI8" s="233">
        <f t="shared" ref="GI8:GI71" si="76">($CY8*AY8*$CY$5+$DB8*BL8*$DB$5)/10^6</f>
        <v>0</v>
      </c>
      <c r="GJ8" s="233">
        <f t="shared" ref="GJ8:GJ71" si="77">($CY8*AZ8*$CY$5+$DB8*BM8*$DB$5)/10^6</f>
        <v>0</v>
      </c>
      <c r="GL8" s="138" t="str">
        <f t="shared" ref="GL8:GL32" si="78">AO8</f>
        <v>CWDM TR 1 Gbps  40 km All</v>
      </c>
      <c r="GM8" s="310">
        <f t="shared" ref="GM8:GM71" si="79">($CQ8*C8*$CQ$5+$CT8*P8*$CT$5+$CW8*AC8*$CW$5+$CZ8*AP8*$CZ$5+$DC8*BC8*$DC$5+$DF8*BP8*$DF$5+$DI8*CC8*$DI$5)/10^6</f>
        <v>0.23619499999999999</v>
      </c>
      <c r="GN8" s="310">
        <f t="shared" ref="GN8:GN71" si="80">($CQ8*D8*$CQ$5+$CT8*Q8*$CT$5+$CW8*AD8*$CW$5+$CZ8*AQ8*$CZ$5+$DC8*BD8*$DC$5+$DF8*BQ8*$DF$5+$DI8*CD8*$DI$5)/10^6</f>
        <v>0.15957499999999999</v>
      </c>
      <c r="GO8" s="310">
        <f t="shared" ref="GO8:GO71" si="81">($CQ8*E8*$CQ$5+$CT8*R8*$CT$5+$CW8*AE8*$CW$5+$CZ8*AR8*$CZ$5+$DC8*BE8*$DC$5+$DF8*BR8*$DF$5+$DI8*CE8*$DI$5)/10^6</f>
        <v>0</v>
      </c>
      <c r="GP8" s="310">
        <f t="shared" ref="GP8:GP71" si="82">($CQ8*F8*$CQ$5+$CT8*S8*$CT$5+$CW8*AF8*$CW$5+$CZ8*AS8*$CZ$5+$DC8*BF8*$DC$5+$DF8*BS8*$DF$5+$DI8*CF8*$DI$5)/10^6</f>
        <v>0</v>
      </c>
      <c r="GQ8" s="310">
        <f t="shared" ref="GQ8:GQ71" si="83">($CQ8*G8*$CQ$5+$CT8*T8*$CT$5+$CW8*AG8*$CW$5+$CZ8*AT8*$CZ$5+$DC8*BG8*$DC$5+$DF8*BT8*$DF$5+$DI8*CG8*$DI$5)/10^6</f>
        <v>0</v>
      </c>
      <c r="GR8" s="310">
        <f t="shared" ref="GR8:GR71" si="84">($CQ8*H8*$CQ$5+$CT8*U8*$CT$5+$CW8*AH8*$CW$5+$CZ8*AU8*$CZ$5+$DC8*BH8*$DC$5+$DF8*BU8*$DF$5+$DI8*CH8*$DI$5)/10^6</f>
        <v>0</v>
      </c>
      <c r="GS8" s="310">
        <f t="shared" ref="GS8:GS71" si="85">($CQ8*I8*$CQ$5+$CT8*V8*$CT$5+$CW8*AI8*$CW$5+$CZ8*AV8*$CZ$5+$DC8*BI8*$DC$5+$DF8*BV8*$DF$5+$DI8*CI8*$DI$5)/10^6</f>
        <v>0</v>
      </c>
      <c r="GT8" s="310">
        <f t="shared" ref="GT8:GT71" si="86">($CQ8*J8*$CQ$5+$CT8*W8*$CT$5+$CW8*AJ8*$CW$5+$CZ8*AW8*$CZ$5+$DC8*BJ8*$DC$5+$DF8*BW8*$DF$5+$DI8*CJ8*$DI$5)/10^6</f>
        <v>0</v>
      </c>
      <c r="GU8" s="310">
        <f t="shared" ref="GU8:GU71" si="87">($CQ8*K8*$CQ$5+$CT8*X8*$CT$5+$CW8*AK8*$CW$5+$CZ8*AX8*$CZ$5+$DC8*BK8*$DC$5+$DF8*BX8*$DF$5+$DI8*CK8*$DI$5)/10^6</f>
        <v>0</v>
      </c>
      <c r="GV8" s="310">
        <f t="shared" ref="GV8:GV71" si="88">($CQ8*L8*$CQ$5+$CT8*Y8*$CT$5+$CW8*AL8*$CW$5+$CZ8*AY8*$CZ$5+$DC8*BL8*$DC$5+$DF8*BY8*$DF$5+$DI8*CL8*$DI$5)/10^6</f>
        <v>0</v>
      </c>
      <c r="GW8" s="310">
        <f t="shared" ref="GW8:GW71" si="89">($CQ8*M8*$CQ$5+$CT8*Z8*$CT$5+$CW8*AM8*$CW$5+$CZ8*AZ8*$CZ$5+$DC8*BM8*$DC$5+$DF8*BZ8*$DF$5+$DI8*CM8*$DI$5)/10^6</f>
        <v>0</v>
      </c>
      <c r="GY8" s="138" t="str">
        <f t="shared" ref="GY8:GY71" si="90">AO8</f>
        <v>CWDM TR 1 Gbps  40 km All</v>
      </c>
      <c r="GZ8" s="310">
        <f>$HE$5*10^-6*WDM!Q259*'Lenses &amp; detectors'!EZ8</f>
        <v>0.26217644999999995</v>
      </c>
      <c r="HA8" s="310">
        <f>$HE$5*10^-6*WDM!R259*'Lenses &amp; detectors'!FA8</f>
        <v>0.14907070746428569</v>
      </c>
      <c r="HB8" s="310">
        <f>$HE$5*10^-6*WDM!S259*'Lenses &amp; detectors'!FB8</f>
        <v>0</v>
      </c>
      <c r="HC8" s="310">
        <f>$HE$5*10^-6*WDM!T259*'Lenses &amp; detectors'!FC8</f>
        <v>0</v>
      </c>
      <c r="HD8" s="310">
        <f>$HE$5*10^-6*WDM!U259*'Lenses &amp; detectors'!FD8</f>
        <v>0</v>
      </c>
      <c r="HE8" s="310">
        <f>$HE$5*10^-6*WDM!V259*'Lenses &amp; detectors'!FE8</f>
        <v>0</v>
      </c>
      <c r="HF8" s="310">
        <f>$HE$5*10^-6*WDM!W259*'Lenses &amp; detectors'!FF8</f>
        <v>0</v>
      </c>
      <c r="HG8" s="310">
        <f>$HE$5*10^-6*WDM!X259*'Lenses &amp; detectors'!FG8</f>
        <v>0</v>
      </c>
      <c r="HH8" s="310">
        <f>$HE$5*10^-6*WDM!Y259*'Lenses &amp; detectors'!FH8</f>
        <v>0</v>
      </c>
      <c r="HI8" s="310">
        <f>$HE$5*10^-6*WDM!Z259*'Lenses &amp; detectors'!FI8</f>
        <v>0</v>
      </c>
      <c r="HJ8" s="310">
        <f>$HE$5*10^-6*WDM!AA259*'Lenses &amp; detectors'!FJ8</f>
        <v>0</v>
      </c>
      <c r="HL8" s="138" t="str">
        <f t="shared" ref="HL8:HL71" si="91">B8</f>
        <v>CWDM TR 1 Gbps  40 km All</v>
      </c>
      <c r="HM8" s="233">
        <f t="shared" ref="HM8:HM71" si="92">IF(DM8=0,"",FM8*10^6/DM8)</f>
        <v>3</v>
      </c>
      <c r="HN8" s="233">
        <f t="shared" ref="HN8:HN71" si="93">IF(DN8=0,"",FN8*10^6/DN8)</f>
        <v>3</v>
      </c>
      <c r="HO8" s="233" t="str">
        <f t="shared" ref="HO8:HO71" si="94">IF(DO8=0,"",FO8*10^6/DO8)</f>
        <v/>
      </c>
      <c r="HP8" s="233" t="str">
        <f t="shared" ref="HP8:HP71" si="95">IF(DP8=0,"",FP8*10^6/DP8)</f>
        <v/>
      </c>
      <c r="HQ8" s="233" t="str">
        <f t="shared" ref="HQ8:HQ71" si="96">IF(DQ8=0,"",FQ8*10^6/DQ8)</f>
        <v/>
      </c>
      <c r="HR8" s="233" t="str">
        <f t="shared" ref="HR8:HR71" si="97">IF(DR8=0,"",FR8*10^6/DR8)</f>
        <v/>
      </c>
      <c r="HS8" s="233" t="str">
        <f t="shared" ref="HS8:HS71" si="98">IF(DS8=0,"",FS8*10^6/DS8)</f>
        <v/>
      </c>
      <c r="HT8" s="233" t="str">
        <f t="shared" ref="HT8:HT71" si="99">IF(DT8=0,"",FT8*10^6/DT8)</f>
        <v/>
      </c>
      <c r="HU8" s="233" t="str">
        <f t="shared" ref="HU8:HU71" si="100">IF(DU8=0,"",FU8*10^6/DU8)</f>
        <v/>
      </c>
      <c r="HV8" s="233" t="str">
        <f t="shared" ref="HV8:HV71" si="101">IF(DV8=0,"",FV8*10^6/DV8)</f>
        <v/>
      </c>
      <c r="HW8" s="233" t="str">
        <f t="shared" ref="HW8:HW71" si="102">IF(DW8=0,"",FW8*10^6/DW8)</f>
        <v/>
      </c>
      <c r="HY8" s="138" t="str">
        <f t="shared" ref="HY8:HY71" si="103">O8</f>
        <v>CWDM TR 1 Gbps  40 km All</v>
      </c>
      <c r="HZ8" s="233" t="str">
        <f t="shared" ref="HZ8:HZ71" si="104">IF(DZ8=0,"",FZ8*10^6/DZ8)</f>
        <v/>
      </c>
      <c r="IA8" s="233" t="str">
        <f t="shared" ref="IA8:IA71" si="105">IF(EA8=0,"",GA8*10^6/EA8)</f>
        <v/>
      </c>
      <c r="IB8" s="233" t="str">
        <f t="shared" ref="IB8:IB71" si="106">IF(EB8=0,"",GB8*10^6/EB8)</f>
        <v/>
      </c>
      <c r="IC8" s="233" t="str">
        <f t="shared" ref="IC8:IC71" si="107">IF(EC8=0,"",GC8*10^6/EC8)</f>
        <v/>
      </c>
      <c r="ID8" s="233" t="str">
        <f t="shared" ref="ID8:ID71" si="108">IF(ED8=0,"",GD8*10^6/ED8)</f>
        <v/>
      </c>
      <c r="IE8" s="233" t="str">
        <f t="shared" ref="IE8:IE71" si="109">IF(EE8=0,"",GE8*10^6/EE8)</f>
        <v/>
      </c>
      <c r="IF8" s="233" t="str">
        <f t="shared" ref="IF8:IF71" si="110">IF(EF8=0,"",GF8*10^6/EF8)</f>
        <v/>
      </c>
      <c r="IG8" s="233" t="str">
        <f t="shared" ref="IG8:IG71" si="111">IF(EG8=0,"",GG8*10^6/EG8)</f>
        <v/>
      </c>
      <c r="IH8" s="233" t="str">
        <f t="shared" ref="IH8:IH71" si="112">IF(EH8=0,"",GH8*10^6/EH8)</f>
        <v/>
      </c>
      <c r="II8" s="233" t="str">
        <f t="shared" ref="II8:II71" si="113">IF(EI8=0,"",GI8*10^6/EI8)</f>
        <v/>
      </c>
      <c r="IJ8" s="233" t="str">
        <f t="shared" ref="IJ8:IJ71" si="114">IF(EJ8=0,"",GJ8*10^6/EJ8)</f>
        <v/>
      </c>
      <c r="IL8" s="138" t="str">
        <f t="shared" ref="IL8:IL71" si="115">HL8</f>
        <v>CWDM TR 1 Gbps  40 km All</v>
      </c>
      <c r="IM8" s="233">
        <f t="shared" ref="IM8:IM71" si="116">IF(EM8=0,"",GM8*10^6/EM8)</f>
        <v>5</v>
      </c>
      <c r="IN8" s="233">
        <f t="shared" ref="IN8:IN71" si="117">IF(EN8=0,"",GN8*10^6/EN8)</f>
        <v>5</v>
      </c>
      <c r="IO8" s="233" t="str">
        <f t="shared" ref="IO8:IO71" si="118">IF(EO8=0,"",GO8*10^6/EO8)</f>
        <v/>
      </c>
      <c r="IP8" s="233" t="str">
        <f t="shared" ref="IP8:IP71" si="119">IF(EP8=0,"",GP8*10^6/EP8)</f>
        <v/>
      </c>
      <c r="IQ8" s="233" t="str">
        <f t="shared" ref="IQ8:IQ71" si="120">IF(EQ8=0,"",GQ8*10^6/EQ8)</f>
        <v/>
      </c>
      <c r="IR8" s="233" t="str">
        <f t="shared" ref="IR8:IR71" si="121">IF(ER8=0,"",GR8*10^6/ER8)</f>
        <v/>
      </c>
      <c r="IS8" s="233" t="str">
        <f t="shared" ref="IS8:IS71" si="122">IF(ES8=0,"",GS8*10^6/ES8)</f>
        <v/>
      </c>
      <c r="IT8" s="233" t="str">
        <f t="shared" ref="IT8:IT71" si="123">IF(ET8=0,"",GT8*10^6/ET8)</f>
        <v/>
      </c>
      <c r="IU8" s="233" t="str">
        <f t="shared" ref="IU8:IU71" si="124">IF(EU8=0,"",GU8*10^6/EU8)</f>
        <v/>
      </c>
      <c r="IV8" s="233" t="str">
        <f t="shared" ref="IV8:IV71" si="125">IF(EV8=0,"",GV8*10^6/EV8)</f>
        <v/>
      </c>
      <c r="IW8" s="233" t="str">
        <f t="shared" ref="IW8:IW71" si="126">IF(EW8=0,"",GW8*10^6/EW8)</f>
        <v/>
      </c>
      <c r="IY8" s="138" t="str">
        <f t="shared" ref="IY8:IY71" si="127">IL8</f>
        <v>CWDM TR 1 Gbps  40 km All</v>
      </c>
      <c r="IZ8" s="233">
        <f t="shared" ref="IZ8:IZ71" si="128">IF(EZ8=0,"",GZ8*10^6/EZ8)</f>
        <v>5.5499999999999989</v>
      </c>
      <c r="JA8" s="233">
        <f t="shared" ref="JA8:JA71" si="129">IF(FA8=0,"",HA8*10^6/FA8)</f>
        <v>4.6708665976589598</v>
      </c>
      <c r="JB8" s="233" t="str">
        <f t="shared" ref="JB8:JB71" si="130">IF(FB8=0,"",HB8*10^6/FB8)</f>
        <v/>
      </c>
      <c r="JC8" s="233" t="str">
        <f t="shared" ref="JC8:JC71" si="131">IF(FC8=0,"",HC8*10^6/FC8)</f>
        <v/>
      </c>
      <c r="JD8" s="233" t="str">
        <f t="shared" ref="JD8:JD71" si="132">IF(FD8=0,"",HD8*10^6/FD8)</f>
        <v/>
      </c>
      <c r="JE8" s="233" t="str">
        <f t="shared" ref="JE8:JE71" si="133">IF(FE8=0,"",HE8*10^6/FE8)</f>
        <v/>
      </c>
      <c r="JF8" s="233" t="str">
        <f t="shared" ref="JF8:JF71" si="134">IF(FF8=0,"",HF8*10^6/FF8)</f>
        <v/>
      </c>
      <c r="JG8" s="233" t="str">
        <f t="shared" ref="JG8:JG71" si="135">IF(FG8=0,"",HG8*10^6/FG8)</f>
        <v/>
      </c>
      <c r="JH8" s="233" t="str">
        <f t="shared" ref="JH8:JH71" si="136">IF(FH8=0,"",HH8*10^6/FH8)</f>
        <v/>
      </c>
      <c r="JI8" s="233" t="str">
        <f t="shared" ref="JI8:JI71" si="137">IF(FI8=0,"",HI8*10^6/FI8)</f>
        <v/>
      </c>
      <c r="JJ8" s="233" t="str">
        <f t="shared" ref="JJ8:JJ71" si="138">IF(FJ8=0,"",HJ8*10^6/FJ8)</f>
        <v/>
      </c>
    </row>
    <row r="9" spans="1:270">
      <c r="A9" s="110" t="s">
        <v>64</v>
      </c>
      <c r="B9" s="139" t="str">
        <f>WDM!B72</f>
        <v>CWDM TR 1 Gbps  80 km All</v>
      </c>
      <c r="C9" s="210">
        <f>WDM!C72</f>
        <v>35161</v>
      </c>
      <c r="D9" s="210">
        <f>WDM!D72</f>
        <v>26517</v>
      </c>
      <c r="E9" s="210">
        <f>WDM!E72</f>
        <v>0</v>
      </c>
      <c r="F9" s="210">
        <f>WDM!F72</f>
        <v>0</v>
      </c>
      <c r="G9" s="210">
        <f>WDM!G72</f>
        <v>0</v>
      </c>
      <c r="H9" s="210">
        <f>WDM!H72</f>
        <v>0</v>
      </c>
      <c r="I9" s="210">
        <f>WDM!I72</f>
        <v>0</v>
      </c>
      <c r="J9" s="210">
        <f>WDM!J72</f>
        <v>0</v>
      </c>
      <c r="K9" s="210">
        <f>WDM!K72</f>
        <v>0</v>
      </c>
      <c r="L9" s="210">
        <f>WDM!L72</f>
        <v>0</v>
      </c>
      <c r="M9" s="210">
        <f>WDM!M72</f>
        <v>0</v>
      </c>
      <c r="O9" s="139" t="str">
        <f t="shared" si="0"/>
        <v>CWDM TR 1 Gbps  80 km All</v>
      </c>
      <c r="P9" s="210">
        <f>WDM!C103</f>
        <v>0</v>
      </c>
      <c r="Q9" s="210">
        <f>WDM!D103</f>
        <v>0</v>
      </c>
      <c r="R9" s="210">
        <f>WDM!E103</f>
        <v>0</v>
      </c>
      <c r="S9" s="210">
        <f>WDM!F103</f>
        <v>0</v>
      </c>
      <c r="T9" s="210">
        <f>WDM!G103</f>
        <v>0</v>
      </c>
      <c r="U9" s="210">
        <f>WDM!H103</f>
        <v>0</v>
      </c>
      <c r="V9" s="210">
        <f>WDM!I103</f>
        <v>0</v>
      </c>
      <c r="W9" s="210">
        <f>WDM!J103</f>
        <v>0</v>
      </c>
      <c r="X9" s="210">
        <f>WDM!K103</f>
        <v>0</v>
      </c>
      <c r="Y9" s="210">
        <f>WDM!L103</f>
        <v>0</v>
      </c>
      <c r="Z9" s="210">
        <f>WDM!M103</f>
        <v>0</v>
      </c>
      <c r="AB9" s="139" t="str">
        <f t="shared" si="1"/>
        <v>CWDM TR 1 Gbps  80 km All</v>
      </c>
      <c r="AC9" s="210">
        <f>WDM!C41</f>
        <v>0</v>
      </c>
      <c r="AD9" s="210">
        <f>WDM!D41</f>
        <v>0</v>
      </c>
      <c r="AE9" s="210">
        <f>WDM!E41</f>
        <v>0</v>
      </c>
      <c r="AF9" s="210">
        <f>WDM!F41</f>
        <v>0</v>
      </c>
      <c r="AG9" s="210">
        <f>WDM!G41</f>
        <v>0</v>
      </c>
      <c r="AH9" s="210">
        <f>WDM!H41</f>
        <v>0</v>
      </c>
      <c r="AI9" s="210">
        <f>WDM!I41</f>
        <v>0</v>
      </c>
      <c r="AJ9" s="210">
        <f>WDM!J41</f>
        <v>0</v>
      </c>
      <c r="AK9" s="210">
        <f>WDM!K41</f>
        <v>0</v>
      </c>
      <c r="AL9" s="210">
        <f>WDM!L41</f>
        <v>0</v>
      </c>
      <c r="AM9" s="210">
        <f>WDM!M41</f>
        <v>0</v>
      </c>
      <c r="AO9" s="139" t="str">
        <f t="shared" si="2"/>
        <v>CWDM TR 1 Gbps  80 km All</v>
      </c>
      <c r="AP9" s="210">
        <f>WDM!C134</f>
        <v>0</v>
      </c>
      <c r="AQ9" s="210">
        <f>WDM!D134</f>
        <v>0</v>
      </c>
      <c r="AR9" s="210">
        <f>WDM!E134</f>
        <v>0</v>
      </c>
      <c r="AS9" s="210">
        <f>WDM!F134</f>
        <v>0</v>
      </c>
      <c r="AT9" s="210">
        <f>WDM!G134</f>
        <v>0</v>
      </c>
      <c r="AU9" s="210">
        <f>WDM!H134</f>
        <v>0</v>
      </c>
      <c r="AV9" s="210">
        <f>WDM!I134</f>
        <v>0</v>
      </c>
      <c r="AW9" s="210">
        <f>WDM!J134</f>
        <v>0</v>
      </c>
      <c r="AX9" s="210">
        <f>WDM!K134</f>
        <v>0</v>
      </c>
      <c r="AY9" s="210">
        <f>WDM!L134</f>
        <v>0</v>
      </c>
      <c r="AZ9" s="210">
        <f>WDM!M134</f>
        <v>0</v>
      </c>
      <c r="BB9" s="139" t="str">
        <f t="shared" si="3"/>
        <v>CWDM TR 1 Gbps  80 km All</v>
      </c>
      <c r="BC9" s="210">
        <f>WDM!C165</f>
        <v>0</v>
      </c>
      <c r="BD9" s="210">
        <f>WDM!D165</f>
        <v>0</v>
      </c>
      <c r="BE9" s="210">
        <f>WDM!E165</f>
        <v>0</v>
      </c>
      <c r="BF9" s="210">
        <f>WDM!F165</f>
        <v>0</v>
      </c>
      <c r="BG9" s="210">
        <f>WDM!G165</f>
        <v>0</v>
      </c>
      <c r="BH9" s="210">
        <f>WDM!H165</f>
        <v>0</v>
      </c>
      <c r="BI9" s="210">
        <f>WDM!I165</f>
        <v>0</v>
      </c>
      <c r="BJ9" s="210">
        <f>WDM!J165</f>
        <v>0</v>
      </c>
      <c r="BK9" s="210">
        <f>WDM!K165</f>
        <v>0</v>
      </c>
      <c r="BL9" s="210">
        <f>WDM!L165</f>
        <v>0</v>
      </c>
      <c r="BM9" s="210">
        <f>WDM!M165</f>
        <v>0</v>
      </c>
      <c r="BO9" s="139" t="str">
        <f t="shared" si="4"/>
        <v>CWDM TR 1 Gbps  80 km All</v>
      </c>
      <c r="BP9" s="210">
        <f>WDM!C196</f>
        <v>0</v>
      </c>
      <c r="BQ9" s="210">
        <f>WDM!D196</f>
        <v>0</v>
      </c>
      <c r="BR9" s="210">
        <f>WDM!E196</f>
        <v>0</v>
      </c>
      <c r="BS9" s="210">
        <f>WDM!F196</f>
        <v>0</v>
      </c>
      <c r="BT9" s="210">
        <f>WDM!G196</f>
        <v>0</v>
      </c>
      <c r="BU9" s="210">
        <f>WDM!H196</f>
        <v>0</v>
      </c>
      <c r="BV9" s="210">
        <f>WDM!I196</f>
        <v>0</v>
      </c>
      <c r="BW9" s="210">
        <f>WDM!J196</f>
        <v>0</v>
      </c>
      <c r="BX9" s="210">
        <f>WDM!K196</f>
        <v>0</v>
      </c>
      <c r="BY9" s="210">
        <f>WDM!L196</f>
        <v>0</v>
      </c>
      <c r="BZ9" s="210">
        <f>WDM!M196</f>
        <v>0</v>
      </c>
      <c r="CB9" s="139" t="str">
        <f t="shared" si="5"/>
        <v>CWDM TR 1 Gbps  80 km All</v>
      </c>
      <c r="CC9" s="210">
        <f>WDM!C227</f>
        <v>0</v>
      </c>
      <c r="CD9" s="210">
        <f>WDM!D227</f>
        <v>0</v>
      </c>
      <c r="CE9" s="210">
        <f>WDM!E227</f>
        <v>0</v>
      </c>
      <c r="CF9" s="210">
        <f>WDM!F227</f>
        <v>0</v>
      </c>
      <c r="CG9" s="210">
        <f>WDM!G227</f>
        <v>0</v>
      </c>
      <c r="CH9" s="210">
        <f>WDM!H227</f>
        <v>0</v>
      </c>
      <c r="CI9" s="210">
        <f>WDM!I227</f>
        <v>0</v>
      </c>
      <c r="CJ9" s="210">
        <f>WDM!J227</f>
        <v>0</v>
      </c>
      <c r="CK9" s="210">
        <f>WDM!K227</f>
        <v>0</v>
      </c>
      <c r="CL9" s="210">
        <f>WDM!L227</f>
        <v>0</v>
      </c>
      <c r="CM9" s="210">
        <f>WDM!M227</f>
        <v>0</v>
      </c>
      <c r="CN9" s="214"/>
      <c r="CP9" s="293">
        <v>1</v>
      </c>
      <c r="CQ9" s="265">
        <v>1</v>
      </c>
      <c r="CR9" s="300">
        <v>1</v>
      </c>
      <c r="CS9" s="293">
        <v>1</v>
      </c>
      <c r="CT9" s="265">
        <v>1</v>
      </c>
      <c r="CU9" s="300">
        <v>1</v>
      </c>
      <c r="CV9" s="295"/>
      <c r="CW9" s="270"/>
      <c r="CX9" s="278"/>
      <c r="CY9" s="284"/>
      <c r="CZ9" s="270"/>
      <c r="DA9" s="278"/>
      <c r="DB9" s="284"/>
      <c r="DC9" s="270"/>
      <c r="DD9" s="301"/>
      <c r="DE9" s="295"/>
      <c r="DF9" s="270"/>
      <c r="DG9" s="278"/>
      <c r="DH9" s="284"/>
      <c r="DI9" s="270"/>
      <c r="DJ9" s="270"/>
      <c r="DL9" s="139" t="str">
        <f t="shared" si="6"/>
        <v>CWDM TR 1 Gbps  80 km All</v>
      </c>
      <c r="DM9" s="210">
        <f t="shared" si="7"/>
        <v>35161</v>
      </c>
      <c r="DN9" s="210">
        <f t="shared" si="8"/>
        <v>26517</v>
      </c>
      <c r="DO9" s="210">
        <f t="shared" si="9"/>
        <v>0</v>
      </c>
      <c r="DP9" s="210">
        <f t="shared" si="10"/>
        <v>0</v>
      </c>
      <c r="DQ9" s="210">
        <f t="shared" si="11"/>
        <v>0</v>
      </c>
      <c r="DR9" s="210">
        <f t="shared" si="12"/>
        <v>0</v>
      </c>
      <c r="DS9" s="210">
        <f t="shared" si="13"/>
        <v>0</v>
      </c>
      <c r="DT9" s="210">
        <f t="shared" si="14"/>
        <v>0</v>
      </c>
      <c r="DU9" s="210">
        <f t="shared" si="15"/>
        <v>0</v>
      </c>
      <c r="DV9" s="210">
        <f t="shared" si="16"/>
        <v>0</v>
      </c>
      <c r="DW9" s="210">
        <f t="shared" si="17"/>
        <v>0</v>
      </c>
      <c r="DY9" s="139" t="str">
        <f t="shared" si="18"/>
        <v>CWDM TR 1 Gbps  80 km All</v>
      </c>
      <c r="DZ9" s="210">
        <f t="shared" si="19"/>
        <v>0</v>
      </c>
      <c r="EA9" s="210">
        <f t="shared" si="20"/>
        <v>0</v>
      </c>
      <c r="EB9" s="210">
        <f t="shared" si="21"/>
        <v>0</v>
      </c>
      <c r="EC9" s="210">
        <f t="shared" si="22"/>
        <v>0</v>
      </c>
      <c r="ED9" s="210">
        <f t="shared" si="23"/>
        <v>0</v>
      </c>
      <c r="EE9" s="210">
        <f t="shared" si="24"/>
        <v>0</v>
      </c>
      <c r="EF9" s="210">
        <f t="shared" si="25"/>
        <v>0</v>
      </c>
      <c r="EG9" s="210">
        <f t="shared" si="26"/>
        <v>0</v>
      </c>
      <c r="EH9" s="210">
        <f t="shared" si="27"/>
        <v>0</v>
      </c>
      <c r="EI9" s="210">
        <f t="shared" si="28"/>
        <v>0</v>
      </c>
      <c r="EJ9" s="210">
        <f t="shared" si="29"/>
        <v>0</v>
      </c>
      <c r="EL9" s="139" t="str">
        <f t="shared" si="30"/>
        <v>CWDM TR 1 Gbps  80 km All</v>
      </c>
      <c r="EM9" s="210">
        <f t="shared" si="31"/>
        <v>35161</v>
      </c>
      <c r="EN9" s="210">
        <f t="shared" si="32"/>
        <v>26517</v>
      </c>
      <c r="EO9" s="210">
        <f t="shared" si="33"/>
        <v>0</v>
      </c>
      <c r="EP9" s="210">
        <f t="shared" si="34"/>
        <v>0</v>
      </c>
      <c r="EQ9" s="210">
        <f t="shared" si="35"/>
        <v>0</v>
      </c>
      <c r="ER9" s="210">
        <f t="shared" si="36"/>
        <v>0</v>
      </c>
      <c r="ES9" s="210">
        <f t="shared" si="37"/>
        <v>0</v>
      </c>
      <c r="ET9" s="210">
        <f t="shared" si="38"/>
        <v>0</v>
      </c>
      <c r="EU9" s="210">
        <f t="shared" si="39"/>
        <v>0</v>
      </c>
      <c r="EV9" s="210">
        <f t="shared" si="40"/>
        <v>0</v>
      </c>
      <c r="EW9" s="210">
        <f t="shared" si="41"/>
        <v>0</v>
      </c>
      <c r="EY9" s="139" t="str">
        <f t="shared" si="42"/>
        <v>CWDM TR 1 Gbps  80 km All</v>
      </c>
      <c r="EZ9" s="210">
        <f t="shared" si="43"/>
        <v>35161</v>
      </c>
      <c r="FA9" s="210">
        <f t="shared" si="44"/>
        <v>26517</v>
      </c>
      <c r="FB9" s="210">
        <f t="shared" si="45"/>
        <v>0</v>
      </c>
      <c r="FC9" s="210">
        <f t="shared" si="46"/>
        <v>0</v>
      </c>
      <c r="FD9" s="210">
        <f t="shared" si="47"/>
        <v>0</v>
      </c>
      <c r="FE9" s="210">
        <f t="shared" si="48"/>
        <v>0</v>
      </c>
      <c r="FF9" s="210">
        <f t="shared" si="49"/>
        <v>0</v>
      </c>
      <c r="FG9" s="210">
        <f t="shared" si="50"/>
        <v>0</v>
      </c>
      <c r="FH9" s="210">
        <f t="shared" si="51"/>
        <v>0</v>
      </c>
      <c r="FI9" s="210">
        <f t="shared" si="52"/>
        <v>0</v>
      </c>
      <c r="FJ9" s="210">
        <f t="shared" si="53"/>
        <v>0</v>
      </c>
      <c r="FL9" s="139" t="str">
        <f t="shared" si="54"/>
        <v>CWDM TR 1 Gbps  80 km All</v>
      </c>
      <c r="FM9" s="233">
        <f t="shared" si="55"/>
        <v>0.10548299999999999</v>
      </c>
      <c r="FN9" s="233">
        <f t="shared" si="56"/>
        <v>7.9550999999999997E-2</v>
      </c>
      <c r="FO9" s="233">
        <f t="shared" si="57"/>
        <v>0</v>
      </c>
      <c r="FP9" s="233">
        <f t="shared" si="58"/>
        <v>0</v>
      </c>
      <c r="FQ9" s="233">
        <f t="shared" si="59"/>
        <v>0</v>
      </c>
      <c r="FR9" s="233">
        <f t="shared" si="60"/>
        <v>0</v>
      </c>
      <c r="FS9" s="233">
        <f t="shared" si="61"/>
        <v>0</v>
      </c>
      <c r="FT9" s="233">
        <f t="shared" si="62"/>
        <v>0</v>
      </c>
      <c r="FU9" s="233">
        <f t="shared" si="63"/>
        <v>0</v>
      </c>
      <c r="FV9" s="233">
        <f t="shared" si="64"/>
        <v>0</v>
      </c>
      <c r="FW9" s="233">
        <f t="shared" si="65"/>
        <v>0</v>
      </c>
      <c r="FY9" s="139" t="str">
        <f t="shared" si="66"/>
        <v>CWDM TR 1 Gbps  80 km All</v>
      </c>
      <c r="FZ9" s="233">
        <f t="shared" si="67"/>
        <v>0</v>
      </c>
      <c r="GA9" s="233">
        <f t="shared" si="68"/>
        <v>0</v>
      </c>
      <c r="GB9" s="233">
        <f t="shared" si="69"/>
        <v>0</v>
      </c>
      <c r="GC9" s="233">
        <f t="shared" si="70"/>
        <v>0</v>
      </c>
      <c r="GD9" s="233">
        <f t="shared" si="71"/>
        <v>0</v>
      </c>
      <c r="GE9" s="233">
        <f t="shared" si="72"/>
        <v>0</v>
      </c>
      <c r="GF9" s="233">
        <f t="shared" si="73"/>
        <v>0</v>
      </c>
      <c r="GG9" s="233">
        <f t="shared" si="74"/>
        <v>0</v>
      </c>
      <c r="GH9" s="233">
        <f t="shared" si="75"/>
        <v>0</v>
      </c>
      <c r="GI9" s="233">
        <f t="shared" si="76"/>
        <v>0</v>
      </c>
      <c r="GJ9" s="233">
        <f t="shared" si="77"/>
        <v>0</v>
      </c>
      <c r="GL9" s="139" t="str">
        <f t="shared" si="78"/>
        <v>CWDM TR 1 Gbps  80 km All</v>
      </c>
      <c r="GM9" s="310">
        <f t="shared" si="79"/>
        <v>0.17580499999999999</v>
      </c>
      <c r="GN9" s="310">
        <f t="shared" si="80"/>
        <v>0.13258500000000001</v>
      </c>
      <c r="GO9" s="310">
        <f t="shared" si="81"/>
        <v>0</v>
      </c>
      <c r="GP9" s="310">
        <f t="shared" si="82"/>
        <v>0</v>
      </c>
      <c r="GQ9" s="310">
        <f t="shared" si="83"/>
        <v>0</v>
      </c>
      <c r="GR9" s="310">
        <f t="shared" si="84"/>
        <v>0</v>
      </c>
      <c r="GS9" s="310">
        <f t="shared" si="85"/>
        <v>0</v>
      </c>
      <c r="GT9" s="310">
        <f t="shared" si="86"/>
        <v>0</v>
      </c>
      <c r="GU9" s="310">
        <f t="shared" si="87"/>
        <v>0</v>
      </c>
      <c r="GV9" s="310">
        <f t="shared" si="88"/>
        <v>0</v>
      </c>
      <c r="GW9" s="310">
        <f t="shared" si="89"/>
        <v>0</v>
      </c>
      <c r="GY9" s="139" t="str">
        <f t="shared" si="90"/>
        <v>CWDM TR 1 Gbps  80 km All</v>
      </c>
      <c r="GZ9" s="310">
        <f>$HE$5*10^-6*WDM!Q260*'Lenses &amp; detectors'!EZ9</f>
        <v>0.20305477499999999</v>
      </c>
      <c r="HA9" s="310">
        <f>$HE$5*10^-6*WDM!R260*'Lenses &amp; detectors'!FA9</f>
        <v>0.13377907499999997</v>
      </c>
      <c r="HB9" s="310">
        <f>$HE$5*10^-6*WDM!S260*'Lenses &amp; detectors'!FB9</f>
        <v>0</v>
      </c>
      <c r="HC9" s="310">
        <f>$HE$5*10^-6*WDM!T260*'Lenses &amp; detectors'!FC9</f>
        <v>0</v>
      </c>
      <c r="HD9" s="310">
        <f>$HE$5*10^-6*WDM!U260*'Lenses &amp; detectors'!FD9</f>
        <v>0</v>
      </c>
      <c r="HE9" s="310">
        <f>$HE$5*10^-6*WDM!V260*'Lenses &amp; detectors'!FE9</f>
        <v>0</v>
      </c>
      <c r="HF9" s="310">
        <f>$HE$5*10^-6*WDM!W260*'Lenses &amp; detectors'!FF9</f>
        <v>0</v>
      </c>
      <c r="HG9" s="310">
        <f>$HE$5*10^-6*WDM!X260*'Lenses &amp; detectors'!FG9</f>
        <v>0</v>
      </c>
      <c r="HH9" s="310">
        <f>$HE$5*10^-6*WDM!Y260*'Lenses &amp; detectors'!FH9</f>
        <v>0</v>
      </c>
      <c r="HI9" s="310">
        <f>$HE$5*10^-6*WDM!Z260*'Lenses &amp; detectors'!FI9</f>
        <v>0</v>
      </c>
      <c r="HJ9" s="310">
        <f>$HE$5*10^-6*WDM!AA260*'Lenses &amp; detectors'!FJ9</f>
        <v>0</v>
      </c>
      <c r="HL9" s="139" t="str">
        <f t="shared" si="91"/>
        <v>CWDM TR 1 Gbps  80 km All</v>
      </c>
      <c r="HM9" s="233">
        <f t="shared" si="92"/>
        <v>3</v>
      </c>
      <c r="HN9" s="233">
        <f t="shared" si="93"/>
        <v>3</v>
      </c>
      <c r="HO9" s="233" t="str">
        <f t="shared" si="94"/>
        <v/>
      </c>
      <c r="HP9" s="233" t="str">
        <f t="shared" si="95"/>
        <v/>
      </c>
      <c r="HQ9" s="233" t="str">
        <f t="shared" si="96"/>
        <v/>
      </c>
      <c r="HR9" s="233" t="str">
        <f t="shared" si="97"/>
        <v/>
      </c>
      <c r="HS9" s="233" t="str">
        <f t="shared" si="98"/>
        <v/>
      </c>
      <c r="HT9" s="233" t="str">
        <f t="shared" si="99"/>
        <v/>
      </c>
      <c r="HU9" s="233" t="str">
        <f t="shared" si="100"/>
        <v/>
      </c>
      <c r="HV9" s="233" t="str">
        <f t="shared" si="101"/>
        <v/>
      </c>
      <c r="HW9" s="233" t="str">
        <f t="shared" si="102"/>
        <v/>
      </c>
      <c r="HY9" s="139" t="str">
        <f t="shared" si="103"/>
        <v>CWDM TR 1 Gbps  80 km All</v>
      </c>
      <c r="HZ9" s="233" t="str">
        <f t="shared" si="104"/>
        <v/>
      </c>
      <c r="IA9" s="233" t="str">
        <f t="shared" si="105"/>
        <v/>
      </c>
      <c r="IB9" s="233" t="str">
        <f t="shared" si="106"/>
        <v/>
      </c>
      <c r="IC9" s="233" t="str">
        <f t="shared" si="107"/>
        <v/>
      </c>
      <c r="ID9" s="233" t="str">
        <f t="shared" si="108"/>
        <v/>
      </c>
      <c r="IE9" s="233" t="str">
        <f t="shared" si="109"/>
        <v/>
      </c>
      <c r="IF9" s="233" t="str">
        <f t="shared" si="110"/>
        <v/>
      </c>
      <c r="IG9" s="233" t="str">
        <f t="shared" si="111"/>
        <v/>
      </c>
      <c r="IH9" s="233" t="str">
        <f t="shared" si="112"/>
        <v/>
      </c>
      <c r="II9" s="233" t="str">
        <f t="shared" si="113"/>
        <v/>
      </c>
      <c r="IJ9" s="233" t="str">
        <f t="shared" si="114"/>
        <v/>
      </c>
      <c r="IL9" s="139" t="str">
        <f t="shared" si="115"/>
        <v>CWDM TR 1 Gbps  80 km All</v>
      </c>
      <c r="IM9" s="233">
        <f t="shared" si="116"/>
        <v>5</v>
      </c>
      <c r="IN9" s="233">
        <f t="shared" si="117"/>
        <v>5</v>
      </c>
      <c r="IO9" s="233" t="str">
        <f t="shared" si="118"/>
        <v/>
      </c>
      <c r="IP9" s="233" t="str">
        <f t="shared" si="119"/>
        <v/>
      </c>
      <c r="IQ9" s="233" t="str">
        <f t="shared" si="120"/>
        <v/>
      </c>
      <c r="IR9" s="233" t="str">
        <f t="shared" si="121"/>
        <v/>
      </c>
      <c r="IS9" s="233" t="str">
        <f t="shared" si="122"/>
        <v/>
      </c>
      <c r="IT9" s="233" t="str">
        <f t="shared" si="123"/>
        <v/>
      </c>
      <c r="IU9" s="233" t="str">
        <f t="shared" si="124"/>
        <v/>
      </c>
      <c r="IV9" s="233" t="str">
        <f t="shared" si="125"/>
        <v/>
      </c>
      <c r="IW9" s="233" t="str">
        <f t="shared" si="126"/>
        <v/>
      </c>
      <c r="IY9" s="139" t="str">
        <f t="shared" si="127"/>
        <v>CWDM TR 1 Gbps  80 km All</v>
      </c>
      <c r="IZ9" s="233">
        <f t="shared" si="128"/>
        <v>5.7749999999999995</v>
      </c>
      <c r="JA9" s="233">
        <f t="shared" si="129"/>
        <v>5.0450305464419047</v>
      </c>
      <c r="JB9" s="233" t="str">
        <f t="shared" si="130"/>
        <v/>
      </c>
      <c r="JC9" s="233" t="str">
        <f t="shared" si="131"/>
        <v/>
      </c>
      <c r="JD9" s="233" t="str">
        <f t="shared" si="132"/>
        <v/>
      </c>
      <c r="JE9" s="233" t="str">
        <f t="shared" si="133"/>
        <v/>
      </c>
      <c r="JF9" s="233" t="str">
        <f t="shared" si="134"/>
        <v/>
      </c>
      <c r="JG9" s="233" t="str">
        <f t="shared" si="135"/>
        <v/>
      </c>
      <c r="JH9" s="233" t="str">
        <f t="shared" si="136"/>
        <v/>
      </c>
      <c r="JI9" s="233" t="str">
        <f t="shared" si="137"/>
        <v/>
      </c>
      <c r="JJ9" s="233" t="str">
        <f t="shared" si="138"/>
        <v/>
      </c>
    </row>
    <row r="10" spans="1:270">
      <c r="A10" s="110" t="s">
        <v>64</v>
      </c>
      <c r="B10" s="139" t="str">
        <f>WDM!B73</f>
        <v>CWDM TR 2.5 Gbps 40 km All</v>
      </c>
      <c r="C10" s="210">
        <f>WDM!C73</f>
        <v>33205</v>
      </c>
      <c r="D10" s="210">
        <f>WDM!D73</f>
        <v>27566</v>
      </c>
      <c r="E10" s="210">
        <f>WDM!E73</f>
        <v>0</v>
      </c>
      <c r="F10" s="210">
        <f>WDM!F73</f>
        <v>0</v>
      </c>
      <c r="G10" s="210">
        <f>WDM!G73</f>
        <v>0</v>
      </c>
      <c r="H10" s="210">
        <f>WDM!H73</f>
        <v>0</v>
      </c>
      <c r="I10" s="210">
        <f>WDM!I73</f>
        <v>0</v>
      </c>
      <c r="J10" s="210">
        <f>WDM!J73</f>
        <v>0</v>
      </c>
      <c r="K10" s="210">
        <f>WDM!K73</f>
        <v>0</v>
      </c>
      <c r="L10" s="210">
        <f>WDM!L73</f>
        <v>0</v>
      </c>
      <c r="M10" s="210">
        <f>WDM!M73</f>
        <v>0</v>
      </c>
      <c r="O10" s="139" t="str">
        <f t="shared" si="0"/>
        <v>CWDM TR 2.5 Gbps 40 km All</v>
      </c>
      <c r="P10" s="210">
        <f>WDM!C104</f>
        <v>0</v>
      </c>
      <c r="Q10" s="210">
        <f>WDM!D104</f>
        <v>0</v>
      </c>
      <c r="R10" s="210">
        <f>WDM!E104</f>
        <v>0</v>
      </c>
      <c r="S10" s="210">
        <f>WDM!F104</f>
        <v>0</v>
      </c>
      <c r="T10" s="210">
        <f>WDM!G104</f>
        <v>0</v>
      </c>
      <c r="U10" s="210">
        <f>WDM!H104</f>
        <v>0</v>
      </c>
      <c r="V10" s="210">
        <f>WDM!I104</f>
        <v>0</v>
      </c>
      <c r="W10" s="210">
        <f>WDM!J104</f>
        <v>0</v>
      </c>
      <c r="X10" s="210">
        <f>WDM!K104</f>
        <v>0</v>
      </c>
      <c r="Y10" s="210">
        <f>WDM!L104</f>
        <v>0</v>
      </c>
      <c r="Z10" s="210">
        <f>WDM!M104</f>
        <v>0</v>
      </c>
      <c r="AB10" s="139" t="str">
        <f t="shared" si="1"/>
        <v>CWDM TR 2.5 Gbps 40 km All</v>
      </c>
      <c r="AC10" s="210">
        <f>WDM!C42</f>
        <v>0</v>
      </c>
      <c r="AD10" s="210">
        <f>WDM!D42</f>
        <v>0</v>
      </c>
      <c r="AE10" s="210">
        <f>WDM!E42</f>
        <v>0</v>
      </c>
      <c r="AF10" s="210">
        <f>WDM!F42</f>
        <v>0</v>
      </c>
      <c r="AG10" s="210">
        <f>WDM!G42</f>
        <v>0</v>
      </c>
      <c r="AH10" s="210">
        <f>WDM!H42</f>
        <v>0</v>
      </c>
      <c r="AI10" s="210">
        <f>WDM!I42</f>
        <v>0</v>
      </c>
      <c r="AJ10" s="210">
        <f>WDM!J42</f>
        <v>0</v>
      </c>
      <c r="AK10" s="210">
        <f>WDM!K42</f>
        <v>0</v>
      </c>
      <c r="AL10" s="210">
        <f>WDM!L42</f>
        <v>0</v>
      </c>
      <c r="AM10" s="210">
        <f>WDM!M42</f>
        <v>0</v>
      </c>
      <c r="AO10" s="139" t="str">
        <f t="shared" si="2"/>
        <v>CWDM TR 2.5 Gbps 40 km All</v>
      </c>
      <c r="AP10" s="210">
        <f>WDM!C135</f>
        <v>0</v>
      </c>
      <c r="AQ10" s="210">
        <f>WDM!D135</f>
        <v>0</v>
      </c>
      <c r="AR10" s="210">
        <f>WDM!E135</f>
        <v>0</v>
      </c>
      <c r="AS10" s="210">
        <f>WDM!F135</f>
        <v>0</v>
      </c>
      <c r="AT10" s="210">
        <f>WDM!G135</f>
        <v>0</v>
      </c>
      <c r="AU10" s="210">
        <f>WDM!H135</f>
        <v>0</v>
      </c>
      <c r="AV10" s="210">
        <f>WDM!I135</f>
        <v>0</v>
      </c>
      <c r="AW10" s="210">
        <f>WDM!J135</f>
        <v>0</v>
      </c>
      <c r="AX10" s="210">
        <f>WDM!K135</f>
        <v>0</v>
      </c>
      <c r="AY10" s="210">
        <f>WDM!L135</f>
        <v>0</v>
      </c>
      <c r="AZ10" s="210">
        <f>WDM!M135</f>
        <v>0</v>
      </c>
      <c r="BB10" s="139" t="str">
        <f t="shared" si="3"/>
        <v>CWDM TR 2.5 Gbps 40 km All</v>
      </c>
      <c r="BC10" s="210">
        <f>WDM!C166</f>
        <v>0</v>
      </c>
      <c r="BD10" s="210">
        <f>WDM!D166</f>
        <v>0</v>
      </c>
      <c r="BE10" s="210">
        <f>WDM!E166</f>
        <v>0</v>
      </c>
      <c r="BF10" s="210">
        <f>WDM!F166</f>
        <v>0</v>
      </c>
      <c r="BG10" s="210">
        <f>WDM!G166</f>
        <v>0</v>
      </c>
      <c r="BH10" s="210">
        <f>WDM!H166</f>
        <v>0</v>
      </c>
      <c r="BI10" s="210">
        <f>WDM!I166</f>
        <v>0</v>
      </c>
      <c r="BJ10" s="210">
        <f>WDM!J166</f>
        <v>0</v>
      </c>
      <c r="BK10" s="210">
        <f>WDM!K166</f>
        <v>0</v>
      </c>
      <c r="BL10" s="210">
        <f>WDM!L166</f>
        <v>0</v>
      </c>
      <c r="BM10" s="210">
        <f>WDM!M166</f>
        <v>0</v>
      </c>
      <c r="BO10" s="139" t="str">
        <f t="shared" si="4"/>
        <v>CWDM TR 2.5 Gbps 40 km All</v>
      </c>
      <c r="BP10" s="210">
        <f>WDM!C197</f>
        <v>0</v>
      </c>
      <c r="BQ10" s="210">
        <f>WDM!D197</f>
        <v>0</v>
      </c>
      <c r="BR10" s="210">
        <f>WDM!E197</f>
        <v>0</v>
      </c>
      <c r="BS10" s="210">
        <f>WDM!F197</f>
        <v>0</v>
      </c>
      <c r="BT10" s="210">
        <f>WDM!G197</f>
        <v>0</v>
      </c>
      <c r="BU10" s="210">
        <f>WDM!H197</f>
        <v>0</v>
      </c>
      <c r="BV10" s="210">
        <f>WDM!I197</f>
        <v>0</v>
      </c>
      <c r="BW10" s="210">
        <f>WDM!J197</f>
        <v>0</v>
      </c>
      <c r="BX10" s="210">
        <f>WDM!K197</f>
        <v>0</v>
      </c>
      <c r="BY10" s="210">
        <f>WDM!L197</f>
        <v>0</v>
      </c>
      <c r="BZ10" s="210">
        <f>WDM!M197</f>
        <v>0</v>
      </c>
      <c r="CB10" s="139" t="str">
        <f t="shared" si="5"/>
        <v>CWDM TR 2.5 Gbps 40 km All</v>
      </c>
      <c r="CC10" s="210">
        <f>WDM!C228</f>
        <v>0</v>
      </c>
      <c r="CD10" s="210">
        <f>WDM!D228</f>
        <v>0</v>
      </c>
      <c r="CE10" s="210">
        <f>WDM!E228</f>
        <v>0</v>
      </c>
      <c r="CF10" s="210">
        <f>WDM!F228</f>
        <v>0</v>
      </c>
      <c r="CG10" s="210">
        <f>WDM!G228</f>
        <v>0</v>
      </c>
      <c r="CH10" s="210">
        <f>WDM!H228</f>
        <v>0</v>
      </c>
      <c r="CI10" s="210">
        <f>WDM!I228</f>
        <v>0</v>
      </c>
      <c r="CJ10" s="210">
        <f>WDM!J228</f>
        <v>0</v>
      </c>
      <c r="CK10" s="210">
        <f>WDM!K228</f>
        <v>0</v>
      </c>
      <c r="CL10" s="210">
        <f>WDM!L228</f>
        <v>0</v>
      </c>
      <c r="CM10" s="210">
        <f>WDM!M228</f>
        <v>0</v>
      </c>
      <c r="CN10" s="214"/>
      <c r="CP10" s="293">
        <v>1</v>
      </c>
      <c r="CQ10" s="265">
        <v>1</v>
      </c>
      <c r="CR10" s="300">
        <v>1</v>
      </c>
      <c r="CS10" s="293">
        <v>1</v>
      </c>
      <c r="CT10" s="265">
        <v>1</v>
      </c>
      <c r="CU10" s="300">
        <v>1</v>
      </c>
      <c r="CV10" s="295"/>
      <c r="CW10" s="270"/>
      <c r="CX10" s="278"/>
      <c r="CY10" s="284"/>
      <c r="CZ10" s="270"/>
      <c r="DA10" s="278"/>
      <c r="DB10" s="284"/>
      <c r="DC10" s="270"/>
      <c r="DD10" s="301"/>
      <c r="DE10" s="295"/>
      <c r="DF10" s="270"/>
      <c r="DG10" s="278"/>
      <c r="DH10" s="284"/>
      <c r="DI10" s="270"/>
      <c r="DJ10" s="270"/>
      <c r="DL10" s="139" t="str">
        <f t="shared" si="6"/>
        <v>CWDM TR 2.5 Gbps 40 km All</v>
      </c>
      <c r="DM10" s="210">
        <f t="shared" si="7"/>
        <v>33205</v>
      </c>
      <c r="DN10" s="210">
        <f t="shared" si="8"/>
        <v>27566</v>
      </c>
      <c r="DO10" s="210">
        <f t="shared" si="9"/>
        <v>0</v>
      </c>
      <c r="DP10" s="210">
        <f t="shared" si="10"/>
        <v>0</v>
      </c>
      <c r="DQ10" s="210">
        <f t="shared" si="11"/>
        <v>0</v>
      </c>
      <c r="DR10" s="210">
        <f t="shared" si="12"/>
        <v>0</v>
      </c>
      <c r="DS10" s="210">
        <f t="shared" si="13"/>
        <v>0</v>
      </c>
      <c r="DT10" s="210">
        <f t="shared" si="14"/>
        <v>0</v>
      </c>
      <c r="DU10" s="210">
        <f t="shared" si="15"/>
        <v>0</v>
      </c>
      <c r="DV10" s="210">
        <f t="shared" si="16"/>
        <v>0</v>
      </c>
      <c r="DW10" s="210">
        <f t="shared" si="17"/>
        <v>0</v>
      </c>
      <c r="DY10" s="139" t="str">
        <f t="shared" si="18"/>
        <v>CWDM TR 2.5 Gbps 40 km All</v>
      </c>
      <c r="DZ10" s="210">
        <f t="shared" si="19"/>
        <v>0</v>
      </c>
      <c r="EA10" s="210">
        <f t="shared" si="20"/>
        <v>0</v>
      </c>
      <c r="EB10" s="210">
        <f t="shared" si="21"/>
        <v>0</v>
      </c>
      <c r="EC10" s="210">
        <f t="shared" si="22"/>
        <v>0</v>
      </c>
      <c r="ED10" s="210">
        <f t="shared" si="23"/>
        <v>0</v>
      </c>
      <c r="EE10" s="210">
        <f t="shared" si="24"/>
        <v>0</v>
      </c>
      <c r="EF10" s="210">
        <f t="shared" si="25"/>
        <v>0</v>
      </c>
      <c r="EG10" s="210">
        <f t="shared" si="26"/>
        <v>0</v>
      </c>
      <c r="EH10" s="210">
        <f t="shared" si="27"/>
        <v>0</v>
      </c>
      <c r="EI10" s="210">
        <f t="shared" si="28"/>
        <v>0</v>
      </c>
      <c r="EJ10" s="210">
        <f t="shared" si="29"/>
        <v>0</v>
      </c>
      <c r="EL10" s="139" t="str">
        <f t="shared" si="30"/>
        <v>CWDM TR 2.5 Gbps 40 km All</v>
      </c>
      <c r="EM10" s="210">
        <f t="shared" si="31"/>
        <v>33205</v>
      </c>
      <c r="EN10" s="210">
        <f t="shared" si="32"/>
        <v>27566</v>
      </c>
      <c r="EO10" s="210">
        <f t="shared" si="33"/>
        <v>0</v>
      </c>
      <c r="EP10" s="210">
        <f t="shared" si="34"/>
        <v>0</v>
      </c>
      <c r="EQ10" s="210">
        <f t="shared" si="35"/>
        <v>0</v>
      </c>
      <c r="ER10" s="210">
        <f t="shared" si="36"/>
        <v>0</v>
      </c>
      <c r="ES10" s="210">
        <f t="shared" si="37"/>
        <v>0</v>
      </c>
      <c r="ET10" s="210">
        <f t="shared" si="38"/>
        <v>0</v>
      </c>
      <c r="EU10" s="210">
        <f t="shared" si="39"/>
        <v>0</v>
      </c>
      <c r="EV10" s="210">
        <f t="shared" si="40"/>
        <v>0</v>
      </c>
      <c r="EW10" s="210">
        <f t="shared" si="41"/>
        <v>0</v>
      </c>
      <c r="EY10" s="139" t="str">
        <f t="shared" si="42"/>
        <v>CWDM TR 2.5 Gbps 40 km All</v>
      </c>
      <c r="EZ10" s="210">
        <f t="shared" si="43"/>
        <v>33205</v>
      </c>
      <c r="FA10" s="210">
        <f t="shared" si="44"/>
        <v>27566</v>
      </c>
      <c r="FB10" s="210">
        <f t="shared" si="45"/>
        <v>0</v>
      </c>
      <c r="FC10" s="210">
        <f t="shared" si="46"/>
        <v>0</v>
      </c>
      <c r="FD10" s="210">
        <f t="shared" si="47"/>
        <v>0</v>
      </c>
      <c r="FE10" s="210">
        <f t="shared" si="48"/>
        <v>0</v>
      </c>
      <c r="FF10" s="210">
        <f t="shared" si="49"/>
        <v>0</v>
      </c>
      <c r="FG10" s="210">
        <f t="shared" si="50"/>
        <v>0</v>
      </c>
      <c r="FH10" s="210">
        <f t="shared" si="51"/>
        <v>0</v>
      </c>
      <c r="FI10" s="210">
        <f t="shared" si="52"/>
        <v>0</v>
      </c>
      <c r="FJ10" s="210">
        <f t="shared" si="53"/>
        <v>0</v>
      </c>
      <c r="FL10" s="139" t="str">
        <f t="shared" si="54"/>
        <v>CWDM TR 2.5 Gbps 40 km All</v>
      </c>
      <c r="FM10" s="233">
        <f t="shared" si="55"/>
        <v>9.9614999999999995E-2</v>
      </c>
      <c r="FN10" s="233">
        <f t="shared" si="56"/>
        <v>8.2697999999999994E-2</v>
      </c>
      <c r="FO10" s="233">
        <f t="shared" si="57"/>
        <v>0</v>
      </c>
      <c r="FP10" s="233">
        <f t="shared" si="58"/>
        <v>0</v>
      </c>
      <c r="FQ10" s="233">
        <f t="shared" si="59"/>
        <v>0</v>
      </c>
      <c r="FR10" s="233">
        <f t="shared" si="60"/>
        <v>0</v>
      </c>
      <c r="FS10" s="233">
        <f t="shared" si="61"/>
        <v>0</v>
      </c>
      <c r="FT10" s="233">
        <f t="shared" si="62"/>
        <v>0</v>
      </c>
      <c r="FU10" s="233">
        <f t="shared" si="63"/>
        <v>0</v>
      </c>
      <c r="FV10" s="233">
        <f t="shared" si="64"/>
        <v>0</v>
      </c>
      <c r="FW10" s="233">
        <f t="shared" si="65"/>
        <v>0</v>
      </c>
      <c r="FY10" s="139" t="str">
        <f t="shared" si="66"/>
        <v>CWDM TR 2.5 Gbps 40 km All</v>
      </c>
      <c r="FZ10" s="233">
        <f t="shared" si="67"/>
        <v>0</v>
      </c>
      <c r="GA10" s="233">
        <f t="shared" si="68"/>
        <v>0</v>
      </c>
      <c r="GB10" s="233">
        <f t="shared" si="69"/>
        <v>0</v>
      </c>
      <c r="GC10" s="233">
        <f t="shared" si="70"/>
        <v>0</v>
      </c>
      <c r="GD10" s="233">
        <f t="shared" si="71"/>
        <v>0</v>
      </c>
      <c r="GE10" s="233">
        <f t="shared" si="72"/>
        <v>0</v>
      </c>
      <c r="GF10" s="233">
        <f t="shared" si="73"/>
        <v>0</v>
      </c>
      <c r="GG10" s="233">
        <f t="shared" si="74"/>
        <v>0</v>
      </c>
      <c r="GH10" s="233">
        <f t="shared" si="75"/>
        <v>0</v>
      </c>
      <c r="GI10" s="233">
        <f t="shared" si="76"/>
        <v>0</v>
      </c>
      <c r="GJ10" s="233">
        <f t="shared" si="77"/>
        <v>0</v>
      </c>
      <c r="GL10" s="139" t="str">
        <f t="shared" si="78"/>
        <v>CWDM TR 2.5 Gbps 40 km All</v>
      </c>
      <c r="GM10" s="310">
        <f t="shared" si="79"/>
        <v>0.16602500000000001</v>
      </c>
      <c r="GN10" s="310">
        <f t="shared" si="80"/>
        <v>0.13783000000000001</v>
      </c>
      <c r="GO10" s="310">
        <f t="shared" si="81"/>
        <v>0</v>
      </c>
      <c r="GP10" s="310">
        <f t="shared" si="82"/>
        <v>0</v>
      </c>
      <c r="GQ10" s="310">
        <f t="shared" si="83"/>
        <v>0</v>
      </c>
      <c r="GR10" s="310">
        <f t="shared" si="84"/>
        <v>0</v>
      </c>
      <c r="GS10" s="310">
        <f t="shared" si="85"/>
        <v>0</v>
      </c>
      <c r="GT10" s="310">
        <f t="shared" si="86"/>
        <v>0</v>
      </c>
      <c r="GU10" s="310">
        <f t="shared" si="87"/>
        <v>0</v>
      </c>
      <c r="GV10" s="310">
        <f t="shared" si="88"/>
        <v>0</v>
      </c>
      <c r="GW10" s="310">
        <f t="shared" si="89"/>
        <v>0</v>
      </c>
      <c r="GY10" s="139" t="str">
        <f t="shared" si="90"/>
        <v>CWDM TR 2.5 Gbps 40 km All</v>
      </c>
      <c r="GZ10" s="310">
        <f>$HE$5*10^-6*WDM!Q261*'Lenses &amp; detectors'!EZ10</f>
        <v>0.18677812499999999</v>
      </c>
      <c r="HA10" s="310">
        <f>$HE$5*10^-6*WDM!R261*'Lenses &amp; detectors'!FA10</f>
        <v>0.14585722500000001</v>
      </c>
      <c r="HB10" s="310">
        <f>$HE$5*10^-6*WDM!S261*'Lenses &amp; detectors'!FB10</f>
        <v>0</v>
      </c>
      <c r="HC10" s="310">
        <f>$HE$5*10^-6*WDM!T261*'Lenses &amp; detectors'!FC10</f>
        <v>0</v>
      </c>
      <c r="HD10" s="310">
        <f>$HE$5*10^-6*WDM!U261*'Lenses &amp; detectors'!FD10</f>
        <v>0</v>
      </c>
      <c r="HE10" s="310">
        <f>$HE$5*10^-6*WDM!V261*'Lenses &amp; detectors'!FE10</f>
        <v>0</v>
      </c>
      <c r="HF10" s="310">
        <f>$HE$5*10^-6*WDM!W261*'Lenses &amp; detectors'!FF10</f>
        <v>0</v>
      </c>
      <c r="HG10" s="310">
        <f>$HE$5*10^-6*WDM!X261*'Lenses &amp; detectors'!FG10</f>
        <v>0</v>
      </c>
      <c r="HH10" s="310">
        <f>$HE$5*10^-6*WDM!Y261*'Lenses &amp; detectors'!FH10</f>
        <v>0</v>
      </c>
      <c r="HI10" s="310">
        <f>$HE$5*10^-6*WDM!Z261*'Lenses &amp; detectors'!FI10</f>
        <v>0</v>
      </c>
      <c r="HJ10" s="310">
        <f>$HE$5*10^-6*WDM!AA261*'Lenses &amp; detectors'!FJ10</f>
        <v>0</v>
      </c>
      <c r="HL10" s="139" t="str">
        <f t="shared" si="91"/>
        <v>CWDM TR 2.5 Gbps 40 km All</v>
      </c>
      <c r="HM10" s="233">
        <f t="shared" si="92"/>
        <v>3</v>
      </c>
      <c r="HN10" s="233">
        <f t="shared" si="93"/>
        <v>3</v>
      </c>
      <c r="HO10" s="233" t="str">
        <f t="shared" si="94"/>
        <v/>
      </c>
      <c r="HP10" s="233" t="str">
        <f t="shared" si="95"/>
        <v/>
      </c>
      <c r="HQ10" s="233" t="str">
        <f t="shared" si="96"/>
        <v/>
      </c>
      <c r="HR10" s="233" t="str">
        <f t="shared" si="97"/>
        <v/>
      </c>
      <c r="HS10" s="233" t="str">
        <f t="shared" si="98"/>
        <v/>
      </c>
      <c r="HT10" s="233" t="str">
        <f t="shared" si="99"/>
        <v/>
      </c>
      <c r="HU10" s="233" t="str">
        <f t="shared" si="100"/>
        <v/>
      </c>
      <c r="HV10" s="233" t="str">
        <f t="shared" si="101"/>
        <v/>
      </c>
      <c r="HW10" s="233" t="str">
        <f t="shared" si="102"/>
        <v/>
      </c>
      <c r="HY10" s="139" t="str">
        <f t="shared" si="103"/>
        <v>CWDM TR 2.5 Gbps 40 km All</v>
      </c>
      <c r="HZ10" s="233" t="str">
        <f t="shared" si="104"/>
        <v/>
      </c>
      <c r="IA10" s="233" t="str">
        <f t="shared" si="105"/>
        <v/>
      </c>
      <c r="IB10" s="233" t="str">
        <f t="shared" si="106"/>
        <v/>
      </c>
      <c r="IC10" s="233" t="str">
        <f t="shared" si="107"/>
        <v/>
      </c>
      <c r="ID10" s="233" t="str">
        <f t="shared" si="108"/>
        <v/>
      </c>
      <c r="IE10" s="233" t="str">
        <f t="shared" si="109"/>
        <v/>
      </c>
      <c r="IF10" s="233" t="str">
        <f t="shared" si="110"/>
        <v/>
      </c>
      <c r="IG10" s="233" t="str">
        <f t="shared" si="111"/>
        <v/>
      </c>
      <c r="IH10" s="233" t="str">
        <f t="shared" si="112"/>
        <v/>
      </c>
      <c r="II10" s="233" t="str">
        <f t="shared" si="113"/>
        <v/>
      </c>
      <c r="IJ10" s="233" t="str">
        <f t="shared" si="114"/>
        <v/>
      </c>
      <c r="IL10" s="139" t="str">
        <f t="shared" si="115"/>
        <v>CWDM TR 2.5 Gbps 40 km All</v>
      </c>
      <c r="IM10" s="233">
        <f t="shared" si="116"/>
        <v>5</v>
      </c>
      <c r="IN10" s="233">
        <f t="shared" si="117"/>
        <v>5</v>
      </c>
      <c r="IO10" s="233" t="str">
        <f t="shared" si="118"/>
        <v/>
      </c>
      <c r="IP10" s="233" t="str">
        <f t="shared" si="119"/>
        <v/>
      </c>
      <c r="IQ10" s="233" t="str">
        <f t="shared" si="120"/>
        <v/>
      </c>
      <c r="IR10" s="233" t="str">
        <f t="shared" si="121"/>
        <v/>
      </c>
      <c r="IS10" s="233" t="str">
        <f t="shared" si="122"/>
        <v/>
      </c>
      <c r="IT10" s="233" t="str">
        <f t="shared" si="123"/>
        <v/>
      </c>
      <c r="IU10" s="233" t="str">
        <f t="shared" si="124"/>
        <v/>
      </c>
      <c r="IV10" s="233" t="str">
        <f t="shared" si="125"/>
        <v/>
      </c>
      <c r="IW10" s="233" t="str">
        <f t="shared" si="126"/>
        <v/>
      </c>
      <c r="IY10" s="139" t="str">
        <f t="shared" si="127"/>
        <v>CWDM TR 2.5 Gbps 40 km All</v>
      </c>
      <c r="IZ10" s="233">
        <f t="shared" si="128"/>
        <v>5.625</v>
      </c>
      <c r="JA10" s="233">
        <f t="shared" si="129"/>
        <v>5.2912002104041216</v>
      </c>
      <c r="JB10" s="233" t="str">
        <f t="shared" si="130"/>
        <v/>
      </c>
      <c r="JC10" s="233" t="str">
        <f t="shared" si="131"/>
        <v/>
      </c>
      <c r="JD10" s="233" t="str">
        <f t="shared" si="132"/>
        <v/>
      </c>
      <c r="JE10" s="233" t="str">
        <f t="shared" si="133"/>
        <v/>
      </c>
      <c r="JF10" s="233" t="str">
        <f t="shared" si="134"/>
        <v/>
      </c>
      <c r="JG10" s="233" t="str">
        <f t="shared" si="135"/>
        <v/>
      </c>
      <c r="JH10" s="233" t="str">
        <f t="shared" si="136"/>
        <v/>
      </c>
      <c r="JI10" s="233" t="str">
        <f t="shared" si="137"/>
        <v/>
      </c>
      <c r="JJ10" s="233" t="str">
        <f t="shared" si="138"/>
        <v/>
      </c>
    </row>
    <row r="11" spans="1:270">
      <c r="A11" s="110" t="s">
        <v>64</v>
      </c>
      <c r="B11" s="139" t="str">
        <f>WDM!B74</f>
        <v>CWDM TR 2.5 Gbps 80 km All</v>
      </c>
      <c r="C11" s="210">
        <f>WDM!C74</f>
        <v>37740</v>
      </c>
      <c r="D11" s="210">
        <f>WDM!D74</f>
        <v>29125</v>
      </c>
      <c r="E11" s="210">
        <f>WDM!E74</f>
        <v>0</v>
      </c>
      <c r="F11" s="210">
        <f>WDM!F74</f>
        <v>0</v>
      </c>
      <c r="G11" s="210">
        <f>WDM!G74</f>
        <v>0</v>
      </c>
      <c r="H11" s="210">
        <f>WDM!H74</f>
        <v>0</v>
      </c>
      <c r="I11" s="210">
        <f>WDM!I74</f>
        <v>0</v>
      </c>
      <c r="J11" s="210">
        <f>WDM!J74</f>
        <v>0</v>
      </c>
      <c r="K11" s="210">
        <f>WDM!K74</f>
        <v>0</v>
      </c>
      <c r="L11" s="210">
        <f>WDM!L74</f>
        <v>0</v>
      </c>
      <c r="M11" s="210">
        <f>WDM!M74</f>
        <v>0</v>
      </c>
      <c r="O11" s="139" t="str">
        <f t="shared" si="0"/>
        <v>CWDM TR 2.5 Gbps 80 km All</v>
      </c>
      <c r="P11" s="210">
        <f>WDM!C105</f>
        <v>0</v>
      </c>
      <c r="Q11" s="210">
        <f>WDM!D105</f>
        <v>0</v>
      </c>
      <c r="R11" s="210">
        <f>WDM!E105</f>
        <v>0</v>
      </c>
      <c r="S11" s="210">
        <f>WDM!F105</f>
        <v>0</v>
      </c>
      <c r="T11" s="210">
        <f>WDM!G105</f>
        <v>0</v>
      </c>
      <c r="U11" s="210">
        <f>WDM!H105</f>
        <v>0</v>
      </c>
      <c r="V11" s="210">
        <f>WDM!I105</f>
        <v>0</v>
      </c>
      <c r="W11" s="210">
        <f>WDM!J105</f>
        <v>0</v>
      </c>
      <c r="X11" s="210">
        <f>WDM!K105</f>
        <v>0</v>
      </c>
      <c r="Y11" s="210">
        <f>WDM!L105</f>
        <v>0</v>
      </c>
      <c r="Z11" s="210">
        <f>WDM!M105</f>
        <v>0</v>
      </c>
      <c r="AB11" s="139" t="str">
        <f t="shared" si="1"/>
        <v>CWDM TR 2.5 Gbps 80 km All</v>
      </c>
      <c r="AC11" s="210">
        <f>WDM!C43</f>
        <v>0</v>
      </c>
      <c r="AD11" s="210">
        <f>WDM!D43</f>
        <v>0</v>
      </c>
      <c r="AE11" s="210">
        <f>WDM!E43</f>
        <v>0</v>
      </c>
      <c r="AF11" s="210">
        <f>WDM!F43</f>
        <v>0</v>
      </c>
      <c r="AG11" s="210">
        <f>WDM!G43</f>
        <v>0</v>
      </c>
      <c r="AH11" s="210">
        <f>WDM!H43</f>
        <v>0</v>
      </c>
      <c r="AI11" s="210">
        <f>WDM!I43</f>
        <v>0</v>
      </c>
      <c r="AJ11" s="210">
        <f>WDM!J43</f>
        <v>0</v>
      </c>
      <c r="AK11" s="210">
        <f>WDM!K43</f>
        <v>0</v>
      </c>
      <c r="AL11" s="210">
        <f>WDM!L43</f>
        <v>0</v>
      </c>
      <c r="AM11" s="210">
        <f>WDM!M43</f>
        <v>0</v>
      </c>
      <c r="AO11" s="139" t="str">
        <f t="shared" si="2"/>
        <v>CWDM TR 2.5 Gbps 80 km All</v>
      </c>
      <c r="AP11" s="210">
        <f>WDM!C136</f>
        <v>0</v>
      </c>
      <c r="AQ11" s="210">
        <f>WDM!D136</f>
        <v>0</v>
      </c>
      <c r="AR11" s="210">
        <f>WDM!E136</f>
        <v>0</v>
      </c>
      <c r="AS11" s="210">
        <f>WDM!F136</f>
        <v>0</v>
      </c>
      <c r="AT11" s="210">
        <f>WDM!G136</f>
        <v>0</v>
      </c>
      <c r="AU11" s="210">
        <f>WDM!H136</f>
        <v>0</v>
      </c>
      <c r="AV11" s="210">
        <f>WDM!I136</f>
        <v>0</v>
      </c>
      <c r="AW11" s="210">
        <f>WDM!J136</f>
        <v>0</v>
      </c>
      <c r="AX11" s="210">
        <f>WDM!K136</f>
        <v>0</v>
      </c>
      <c r="AY11" s="210">
        <f>WDM!L136</f>
        <v>0</v>
      </c>
      <c r="AZ11" s="210">
        <f>WDM!M136</f>
        <v>0</v>
      </c>
      <c r="BB11" s="139" t="str">
        <f t="shared" si="3"/>
        <v>CWDM TR 2.5 Gbps 80 km All</v>
      </c>
      <c r="BC11" s="210">
        <f>WDM!C167</f>
        <v>0</v>
      </c>
      <c r="BD11" s="210">
        <f>WDM!D167</f>
        <v>0</v>
      </c>
      <c r="BE11" s="210">
        <f>WDM!E167</f>
        <v>0</v>
      </c>
      <c r="BF11" s="210">
        <f>WDM!F167</f>
        <v>0</v>
      </c>
      <c r="BG11" s="210">
        <f>WDM!G167</f>
        <v>0</v>
      </c>
      <c r="BH11" s="210">
        <f>WDM!H167</f>
        <v>0</v>
      </c>
      <c r="BI11" s="210">
        <f>WDM!I167</f>
        <v>0</v>
      </c>
      <c r="BJ11" s="210">
        <f>WDM!J167</f>
        <v>0</v>
      </c>
      <c r="BK11" s="210">
        <f>WDM!K167</f>
        <v>0</v>
      </c>
      <c r="BL11" s="210">
        <f>WDM!L167</f>
        <v>0</v>
      </c>
      <c r="BM11" s="210">
        <f>WDM!M167</f>
        <v>0</v>
      </c>
      <c r="BO11" s="139" t="str">
        <f t="shared" si="4"/>
        <v>CWDM TR 2.5 Gbps 80 km All</v>
      </c>
      <c r="BP11" s="210">
        <f>WDM!C198</f>
        <v>0</v>
      </c>
      <c r="BQ11" s="210">
        <f>WDM!D198</f>
        <v>0</v>
      </c>
      <c r="BR11" s="210">
        <f>WDM!E198</f>
        <v>0</v>
      </c>
      <c r="BS11" s="210">
        <f>WDM!F198</f>
        <v>0</v>
      </c>
      <c r="BT11" s="210">
        <f>WDM!G198</f>
        <v>0</v>
      </c>
      <c r="BU11" s="210">
        <f>WDM!H198</f>
        <v>0</v>
      </c>
      <c r="BV11" s="210">
        <f>WDM!I198</f>
        <v>0</v>
      </c>
      <c r="BW11" s="210">
        <f>WDM!J198</f>
        <v>0</v>
      </c>
      <c r="BX11" s="210">
        <f>WDM!K198</f>
        <v>0</v>
      </c>
      <c r="BY11" s="210">
        <f>WDM!L198</f>
        <v>0</v>
      </c>
      <c r="BZ11" s="210">
        <f>WDM!M198</f>
        <v>0</v>
      </c>
      <c r="CB11" s="139" t="str">
        <f t="shared" si="5"/>
        <v>CWDM TR 2.5 Gbps 80 km All</v>
      </c>
      <c r="CC11" s="210">
        <f>WDM!C229</f>
        <v>0</v>
      </c>
      <c r="CD11" s="210">
        <f>WDM!D229</f>
        <v>0</v>
      </c>
      <c r="CE11" s="210">
        <f>WDM!E229</f>
        <v>0</v>
      </c>
      <c r="CF11" s="210">
        <f>WDM!F229</f>
        <v>0</v>
      </c>
      <c r="CG11" s="210">
        <f>WDM!G229</f>
        <v>0</v>
      </c>
      <c r="CH11" s="210">
        <f>WDM!H229</f>
        <v>0</v>
      </c>
      <c r="CI11" s="210">
        <f>WDM!I229</f>
        <v>0</v>
      </c>
      <c r="CJ11" s="210">
        <f>WDM!J229</f>
        <v>0</v>
      </c>
      <c r="CK11" s="210">
        <f>WDM!K229</f>
        <v>0</v>
      </c>
      <c r="CL11" s="210">
        <f>WDM!L229</f>
        <v>0</v>
      </c>
      <c r="CM11" s="210">
        <f>WDM!M229</f>
        <v>0</v>
      </c>
      <c r="CN11" s="214"/>
      <c r="CP11" s="293">
        <v>1</v>
      </c>
      <c r="CQ11" s="265">
        <v>1</v>
      </c>
      <c r="CR11" s="300">
        <v>1</v>
      </c>
      <c r="CS11" s="293">
        <v>1</v>
      </c>
      <c r="CT11" s="265">
        <v>1</v>
      </c>
      <c r="CU11" s="300">
        <v>1</v>
      </c>
      <c r="CV11" s="295"/>
      <c r="CW11" s="270"/>
      <c r="CX11" s="278"/>
      <c r="CY11" s="284"/>
      <c r="CZ11" s="270"/>
      <c r="DA11" s="278"/>
      <c r="DB11" s="284"/>
      <c r="DC11" s="270"/>
      <c r="DD11" s="301"/>
      <c r="DE11" s="295"/>
      <c r="DF11" s="270"/>
      <c r="DG11" s="278"/>
      <c r="DH11" s="284"/>
      <c r="DI11" s="270"/>
      <c r="DJ11" s="270"/>
      <c r="DL11" s="139" t="str">
        <f t="shared" si="6"/>
        <v>CWDM TR 2.5 Gbps 80 km All</v>
      </c>
      <c r="DM11" s="210">
        <f t="shared" si="7"/>
        <v>37740</v>
      </c>
      <c r="DN11" s="210">
        <f t="shared" si="8"/>
        <v>29125</v>
      </c>
      <c r="DO11" s="210">
        <f t="shared" si="9"/>
        <v>0</v>
      </c>
      <c r="DP11" s="210">
        <f t="shared" si="10"/>
        <v>0</v>
      </c>
      <c r="DQ11" s="210">
        <f t="shared" si="11"/>
        <v>0</v>
      </c>
      <c r="DR11" s="210">
        <f t="shared" si="12"/>
        <v>0</v>
      </c>
      <c r="DS11" s="210">
        <f t="shared" si="13"/>
        <v>0</v>
      </c>
      <c r="DT11" s="210">
        <f t="shared" si="14"/>
        <v>0</v>
      </c>
      <c r="DU11" s="210">
        <f t="shared" si="15"/>
        <v>0</v>
      </c>
      <c r="DV11" s="210">
        <f t="shared" si="16"/>
        <v>0</v>
      </c>
      <c r="DW11" s="210">
        <f t="shared" si="17"/>
        <v>0</v>
      </c>
      <c r="DY11" s="139" t="str">
        <f t="shared" si="18"/>
        <v>CWDM TR 2.5 Gbps 80 km All</v>
      </c>
      <c r="DZ11" s="210">
        <f t="shared" si="19"/>
        <v>0</v>
      </c>
      <c r="EA11" s="210">
        <f t="shared" si="20"/>
        <v>0</v>
      </c>
      <c r="EB11" s="210">
        <f t="shared" si="21"/>
        <v>0</v>
      </c>
      <c r="EC11" s="210">
        <f t="shared" si="22"/>
        <v>0</v>
      </c>
      <c r="ED11" s="210">
        <f t="shared" si="23"/>
        <v>0</v>
      </c>
      <c r="EE11" s="210">
        <f t="shared" si="24"/>
        <v>0</v>
      </c>
      <c r="EF11" s="210">
        <f t="shared" si="25"/>
        <v>0</v>
      </c>
      <c r="EG11" s="210">
        <f t="shared" si="26"/>
        <v>0</v>
      </c>
      <c r="EH11" s="210">
        <f t="shared" si="27"/>
        <v>0</v>
      </c>
      <c r="EI11" s="210">
        <f t="shared" si="28"/>
        <v>0</v>
      </c>
      <c r="EJ11" s="210">
        <f t="shared" si="29"/>
        <v>0</v>
      </c>
      <c r="EL11" s="139" t="str">
        <f t="shared" si="30"/>
        <v>CWDM TR 2.5 Gbps 80 km All</v>
      </c>
      <c r="EM11" s="210">
        <f t="shared" si="31"/>
        <v>37740</v>
      </c>
      <c r="EN11" s="210">
        <f t="shared" si="32"/>
        <v>29125</v>
      </c>
      <c r="EO11" s="210">
        <f t="shared" si="33"/>
        <v>0</v>
      </c>
      <c r="EP11" s="210">
        <f t="shared" si="34"/>
        <v>0</v>
      </c>
      <c r="EQ11" s="210">
        <f t="shared" si="35"/>
        <v>0</v>
      </c>
      <c r="ER11" s="210">
        <f t="shared" si="36"/>
        <v>0</v>
      </c>
      <c r="ES11" s="210">
        <f t="shared" si="37"/>
        <v>0</v>
      </c>
      <c r="ET11" s="210">
        <f t="shared" si="38"/>
        <v>0</v>
      </c>
      <c r="EU11" s="210">
        <f t="shared" si="39"/>
        <v>0</v>
      </c>
      <c r="EV11" s="210">
        <f t="shared" si="40"/>
        <v>0</v>
      </c>
      <c r="EW11" s="210">
        <f t="shared" si="41"/>
        <v>0</v>
      </c>
      <c r="EY11" s="139" t="str">
        <f t="shared" si="42"/>
        <v>CWDM TR 2.5 Gbps 80 km All</v>
      </c>
      <c r="EZ11" s="210">
        <f t="shared" si="43"/>
        <v>37740</v>
      </c>
      <c r="FA11" s="210">
        <f t="shared" si="44"/>
        <v>29125</v>
      </c>
      <c r="FB11" s="210">
        <f t="shared" si="45"/>
        <v>0</v>
      </c>
      <c r="FC11" s="210">
        <f t="shared" si="46"/>
        <v>0</v>
      </c>
      <c r="FD11" s="210">
        <f t="shared" si="47"/>
        <v>0</v>
      </c>
      <c r="FE11" s="210">
        <f t="shared" si="48"/>
        <v>0</v>
      </c>
      <c r="FF11" s="210">
        <f t="shared" si="49"/>
        <v>0</v>
      </c>
      <c r="FG11" s="210">
        <f t="shared" si="50"/>
        <v>0</v>
      </c>
      <c r="FH11" s="210">
        <f t="shared" si="51"/>
        <v>0</v>
      </c>
      <c r="FI11" s="210">
        <f t="shared" si="52"/>
        <v>0</v>
      </c>
      <c r="FJ11" s="210">
        <f t="shared" si="53"/>
        <v>0</v>
      </c>
      <c r="FL11" s="139" t="str">
        <f t="shared" si="54"/>
        <v>CWDM TR 2.5 Gbps 80 km All</v>
      </c>
      <c r="FM11" s="233">
        <f t="shared" si="55"/>
        <v>0.11322</v>
      </c>
      <c r="FN11" s="233">
        <f t="shared" si="56"/>
        <v>8.7374999999999994E-2</v>
      </c>
      <c r="FO11" s="233">
        <f t="shared" si="57"/>
        <v>0</v>
      </c>
      <c r="FP11" s="233">
        <f t="shared" si="58"/>
        <v>0</v>
      </c>
      <c r="FQ11" s="233">
        <f t="shared" si="59"/>
        <v>0</v>
      </c>
      <c r="FR11" s="233">
        <f t="shared" si="60"/>
        <v>0</v>
      </c>
      <c r="FS11" s="233">
        <f t="shared" si="61"/>
        <v>0</v>
      </c>
      <c r="FT11" s="233">
        <f t="shared" si="62"/>
        <v>0</v>
      </c>
      <c r="FU11" s="233">
        <f t="shared" si="63"/>
        <v>0</v>
      </c>
      <c r="FV11" s="233">
        <f t="shared" si="64"/>
        <v>0</v>
      </c>
      <c r="FW11" s="233">
        <f t="shared" si="65"/>
        <v>0</v>
      </c>
      <c r="FY11" s="139" t="str">
        <f t="shared" si="66"/>
        <v>CWDM TR 2.5 Gbps 80 km All</v>
      </c>
      <c r="FZ11" s="233">
        <f t="shared" si="67"/>
        <v>0</v>
      </c>
      <c r="GA11" s="233">
        <f t="shared" si="68"/>
        <v>0</v>
      </c>
      <c r="GB11" s="233">
        <f t="shared" si="69"/>
        <v>0</v>
      </c>
      <c r="GC11" s="233">
        <f t="shared" si="70"/>
        <v>0</v>
      </c>
      <c r="GD11" s="233">
        <f t="shared" si="71"/>
        <v>0</v>
      </c>
      <c r="GE11" s="233">
        <f t="shared" si="72"/>
        <v>0</v>
      </c>
      <c r="GF11" s="233">
        <f t="shared" si="73"/>
        <v>0</v>
      </c>
      <c r="GG11" s="233">
        <f t="shared" si="74"/>
        <v>0</v>
      </c>
      <c r="GH11" s="233">
        <f t="shared" si="75"/>
        <v>0</v>
      </c>
      <c r="GI11" s="233">
        <f t="shared" si="76"/>
        <v>0</v>
      </c>
      <c r="GJ11" s="233">
        <f t="shared" si="77"/>
        <v>0</v>
      </c>
      <c r="GL11" s="139" t="str">
        <f t="shared" si="78"/>
        <v>CWDM TR 2.5 Gbps 80 km All</v>
      </c>
      <c r="GM11" s="310">
        <f t="shared" si="79"/>
        <v>0.18870000000000001</v>
      </c>
      <c r="GN11" s="310">
        <f t="shared" si="80"/>
        <v>0.145625</v>
      </c>
      <c r="GO11" s="310">
        <f t="shared" si="81"/>
        <v>0</v>
      </c>
      <c r="GP11" s="310">
        <f t="shared" si="82"/>
        <v>0</v>
      </c>
      <c r="GQ11" s="310">
        <f t="shared" si="83"/>
        <v>0</v>
      </c>
      <c r="GR11" s="310">
        <f t="shared" si="84"/>
        <v>0</v>
      </c>
      <c r="GS11" s="310">
        <f t="shared" si="85"/>
        <v>0</v>
      </c>
      <c r="GT11" s="310">
        <f t="shared" si="86"/>
        <v>0</v>
      </c>
      <c r="GU11" s="310">
        <f t="shared" si="87"/>
        <v>0</v>
      </c>
      <c r="GV11" s="310">
        <f t="shared" si="88"/>
        <v>0</v>
      </c>
      <c r="GW11" s="310">
        <f t="shared" si="89"/>
        <v>0</v>
      </c>
      <c r="GY11" s="139" t="str">
        <f t="shared" si="90"/>
        <v>CWDM TR 2.5 Gbps 80 km All</v>
      </c>
      <c r="GZ11" s="310">
        <f>$HE$5*10^-6*WDM!Q262*'Lenses &amp; detectors'!EZ11</f>
        <v>0.37645650000000003</v>
      </c>
      <c r="HA11" s="310">
        <f>$HE$5*10^-6*WDM!R262*'Lenses &amp; detectors'!FA11</f>
        <v>0.2504511749999998</v>
      </c>
      <c r="HB11" s="310">
        <f>$HE$5*10^-6*WDM!S262*'Lenses &amp; detectors'!FB11</f>
        <v>0</v>
      </c>
      <c r="HC11" s="310">
        <f>$HE$5*10^-6*WDM!T262*'Lenses &amp; detectors'!FC11</f>
        <v>0</v>
      </c>
      <c r="HD11" s="310">
        <f>$HE$5*10^-6*WDM!U262*'Lenses &amp; detectors'!FD11</f>
        <v>0</v>
      </c>
      <c r="HE11" s="310">
        <f>$HE$5*10^-6*WDM!V262*'Lenses &amp; detectors'!FE11</f>
        <v>0</v>
      </c>
      <c r="HF11" s="310">
        <f>$HE$5*10^-6*WDM!W262*'Lenses &amp; detectors'!FF11</f>
        <v>0</v>
      </c>
      <c r="HG11" s="310">
        <f>$HE$5*10^-6*WDM!X262*'Lenses &amp; detectors'!FG11</f>
        <v>0</v>
      </c>
      <c r="HH11" s="310">
        <f>$HE$5*10^-6*WDM!Y262*'Lenses &amp; detectors'!FH11</f>
        <v>0</v>
      </c>
      <c r="HI11" s="310">
        <f>$HE$5*10^-6*WDM!Z262*'Lenses &amp; detectors'!FI11</f>
        <v>0</v>
      </c>
      <c r="HJ11" s="310">
        <f>$HE$5*10^-6*WDM!AA262*'Lenses &amp; detectors'!FJ11</f>
        <v>0</v>
      </c>
      <c r="HL11" s="139" t="str">
        <f t="shared" si="91"/>
        <v>CWDM TR 2.5 Gbps 80 km All</v>
      </c>
      <c r="HM11" s="233">
        <f t="shared" si="92"/>
        <v>3</v>
      </c>
      <c r="HN11" s="233">
        <f t="shared" si="93"/>
        <v>3</v>
      </c>
      <c r="HO11" s="233" t="str">
        <f t="shared" si="94"/>
        <v/>
      </c>
      <c r="HP11" s="233" t="str">
        <f t="shared" si="95"/>
        <v/>
      </c>
      <c r="HQ11" s="233" t="str">
        <f t="shared" si="96"/>
        <v/>
      </c>
      <c r="HR11" s="233" t="str">
        <f t="shared" si="97"/>
        <v/>
      </c>
      <c r="HS11" s="233" t="str">
        <f t="shared" si="98"/>
        <v/>
      </c>
      <c r="HT11" s="233" t="str">
        <f t="shared" si="99"/>
        <v/>
      </c>
      <c r="HU11" s="233" t="str">
        <f t="shared" si="100"/>
        <v/>
      </c>
      <c r="HV11" s="233" t="str">
        <f t="shared" si="101"/>
        <v/>
      </c>
      <c r="HW11" s="233" t="str">
        <f t="shared" si="102"/>
        <v/>
      </c>
      <c r="HY11" s="139" t="str">
        <f t="shared" si="103"/>
        <v>CWDM TR 2.5 Gbps 80 km All</v>
      </c>
      <c r="HZ11" s="233" t="str">
        <f t="shared" si="104"/>
        <v/>
      </c>
      <c r="IA11" s="233" t="str">
        <f t="shared" si="105"/>
        <v/>
      </c>
      <c r="IB11" s="233" t="str">
        <f t="shared" si="106"/>
        <v/>
      </c>
      <c r="IC11" s="233" t="str">
        <f t="shared" si="107"/>
        <v/>
      </c>
      <c r="ID11" s="233" t="str">
        <f t="shared" si="108"/>
        <v/>
      </c>
      <c r="IE11" s="233" t="str">
        <f t="shared" si="109"/>
        <v/>
      </c>
      <c r="IF11" s="233" t="str">
        <f t="shared" si="110"/>
        <v/>
      </c>
      <c r="IG11" s="233" t="str">
        <f t="shared" si="111"/>
        <v/>
      </c>
      <c r="IH11" s="233" t="str">
        <f t="shared" si="112"/>
        <v/>
      </c>
      <c r="II11" s="233" t="str">
        <f t="shared" si="113"/>
        <v/>
      </c>
      <c r="IJ11" s="233" t="str">
        <f t="shared" si="114"/>
        <v/>
      </c>
      <c r="IL11" s="139" t="str">
        <f t="shared" si="115"/>
        <v>CWDM TR 2.5 Gbps 80 km All</v>
      </c>
      <c r="IM11" s="233">
        <f t="shared" si="116"/>
        <v>5</v>
      </c>
      <c r="IN11" s="233">
        <f t="shared" si="117"/>
        <v>5</v>
      </c>
      <c r="IO11" s="233" t="str">
        <f t="shared" si="118"/>
        <v/>
      </c>
      <c r="IP11" s="233" t="str">
        <f t="shared" si="119"/>
        <v/>
      </c>
      <c r="IQ11" s="233" t="str">
        <f t="shared" si="120"/>
        <v/>
      </c>
      <c r="IR11" s="233" t="str">
        <f t="shared" si="121"/>
        <v/>
      </c>
      <c r="IS11" s="233" t="str">
        <f t="shared" si="122"/>
        <v/>
      </c>
      <c r="IT11" s="233" t="str">
        <f t="shared" si="123"/>
        <v/>
      </c>
      <c r="IU11" s="233" t="str">
        <f t="shared" si="124"/>
        <v/>
      </c>
      <c r="IV11" s="233" t="str">
        <f t="shared" si="125"/>
        <v/>
      </c>
      <c r="IW11" s="233" t="str">
        <f t="shared" si="126"/>
        <v/>
      </c>
      <c r="IY11" s="139" t="str">
        <f t="shared" si="127"/>
        <v>CWDM TR 2.5 Gbps 80 km All</v>
      </c>
      <c r="IZ11" s="233">
        <f t="shared" si="128"/>
        <v>9.9749999999999996</v>
      </c>
      <c r="JA11" s="233">
        <f t="shared" si="129"/>
        <v>8.5991819742489213</v>
      </c>
      <c r="JB11" s="233" t="str">
        <f t="shared" si="130"/>
        <v/>
      </c>
      <c r="JC11" s="233" t="str">
        <f t="shared" si="131"/>
        <v/>
      </c>
      <c r="JD11" s="233" t="str">
        <f t="shared" si="132"/>
        <v/>
      </c>
      <c r="JE11" s="233" t="str">
        <f t="shared" si="133"/>
        <v/>
      </c>
      <c r="JF11" s="233" t="str">
        <f t="shared" si="134"/>
        <v/>
      </c>
      <c r="JG11" s="233" t="str">
        <f t="shared" si="135"/>
        <v/>
      </c>
      <c r="JH11" s="233" t="str">
        <f t="shared" si="136"/>
        <v/>
      </c>
      <c r="JI11" s="233" t="str">
        <f t="shared" si="137"/>
        <v/>
      </c>
      <c r="JJ11" s="233" t="str">
        <f t="shared" si="138"/>
        <v/>
      </c>
    </row>
    <row r="12" spans="1:270">
      <c r="A12" s="110" t="s">
        <v>64</v>
      </c>
      <c r="B12" s="139" t="str">
        <f>WDM!B75</f>
        <v>CWDM TR 10 Gbps All All</v>
      </c>
      <c r="C12" s="210">
        <f>WDM!C75</f>
        <v>86456</v>
      </c>
      <c r="D12" s="210">
        <f>WDM!D75</f>
        <v>130904</v>
      </c>
      <c r="E12" s="210">
        <f>WDM!E75</f>
        <v>0</v>
      </c>
      <c r="F12" s="210">
        <f>WDM!F75</f>
        <v>0</v>
      </c>
      <c r="G12" s="210">
        <f>WDM!G75</f>
        <v>0</v>
      </c>
      <c r="H12" s="210">
        <f>WDM!H75</f>
        <v>0</v>
      </c>
      <c r="I12" s="210">
        <f>WDM!I75</f>
        <v>0</v>
      </c>
      <c r="J12" s="210">
        <f>WDM!J75</f>
        <v>0</v>
      </c>
      <c r="K12" s="210">
        <f>WDM!K75</f>
        <v>0</v>
      </c>
      <c r="L12" s="210">
        <f>WDM!L75</f>
        <v>0</v>
      </c>
      <c r="M12" s="210">
        <f>WDM!M75</f>
        <v>0</v>
      </c>
      <c r="O12" s="139" t="str">
        <f t="shared" si="0"/>
        <v>CWDM TR 10 Gbps All All</v>
      </c>
      <c r="P12" s="210">
        <f>WDM!C106</f>
        <v>86456</v>
      </c>
      <c r="Q12" s="210">
        <f>WDM!D106</f>
        <v>130904</v>
      </c>
      <c r="R12" s="210">
        <f>WDM!E106</f>
        <v>0</v>
      </c>
      <c r="S12" s="210">
        <f>WDM!F106</f>
        <v>0</v>
      </c>
      <c r="T12" s="210">
        <f>WDM!G106</f>
        <v>0</v>
      </c>
      <c r="U12" s="210">
        <f>WDM!H106</f>
        <v>0</v>
      </c>
      <c r="V12" s="210">
        <f>WDM!I106</f>
        <v>0</v>
      </c>
      <c r="W12" s="210">
        <f>WDM!J106</f>
        <v>0</v>
      </c>
      <c r="X12" s="210">
        <f>WDM!K106</f>
        <v>0</v>
      </c>
      <c r="Y12" s="210">
        <f>WDM!L106</f>
        <v>0</v>
      </c>
      <c r="Z12" s="210">
        <f>WDM!M106</f>
        <v>0</v>
      </c>
      <c r="AB12" s="139" t="str">
        <f t="shared" si="1"/>
        <v>CWDM TR 10 Gbps All All</v>
      </c>
      <c r="AC12" s="210">
        <f>WDM!C44</f>
        <v>0</v>
      </c>
      <c r="AD12" s="210">
        <f>WDM!D44</f>
        <v>0</v>
      </c>
      <c r="AE12" s="210">
        <f>WDM!E44</f>
        <v>0</v>
      </c>
      <c r="AF12" s="210">
        <f>WDM!F44</f>
        <v>0</v>
      </c>
      <c r="AG12" s="210">
        <f>WDM!G44</f>
        <v>0</v>
      </c>
      <c r="AH12" s="210">
        <f>WDM!H44</f>
        <v>0</v>
      </c>
      <c r="AI12" s="210">
        <f>WDM!I44</f>
        <v>0</v>
      </c>
      <c r="AJ12" s="210">
        <f>WDM!J44</f>
        <v>0</v>
      </c>
      <c r="AK12" s="210">
        <f>WDM!K44</f>
        <v>0</v>
      </c>
      <c r="AL12" s="210">
        <f>WDM!L44</f>
        <v>0</v>
      </c>
      <c r="AM12" s="210">
        <f>WDM!M44</f>
        <v>0</v>
      </c>
      <c r="AO12" s="139" t="str">
        <f t="shared" si="2"/>
        <v>CWDM TR 10 Gbps All All</v>
      </c>
      <c r="AP12" s="210">
        <f>WDM!C137</f>
        <v>0</v>
      </c>
      <c r="AQ12" s="210">
        <f>WDM!D137</f>
        <v>0</v>
      </c>
      <c r="AR12" s="210">
        <f>WDM!E137</f>
        <v>0</v>
      </c>
      <c r="AS12" s="210">
        <f>WDM!F137</f>
        <v>0</v>
      </c>
      <c r="AT12" s="210">
        <f>WDM!G137</f>
        <v>0</v>
      </c>
      <c r="AU12" s="210">
        <f>WDM!H137</f>
        <v>0</v>
      </c>
      <c r="AV12" s="210">
        <f>WDM!I137</f>
        <v>0</v>
      </c>
      <c r="AW12" s="210">
        <f>WDM!J137</f>
        <v>0</v>
      </c>
      <c r="AX12" s="210">
        <f>WDM!K137</f>
        <v>0</v>
      </c>
      <c r="AY12" s="210">
        <f>WDM!L137</f>
        <v>0</v>
      </c>
      <c r="AZ12" s="210">
        <f>WDM!M137</f>
        <v>0</v>
      </c>
      <c r="BB12" s="139" t="str">
        <f t="shared" si="3"/>
        <v>CWDM TR 10 Gbps All All</v>
      </c>
      <c r="BC12" s="210">
        <f>WDM!C168</f>
        <v>0</v>
      </c>
      <c r="BD12" s="210">
        <f>WDM!D168</f>
        <v>0</v>
      </c>
      <c r="BE12" s="210">
        <f>WDM!E168</f>
        <v>0</v>
      </c>
      <c r="BF12" s="210">
        <f>WDM!F168</f>
        <v>0</v>
      </c>
      <c r="BG12" s="210">
        <f>WDM!G168</f>
        <v>0</v>
      </c>
      <c r="BH12" s="210">
        <f>WDM!H168</f>
        <v>0</v>
      </c>
      <c r="BI12" s="210">
        <f>WDM!I168</f>
        <v>0</v>
      </c>
      <c r="BJ12" s="210">
        <f>WDM!J168</f>
        <v>0</v>
      </c>
      <c r="BK12" s="210">
        <f>WDM!K168</f>
        <v>0</v>
      </c>
      <c r="BL12" s="210">
        <f>WDM!L168</f>
        <v>0</v>
      </c>
      <c r="BM12" s="210">
        <f>WDM!M168</f>
        <v>0</v>
      </c>
      <c r="BO12" s="139" t="str">
        <f t="shared" si="4"/>
        <v>CWDM TR 10 Gbps All All</v>
      </c>
      <c r="BP12" s="210">
        <f>WDM!C199</f>
        <v>0</v>
      </c>
      <c r="BQ12" s="210">
        <f>WDM!D199</f>
        <v>0</v>
      </c>
      <c r="BR12" s="210">
        <f>WDM!E199</f>
        <v>0</v>
      </c>
      <c r="BS12" s="210">
        <f>WDM!F199</f>
        <v>0</v>
      </c>
      <c r="BT12" s="210">
        <f>WDM!G199</f>
        <v>0</v>
      </c>
      <c r="BU12" s="210">
        <f>WDM!H199</f>
        <v>0</v>
      </c>
      <c r="BV12" s="210">
        <f>WDM!I199</f>
        <v>0</v>
      </c>
      <c r="BW12" s="210">
        <f>WDM!J199</f>
        <v>0</v>
      </c>
      <c r="BX12" s="210">
        <f>WDM!K199</f>
        <v>0</v>
      </c>
      <c r="BY12" s="210">
        <f>WDM!L199</f>
        <v>0</v>
      </c>
      <c r="BZ12" s="210">
        <f>WDM!M199</f>
        <v>0</v>
      </c>
      <c r="CB12" s="139" t="str">
        <f t="shared" si="5"/>
        <v>CWDM TR 10 Gbps All All</v>
      </c>
      <c r="CC12" s="210">
        <f>WDM!C230</f>
        <v>0</v>
      </c>
      <c r="CD12" s="210">
        <f>WDM!D230</f>
        <v>0</v>
      </c>
      <c r="CE12" s="210">
        <f>WDM!E230</f>
        <v>0</v>
      </c>
      <c r="CF12" s="210">
        <f>WDM!F230</f>
        <v>0</v>
      </c>
      <c r="CG12" s="210">
        <f>WDM!G230</f>
        <v>0</v>
      </c>
      <c r="CH12" s="210">
        <f>WDM!H230</f>
        <v>0</v>
      </c>
      <c r="CI12" s="210">
        <f>WDM!I230</f>
        <v>0</v>
      </c>
      <c r="CJ12" s="210">
        <f>WDM!J230</f>
        <v>0</v>
      </c>
      <c r="CK12" s="210">
        <f>WDM!K230</f>
        <v>0</v>
      </c>
      <c r="CL12" s="210">
        <f>WDM!L230</f>
        <v>0</v>
      </c>
      <c r="CM12" s="210">
        <f>WDM!M230</f>
        <v>0</v>
      </c>
      <c r="CN12" s="214"/>
      <c r="CP12" s="293">
        <v>1</v>
      </c>
      <c r="CQ12" s="265">
        <v>1</v>
      </c>
      <c r="CR12" s="300">
        <v>1</v>
      </c>
      <c r="CS12" s="293">
        <v>1</v>
      </c>
      <c r="CT12" s="265">
        <v>1</v>
      </c>
      <c r="CU12" s="300">
        <v>1</v>
      </c>
      <c r="CV12" s="295"/>
      <c r="CW12" s="270"/>
      <c r="CX12" s="278"/>
      <c r="CY12" s="284"/>
      <c r="CZ12" s="270"/>
      <c r="DA12" s="278"/>
      <c r="DB12" s="284"/>
      <c r="DC12" s="270"/>
      <c r="DD12" s="301"/>
      <c r="DE12" s="295"/>
      <c r="DF12" s="270"/>
      <c r="DG12" s="278"/>
      <c r="DH12" s="284"/>
      <c r="DI12" s="270"/>
      <c r="DJ12" s="270"/>
      <c r="DL12" s="139" t="str">
        <f t="shared" si="6"/>
        <v>CWDM TR 10 Gbps All All</v>
      </c>
      <c r="DM12" s="210">
        <f t="shared" si="7"/>
        <v>172912</v>
      </c>
      <c r="DN12" s="210">
        <f t="shared" si="8"/>
        <v>261808</v>
      </c>
      <c r="DO12" s="210">
        <f t="shared" si="9"/>
        <v>0</v>
      </c>
      <c r="DP12" s="210">
        <f t="shared" si="10"/>
        <v>0</v>
      </c>
      <c r="DQ12" s="210">
        <f t="shared" si="11"/>
        <v>0</v>
      </c>
      <c r="DR12" s="210">
        <f t="shared" si="12"/>
        <v>0</v>
      </c>
      <c r="DS12" s="210">
        <f t="shared" si="13"/>
        <v>0</v>
      </c>
      <c r="DT12" s="210">
        <f t="shared" si="14"/>
        <v>0</v>
      </c>
      <c r="DU12" s="210">
        <f t="shared" si="15"/>
        <v>0</v>
      </c>
      <c r="DV12" s="210">
        <f t="shared" si="16"/>
        <v>0</v>
      </c>
      <c r="DW12" s="210">
        <f t="shared" si="17"/>
        <v>0</v>
      </c>
      <c r="DY12" s="139" t="str">
        <f t="shared" si="18"/>
        <v>CWDM TR 10 Gbps All All</v>
      </c>
      <c r="DZ12" s="210">
        <f t="shared" si="19"/>
        <v>0</v>
      </c>
      <c r="EA12" s="210">
        <f t="shared" si="20"/>
        <v>0</v>
      </c>
      <c r="EB12" s="210">
        <f t="shared" si="21"/>
        <v>0</v>
      </c>
      <c r="EC12" s="210">
        <f t="shared" si="22"/>
        <v>0</v>
      </c>
      <c r="ED12" s="210">
        <f t="shared" si="23"/>
        <v>0</v>
      </c>
      <c r="EE12" s="210">
        <f t="shared" si="24"/>
        <v>0</v>
      </c>
      <c r="EF12" s="210">
        <f t="shared" si="25"/>
        <v>0</v>
      </c>
      <c r="EG12" s="210">
        <f t="shared" si="26"/>
        <v>0</v>
      </c>
      <c r="EH12" s="210">
        <f t="shared" si="27"/>
        <v>0</v>
      </c>
      <c r="EI12" s="210">
        <f t="shared" si="28"/>
        <v>0</v>
      </c>
      <c r="EJ12" s="210">
        <f t="shared" si="29"/>
        <v>0</v>
      </c>
      <c r="EL12" s="139" t="str">
        <f t="shared" si="30"/>
        <v>CWDM TR 10 Gbps All All</v>
      </c>
      <c r="EM12" s="210">
        <f t="shared" si="31"/>
        <v>172912</v>
      </c>
      <c r="EN12" s="210">
        <f t="shared" si="32"/>
        <v>261808</v>
      </c>
      <c r="EO12" s="210">
        <f t="shared" si="33"/>
        <v>0</v>
      </c>
      <c r="EP12" s="210">
        <f t="shared" si="34"/>
        <v>0</v>
      </c>
      <c r="EQ12" s="210">
        <f t="shared" si="35"/>
        <v>0</v>
      </c>
      <c r="ER12" s="210">
        <f t="shared" si="36"/>
        <v>0</v>
      </c>
      <c r="ES12" s="210">
        <f t="shared" si="37"/>
        <v>0</v>
      </c>
      <c r="ET12" s="210">
        <f t="shared" si="38"/>
        <v>0</v>
      </c>
      <c r="EU12" s="210">
        <f t="shared" si="39"/>
        <v>0</v>
      </c>
      <c r="EV12" s="210">
        <f t="shared" si="40"/>
        <v>0</v>
      </c>
      <c r="EW12" s="210">
        <f t="shared" si="41"/>
        <v>0</v>
      </c>
      <c r="EY12" s="139" t="str">
        <f t="shared" si="42"/>
        <v>CWDM TR 10 Gbps All All</v>
      </c>
      <c r="EZ12" s="210">
        <f t="shared" si="43"/>
        <v>172912</v>
      </c>
      <c r="FA12" s="210">
        <f t="shared" si="44"/>
        <v>261808</v>
      </c>
      <c r="FB12" s="210">
        <f t="shared" si="45"/>
        <v>0</v>
      </c>
      <c r="FC12" s="210">
        <f t="shared" si="46"/>
        <v>0</v>
      </c>
      <c r="FD12" s="210">
        <f t="shared" si="47"/>
        <v>0</v>
      </c>
      <c r="FE12" s="210">
        <f t="shared" si="48"/>
        <v>0</v>
      </c>
      <c r="FF12" s="210">
        <f t="shared" si="49"/>
        <v>0</v>
      </c>
      <c r="FG12" s="210">
        <f t="shared" si="50"/>
        <v>0</v>
      </c>
      <c r="FH12" s="210">
        <f t="shared" si="51"/>
        <v>0</v>
      </c>
      <c r="FI12" s="210">
        <f t="shared" si="52"/>
        <v>0</v>
      </c>
      <c r="FJ12" s="210">
        <f t="shared" si="53"/>
        <v>0</v>
      </c>
      <c r="FL12" s="139" t="str">
        <f t="shared" si="54"/>
        <v>CWDM TR 10 Gbps All All</v>
      </c>
      <c r="FM12" s="233">
        <f t="shared" si="55"/>
        <v>0.51873599999999997</v>
      </c>
      <c r="FN12" s="233">
        <f t="shared" si="56"/>
        <v>0.78542400000000001</v>
      </c>
      <c r="FO12" s="233">
        <f t="shared" si="57"/>
        <v>0</v>
      </c>
      <c r="FP12" s="233">
        <f t="shared" si="58"/>
        <v>0</v>
      </c>
      <c r="FQ12" s="233">
        <f t="shared" si="59"/>
        <v>0</v>
      </c>
      <c r="FR12" s="233">
        <f t="shared" si="60"/>
        <v>0</v>
      </c>
      <c r="FS12" s="233">
        <f t="shared" si="61"/>
        <v>0</v>
      </c>
      <c r="FT12" s="233">
        <f t="shared" si="62"/>
        <v>0</v>
      </c>
      <c r="FU12" s="233">
        <f t="shared" si="63"/>
        <v>0</v>
      </c>
      <c r="FV12" s="233">
        <f t="shared" si="64"/>
        <v>0</v>
      </c>
      <c r="FW12" s="233">
        <f t="shared" si="65"/>
        <v>0</v>
      </c>
      <c r="FY12" s="139" t="str">
        <f t="shared" si="66"/>
        <v>CWDM TR 10 Gbps All All</v>
      </c>
      <c r="FZ12" s="233">
        <f t="shared" si="67"/>
        <v>0</v>
      </c>
      <c r="GA12" s="233">
        <f t="shared" si="68"/>
        <v>0</v>
      </c>
      <c r="GB12" s="233">
        <f t="shared" si="69"/>
        <v>0</v>
      </c>
      <c r="GC12" s="233">
        <f t="shared" si="70"/>
        <v>0</v>
      </c>
      <c r="GD12" s="233">
        <f t="shared" si="71"/>
        <v>0</v>
      </c>
      <c r="GE12" s="233">
        <f t="shared" si="72"/>
        <v>0</v>
      </c>
      <c r="GF12" s="233">
        <f t="shared" si="73"/>
        <v>0</v>
      </c>
      <c r="GG12" s="233">
        <f t="shared" si="74"/>
        <v>0</v>
      </c>
      <c r="GH12" s="233">
        <f t="shared" si="75"/>
        <v>0</v>
      </c>
      <c r="GI12" s="233">
        <f t="shared" si="76"/>
        <v>0</v>
      </c>
      <c r="GJ12" s="233">
        <f t="shared" si="77"/>
        <v>0</v>
      </c>
      <c r="GL12" s="139" t="str">
        <f t="shared" si="78"/>
        <v>CWDM TR 10 Gbps All All</v>
      </c>
      <c r="GM12" s="310">
        <f t="shared" si="79"/>
        <v>0.86456</v>
      </c>
      <c r="GN12" s="310">
        <f t="shared" si="80"/>
        <v>1.30904</v>
      </c>
      <c r="GO12" s="310">
        <f t="shared" si="81"/>
        <v>0</v>
      </c>
      <c r="GP12" s="310">
        <f t="shared" si="82"/>
        <v>0</v>
      </c>
      <c r="GQ12" s="310">
        <f t="shared" si="83"/>
        <v>0</v>
      </c>
      <c r="GR12" s="310">
        <f t="shared" si="84"/>
        <v>0</v>
      </c>
      <c r="GS12" s="310">
        <f t="shared" si="85"/>
        <v>0</v>
      </c>
      <c r="GT12" s="310">
        <f t="shared" si="86"/>
        <v>0</v>
      </c>
      <c r="GU12" s="310">
        <f t="shared" si="87"/>
        <v>0</v>
      </c>
      <c r="GV12" s="310">
        <f t="shared" si="88"/>
        <v>0</v>
      </c>
      <c r="GW12" s="310">
        <f t="shared" si="89"/>
        <v>0</v>
      </c>
      <c r="GY12" s="139" t="str">
        <f t="shared" si="90"/>
        <v>CWDM TR 10 Gbps All All</v>
      </c>
      <c r="GZ12" s="310">
        <f>$HE$5*10^-6*WDM!Q263*'Lenses &amp; detectors'!EZ12</f>
        <v>3.7348992000000001</v>
      </c>
      <c r="HA12" s="310">
        <f>$HE$5*10^-6*WDM!R263*'Lenses &amp; detectors'!FA12</f>
        <v>4.9088999999999992</v>
      </c>
      <c r="HB12" s="310">
        <f>$HE$5*10^-6*WDM!S263*'Lenses &amp; detectors'!FB12</f>
        <v>0</v>
      </c>
      <c r="HC12" s="310">
        <f>$HE$5*10^-6*WDM!T263*'Lenses &amp; detectors'!FC12</f>
        <v>0</v>
      </c>
      <c r="HD12" s="310">
        <f>$HE$5*10^-6*WDM!U263*'Lenses &amp; detectors'!FD12</f>
        <v>0</v>
      </c>
      <c r="HE12" s="310">
        <f>$HE$5*10^-6*WDM!V263*'Lenses &amp; detectors'!FE12</f>
        <v>0</v>
      </c>
      <c r="HF12" s="310">
        <f>$HE$5*10^-6*WDM!W263*'Lenses &amp; detectors'!FF12</f>
        <v>0</v>
      </c>
      <c r="HG12" s="310">
        <f>$HE$5*10^-6*WDM!X263*'Lenses &amp; detectors'!FG12</f>
        <v>0</v>
      </c>
      <c r="HH12" s="310">
        <f>$HE$5*10^-6*WDM!Y263*'Lenses &amp; detectors'!FH12</f>
        <v>0</v>
      </c>
      <c r="HI12" s="310">
        <f>$HE$5*10^-6*WDM!Z263*'Lenses &amp; detectors'!FI12</f>
        <v>0</v>
      </c>
      <c r="HJ12" s="310">
        <f>$HE$5*10^-6*WDM!AA263*'Lenses &amp; detectors'!FJ12</f>
        <v>0</v>
      </c>
      <c r="HL12" s="139" t="str">
        <f t="shared" si="91"/>
        <v>CWDM TR 10 Gbps All All</v>
      </c>
      <c r="HM12" s="233">
        <f t="shared" si="92"/>
        <v>3</v>
      </c>
      <c r="HN12" s="233">
        <f t="shared" si="93"/>
        <v>3</v>
      </c>
      <c r="HO12" s="233" t="str">
        <f t="shared" si="94"/>
        <v/>
      </c>
      <c r="HP12" s="233" t="str">
        <f t="shared" si="95"/>
        <v/>
      </c>
      <c r="HQ12" s="233" t="str">
        <f t="shared" si="96"/>
        <v/>
      </c>
      <c r="HR12" s="233" t="str">
        <f t="shared" si="97"/>
        <v/>
      </c>
      <c r="HS12" s="233" t="str">
        <f t="shared" si="98"/>
        <v/>
      </c>
      <c r="HT12" s="233" t="str">
        <f t="shared" si="99"/>
        <v/>
      </c>
      <c r="HU12" s="233" t="str">
        <f t="shared" si="100"/>
        <v/>
      </c>
      <c r="HV12" s="233" t="str">
        <f t="shared" si="101"/>
        <v/>
      </c>
      <c r="HW12" s="233" t="str">
        <f t="shared" si="102"/>
        <v/>
      </c>
      <c r="HY12" s="139" t="str">
        <f t="shared" si="103"/>
        <v>CWDM TR 10 Gbps All All</v>
      </c>
      <c r="HZ12" s="233" t="str">
        <f t="shared" si="104"/>
        <v/>
      </c>
      <c r="IA12" s="233" t="str">
        <f t="shared" si="105"/>
        <v/>
      </c>
      <c r="IB12" s="233" t="str">
        <f t="shared" si="106"/>
        <v/>
      </c>
      <c r="IC12" s="233" t="str">
        <f t="shared" si="107"/>
        <v/>
      </c>
      <c r="ID12" s="233" t="str">
        <f t="shared" si="108"/>
        <v/>
      </c>
      <c r="IE12" s="233" t="str">
        <f t="shared" si="109"/>
        <v/>
      </c>
      <c r="IF12" s="233" t="str">
        <f t="shared" si="110"/>
        <v/>
      </c>
      <c r="IG12" s="233" t="str">
        <f t="shared" si="111"/>
        <v/>
      </c>
      <c r="IH12" s="233" t="str">
        <f t="shared" si="112"/>
        <v/>
      </c>
      <c r="II12" s="233" t="str">
        <f t="shared" si="113"/>
        <v/>
      </c>
      <c r="IJ12" s="233" t="str">
        <f t="shared" si="114"/>
        <v/>
      </c>
      <c r="IL12" s="139" t="str">
        <f t="shared" si="115"/>
        <v>CWDM TR 10 Gbps All All</v>
      </c>
      <c r="IM12" s="233">
        <f t="shared" si="116"/>
        <v>5</v>
      </c>
      <c r="IN12" s="233">
        <f t="shared" si="117"/>
        <v>5</v>
      </c>
      <c r="IO12" s="233" t="str">
        <f t="shared" si="118"/>
        <v/>
      </c>
      <c r="IP12" s="233" t="str">
        <f t="shared" si="119"/>
        <v/>
      </c>
      <c r="IQ12" s="233" t="str">
        <f t="shared" si="120"/>
        <v/>
      </c>
      <c r="IR12" s="233" t="str">
        <f t="shared" si="121"/>
        <v/>
      </c>
      <c r="IS12" s="233" t="str">
        <f t="shared" si="122"/>
        <v/>
      </c>
      <c r="IT12" s="233" t="str">
        <f t="shared" si="123"/>
        <v/>
      </c>
      <c r="IU12" s="233" t="str">
        <f t="shared" si="124"/>
        <v/>
      </c>
      <c r="IV12" s="233" t="str">
        <f t="shared" si="125"/>
        <v/>
      </c>
      <c r="IW12" s="233" t="str">
        <f t="shared" si="126"/>
        <v/>
      </c>
      <c r="IY12" s="139" t="str">
        <f t="shared" si="127"/>
        <v>CWDM TR 10 Gbps All All</v>
      </c>
      <c r="IZ12" s="233">
        <f t="shared" si="128"/>
        <v>21.6</v>
      </c>
      <c r="JA12" s="233">
        <f t="shared" si="129"/>
        <v>18.749999999999996</v>
      </c>
      <c r="JB12" s="233" t="str">
        <f t="shared" si="130"/>
        <v/>
      </c>
      <c r="JC12" s="233" t="str">
        <f t="shared" si="131"/>
        <v/>
      </c>
      <c r="JD12" s="233" t="str">
        <f t="shared" si="132"/>
        <v/>
      </c>
      <c r="JE12" s="233" t="str">
        <f t="shared" si="133"/>
        <v/>
      </c>
      <c r="JF12" s="233" t="str">
        <f t="shared" si="134"/>
        <v/>
      </c>
      <c r="JG12" s="233" t="str">
        <f t="shared" si="135"/>
        <v/>
      </c>
      <c r="JH12" s="233" t="str">
        <f t="shared" si="136"/>
        <v/>
      </c>
      <c r="JI12" s="233" t="str">
        <f t="shared" si="137"/>
        <v/>
      </c>
      <c r="JJ12" s="233" t="str">
        <f t="shared" si="138"/>
        <v/>
      </c>
    </row>
    <row r="13" spans="1:270">
      <c r="A13" s="110" t="s">
        <v>64</v>
      </c>
      <c r="B13" s="139" t="str">
        <f>WDM!B76</f>
        <v>DWDM TR 2.5 Gbps All All</v>
      </c>
      <c r="C13" s="210">
        <f>WDM!C76</f>
        <v>19152</v>
      </c>
      <c r="D13" s="210">
        <f>WDM!D76</f>
        <v>16679.5</v>
      </c>
      <c r="E13" s="210">
        <f>WDM!E76</f>
        <v>0</v>
      </c>
      <c r="F13" s="210">
        <f>WDM!F76</f>
        <v>0</v>
      </c>
      <c r="G13" s="210">
        <f>WDM!G76</f>
        <v>0</v>
      </c>
      <c r="H13" s="210">
        <f>WDM!H76</f>
        <v>0</v>
      </c>
      <c r="I13" s="210">
        <f>WDM!I76</f>
        <v>0</v>
      </c>
      <c r="J13" s="210">
        <f>WDM!J76</f>
        <v>0</v>
      </c>
      <c r="K13" s="210">
        <f>WDM!K76</f>
        <v>0</v>
      </c>
      <c r="L13" s="210">
        <f>WDM!L76</f>
        <v>0</v>
      </c>
      <c r="M13" s="210">
        <f>WDM!M76</f>
        <v>0</v>
      </c>
      <c r="O13" s="139" t="str">
        <f t="shared" si="0"/>
        <v>DWDM TR 2.5 Gbps All All</v>
      </c>
      <c r="P13" s="210">
        <f>WDM!C107</f>
        <v>19152</v>
      </c>
      <c r="Q13" s="210">
        <f>WDM!D107</f>
        <v>16679.5</v>
      </c>
      <c r="R13" s="210">
        <f>WDM!E107</f>
        <v>0</v>
      </c>
      <c r="S13" s="210">
        <f>WDM!F107</f>
        <v>0</v>
      </c>
      <c r="T13" s="210">
        <f>WDM!G107</f>
        <v>0</v>
      </c>
      <c r="U13" s="210">
        <f>WDM!H107</f>
        <v>0</v>
      </c>
      <c r="V13" s="210">
        <f>WDM!I107</f>
        <v>0</v>
      </c>
      <c r="W13" s="210">
        <f>WDM!J107</f>
        <v>0</v>
      </c>
      <c r="X13" s="210">
        <f>WDM!K107</f>
        <v>0</v>
      </c>
      <c r="Y13" s="210">
        <f>WDM!L107</f>
        <v>0</v>
      </c>
      <c r="Z13" s="210">
        <f>WDM!M107</f>
        <v>0</v>
      </c>
      <c r="AB13" s="139" t="str">
        <f t="shared" si="1"/>
        <v>DWDM TR 2.5 Gbps All All</v>
      </c>
      <c r="AC13" s="210">
        <f>WDM!C45</f>
        <v>0</v>
      </c>
      <c r="AD13" s="210">
        <f>WDM!D45</f>
        <v>0</v>
      </c>
      <c r="AE13" s="210">
        <f>WDM!E45</f>
        <v>0</v>
      </c>
      <c r="AF13" s="210">
        <f>WDM!F45</f>
        <v>0</v>
      </c>
      <c r="AG13" s="210">
        <f>WDM!G45</f>
        <v>0</v>
      </c>
      <c r="AH13" s="210">
        <f>WDM!H45</f>
        <v>0</v>
      </c>
      <c r="AI13" s="210">
        <f>WDM!I45</f>
        <v>0</v>
      </c>
      <c r="AJ13" s="210">
        <f>WDM!J45</f>
        <v>0</v>
      </c>
      <c r="AK13" s="210">
        <f>WDM!K45</f>
        <v>0</v>
      </c>
      <c r="AL13" s="210">
        <f>WDM!L45</f>
        <v>0</v>
      </c>
      <c r="AM13" s="210">
        <f>WDM!M45</f>
        <v>0</v>
      </c>
      <c r="AO13" s="139" t="str">
        <f t="shared" si="2"/>
        <v>DWDM TR 2.5 Gbps All All</v>
      </c>
      <c r="AP13" s="210">
        <f>WDM!C138</f>
        <v>0</v>
      </c>
      <c r="AQ13" s="210">
        <f>WDM!D138</f>
        <v>0</v>
      </c>
      <c r="AR13" s="210">
        <f>WDM!E138</f>
        <v>0</v>
      </c>
      <c r="AS13" s="210">
        <f>WDM!F138</f>
        <v>0</v>
      </c>
      <c r="AT13" s="210">
        <f>WDM!G138</f>
        <v>0</v>
      </c>
      <c r="AU13" s="210">
        <f>WDM!H138</f>
        <v>0</v>
      </c>
      <c r="AV13" s="210">
        <f>WDM!I138</f>
        <v>0</v>
      </c>
      <c r="AW13" s="210">
        <f>WDM!J138</f>
        <v>0</v>
      </c>
      <c r="AX13" s="210">
        <f>WDM!K138</f>
        <v>0</v>
      </c>
      <c r="AY13" s="210">
        <f>WDM!L138</f>
        <v>0</v>
      </c>
      <c r="AZ13" s="210">
        <f>WDM!M138</f>
        <v>0</v>
      </c>
      <c r="BB13" s="139" t="str">
        <f t="shared" si="3"/>
        <v>DWDM TR 2.5 Gbps All All</v>
      </c>
      <c r="BC13" s="210">
        <f>WDM!C169</f>
        <v>0</v>
      </c>
      <c r="BD13" s="210">
        <f>WDM!D169</f>
        <v>0</v>
      </c>
      <c r="BE13" s="210">
        <f>WDM!E169</f>
        <v>0</v>
      </c>
      <c r="BF13" s="210">
        <f>WDM!F169</f>
        <v>0</v>
      </c>
      <c r="BG13" s="210">
        <f>WDM!G169</f>
        <v>0</v>
      </c>
      <c r="BH13" s="210">
        <f>WDM!H169</f>
        <v>0</v>
      </c>
      <c r="BI13" s="210">
        <f>WDM!I169</f>
        <v>0</v>
      </c>
      <c r="BJ13" s="210">
        <f>WDM!J169</f>
        <v>0</v>
      </c>
      <c r="BK13" s="210">
        <f>WDM!K169</f>
        <v>0</v>
      </c>
      <c r="BL13" s="210">
        <f>WDM!L169</f>
        <v>0</v>
      </c>
      <c r="BM13" s="210">
        <f>WDM!M169</f>
        <v>0</v>
      </c>
      <c r="BO13" s="139" t="str">
        <f t="shared" si="4"/>
        <v>DWDM TR 2.5 Gbps All All</v>
      </c>
      <c r="BP13" s="210">
        <f>WDM!C200</f>
        <v>0</v>
      </c>
      <c r="BQ13" s="210">
        <f>WDM!D200</f>
        <v>0</v>
      </c>
      <c r="BR13" s="210">
        <f>WDM!E200</f>
        <v>0</v>
      </c>
      <c r="BS13" s="210">
        <f>WDM!F200</f>
        <v>0</v>
      </c>
      <c r="BT13" s="210">
        <f>WDM!G200</f>
        <v>0</v>
      </c>
      <c r="BU13" s="210">
        <f>WDM!H200</f>
        <v>0</v>
      </c>
      <c r="BV13" s="210">
        <f>WDM!I200</f>
        <v>0</v>
      </c>
      <c r="BW13" s="210">
        <f>WDM!J200</f>
        <v>0</v>
      </c>
      <c r="BX13" s="210">
        <f>WDM!K200</f>
        <v>0</v>
      </c>
      <c r="BY13" s="210">
        <f>WDM!L200</f>
        <v>0</v>
      </c>
      <c r="BZ13" s="210">
        <f>WDM!M200</f>
        <v>0</v>
      </c>
      <c r="CB13" s="139" t="str">
        <f t="shared" si="5"/>
        <v>DWDM TR 2.5 Gbps All All</v>
      </c>
      <c r="CC13" s="210">
        <f>WDM!C231</f>
        <v>0</v>
      </c>
      <c r="CD13" s="210">
        <f>WDM!D231</f>
        <v>0</v>
      </c>
      <c r="CE13" s="210">
        <f>WDM!E231</f>
        <v>0</v>
      </c>
      <c r="CF13" s="210">
        <f>WDM!F231</f>
        <v>0</v>
      </c>
      <c r="CG13" s="210">
        <f>WDM!G231</f>
        <v>0</v>
      </c>
      <c r="CH13" s="210">
        <f>WDM!H231</f>
        <v>0</v>
      </c>
      <c r="CI13" s="210">
        <f>WDM!I231</f>
        <v>0</v>
      </c>
      <c r="CJ13" s="210">
        <f>WDM!J231</f>
        <v>0</v>
      </c>
      <c r="CK13" s="210">
        <f>WDM!K231</f>
        <v>0</v>
      </c>
      <c r="CL13" s="210">
        <f>WDM!L231</f>
        <v>0</v>
      </c>
      <c r="CM13" s="210">
        <f>WDM!M231</f>
        <v>0</v>
      </c>
      <c r="CN13" s="214"/>
      <c r="CP13" s="293">
        <v>1</v>
      </c>
      <c r="CQ13" s="265">
        <v>1</v>
      </c>
      <c r="CR13" s="300">
        <v>1</v>
      </c>
      <c r="CS13" s="293">
        <v>1</v>
      </c>
      <c r="CT13" s="265">
        <v>1</v>
      </c>
      <c r="CU13" s="300">
        <v>1</v>
      </c>
      <c r="CV13" s="295"/>
      <c r="CW13" s="270"/>
      <c r="CX13" s="278"/>
      <c r="CY13" s="284"/>
      <c r="CZ13" s="270"/>
      <c r="DA13" s="278"/>
      <c r="DB13" s="284"/>
      <c r="DC13" s="270"/>
      <c r="DD13" s="301"/>
      <c r="DE13" s="295"/>
      <c r="DF13" s="270"/>
      <c r="DG13" s="278"/>
      <c r="DH13" s="284"/>
      <c r="DI13" s="270"/>
      <c r="DJ13" s="270"/>
      <c r="DL13" s="139" t="str">
        <f t="shared" si="6"/>
        <v>DWDM TR 2.5 Gbps All All</v>
      </c>
      <c r="DM13" s="210">
        <f t="shared" si="7"/>
        <v>38304</v>
      </c>
      <c r="DN13" s="210">
        <f t="shared" si="8"/>
        <v>33359</v>
      </c>
      <c r="DO13" s="210">
        <f t="shared" si="9"/>
        <v>0</v>
      </c>
      <c r="DP13" s="210">
        <f t="shared" si="10"/>
        <v>0</v>
      </c>
      <c r="DQ13" s="210">
        <f t="shared" si="11"/>
        <v>0</v>
      </c>
      <c r="DR13" s="210">
        <f t="shared" si="12"/>
        <v>0</v>
      </c>
      <c r="DS13" s="210">
        <f t="shared" si="13"/>
        <v>0</v>
      </c>
      <c r="DT13" s="210">
        <f t="shared" si="14"/>
        <v>0</v>
      </c>
      <c r="DU13" s="210">
        <f t="shared" si="15"/>
        <v>0</v>
      </c>
      <c r="DV13" s="210">
        <f t="shared" si="16"/>
        <v>0</v>
      </c>
      <c r="DW13" s="210">
        <f t="shared" si="17"/>
        <v>0</v>
      </c>
      <c r="DY13" s="139" t="str">
        <f t="shared" si="18"/>
        <v>DWDM TR 2.5 Gbps All All</v>
      </c>
      <c r="DZ13" s="210">
        <f t="shared" si="19"/>
        <v>0</v>
      </c>
      <c r="EA13" s="210">
        <f t="shared" si="20"/>
        <v>0</v>
      </c>
      <c r="EB13" s="210">
        <f t="shared" si="21"/>
        <v>0</v>
      </c>
      <c r="EC13" s="210">
        <f t="shared" si="22"/>
        <v>0</v>
      </c>
      <c r="ED13" s="210">
        <f t="shared" si="23"/>
        <v>0</v>
      </c>
      <c r="EE13" s="210">
        <f t="shared" si="24"/>
        <v>0</v>
      </c>
      <c r="EF13" s="210">
        <f t="shared" si="25"/>
        <v>0</v>
      </c>
      <c r="EG13" s="210">
        <f t="shared" si="26"/>
        <v>0</v>
      </c>
      <c r="EH13" s="210">
        <f t="shared" si="27"/>
        <v>0</v>
      </c>
      <c r="EI13" s="210">
        <f t="shared" si="28"/>
        <v>0</v>
      </c>
      <c r="EJ13" s="210">
        <f t="shared" si="29"/>
        <v>0</v>
      </c>
      <c r="EL13" s="139" t="str">
        <f t="shared" si="30"/>
        <v>DWDM TR 2.5 Gbps All All</v>
      </c>
      <c r="EM13" s="210">
        <f t="shared" si="31"/>
        <v>38304</v>
      </c>
      <c r="EN13" s="210">
        <f t="shared" si="32"/>
        <v>33359</v>
      </c>
      <c r="EO13" s="210">
        <f t="shared" si="33"/>
        <v>0</v>
      </c>
      <c r="EP13" s="210">
        <f t="shared" si="34"/>
        <v>0</v>
      </c>
      <c r="EQ13" s="210">
        <f t="shared" si="35"/>
        <v>0</v>
      </c>
      <c r="ER13" s="210">
        <f t="shared" si="36"/>
        <v>0</v>
      </c>
      <c r="ES13" s="210">
        <f t="shared" si="37"/>
        <v>0</v>
      </c>
      <c r="ET13" s="210">
        <f t="shared" si="38"/>
        <v>0</v>
      </c>
      <c r="EU13" s="210">
        <f t="shared" si="39"/>
        <v>0</v>
      </c>
      <c r="EV13" s="210">
        <f t="shared" si="40"/>
        <v>0</v>
      </c>
      <c r="EW13" s="210">
        <f t="shared" si="41"/>
        <v>0</v>
      </c>
      <c r="EY13" s="139" t="str">
        <f t="shared" si="42"/>
        <v>DWDM TR 2.5 Gbps All All</v>
      </c>
      <c r="EZ13" s="210">
        <f t="shared" si="43"/>
        <v>38304</v>
      </c>
      <c r="FA13" s="210">
        <f t="shared" si="44"/>
        <v>33359</v>
      </c>
      <c r="FB13" s="210">
        <f t="shared" si="45"/>
        <v>0</v>
      </c>
      <c r="FC13" s="210">
        <f t="shared" si="46"/>
        <v>0</v>
      </c>
      <c r="FD13" s="210">
        <f t="shared" si="47"/>
        <v>0</v>
      </c>
      <c r="FE13" s="210">
        <f t="shared" si="48"/>
        <v>0</v>
      </c>
      <c r="FF13" s="210">
        <f t="shared" si="49"/>
        <v>0</v>
      </c>
      <c r="FG13" s="210">
        <f t="shared" si="50"/>
        <v>0</v>
      </c>
      <c r="FH13" s="210">
        <f t="shared" si="51"/>
        <v>0</v>
      </c>
      <c r="FI13" s="210">
        <f t="shared" si="52"/>
        <v>0</v>
      </c>
      <c r="FJ13" s="210">
        <f t="shared" si="53"/>
        <v>0</v>
      </c>
      <c r="FL13" s="139" t="str">
        <f t="shared" si="54"/>
        <v>DWDM TR 2.5 Gbps All All</v>
      </c>
      <c r="FM13" s="233">
        <f t="shared" si="55"/>
        <v>0.114912</v>
      </c>
      <c r="FN13" s="233">
        <f t="shared" si="56"/>
        <v>0.100077</v>
      </c>
      <c r="FO13" s="233">
        <f t="shared" si="57"/>
        <v>0</v>
      </c>
      <c r="FP13" s="233">
        <f t="shared" si="58"/>
        <v>0</v>
      </c>
      <c r="FQ13" s="233">
        <f t="shared" si="59"/>
        <v>0</v>
      </c>
      <c r="FR13" s="233">
        <f t="shared" si="60"/>
        <v>0</v>
      </c>
      <c r="FS13" s="233">
        <f t="shared" si="61"/>
        <v>0</v>
      </c>
      <c r="FT13" s="233">
        <f t="shared" si="62"/>
        <v>0</v>
      </c>
      <c r="FU13" s="233">
        <f t="shared" si="63"/>
        <v>0</v>
      </c>
      <c r="FV13" s="233">
        <f t="shared" si="64"/>
        <v>0</v>
      </c>
      <c r="FW13" s="233">
        <f t="shared" si="65"/>
        <v>0</v>
      </c>
      <c r="FY13" s="139" t="str">
        <f t="shared" si="66"/>
        <v>DWDM TR 2.5 Gbps All All</v>
      </c>
      <c r="FZ13" s="233">
        <f t="shared" si="67"/>
        <v>0</v>
      </c>
      <c r="GA13" s="233">
        <f t="shared" si="68"/>
        <v>0</v>
      </c>
      <c r="GB13" s="233">
        <f t="shared" si="69"/>
        <v>0</v>
      </c>
      <c r="GC13" s="233">
        <f t="shared" si="70"/>
        <v>0</v>
      </c>
      <c r="GD13" s="233">
        <f t="shared" si="71"/>
        <v>0</v>
      </c>
      <c r="GE13" s="233">
        <f t="shared" si="72"/>
        <v>0</v>
      </c>
      <c r="GF13" s="233">
        <f t="shared" si="73"/>
        <v>0</v>
      </c>
      <c r="GG13" s="233">
        <f t="shared" si="74"/>
        <v>0</v>
      </c>
      <c r="GH13" s="233">
        <f t="shared" si="75"/>
        <v>0</v>
      </c>
      <c r="GI13" s="233">
        <f t="shared" si="76"/>
        <v>0</v>
      </c>
      <c r="GJ13" s="233">
        <f t="shared" si="77"/>
        <v>0</v>
      </c>
      <c r="GL13" s="139" t="str">
        <f t="shared" si="78"/>
        <v>DWDM TR 2.5 Gbps All All</v>
      </c>
      <c r="GM13" s="310">
        <f t="shared" si="79"/>
        <v>0.19152</v>
      </c>
      <c r="GN13" s="310">
        <f t="shared" si="80"/>
        <v>0.166795</v>
      </c>
      <c r="GO13" s="310">
        <f t="shared" si="81"/>
        <v>0</v>
      </c>
      <c r="GP13" s="310">
        <f t="shared" si="82"/>
        <v>0</v>
      </c>
      <c r="GQ13" s="310">
        <f t="shared" si="83"/>
        <v>0</v>
      </c>
      <c r="GR13" s="310">
        <f t="shared" si="84"/>
        <v>0</v>
      </c>
      <c r="GS13" s="310">
        <f t="shared" si="85"/>
        <v>0</v>
      </c>
      <c r="GT13" s="310">
        <f t="shared" si="86"/>
        <v>0</v>
      </c>
      <c r="GU13" s="310">
        <f t="shared" si="87"/>
        <v>0</v>
      </c>
      <c r="GV13" s="310">
        <f t="shared" si="88"/>
        <v>0</v>
      </c>
      <c r="GW13" s="310">
        <f t="shared" si="89"/>
        <v>0</v>
      </c>
      <c r="GY13" s="139" t="str">
        <f t="shared" si="90"/>
        <v>DWDM TR 2.5 Gbps All All</v>
      </c>
      <c r="GZ13" s="310">
        <f>$HE$5*10^-6*WDM!Q264*'Lenses &amp; detectors'!EZ13</f>
        <v>0.64925279999999996</v>
      </c>
      <c r="HA13" s="310">
        <f>$HE$5*10^-6*WDM!R264*'Lenses &amp; detectors'!FA13</f>
        <v>0.44239192499999996</v>
      </c>
      <c r="HB13" s="310">
        <f>$HE$5*10^-6*WDM!S264*'Lenses &amp; detectors'!FB13</f>
        <v>0</v>
      </c>
      <c r="HC13" s="310">
        <f>$HE$5*10^-6*WDM!T264*'Lenses &amp; detectors'!FC13</f>
        <v>0</v>
      </c>
      <c r="HD13" s="310">
        <f>$HE$5*10^-6*WDM!U264*'Lenses &amp; detectors'!FD13</f>
        <v>0</v>
      </c>
      <c r="HE13" s="310">
        <f>$HE$5*10^-6*WDM!V264*'Lenses &amp; detectors'!FE13</f>
        <v>0</v>
      </c>
      <c r="HF13" s="310">
        <f>$HE$5*10^-6*WDM!W264*'Lenses &amp; detectors'!FF13</f>
        <v>0</v>
      </c>
      <c r="HG13" s="310">
        <f>$HE$5*10^-6*WDM!X264*'Lenses &amp; detectors'!FG13</f>
        <v>0</v>
      </c>
      <c r="HH13" s="310">
        <f>$HE$5*10^-6*WDM!Y264*'Lenses &amp; detectors'!FH13</f>
        <v>0</v>
      </c>
      <c r="HI13" s="310">
        <f>$HE$5*10^-6*WDM!Z264*'Lenses &amp; detectors'!FI13</f>
        <v>0</v>
      </c>
      <c r="HJ13" s="310">
        <f>$HE$5*10^-6*WDM!AA264*'Lenses &amp; detectors'!FJ13</f>
        <v>0</v>
      </c>
      <c r="HL13" s="139" t="str">
        <f t="shared" si="91"/>
        <v>DWDM TR 2.5 Gbps All All</v>
      </c>
      <c r="HM13" s="233">
        <f t="shared" si="92"/>
        <v>3</v>
      </c>
      <c r="HN13" s="233">
        <f t="shared" si="93"/>
        <v>3</v>
      </c>
      <c r="HO13" s="233" t="str">
        <f t="shared" si="94"/>
        <v/>
      </c>
      <c r="HP13" s="233" t="str">
        <f t="shared" si="95"/>
        <v/>
      </c>
      <c r="HQ13" s="233" t="str">
        <f t="shared" si="96"/>
        <v/>
      </c>
      <c r="HR13" s="233" t="str">
        <f t="shared" si="97"/>
        <v/>
      </c>
      <c r="HS13" s="233" t="str">
        <f t="shared" si="98"/>
        <v/>
      </c>
      <c r="HT13" s="233" t="str">
        <f t="shared" si="99"/>
        <v/>
      </c>
      <c r="HU13" s="233" t="str">
        <f t="shared" si="100"/>
        <v/>
      </c>
      <c r="HV13" s="233" t="str">
        <f t="shared" si="101"/>
        <v/>
      </c>
      <c r="HW13" s="233" t="str">
        <f t="shared" si="102"/>
        <v/>
      </c>
      <c r="HY13" s="139" t="str">
        <f t="shared" si="103"/>
        <v>DWDM TR 2.5 Gbps All All</v>
      </c>
      <c r="HZ13" s="233" t="str">
        <f t="shared" si="104"/>
        <v/>
      </c>
      <c r="IA13" s="233" t="str">
        <f t="shared" si="105"/>
        <v/>
      </c>
      <c r="IB13" s="233" t="str">
        <f t="shared" si="106"/>
        <v/>
      </c>
      <c r="IC13" s="233" t="str">
        <f t="shared" si="107"/>
        <v/>
      </c>
      <c r="ID13" s="233" t="str">
        <f t="shared" si="108"/>
        <v/>
      </c>
      <c r="IE13" s="233" t="str">
        <f t="shared" si="109"/>
        <v/>
      </c>
      <c r="IF13" s="233" t="str">
        <f t="shared" si="110"/>
        <v/>
      </c>
      <c r="IG13" s="233" t="str">
        <f t="shared" si="111"/>
        <v/>
      </c>
      <c r="IH13" s="233" t="str">
        <f t="shared" si="112"/>
        <v/>
      </c>
      <c r="II13" s="233" t="str">
        <f t="shared" si="113"/>
        <v/>
      </c>
      <c r="IJ13" s="233" t="str">
        <f t="shared" si="114"/>
        <v/>
      </c>
      <c r="IL13" s="139" t="str">
        <f t="shared" si="115"/>
        <v>DWDM TR 2.5 Gbps All All</v>
      </c>
      <c r="IM13" s="233">
        <f t="shared" si="116"/>
        <v>5</v>
      </c>
      <c r="IN13" s="233">
        <f t="shared" si="117"/>
        <v>5</v>
      </c>
      <c r="IO13" s="233" t="str">
        <f t="shared" si="118"/>
        <v/>
      </c>
      <c r="IP13" s="233" t="str">
        <f t="shared" si="119"/>
        <v/>
      </c>
      <c r="IQ13" s="233" t="str">
        <f t="shared" si="120"/>
        <v/>
      </c>
      <c r="IR13" s="233" t="str">
        <f t="shared" si="121"/>
        <v/>
      </c>
      <c r="IS13" s="233" t="str">
        <f t="shared" si="122"/>
        <v/>
      </c>
      <c r="IT13" s="233" t="str">
        <f t="shared" si="123"/>
        <v/>
      </c>
      <c r="IU13" s="233" t="str">
        <f t="shared" si="124"/>
        <v/>
      </c>
      <c r="IV13" s="233" t="str">
        <f t="shared" si="125"/>
        <v/>
      </c>
      <c r="IW13" s="233" t="str">
        <f t="shared" si="126"/>
        <v/>
      </c>
      <c r="IY13" s="139" t="str">
        <f t="shared" si="127"/>
        <v>DWDM TR 2.5 Gbps All All</v>
      </c>
      <c r="IZ13" s="233">
        <f t="shared" si="128"/>
        <v>16.95</v>
      </c>
      <c r="JA13" s="233">
        <f t="shared" si="129"/>
        <v>13.261546359303336</v>
      </c>
      <c r="JB13" s="233" t="str">
        <f t="shared" si="130"/>
        <v/>
      </c>
      <c r="JC13" s="233" t="str">
        <f t="shared" si="131"/>
        <v/>
      </c>
      <c r="JD13" s="233" t="str">
        <f t="shared" si="132"/>
        <v/>
      </c>
      <c r="JE13" s="233" t="str">
        <f t="shared" si="133"/>
        <v/>
      </c>
      <c r="JF13" s="233" t="str">
        <f t="shared" si="134"/>
        <v/>
      </c>
      <c r="JG13" s="233" t="str">
        <f t="shared" si="135"/>
        <v/>
      </c>
      <c r="JH13" s="233" t="str">
        <f t="shared" si="136"/>
        <v/>
      </c>
      <c r="JI13" s="233" t="str">
        <f t="shared" si="137"/>
        <v/>
      </c>
      <c r="JJ13" s="233" t="str">
        <f t="shared" si="138"/>
        <v/>
      </c>
    </row>
    <row r="14" spans="1:270">
      <c r="A14" s="110" t="s">
        <v>64</v>
      </c>
      <c r="B14" s="139" t="str">
        <f>WDM!B77</f>
        <v>DWDM TR 10 Gbps fixed λ All XFP</v>
      </c>
      <c r="C14" s="210">
        <f>WDM!C77</f>
        <v>0</v>
      </c>
      <c r="D14" s="210">
        <f>WDM!D77</f>
        <v>0</v>
      </c>
      <c r="E14" s="210">
        <f>WDM!E77</f>
        <v>0</v>
      </c>
      <c r="F14" s="210">
        <f>WDM!F77</f>
        <v>0</v>
      </c>
      <c r="G14" s="210">
        <f>WDM!G77</f>
        <v>0</v>
      </c>
      <c r="H14" s="210">
        <f>WDM!H77</f>
        <v>0</v>
      </c>
      <c r="I14" s="210">
        <f>WDM!I77</f>
        <v>0</v>
      </c>
      <c r="J14" s="210">
        <f>WDM!J77</f>
        <v>0</v>
      </c>
      <c r="K14" s="210">
        <f>WDM!K77</f>
        <v>0</v>
      </c>
      <c r="L14" s="210">
        <f>WDM!L77</f>
        <v>0</v>
      </c>
      <c r="M14" s="210">
        <f>WDM!M77</f>
        <v>0</v>
      </c>
      <c r="O14" s="139" t="str">
        <f t="shared" si="0"/>
        <v>DWDM TR 10 Gbps fixed λ All XFP</v>
      </c>
      <c r="P14" s="210">
        <f>WDM!C108</f>
        <v>43947</v>
      </c>
      <c r="Q14" s="210">
        <f>WDM!D108</f>
        <v>51133</v>
      </c>
      <c r="R14" s="210">
        <f>WDM!E108</f>
        <v>0</v>
      </c>
      <c r="S14" s="210">
        <f>WDM!F108</f>
        <v>0</v>
      </c>
      <c r="T14" s="210">
        <f>WDM!G108</f>
        <v>0</v>
      </c>
      <c r="U14" s="210">
        <f>WDM!H108</f>
        <v>0</v>
      </c>
      <c r="V14" s="210">
        <f>WDM!I108</f>
        <v>0</v>
      </c>
      <c r="W14" s="210">
        <f>WDM!J108</f>
        <v>0</v>
      </c>
      <c r="X14" s="210">
        <f>WDM!K108</f>
        <v>0</v>
      </c>
      <c r="Y14" s="210">
        <f>WDM!L108</f>
        <v>0</v>
      </c>
      <c r="Z14" s="210">
        <f>WDM!M108</f>
        <v>0</v>
      </c>
      <c r="AB14" s="139" t="str">
        <f t="shared" si="1"/>
        <v>DWDM TR 10 Gbps fixed λ All XFP</v>
      </c>
      <c r="AC14" s="210">
        <f>WDM!C46</f>
        <v>0</v>
      </c>
      <c r="AD14" s="210">
        <f>WDM!D46</f>
        <v>0</v>
      </c>
      <c r="AE14" s="210">
        <f>WDM!E46</f>
        <v>0</v>
      </c>
      <c r="AF14" s="210">
        <f>WDM!F46</f>
        <v>0</v>
      </c>
      <c r="AG14" s="210">
        <f>WDM!G46</f>
        <v>0</v>
      </c>
      <c r="AH14" s="210">
        <f>WDM!H46</f>
        <v>0</v>
      </c>
      <c r="AI14" s="210">
        <f>WDM!I46</f>
        <v>0</v>
      </c>
      <c r="AJ14" s="210">
        <f>WDM!J46</f>
        <v>0</v>
      </c>
      <c r="AK14" s="210">
        <f>WDM!K46</f>
        <v>0</v>
      </c>
      <c r="AL14" s="210">
        <f>WDM!L46</f>
        <v>0</v>
      </c>
      <c r="AM14" s="210">
        <f>WDM!M46</f>
        <v>0</v>
      </c>
      <c r="AO14" s="139" t="str">
        <f t="shared" si="2"/>
        <v>DWDM TR 10 Gbps fixed λ All XFP</v>
      </c>
      <c r="AP14" s="210">
        <f>WDM!C139</f>
        <v>0</v>
      </c>
      <c r="AQ14" s="210">
        <f>WDM!D139</f>
        <v>0</v>
      </c>
      <c r="AR14" s="210">
        <f>WDM!E139</f>
        <v>0</v>
      </c>
      <c r="AS14" s="210">
        <f>WDM!F139</f>
        <v>0</v>
      </c>
      <c r="AT14" s="210">
        <f>WDM!G139</f>
        <v>0</v>
      </c>
      <c r="AU14" s="210">
        <f>WDM!H139</f>
        <v>0</v>
      </c>
      <c r="AV14" s="210">
        <f>WDM!I139</f>
        <v>0</v>
      </c>
      <c r="AW14" s="210">
        <f>WDM!J139</f>
        <v>0</v>
      </c>
      <c r="AX14" s="210">
        <f>WDM!K139</f>
        <v>0</v>
      </c>
      <c r="AY14" s="210">
        <f>WDM!L139</f>
        <v>0</v>
      </c>
      <c r="AZ14" s="210">
        <f>WDM!M139</f>
        <v>0</v>
      </c>
      <c r="BB14" s="139" t="str">
        <f t="shared" si="3"/>
        <v>DWDM TR 10 Gbps fixed λ All XFP</v>
      </c>
      <c r="BC14" s="210">
        <f>WDM!C170</f>
        <v>0</v>
      </c>
      <c r="BD14" s="210">
        <f>WDM!D170</f>
        <v>0</v>
      </c>
      <c r="BE14" s="210">
        <f>WDM!E170</f>
        <v>0</v>
      </c>
      <c r="BF14" s="210">
        <f>WDM!F170</f>
        <v>0</v>
      </c>
      <c r="BG14" s="210">
        <f>WDM!G170</f>
        <v>0</v>
      </c>
      <c r="BH14" s="210">
        <f>WDM!H170</f>
        <v>0</v>
      </c>
      <c r="BI14" s="210">
        <f>WDM!I170</f>
        <v>0</v>
      </c>
      <c r="BJ14" s="210">
        <f>WDM!J170</f>
        <v>0</v>
      </c>
      <c r="BK14" s="210">
        <f>WDM!K170</f>
        <v>0</v>
      </c>
      <c r="BL14" s="210">
        <f>WDM!L170</f>
        <v>0</v>
      </c>
      <c r="BM14" s="210">
        <f>WDM!M170</f>
        <v>0</v>
      </c>
      <c r="BO14" s="139" t="str">
        <f t="shared" si="4"/>
        <v>DWDM TR 10 Gbps fixed λ All XFP</v>
      </c>
      <c r="BP14" s="210">
        <f>WDM!C201</f>
        <v>0</v>
      </c>
      <c r="BQ14" s="210">
        <f>WDM!D201</f>
        <v>0</v>
      </c>
      <c r="BR14" s="210">
        <f>WDM!E201</f>
        <v>0</v>
      </c>
      <c r="BS14" s="210">
        <f>WDM!F201</f>
        <v>0</v>
      </c>
      <c r="BT14" s="210">
        <f>WDM!G201</f>
        <v>0</v>
      </c>
      <c r="BU14" s="210">
        <f>WDM!H201</f>
        <v>0</v>
      </c>
      <c r="BV14" s="210">
        <f>WDM!I201</f>
        <v>0</v>
      </c>
      <c r="BW14" s="210">
        <f>WDM!J201</f>
        <v>0</v>
      </c>
      <c r="BX14" s="210">
        <f>WDM!K201</f>
        <v>0</v>
      </c>
      <c r="BY14" s="210">
        <f>WDM!L201</f>
        <v>0</v>
      </c>
      <c r="BZ14" s="210">
        <f>WDM!M201</f>
        <v>0</v>
      </c>
      <c r="CB14" s="139" t="str">
        <f t="shared" si="5"/>
        <v>DWDM TR 10 Gbps fixed λ All XFP</v>
      </c>
      <c r="CC14" s="210">
        <f>WDM!C232</f>
        <v>0</v>
      </c>
      <c r="CD14" s="210">
        <f>WDM!D232</f>
        <v>0</v>
      </c>
      <c r="CE14" s="210">
        <f>WDM!E232</f>
        <v>0</v>
      </c>
      <c r="CF14" s="210">
        <f>WDM!F232</f>
        <v>0</v>
      </c>
      <c r="CG14" s="210">
        <f>WDM!G232</f>
        <v>0</v>
      </c>
      <c r="CH14" s="210">
        <f>WDM!H232</f>
        <v>0</v>
      </c>
      <c r="CI14" s="210">
        <f>WDM!I232</f>
        <v>0</v>
      </c>
      <c r="CJ14" s="210">
        <f>WDM!J232</f>
        <v>0</v>
      </c>
      <c r="CK14" s="210">
        <f>WDM!K232</f>
        <v>0</v>
      </c>
      <c r="CL14" s="210">
        <f>WDM!L232</f>
        <v>0</v>
      </c>
      <c r="CM14" s="210">
        <f>WDM!M232</f>
        <v>0</v>
      </c>
      <c r="CN14" s="214"/>
      <c r="CP14" s="270"/>
      <c r="CQ14" s="270"/>
      <c r="CR14" s="301"/>
      <c r="CS14" s="293">
        <v>1</v>
      </c>
      <c r="CT14" s="265">
        <v>1</v>
      </c>
      <c r="CU14" s="300">
        <v>1</v>
      </c>
      <c r="CV14" s="295"/>
      <c r="CW14" s="270"/>
      <c r="CX14" s="278"/>
      <c r="CY14" s="284"/>
      <c r="CZ14" s="270"/>
      <c r="DA14" s="278"/>
      <c r="DB14" s="284"/>
      <c r="DC14" s="270"/>
      <c r="DD14" s="301"/>
      <c r="DE14" s="295"/>
      <c r="DF14" s="270"/>
      <c r="DG14" s="278"/>
      <c r="DH14" s="284"/>
      <c r="DI14" s="270"/>
      <c r="DJ14" s="270"/>
      <c r="DL14" s="139" t="str">
        <f t="shared" si="6"/>
        <v>DWDM TR 10 Gbps fixed λ All XFP</v>
      </c>
      <c r="DM14" s="210">
        <f t="shared" si="7"/>
        <v>43947</v>
      </c>
      <c r="DN14" s="210">
        <f t="shared" si="8"/>
        <v>51133</v>
      </c>
      <c r="DO14" s="210">
        <f t="shared" si="9"/>
        <v>0</v>
      </c>
      <c r="DP14" s="210">
        <f t="shared" si="10"/>
        <v>0</v>
      </c>
      <c r="DQ14" s="210">
        <f t="shared" si="11"/>
        <v>0</v>
      </c>
      <c r="DR14" s="210">
        <f t="shared" si="12"/>
        <v>0</v>
      </c>
      <c r="DS14" s="210">
        <f t="shared" si="13"/>
        <v>0</v>
      </c>
      <c r="DT14" s="210">
        <f t="shared" si="14"/>
        <v>0</v>
      </c>
      <c r="DU14" s="210">
        <f t="shared" si="15"/>
        <v>0</v>
      </c>
      <c r="DV14" s="210">
        <f t="shared" si="16"/>
        <v>0</v>
      </c>
      <c r="DW14" s="210">
        <f t="shared" si="17"/>
        <v>0</v>
      </c>
      <c r="DY14" s="139" t="str">
        <f t="shared" si="18"/>
        <v>DWDM TR 10 Gbps fixed λ All XFP</v>
      </c>
      <c r="DZ14" s="210">
        <f t="shared" si="19"/>
        <v>0</v>
      </c>
      <c r="EA14" s="210">
        <f t="shared" si="20"/>
        <v>0</v>
      </c>
      <c r="EB14" s="210">
        <f t="shared" si="21"/>
        <v>0</v>
      </c>
      <c r="EC14" s="210">
        <f t="shared" si="22"/>
        <v>0</v>
      </c>
      <c r="ED14" s="210">
        <f t="shared" si="23"/>
        <v>0</v>
      </c>
      <c r="EE14" s="210">
        <f t="shared" si="24"/>
        <v>0</v>
      </c>
      <c r="EF14" s="210">
        <f t="shared" si="25"/>
        <v>0</v>
      </c>
      <c r="EG14" s="210">
        <f t="shared" si="26"/>
        <v>0</v>
      </c>
      <c r="EH14" s="210">
        <f t="shared" si="27"/>
        <v>0</v>
      </c>
      <c r="EI14" s="210">
        <f t="shared" si="28"/>
        <v>0</v>
      </c>
      <c r="EJ14" s="210">
        <f t="shared" si="29"/>
        <v>0</v>
      </c>
      <c r="EL14" s="139" t="str">
        <f t="shared" si="30"/>
        <v>DWDM TR 10 Gbps fixed λ All XFP</v>
      </c>
      <c r="EM14" s="210">
        <f t="shared" si="31"/>
        <v>43947</v>
      </c>
      <c r="EN14" s="210">
        <f t="shared" si="32"/>
        <v>51133</v>
      </c>
      <c r="EO14" s="210">
        <f t="shared" si="33"/>
        <v>0</v>
      </c>
      <c r="EP14" s="210">
        <f t="shared" si="34"/>
        <v>0</v>
      </c>
      <c r="EQ14" s="210">
        <f t="shared" si="35"/>
        <v>0</v>
      </c>
      <c r="ER14" s="210">
        <f t="shared" si="36"/>
        <v>0</v>
      </c>
      <c r="ES14" s="210">
        <f t="shared" si="37"/>
        <v>0</v>
      </c>
      <c r="ET14" s="210">
        <f t="shared" si="38"/>
        <v>0</v>
      </c>
      <c r="EU14" s="210">
        <f t="shared" si="39"/>
        <v>0</v>
      </c>
      <c r="EV14" s="210">
        <f t="shared" si="40"/>
        <v>0</v>
      </c>
      <c r="EW14" s="210">
        <f t="shared" si="41"/>
        <v>0</v>
      </c>
      <c r="EY14" s="139" t="str">
        <f t="shared" si="42"/>
        <v>DWDM TR 10 Gbps fixed λ All XFP</v>
      </c>
      <c r="EZ14" s="210">
        <f t="shared" si="43"/>
        <v>43947</v>
      </c>
      <c r="FA14" s="210">
        <f t="shared" si="44"/>
        <v>51133</v>
      </c>
      <c r="FB14" s="210">
        <f t="shared" si="45"/>
        <v>0</v>
      </c>
      <c r="FC14" s="210">
        <f t="shared" si="46"/>
        <v>0</v>
      </c>
      <c r="FD14" s="210">
        <f t="shared" si="47"/>
        <v>0</v>
      </c>
      <c r="FE14" s="210">
        <f t="shared" si="48"/>
        <v>0</v>
      </c>
      <c r="FF14" s="210">
        <f t="shared" si="49"/>
        <v>0</v>
      </c>
      <c r="FG14" s="210">
        <f t="shared" si="50"/>
        <v>0</v>
      </c>
      <c r="FH14" s="210">
        <f t="shared" si="51"/>
        <v>0</v>
      </c>
      <c r="FI14" s="210">
        <f t="shared" si="52"/>
        <v>0</v>
      </c>
      <c r="FJ14" s="210">
        <f t="shared" si="53"/>
        <v>0</v>
      </c>
      <c r="FL14" s="139" t="str">
        <f t="shared" si="54"/>
        <v>DWDM TR 10 Gbps fixed λ All XFP</v>
      </c>
      <c r="FM14" s="233">
        <f t="shared" si="55"/>
        <v>0.13184100000000001</v>
      </c>
      <c r="FN14" s="233">
        <f t="shared" si="56"/>
        <v>0.15339900000000001</v>
      </c>
      <c r="FO14" s="233">
        <f t="shared" si="57"/>
        <v>0</v>
      </c>
      <c r="FP14" s="233">
        <f t="shared" si="58"/>
        <v>0</v>
      </c>
      <c r="FQ14" s="233">
        <f t="shared" si="59"/>
        <v>0</v>
      </c>
      <c r="FR14" s="233">
        <f t="shared" si="60"/>
        <v>0</v>
      </c>
      <c r="FS14" s="233">
        <f t="shared" si="61"/>
        <v>0</v>
      </c>
      <c r="FT14" s="233">
        <f t="shared" si="62"/>
        <v>0</v>
      </c>
      <c r="FU14" s="233">
        <f t="shared" si="63"/>
        <v>0</v>
      </c>
      <c r="FV14" s="233">
        <f t="shared" si="64"/>
        <v>0</v>
      </c>
      <c r="FW14" s="233">
        <f t="shared" si="65"/>
        <v>0</v>
      </c>
      <c r="FY14" s="139" t="str">
        <f t="shared" si="66"/>
        <v>DWDM TR 10 Gbps fixed λ All XFP</v>
      </c>
      <c r="FZ14" s="233">
        <f t="shared" si="67"/>
        <v>0</v>
      </c>
      <c r="GA14" s="233">
        <f t="shared" si="68"/>
        <v>0</v>
      </c>
      <c r="GB14" s="233">
        <f t="shared" si="69"/>
        <v>0</v>
      </c>
      <c r="GC14" s="233">
        <f t="shared" si="70"/>
        <v>0</v>
      </c>
      <c r="GD14" s="233">
        <f t="shared" si="71"/>
        <v>0</v>
      </c>
      <c r="GE14" s="233">
        <f t="shared" si="72"/>
        <v>0</v>
      </c>
      <c r="GF14" s="233">
        <f t="shared" si="73"/>
        <v>0</v>
      </c>
      <c r="GG14" s="233">
        <f t="shared" si="74"/>
        <v>0</v>
      </c>
      <c r="GH14" s="233">
        <f t="shared" si="75"/>
        <v>0</v>
      </c>
      <c r="GI14" s="233">
        <f t="shared" si="76"/>
        <v>0</v>
      </c>
      <c r="GJ14" s="233">
        <f t="shared" si="77"/>
        <v>0</v>
      </c>
      <c r="GL14" s="139" t="str">
        <f t="shared" si="78"/>
        <v>DWDM TR 10 Gbps fixed λ All XFP</v>
      </c>
      <c r="GM14" s="310">
        <f t="shared" si="79"/>
        <v>0.21973500000000001</v>
      </c>
      <c r="GN14" s="310">
        <f t="shared" si="80"/>
        <v>0.25566499999999998</v>
      </c>
      <c r="GO14" s="310">
        <f t="shared" si="81"/>
        <v>0</v>
      </c>
      <c r="GP14" s="310">
        <f t="shared" si="82"/>
        <v>0</v>
      </c>
      <c r="GQ14" s="310">
        <f t="shared" si="83"/>
        <v>0</v>
      </c>
      <c r="GR14" s="310">
        <f t="shared" si="84"/>
        <v>0</v>
      </c>
      <c r="GS14" s="310">
        <f t="shared" si="85"/>
        <v>0</v>
      </c>
      <c r="GT14" s="310">
        <f t="shared" si="86"/>
        <v>0</v>
      </c>
      <c r="GU14" s="310">
        <f t="shared" si="87"/>
        <v>0</v>
      </c>
      <c r="GV14" s="310">
        <f t="shared" si="88"/>
        <v>0</v>
      </c>
      <c r="GW14" s="310">
        <f t="shared" si="89"/>
        <v>0</v>
      </c>
      <c r="GY14" s="139" t="str">
        <f t="shared" si="90"/>
        <v>DWDM TR 10 Gbps fixed λ All XFP</v>
      </c>
      <c r="GZ14" s="310">
        <f>$HE$5*10^-6*WDM!Q265*'Lenses &amp; detectors'!EZ14</f>
        <v>1.130536575</v>
      </c>
      <c r="HA14" s="310">
        <f>$HE$5*10^-6*WDM!R265*'Lenses &amp; detectors'!FA14</f>
        <v>1.1917532577413192</v>
      </c>
      <c r="HB14" s="310">
        <f>$HE$5*10^-6*WDM!S265*'Lenses &amp; detectors'!FB14</f>
        <v>0</v>
      </c>
      <c r="HC14" s="310">
        <f>$HE$5*10^-6*WDM!T265*'Lenses &amp; detectors'!FC14</f>
        <v>0</v>
      </c>
      <c r="HD14" s="310">
        <f>$HE$5*10^-6*WDM!U265*'Lenses &amp; detectors'!FD14</f>
        <v>0</v>
      </c>
      <c r="HE14" s="310">
        <f>$HE$5*10^-6*WDM!V265*'Lenses &amp; detectors'!FE14</f>
        <v>0</v>
      </c>
      <c r="HF14" s="310">
        <f>$HE$5*10^-6*WDM!W265*'Lenses &amp; detectors'!FF14</f>
        <v>0</v>
      </c>
      <c r="HG14" s="310">
        <f>$HE$5*10^-6*WDM!X265*'Lenses &amp; detectors'!FG14</f>
        <v>0</v>
      </c>
      <c r="HH14" s="310">
        <f>$HE$5*10^-6*WDM!Y265*'Lenses &amp; detectors'!FH14</f>
        <v>0</v>
      </c>
      <c r="HI14" s="310">
        <f>$HE$5*10^-6*WDM!Z265*'Lenses &amp; detectors'!FI14</f>
        <v>0</v>
      </c>
      <c r="HJ14" s="310">
        <f>$HE$5*10^-6*WDM!AA265*'Lenses &amp; detectors'!FJ14</f>
        <v>0</v>
      </c>
      <c r="HL14" s="139" t="str">
        <f t="shared" si="91"/>
        <v>DWDM TR 10 Gbps fixed λ All XFP</v>
      </c>
      <c r="HM14" s="233">
        <f t="shared" si="92"/>
        <v>3</v>
      </c>
      <c r="HN14" s="233">
        <f t="shared" si="93"/>
        <v>3</v>
      </c>
      <c r="HO14" s="233" t="str">
        <f t="shared" si="94"/>
        <v/>
      </c>
      <c r="HP14" s="233" t="str">
        <f t="shared" si="95"/>
        <v/>
      </c>
      <c r="HQ14" s="233" t="str">
        <f t="shared" si="96"/>
        <v/>
      </c>
      <c r="HR14" s="233" t="str">
        <f t="shared" si="97"/>
        <v/>
      </c>
      <c r="HS14" s="233" t="str">
        <f t="shared" si="98"/>
        <v/>
      </c>
      <c r="HT14" s="233" t="str">
        <f t="shared" si="99"/>
        <v/>
      </c>
      <c r="HU14" s="233" t="str">
        <f t="shared" si="100"/>
        <v/>
      </c>
      <c r="HV14" s="233" t="str">
        <f t="shared" si="101"/>
        <v/>
      </c>
      <c r="HW14" s="233" t="str">
        <f t="shared" si="102"/>
        <v/>
      </c>
      <c r="HY14" s="139" t="str">
        <f t="shared" si="103"/>
        <v>DWDM TR 10 Gbps fixed λ All XFP</v>
      </c>
      <c r="HZ14" s="233" t="str">
        <f t="shared" si="104"/>
        <v/>
      </c>
      <c r="IA14" s="233" t="str">
        <f t="shared" si="105"/>
        <v/>
      </c>
      <c r="IB14" s="233" t="str">
        <f t="shared" si="106"/>
        <v/>
      </c>
      <c r="IC14" s="233" t="str">
        <f t="shared" si="107"/>
        <v/>
      </c>
      <c r="ID14" s="233" t="str">
        <f t="shared" si="108"/>
        <v/>
      </c>
      <c r="IE14" s="233" t="str">
        <f t="shared" si="109"/>
        <v/>
      </c>
      <c r="IF14" s="233" t="str">
        <f t="shared" si="110"/>
        <v/>
      </c>
      <c r="IG14" s="233" t="str">
        <f t="shared" si="111"/>
        <v/>
      </c>
      <c r="IH14" s="233" t="str">
        <f t="shared" si="112"/>
        <v/>
      </c>
      <c r="II14" s="233" t="str">
        <f t="shared" si="113"/>
        <v/>
      </c>
      <c r="IJ14" s="233" t="str">
        <f t="shared" si="114"/>
        <v/>
      </c>
      <c r="IL14" s="139" t="str">
        <f t="shared" si="115"/>
        <v>DWDM TR 10 Gbps fixed λ All XFP</v>
      </c>
      <c r="IM14" s="233">
        <f t="shared" si="116"/>
        <v>5</v>
      </c>
      <c r="IN14" s="233">
        <f t="shared" si="117"/>
        <v>4.9999999999999991</v>
      </c>
      <c r="IO14" s="233" t="str">
        <f t="shared" si="118"/>
        <v/>
      </c>
      <c r="IP14" s="233" t="str">
        <f t="shared" si="119"/>
        <v/>
      </c>
      <c r="IQ14" s="233" t="str">
        <f t="shared" si="120"/>
        <v/>
      </c>
      <c r="IR14" s="233" t="str">
        <f t="shared" si="121"/>
        <v/>
      </c>
      <c r="IS14" s="233" t="str">
        <f t="shared" si="122"/>
        <v/>
      </c>
      <c r="IT14" s="233" t="str">
        <f t="shared" si="123"/>
        <v/>
      </c>
      <c r="IU14" s="233" t="str">
        <f t="shared" si="124"/>
        <v/>
      </c>
      <c r="IV14" s="233" t="str">
        <f t="shared" si="125"/>
        <v/>
      </c>
      <c r="IW14" s="233" t="str">
        <f t="shared" si="126"/>
        <v/>
      </c>
      <c r="IY14" s="139" t="str">
        <f t="shared" si="127"/>
        <v>DWDM TR 10 Gbps fixed λ All XFP</v>
      </c>
      <c r="IZ14" s="233">
        <f t="shared" si="128"/>
        <v>25.724999999999998</v>
      </c>
      <c r="JA14" s="233">
        <f t="shared" si="129"/>
        <v>23.306930118344695</v>
      </c>
      <c r="JB14" s="233" t="str">
        <f t="shared" si="130"/>
        <v/>
      </c>
      <c r="JC14" s="233" t="str">
        <f t="shared" si="131"/>
        <v/>
      </c>
      <c r="JD14" s="233" t="str">
        <f t="shared" si="132"/>
        <v/>
      </c>
      <c r="JE14" s="233" t="str">
        <f t="shared" si="133"/>
        <v/>
      </c>
      <c r="JF14" s="233" t="str">
        <f t="shared" si="134"/>
        <v/>
      </c>
      <c r="JG14" s="233" t="str">
        <f t="shared" si="135"/>
        <v/>
      </c>
      <c r="JH14" s="233" t="str">
        <f t="shared" si="136"/>
        <v/>
      </c>
      <c r="JI14" s="233" t="str">
        <f t="shared" si="137"/>
        <v/>
      </c>
      <c r="JJ14" s="233" t="str">
        <f t="shared" si="138"/>
        <v/>
      </c>
    </row>
    <row r="15" spans="1:270">
      <c r="A15" s="110" t="s">
        <v>64</v>
      </c>
      <c r="B15" s="139" t="str">
        <f>WDM!B78</f>
        <v>DWDM TR 10 Gbps fixed λ All SFP+</v>
      </c>
      <c r="C15" s="210">
        <f>WDM!C78</f>
        <v>0</v>
      </c>
      <c r="D15" s="210">
        <f>WDM!D78</f>
        <v>0</v>
      </c>
      <c r="E15" s="210">
        <f>WDM!E78</f>
        <v>0</v>
      </c>
      <c r="F15" s="210">
        <f>WDM!F78</f>
        <v>0</v>
      </c>
      <c r="G15" s="210">
        <f>WDM!G78</f>
        <v>0</v>
      </c>
      <c r="H15" s="210">
        <f>WDM!H78</f>
        <v>0</v>
      </c>
      <c r="I15" s="210">
        <f>WDM!I78</f>
        <v>0</v>
      </c>
      <c r="J15" s="210">
        <f>WDM!J78</f>
        <v>0</v>
      </c>
      <c r="K15" s="210">
        <f>WDM!K78</f>
        <v>0</v>
      </c>
      <c r="L15" s="210">
        <f>WDM!L78</f>
        <v>0</v>
      </c>
      <c r="M15" s="210">
        <f>WDM!M78</f>
        <v>0</v>
      </c>
      <c r="O15" s="139" t="str">
        <f t="shared" si="0"/>
        <v>DWDM TR 10 Gbps fixed λ All SFP+</v>
      </c>
      <c r="P15" s="210">
        <f>WDM!C109</f>
        <v>84695</v>
      </c>
      <c r="Q15" s="210">
        <f>WDM!D109</f>
        <v>173717</v>
      </c>
      <c r="R15" s="210">
        <f>WDM!E109</f>
        <v>0</v>
      </c>
      <c r="S15" s="210">
        <f>WDM!F109</f>
        <v>0</v>
      </c>
      <c r="T15" s="210">
        <f>WDM!G109</f>
        <v>0</v>
      </c>
      <c r="U15" s="210">
        <f>WDM!H109</f>
        <v>0</v>
      </c>
      <c r="V15" s="210">
        <f>WDM!I109</f>
        <v>0</v>
      </c>
      <c r="W15" s="210">
        <f>WDM!J109</f>
        <v>0</v>
      </c>
      <c r="X15" s="210">
        <f>WDM!K109</f>
        <v>0</v>
      </c>
      <c r="Y15" s="210">
        <f>WDM!L109</f>
        <v>0</v>
      </c>
      <c r="Z15" s="210">
        <f>WDM!M109</f>
        <v>0</v>
      </c>
      <c r="AB15" s="139" t="str">
        <f t="shared" si="1"/>
        <v>DWDM TR 10 Gbps fixed λ All SFP+</v>
      </c>
      <c r="AC15" s="210">
        <f>WDM!C47</f>
        <v>0</v>
      </c>
      <c r="AD15" s="210">
        <f>WDM!D47</f>
        <v>0</v>
      </c>
      <c r="AE15" s="210">
        <f>WDM!E47</f>
        <v>0</v>
      </c>
      <c r="AF15" s="210">
        <f>WDM!F47</f>
        <v>0</v>
      </c>
      <c r="AG15" s="210">
        <f>WDM!G47</f>
        <v>0</v>
      </c>
      <c r="AH15" s="210">
        <f>WDM!H47</f>
        <v>0</v>
      </c>
      <c r="AI15" s="210">
        <f>WDM!I47</f>
        <v>0</v>
      </c>
      <c r="AJ15" s="210">
        <f>WDM!J47</f>
        <v>0</v>
      </c>
      <c r="AK15" s="210">
        <f>WDM!K47</f>
        <v>0</v>
      </c>
      <c r="AL15" s="210">
        <f>WDM!L47</f>
        <v>0</v>
      </c>
      <c r="AM15" s="210">
        <f>WDM!M47</f>
        <v>0</v>
      </c>
      <c r="AO15" s="139" t="str">
        <f t="shared" si="2"/>
        <v>DWDM TR 10 Gbps fixed λ All SFP+</v>
      </c>
      <c r="AP15" s="210">
        <f>WDM!C140</f>
        <v>0</v>
      </c>
      <c r="AQ15" s="210">
        <f>WDM!D140</f>
        <v>0</v>
      </c>
      <c r="AR15" s="210">
        <f>WDM!E140</f>
        <v>0</v>
      </c>
      <c r="AS15" s="210">
        <f>WDM!F140</f>
        <v>0</v>
      </c>
      <c r="AT15" s="210">
        <f>WDM!G140</f>
        <v>0</v>
      </c>
      <c r="AU15" s="210">
        <f>WDM!H140</f>
        <v>0</v>
      </c>
      <c r="AV15" s="210">
        <f>WDM!I140</f>
        <v>0</v>
      </c>
      <c r="AW15" s="210">
        <f>WDM!J140</f>
        <v>0</v>
      </c>
      <c r="AX15" s="210">
        <f>WDM!K140</f>
        <v>0</v>
      </c>
      <c r="AY15" s="210">
        <f>WDM!L140</f>
        <v>0</v>
      </c>
      <c r="AZ15" s="210">
        <f>WDM!M140</f>
        <v>0</v>
      </c>
      <c r="BB15" s="139" t="str">
        <f t="shared" si="3"/>
        <v>DWDM TR 10 Gbps fixed λ All SFP+</v>
      </c>
      <c r="BC15" s="210">
        <f>WDM!C171</f>
        <v>0</v>
      </c>
      <c r="BD15" s="210">
        <f>WDM!D171</f>
        <v>0</v>
      </c>
      <c r="BE15" s="210">
        <f>WDM!E171</f>
        <v>0</v>
      </c>
      <c r="BF15" s="210">
        <f>WDM!F171</f>
        <v>0</v>
      </c>
      <c r="BG15" s="210">
        <f>WDM!G171</f>
        <v>0</v>
      </c>
      <c r="BH15" s="210">
        <f>WDM!H171</f>
        <v>0</v>
      </c>
      <c r="BI15" s="210">
        <f>WDM!I171</f>
        <v>0</v>
      </c>
      <c r="BJ15" s="210">
        <f>WDM!J171</f>
        <v>0</v>
      </c>
      <c r="BK15" s="210">
        <f>WDM!K171</f>
        <v>0</v>
      </c>
      <c r="BL15" s="210">
        <f>WDM!L171</f>
        <v>0</v>
      </c>
      <c r="BM15" s="210">
        <f>WDM!M171</f>
        <v>0</v>
      </c>
      <c r="BO15" s="139" t="str">
        <f t="shared" si="4"/>
        <v>DWDM TR 10 Gbps fixed λ All SFP+</v>
      </c>
      <c r="BP15" s="210">
        <f>WDM!C202</f>
        <v>0</v>
      </c>
      <c r="BQ15" s="210">
        <f>WDM!D202</f>
        <v>0</v>
      </c>
      <c r="BR15" s="210">
        <f>WDM!E202</f>
        <v>0</v>
      </c>
      <c r="BS15" s="210">
        <f>WDM!F202</f>
        <v>0</v>
      </c>
      <c r="BT15" s="210">
        <f>WDM!G202</f>
        <v>0</v>
      </c>
      <c r="BU15" s="210">
        <f>WDM!H202</f>
        <v>0</v>
      </c>
      <c r="BV15" s="210">
        <f>WDM!I202</f>
        <v>0</v>
      </c>
      <c r="BW15" s="210">
        <f>WDM!J202</f>
        <v>0</v>
      </c>
      <c r="BX15" s="210">
        <f>WDM!K202</f>
        <v>0</v>
      </c>
      <c r="BY15" s="210">
        <f>WDM!L202</f>
        <v>0</v>
      </c>
      <c r="BZ15" s="210">
        <f>WDM!M202</f>
        <v>0</v>
      </c>
      <c r="CB15" s="139" t="str">
        <f t="shared" si="5"/>
        <v>DWDM TR 10 Gbps fixed λ All SFP+</v>
      </c>
      <c r="CC15" s="210">
        <f>WDM!C233</f>
        <v>0</v>
      </c>
      <c r="CD15" s="210">
        <f>WDM!D233</f>
        <v>0</v>
      </c>
      <c r="CE15" s="210">
        <f>WDM!E233</f>
        <v>0</v>
      </c>
      <c r="CF15" s="210">
        <f>WDM!F233</f>
        <v>0</v>
      </c>
      <c r="CG15" s="210">
        <f>WDM!G233</f>
        <v>0</v>
      </c>
      <c r="CH15" s="210">
        <f>WDM!H233</f>
        <v>0</v>
      </c>
      <c r="CI15" s="210">
        <f>WDM!I233</f>
        <v>0</v>
      </c>
      <c r="CJ15" s="210">
        <f>WDM!J233</f>
        <v>0</v>
      </c>
      <c r="CK15" s="210">
        <f>WDM!K233</f>
        <v>0</v>
      </c>
      <c r="CL15" s="210">
        <f>WDM!L233</f>
        <v>0</v>
      </c>
      <c r="CM15" s="210">
        <f>WDM!M233</f>
        <v>0</v>
      </c>
      <c r="CN15" s="214"/>
      <c r="CP15" s="270"/>
      <c r="CQ15" s="270"/>
      <c r="CR15" s="301"/>
      <c r="CS15" s="293">
        <v>1</v>
      </c>
      <c r="CT15" s="265">
        <v>1</v>
      </c>
      <c r="CU15" s="300">
        <v>1</v>
      </c>
      <c r="CV15" s="295"/>
      <c r="CW15" s="270"/>
      <c r="CX15" s="278"/>
      <c r="CY15" s="284"/>
      <c r="CZ15" s="270"/>
      <c r="DA15" s="278"/>
      <c r="DB15" s="284"/>
      <c r="DC15" s="270"/>
      <c r="DD15" s="301"/>
      <c r="DE15" s="295"/>
      <c r="DF15" s="270"/>
      <c r="DG15" s="278"/>
      <c r="DH15" s="284"/>
      <c r="DI15" s="270"/>
      <c r="DJ15" s="270"/>
      <c r="DL15" s="139" t="str">
        <f t="shared" si="6"/>
        <v>DWDM TR 10 Gbps fixed λ All SFP+</v>
      </c>
      <c r="DM15" s="210">
        <f t="shared" si="7"/>
        <v>84695</v>
      </c>
      <c r="DN15" s="210">
        <f t="shared" si="8"/>
        <v>173717</v>
      </c>
      <c r="DO15" s="210">
        <f t="shared" si="9"/>
        <v>0</v>
      </c>
      <c r="DP15" s="210">
        <f t="shared" si="10"/>
        <v>0</v>
      </c>
      <c r="DQ15" s="210">
        <f t="shared" si="11"/>
        <v>0</v>
      </c>
      <c r="DR15" s="210">
        <f t="shared" si="12"/>
        <v>0</v>
      </c>
      <c r="DS15" s="210">
        <f t="shared" si="13"/>
        <v>0</v>
      </c>
      <c r="DT15" s="210">
        <f t="shared" si="14"/>
        <v>0</v>
      </c>
      <c r="DU15" s="210">
        <f t="shared" si="15"/>
        <v>0</v>
      </c>
      <c r="DV15" s="210">
        <f t="shared" si="16"/>
        <v>0</v>
      </c>
      <c r="DW15" s="210">
        <f t="shared" si="17"/>
        <v>0</v>
      </c>
      <c r="DY15" s="139" t="str">
        <f t="shared" si="18"/>
        <v>DWDM TR 10 Gbps fixed λ All SFP+</v>
      </c>
      <c r="DZ15" s="210">
        <f t="shared" si="19"/>
        <v>0</v>
      </c>
      <c r="EA15" s="210">
        <f t="shared" si="20"/>
        <v>0</v>
      </c>
      <c r="EB15" s="210">
        <f t="shared" si="21"/>
        <v>0</v>
      </c>
      <c r="EC15" s="210">
        <f t="shared" si="22"/>
        <v>0</v>
      </c>
      <c r="ED15" s="210">
        <f t="shared" si="23"/>
        <v>0</v>
      </c>
      <c r="EE15" s="210">
        <f t="shared" si="24"/>
        <v>0</v>
      </c>
      <c r="EF15" s="210">
        <f t="shared" si="25"/>
        <v>0</v>
      </c>
      <c r="EG15" s="210">
        <f t="shared" si="26"/>
        <v>0</v>
      </c>
      <c r="EH15" s="210">
        <f t="shared" si="27"/>
        <v>0</v>
      </c>
      <c r="EI15" s="210">
        <f t="shared" si="28"/>
        <v>0</v>
      </c>
      <c r="EJ15" s="210">
        <f t="shared" si="29"/>
        <v>0</v>
      </c>
      <c r="EL15" s="139" t="str">
        <f t="shared" si="30"/>
        <v>DWDM TR 10 Gbps fixed λ All SFP+</v>
      </c>
      <c r="EM15" s="210">
        <f t="shared" si="31"/>
        <v>84695</v>
      </c>
      <c r="EN15" s="210">
        <f t="shared" si="32"/>
        <v>173717</v>
      </c>
      <c r="EO15" s="210">
        <f t="shared" si="33"/>
        <v>0</v>
      </c>
      <c r="EP15" s="210">
        <f t="shared" si="34"/>
        <v>0</v>
      </c>
      <c r="EQ15" s="210">
        <f t="shared" si="35"/>
        <v>0</v>
      </c>
      <c r="ER15" s="210">
        <f t="shared" si="36"/>
        <v>0</v>
      </c>
      <c r="ES15" s="210">
        <f t="shared" si="37"/>
        <v>0</v>
      </c>
      <c r="ET15" s="210">
        <f t="shared" si="38"/>
        <v>0</v>
      </c>
      <c r="EU15" s="210">
        <f t="shared" si="39"/>
        <v>0</v>
      </c>
      <c r="EV15" s="210">
        <f t="shared" si="40"/>
        <v>0</v>
      </c>
      <c r="EW15" s="210">
        <f t="shared" si="41"/>
        <v>0</v>
      </c>
      <c r="EY15" s="139" t="str">
        <f t="shared" si="42"/>
        <v>DWDM TR 10 Gbps fixed λ All SFP+</v>
      </c>
      <c r="EZ15" s="210">
        <f t="shared" si="43"/>
        <v>84695</v>
      </c>
      <c r="FA15" s="210">
        <f t="shared" si="44"/>
        <v>173717</v>
      </c>
      <c r="FB15" s="210">
        <f t="shared" si="45"/>
        <v>0</v>
      </c>
      <c r="FC15" s="210">
        <f t="shared" si="46"/>
        <v>0</v>
      </c>
      <c r="FD15" s="210">
        <f t="shared" si="47"/>
        <v>0</v>
      </c>
      <c r="FE15" s="210">
        <f t="shared" si="48"/>
        <v>0</v>
      </c>
      <c r="FF15" s="210">
        <f t="shared" si="49"/>
        <v>0</v>
      </c>
      <c r="FG15" s="210">
        <f t="shared" si="50"/>
        <v>0</v>
      </c>
      <c r="FH15" s="210">
        <f t="shared" si="51"/>
        <v>0</v>
      </c>
      <c r="FI15" s="210">
        <f t="shared" si="52"/>
        <v>0</v>
      </c>
      <c r="FJ15" s="210">
        <f t="shared" si="53"/>
        <v>0</v>
      </c>
      <c r="FL15" s="139" t="str">
        <f t="shared" si="54"/>
        <v>DWDM TR 10 Gbps fixed λ All SFP+</v>
      </c>
      <c r="FM15" s="233">
        <f t="shared" si="55"/>
        <v>0.25408500000000001</v>
      </c>
      <c r="FN15" s="233">
        <f t="shared" si="56"/>
        <v>0.52115100000000003</v>
      </c>
      <c r="FO15" s="233">
        <f t="shared" si="57"/>
        <v>0</v>
      </c>
      <c r="FP15" s="233">
        <f t="shared" si="58"/>
        <v>0</v>
      </c>
      <c r="FQ15" s="233">
        <f t="shared" si="59"/>
        <v>0</v>
      </c>
      <c r="FR15" s="233">
        <f t="shared" si="60"/>
        <v>0</v>
      </c>
      <c r="FS15" s="233">
        <f t="shared" si="61"/>
        <v>0</v>
      </c>
      <c r="FT15" s="233">
        <f t="shared" si="62"/>
        <v>0</v>
      </c>
      <c r="FU15" s="233">
        <f t="shared" si="63"/>
        <v>0</v>
      </c>
      <c r="FV15" s="233">
        <f t="shared" si="64"/>
        <v>0</v>
      </c>
      <c r="FW15" s="233">
        <f t="shared" si="65"/>
        <v>0</v>
      </c>
      <c r="FY15" s="139" t="str">
        <f t="shared" si="66"/>
        <v>DWDM TR 10 Gbps fixed λ All SFP+</v>
      </c>
      <c r="FZ15" s="233">
        <f t="shared" si="67"/>
        <v>0</v>
      </c>
      <c r="GA15" s="233">
        <f t="shared" si="68"/>
        <v>0</v>
      </c>
      <c r="GB15" s="233">
        <f t="shared" si="69"/>
        <v>0</v>
      </c>
      <c r="GC15" s="233">
        <f t="shared" si="70"/>
        <v>0</v>
      </c>
      <c r="GD15" s="233">
        <f t="shared" si="71"/>
        <v>0</v>
      </c>
      <c r="GE15" s="233">
        <f t="shared" si="72"/>
        <v>0</v>
      </c>
      <c r="GF15" s="233">
        <f t="shared" si="73"/>
        <v>0</v>
      </c>
      <c r="GG15" s="233">
        <f t="shared" si="74"/>
        <v>0</v>
      </c>
      <c r="GH15" s="233">
        <f t="shared" si="75"/>
        <v>0</v>
      </c>
      <c r="GI15" s="233">
        <f t="shared" si="76"/>
        <v>0</v>
      </c>
      <c r="GJ15" s="233">
        <f t="shared" si="77"/>
        <v>0</v>
      </c>
      <c r="GL15" s="139" t="str">
        <f t="shared" si="78"/>
        <v>DWDM TR 10 Gbps fixed λ All SFP+</v>
      </c>
      <c r="GM15" s="310">
        <f t="shared" si="79"/>
        <v>0.42347499999999999</v>
      </c>
      <c r="GN15" s="310">
        <f t="shared" si="80"/>
        <v>0.86858500000000005</v>
      </c>
      <c r="GO15" s="310">
        <f t="shared" si="81"/>
        <v>0</v>
      </c>
      <c r="GP15" s="310">
        <f t="shared" si="82"/>
        <v>0</v>
      </c>
      <c r="GQ15" s="310">
        <f t="shared" si="83"/>
        <v>0</v>
      </c>
      <c r="GR15" s="310">
        <f t="shared" si="84"/>
        <v>0</v>
      </c>
      <c r="GS15" s="310">
        <f t="shared" si="85"/>
        <v>0</v>
      </c>
      <c r="GT15" s="310">
        <f t="shared" si="86"/>
        <v>0</v>
      </c>
      <c r="GU15" s="310">
        <f t="shared" si="87"/>
        <v>0</v>
      </c>
      <c r="GV15" s="310">
        <f t="shared" si="88"/>
        <v>0</v>
      </c>
      <c r="GW15" s="310">
        <f t="shared" si="89"/>
        <v>0</v>
      </c>
      <c r="GY15" s="139" t="str">
        <f t="shared" si="90"/>
        <v>DWDM TR 10 Gbps fixed λ All SFP+</v>
      </c>
      <c r="GZ15" s="310">
        <f>$HE$5*10^-6*WDM!Q266*'Lenses &amp; detectors'!EZ15</f>
        <v>2.267708625</v>
      </c>
      <c r="HA15" s="310">
        <f>$HE$5*10^-6*WDM!R266*'Lenses &amp; detectors'!FA15</f>
        <v>3.6486271090861706</v>
      </c>
      <c r="HB15" s="310">
        <f>$HE$5*10^-6*WDM!S266*'Lenses &amp; detectors'!FB15</f>
        <v>0</v>
      </c>
      <c r="HC15" s="310">
        <f>$HE$5*10^-6*WDM!T266*'Lenses &amp; detectors'!FC15</f>
        <v>0</v>
      </c>
      <c r="HD15" s="310">
        <f>$HE$5*10^-6*WDM!U266*'Lenses &amp; detectors'!FD15</f>
        <v>0</v>
      </c>
      <c r="HE15" s="310">
        <f>$HE$5*10^-6*WDM!V266*'Lenses &amp; detectors'!FE15</f>
        <v>0</v>
      </c>
      <c r="HF15" s="310">
        <f>$HE$5*10^-6*WDM!W266*'Lenses &amp; detectors'!FF15</f>
        <v>0</v>
      </c>
      <c r="HG15" s="310">
        <f>$HE$5*10^-6*WDM!X266*'Lenses &amp; detectors'!FG15</f>
        <v>0</v>
      </c>
      <c r="HH15" s="310">
        <f>$HE$5*10^-6*WDM!Y266*'Lenses &amp; detectors'!FH15</f>
        <v>0</v>
      </c>
      <c r="HI15" s="310">
        <f>$HE$5*10^-6*WDM!Z266*'Lenses &amp; detectors'!FI15</f>
        <v>0</v>
      </c>
      <c r="HJ15" s="310">
        <f>$HE$5*10^-6*WDM!AA266*'Lenses &amp; detectors'!FJ15</f>
        <v>0</v>
      </c>
      <c r="HL15" s="139" t="str">
        <f t="shared" si="91"/>
        <v>DWDM TR 10 Gbps fixed λ All SFP+</v>
      </c>
      <c r="HM15" s="233">
        <f t="shared" si="92"/>
        <v>3</v>
      </c>
      <c r="HN15" s="233">
        <f t="shared" si="93"/>
        <v>3.0000000000000004</v>
      </c>
      <c r="HO15" s="233" t="str">
        <f t="shared" si="94"/>
        <v/>
      </c>
      <c r="HP15" s="233" t="str">
        <f t="shared" si="95"/>
        <v/>
      </c>
      <c r="HQ15" s="233" t="str">
        <f t="shared" si="96"/>
        <v/>
      </c>
      <c r="HR15" s="233" t="str">
        <f t="shared" si="97"/>
        <v/>
      </c>
      <c r="HS15" s="233" t="str">
        <f t="shared" si="98"/>
        <v/>
      </c>
      <c r="HT15" s="233" t="str">
        <f t="shared" si="99"/>
        <v/>
      </c>
      <c r="HU15" s="233" t="str">
        <f t="shared" si="100"/>
        <v/>
      </c>
      <c r="HV15" s="233" t="str">
        <f t="shared" si="101"/>
        <v/>
      </c>
      <c r="HW15" s="233" t="str">
        <f t="shared" si="102"/>
        <v/>
      </c>
      <c r="HY15" s="139" t="str">
        <f t="shared" si="103"/>
        <v>DWDM TR 10 Gbps fixed λ All SFP+</v>
      </c>
      <c r="HZ15" s="233" t="str">
        <f t="shared" si="104"/>
        <v/>
      </c>
      <c r="IA15" s="233" t="str">
        <f t="shared" si="105"/>
        <v/>
      </c>
      <c r="IB15" s="233" t="str">
        <f t="shared" si="106"/>
        <v/>
      </c>
      <c r="IC15" s="233" t="str">
        <f t="shared" si="107"/>
        <v/>
      </c>
      <c r="ID15" s="233" t="str">
        <f t="shared" si="108"/>
        <v/>
      </c>
      <c r="IE15" s="233" t="str">
        <f t="shared" si="109"/>
        <v/>
      </c>
      <c r="IF15" s="233" t="str">
        <f t="shared" si="110"/>
        <v/>
      </c>
      <c r="IG15" s="233" t="str">
        <f t="shared" si="111"/>
        <v/>
      </c>
      <c r="IH15" s="233" t="str">
        <f t="shared" si="112"/>
        <v/>
      </c>
      <c r="II15" s="233" t="str">
        <f t="shared" si="113"/>
        <v/>
      </c>
      <c r="IJ15" s="233" t="str">
        <f t="shared" si="114"/>
        <v/>
      </c>
      <c r="IL15" s="139" t="str">
        <f t="shared" si="115"/>
        <v>DWDM TR 10 Gbps fixed λ All SFP+</v>
      </c>
      <c r="IM15" s="233">
        <f t="shared" si="116"/>
        <v>5</v>
      </c>
      <c r="IN15" s="233">
        <f t="shared" si="117"/>
        <v>5</v>
      </c>
      <c r="IO15" s="233" t="str">
        <f t="shared" si="118"/>
        <v/>
      </c>
      <c r="IP15" s="233" t="str">
        <f t="shared" si="119"/>
        <v/>
      </c>
      <c r="IQ15" s="233" t="str">
        <f t="shared" si="120"/>
        <v/>
      </c>
      <c r="IR15" s="233" t="str">
        <f t="shared" si="121"/>
        <v/>
      </c>
      <c r="IS15" s="233" t="str">
        <f t="shared" si="122"/>
        <v/>
      </c>
      <c r="IT15" s="233" t="str">
        <f t="shared" si="123"/>
        <v/>
      </c>
      <c r="IU15" s="233" t="str">
        <f t="shared" si="124"/>
        <v/>
      </c>
      <c r="IV15" s="233" t="str">
        <f t="shared" si="125"/>
        <v/>
      </c>
      <c r="IW15" s="233" t="str">
        <f t="shared" si="126"/>
        <v/>
      </c>
      <c r="IY15" s="139" t="str">
        <f t="shared" si="127"/>
        <v>DWDM TR 10 Gbps fixed λ All SFP+</v>
      </c>
      <c r="IZ15" s="233">
        <f t="shared" si="128"/>
        <v>26.774999999999999</v>
      </c>
      <c r="JA15" s="233">
        <f t="shared" si="129"/>
        <v>21.003281826684614</v>
      </c>
      <c r="JB15" s="233" t="str">
        <f t="shared" si="130"/>
        <v/>
      </c>
      <c r="JC15" s="233" t="str">
        <f t="shared" si="131"/>
        <v/>
      </c>
      <c r="JD15" s="233" t="str">
        <f t="shared" si="132"/>
        <v/>
      </c>
      <c r="JE15" s="233" t="str">
        <f t="shared" si="133"/>
        <v/>
      </c>
      <c r="JF15" s="233" t="str">
        <f t="shared" si="134"/>
        <v/>
      </c>
      <c r="JG15" s="233" t="str">
        <f t="shared" si="135"/>
        <v/>
      </c>
      <c r="JH15" s="233" t="str">
        <f t="shared" si="136"/>
        <v/>
      </c>
      <c r="JI15" s="233" t="str">
        <f t="shared" si="137"/>
        <v/>
      </c>
      <c r="JJ15" s="233" t="str">
        <f t="shared" si="138"/>
        <v/>
      </c>
    </row>
    <row r="16" spans="1:270">
      <c r="A16" s="110" t="s">
        <v>64</v>
      </c>
      <c r="B16" s="139" t="str">
        <f>WDM!B79</f>
        <v xml:space="preserve">DWDM TR 10 Gbps Tunable All XFP </v>
      </c>
      <c r="C16" s="210">
        <f>WDM!C79</f>
        <v>0</v>
      </c>
      <c r="D16" s="210">
        <f>WDM!D79</f>
        <v>0</v>
      </c>
      <c r="E16" s="210">
        <f>WDM!E79</f>
        <v>0</v>
      </c>
      <c r="F16" s="210">
        <f>WDM!F79</f>
        <v>0</v>
      </c>
      <c r="G16" s="210">
        <f>WDM!G79</f>
        <v>0</v>
      </c>
      <c r="H16" s="210">
        <f>WDM!H79</f>
        <v>0</v>
      </c>
      <c r="I16" s="210">
        <f>WDM!I79</f>
        <v>0</v>
      </c>
      <c r="J16" s="210">
        <f>WDM!J79</f>
        <v>0</v>
      </c>
      <c r="K16" s="210">
        <f>WDM!K79</f>
        <v>0</v>
      </c>
      <c r="L16" s="210">
        <f>WDM!L79</f>
        <v>0</v>
      </c>
      <c r="M16" s="210">
        <f>WDM!M79</f>
        <v>0</v>
      </c>
      <c r="O16" s="139" t="str">
        <f t="shared" si="0"/>
        <v xml:space="preserve">DWDM TR 10 Gbps Tunable All XFP </v>
      </c>
      <c r="P16" s="210">
        <f>WDM!C110</f>
        <v>186074</v>
      </c>
      <c r="Q16" s="210">
        <f>WDM!D110</f>
        <v>148245</v>
      </c>
      <c r="R16" s="210">
        <f>WDM!E110</f>
        <v>0</v>
      </c>
      <c r="S16" s="210">
        <f>WDM!F110</f>
        <v>0</v>
      </c>
      <c r="T16" s="210">
        <f>WDM!G110</f>
        <v>0</v>
      </c>
      <c r="U16" s="210">
        <f>WDM!H110</f>
        <v>0</v>
      </c>
      <c r="V16" s="210">
        <f>WDM!I110</f>
        <v>0</v>
      </c>
      <c r="W16" s="210">
        <f>WDM!J110</f>
        <v>0</v>
      </c>
      <c r="X16" s="210">
        <f>WDM!K110</f>
        <v>0</v>
      </c>
      <c r="Y16" s="210">
        <f>WDM!L110</f>
        <v>0</v>
      </c>
      <c r="Z16" s="210">
        <f>WDM!M110</f>
        <v>0</v>
      </c>
      <c r="AB16" s="139" t="str">
        <f t="shared" si="1"/>
        <v xml:space="preserve">DWDM TR 10 Gbps Tunable All XFP </v>
      </c>
      <c r="AC16" s="210">
        <f>WDM!C48</f>
        <v>0</v>
      </c>
      <c r="AD16" s="210">
        <f>WDM!D48</f>
        <v>0</v>
      </c>
      <c r="AE16" s="210">
        <f>WDM!E48</f>
        <v>0</v>
      </c>
      <c r="AF16" s="210">
        <f>WDM!F48</f>
        <v>0</v>
      </c>
      <c r="AG16" s="210">
        <f>WDM!G48</f>
        <v>0</v>
      </c>
      <c r="AH16" s="210">
        <f>WDM!H48</f>
        <v>0</v>
      </c>
      <c r="AI16" s="210">
        <f>WDM!I48</f>
        <v>0</v>
      </c>
      <c r="AJ16" s="210">
        <f>WDM!J48</f>
        <v>0</v>
      </c>
      <c r="AK16" s="210">
        <f>WDM!K48</f>
        <v>0</v>
      </c>
      <c r="AL16" s="210">
        <f>WDM!L48</f>
        <v>0</v>
      </c>
      <c r="AM16" s="210">
        <f>WDM!M48</f>
        <v>0</v>
      </c>
      <c r="AO16" s="139" t="str">
        <f t="shared" si="2"/>
        <v xml:space="preserve">DWDM TR 10 Gbps Tunable All XFP </v>
      </c>
      <c r="AP16" s="210">
        <f>WDM!C141</f>
        <v>0</v>
      </c>
      <c r="AQ16" s="210">
        <f>WDM!D141</f>
        <v>0</v>
      </c>
      <c r="AR16" s="210">
        <f>WDM!E141</f>
        <v>0</v>
      </c>
      <c r="AS16" s="210">
        <f>WDM!F141</f>
        <v>0</v>
      </c>
      <c r="AT16" s="210">
        <f>WDM!G141</f>
        <v>0</v>
      </c>
      <c r="AU16" s="210">
        <f>WDM!H141</f>
        <v>0</v>
      </c>
      <c r="AV16" s="210">
        <f>WDM!I141</f>
        <v>0</v>
      </c>
      <c r="AW16" s="210">
        <f>WDM!J141</f>
        <v>0</v>
      </c>
      <c r="AX16" s="210">
        <f>WDM!K141</f>
        <v>0</v>
      </c>
      <c r="AY16" s="210">
        <f>WDM!L141</f>
        <v>0</v>
      </c>
      <c r="AZ16" s="210">
        <f>WDM!M141</f>
        <v>0</v>
      </c>
      <c r="BB16" s="139" t="str">
        <f t="shared" si="3"/>
        <v xml:space="preserve">DWDM TR 10 Gbps Tunable All XFP </v>
      </c>
      <c r="BC16" s="210">
        <f>WDM!C172</f>
        <v>0</v>
      </c>
      <c r="BD16" s="210">
        <f>WDM!D172</f>
        <v>0</v>
      </c>
      <c r="BE16" s="210">
        <f>WDM!E172</f>
        <v>0</v>
      </c>
      <c r="BF16" s="210">
        <f>WDM!F172</f>
        <v>0</v>
      </c>
      <c r="BG16" s="210">
        <f>WDM!G172</f>
        <v>0</v>
      </c>
      <c r="BH16" s="210">
        <f>WDM!H172</f>
        <v>0</v>
      </c>
      <c r="BI16" s="210">
        <f>WDM!I172</f>
        <v>0</v>
      </c>
      <c r="BJ16" s="210">
        <f>WDM!J172</f>
        <v>0</v>
      </c>
      <c r="BK16" s="210">
        <f>WDM!K172</f>
        <v>0</v>
      </c>
      <c r="BL16" s="210">
        <f>WDM!L172</f>
        <v>0</v>
      </c>
      <c r="BM16" s="210">
        <f>WDM!M172</f>
        <v>0</v>
      </c>
      <c r="BO16" s="139" t="str">
        <f t="shared" si="4"/>
        <v xml:space="preserve">DWDM TR 10 Gbps Tunable All XFP </v>
      </c>
      <c r="BP16" s="210">
        <f>WDM!C203</f>
        <v>0</v>
      </c>
      <c r="BQ16" s="210">
        <f>WDM!D203</f>
        <v>0</v>
      </c>
      <c r="BR16" s="210">
        <f>WDM!E203</f>
        <v>0</v>
      </c>
      <c r="BS16" s="210">
        <f>WDM!F203</f>
        <v>0</v>
      </c>
      <c r="BT16" s="210">
        <f>WDM!G203</f>
        <v>0</v>
      </c>
      <c r="BU16" s="210">
        <f>WDM!H203</f>
        <v>0</v>
      </c>
      <c r="BV16" s="210">
        <f>WDM!I203</f>
        <v>0</v>
      </c>
      <c r="BW16" s="210">
        <f>WDM!J203</f>
        <v>0</v>
      </c>
      <c r="BX16" s="210">
        <f>WDM!K203</f>
        <v>0</v>
      </c>
      <c r="BY16" s="210">
        <f>WDM!L203</f>
        <v>0</v>
      </c>
      <c r="BZ16" s="210">
        <f>WDM!M203</f>
        <v>0</v>
      </c>
      <c r="CB16" s="139" t="str">
        <f t="shared" si="5"/>
        <v xml:space="preserve">DWDM TR 10 Gbps Tunable All XFP </v>
      </c>
      <c r="CC16" s="210">
        <f>WDM!C234</f>
        <v>0</v>
      </c>
      <c r="CD16" s="210">
        <f>WDM!D234</f>
        <v>0</v>
      </c>
      <c r="CE16" s="210">
        <f>WDM!E234</f>
        <v>0</v>
      </c>
      <c r="CF16" s="210">
        <f>WDM!F234</f>
        <v>0</v>
      </c>
      <c r="CG16" s="210">
        <f>WDM!G234</f>
        <v>0</v>
      </c>
      <c r="CH16" s="210">
        <f>WDM!H234</f>
        <v>0</v>
      </c>
      <c r="CI16" s="210">
        <f>WDM!I234</f>
        <v>0</v>
      </c>
      <c r="CJ16" s="210">
        <f>WDM!J234</f>
        <v>0</v>
      </c>
      <c r="CK16" s="210">
        <f>WDM!K234</f>
        <v>0</v>
      </c>
      <c r="CL16" s="210">
        <f>WDM!L234</f>
        <v>0</v>
      </c>
      <c r="CM16" s="210">
        <f>WDM!M234</f>
        <v>0</v>
      </c>
      <c r="CN16" s="214"/>
      <c r="CP16" s="270"/>
      <c r="CQ16" s="270"/>
      <c r="CR16" s="301"/>
      <c r="CS16" s="293">
        <v>1</v>
      </c>
      <c r="CT16" s="265">
        <v>1</v>
      </c>
      <c r="CU16" s="300">
        <v>1</v>
      </c>
      <c r="CV16" s="295"/>
      <c r="CW16" s="270"/>
      <c r="CX16" s="278"/>
      <c r="CY16" s="284"/>
      <c r="CZ16" s="270"/>
      <c r="DA16" s="278"/>
      <c r="DB16" s="284"/>
      <c r="DC16" s="270"/>
      <c r="DD16" s="301"/>
      <c r="DE16" s="295"/>
      <c r="DF16" s="270"/>
      <c r="DG16" s="278"/>
      <c r="DH16" s="284"/>
      <c r="DI16" s="270"/>
      <c r="DJ16" s="270"/>
      <c r="DL16" s="139" t="str">
        <f t="shared" si="6"/>
        <v xml:space="preserve">DWDM TR 10 Gbps Tunable All XFP </v>
      </c>
      <c r="DM16" s="210">
        <f t="shared" si="7"/>
        <v>186074</v>
      </c>
      <c r="DN16" s="210">
        <f t="shared" si="8"/>
        <v>148245</v>
      </c>
      <c r="DO16" s="210">
        <f t="shared" si="9"/>
        <v>0</v>
      </c>
      <c r="DP16" s="210">
        <f t="shared" si="10"/>
        <v>0</v>
      </c>
      <c r="DQ16" s="210">
        <f t="shared" si="11"/>
        <v>0</v>
      </c>
      <c r="DR16" s="210">
        <f t="shared" si="12"/>
        <v>0</v>
      </c>
      <c r="DS16" s="210">
        <f t="shared" si="13"/>
        <v>0</v>
      </c>
      <c r="DT16" s="210">
        <f t="shared" si="14"/>
        <v>0</v>
      </c>
      <c r="DU16" s="210">
        <f t="shared" si="15"/>
        <v>0</v>
      </c>
      <c r="DV16" s="210">
        <f t="shared" si="16"/>
        <v>0</v>
      </c>
      <c r="DW16" s="210">
        <f t="shared" si="17"/>
        <v>0</v>
      </c>
      <c r="DY16" s="139" t="str">
        <f t="shared" si="18"/>
        <v xml:space="preserve">DWDM TR 10 Gbps Tunable All XFP </v>
      </c>
      <c r="DZ16" s="210">
        <f t="shared" si="19"/>
        <v>0</v>
      </c>
      <c r="EA16" s="210">
        <f t="shared" si="20"/>
        <v>0</v>
      </c>
      <c r="EB16" s="210">
        <f t="shared" si="21"/>
        <v>0</v>
      </c>
      <c r="EC16" s="210">
        <f t="shared" si="22"/>
        <v>0</v>
      </c>
      <c r="ED16" s="210">
        <f t="shared" si="23"/>
        <v>0</v>
      </c>
      <c r="EE16" s="210">
        <f t="shared" si="24"/>
        <v>0</v>
      </c>
      <c r="EF16" s="210">
        <f t="shared" si="25"/>
        <v>0</v>
      </c>
      <c r="EG16" s="210">
        <f t="shared" si="26"/>
        <v>0</v>
      </c>
      <c r="EH16" s="210">
        <f t="shared" si="27"/>
        <v>0</v>
      </c>
      <c r="EI16" s="210">
        <f t="shared" si="28"/>
        <v>0</v>
      </c>
      <c r="EJ16" s="210">
        <f t="shared" si="29"/>
        <v>0</v>
      </c>
      <c r="EL16" s="139" t="str">
        <f t="shared" si="30"/>
        <v xml:space="preserve">DWDM TR 10 Gbps Tunable All XFP </v>
      </c>
      <c r="EM16" s="210">
        <f t="shared" si="31"/>
        <v>186074</v>
      </c>
      <c r="EN16" s="210">
        <f t="shared" si="32"/>
        <v>148245</v>
      </c>
      <c r="EO16" s="210">
        <f t="shared" si="33"/>
        <v>0</v>
      </c>
      <c r="EP16" s="210">
        <f t="shared" si="34"/>
        <v>0</v>
      </c>
      <c r="EQ16" s="210">
        <f t="shared" si="35"/>
        <v>0</v>
      </c>
      <c r="ER16" s="210">
        <f t="shared" si="36"/>
        <v>0</v>
      </c>
      <c r="ES16" s="210">
        <f t="shared" si="37"/>
        <v>0</v>
      </c>
      <c r="ET16" s="210">
        <f t="shared" si="38"/>
        <v>0</v>
      </c>
      <c r="EU16" s="210">
        <f t="shared" si="39"/>
        <v>0</v>
      </c>
      <c r="EV16" s="210">
        <f t="shared" si="40"/>
        <v>0</v>
      </c>
      <c r="EW16" s="210">
        <f t="shared" si="41"/>
        <v>0</v>
      </c>
      <c r="EY16" s="139" t="str">
        <f t="shared" si="42"/>
        <v xml:space="preserve">DWDM TR 10 Gbps Tunable All XFP </v>
      </c>
      <c r="EZ16" s="210">
        <f t="shared" si="43"/>
        <v>186074</v>
      </c>
      <c r="FA16" s="210">
        <f t="shared" si="44"/>
        <v>148245</v>
      </c>
      <c r="FB16" s="210">
        <f t="shared" si="45"/>
        <v>0</v>
      </c>
      <c r="FC16" s="210">
        <f t="shared" si="46"/>
        <v>0</v>
      </c>
      <c r="FD16" s="210">
        <f t="shared" si="47"/>
        <v>0</v>
      </c>
      <c r="FE16" s="210">
        <f t="shared" si="48"/>
        <v>0</v>
      </c>
      <c r="FF16" s="210">
        <f t="shared" si="49"/>
        <v>0</v>
      </c>
      <c r="FG16" s="210">
        <f t="shared" si="50"/>
        <v>0</v>
      </c>
      <c r="FH16" s="210">
        <f t="shared" si="51"/>
        <v>0</v>
      </c>
      <c r="FI16" s="210">
        <f t="shared" si="52"/>
        <v>0</v>
      </c>
      <c r="FJ16" s="210">
        <f t="shared" si="53"/>
        <v>0</v>
      </c>
      <c r="FL16" s="139" t="str">
        <f t="shared" si="54"/>
        <v xml:space="preserve">DWDM TR 10 Gbps Tunable All XFP </v>
      </c>
      <c r="FM16" s="233">
        <f t="shared" si="55"/>
        <v>0.558222</v>
      </c>
      <c r="FN16" s="233">
        <f t="shared" si="56"/>
        <v>0.44473499999999999</v>
      </c>
      <c r="FO16" s="233">
        <f t="shared" si="57"/>
        <v>0</v>
      </c>
      <c r="FP16" s="233">
        <f t="shared" si="58"/>
        <v>0</v>
      </c>
      <c r="FQ16" s="233">
        <f t="shared" si="59"/>
        <v>0</v>
      </c>
      <c r="FR16" s="233">
        <f t="shared" si="60"/>
        <v>0</v>
      </c>
      <c r="FS16" s="233">
        <f t="shared" si="61"/>
        <v>0</v>
      </c>
      <c r="FT16" s="233">
        <f t="shared" si="62"/>
        <v>0</v>
      </c>
      <c r="FU16" s="233">
        <f t="shared" si="63"/>
        <v>0</v>
      </c>
      <c r="FV16" s="233">
        <f t="shared" si="64"/>
        <v>0</v>
      </c>
      <c r="FW16" s="233">
        <f t="shared" si="65"/>
        <v>0</v>
      </c>
      <c r="FY16" s="139" t="str">
        <f t="shared" si="66"/>
        <v xml:space="preserve">DWDM TR 10 Gbps Tunable All XFP </v>
      </c>
      <c r="FZ16" s="233">
        <f t="shared" si="67"/>
        <v>0</v>
      </c>
      <c r="GA16" s="233">
        <f t="shared" si="68"/>
        <v>0</v>
      </c>
      <c r="GB16" s="233">
        <f t="shared" si="69"/>
        <v>0</v>
      </c>
      <c r="GC16" s="233">
        <f t="shared" si="70"/>
        <v>0</v>
      </c>
      <c r="GD16" s="233">
        <f t="shared" si="71"/>
        <v>0</v>
      </c>
      <c r="GE16" s="233">
        <f t="shared" si="72"/>
        <v>0</v>
      </c>
      <c r="GF16" s="233">
        <f t="shared" si="73"/>
        <v>0</v>
      </c>
      <c r="GG16" s="233">
        <f t="shared" si="74"/>
        <v>0</v>
      </c>
      <c r="GH16" s="233">
        <f t="shared" si="75"/>
        <v>0</v>
      </c>
      <c r="GI16" s="233">
        <f t="shared" si="76"/>
        <v>0</v>
      </c>
      <c r="GJ16" s="233">
        <f t="shared" si="77"/>
        <v>0</v>
      </c>
      <c r="GL16" s="139" t="str">
        <f t="shared" si="78"/>
        <v xml:space="preserve">DWDM TR 10 Gbps Tunable All XFP </v>
      </c>
      <c r="GM16" s="310">
        <f t="shared" si="79"/>
        <v>0.93037000000000003</v>
      </c>
      <c r="GN16" s="310">
        <f t="shared" si="80"/>
        <v>0.74122500000000002</v>
      </c>
      <c r="GO16" s="310">
        <f t="shared" si="81"/>
        <v>0</v>
      </c>
      <c r="GP16" s="310">
        <f t="shared" si="82"/>
        <v>0</v>
      </c>
      <c r="GQ16" s="310">
        <f t="shared" si="83"/>
        <v>0</v>
      </c>
      <c r="GR16" s="310">
        <f t="shared" si="84"/>
        <v>0</v>
      </c>
      <c r="GS16" s="310">
        <f t="shared" si="85"/>
        <v>0</v>
      </c>
      <c r="GT16" s="310">
        <f t="shared" si="86"/>
        <v>0</v>
      </c>
      <c r="GU16" s="310">
        <f t="shared" si="87"/>
        <v>0</v>
      </c>
      <c r="GV16" s="310">
        <f t="shared" si="88"/>
        <v>0</v>
      </c>
      <c r="GW16" s="310">
        <f t="shared" si="89"/>
        <v>0</v>
      </c>
      <c r="GY16" s="139" t="str">
        <f t="shared" si="90"/>
        <v xml:space="preserve">DWDM TR 10 Gbps Tunable All XFP </v>
      </c>
      <c r="GZ16" s="310">
        <f>$HE$5*10^-6*WDM!Q267*'Lenses &amp; detectors'!EZ16</f>
        <v>6.9219527999999997</v>
      </c>
      <c r="HA16" s="310">
        <f>$HE$5*10^-6*WDM!R267*'Lenses &amp; detectors'!FA16</f>
        <v>4.9942430999999994</v>
      </c>
      <c r="HB16" s="310">
        <f>$HE$5*10^-6*WDM!S267*'Lenses &amp; detectors'!FB16</f>
        <v>0</v>
      </c>
      <c r="HC16" s="310">
        <f>$HE$5*10^-6*WDM!T267*'Lenses &amp; detectors'!FC16</f>
        <v>0</v>
      </c>
      <c r="HD16" s="310">
        <f>$HE$5*10^-6*WDM!U267*'Lenses &amp; detectors'!FD16</f>
        <v>0</v>
      </c>
      <c r="HE16" s="310">
        <f>$HE$5*10^-6*WDM!V267*'Lenses &amp; detectors'!FE16</f>
        <v>0</v>
      </c>
      <c r="HF16" s="310">
        <f>$HE$5*10^-6*WDM!W267*'Lenses &amp; detectors'!FF16</f>
        <v>0</v>
      </c>
      <c r="HG16" s="310">
        <f>$HE$5*10^-6*WDM!X267*'Lenses &amp; detectors'!FG16</f>
        <v>0</v>
      </c>
      <c r="HH16" s="310">
        <f>$HE$5*10^-6*WDM!Y267*'Lenses &amp; detectors'!FH16</f>
        <v>0</v>
      </c>
      <c r="HI16" s="310">
        <f>$HE$5*10^-6*WDM!Z267*'Lenses &amp; detectors'!FI16</f>
        <v>0</v>
      </c>
      <c r="HJ16" s="310">
        <f>$HE$5*10^-6*WDM!AA267*'Lenses &amp; detectors'!FJ16</f>
        <v>0</v>
      </c>
      <c r="HL16" s="139" t="str">
        <f t="shared" si="91"/>
        <v xml:space="preserve">DWDM TR 10 Gbps Tunable All XFP </v>
      </c>
      <c r="HM16" s="233">
        <f t="shared" si="92"/>
        <v>3</v>
      </c>
      <c r="HN16" s="233">
        <f t="shared" si="93"/>
        <v>3</v>
      </c>
      <c r="HO16" s="233" t="str">
        <f t="shared" si="94"/>
        <v/>
      </c>
      <c r="HP16" s="233" t="str">
        <f t="shared" si="95"/>
        <v/>
      </c>
      <c r="HQ16" s="233" t="str">
        <f t="shared" si="96"/>
        <v/>
      </c>
      <c r="HR16" s="233" t="str">
        <f t="shared" si="97"/>
        <v/>
      </c>
      <c r="HS16" s="233" t="str">
        <f t="shared" si="98"/>
        <v/>
      </c>
      <c r="HT16" s="233" t="str">
        <f t="shared" si="99"/>
        <v/>
      </c>
      <c r="HU16" s="233" t="str">
        <f t="shared" si="100"/>
        <v/>
      </c>
      <c r="HV16" s="233" t="str">
        <f t="shared" si="101"/>
        <v/>
      </c>
      <c r="HW16" s="233" t="str">
        <f t="shared" si="102"/>
        <v/>
      </c>
      <c r="HY16" s="139" t="str">
        <f t="shared" si="103"/>
        <v xml:space="preserve">DWDM TR 10 Gbps Tunable All XFP </v>
      </c>
      <c r="HZ16" s="233" t="str">
        <f t="shared" si="104"/>
        <v/>
      </c>
      <c r="IA16" s="233" t="str">
        <f t="shared" si="105"/>
        <v/>
      </c>
      <c r="IB16" s="233" t="str">
        <f t="shared" si="106"/>
        <v/>
      </c>
      <c r="IC16" s="233" t="str">
        <f t="shared" si="107"/>
        <v/>
      </c>
      <c r="ID16" s="233" t="str">
        <f t="shared" si="108"/>
        <v/>
      </c>
      <c r="IE16" s="233" t="str">
        <f t="shared" si="109"/>
        <v/>
      </c>
      <c r="IF16" s="233" t="str">
        <f t="shared" si="110"/>
        <v/>
      </c>
      <c r="IG16" s="233" t="str">
        <f t="shared" si="111"/>
        <v/>
      </c>
      <c r="IH16" s="233" t="str">
        <f t="shared" si="112"/>
        <v/>
      </c>
      <c r="II16" s="233" t="str">
        <f t="shared" si="113"/>
        <v/>
      </c>
      <c r="IJ16" s="233" t="str">
        <f t="shared" si="114"/>
        <v/>
      </c>
      <c r="IL16" s="139" t="str">
        <f t="shared" si="115"/>
        <v xml:space="preserve">DWDM TR 10 Gbps Tunable All XFP </v>
      </c>
      <c r="IM16" s="233">
        <f t="shared" si="116"/>
        <v>5</v>
      </c>
      <c r="IN16" s="233">
        <f t="shared" si="117"/>
        <v>5</v>
      </c>
      <c r="IO16" s="233" t="str">
        <f t="shared" si="118"/>
        <v/>
      </c>
      <c r="IP16" s="233" t="str">
        <f t="shared" si="119"/>
        <v/>
      </c>
      <c r="IQ16" s="233" t="str">
        <f t="shared" si="120"/>
        <v/>
      </c>
      <c r="IR16" s="233" t="str">
        <f t="shared" si="121"/>
        <v/>
      </c>
      <c r="IS16" s="233" t="str">
        <f t="shared" si="122"/>
        <v/>
      </c>
      <c r="IT16" s="233" t="str">
        <f t="shared" si="123"/>
        <v/>
      </c>
      <c r="IU16" s="233" t="str">
        <f t="shared" si="124"/>
        <v/>
      </c>
      <c r="IV16" s="233" t="str">
        <f t="shared" si="125"/>
        <v/>
      </c>
      <c r="IW16" s="233" t="str">
        <f t="shared" si="126"/>
        <v/>
      </c>
      <c r="IY16" s="139" t="str">
        <f t="shared" si="127"/>
        <v xml:space="preserve">DWDM TR 10 Gbps Tunable All XFP </v>
      </c>
      <c r="IZ16" s="233">
        <f t="shared" si="128"/>
        <v>37.199999999999996</v>
      </c>
      <c r="JA16" s="233">
        <f t="shared" si="129"/>
        <v>33.689116664980268</v>
      </c>
      <c r="JB16" s="233" t="str">
        <f t="shared" si="130"/>
        <v/>
      </c>
      <c r="JC16" s="233" t="str">
        <f t="shared" si="131"/>
        <v/>
      </c>
      <c r="JD16" s="233" t="str">
        <f t="shared" si="132"/>
        <v/>
      </c>
      <c r="JE16" s="233" t="str">
        <f t="shared" si="133"/>
        <v/>
      </c>
      <c r="JF16" s="233" t="str">
        <f t="shared" si="134"/>
        <v/>
      </c>
      <c r="JG16" s="233" t="str">
        <f t="shared" si="135"/>
        <v/>
      </c>
      <c r="JH16" s="233" t="str">
        <f t="shared" si="136"/>
        <v/>
      </c>
      <c r="JI16" s="233" t="str">
        <f t="shared" si="137"/>
        <v/>
      </c>
      <c r="JJ16" s="233" t="str">
        <f t="shared" si="138"/>
        <v/>
      </c>
    </row>
    <row r="17" spans="1:270">
      <c r="A17" s="110" t="s">
        <v>64</v>
      </c>
      <c r="B17" s="139" t="str">
        <f>WDM!B80</f>
        <v>DWDM TR 10 Gbps Tunable All SFP+</v>
      </c>
      <c r="C17" s="210">
        <f>WDM!C80</f>
        <v>0</v>
      </c>
      <c r="D17" s="210">
        <f>WDM!D80</f>
        <v>0</v>
      </c>
      <c r="E17" s="210">
        <f>WDM!E80</f>
        <v>0</v>
      </c>
      <c r="F17" s="210">
        <f>WDM!F80</f>
        <v>0</v>
      </c>
      <c r="G17" s="210">
        <f>WDM!G80</f>
        <v>0</v>
      </c>
      <c r="H17" s="210">
        <f>WDM!H80</f>
        <v>0</v>
      </c>
      <c r="I17" s="210">
        <f>WDM!I80</f>
        <v>0</v>
      </c>
      <c r="J17" s="210">
        <f>WDM!J80</f>
        <v>0</v>
      </c>
      <c r="K17" s="210">
        <f>WDM!K80</f>
        <v>0</v>
      </c>
      <c r="L17" s="210">
        <f>WDM!L80</f>
        <v>0</v>
      </c>
      <c r="M17" s="210">
        <f>WDM!M80</f>
        <v>0</v>
      </c>
      <c r="O17" s="139" t="str">
        <f t="shared" si="0"/>
        <v>DWDM TR 10 Gbps Tunable All SFP+</v>
      </c>
      <c r="P17" s="210">
        <f>WDM!C111</f>
        <v>105420</v>
      </c>
      <c r="Q17" s="210">
        <f>WDM!D111</f>
        <v>156390</v>
      </c>
      <c r="R17" s="210">
        <f>WDM!E111</f>
        <v>0</v>
      </c>
      <c r="S17" s="210">
        <f>WDM!F111</f>
        <v>0</v>
      </c>
      <c r="T17" s="210">
        <f>WDM!G111</f>
        <v>0</v>
      </c>
      <c r="U17" s="210">
        <f>WDM!H111</f>
        <v>0</v>
      </c>
      <c r="V17" s="210">
        <f>WDM!I111</f>
        <v>0</v>
      </c>
      <c r="W17" s="210">
        <f>WDM!J111</f>
        <v>0</v>
      </c>
      <c r="X17" s="210">
        <f>WDM!K111</f>
        <v>0</v>
      </c>
      <c r="Y17" s="210">
        <f>WDM!L111</f>
        <v>0</v>
      </c>
      <c r="Z17" s="210">
        <f>WDM!M111</f>
        <v>0</v>
      </c>
      <c r="AB17" s="139" t="str">
        <f t="shared" si="1"/>
        <v>DWDM TR 10 Gbps Tunable All SFP+</v>
      </c>
      <c r="AC17" s="210">
        <f>WDM!C49</f>
        <v>0</v>
      </c>
      <c r="AD17" s="210">
        <f>WDM!D49</f>
        <v>0</v>
      </c>
      <c r="AE17" s="210">
        <f>WDM!E49</f>
        <v>0</v>
      </c>
      <c r="AF17" s="210">
        <f>WDM!F49</f>
        <v>0</v>
      </c>
      <c r="AG17" s="210">
        <f>WDM!G49</f>
        <v>0</v>
      </c>
      <c r="AH17" s="210">
        <f>WDM!H49</f>
        <v>0</v>
      </c>
      <c r="AI17" s="210">
        <f>WDM!I49</f>
        <v>0</v>
      </c>
      <c r="AJ17" s="210">
        <f>WDM!J49</f>
        <v>0</v>
      </c>
      <c r="AK17" s="210">
        <f>WDM!K49</f>
        <v>0</v>
      </c>
      <c r="AL17" s="210">
        <f>WDM!L49</f>
        <v>0</v>
      </c>
      <c r="AM17" s="210">
        <f>WDM!M49</f>
        <v>0</v>
      </c>
      <c r="AO17" s="139" t="str">
        <f t="shared" si="2"/>
        <v>DWDM TR 10 Gbps Tunable All SFP+</v>
      </c>
      <c r="AP17" s="210">
        <f>WDM!C142</f>
        <v>0</v>
      </c>
      <c r="AQ17" s="210">
        <f>WDM!D142</f>
        <v>0</v>
      </c>
      <c r="AR17" s="210">
        <f>WDM!E142</f>
        <v>0</v>
      </c>
      <c r="AS17" s="210">
        <f>WDM!F142</f>
        <v>0</v>
      </c>
      <c r="AT17" s="210">
        <f>WDM!G142</f>
        <v>0</v>
      </c>
      <c r="AU17" s="210">
        <f>WDM!H142</f>
        <v>0</v>
      </c>
      <c r="AV17" s="210">
        <f>WDM!I142</f>
        <v>0</v>
      </c>
      <c r="AW17" s="210">
        <f>WDM!J142</f>
        <v>0</v>
      </c>
      <c r="AX17" s="210">
        <f>WDM!K142</f>
        <v>0</v>
      </c>
      <c r="AY17" s="210">
        <f>WDM!L142</f>
        <v>0</v>
      </c>
      <c r="AZ17" s="210">
        <f>WDM!M142</f>
        <v>0</v>
      </c>
      <c r="BB17" s="139" t="str">
        <f t="shared" si="3"/>
        <v>DWDM TR 10 Gbps Tunable All SFP+</v>
      </c>
      <c r="BC17" s="210">
        <f>WDM!C173</f>
        <v>0</v>
      </c>
      <c r="BD17" s="210">
        <f>WDM!D173</f>
        <v>0</v>
      </c>
      <c r="BE17" s="210">
        <f>WDM!E173</f>
        <v>0</v>
      </c>
      <c r="BF17" s="210">
        <f>WDM!F173</f>
        <v>0</v>
      </c>
      <c r="BG17" s="210">
        <f>WDM!G173</f>
        <v>0</v>
      </c>
      <c r="BH17" s="210">
        <f>WDM!H173</f>
        <v>0</v>
      </c>
      <c r="BI17" s="210">
        <f>WDM!I173</f>
        <v>0</v>
      </c>
      <c r="BJ17" s="210">
        <f>WDM!J173</f>
        <v>0</v>
      </c>
      <c r="BK17" s="210">
        <f>WDM!K173</f>
        <v>0</v>
      </c>
      <c r="BL17" s="210">
        <f>WDM!L173</f>
        <v>0</v>
      </c>
      <c r="BM17" s="210">
        <f>WDM!M173</f>
        <v>0</v>
      </c>
      <c r="BO17" s="139" t="str">
        <f t="shared" si="4"/>
        <v>DWDM TR 10 Gbps Tunable All SFP+</v>
      </c>
      <c r="BP17" s="210">
        <f>WDM!C204</f>
        <v>0</v>
      </c>
      <c r="BQ17" s="210">
        <f>WDM!D204</f>
        <v>0</v>
      </c>
      <c r="BR17" s="210">
        <f>WDM!E204</f>
        <v>0</v>
      </c>
      <c r="BS17" s="210">
        <f>WDM!F204</f>
        <v>0</v>
      </c>
      <c r="BT17" s="210">
        <f>WDM!G204</f>
        <v>0</v>
      </c>
      <c r="BU17" s="210">
        <f>WDM!H204</f>
        <v>0</v>
      </c>
      <c r="BV17" s="210">
        <f>WDM!I204</f>
        <v>0</v>
      </c>
      <c r="BW17" s="210">
        <f>WDM!J204</f>
        <v>0</v>
      </c>
      <c r="BX17" s="210">
        <f>WDM!K204</f>
        <v>0</v>
      </c>
      <c r="BY17" s="210">
        <f>WDM!L204</f>
        <v>0</v>
      </c>
      <c r="BZ17" s="210">
        <f>WDM!M204</f>
        <v>0</v>
      </c>
      <c r="CB17" s="139" t="str">
        <f t="shared" si="5"/>
        <v>DWDM TR 10 Gbps Tunable All SFP+</v>
      </c>
      <c r="CC17" s="210">
        <f>WDM!C235</f>
        <v>0</v>
      </c>
      <c r="CD17" s="210">
        <f>WDM!D235</f>
        <v>0</v>
      </c>
      <c r="CE17" s="210">
        <f>WDM!E235</f>
        <v>0</v>
      </c>
      <c r="CF17" s="210">
        <f>WDM!F235</f>
        <v>0</v>
      </c>
      <c r="CG17" s="210">
        <f>WDM!G235</f>
        <v>0</v>
      </c>
      <c r="CH17" s="210">
        <f>WDM!H235</f>
        <v>0</v>
      </c>
      <c r="CI17" s="210">
        <f>WDM!I235</f>
        <v>0</v>
      </c>
      <c r="CJ17" s="210">
        <f>WDM!J235</f>
        <v>0</v>
      </c>
      <c r="CK17" s="210">
        <f>WDM!K235</f>
        <v>0</v>
      </c>
      <c r="CL17" s="210">
        <f>WDM!L235</f>
        <v>0</v>
      </c>
      <c r="CM17" s="210">
        <f>WDM!M235</f>
        <v>0</v>
      </c>
      <c r="CN17" s="214"/>
      <c r="CP17" s="270"/>
      <c r="CQ17" s="270"/>
      <c r="CR17" s="301"/>
      <c r="CS17" s="293">
        <v>1</v>
      </c>
      <c r="CT17" s="265">
        <v>1</v>
      </c>
      <c r="CU17" s="300">
        <v>1</v>
      </c>
      <c r="CV17" s="295"/>
      <c r="CW17" s="270"/>
      <c r="CX17" s="278"/>
      <c r="CY17" s="284"/>
      <c r="CZ17" s="270"/>
      <c r="DA17" s="278"/>
      <c r="DB17" s="284"/>
      <c r="DC17" s="270"/>
      <c r="DD17" s="301"/>
      <c r="DE17" s="295"/>
      <c r="DF17" s="270"/>
      <c r="DG17" s="278"/>
      <c r="DH17" s="284"/>
      <c r="DI17" s="270"/>
      <c r="DJ17" s="270"/>
      <c r="DL17" s="139" t="str">
        <f t="shared" si="6"/>
        <v>DWDM TR 10 Gbps Tunable All SFP+</v>
      </c>
      <c r="DM17" s="210">
        <f t="shared" si="7"/>
        <v>105420</v>
      </c>
      <c r="DN17" s="210">
        <f t="shared" si="8"/>
        <v>156390</v>
      </c>
      <c r="DO17" s="210">
        <f t="shared" si="9"/>
        <v>0</v>
      </c>
      <c r="DP17" s="210">
        <f t="shared" si="10"/>
        <v>0</v>
      </c>
      <c r="DQ17" s="210">
        <f t="shared" si="11"/>
        <v>0</v>
      </c>
      <c r="DR17" s="210">
        <f t="shared" si="12"/>
        <v>0</v>
      </c>
      <c r="DS17" s="210">
        <f t="shared" si="13"/>
        <v>0</v>
      </c>
      <c r="DT17" s="210">
        <f t="shared" si="14"/>
        <v>0</v>
      </c>
      <c r="DU17" s="210">
        <f t="shared" si="15"/>
        <v>0</v>
      </c>
      <c r="DV17" s="210">
        <f t="shared" si="16"/>
        <v>0</v>
      </c>
      <c r="DW17" s="210">
        <f t="shared" si="17"/>
        <v>0</v>
      </c>
      <c r="DY17" s="139" t="str">
        <f t="shared" si="18"/>
        <v>DWDM TR 10 Gbps Tunable All SFP+</v>
      </c>
      <c r="DZ17" s="210">
        <f t="shared" si="19"/>
        <v>0</v>
      </c>
      <c r="EA17" s="210">
        <f t="shared" si="20"/>
        <v>0</v>
      </c>
      <c r="EB17" s="210">
        <f t="shared" si="21"/>
        <v>0</v>
      </c>
      <c r="EC17" s="210">
        <f t="shared" si="22"/>
        <v>0</v>
      </c>
      <c r="ED17" s="210">
        <f t="shared" si="23"/>
        <v>0</v>
      </c>
      <c r="EE17" s="210">
        <f t="shared" si="24"/>
        <v>0</v>
      </c>
      <c r="EF17" s="210">
        <f t="shared" si="25"/>
        <v>0</v>
      </c>
      <c r="EG17" s="210">
        <f t="shared" si="26"/>
        <v>0</v>
      </c>
      <c r="EH17" s="210">
        <f t="shared" si="27"/>
        <v>0</v>
      </c>
      <c r="EI17" s="210">
        <f t="shared" si="28"/>
        <v>0</v>
      </c>
      <c r="EJ17" s="210">
        <f t="shared" si="29"/>
        <v>0</v>
      </c>
      <c r="EL17" s="139" t="str">
        <f t="shared" si="30"/>
        <v>DWDM TR 10 Gbps Tunable All SFP+</v>
      </c>
      <c r="EM17" s="210">
        <f t="shared" si="31"/>
        <v>105420</v>
      </c>
      <c r="EN17" s="210">
        <f t="shared" si="32"/>
        <v>156390</v>
      </c>
      <c r="EO17" s="210">
        <f t="shared" si="33"/>
        <v>0</v>
      </c>
      <c r="EP17" s="210">
        <f t="shared" si="34"/>
        <v>0</v>
      </c>
      <c r="EQ17" s="210">
        <f t="shared" si="35"/>
        <v>0</v>
      </c>
      <c r="ER17" s="210">
        <f t="shared" si="36"/>
        <v>0</v>
      </c>
      <c r="ES17" s="210">
        <f t="shared" si="37"/>
        <v>0</v>
      </c>
      <c r="ET17" s="210">
        <f t="shared" si="38"/>
        <v>0</v>
      </c>
      <c r="EU17" s="210">
        <f t="shared" si="39"/>
        <v>0</v>
      </c>
      <c r="EV17" s="210">
        <f t="shared" si="40"/>
        <v>0</v>
      </c>
      <c r="EW17" s="210">
        <f t="shared" si="41"/>
        <v>0</v>
      </c>
      <c r="EY17" s="139" t="str">
        <f t="shared" si="42"/>
        <v>DWDM TR 10 Gbps Tunable All SFP+</v>
      </c>
      <c r="EZ17" s="210">
        <f t="shared" si="43"/>
        <v>105420</v>
      </c>
      <c r="FA17" s="210">
        <f t="shared" si="44"/>
        <v>156390</v>
      </c>
      <c r="FB17" s="210">
        <f t="shared" si="45"/>
        <v>0</v>
      </c>
      <c r="FC17" s="210">
        <f t="shared" si="46"/>
        <v>0</v>
      </c>
      <c r="FD17" s="210">
        <f t="shared" si="47"/>
        <v>0</v>
      </c>
      <c r="FE17" s="210">
        <f t="shared" si="48"/>
        <v>0</v>
      </c>
      <c r="FF17" s="210">
        <f t="shared" si="49"/>
        <v>0</v>
      </c>
      <c r="FG17" s="210">
        <f t="shared" si="50"/>
        <v>0</v>
      </c>
      <c r="FH17" s="210">
        <f t="shared" si="51"/>
        <v>0</v>
      </c>
      <c r="FI17" s="210">
        <f t="shared" si="52"/>
        <v>0</v>
      </c>
      <c r="FJ17" s="210">
        <f t="shared" si="53"/>
        <v>0</v>
      </c>
      <c r="FL17" s="139" t="str">
        <f t="shared" si="54"/>
        <v>DWDM TR 10 Gbps Tunable All SFP+</v>
      </c>
      <c r="FM17" s="233">
        <f t="shared" si="55"/>
        <v>0.31625999999999999</v>
      </c>
      <c r="FN17" s="233">
        <f t="shared" si="56"/>
        <v>0.46916999999999998</v>
      </c>
      <c r="FO17" s="233">
        <f t="shared" si="57"/>
        <v>0</v>
      </c>
      <c r="FP17" s="233">
        <f t="shared" si="58"/>
        <v>0</v>
      </c>
      <c r="FQ17" s="233">
        <f t="shared" si="59"/>
        <v>0</v>
      </c>
      <c r="FR17" s="233">
        <f t="shared" si="60"/>
        <v>0</v>
      </c>
      <c r="FS17" s="233">
        <f t="shared" si="61"/>
        <v>0</v>
      </c>
      <c r="FT17" s="233">
        <f t="shared" si="62"/>
        <v>0</v>
      </c>
      <c r="FU17" s="233">
        <f t="shared" si="63"/>
        <v>0</v>
      </c>
      <c r="FV17" s="233">
        <f t="shared" si="64"/>
        <v>0</v>
      </c>
      <c r="FW17" s="233">
        <f t="shared" si="65"/>
        <v>0</v>
      </c>
      <c r="FY17" s="139" t="str">
        <f t="shared" si="66"/>
        <v>DWDM TR 10 Gbps Tunable All SFP+</v>
      </c>
      <c r="FZ17" s="233">
        <f t="shared" si="67"/>
        <v>0</v>
      </c>
      <c r="GA17" s="233">
        <f t="shared" si="68"/>
        <v>0</v>
      </c>
      <c r="GB17" s="233">
        <f t="shared" si="69"/>
        <v>0</v>
      </c>
      <c r="GC17" s="233">
        <f t="shared" si="70"/>
        <v>0</v>
      </c>
      <c r="GD17" s="233">
        <f t="shared" si="71"/>
        <v>0</v>
      </c>
      <c r="GE17" s="233">
        <f t="shared" si="72"/>
        <v>0</v>
      </c>
      <c r="GF17" s="233">
        <f t="shared" si="73"/>
        <v>0</v>
      </c>
      <c r="GG17" s="233">
        <f t="shared" si="74"/>
        <v>0</v>
      </c>
      <c r="GH17" s="233">
        <f t="shared" si="75"/>
        <v>0</v>
      </c>
      <c r="GI17" s="233">
        <f t="shared" si="76"/>
        <v>0</v>
      </c>
      <c r="GJ17" s="233">
        <f t="shared" si="77"/>
        <v>0</v>
      </c>
      <c r="GL17" s="139" t="str">
        <f t="shared" si="78"/>
        <v>DWDM TR 10 Gbps Tunable All SFP+</v>
      </c>
      <c r="GM17" s="310">
        <f t="shared" si="79"/>
        <v>0.52710000000000001</v>
      </c>
      <c r="GN17" s="310">
        <f t="shared" si="80"/>
        <v>0.78195000000000003</v>
      </c>
      <c r="GO17" s="310">
        <f t="shared" si="81"/>
        <v>0</v>
      </c>
      <c r="GP17" s="310">
        <f t="shared" si="82"/>
        <v>0</v>
      </c>
      <c r="GQ17" s="310">
        <f t="shared" si="83"/>
        <v>0</v>
      </c>
      <c r="GR17" s="310">
        <f t="shared" si="84"/>
        <v>0</v>
      </c>
      <c r="GS17" s="310">
        <f t="shared" si="85"/>
        <v>0</v>
      </c>
      <c r="GT17" s="310">
        <f t="shared" si="86"/>
        <v>0</v>
      </c>
      <c r="GU17" s="310">
        <f t="shared" si="87"/>
        <v>0</v>
      </c>
      <c r="GV17" s="310">
        <f t="shared" si="88"/>
        <v>0</v>
      </c>
      <c r="GW17" s="310">
        <f t="shared" si="89"/>
        <v>0</v>
      </c>
      <c r="GY17" s="139" t="str">
        <f t="shared" si="90"/>
        <v>DWDM TR 10 Gbps Tunable All SFP+</v>
      </c>
      <c r="GZ17" s="310">
        <f>$HE$5*10^-6*WDM!Q268*'Lenses &amp; detectors'!EZ17</f>
        <v>4.7755259999999993</v>
      </c>
      <c r="HA17" s="310">
        <f>$HE$5*10^-6*WDM!R268*'Lenses &amp; detectors'!FA17</f>
        <v>5.7175761000000014</v>
      </c>
      <c r="HB17" s="310">
        <f>$HE$5*10^-6*WDM!S268*'Lenses &amp; detectors'!FB17</f>
        <v>0</v>
      </c>
      <c r="HC17" s="310">
        <f>$HE$5*10^-6*WDM!T268*'Lenses &amp; detectors'!FC17</f>
        <v>0</v>
      </c>
      <c r="HD17" s="310">
        <f>$HE$5*10^-6*WDM!U268*'Lenses &amp; detectors'!FD17</f>
        <v>0</v>
      </c>
      <c r="HE17" s="310">
        <f>$HE$5*10^-6*WDM!V268*'Lenses &amp; detectors'!FE17</f>
        <v>0</v>
      </c>
      <c r="HF17" s="310">
        <f>$HE$5*10^-6*WDM!W268*'Lenses &amp; detectors'!FF17</f>
        <v>0</v>
      </c>
      <c r="HG17" s="310">
        <f>$HE$5*10^-6*WDM!X268*'Lenses &amp; detectors'!FG17</f>
        <v>0</v>
      </c>
      <c r="HH17" s="310">
        <f>$HE$5*10^-6*WDM!Y268*'Lenses &amp; detectors'!FH17</f>
        <v>0</v>
      </c>
      <c r="HI17" s="310">
        <f>$HE$5*10^-6*WDM!Z268*'Lenses &amp; detectors'!FI17</f>
        <v>0</v>
      </c>
      <c r="HJ17" s="310">
        <f>$HE$5*10^-6*WDM!AA268*'Lenses &amp; detectors'!FJ17</f>
        <v>0</v>
      </c>
      <c r="HL17" s="139" t="str">
        <f t="shared" si="91"/>
        <v>DWDM TR 10 Gbps Tunable All SFP+</v>
      </c>
      <c r="HM17" s="233">
        <f t="shared" si="92"/>
        <v>3</v>
      </c>
      <c r="HN17" s="233">
        <f t="shared" si="93"/>
        <v>3</v>
      </c>
      <c r="HO17" s="233" t="str">
        <f t="shared" si="94"/>
        <v/>
      </c>
      <c r="HP17" s="233" t="str">
        <f t="shared" si="95"/>
        <v/>
      </c>
      <c r="HQ17" s="233" t="str">
        <f t="shared" si="96"/>
        <v/>
      </c>
      <c r="HR17" s="233" t="str">
        <f t="shared" si="97"/>
        <v/>
      </c>
      <c r="HS17" s="233" t="str">
        <f t="shared" si="98"/>
        <v/>
      </c>
      <c r="HT17" s="233" t="str">
        <f t="shared" si="99"/>
        <v/>
      </c>
      <c r="HU17" s="233" t="str">
        <f t="shared" si="100"/>
        <v/>
      </c>
      <c r="HV17" s="233" t="str">
        <f t="shared" si="101"/>
        <v/>
      </c>
      <c r="HW17" s="233" t="str">
        <f t="shared" si="102"/>
        <v/>
      </c>
      <c r="HY17" s="139" t="str">
        <f t="shared" si="103"/>
        <v>DWDM TR 10 Gbps Tunable All SFP+</v>
      </c>
      <c r="HZ17" s="233" t="str">
        <f t="shared" si="104"/>
        <v/>
      </c>
      <c r="IA17" s="233" t="str">
        <f t="shared" si="105"/>
        <v/>
      </c>
      <c r="IB17" s="233" t="str">
        <f t="shared" si="106"/>
        <v/>
      </c>
      <c r="IC17" s="233" t="str">
        <f t="shared" si="107"/>
        <v/>
      </c>
      <c r="ID17" s="233" t="str">
        <f t="shared" si="108"/>
        <v/>
      </c>
      <c r="IE17" s="233" t="str">
        <f t="shared" si="109"/>
        <v/>
      </c>
      <c r="IF17" s="233" t="str">
        <f t="shared" si="110"/>
        <v/>
      </c>
      <c r="IG17" s="233" t="str">
        <f t="shared" si="111"/>
        <v/>
      </c>
      <c r="IH17" s="233" t="str">
        <f t="shared" si="112"/>
        <v/>
      </c>
      <c r="II17" s="233" t="str">
        <f t="shared" si="113"/>
        <v/>
      </c>
      <c r="IJ17" s="233" t="str">
        <f t="shared" si="114"/>
        <v/>
      </c>
      <c r="IL17" s="139" t="str">
        <f t="shared" si="115"/>
        <v>DWDM TR 10 Gbps Tunable All SFP+</v>
      </c>
      <c r="IM17" s="233">
        <f t="shared" si="116"/>
        <v>5</v>
      </c>
      <c r="IN17" s="233">
        <f t="shared" si="117"/>
        <v>5</v>
      </c>
      <c r="IO17" s="233" t="str">
        <f t="shared" si="118"/>
        <v/>
      </c>
      <c r="IP17" s="233" t="str">
        <f t="shared" si="119"/>
        <v/>
      </c>
      <c r="IQ17" s="233" t="str">
        <f t="shared" si="120"/>
        <v/>
      </c>
      <c r="IR17" s="233" t="str">
        <f t="shared" si="121"/>
        <v/>
      </c>
      <c r="IS17" s="233" t="str">
        <f t="shared" si="122"/>
        <v/>
      </c>
      <c r="IT17" s="233" t="str">
        <f t="shared" si="123"/>
        <v/>
      </c>
      <c r="IU17" s="233" t="str">
        <f t="shared" si="124"/>
        <v/>
      </c>
      <c r="IV17" s="233" t="str">
        <f t="shared" si="125"/>
        <v/>
      </c>
      <c r="IW17" s="233" t="str">
        <f t="shared" si="126"/>
        <v/>
      </c>
      <c r="IY17" s="139" t="str">
        <f t="shared" si="127"/>
        <v>DWDM TR 10 Gbps Tunable All SFP+</v>
      </c>
      <c r="IZ17" s="233">
        <f t="shared" si="128"/>
        <v>45.29999999999999</v>
      </c>
      <c r="JA17" s="233">
        <f t="shared" si="129"/>
        <v>36.559729522347986</v>
      </c>
      <c r="JB17" s="233" t="str">
        <f t="shared" si="130"/>
        <v/>
      </c>
      <c r="JC17" s="233" t="str">
        <f t="shared" si="131"/>
        <v/>
      </c>
      <c r="JD17" s="233" t="str">
        <f t="shared" si="132"/>
        <v/>
      </c>
      <c r="JE17" s="233" t="str">
        <f t="shared" si="133"/>
        <v/>
      </c>
      <c r="JF17" s="233" t="str">
        <f t="shared" si="134"/>
        <v/>
      </c>
      <c r="JG17" s="233" t="str">
        <f t="shared" si="135"/>
        <v/>
      </c>
      <c r="JH17" s="233" t="str">
        <f t="shared" si="136"/>
        <v/>
      </c>
      <c r="JI17" s="233" t="str">
        <f t="shared" si="137"/>
        <v/>
      </c>
      <c r="JJ17" s="233" t="str">
        <f t="shared" si="138"/>
        <v/>
      </c>
    </row>
    <row r="18" spans="1:270">
      <c r="A18" s="110" t="s">
        <v>64</v>
      </c>
      <c r="B18" s="139" t="str">
        <f>WDM!B81</f>
        <v>DWDM TR 100 Gbps All On board</v>
      </c>
      <c r="C18" s="210">
        <f>WDM!C81</f>
        <v>0</v>
      </c>
      <c r="D18" s="210">
        <f>WDM!D81</f>
        <v>0</v>
      </c>
      <c r="E18" s="210">
        <f>WDM!E81</f>
        <v>0</v>
      </c>
      <c r="F18" s="210">
        <f>WDM!F81</f>
        <v>0</v>
      </c>
      <c r="G18" s="210">
        <f>WDM!G81</f>
        <v>0</v>
      </c>
      <c r="H18" s="210">
        <f>WDM!H81</f>
        <v>0</v>
      </c>
      <c r="I18" s="210">
        <f>WDM!I81</f>
        <v>0</v>
      </c>
      <c r="J18" s="210">
        <f>WDM!J81</f>
        <v>0</v>
      </c>
      <c r="K18" s="210">
        <f>WDM!K81</f>
        <v>0</v>
      </c>
      <c r="L18" s="210">
        <f>WDM!L81</f>
        <v>0</v>
      </c>
      <c r="M18" s="210">
        <f>WDM!M81</f>
        <v>0</v>
      </c>
      <c r="O18" s="139" t="str">
        <f t="shared" si="0"/>
        <v>DWDM TR 100 Gbps All On board</v>
      </c>
      <c r="P18" s="210">
        <f>WDM!C112</f>
        <v>54368.399999999987</v>
      </c>
      <c r="Q18" s="210">
        <f>WDM!D112</f>
        <v>55205.05</v>
      </c>
      <c r="R18" s="210">
        <f>WDM!E112</f>
        <v>0</v>
      </c>
      <c r="S18" s="210">
        <f>WDM!F112</f>
        <v>0</v>
      </c>
      <c r="T18" s="210">
        <f>WDM!G112</f>
        <v>0</v>
      </c>
      <c r="U18" s="210">
        <f>WDM!H112</f>
        <v>0</v>
      </c>
      <c r="V18" s="210">
        <f>WDM!I112</f>
        <v>0</v>
      </c>
      <c r="W18" s="210">
        <f>WDM!J112</f>
        <v>0</v>
      </c>
      <c r="X18" s="210">
        <f>WDM!K112</f>
        <v>0</v>
      </c>
      <c r="Y18" s="210">
        <f>WDM!L112</f>
        <v>0</v>
      </c>
      <c r="Z18" s="210">
        <f>WDM!M112</f>
        <v>0</v>
      </c>
      <c r="AB18" s="139" t="str">
        <f t="shared" si="1"/>
        <v>DWDM TR 100 Gbps All On board</v>
      </c>
      <c r="AC18" s="210">
        <f>WDM!C50</f>
        <v>0</v>
      </c>
      <c r="AD18" s="210">
        <f>WDM!D50</f>
        <v>0</v>
      </c>
      <c r="AE18" s="210">
        <f>WDM!E50</f>
        <v>0</v>
      </c>
      <c r="AF18" s="210">
        <f>WDM!F50</f>
        <v>0</v>
      </c>
      <c r="AG18" s="210">
        <f>WDM!G50</f>
        <v>0</v>
      </c>
      <c r="AH18" s="210">
        <f>WDM!H50</f>
        <v>0</v>
      </c>
      <c r="AI18" s="210">
        <f>WDM!I50</f>
        <v>0</v>
      </c>
      <c r="AJ18" s="210">
        <f>WDM!J50</f>
        <v>0</v>
      </c>
      <c r="AK18" s="210">
        <f>WDM!K50</f>
        <v>0</v>
      </c>
      <c r="AL18" s="210">
        <f>WDM!L50</f>
        <v>0</v>
      </c>
      <c r="AM18" s="210">
        <f>WDM!M50</f>
        <v>0</v>
      </c>
      <c r="AO18" s="139" t="str">
        <f t="shared" si="2"/>
        <v>DWDM TR 100 Gbps All On board</v>
      </c>
      <c r="AP18" s="210">
        <f>WDM!C143</f>
        <v>0</v>
      </c>
      <c r="AQ18" s="210">
        <f>WDM!D143</f>
        <v>0</v>
      </c>
      <c r="AR18" s="210">
        <f>WDM!E143</f>
        <v>0</v>
      </c>
      <c r="AS18" s="210">
        <f>WDM!F143</f>
        <v>0</v>
      </c>
      <c r="AT18" s="210">
        <f>WDM!G143</f>
        <v>0</v>
      </c>
      <c r="AU18" s="210">
        <f>WDM!H143</f>
        <v>0</v>
      </c>
      <c r="AV18" s="210">
        <f>WDM!I143</f>
        <v>0</v>
      </c>
      <c r="AW18" s="210">
        <f>WDM!J143</f>
        <v>0</v>
      </c>
      <c r="AX18" s="210">
        <f>WDM!K143</f>
        <v>0</v>
      </c>
      <c r="AY18" s="210">
        <f>WDM!L143</f>
        <v>0</v>
      </c>
      <c r="AZ18" s="210">
        <f>WDM!M143</f>
        <v>0</v>
      </c>
      <c r="BB18" s="139" t="str">
        <f t="shared" si="3"/>
        <v>DWDM TR 100 Gbps All On board</v>
      </c>
      <c r="BC18" s="210">
        <f>WDM!C174</f>
        <v>0</v>
      </c>
      <c r="BD18" s="210">
        <f>WDM!D174</f>
        <v>0</v>
      </c>
      <c r="BE18" s="210">
        <f>WDM!E174</f>
        <v>0</v>
      </c>
      <c r="BF18" s="210">
        <f>WDM!F174</f>
        <v>0</v>
      </c>
      <c r="BG18" s="210">
        <f>WDM!G174</f>
        <v>0</v>
      </c>
      <c r="BH18" s="210">
        <f>WDM!H174</f>
        <v>0</v>
      </c>
      <c r="BI18" s="210">
        <f>WDM!I174</f>
        <v>0</v>
      </c>
      <c r="BJ18" s="210">
        <f>WDM!J174</f>
        <v>0</v>
      </c>
      <c r="BK18" s="210">
        <f>WDM!K174</f>
        <v>0</v>
      </c>
      <c r="BL18" s="210">
        <f>WDM!L174</f>
        <v>0</v>
      </c>
      <c r="BM18" s="210">
        <f>WDM!M174</f>
        <v>0</v>
      </c>
      <c r="BO18" s="139" t="str">
        <f t="shared" si="4"/>
        <v>DWDM TR 100 Gbps All On board</v>
      </c>
      <c r="BP18" s="210">
        <f>WDM!C205</f>
        <v>217473.6</v>
      </c>
      <c r="BQ18" s="210">
        <f>WDM!D205</f>
        <v>165615.15000000002</v>
      </c>
      <c r="BR18" s="210">
        <f>WDM!E205</f>
        <v>0</v>
      </c>
      <c r="BS18" s="210">
        <f>WDM!F205</f>
        <v>0</v>
      </c>
      <c r="BT18" s="210">
        <f>WDM!G205</f>
        <v>0</v>
      </c>
      <c r="BU18" s="210">
        <f>WDM!H205</f>
        <v>0</v>
      </c>
      <c r="BV18" s="210">
        <f>WDM!I205</f>
        <v>0</v>
      </c>
      <c r="BW18" s="210">
        <f>WDM!J205</f>
        <v>0</v>
      </c>
      <c r="BX18" s="210">
        <f>WDM!K205</f>
        <v>0</v>
      </c>
      <c r="BY18" s="210">
        <f>WDM!L205</f>
        <v>0</v>
      </c>
      <c r="BZ18" s="210">
        <f>WDM!M205</f>
        <v>0</v>
      </c>
      <c r="CB18" s="139" t="str">
        <f t="shared" si="5"/>
        <v>DWDM TR 100 Gbps All On board</v>
      </c>
      <c r="CC18" s="210">
        <f>WDM!C236</f>
        <v>0</v>
      </c>
      <c r="CD18" s="210">
        <f>WDM!D236</f>
        <v>0</v>
      </c>
      <c r="CE18" s="210">
        <f>WDM!E236</f>
        <v>0</v>
      </c>
      <c r="CF18" s="210">
        <f>WDM!F236</f>
        <v>0</v>
      </c>
      <c r="CG18" s="210">
        <f>WDM!G236</f>
        <v>0</v>
      </c>
      <c r="CH18" s="210">
        <f>WDM!H236</f>
        <v>0</v>
      </c>
      <c r="CI18" s="210">
        <f>WDM!I236</f>
        <v>0</v>
      </c>
      <c r="CJ18" s="210">
        <f>WDM!J236</f>
        <v>0</v>
      </c>
      <c r="CK18" s="210">
        <f>WDM!K236</f>
        <v>0</v>
      </c>
      <c r="CL18" s="210">
        <f>WDM!L236</f>
        <v>0</v>
      </c>
      <c r="CM18" s="210">
        <f>WDM!M236</f>
        <v>0</v>
      </c>
      <c r="CN18" s="214"/>
      <c r="CP18" s="270"/>
      <c r="CQ18" s="270"/>
      <c r="CR18" s="301"/>
      <c r="CS18" s="293">
        <v>1</v>
      </c>
      <c r="CT18" s="265">
        <v>1</v>
      </c>
      <c r="CU18" s="300">
        <v>1</v>
      </c>
      <c r="CV18" s="293"/>
      <c r="CW18" s="293">
        <v>2</v>
      </c>
      <c r="CX18" s="279">
        <v>1</v>
      </c>
      <c r="CY18" s="284"/>
      <c r="CZ18" s="270"/>
      <c r="DA18" s="278"/>
      <c r="DB18" s="284"/>
      <c r="DC18" s="270"/>
      <c r="DD18" s="301"/>
      <c r="DE18" s="293">
        <v>1</v>
      </c>
      <c r="DF18" s="265">
        <v>2</v>
      </c>
      <c r="DG18" s="279">
        <v>0</v>
      </c>
      <c r="DH18" s="284"/>
      <c r="DI18" s="270"/>
      <c r="DJ18" s="270"/>
      <c r="DL18" s="139" t="str">
        <f t="shared" si="6"/>
        <v>DWDM TR 100 Gbps All On board</v>
      </c>
      <c r="DM18" s="210">
        <f t="shared" si="7"/>
        <v>271842</v>
      </c>
      <c r="DN18" s="210">
        <f t="shared" si="8"/>
        <v>220820.2</v>
      </c>
      <c r="DO18" s="210">
        <f t="shared" si="9"/>
        <v>0</v>
      </c>
      <c r="DP18" s="210">
        <f t="shared" si="10"/>
        <v>0</v>
      </c>
      <c r="DQ18" s="210">
        <f t="shared" si="11"/>
        <v>0</v>
      </c>
      <c r="DR18" s="210">
        <f t="shared" si="12"/>
        <v>0</v>
      </c>
      <c r="DS18" s="210">
        <f t="shared" si="13"/>
        <v>0</v>
      </c>
      <c r="DT18" s="210">
        <f t="shared" si="14"/>
        <v>0</v>
      </c>
      <c r="DU18" s="210">
        <f t="shared" si="15"/>
        <v>0</v>
      </c>
      <c r="DV18" s="210">
        <f t="shared" si="16"/>
        <v>0</v>
      </c>
      <c r="DW18" s="210">
        <f t="shared" si="17"/>
        <v>0</v>
      </c>
      <c r="DY18" s="139" t="str">
        <f t="shared" si="18"/>
        <v>DWDM TR 100 Gbps All On board</v>
      </c>
      <c r="DZ18" s="210">
        <f t="shared" si="19"/>
        <v>0</v>
      </c>
      <c r="EA18" s="210">
        <f t="shared" si="20"/>
        <v>0</v>
      </c>
      <c r="EB18" s="210">
        <f t="shared" si="21"/>
        <v>0</v>
      </c>
      <c r="EC18" s="210">
        <f t="shared" si="22"/>
        <v>0</v>
      </c>
      <c r="ED18" s="210">
        <f t="shared" si="23"/>
        <v>0</v>
      </c>
      <c r="EE18" s="210">
        <f t="shared" si="24"/>
        <v>0</v>
      </c>
      <c r="EF18" s="210">
        <f t="shared" si="25"/>
        <v>0</v>
      </c>
      <c r="EG18" s="210">
        <f t="shared" si="26"/>
        <v>0</v>
      </c>
      <c r="EH18" s="210">
        <f t="shared" si="27"/>
        <v>0</v>
      </c>
      <c r="EI18" s="210">
        <f t="shared" si="28"/>
        <v>0</v>
      </c>
      <c r="EJ18" s="210">
        <f t="shared" si="29"/>
        <v>0</v>
      </c>
      <c r="EL18" s="139" t="str">
        <f t="shared" si="30"/>
        <v>DWDM TR 100 Gbps All On board</v>
      </c>
      <c r="EM18" s="210">
        <f t="shared" si="31"/>
        <v>489315.6</v>
      </c>
      <c r="EN18" s="210">
        <f t="shared" si="32"/>
        <v>386435.35000000003</v>
      </c>
      <c r="EO18" s="210">
        <f t="shared" si="33"/>
        <v>0</v>
      </c>
      <c r="EP18" s="210">
        <f t="shared" si="34"/>
        <v>0</v>
      </c>
      <c r="EQ18" s="210">
        <f t="shared" si="35"/>
        <v>0</v>
      </c>
      <c r="ER18" s="210">
        <f t="shared" si="36"/>
        <v>0</v>
      </c>
      <c r="ES18" s="210">
        <f t="shared" si="37"/>
        <v>0</v>
      </c>
      <c r="ET18" s="210">
        <f t="shared" si="38"/>
        <v>0</v>
      </c>
      <c r="EU18" s="210">
        <f t="shared" si="39"/>
        <v>0</v>
      </c>
      <c r="EV18" s="210">
        <f t="shared" si="40"/>
        <v>0</v>
      </c>
      <c r="EW18" s="210">
        <f t="shared" si="41"/>
        <v>0</v>
      </c>
      <c r="EY18" s="139" t="str">
        <f t="shared" si="42"/>
        <v>DWDM TR 100 Gbps All On board</v>
      </c>
      <c r="EZ18" s="210">
        <f t="shared" si="43"/>
        <v>54368.399999999987</v>
      </c>
      <c r="FA18" s="210">
        <f t="shared" si="44"/>
        <v>55205.05</v>
      </c>
      <c r="FB18" s="210">
        <f t="shared" si="45"/>
        <v>0</v>
      </c>
      <c r="FC18" s="210">
        <f t="shared" si="46"/>
        <v>0</v>
      </c>
      <c r="FD18" s="210">
        <f t="shared" si="47"/>
        <v>0</v>
      </c>
      <c r="FE18" s="210">
        <f t="shared" si="48"/>
        <v>0</v>
      </c>
      <c r="FF18" s="210">
        <f t="shared" si="49"/>
        <v>0</v>
      </c>
      <c r="FG18" s="210">
        <f t="shared" si="50"/>
        <v>0</v>
      </c>
      <c r="FH18" s="210">
        <f t="shared" si="51"/>
        <v>0</v>
      </c>
      <c r="FI18" s="210">
        <f t="shared" si="52"/>
        <v>0</v>
      </c>
      <c r="FJ18" s="210">
        <f t="shared" si="53"/>
        <v>0</v>
      </c>
      <c r="FL18" s="139" t="str">
        <f t="shared" si="54"/>
        <v>DWDM TR 100 Gbps All On board</v>
      </c>
      <c r="FM18" s="233">
        <f t="shared" si="55"/>
        <v>0.81552599999999997</v>
      </c>
      <c r="FN18" s="233">
        <f t="shared" si="56"/>
        <v>0.66246060000000007</v>
      </c>
      <c r="FO18" s="233">
        <f t="shared" si="57"/>
        <v>0</v>
      </c>
      <c r="FP18" s="233">
        <f t="shared" si="58"/>
        <v>0</v>
      </c>
      <c r="FQ18" s="233">
        <f t="shared" si="59"/>
        <v>0</v>
      </c>
      <c r="FR18" s="233">
        <f t="shared" si="60"/>
        <v>0</v>
      </c>
      <c r="FS18" s="233">
        <f t="shared" si="61"/>
        <v>0</v>
      </c>
      <c r="FT18" s="233">
        <f t="shared" si="62"/>
        <v>0</v>
      </c>
      <c r="FU18" s="233">
        <f t="shared" si="63"/>
        <v>0</v>
      </c>
      <c r="FV18" s="233">
        <f t="shared" si="64"/>
        <v>0</v>
      </c>
      <c r="FW18" s="233">
        <f t="shared" si="65"/>
        <v>0</v>
      </c>
      <c r="FY18" s="139" t="str">
        <f t="shared" si="66"/>
        <v>DWDM TR 100 Gbps All On board</v>
      </c>
      <c r="FZ18" s="233">
        <f t="shared" si="67"/>
        <v>0</v>
      </c>
      <c r="GA18" s="233">
        <f t="shared" si="68"/>
        <v>0</v>
      </c>
      <c r="GB18" s="233">
        <f t="shared" si="69"/>
        <v>0</v>
      </c>
      <c r="GC18" s="233">
        <f t="shared" si="70"/>
        <v>0</v>
      </c>
      <c r="GD18" s="233">
        <f t="shared" si="71"/>
        <v>0</v>
      </c>
      <c r="GE18" s="233">
        <f t="shared" si="72"/>
        <v>0</v>
      </c>
      <c r="GF18" s="233">
        <f t="shared" si="73"/>
        <v>0</v>
      </c>
      <c r="GG18" s="233">
        <f t="shared" si="74"/>
        <v>0</v>
      </c>
      <c r="GH18" s="233">
        <f t="shared" si="75"/>
        <v>0</v>
      </c>
      <c r="GI18" s="233">
        <f t="shared" si="76"/>
        <v>0</v>
      </c>
      <c r="GJ18" s="233">
        <f t="shared" si="77"/>
        <v>0</v>
      </c>
      <c r="GL18" s="139" t="str">
        <f t="shared" si="78"/>
        <v>DWDM TR 100 Gbps All On board</v>
      </c>
      <c r="GM18" s="310">
        <f t="shared" si="79"/>
        <v>2.4465780000000001</v>
      </c>
      <c r="GN18" s="310">
        <f t="shared" si="80"/>
        <v>1.9321767500000002</v>
      </c>
      <c r="GO18" s="310">
        <f t="shared" si="81"/>
        <v>0</v>
      </c>
      <c r="GP18" s="310">
        <f t="shared" si="82"/>
        <v>0</v>
      </c>
      <c r="GQ18" s="310">
        <f t="shared" si="83"/>
        <v>0</v>
      </c>
      <c r="GR18" s="310">
        <f t="shared" si="84"/>
        <v>0</v>
      </c>
      <c r="GS18" s="310">
        <f t="shared" si="85"/>
        <v>0</v>
      </c>
      <c r="GT18" s="310">
        <f t="shared" si="86"/>
        <v>0</v>
      </c>
      <c r="GU18" s="310">
        <f t="shared" si="87"/>
        <v>0</v>
      </c>
      <c r="GV18" s="310">
        <f t="shared" si="88"/>
        <v>0</v>
      </c>
      <c r="GW18" s="310">
        <f t="shared" si="89"/>
        <v>0</v>
      </c>
      <c r="GY18" s="139" t="str">
        <f t="shared" si="90"/>
        <v>DWDM TR 100 Gbps All On board</v>
      </c>
      <c r="GZ18" s="310">
        <f>$HE$5*10^-6*WDM!Q269*'Lenses &amp; detectors'!EZ18</f>
        <v>32.621039999999986</v>
      </c>
      <c r="HA18" s="310">
        <f>$HE$5*10^-6*WDM!R269*'Lenses &amp; detectors'!FA18</f>
        <v>26.498424</v>
      </c>
      <c r="HB18" s="310">
        <f>$HE$5*10^-6*WDM!S269*'Lenses &amp; detectors'!FB18</f>
        <v>0</v>
      </c>
      <c r="HC18" s="310">
        <f>$HE$5*10^-6*WDM!T269*'Lenses &amp; detectors'!FC18</f>
        <v>0</v>
      </c>
      <c r="HD18" s="310">
        <f>$HE$5*10^-6*WDM!U269*'Lenses &amp; detectors'!FD18</f>
        <v>0</v>
      </c>
      <c r="HE18" s="310">
        <f>$HE$5*10^-6*WDM!V269*'Lenses &amp; detectors'!FE18</f>
        <v>0</v>
      </c>
      <c r="HF18" s="310">
        <f>$HE$5*10^-6*WDM!W269*'Lenses &amp; detectors'!FF18</f>
        <v>0</v>
      </c>
      <c r="HG18" s="310">
        <f>$HE$5*10^-6*WDM!X269*'Lenses &amp; detectors'!FG18</f>
        <v>0</v>
      </c>
      <c r="HH18" s="310">
        <f>$HE$5*10^-6*WDM!Y269*'Lenses &amp; detectors'!FH18</f>
        <v>0</v>
      </c>
      <c r="HI18" s="310">
        <f>$HE$5*10^-6*WDM!Z269*'Lenses &amp; detectors'!FI18</f>
        <v>0</v>
      </c>
      <c r="HJ18" s="310">
        <f>$HE$5*10^-6*WDM!AA269*'Lenses &amp; detectors'!FJ18</f>
        <v>0</v>
      </c>
      <c r="HL18" s="139" t="str">
        <f t="shared" si="91"/>
        <v>DWDM TR 100 Gbps All On board</v>
      </c>
      <c r="HM18" s="233">
        <f t="shared" si="92"/>
        <v>3</v>
      </c>
      <c r="HN18" s="233">
        <f t="shared" si="93"/>
        <v>3.0000000000000004</v>
      </c>
      <c r="HO18" s="233" t="str">
        <f t="shared" si="94"/>
        <v/>
      </c>
      <c r="HP18" s="233" t="str">
        <f t="shared" si="95"/>
        <v/>
      </c>
      <c r="HQ18" s="233" t="str">
        <f t="shared" si="96"/>
        <v/>
      </c>
      <c r="HR18" s="233" t="str">
        <f t="shared" si="97"/>
        <v/>
      </c>
      <c r="HS18" s="233" t="str">
        <f t="shared" si="98"/>
        <v/>
      </c>
      <c r="HT18" s="233" t="str">
        <f t="shared" si="99"/>
        <v/>
      </c>
      <c r="HU18" s="233" t="str">
        <f t="shared" si="100"/>
        <v/>
      </c>
      <c r="HV18" s="233" t="str">
        <f t="shared" si="101"/>
        <v/>
      </c>
      <c r="HW18" s="233" t="str">
        <f t="shared" si="102"/>
        <v/>
      </c>
      <c r="HY18" s="139" t="str">
        <f t="shared" si="103"/>
        <v>DWDM TR 100 Gbps All On board</v>
      </c>
      <c r="HZ18" s="233" t="str">
        <f t="shared" si="104"/>
        <v/>
      </c>
      <c r="IA18" s="233" t="str">
        <f t="shared" si="105"/>
        <v/>
      </c>
      <c r="IB18" s="233" t="str">
        <f t="shared" si="106"/>
        <v/>
      </c>
      <c r="IC18" s="233" t="str">
        <f t="shared" si="107"/>
        <v/>
      </c>
      <c r="ID18" s="233" t="str">
        <f t="shared" si="108"/>
        <v/>
      </c>
      <c r="IE18" s="233" t="str">
        <f t="shared" si="109"/>
        <v/>
      </c>
      <c r="IF18" s="233" t="str">
        <f t="shared" si="110"/>
        <v/>
      </c>
      <c r="IG18" s="233" t="str">
        <f t="shared" si="111"/>
        <v/>
      </c>
      <c r="IH18" s="233" t="str">
        <f t="shared" si="112"/>
        <v/>
      </c>
      <c r="II18" s="233" t="str">
        <f t="shared" si="113"/>
        <v/>
      </c>
      <c r="IJ18" s="233" t="str">
        <f t="shared" si="114"/>
        <v/>
      </c>
      <c r="IL18" s="139" t="str">
        <f t="shared" si="115"/>
        <v>DWDM TR 100 Gbps All On board</v>
      </c>
      <c r="IM18" s="233">
        <f t="shared" si="116"/>
        <v>5</v>
      </c>
      <c r="IN18" s="233">
        <f t="shared" si="117"/>
        <v>5</v>
      </c>
      <c r="IO18" s="233" t="str">
        <f t="shared" si="118"/>
        <v/>
      </c>
      <c r="IP18" s="233" t="str">
        <f t="shared" si="119"/>
        <v/>
      </c>
      <c r="IQ18" s="233" t="str">
        <f t="shared" si="120"/>
        <v/>
      </c>
      <c r="IR18" s="233" t="str">
        <f t="shared" si="121"/>
        <v/>
      </c>
      <c r="IS18" s="233" t="str">
        <f t="shared" si="122"/>
        <v/>
      </c>
      <c r="IT18" s="233" t="str">
        <f t="shared" si="123"/>
        <v/>
      </c>
      <c r="IU18" s="233" t="str">
        <f t="shared" si="124"/>
        <v/>
      </c>
      <c r="IV18" s="233" t="str">
        <f t="shared" si="125"/>
        <v/>
      </c>
      <c r="IW18" s="233" t="str">
        <f t="shared" si="126"/>
        <v/>
      </c>
      <c r="IY18" s="139" t="str">
        <f t="shared" si="127"/>
        <v>DWDM TR 100 Gbps All On board</v>
      </c>
      <c r="IZ18" s="233">
        <f t="shared" si="128"/>
        <v>599.99999999999989</v>
      </c>
      <c r="JA18" s="233">
        <f t="shared" si="129"/>
        <v>480</v>
      </c>
      <c r="JB18" s="233" t="str">
        <f t="shared" si="130"/>
        <v/>
      </c>
      <c r="JC18" s="233" t="str">
        <f t="shared" si="131"/>
        <v/>
      </c>
      <c r="JD18" s="233" t="str">
        <f t="shared" si="132"/>
        <v/>
      </c>
      <c r="JE18" s="233" t="str">
        <f t="shared" si="133"/>
        <v/>
      </c>
      <c r="JF18" s="233" t="str">
        <f t="shared" si="134"/>
        <v/>
      </c>
      <c r="JG18" s="233" t="str">
        <f t="shared" si="135"/>
        <v/>
      </c>
      <c r="JH18" s="233" t="str">
        <f t="shared" si="136"/>
        <v/>
      </c>
      <c r="JI18" s="233" t="str">
        <f t="shared" si="137"/>
        <v/>
      </c>
      <c r="JJ18" s="233" t="str">
        <f t="shared" si="138"/>
        <v/>
      </c>
    </row>
    <row r="19" spans="1:270">
      <c r="A19" s="110" t="s">
        <v>64</v>
      </c>
      <c r="B19" s="139" t="str">
        <f>WDM!B82</f>
        <v>DWDM TR 100 Gbps All Direct detect</v>
      </c>
      <c r="C19" s="210">
        <f>WDM!C82</f>
        <v>0</v>
      </c>
      <c r="D19" s="210">
        <f>WDM!D82</f>
        <v>0</v>
      </c>
      <c r="E19" s="210">
        <f>WDM!E82</f>
        <v>0</v>
      </c>
      <c r="F19" s="210">
        <f>WDM!F82</f>
        <v>0</v>
      </c>
      <c r="G19" s="210">
        <f>WDM!G82</f>
        <v>0</v>
      </c>
      <c r="H19" s="210">
        <f>WDM!H82</f>
        <v>0</v>
      </c>
      <c r="I19" s="210">
        <f>WDM!I82</f>
        <v>0</v>
      </c>
      <c r="J19" s="210">
        <f>WDM!J82</f>
        <v>0</v>
      </c>
      <c r="K19" s="210">
        <f>WDM!K82</f>
        <v>0</v>
      </c>
      <c r="L19" s="210">
        <f>WDM!L82</f>
        <v>0</v>
      </c>
      <c r="M19" s="210">
        <f>WDM!M82</f>
        <v>0</v>
      </c>
      <c r="O19" s="139" t="str">
        <f t="shared" si="0"/>
        <v>DWDM TR 100 Gbps All Direct detect</v>
      </c>
      <c r="P19" s="210">
        <f>WDM!C113</f>
        <v>0</v>
      </c>
      <c r="Q19" s="210">
        <f>WDM!D113</f>
        <v>0</v>
      </c>
      <c r="R19" s="210">
        <f>WDM!E113</f>
        <v>0</v>
      </c>
      <c r="S19" s="210">
        <f>WDM!F113</f>
        <v>0</v>
      </c>
      <c r="T19" s="210">
        <f>WDM!G113</f>
        <v>0</v>
      </c>
      <c r="U19" s="210">
        <f>WDM!H113</f>
        <v>0</v>
      </c>
      <c r="V19" s="210">
        <f>WDM!I113</f>
        <v>0</v>
      </c>
      <c r="W19" s="210">
        <f>WDM!J113</f>
        <v>0</v>
      </c>
      <c r="X19" s="210">
        <f>WDM!K113</f>
        <v>0</v>
      </c>
      <c r="Y19" s="210">
        <f>WDM!L113</f>
        <v>0</v>
      </c>
      <c r="Z19" s="210">
        <f>WDM!M113</f>
        <v>0</v>
      </c>
      <c r="AB19" s="139" t="str">
        <f t="shared" si="1"/>
        <v>DWDM TR 100 Gbps All Direct detect</v>
      </c>
      <c r="AC19" s="210">
        <f>WDM!C51</f>
        <v>27000</v>
      </c>
      <c r="AD19" s="210">
        <f>WDM!D51</f>
        <v>38000</v>
      </c>
      <c r="AE19" s="210">
        <f>WDM!E51</f>
        <v>0</v>
      </c>
      <c r="AF19" s="210">
        <f>WDM!F51</f>
        <v>0</v>
      </c>
      <c r="AG19" s="210">
        <f>WDM!G51</f>
        <v>0</v>
      </c>
      <c r="AH19" s="210">
        <f>WDM!H51</f>
        <v>0</v>
      </c>
      <c r="AI19" s="210">
        <f>WDM!I51</f>
        <v>0</v>
      </c>
      <c r="AJ19" s="210">
        <f>WDM!J51</f>
        <v>0</v>
      </c>
      <c r="AK19" s="210">
        <f>WDM!K51</f>
        <v>0</v>
      </c>
      <c r="AL19" s="210">
        <f>WDM!L51</f>
        <v>0</v>
      </c>
      <c r="AM19" s="210">
        <f>WDM!M51</f>
        <v>0</v>
      </c>
      <c r="AO19" s="139" t="str">
        <f t="shared" si="2"/>
        <v>DWDM TR 100 Gbps All Direct detect</v>
      </c>
      <c r="AP19" s="210">
        <f>WDM!C144</f>
        <v>0</v>
      </c>
      <c r="AQ19" s="210">
        <f>WDM!D144</f>
        <v>0</v>
      </c>
      <c r="AR19" s="210">
        <f>WDM!E144</f>
        <v>0</v>
      </c>
      <c r="AS19" s="210">
        <f>WDM!F144</f>
        <v>0</v>
      </c>
      <c r="AT19" s="210">
        <f>WDM!G144</f>
        <v>0</v>
      </c>
      <c r="AU19" s="210">
        <f>WDM!H144</f>
        <v>0</v>
      </c>
      <c r="AV19" s="210">
        <f>WDM!I144</f>
        <v>0</v>
      </c>
      <c r="AW19" s="210">
        <f>WDM!J144</f>
        <v>0</v>
      </c>
      <c r="AX19" s="210">
        <f>WDM!K144</f>
        <v>0</v>
      </c>
      <c r="AY19" s="210">
        <f>WDM!L144</f>
        <v>0</v>
      </c>
      <c r="AZ19" s="210">
        <f>WDM!M144</f>
        <v>0</v>
      </c>
      <c r="BB19" s="139" t="str">
        <f t="shared" si="3"/>
        <v>DWDM TR 100 Gbps All Direct detect</v>
      </c>
      <c r="BC19" s="210">
        <f>WDM!C175</f>
        <v>0</v>
      </c>
      <c r="BD19" s="210">
        <f>WDM!D175</f>
        <v>0</v>
      </c>
      <c r="BE19" s="210">
        <f>WDM!E175</f>
        <v>0</v>
      </c>
      <c r="BF19" s="210">
        <f>WDM!F175</f>
        <v>0</v>
      </c>
      <c r="BG19" s="210">
        <f>WDM!G175</f>
        <v>0</v>
      </c>
      <c r="BH19" s="210">
        <f>WDM!H175</f>
        <v>0</v>
      </c>
      <c r="BI19" s="210">
        <f>WDM!I175</f>
        <v>0</v>
      </c>
      <c r="BJ19" s="210">
        <f>WDM!J175</f>
        <v>0</v>
      </c>
      <c r="BK19" s="210">
        <f>WDM!K175</f>
        <v>0</v>
      </c>
      <c r="BL19" s="210">
        <f>WDM!L175</f>
        <v>0</v>
      </c>
      <c r="BM19" s="210">
        <f>WDM!M175</f>
        <v>0</v>
      </c>
      <c r="BO19" s="139" t="str">
        <f t="shared" si="4"/>
        <v>DWDM TR 100 Gbps All Direct detect</v>
      </c>
      <c r="BP19" s="210">
        <f>WDM!C206</f>
        <v>0</v>
      </c>
      <c r="BQ19" s="210">
        <f>WDM!D206</f>
        <v>0</v>
      </c>
      <c r="BR19" s="210">
        <f>WDM!E206</f>
        <v>0</v>
      </c>
      <c r="BS19" s="210">
        <f>WDM!F206</f>
        <v>0</v>
      </c>
      <c r="BT19" s="210">
        <f>WDM!G206</f>
        <v>0</v>
      </c>
      <c r="BU19" s="210">
        <f>WDM!H206</f>
        <v>0</v>
      </c>
      <c r="BV19" s="210">
        <f>WDM!I206</f>
        <v>0</v>
      </c>
      <c r="BW19" s="210">
        <f>WDM!J206</f>
        <v>0</v>
      </c>
      <c r="BX19" s="210">
        <f>WDM!K206</f>
        <v>0</v>
      </c>
      <c r="BY19" s="210">
        <f>WDM!L206</f>
        <v>0</v>
      </c>
      <c r="BZ19" s="210">
        <f>WDM!M206</f>
        <v>0</v>
      </c>
      <c r="CB19" s="139" t="str">
        <f t="shared" si="5"/>
        <v>DWDM TR 100 Gbps All Direct detect</v>
      </c>
      <c r="CC19" s="210">
        <f>WDM!C237</f>
        <v>0</v>
      </c>
      <c r="CD19" s="210">
        <f>WDM!D237</f>
        <v>0</v>
      </c>
      <c r="CE19" s="210">
        <f>WDM!E237</f>
        <v>0</v>
      </c>
      <c r="CF19" s="210">
        <f>WDM!F237</f>
        <v>0</v>
      </c>
      <c r="CG19" s="210">
        <f>WDM!G237</f>
        <v>0</v>
      </c>
      <c r="CH19" s="210">
        <f>WDM!H237</f>
        <v>0</v>
      </c>
      <c r="CI19" s="210">
        <f>WDM!I237</f>
        <v>0</v>
      </c>
      <c r="CJ19" s="210">
        <f>WDM!J237</f>
        <v>0</v>
      </c>
      <c r="CK19" s="210">
        <f>WDM!K237</f>
        <v>0</v>
      </c>
      <c r="CL19" s="210">
        <f>WDM!L237</f>
        <v>0</v>
      </c>
      <c r="CM19" s="210">
        <f>WDM!M237</f>
        <v>0</v>
      </c>
      <c r="CN19" s="214"/>
      <c r="CP19" s="270"/>
      <c r="CQ19" s="270"/>
      <c r="CR19" s="301"/>
      <c r="CS19" s="293">
        <v>1</v>
      </c>
      <c r="CT19" s="265">
        <v>1</v>
      </c>
      <c r="CU19" s="300">
        <v>1</v>
      </c>
      <c r="CV19" s="293"/>
      <c r="CW19" s="293">
        <v>2</v>
      </c>
      <c r="CX19" s="279">
        <v>1</v>
      </c>
      <c r="CY19" s="284"/>
      <c r="CZ19" s="270"/>
      <c r="DA19" s="278"/>
      <c r="DB19" s="284"/>
      <c r="DC19" s="270"/>
      <c r="DD19" s="301"/>
      <c r="DE19" s="295"/>
      <c r="DF19" s="270"/>
      <c r="DG19" s="278"/>
      <c r="DH19" s="284"/>
      <c r="DI19" s="270"/>
      <c r="DJ19" s="270"/>
      <c r="DL19" s="139" t="str">
        <f t="shared" si="6"/>
        <v>DWDM TR 100 Gbps All Direct detect</v>
      </c>
      <c r="DM19" s="210">
        <f t="shared" si="7"/>
        <v>0</v>
      </c>
      <c r="DN19" s="210">
        <f t="shared" si="8"/>
        <v>0</v>
      </c>
      <c r="DO19" s="210">
        <f t="shared" si="9"/>
        <v>0</v>
      </c>
      <c r="DP19" s="210">
        <f t="shared" si="10"/>
        <v>0</v>
      </c>
      <c r="DQ19" s="210">
        <f t="shared" si="11"/>
        <v>0</v>
      </c>
      <c r="DR19" s="210">
        <f t="shared" si="12"/>
        <v>0</v>
      </c>
      <c r="DS19" s="210">
        <f t="shared" si="13"/>
        <v>0</v>
      </c>
      <c r="DT19" s="210">
        <f t="shared" si="14"/>
        <v>0</v>
      </c>
      <c r="DU19" s="210">
        <f t="shared" si="15"/>
        <v>0</v>
      </c>
      <c r="DV19" s="210">
        <f t="shared" si="16"/>
        <v>0</v>
      </c>
      <c r="DW19" s="210">
        <f t="shared" si="17"/>
        <v>0</v>
      </c>
      <c r="DY19" s="139" t="str">
        <f t="shared" si="18"/>
        <v>DWDM TR 100 Gbps All Direct detect</v>
      </c>
      <c r="DZ19" s="210">
        <f t="shared" si="19"/>
        <v>0</v>
      </c>
      <c r="EA19" s="210">
        <f t="shared" si="20"/>
        <v>0</v>
      </c>
      <c r="EB19" s="210">
        <f t="shared" si="21"/>
        <v>0</v>
      </c>
      <c r="EC19" s="210">
        <f t="shared" si="22"/>
        <v>0</v>
      </c>
      <c r="ED19" s="210">
        <f t="shared" si="23"/>
        <v>0</v>
      </c>
      <c r="EE19" s="210">
        <f t="shared" si="24"/>
        <v>0</v>
      </c>
      <c r="EF19" s="210">
        <f t="shared" si="25"/>
        <v>0</v>
      </c>
      <c r="EG19" s="210">
        <f t="shared" si="26"/>
        <v>0</v>
      </c>
      <c r="EH19" s="210">
        <f t="shared" si="27"/>
        <v>0</v>
      </c>
      <c r="EI19" s="210">
        <f t="shared" si="28"/>
        <v>0</v>
      </c>
      <c r="EJ19" s="210">
        <f t="shared" si="29"/>
        <v>0</v>
      </c>
      <c r="EL19" s="139" t="str">
        <f t="shared" si="30"/>
        <v>DWDM TR 100 Gbps All Direct detect</v>
      </c>
      <c r="EM19" s="210">
        <f t="shared" si="31"/>
        <v>54000</v>
      </c>
      <c r="EN19" s="210">
        <f t="shared" si="32"/>
        <v>76000</v>
      </c>
      <c r="EO19" s="210">
        <f t="shared" si="33"/>
        <v>0</v>
      </c>
      <c r="EP19" s="210">
        <f t="shared" si="34"/>
        <v>0</v>
      </c>
      <c r="EQ19" s="210">
        <f t="shared" si="35"/>
        <v>0</v>
      </c>
      <c r="ER19" s="210">
        <f t="shared" si="36"/>
        <v>0</v>
      </c>
      <c r="ES19" s="210">
        <f t="shared" si="37"/>
        <v>0</v>
      </c>
      <c r="ET19" s="210">
        <f t="shared" si="38"/>
        <v>0</v>
      </c>
      <c r="EU19" s="210">
        <f t="shared" si="39"/>
        <v>0</v>
      </c>
      <c r="EV19" s="210">
        <f t="shared" si="40"/>
        <v>0</v>
      </c>
      <c r="EW19" s="210">
        <f t="shared" si="41"/>
        <v>0</v>
      </c>
      <c r="EY19" s="139" t="str">
        <f t="shared" si="42"/>
        <v>DWDM TR 100 Gbps All Direct detect</v>
      </c>
      <c r="EZ19" s="210">
        <f t="shared" si="43"/>
        <v>27000</v>
      </c>
      <c r="FA19" s="210">
        <f t="shared" si="44"/>
        <v>38000</v>
      </c>
      <c r="FB19" s="210">
        <f t="shared" si="45"/>
        <v>0</v>
      </c>
      <c r="FC19" s="210">
        <f t="shared" si="46"/>
        <v>0</v>
      </c>
      <c r="FD19" s="210">
        <f t="shared" si="47"/>
        <v>0</v>
      </c>
      <c r="FE19" s="210">
        <f t="shared" si="48"/>
        <v>0</v>
      </c>
      <c r="FF19" s="210">
        <f t="shared" si="49"/>
        <v>0</v>
      </c>
      <c r="FG19" s="210">
        <f t="shared" si="50"/>
        <v>0</v>
      </c>
      <c r="FH19" s="210">
        <f t="shared" si="51"/>
        <v>0</v>
      </c>
      <c r="FI19" s="210">
        <f t="shared" si="52"/>
        <v>0</v>
      </c>
      <c r="FJ19" s="210">
        <f t="shared" si="53"/>
        <v>0</v>
      </c>
      <c r="FL19" s="139" t="str">
        <f t="shared" si="54"/>
        <v>DWDM TR 100 Gbps All Direct detect</v>
      </c>
      <c r="FM19" s="233">
        <f t="shared" si="55"/>
        <v>0</v>
      </c>
      <c r="FN19" s="233">
        <f t="shared" si="56"/>
        <v>0</v>
      </c>
      <c r="FO19" s="233">
        <f t="shared" si="57"/>
        <v>0</v>
      </c>
      <c r="FP19" s="233">
        <f t="shared" si="58"/>
        <v>0</v>
      </c>
      <c r="FQ19" s="233">
        <f t="shared" si="59"/>
        <v>0</v>
      </c>
      <c r="FR19" s="233">
        <f t="shared" si="60"/>
        <v>0</v>
      </c>
      <c r="FS19" s="233">
        <f t="shared" si="61"/>
        <v>0</v>
      </c>
      <c r="FT19" s="233">
        <f t="shared" si="62"/>
        <v>0</v>
      </c>
      <c r="FU19" s="233">
        <f t="shared" si="63"/>
        <v>0</v>
      </c>
      <c r="FV19" s="233">
        <f t="shared" si="64"/>
        <v>0</v>
      </c>
      <c r="FW19" s="233">
        <f t="shared" si="65"/>
        <v>0</v>
      </c>
      <c r="FY19" s="139" t="str">
        <f t="shared" si="66"/>
        <v>DWDM TR 100 Gbps All Direct detect</v>
      </c>
      <c r="FZ19" s="233">
        <f t="shared" si="67"/>
        <v>0</v>
      </c>
      <c r="GA19" s="233">
        <f t="shared" si="68"/>
        <v>0</v>
      </c>
      <c r="GB19" s="233">
        <f t="shared" si="69"/>
        <v>0</v>
      </c>
      <c r="GC19" s="233">
        <f t="shared" si="70"/>
        <v>0</v>
      </c>
      <c r="GD19" s="233">
        <f t="shared" si="71"/>
        <v>0</v>
      </c>
      <c r="GE19" s="233">
        <f t="shared" si="72"/>
        <v>0</v>
      </c>
      <c r="GF19" s="233">
        <f t="shared" si="73"/>
        <v>0</v>
      </c>
      <c r="GG19" s="233">
        <f t="shared" si="74"/>
        <v>0</v>
      </c>
      <c r="GH19" s="233">
        <f t="shared" si="75"/>
        <v>0</v>
      </c>
      <c r="GI19" s="233">
        <f t="shared" si="76"/>
        <v>0</v>
      </c>
      <c r="GJ19" s="233">
        <f t="shared" si="77"/>
        <v>0</v>
      </c>
      <c r="GL19" s="139" t="str">
        <f t="shared" si="78"/>
        <v>DWDM TR 100 Gbps All Direct detect</v>
      </c>
      <c r="GM19" s="310">
        <f t="shared" si="79"/>
        <v>0.27</v>
      </c>
      <c r="GN19" s="310">
        <f t="shared" si="80"/>
        <v>0.38</v>
      </c>
      <c r="GO19" s="310">
        <f t="shared" si="81"/>
        <v>0</v>
      </c>
      <c r="GP19" s="310">
        <f t="shared" si="82"/>
        <v>0</v>
      </c>
      <c r="GQ19" s="310">
        <f t="shared" si="83"/>
        <v>0</v>
      </c>
      <c r="GR19" s="310">
        <f t="shared" si="84"/>
        <v>0</v>
      </c>
      <c r="GS19" s="310">
        <f t="shared" si="85"/>
        <v>0</v>
      </c>
      <c r="GT19" s="310">
        <f t="shared" si="86"/>
        <v>0</v>
      </c>
      <c r="GU19" s="310">
        <f t="shared" si="87"/>
        <v>0</v>
      </c>
      <c r="GV19" s="310">
        <f t="shared" si="88"/>
        <v>0</v>
      </c>
      <c r="GW19" s="310">
        <f t="shared" si="89"/>
        <v>0</v>
      </c>
      <c r="GY19" s="139" t="str">
        <f t="shared" si="90"/>
        <v>DWDM TR 100 Gbps All Direct detect</v>
      </c>
      <c r="GZ19" s="310">
        <f>$HE$5*10^-6*WDM!Q270*'Lenses &amp; detectors'!EZ19</f>
        <v>5.3500499999999995</v>
      </c>
      <c r="HA19" s="310">
        <f>$HE$5*10^-6*WDM!R270*'Lenses &amp; detectors'!FA19</f>
        <v>7.0062499999999996</v>
      </c>
      <c r="HB19" s="310">
        <f>$HE$5*10^-6*WDM!S270*'Lenses &amp; detectors'!FB19</f>
        <v>0</v>
      </c>
      <c r="HC19" s="310">
        <f>$HE$5*10^-6*WDM!T270*'Lenses &amp; detectors'!FC19</f>
        <v>0</v>
      </c>
      <c r="HD19" s="310">
        <f>$HE$5*10^-6*WDM!U270*'Lenses &amp; detectors'!FD19</f>
        <v>0</v>
      </c>
      <c r="HE19" s="310">
        <f>$HE$5*10^-6*WDM!V270*'Lenses &amp; detectors'!FE19</f>
        <v>0</v>
      </c>
      <c r="HF19" s="310">
        <f>$HE$5*10^-6*WDM!W270*'Lenses &amp; detectors'!FF19</f>
        <v>0</v>
      </c>
      <c r="HG19" s="310">
        <f>$HE$5*10^-6*WDM!X270*'Lenses &amp; detectors'!FG19</f>
        <v>0</v>
      </c>
      <c r="HH19" s="310">
        <f>$HE$5*10^-6*WDM!Y270*'Lenses &amp; detectors'!FH19</f>
        <v>0</v>
      </c>
      <c r="HI19" s="310">
        <f>$HE$5*10^-6*WDM!Z270*'Lenses &amp; detectors'!FI19</f>
        <v>0</v>
      </c>
      <c r="HJ19" s="310">
        <f>$HE$5*10^-6*WDM!AA270*'Lenses &amp; detectors'!FJ19</f>
        <v>0</v>
      </c>
      <c r="HL19" s="139" t="str">
        <f t="shared" si="91"/>
        <v>DWDM TR 100 Gbps All Direct detect</v>
      </c>
      <c r="HM19" s="233" t="str">
        <f t="shared" si="92"/>
        <v/>
      </c>
      <c r="HN19" s="233" t="str">
        <f t="shared" si="93"/>
        <v/>
      </c>
      <c r="HO19" s="233" t="str">
        <f t="shared" si="94"/>
        <v/>
      </c>
      <c r="HP19" s="233" t="str">
        <f t="shared" si="95"/>
        <v/>
      </c>
      <c r="HQ19" s="233" t="str">
        <f t="shared" si="96"/>
        <v/>
      </c>
      <c r="HR19" s="233" t="str">
        <f t="shared" si="97"/>
        <v/>
      </c>
      <c r="HS19" s="233" t="str">
        <f t="shared" si="98"/>
        <v/>
      </c>
      <c r="HT19" s="233" t="str">
        <f t="shared" si="99"/>
        <v/>
      </c>
      <c r="HU19" s="233" t="str">
        <f t="shared" si="100"/>
        <v/>
      </c>
      <c r="HV19" s="233" t="str">
        <f t="shared" si="101"/>
        <v/>
      </c>
      <c r="HW19" s="233" t="str">
        <f t="shared" si="102"/>
        <v/>
      </c>
      <c r="HY19" s="139" t="str">
        <f t="shared" si="103"/>
        <v>DWDM TR 100 Gbps All Direct detect</v>
      </c>
      <c r="HZ19" s="233" t="str">
        <f t="shared" si="104"/>
        <v/>
      </c>
      <c r="IA19" s="233" t="str">
        <f t="shared" si="105"/>
        <v/>
      </c>
      <c r="IB19" s="233" t="str">
        <f t="shared" si="106"/>
        <v/>
      </c>
      <c r="IC19" s="233" t="str">
        <f t="shared" si="107"/>
        <v/>
      </c>
      <c r="ID19" s="233" t="str">
        <f t="shared" si="108"/>
        <v/>
      </c>
      <c r="IE19" s="233" t="str">
        <f t="shared" si="109"/>
        <v/>
      </c>
      <c r="IF19" s="233" t="str">
        <f t="shared" si="110"/>
        <v/>
      </c>
      <c r="IG19" s="233" t="str">
        <f t="shared" si="111"/>
        <v/>
      </c>
      <c r="IH19" s="233" t="str">
        <f t="shared" si="112"/>
        <v/>
      </c>
      <c r="II19" s="233" t="str">
        <f t="shared" si="113"/>
        <v/>
      </c>
      <c r="IJ19" s="233" t="str">
        <f t="shared" si="114"/>
        <v/>
      </c>
      <c r="IL19" s="139" t="str">
        <f t="shared" si="115"/>
        <v>DWDM TR 100 Gbps All Direct detect</v>
      </c>
      <c r="IM19" s="233">
        <f t="shared" si="116"/>
        <v>5</v>
      </c>
      <c r="IN19" s="233">
        <f t="shared" si="117"/>
        <v>5</v>
      </c>
      <c r="IO19" s="233" t="str">
        <f t="shared" si="118"/>
        <v/>
      </c>
      <c r="IP19" s="233" t="str">
        <f t="shared" si="119"/>
        <v/>
      </c>
      <c r="IQ19" s="233" t="str">
        <f t="shared" si="120"/>
        <v/>
      </c>
      <c r="IR19" s="233" t="str">
        <f t="shared" si="121"/>
        <v/>
      </c>
      <c r="IS19" s="233" t="str">
        <f t="shared" si="122"/>
        <v/>
      </c>
      <c r="IT19" s="233" t="str">
        <f t="shared" si="123"/>
        <v/>
      </c>
      <c r="IU19" s="233" t="str">
        <f t="shared" si="124"/>
        <v/>
      </c>
      <c r="IV19" s="233" t="str">
        <f t="shared" si="125"/>
        <v/>
      </c>
      <c r="IW19" s="233" t="str">
        <f t="shared" si="126"/>
        <v/>
      </c>
      <c r="IY19" s="139" t="str">
        <f t="shared" si="127"/>
        <v>DWDM TR 100 Gbps All Direct detect</v>
      </c>
      <c r="IZ19" s="233">
        <f t="shared" si="128"/>
        <v>198.14999999999998</v>
      </c>
      <c r="JA19" s="233">
        <f t="shared" si="129"/>
        <v>184.375</v>
      </c>
      <c r="JB19" s="233" t="str">
        <f t="shared" si="130"/>
        <v/>
      </c>
      <c r="JC19" s="233" t="str">
        <f t="shared" si="131"/>
        <v/>
      </c>
      <c r="JD19" s="233" t="str">
        <f t="shared" si="132"/>
        <v/>
      </c>
      <c r="JE19" s="233" t="str">
        <f t="shared" si="133"/>
        <v/>
      </c>
      <c r="JF19" s="233" t="str">
        <f t="shared" si="134"/>
        <v/>
      </c>
      <c r="JG19" s="233" t="str">
        <f t="shared" si="135"/>
        <v/>
      </c>
      <c r="JH19" s="233" t="str">
        <f t="shared" si="136"/>
        <v/>
      </c>
      <c r="JI19" s="233" t="str">
        <f t="shared" si="137"/>
        <v/>
      </c>
      <c r="JJ19" s="233" t="str">
        <f t="shared" si="138"/>
        <v/>
      </c>
    </row>
    <row r="20" spans="1:270">
      <c r="A20" s="110" t="s">
        <v>64</v>
      </c>
      <c r="B20" s="139" t="str">
        <f>WDM!B83</f>
        <v>DWDM TR 100 Gbps All CFP-DCO</v>
      </c>
      <c r="C20" s="210">
        <f>WDM!C83</f>
        <v>0</v>
      </c>
      <c r="D20" s="210">
        <f>WDM!D83</f>
        <v>0</v>
      </c>
      <c r="E20" s="210">
        <f>WDM!E83</f>
        <v>0</v>
      </c>
      <c r="F20" s="210">
        <f>WDM!F83</f>
        <v>0</v>
      </c>
      <c r="G20" s="210">
        <f>WDM!G83</f>
        <v>0</v>
      </c>
      <c r="H20" s="210">
        <f>WDM!H83</f>
        <v>0</v>
      </c>
      <c r="I20" s="210">
        <f>WDM!I83</f>
        <v>0</v>
      </c>
      <c r="J20" s="210">
        <f>WDM!J83</f>
        <v>0</v>
      </c>
      <c r="K20" s="210">
        <f>WDM!K83</f>
        <v>0</v>
      </c>
      <c r="L20" s="210">
        <f>WDM!L83</f>
        <v>0</v>
      </c>
      <c r="M20" s="210">
        <f>WDM!M83</f>
        <v>0</v>
      </c>
      <c r="O20" s="139" t="str">
        <f t="shared" si="0"/>
        <v>DWDM TR 100 Gbps All CFP-DCO</v>
      </c>
      <c r="P20" s="210">
        <f>WDM!C114</f>
        <v>1997.7500000000018</v>
      </c>
      <c r="Q20" s="210">
        <f>WDM!D114</f>
        <v>7715.5599999999986</v>
      </c>
      <c r="R20" s="210">
        <f>WDM!E114</f>
        <v>0</v>
      </c>
      <c r="S20" s="210">
        <f>WDM!F114</f>
        <v>0</v>
      </c>
      <c r="T20" s="210">
        <f>WDM!G114</f>
        <v>0</v>
      </c>
      <c r="U20" s="210">
        <f>WDM!H114</f>
        <v>0</v>
      </c>
      <c r="V20" s="210">
        <f>WDM!I114</f>
        <v>0</v>
      </c>
      <c r="W20" s="210">
        <f>WDM!J114</f>
        <v>0</v>
      </c>
      <c r="X20" s="210">
        <f>WDM!K114</f>
        <v>0</v>
      </c>
      <c r="Y20" s="210">
        <f>WDM!L114</f>
        <v>0</v>
      </c>
      <c r="Z20" s="210">
        <f>WDM!M114</f>
        <v>0</v>
      </c>
      <c r="AB20" s="139" t="str">
        <f t="shared" si="1"/>
        <v>DWDM TR 100 Gbps All CFP-DCO</v>
      </c>
      <c r="AC20" s="210">
        <f>WDM!C52</f>
        <v>37957.25</v>
      </c>
      <c r="AD20" s="210">
        <f>WDM!D52</f>
        <v>69440.040000000008</v>
      </c>
      <c r="AE20" s="210">
        <f>WDM!E52</f>
        <v>0</v>
      </c>
      <c r="AF20" s="210">
        <f>WDM!F52</f>
        <v>0</v>
      </c>
      <c r="AG20" s="210">
        <f>WDM!G52</f>
        <v>0</v>
      </c>
      <c r="AH20" s="210">
        <f>WDM!H52</f>
        <v>0</v>
      </c>
      <c r="AI20" s="210">
        <f>WDM!I52</f>
        <v>0</v>
      </c>
      <c r="AJ20" s="210">
        <f>WDM!J52</f>
        <v>0</v>
      </c>
      <c r="AK20" s="210">
        <f>WDM!K52</f>
        <v>0</v>
      </c>
      <c r="AL20" s="210">
        <f>WDM!L52</f>
        <v>0</v>
      </c>
      <c r="AM20" s="210">
        <f>WDM!M52</f>
        <v>0</v>
      </c>
      <c r="AO20" s="139" t="str">
        <f t="shared" si="2"/>
        <v>DWDM TR 100 Gbps All CFP-DCO</v>
      </c>
      <c r="AP20" s="210">
        <f>WDM!C145</f>
        <v>0</v>
      </c>
      <c r="AQ20" s="210">
        <f>WDM!D145</f>
        <v>0</v>
      </c>
      <c r="AR20" s="210">
        <f>WDM!E145</f>
        <v>0</v>
      </c>
      <c r="AS20" s="210">
        <f>WDM!F145</f>
        <v>0</v>
      </c>
      <c r="AT20" s="210">
        <f>WDM!G145</f>
        <v>0</v>
      </c>
      <c r="AU20" s="210">
        <f>WDM!H145</f>
        <v>0</v>
      </c>
      <c r="AV20" s="210">
        <f>WDM!I145</f>
        <v>0</v>
      </c>
      <c r="AW20" s="210">
        <f>WDM!J145</f>
        <v>0</v>
      </c>
      <c r="AX20" s="210">
        <f>WDM!K145</f>
        <v>0</v>
      </c>
      <c r="AY20" s="210">
        <f>WDM!L145</f>
        <v>0</v>
      </c>
      <c r="AZ20" s="210">
        <f>WDM!M145</f>
        <v>0</v>
      </c>
      <c r="BB20" s="139" t="str">
        <f t="shared" si="3"/>
        <v>DWDM TR 100 Gbps All CFP-DCO</v>
      </c>
      <c r="BC20" s="210">
        <f>WDM!C176</f>
        <v>0</v>
      </c>
      <c r="BD20" s="210">
        <f>WDM!D176</f>
        <v>0</v>
      </c>
      <c r="BE20" s="210">
        <f>WDM!E176</f>
        <v>0</v>
      </c>
      <c r="BF20" s="210">
        <f>WDM!F176</f>
        <v>0</v>
      </c>
      <c r="BG20" s="210">
        <f>WDM!G176</f>
        <v>0</v>
      </c>
      <c r="BH20" s="210">
        <f>WDM!H176</f>
        <v>0</v>
      </c>
      <c r="BI20" s="210">
        <f>WDM!I176</f>
        <v>0</v>
      </c>
      <c r="BJ20" s="210">
        <f>WDM!J176</f>
        <v>0</v>
      </c>
      <c r="BK20" s="210">
        <f>WDM!K176</f>
        <v>0</v>
      </c>
      <c r="BL20" s="210">
        <f>WDM!L176</f>
        <v>0</v>
      </c>
      <c r="BM20" s="210">
        <f>WDM!M176</f>
        <v>0</v>
      </c>
      <c r="BO20" s="139" t="str">
        <f t="shared" si="4"/>
        <v>DWDM TR 100 Gbps All CFP-DCO</v>
      </c>
      <c r="BP20" s="210">
        <f>WDM!C207</f>
        <v>0</v>
      </c>
      <c r="BQ20" s="210">
        <f>WDM!D207</f>
        <v>0</v>
      </c>
      <c r="BR20" s="210">
        <f>WDM!E207</f>
        <v>0</v>
      </c>
      <c r="BS20" s="210">
        <f>WDM!F207</f>
        <v>0</v>
      </c>
      <c r="BT20" s="210">
        <f>WDM!G207</f>
        <v>0</v>
      </c>
      <c r="BU20" s="210">
        <f>WDM!H207</f>
        <v>0</v>
      </c>
      <c r="BV20" s="210">
        <f>WDM!I207</f>
        <v>0</v>
      </c>
      <c r="BW20" s="210">
        <f>WDM!J207</f>
        <v>0</v>
      </c>
      <c r="BX20" s="210">
        <f>WDM!K207</f>
        <v>0</v>
      </c>
      <c r="BY20" s="210">
        <f>WDM!L207</f>
        <v>0</v>
      </c>
      <c r="BZ20" s="210">
        <f>WDM!M207</f>
        <v>0</v>
      </c>
      <c r="CB20" s="139" t="str">
        <f t="shared" si="5"/>
        <v>DWDM TR 100 Gbps All CFP-DCO</v>
      </c>
      <c r="CC20" s="210">
        <f>WDM!C238</f>
        <v>0</v>
      </c>
      <c r="CD20" s="210">
        <f>WDM!D238</f>
        <v>0</v>
      </c>
      <c r="CE20" s="210">
        <f>WDM!E238</f>
        <v>0</v>
      </c>
      <c r="CF20" s="210">
        <f>WDM!F238</f>
        <v>0</v>
      </c>
      <c r="CG20" s="210">
        <f>WDM!G238</f>
        <v>0</v>
      </c>
      <c r="CH20" s="210">
        <f>WDM!H238</f>
        <v>0</v>
      </c>
      <c r="CI20" s="210">
        <f>WDM!I238</f>
        <v>0</v>
      </c>
      <c r="CJ20" s="210">
        <f>WDM!J238</f>
        <v>0</v>
      </c>
      <c r="CK20" s="210">
        <f>WDM!K238</f>
        <v>0</v>
      </c>
      <c r="CL20" s="210">
        <f>WDM!L238</f>
        <v>0</v>
      </c>
      <c r="CM20" s="210">
        <f>WDM!M238</f>
        <v>0</v>
      </c>
      <c r="CN20" s="214"/>
      <c r="CP20" s="270"/>
      <c r="CQ20" s="270"/>
      <c r="CR20" s="301"/>
      <c r="CS20" s="293">
        <v>1</v>
      </c>
      <c r="CT20" s="265">
        <v>1</v>
      </c>
      <c r="CU20" s="300">
        <v>1</v>
      </c>
      <c r="CV20" s="293"/>
      <c r="CW20" s="293">
        <v>2</v>
      </c>
      <c r="CX20" s="279">
        <v>1</v>
      </c>
      <c r="CY20" s="284"/>
      <c r="CZ20" s="270"/>
      <c r="DA20" s="278"/>
      <c r="DB20" s="284"/>
      <c r="DC20" s="270"/>
      <c r="DD20" s="301"/>
      <c r="DE20" s="295"/>
      <c r="DF20" s="270"/>
      <c r="DG20" s="278"/>
      <c r="DH20" s="284"/>
      <c r="DI20" s="270"/>
      <c r="DJ20" s="270"/>
      <c r="DL20" s="139" t="str">
        <f t="shared" si="6"/>
        <v>DWDM TR 100 Gbps All CFP-DCO</v>
      </c>
      <c r="DM20" s="210">
        <f t="shared" si="7"/>
        <v>1997.7500000000018</v>
      </c>
      <c r="DN20" s="210">
        <f t="shared" si="8"/>
        <v>7715.5599999999986</v>
      </c>
      <c r="DO20" s="210">
        <f t="shared" si="9"/>
        <v>0</v>
      </c>
      <c r="DP20" s="210">
        <f t="shared" si="10"/>
        <v>0</v>
      </c>
      <c r="DQ20" s="210">
        <f t="shared" si="11"/>
        <v>0</v>
      </c>
      <c r="DR20" s="210">
        <f t="shared" si="12"/>
        <v>0</v>
      </c>
      <c r="DS20" s="210">
        <f t="shared" si="13"/>
        <v>0</v>
      </c>
      <c r="DT20" s="210">
        <f t="shared" si="14"/>
        <v>0</v>
      </c>
      <c r="DU20" s="210">
        <f t="shared" si="15"/>
        <v>0</v>
      </c>
      <c r="DV20" s="210">
        <f t="shared" si="16"/>
        <v>0</v>
      </c>
      <c r="DW20" s="210">
        <f t="shared" si="17"/>
        <v>0</v>
      </c>
      <c r="DY20" s="139" t="str">
        <f t="shared" si="18"/>
        <v>DWDM TR 100 Gbps All CFP-DCO</v>
      </c>
      <c r="DZ20" s="210">
        <f t="shared" si="19"/>
        <v>0</v>
      </c>
      <c r="EA20" s="210">
        <f t="shared" si="20"/>
        <v>0</v>
      </c>
      <c r="EB20" s="210">
        <f t="shared" si="21"/>
        <v>0</v>
      </c>
      <c r="EC20" s="210">
        <f t="shared" si="22"/>
        <v>0</v>
      </c>
      <c r="ED20" s="210">
        <f t="shared" si="23"/>
        <v>0</v>
      </c>
      <c r="EE20" s="210">
        <f t="shared" si="24"/>
        <v>0</v>
      </c>
      <c r="EF20" s="210">
        <f t="shared" si="25"/>
        <v>0</v>
      </c>
      <c r="EG20" s="210">
        <f t="shared" si="26"/>
        <v>0</v>
      </c>
      <c r="EH20" s="210">
        <f t="shared" si="27"/>
        <v>0</v>
      </c>
      <c r="EI20" s="210">
        <f t="shared" si="28"/>
        <v>0</v>
      </c>
      <c r="EJ20" s="210">
        <f t="shared" si="29"/>
        <v>0</v>
      </c>
      <c r="EL20" s="139" t="str">
        <f t="shared" si="30"/>
        <v>DWDM TR 100 Gbps All CFP-DCO</v>
      </c>
      <c r="EM20" s="210">
        <f t="shared" si="31"/>
        <v>77912.25</v>
      </c>
      <c r="EN20" s="210">
        <f t="shared" si="32"/>
        <v>146595.64000000001</v>
      </c>
      <c r="EO20" s="210">
        <f t="shared" si="33"/>
        <v>0</v>
      </c>
      <c r="EP20" s="210">
        <f t="shared" si="34"/>
        <v>0</v>
      </c>
      <c r="EQ20" s="210">
        <f t="shared" si="35"/>
        <v>0</v>
      </c>
      <c r="ER20" s="210">
        <f t="shared" si="36"/>
        <v>0</v>
      </c>
      <c r="ES20" s="210">
        <f t="shared" si="37"/>
        <v>0</v>
      </c>
      <c r="ET20" s="210">
        <f t="shared" si="38"/>
        <v>0</v>
      </c>
      <c r="EU20" s="210">
        <f t="shared" si="39"/>
        <v>0</v>
      </c>
      <c r="EV20" s="210">
        <f t="shared" si="40"/>
        <v>0</v>
      </c>
      <c r="EW20" s="210">
        <f t="shared" si="41"/>
        <v>0</v>
      </c>
      <c r="EY20" s="139" t="str">
        <f t="shared" si="42"/>
        <v>DWDM TR 100 Gbps All CFP-DCO</v>
      </c>
      <c r="EZ20" s="210">
        <f t="shared" si="43"/>
        <v>39955</v>
      </c>
      <c r="FA20" s="210">
        <f t="shared" si="44"/>
        <v>77155.600000000006</v>
      </c>
      <c r="FB20" s="210">
        <f t="shared" si="45"/>
        <v>0</v>
      </c>
      <c r="FC20" s="210">
        <f t="shared" si="46"/>
        <v>0</v>
      </c>
      <c r="FD20" s="210">
        <f t="shared" si="47"/>
        <v>0</v>
      </c>
      <c r="FE20" s="210">
        <f t="shared" si="48"/>
        <v>0</v>
      </c>
      <c r="FF20" s="210">
        <f t="shared" si="49"/>
        <v>0</v>
      </c>
      <c r="FG20" s="210">
        <f t="shared" si="50"/>
        <v>0</v>
      </c>
      <c r="FH20" s="210">
        <f t="shared" si="51"/>
        <v>0</v>
      </c>
      <c r="FI20" s="210">
        <f t="shared" si="52"/>
        <v>0</v>
      </c>
      <c r="FJ20" s="210">
        <f t="shared" si="53"/>
        <v>0</v>
      </c>
      <c r="FL20" s="139" t="str">
        <f t="shared" si="54"/>
        <v>DWDM TR 100 Gbps All CFP-DCO</v>
      </c>
      <c r="FM20" s="233">
        <f t="shared" si="55"/>
        <v>5.9932500000000055E-3</v>
      </c>
      <c r="FN20" s="233">
        <f t="shared" si="56"/>
        <v>2.3146679999999996E-2</v>
      </c>
      <c r="FO20" s="233">
        <f t="shared" si="57"/>
        <v>0</v>
      </c>
      <c r="FP20" s="233">
        <f t="shared" si="58"/>
        <v>0</v>
      </c>
      <c r="FQ20" s="233">
        <f t="shared" si="59"/>
        <v>0</v>
      </c>
      <c r="FR20" s="233">
        <f t="shared" si="60"/>
        <v>0</v>
      </c>
      <c r="FS20" s="233">
        <f t="shared" si="61"/>
        <v>0</v>
      </c>
      <c r="FT20" s="233">
        <f t="shared" si="62"/>
        <v>0</v>
      </c>
      <c r="FU20" s="233">
        <f t="shared" si="63"/>
        <v>0</v>
      </c>
      <c r="FV20" s="233">
        <f t="shared" si="64"/>
        <v>0</v>
      </c>
      <c r="FW20" s="233">
        <f t="shared" si="65"/>
        <v>0</v>
      </c>
      <c r="FY20" s="139" t="str">
        <f t="shared" si="66"/>
        <v>DWDM TR 100 Gbps All CFP-DCO</v>
      </c>
      <c r="FZ20" s="233">
        <f t="shared" si="67"/>
        <v>0</v>
      </c>
      <c r="GA20" s="233">
        <f t="shared" si="68"/>
        <v>0</v>
      </c>
      <c r="GB20" s="233">
        <f t="shared" si="69"/>
        <v>0</v>
      </c>
      <c r="GC20" s="233">
        <f t="shared" si="70"/>
        <v>0</v>
      </c>
      <c r="GD20" s="233">
        <f t="shared" si="71"/>
        <v>0</v>
      </c>
      <c r="GE20" s="233">
        <f t="shared" si="72"/>
        <v>0</v>
      </c>
      <c r="GF20" s="233">
        <f t="shared" si="73"/>
        <v>0</v>
      </c>
      <c r="GG20" s="233">
        <f t="shared" si="74"/>
        <v>0</v>
      </c>
      <c r="GH20" s="233">
        <f t="shared" si="75"/>
        <v>0</v>
      </c>
      <c r="GI20" s="233">
        <f t="shared" si="76"/>
        <v>0</v>
      </c>
      <c r="GJ20" s="233">
        <f t="shared" si="77"/>
        <v>0</v>
      </c>
      <c r="GL20" s="139" t="str">
        <f t="shared" si="78"/>
        <v>DWDM TR 100 Gbps All CFP-DCO</v>
      </c>
      <c r="GM20" s="310">
        <f t="shared" si="79"/>
        <v>0.38956125000000003</v>
      </c>
      <c r="GN20" s="310">
        <f t="shared" si="80"/>
        <v>0.73297820000000014</v>
      </c>
      <c r="GO20" s="310">
        <f t="shared" si="81"/>
        <v>0</v>
      </c>
      <c r="GP20" s="310">
        <f t="shared" si="82"/>
        <v>0</v>
      </c>
      <c r="GQ20" s="310">
        <f t="shared" si="83"/>
        <v>0</v>
      </c>
      <c r="GR20" s="310">
        <f t="shared" si="84"/>
        <v>0</v>
      </c>
      <c r="GS20" s="310">
        <f t="shared" si="85"/>
        <v>0</v>
      </c>
      <c r="GT20" s="310">
        <f t="shared" si="86"/>
        <v>0</v>
      </c>
      <c r="GU20" s="310">
        <f t="shared" si="87"/>
        <v>0</v>
      </c>
      <c r="GV20" s="310">
        <f t="shared" si="88"/>
        <v>0</v>
      </c>
      <c r="GW20" s="310">
        <f t="shared" si="89"/>
        <v>0</v>
      </c>
      <c r="GY20" s="139" t="str">
        <f t="shared" si="90"/>
        <v>DWDM TR 100 Gbps All CFP-DCO</v>
      </c>
      <c r="GZ20" s="310">
        <f>$HE$5*10^-6*WDM!Q271*'Lenses &amp; detectors'!EZ20</f>
        <v>16.481437499999998</v>
      </c>
      <c r="HA20" s="310">
        <f>$HE$5*10^-6*WDM!R271*'Lenses &amp; detectors'!FA20</f>
        <v>25.461348000000001</v>
      </c>
      <c r="HB20" s="310">
        <f>$HE$5*10^-6*WDM!S271*'Lenses &amp; detectors'!FB20</f>
        <v>0</v>
      </c>
      <c r="HC20" s="310">
        <f>$HE$5*10^-6*WDM!T271*'Lenses &amp; detectors'!FC20</f>
        <v>0</v>
      </c>
      <c r="HD20" s="310">
        <f>$HE$5*10^-6*WDM!U271*'Lenses &amp; detectors'!FD20</f>
        <v>0</v>
      </c>
      <c r="HE20" s="310">
        <f>$HE$5*10^-6*WDM!V271*'Lenses &amp; detectors'!FE20</f>
        <v>0</v>
      </c>
      <c r="HF20" s="310">
        <f>$HE$5*10^-6*WDM!W271*'Lenses &amp; detectors'!FF20</f>
        <v>0</v>
      </c>
      <c r="HG20" s="310">
        <f>$HE$5*10^-6*WDM!X271*'Lenses &amp; detectors'!FG20</f>
        <v>0</v>
      </c>
      <c r="HH20" s="310">
        <f>$HE$5*10^-6*WDM!Y271*'Lenses &amp; detectors'!FH20</f>
        <v>0</v>
      </c>
      <c r="HI20" s="310">
        <f>$HE$5*10^-6*WDM!Z271*'Lenses &amp; detectors'!FI20</f>
        <v>0</v>
      </c>
      <c r="HJ20" s="310">
        <f>$HE$5*10^-6*WDM!AA271*'Lenses &amp; detectors'!FJ20</f>
        <v>0</v>
      </c>
      <c r="HL20" s="139" t="str">
        <f t="shared" si="91"/>
        <v>DWDM TR 100 Gbps All CFP-DCO</v>
      </c>
      <c r="HM20" s="233">
        <f t="shared" si="92"/>
        <v>3</v>
      </c>
      <c r="HN20" s="233">
        <f t="shared" si="93"/>
        <v>3</v>
      </c>
      <c r="HO20" s="233" t="str">
        <f t="shared" si="94"/>
        <v/>
      </c>
      <c r="HP20" s="233" t="str">
        <f t="shared" si="95"/>
        <v/>
      </c>
      <c r="HQ20" s="233" t="str">
        <f t="shared" si="96"/>
        <v/>
      </c>
      <c r="HR20" s="233" t="str">
        <f t="shared" si="97"/>
        <v/>
      </c>
      <c r="HS20" s="233" t="str">
        <f t="shared" si="98"/>
        <v/>
      </c>
      <c r="HT20" s="233" t="str">
        <f t="shared" si="99"/>
        <v/>
      </c>
      <c r="HU20" s="233" t="str">
        <f t="shared" si="100"/>
        <v/>
      </c>
      <c r="HV20" s="233" t="str">
        <f t="shared" si="101"/>
        <v/>
      </c>
      <c r="HW20" s="233" t="str">
        <f t="shared" si="102"/>
        <v/>
      </c>
      <c r="HY20" s="139" t="str">
        <f t="shared" si="103"/>
        <v>DWDM TR 100 Gbps All CFP-DCO</v>
      </c>
      <c r="HZ20" s="233" t="str">
        <f t="shared" si="104"/>
        <v/>
      </c>
      <c r="IA20" s="233" t="str">
        <f t="shared" si="105"/>
        <v/>
      </c>
      <c r="IB20" s="233" t="str">
        <f t="shared" si="106"/>
        <v/>
      </c>
      <c r="IC20" s="233" t="str">
        <f t="shared" si="107"/>
        <v/>
      </c>
      <c r="ID20" s="233" t="str">
        <f t="shared" si="108"/>
        <v/>
      </c>
      <c r="IE20" s="233" t="str">
        <f t="shared" si="109"/>
        <v/>
      </c>
      <c r="IF20" s="233" t="str">
        <f t="shared" si="110"/>
        <v/>
      </c>
      <c r="IG20" s="233" t="str">
        <f t="shared" si="111"/>
        <v/>
      </c>
      <c r="IH20" s="233" t="str">
        <f t="shared" si="112"/>
        <v/>
      </c>
      <c r="II20" s="233" t="str">
        <f t="shared" si="113"/>
        <v/>
      </c>
      <c r="IJ20" s="233" t="str">
        <f t="shared" si="114"/>
        <v/>
      </c>
      <c r="IL20" s="139" t="str">
        <f t="shared" si="115"/>
        <v>DWDM TR 100 Gbps All CFP-DCO</v>
      </c>
      <c r="IM20" s="233">
        <f t="shared" si="116"/>
        <v>5</v>
      </c>
      <c r="IN20" s="233">
        <f t="shared" si="117"/>
        <v>5.0000000000000009</v>
      </c>
      <c r="IO20" s="233" t="str">
        <f t="shared" si="118"/>
        <v/>
      </c>
      <c r="IP20" s="233" t="str">
        <f t="shared" si="119"/>
        <v/>
      </c>
      <c r="IQ20" s="233" t="str">
        <f t="shared" si="120"/>
        <v/>
      </c>
      <c r="IR20" s="233" t="str">
        <f t="shared" si="121"/>
        <v/>
      </c>
      <c r="IS20" s="233" t="str">
        <f t="shared" si="122"/>
        <v/>
      </c>
      <c r="IT20" s="233" t="str">
        <f t="shared" si="123"/>
        <v/>
      </c>
      <c r="IU20" s="233" t="str">
        <f t="shared" si="124"/>
        <v/>
      </c>
      <c r="IV20" s="233" t="str">
        <f t="shared" si="125"/>
        <v/>
      </c>
      <c r="IW20" s="233" t="str">
        <f t="shared" si="126"/>
        <v/>
      </c>
      <c r="IY20" s="139" t="str">
        <f t="shared" si="127"/>
        <v>DWDM TR 100 Gbps All CFP-DCO</v>
      </c>
      <c r="IZ20" s="233">
        <f t="shared" si="128"/>
        <v>412.49999999999994</v>
      </c>
      <c r="JA20" s="233">
        <f t="shared" si="129"/>
        <v>330</v>
      </c>
      <c r="JB20" s="233" t="str">
        <f t="shared" si="130"/>
        <v/>
      </c>
      <c r="JC20" s="233" t="str">
        <f t="shared" si="131"/>
        <v/>
      </c>
      <c r="JD20" s="233" t="str">
        <f t="shared" si="132"/>
        <v/>
      </c>
      <c r="JE20" s="233" t="str">
        <f t="shared" si="133"/>
        <v/>
      </c>
      <c r="JF20" s="233" t="str">
        <f t="shared" si="134"/>
        <v/>
      </c>
      <c r="JG20" s="233" t="str">
        <f t="shared" si="135"/>
        <v/>
      </c>
      <c r="JH20" s="233" t="str">
        <f t="shared" si="136"/>
        <v/>
      </c>
      <c r="JI20" s="233" t="str">
        <f t="shared" si="137"/>
        <v/>
      </c>
      <c r="JJ20" s="233" t="str">
        <f t="shared" si="138"/>
        <v/>
      </c>
    </row>
    <row r="21" spans="1:270">
      <c r="A21" s="110" t="s">
        <v>64</v>
      </c>
      <c r="B21" s="139" t="str">
        <f>WDM!B84</f>
        <v>DWDM TR 100 Gbps 80km QSFP28</v>
      </c>
      <c r="C21" s="210">
        <f>WDM!C84</f>
        <v>0</v>
      </c>
      <c r="D21" s="210">
        <f>WDM!D84</f>
        <v>0</v>
      </c>
      <c r="E21" s="210">
        <f>WDM!E84</f>
        <v>0</v>
      </c>
      <c r="F21" s="210">
        <f>WDM!F84</f>
        <v>0</v>
      </c>
      <c r="G21" s="210">
        <f>WDM!G84</f>
        <v>0</v>
      </c>
      <c r="H21" s="210">
        <f>WDM!H84</f>
        <v>0</v>
      </c>
      <c r="I21" s="210">
        <f>WDM!I84</f>
        <v>0</v>
      </c>
      <c r="J21" s="210">
        <f>WDM!J84</f>
        <v>0</v>
      </c>
      <c r="K21" s="210">
        <f>WDM!K84</f>
        <v>0</v>
      </c>
      <c r="L21" s="210">
        <f>WDM!L84</f>
        <v>0</v>
      </c>
      <c r="M21" s="210">
        <f>WDM!M84</f>
        <v>0</v>
      </c>
      <c r="O21" s="139" t="str">
        <f t="shared" si="0"/>
        <v>DWDM TR 100 Gbps 80km QSFP28</v>
      </c>
      <c r="P21" s="210">
        <f>WDM!C115</f>
        <v>0</v>
      </c>
      <c r="Q21" s="210">
        <f>WDM!D115</f>
        <v>0</v>
      </c>
      <c r="R21" s="210">
        <f>WDM!E115</f>
        <v>0</v>
      </c>
      <c r="S21" s="210">
        <f>WDM!F115</f>
        <v>0</v>
      </c>
      <c r="T21" s="210">
        <f>WDM!G115</f>
        <v>0</v>
      </c>
      <c r="U21" s="210">
        <f>WDM!H115</f>
        <v>0</v>
      </c>
      <c r="V21" s="210">
        <f>WDM!I115</f>
        <v>0</v>
      </c>
      <c r="W21" s="210">
        <f>WDM!J115</f>
        <v>0</v>
      </c>
      <c r="X21" s="210">
        <f>WDM!K115</f>
        <v>0</v>
      </c>
      <c r="Y21" s="210">
        <f>WDM!L115</f>
        <v>0</v>
      </c>
      <c r="Z21" s="210">
        <f>WDM!M115</f>
        <v>0</v>
      </c>
      <c r="AB21" s="139" t="str">
        <f t="shared" si="1"/>
        <v>DWDM TR 100 Gbps 80km QSFP28</v>
      </c>
      <c r="AC21" s="210">
        <f>WDM!C53</f>
        <v>0</v>
      </c>
      <c r="AD21" s="210">
        <f>WDM!D53</f>
        <v>0</v>
      </c>
      <c r="AE21" s="210">
        <f>WDM!E53</f>
        <v>0</v>
      </c>
      <c r="AF21" s="210">
        <f>WDM!F53</f>
        <v>0</v>
      </c>
      <c r="AG21" s="210">
        <f>WDM!G53</f>
        <v>0</v>
      </c>
      <c r="AH21" s="210">
        <f>WDM!H53</f>
        <v>0</v>
      </c>
      <c r="AI21" s="210">
        <f>WDM!I53</f>
        <v>0</v>
      </c>
      <c r="AJ21" s="210">
        <f>WDM!J53</f>
        <v>0</v>
      </c>
      <c r="AK21" s="210">
        <f>WDM!K53</f>
        <v>0</v>
      </c>
      <c r="AL21" s="210">
        <f>WDM!L53</f>
        <v>0</v>
      </c>
      <c r="AM21" s="210">
        <f>WDM!M53</f>
        <v>0</v>
      </c>
      <c r="AO21" s="139" t="str">
        <f t="shared" si="2"/>
        <v>DWDM TR 100 Gbps 80km QSFP28</v>
      </c>
      <c r="AP21" s="210">
        <f>WDM!C146</f>
        <v>0</v>
      </c>
      <c r="AQ21" s="210">
        <f>WDM!D146</f>
        <v>0</v>
      </c>
      <c r="AR21" s="210">
        <f>WDM!E146</f>
        <v>0</v>
      </c>
      <c r="AS21" s="210">
        <f>WDM!F146</f>
        <v>0</v>
      </c>
      <c r="AT21" s="210">
        <f>WDM!G146</f>
        <v>0</v>
      </c>
      <c r="AU21" s="210">
        <f>WDM!H146</f>
        <v>0</v>
      </c>
      <c r="AV21" s="210">
        <f>WDM!I146</f>
        <v>0</v>
      </c>
      <c r="AW21" s="210">
        <f>WDM!J146</f>
        <v>0</v>
      </c>
      <c r="AX21" s="210">
        <f>WDM!K146</f>
        <v>0</v>
      </c>
      <c r="AY21" s="210">
        <f>WDM!L146</f>
        <v>0</v>
      </c>
      <c r="AZ21" s="210">
        <f>WDM!M146</f>
        <v>0</v>
      </c>
      <c r="BB21" s="139" t="str">
        <f t="shared" si="3"/>
        <v>DWDM TR 100 Gbps 80km QSFP28</v>
      </c>
      <c r="BC21" s="210">
        <f>WDM!C177</f>
        <v>0</v>
      </c>
      <c r="BD21" s="210">
        <f>WDM!D177</f>
        <v>0</v>
      </c>
      <c r="BE21" s="210">
        <f>WDM!E177</f>
        <v>0</v>
      </c>
      <c r="BF21" s="210">
        <f>WDM!F177</f>
        <v>0</v>
      </c>
      <c r="BG21" s="210">
        <f>WDM!G177</f>
        <v>0</v>
      </c>
      <c r="BH21" s="210">
        <f>WDM!H177</f>
        <v>0</v>
      </c>
      <c r="BI21" s="210">
        <f>WDM!I177</f>
        <v>0</v>
      </c>
      <c r="BJ21" s="210">
        <f>WDM!J177</f>
        <v>0</v>
      </c>
      <c r="BK21" s="210">
        <f>WDM!K177</f>
        <v>0</v>
      </c>
      <c r="BL21" s="210">
        <f>WDM!L177</f>
        <v>0</v>
      </c>
      <c r="BM21" s="210">
        <f>WDM!M177</f>
        <v>0</v>
      </c>
      <c r="BO21" s="139" t="str">
        <f t="shared" si="4"/>
        <v>DWDM TR 100 Gbps 80km QSFP28</v>
      </c>
      <c r="BP21" s="210">
        <f>WDM!C208</f>
        <v>0</v>
      </c>
      <c r="BQ21" s="210">
        <f>WDM!D208</f>
        <v>0</v>
      </c>
      <c r="BR21" s="210">
        <f>WDM!E208</f>
        <v>0</v>
      </c>
      <c r="BS21" s="210">
        <f>WDM!F208</f>
        <v>0</v>
      </c>
      <c r="BT21" s="210">
        <f>WDM!G208</f>
        <v>0</v>
      </c>
      <c r="BU21" s="210">
        <f>WDM!H208</f>
        <v>0</v>
      </c>
      <c r="BV21" s="210">
        <f>WDM!I208</f>
        <v>0</v>
      </c>
      <c r="BW21" s="210">
        <f>WDM!J208</f>
        <v>0</v>
      </c>
      <c r="BX21" s="210">
        <f>WDM!K208</f>
        <v>0</v>
      </c>
      <c r="BY21" s="210">
        <f>WDM!L208</f>
        <v>0</v>
      </c>
      <c r="BZ21" s="210">
        <f>WDM!M208</f>
        <v>0</v>
      </c>
      <c r="CB21" s="139" t="str">
        <f t="shared" si="5"/>
        <v>DWDM TR 100 Gbps 80km QSFP28</v>
      </c>
      <c r="CC21" s="210">
        <f>WDM!C239</f>
        <v>0</v>
      </c>
      <c r="CD21" s="210">
        <f>WDM!D239</f>
        <v>0</v>
      </c>
      <c r="CE21" s="210">
        <f>WDM!E239</f>
        <v>0</v>
      </c>
      <c r="CF21" s="210">
        <f>WDM!F239</f>
        <v>0</v>
      </c>
      <c r="CG21" s="210">
        <f>WDM!G239</f>
        <v>0</v>
      </c>
      <c r="CH21" s="210">
        <f>WDM!H239</f>
        <v>0</v>
      </c>
      <c r="CI21" s="210">
        <f>WDM!I239</f>
        <v>0</v>
      </c>
      <c r="CJ21" s="210">
        <f>WDM!J239</f>
        <v>0</v>
      </c>
      <c r="CK21" s="210">
        <f>WDM!K239</f>
        <v>0</v>
      </c>
      <c r="CL21" s="210">
        <f>WDM!L239</f>
        <v>0</v>
      </c>
      <c r="CM21" s="210">
        <f>WDM!M239</f>
        <v>0</v>
      </c>
      <c r="CN21" s="214"/>
      <c r="CP21" s="270"/>
      <c r="CQ21" s="270"/>
      <c r="CR21" s="301"/>
      <c r="CS21" s="293">
        <v>1</v>
      </c>
      <c r="CT21" s="265">
        <v>1</v>
      </c>
      <c r="CU21" s="300">
        <v>1</v>
      </c>
      <c r="CV21" s="293"/>
      <c r="CW21" s="293">
        <v>2</v>
      </c>
      <c r="CX21" s="279">
        <v>1</v>
      </c>
      <c r="CY21" s="284"/>
      <c r="CZ21" s="270"/>
      <c r="DA21" s="278"/>
      <c r="DB21" s="284"/>
      <c r="DC21" s="270"/>
      <c r="DD21" s="301"/>
      <c r="DE21" s="295"/>
      <c r="DF21" s="270"/>
      <c r="DG21" s="278"/>
      <c r="DH21" s="284"/>
      <c r="DI21" s="270"/>
      <c r="DJ21" s="270"/>
      <c r="DL21" s="139" t="str">
        <f t="shared" si="6"/>
        <v>DWDM TR 100 Gbps 80km QSFP28</v>
      </c>
      <c r="DM21" s="210">
        <f t="shared" si="7"/>
        <v>0</v>
      </c>
      <c r="DN21" s="210">
        <f t="shared" si="8"/>
        <v>0</v>
      </c>
      <c r="DO21" s="210">
        <f t="shared" si="9"/>
        <v>0</v>
      </c>
      <c r="DP21" s="210">
        <f t="shared" si="10"/>
        <v>0</v>
      </c>
      <c r="DQ21" s="210">
        <f t="shared" si="11"/>
        <v>0</v>
      </c>
      <c r="DR21" s="210">
        <f t="shared" si="12"/>
        <v>0</v>
      </c>
      <c r="DS21" s="210">
        <f t="shared" si="13"/>
        <v>0</v>
      </c>
      <c r="DT21" s="210">
        <f t="shared" si="14"/>
        <v>0</v>
      </c>
      <c r="DU21" s="210">
        <f t="shared" si="15"/>
        <v>0</v>
      </c>
      <c r="DV21" s="210">
        <f t="shared" si="16"/>
        <v>0</v>
      </c>
      <c r="DW21" s="210">
        <f t="shared" si="17"/>
        <v>0</v>
      </c>
      <c r="DY21" s="139" t="str">
        <f t="shared" si="18"/>
        <v>DWDM TR 100 Gbps 80km QSFP28</v>
      </c>
      <c r="DZ21" s="210">
        <f t="shared" si="19"/>
        <v>0</v>
      </c>
      <c r="EA21" s="210">
        <f t="shared" si="20"/>
        <v>0</v>
      </c>
      <c r="EB21" s="210">
        <f t="shared" si="21"/>
        <v>0</v>
      </c>
      <c r="EC21" s="210">
        <f t="shared" si="22"/>
        <v>0</v>
      </c>
      <c r="ED21" s="210">
        <f t="shared" si="23"/>
        <v>0</v>
      </c>
      <c r="EE21" s="210">
        <f t="shared" si="24"/>
        <v>0</v>
      </c>
      <c r="EF21" s="210">
        <f t="shared" si="25"/>
        <v>0</v>
      </c>
      <c r="EG21" s="210">
        <f t="shared" si="26"/>
        <v>0</v>
      </c>
      <c r="EH21" s="210">
        <f t="shared" si="27"/>
        <v>0</v>
      </c>
      <c r="EI21" s="210">
        <f t="shared" si="28"/>
        <v>0</v>
      </c>
      <c r="EJ21" s="210">
        <f t="shared" si="29"/>
        <v>0</v>
      </c>
      <c r="EL21" s="139" t="str">
        <f t="shared" si="30"/>
        <v>DWDM TR 100 Gbps 80km QSFP28</v>
      </c>
      <c r="EM21" s="210">
        <f t="shared" si="31"/>
        <v>0</v>
      </c>
      <c r="EN21" s="210">
        <f t="shared" si="32"/>
        <v>0</v>
      </c>
      <c r="EO21" s="210">
        <f t="shared" si="33"/>
        <v>0</v>
      </c>
      <c r="EP21" s="210">
        <f t="shared" si="34"/>
        <v>0</v>
      </c>
      <c r="EQ21" s="210">
        <f t="shared" si="35"/>
        <v>0</v>
      </c>
      <c r="ER21" s="210">
        <f t="shared" si="36"/>
        <v>0</v>
      </c>
      <c r="ES21" s="210">
        <f t="shared" si="37"/>
        <v>0</v>
      </c>
      <c r="ET21" s="210">
        <f t="shared" si="38"/>
        <v>0</v>
      </c>
      <c r="EU21" s="210">
        <f t="shared" si="39"/>
        <v>0</v>
      </c>
      <c r="EV21" s="210">
        <f t="shared" si="40"/>
        <v>0</v>
      </c>
      <c r="EW21" s="210">
        <f t="shared" si="41"/>
        <v>0</v>
      </c>
      <c r="EY21" s="139" t="str">
        <f t="shared" si="42"/>
        <v>DWDM TR 100 Gbps 80km QSFP28</v>
      </c>
      <c r="EZ21" s="210">
        <f t="shared" si="43"/>
        <v>0</v>
      </c>
      <c r="FA21" s="210">
        <f t="shared" si="44"/>
        <v>0</v>
      </c>
      <c r="FB21" s="210">
        <f t="shared" si="45"/>
        <v>0</v>
      </c>
      <c r="FC21" s="210">
        <f t="shared" si="46"/>
        <v>0</v>
      </c>
      <c r="FD21" s="210">
        <f t="shared" si="47"/>
        <v>0</v>
      </c>
      <c r="FE21" s="210">
        <f t="shared" si="48"/>
        <v>0</v>
      </c>
      <c r="FF21" s="210">
        <f t="shared" si="49"/>
        <v>0</v>
      </c>
      <c r="FG21" s="210">
        <f t="shared" si="50"/>
        <v>0</v>
      </c>
      <c r="FH21" s="210">
        <f t="shared" si="51"/>
        <v>0</v>
      </c>
      <c r="FI21" s="210">
        <f t="shared" si="52"/>
        <v>0</v>
      </c>
      <c r="FJ21" s="210">
        <f t="shared" si="53"/>
        <v>0</v>
      </c>
      <c r="FL21" s="139" t="str">
        <f t="shared" si="54"/>
        <v>DWDM TR 100 Gbps 80km QSFP28</v>
      </c>
      <c r="FM21" s="233">
        <f t="shared" si="55"/>
        <v>0</v>
      </c>
      <c r="FN21" s="233">
        <f t="shared" si="56"/>
        <v>0</v>
      </c>
      <c r="FO21" s="233">
        <f t="shared" si="57"/>
        <v>0</v>
      </c>
      <c r="FP21" s="233">
        <f t="shared" si="58"/>
        <v>0</v>
      </c>
      <c r="FQ21" s="233">
        <f t="shared" si="59"/>
        <v>0</v>
      </c>
      <c r="FR21" s="233">
        <f t="shared" si="60"/>
        <v>0</v>
      </c>
      <c r="FS21" s="233">
        <f t="shared" si="61"/>
        <v>0</v>
      </c>
      <c r="FT21" s="233">
        <f t="shared" si="62"/>
        <v>0</v>
      </c>
      <c r="FU21" s="233">
        <f t="shared" si="63"/>
        <v>0</v>
      </c>
      <c r="FV21" s="233">
        <f t="shared" si="64"/>
        <v>0</v>
      </c>
      <c r="FW21" s="233">
        <f t="shared" si="65"/>
        <v>0</v>
      </c>
      <c r="FY21" s="139" t="str">
        <f t="shared" si="66"/>
        <v>DWDM TR 100 Gbps 80km QSFP28</v>
      </c>
      <c r="FZ21" s="233">
        <f t="shared" si="67"/>
        <v>0</v>
      </c>
      <c r="GA21" s="233">
        <f t="shared" si="68"/>
        <v>0</v>
      </c>
      <c r="GB21" s="233">
        <f t="shared" si="69"/>
        <v>0</v>
      </c>
      <c r="GC21" s="233">
        <f t="shared" si="70"/>
        <v>0</v>
      </c>
      <c r="GD21" s="233">
        <f t="shared" si="71"/>
        <v>0</v>
      </c>
      <c r="GE21" s="233">
        <f t="shared" si="72"/>
        <v>0</v>
      </c>
      <c r="GF21" s="233">
        <f t="shared" si="73"/>
        <v>0</v>
      </c>
      <c r="GG21" s="233">
        <f t="shared" si="74"/>
        <v>0</v>
      </c>
      <c r="GH21" s="233">
        <f t="shared" si="75"/>
        <v>0</v>
      </c>
      <c r="GI21" s="233">
        <f t="shared" si="76"/>
        <v>0</v>
      </c>
      <c r="GJ21" s="233">
        <f t="shared" si="77"/>
        <v>0</v>
      </c>
      <c r="GL21" s="139" t="str">
        <f t="shared" si="78"/>
        <v>DWDM TR 100 Gbps 80km QSFP28</v>
      </c>
      <c r="GM21" s="310">
        <f t="shared" si="79"/>
        <v>0</v>
      </c>
      <c r="GN21" s="310">
        <f t="shared" si="80"/>
        <v>0</v>
      </c>
      <c r="GO21" s="310">
        <f t="shared" si="81"/>
        <v>0</v>
      </c>
      <c r="GP21" s="310">
        <f t="shared" si="82"/>
        <v>0</v>
      </c>
      <c r="GQ21" s="310">
        <f t="shared" si="83"/>
        <v>0</v>
      </c>
      <c r="GR21" s="310">
        <f t="shared" si="84"/>
        <v>0</v>
      </c>
      <c r="GS21" s="310">
        <f t="shared" si="85"/>
        <v>0</v>
      </c>
      <c r="GT21" s="310">
        <f t="shared" si="86"/>
        <v>0</v>
      </c>
      <c r="GU21" s="310">
        <f t="shared" si="87"/>
        <v>0</v>
      </c>
      <c r="GV21" s="310">
        <f t="shared" si="88"/>
        <v>0</v>
      </c>
      <c r="GW21" s="310">
        <f t="shared" si="89"/>
        <v>0</v>
      </c>
      <c r="GY21" s="139" t="str">
        <f t="shared" si="90"/>
        <v>DWDM TR 100 Gbps 80km QSFP28</v>
      </c>
      <c r="GZ21" s="310">
        <f>$HE$5*10^-6*WDM!Q272*'Lenses &amp; detectors'!EZ21</f>
        <v>0</v>
      </c>
      <c r="HA21" s="310">
        <f>$HE$5*10^-6*WDM!R272*'Lenses &amp; detectors'!FA21</f>
        <v>0</v>
      </c>
      <c r="HB21" s="310">
        <f>$HE$5*10^-6*WDM!S272*'Lenses &amp; detectors'!FB21</f>
        <v>0</v>
      </c>
      <c r="HC21" s="310">
        <f>$HE$5*10^-6*WDM!T272*'Lenses &amp; detectors'!FC21</f>
        <v>0</v>
      </c>
      <c r="HD21" s="310">
        <f>$HE$5*10^-6*WDM!U272*'Lenses &amp; detectors'!FD21</f>
        <v>0</v>
      </c>
      <c r="HE21" s="310">
        <f>$HE$5*10^-6*WDM!V272*'Lenses &amp; detectors'!FE21</f>
        <v>0</v>
      </c>
      <c r="HF21" s="310">
        <f>$HE$5*10^-6*WDM!W272*'Lenses &amp; detectors'!FF21</f>
        <v>0</v>
      </c>
      <c r="HG21" s="310">
        <f>$HE$5*10^-6*WDM!X272*'Lenses &amp; detectors'!FG21</f>
        <v>0</v>
      </c>
      <c r="HH21" s="310">
        <f>$HE$5*10^-6*WDM!Y272*'Lenses &amp; detectors'!FH21</f>
        <v>0</v>
      </c>
      <c r="HI21" s="310">
        <f>$HE$5*10^-6*WDM!Z272*'Lenses &amp; detectors'!FI21</f>
        <v>0</v>
      </c>
      <c r="HJ21" s="310">
        <f>$HE$5*10^-6*WDM!AA272*'Lenses &amp; detectors'!FJ21</f>
        <v>0</v>
      </c>
      <c r="HL21" s="139" t="str">
        <f t="shared" si="91"/>
        <v>DWDM TR 100 Gbps 80km QSFP28</v>
      </c>
      <c r="HM21" s="233" t="str">
        <f t="shared" si="92"/>
        <v/>
      </c>
      <c r="HN21" s="233" t="str">
        <f t="shared" si="93"/>
        <v/>
      </c>
      <c r="HO21" s="233" t="str">
        <f t="shared" si="94"/>
        <v/>
      </c>
      <c r="HP21" s="233" t="str">
        <f t="shared" si="95"/>
        <v/>
      </c>
      <c r="HQ21" s="233" t="str">
        <f t="shared" si="96"/>
        <v/>
      </c>
      <c r="HR21" s="233" t="str">
        <f t="shared" si="97"/>
        <v/>
      </c>
      <c r="HS21" s="233" t="str">
        <f t="shared" si="98"/>
        <v/>
      </c>
      <c r="HT21" s="233" t="str">
        <f t="shared" si="99"/>
        <v/>
      </c>
      <c r="HU21" s="233" t="str">
        <f t="shared" si="100"/>
        <v/>
      </c>
      <c r="HV21" s="233" t="str">
        <f t="shared" si="101"/>
        <v/>
      </c>
      <c r="HW21" s="233" t="str">
        <f t="shared" si="102"/>
        <v/>
      </c>
      <c r="HY21" s="139" t="str">
        <f t="shared" si="103"/>
        <v>DWDM TR 100 Gbps 80km QSFP28</v>
      </c>
      <c r="HZ21" s="233" t="str">
        <f t="shared" si="104"/>
        <v/>
      </c>
      <c r="IA21" s="233" t="str">
        <f t="shared" si="105"/>
        <v/>
      </c>
      <c r="IB21" s="233" t="str">
        <f t="shared" si="106"/>
        <v/>
      </c>
      <c r="IC21" s="233" t="str">
        <f t="shared" si="107"/>
        <v/>
      </c>
      <c r="ID21" s="233" t="str">
        <f t="shared" si="108"/>
        <v/>
      </c>
      <c r="IE21" s="233" t="str">
        <f t="shared" si="109"/>
        <v/>
      </c>
      <c r="IF21" s="233" t="str">
        <f t="shared" si="110"/>
        <v/>
      </c>
      <c r="IG21" s="233" t="str">
        <f t="shared" si="111"/>
        <v/>
      </c>
      <c r="IH21" s="233" t="str">
        <f t="shared" si="112"/>
        <v/>
      </c>
      <c r="II21" s="233" t="str">
        <f t="shared" si="113"/>
        <v/>
      </c>
      <c r="IJ21" s="233" t="str">
        <f t="shared" si="114"/>
        <v/>
      </c>
      <c r="IL21" s="139" t="str">
        <f t="shared" si="115"/>
        <v>DWDM TR 100 Gbps 80km QSFP28</v>
      </c>
      <c r="IM21" s="233" t="str">
        <f t="shared" si="116"/>
        <v/>
      </c>
      <c r="IN21" s="233" t="str">
        <f t="shared" si="117"/>
        <v/>
      </c>
      <c r="IO21" s="233" t="str">
        <f t="shared" si="118"/>
        <v/>
      </c>
      <c r="IP21" s="233" t="str">
        <f t="shared" si="119"/>
        <v/>
      </c>
      <c r="IQ21" s="233" t="str">
        <f t="shared" si="120"/>
        <v/>
      </c>
      <c r="IR21" s="233" t="str">
        <f t="shared" si="121"/>
        <v/>
      </c>
      <c r="IS21" s="233" t="str">
        <f t="shared" si="122"/>
        <v/>
      </c>
      <c r="IT21" s="233" t="str">
        <f t="shared" si="123"/>
        <v/>
      </c>
      <c r="IU21" s="233" t="str">
        <f t="shared" si="124"/>
        <v/>
      </c>
      <c r="IV21" s="233" t="str">
        <f t="shared" si="125"/>
        <v/>
      </c>
      <c r="IW21" s="233" t="str">
        <f t="shared" si="126"/>
        <v/>
      </c>
      <c r="IY21" s="139" t="str">
        <f t="shared" si="127"/>
        <v>DWDM TR 100 Gbps 80km QSFP28</v>
      </c>
      <c r="IZ21" s="233" t="str">
        <f t="shared" si="128"/>
        <v/>
      </c>
      <c r="JA21" s="233" t="str">
        <f t="shared" si="129"/>
        <v/>
      </c>
      <c r="JB21" s="233" t="str">
        <f t="shared" si="130"/>
        <v/>
      </c>
      <c r="JC21" s="233" t="str">
        <f t="shared" si="131"/>
        <v/>
      </c>
      <c r="JD21" s="233" t="str">
        <f t="shared" si="132"/>
        <v/>
      </c>
      <c r="JE21" s="233" t="str">
        <f t="shared" si="133"/>
        <v/>
      </c>
      <c r="JF21" s="233" t="str">
        <f t="shared" si="134"/>
        <v/>
      </c>
      <c r="JG21" s="233" t="str">
        <f t="shared" si="135"/>
        <v/>
      </c>
      <c r="JH21" s="233" t="str">
        <f t="shared" si="136"/>
        <v/>
      </c>
      <c r="JI21" s="233" t="str">
        <f t="shared" si="137"/>
        <v/>
      </c>
      <c r="JJ21" s="233" t="str">
        <f t="shared" si="138"/>
        <v/>
      </c>
    </row>
    <row r="22" spans="1:270">
      <c r="A22" s="110" t="s">
        <v>64</v>
      </c>
      <c r="B22" s="139" t="str">
        <f>WDM!B85</f>
        <v>DWDM TR 100 Gbps All CFP2-ACO</v>
      </c>
      <c r="C22" s="210">
        <f>WDM!C85</f>
        <v>0</v>
      </c>
      <c r="D22" s="210">
        <f>WDM!D85</f>
        <v>0</v>
      </c>
      <c r="E22" s="210">
        <f>WDM!E85</f>
        <v>0</v>
      </c>
      <c r="F22" s="210">
        <f>WDM!F85</f>
        <v>0</v>
      </c>
      <c r="G22" s="210">
        <f>WDM!G85</f>
        <v>0</v>
      </c>
      <c r="H22" s="210">
        <f>WDM!H85</f>
        <v>0</v>
      </c>
      <c r="I22" s="210">
        <f>WDM!I85</f>
        <v>0</v>
      </c>
      <c r="J22" s="210">
        <f>WDM!J85</f>
        <v>0</v>
      </c>
      <c r="K22" s="210">
        <f>WDM!K85</f>
        <v>0</v>
      </c>
      <c r="L22" s="210">
        <f>WDM!L85</f>
        <v>0</v>
      </c>
      <c r="M22" s="210">
        <f>WDM!M85</f>
        <v>0</v>
      </c>
      <c r="O22" s="139" t="str">
        <f t="shared" si="0"/>
        <v>DWDM TR 100 Gbps All CFP2-ACO</v>
      </c>
      <c r="P22" s="210">
        <f>WDM!C116</f>
        <v>16382.7</v>
      </c>
      <c r="Q22" s="210">
        <f>WDM!D116</f>
        <v>7941.2960000000003</v>
      </c>
      <c r="R22" s="210">
        <f>WDM!E116</f>
        <v>0</v>
      </c>
      <c r="S22" s="210">
        <f>WDM!F116</f>
        <v>0</v>
      </c>
      <c r="T22" s="210">
        <f>WDM!G116</f>
        <v>0</v>
      </c>
      <c r="U22" s="210">
        <f>WDM!H116</f>
        <v>0</v>
      </c>
      <c r="V22" s="210">
        <f>WDM!I116</f>
        <v>0</v>
      </c>
      <c r="W22" s="210">
        <f>WDM!J116</f>
        <v>0</v>
      </c>
      <c r="X22" s="210">
        <f>WDM!K116</f>
        <v>0</v>
      </c>
      <c r="Y22" s="210">
        <f>WDM!L116</f>
        <v>0</v>
      </c>
      <c r="Z22" s="210">
        <f>WDM!M116</f>
        <v>0</v>
      </c>
      <c r="AB22" s="139" t="str">
        <f t="shared" si="1"/>
        <v>DWDM TR 100 Gbps All CFP2-ACO</v>
      </c>
      <c r="AC22" s="210">
        <f>WDM!C54</f>
        <v>1820.3000000000002</v>
      </c>
      <c r="AD22" s="210">
        <f>WDM!D54</f>
        <v>1082.904</v>
      </c>
      <c r="AE22" s="210">
        <f>WDM!E54</f>
        <v>0</v>
      </c>
      <c r="AF22" s="210">
        <f>WDM!F54</f>
        <v>0</v>
      </c>
      <c r="AG22" s="210">
        <f>WDM!G54</f>
        <v>0</v>
      </c>
      <c r="AH22" s="210">
        <f>WDM!H54</f>
        <v>0</v>
      </c>
      <c r="AI22" s="210">
        <f>WDM!I54</f>
        <v>0</v>
      </c>
      <c r="AJ22" s="210">
        <f>WDM!J54</f>
        <v>0</v>
      </c>
      <c r="AK22" s="210">
        <f>WDM!K54</f>
        <v>0</v>
      </c>
      <c r="AL22" s="210">
        <f>WDM!L54</f>
        <v>0</v>
      </c>
      <c r="AM22" s="210">
        <f>WDM!M54</f>
        <v>0</v>
      </c>
      <c r="AO22" s="139" t="str">
        <f t="shared" si="2"/>
        <v>DWDM TR 100 Gbps All CFP2-ACO</v>
      </c>
      <c r="AP22" s="210">
        <f>WDM!C147</f>
        <v>0</v>
      </c>
      <c r="AQ22" s="210">
        <f>WDM!D147</f>
        <v>0</v>
      </c>
      <c r="AR22" s="210">
        <f>WDM!E147</f>
        <v>0</v>
      </c>
      <c r="AS22" s="210">
        <f>WDM!F147</f>
        <v>0</v>
      </c>
      <c r="AT22" s="210">
        <f>WDM!G147</f>
        <v>0</v>
      </c>
      <c r="AU22" s="210">
        <f>WDM!H147</f>
        <v>0</v>
      </c>
      <c r="AV22" s="210">
        <f>WDM!I147</f>
        <v>0</v>
      </c>
      <c r="AW22" s="210">
        <f>WDM!J147</f>
        <v>0</v>
      </c>
      <c r="AX22" s="210">
        <f>WDM!K147</f>
        <v>0</v>
      </c>
      <c r="AY22" s="210">
        <f>WDM!L147</f>
        <v>0</v>
      </c>
      <c r="AZ22" s="210">
        <f>WDM!M147</f>
        <v>0</v>
      </c>
      <c r="BB22" s="139" t="str">
        <f t="shared" si="3"/>
        <v>DWDM TR 100 Gbps All CFP2-ACO</v>
      </c>
      <c r="BC22" s="210">
        <f>WDM!C178</f>
        <v>0</v>
      </c>
      <c r="BD22" s="210">
        <f>WDM!D178</f>
        <v>0</v>
      </c>
      <c r="BE22" s="210">
        <f>WDM!E178</f>
        <v>0</v>
      </c>
      <c r="BF22" s="210">
        <f>WDM!F178</f>
        <v>0</v>
      </c>
      <c r="BG22" s="210">
        <f>WDM!G178</f>
        <v>0</v>
      </c>
      <c r="BH22" s="210">
        <f>WDM!H178</f>
        <v>0</v>
      </c>
      <c r="BI22" s="210">
        <f>WDM!I178</f>
        <v>0</v>
      </c>
      <c r="BJ22" s="210">
        <f>WDM!J178</f>
        <v>0</v>
      </c>
      <c r="BK22" s="210">
        <f>WDM!K178</f>
        <v>0</v>
      </c>
      <c r="BL22" s="210">
        <f>WDM!L178</f>
        <v>0</v>
      </c>
      <c r="BM22" s="210">
        <f>WDM!M178</f>
        <v>0</v>
      </c>
      <c r="BO22" s="139" t="str">
        <f t="shared" si="4"/>
        <v>DWDM TR 100 Gbps All CFP2-ACO</v>
      </c>
      <c r="BP22" s="210">
        <f>WDM!C209</f>
        <v>0</v>
      </c>
      <c r="BQ22" s="210">
        <f>WDM!D209</f>
        <v>0</v>
      </c>
      <c r="BR22" s="210">
        <f>WDM!E209</f>
        <v>0</v>
      </c>
      <c r="BS22" s="210">
        <f>WDM!F209</f>
        <v>0</v>
      </c>
      <c r="BT22" s="210">
        <f>WDM!G209</f>
        <v>0</v>
      </c>
      <c r="BU22" s="210">
        <f>WDM!H209</f>
        <v>0</v>
      </c>
      <c r="BV22" s="210">
        <f>WDM!I209</f>
        <v>0</v>
      </c>
      <c r="BW22" s="210">
        <f>WDM!J209</f>
        <v>0</v>
      </c>
      <c r="BX22" s="210">
        <f>WDM!K209</f>
        <v>0</v>
      </c>
      <c r="BY22" s="210">
        <f>WDM!L209</f>
        <v>0</v>
      </c>
      <c r="BZ22" s="210">
        <f>WDM!M209</f>
        <v>0</v>
      </c>
      <c r="CB22" s="139" t="str">
        <f t="shared" si="5"/>
        <v>DWDM TR 100 Gbps All CFP2-ACO</v>
      </c>
      <c r="CC22" s="210">
        <f>WDM!C240</f>
        <v>0</v>
      </c>
      <c r="CD22" s="210">
        <f>WDM!D240</f>
        <v>0</v>
      </c>
      <c r="CE22" s="210">
        <f>WDM!E240</f>
        <v>0</v>
      </c>
      <c r="CF22" s="210">
        <f>WDM!F240</f>
        <v>0</v>
      </c>
      <c r="CG22" s="210">
        <f>WDM!G240</f>
        <v>0</v>
      </c>
      <c r="CH22" s="210">
        <f>WDM!H240</f>
        <v>0</v>
      </c>
      <c r="CI22" s="210">
        <f>WDM!I240</f>
        <v>0</v>
      </c>
      <c r="CJ22" s="210">
        <f>WDM!J240</f>
        <v>0</v>
      </c>
      <c r="CK22" s="210">
        <f>WDM!K240</f>
        <v>0</v>
      </c>
      <c r="CL22" s="210">
        <f>WDM!L240</f>
        <v>0</v>
      </c>
      <c r="CM22" s="210">
        <f>WDM!M240</f>
        <v>0</v>
      </c>
      <c r="CN22" s="214"/>
      <c r="CP22" s="270"/>
      <c r="CQ22" s="270"/>
      <c r="CR22" s="301"/>
      <c r="CS22" s="293">
        <v>1</v>
      </c>
      <c r="CT22" s="265">
        <v>1</v>
      </c>
      <c r="CU22" s="300">
        <v>1</v>
      </c>
      <c r="CV22" s="293"/>
      <c r="CW22" s="293">
        <v>2</v>
      </c>
      <c r="CX22" s="279">
        <v>1</v>
      </c>
      <c r="CY22" s="284"/>
      <c r="CZ22" s="270"/>
      <c r="DA22" s="278"/>
      <c r="DB22" s="285">
        <v>2</v>
      </c>
      <c r="DC22" s="265">
        <v>0</v>
      </c>
      <c r="DD22" s="300">
        <v>1</v>
      </c>
      <c r="DE22" s="295"/>
      <c r="DF22" s="270"/>
      <c r="DG22" s="278"/>
      <c r="DH22" s="284"/>
      <c r="DI22" s="270"/>
      <c r="DJ22" s="270"/>
      <c r="DL22" s="139" t="str">
        <f t="shared" si="6"/>
        <v>DWDM TR 100 Gbps All CFP2-ACO</v>
      </c>
      <c r="DM22" s="210">
        <f t="shared" si="7"/>
        <v>16382.7</v>
      </c>
      <c r="DN22" s="210">
        <f t="shared" si="8"/>
        <v>7941.2960000000003</v>
      </c>
      <c r="DO22" s="210">
        <f t="shared" si="9"/>
        <v>0</v>
      </c>
      <c r="DP22" s="210">
        <f t="shared" si="10"/>
        <v>0</v>
      </c>
      <c r="DQ22" s="210">
        <f t="shared" si="11"/>
        <v>0</v>
      </c>
      <c r="DR22" s="210">
        <f t="shared" si="12"/>
        <v>0</v>
      </c>
      <c r="DS22" s="210">
        <f t="shared" si="13"/>
        <v>0</v>
      </c>
      <c r="DT22" s="210">
        <f t="shared" si="14"/>
        <v>0</v>
      </c>
      <c r="DU22" s="210">
        <f t="shared" si="15"/>
        <v>0</v>
      </c>
      <c r="DV22" s="210">
        <f t="shared" si="16"/>
        <v>0</v>
      </c>
      <c r="DW22" s="210">
        <f t="shared" si="17"/>
        <v>0</v>
      </c>
      <c r="DY22" s="139" t="str">
        <f t="shared" si="18"/>
        <v>DWDM TR 100 Gbps All CFP2-ACO</v>
      </c>
      <c r="DZ22" s="210">
        <f t="shared" si="19"/>
        <v>0</v>
      </c>
      <c r="EA22" s="210">
        <f t="shared" si="20"/>
        <v>0</v>
      </c>
      <c r="EB22" s="210">
        <f t="shared" si="21"/>
        <v>0</v>
      </c>
      <c r="EC22" s="210">
        <f t="shared" si="22"/>
        <v>0</v>
      </c>
      <c r="ED22" s="210">
        <f t="shared" si="23"/>
        <v>0</v>
      </c>
      <c r="EE22" s="210">
        <f t="shared" si="24"/>
        <v>0</v>
      </c>
      <c r="EF22" s="210">
        <f t="shared" si="25"/>
        <v>0</v>
      </c>
      <c r="EG22" s="210">
        <f t="shared" si="26"/>
        <v>0</v>
      </c>
      <c r="EH22" s="210">
        <f t="shared" si="27"/>
        <v>0</v>
      </c>
      <c r="EI22" s="210">
        <f t="shared" si="28"/>
        <v>0</v>
      </c>
      <c r="EJ22" s="210">
        <f t="shared" si="29"/>
        <v>0</v>
      </c>
      <c r="EL22" s="139" t="str">
        <f t="shared" si="30"/>
        <v>DWDM TR 100 Gbps All CFP2-ACO</v>
      </c>
      <c r="EM22" s="210">
        <f t="shared" si="31"/>
        <v>20023.300000000003</v>
      </c>
      <c r="EN22" s="210">
        <f t="shared" si="32"/>
        <v>10107.103999999999</v>
      </c>
      <c r="EO22" s="210">
        <f t="shared" si="33"/>
        <v>0</v>
      </c>
      <c r="EP22" s="210">
        <f t="shared" si="34"/>
        <v>0</v>
      </c>
      <c r="EQ22" s="210">
        <f t="shared" si="35"/>
        <v>0</v>
      </c>
      <c r="ER22" s="210">
        <f t="shared" si="36"/>
        <v>0</v>
      </c>
      <c r="ES22" s="210">
        <f t="shared" si="37"/>
        <v>0</v>
      </c>
      <c r="ET22" s="210">
        <f t="shared" si="38"/>
        <v>0</v>
      </c>
      <c r="EU22" s="210">
        <f t="shared" si="39"/>
        <v>0</v>
      </c>
      <c r="EV22" s="210">
        <f t="shared" si="40"/>
        <v>0</v>
      </c>
      <c r="EW22" s="210">
        <f t="shared" si="41"/>
        <v>0</v>
      </c>
      <c r="EY22" s="139" t="str">
        <f t="shared" si="42"/>
        <v>DWDM TR 100 Gbps All CFP2-ACO</v>
      </c>
      <c r="EZ22" s="210">
        <f t="shared" si="43"/>
        <v>18203</v>
      </c>
      <c r="FA22" s="210">
        <f t="shared" si="44"/>
        <v>9024.2000000000007</v>
      </c>
      <c r="FB22" s="210">
        <f t="shared" si="45"/>
        <v>0</v>
      </c>
      <c r="FC22" s="210">
        <f t="shared" si="46"/>
        <v>0</v>
      </c>
      <c r="FD22" s="210">
        <f t="shared" si="47"/>
        <v>0</v>
      </c>
      <c r="FE22" s="210">
        <f t="shared" si="48"/>
        <v>0</v>
      </c>
      <c r="FF22" s="210">
        <f t="shared" si="49"/>
        <v>0</v>
      </c>
      <c r="FG22" s="210">
        <f t="shared" si="50"/>
        <v>0</v>
      </c>
      <c r="FH22" s="210">
        <f t="shared" si="51"/>
        <v>0</v>
      </c>
      <c r="FI22" s="210">
        <f t="shared" si="52"/>
        <v>0</v>
      </c>
      <c r="FJ22" s="210">
        <f t="shared" si="53"/>
        <v>0</v>
      </c>
      <c r="FL22" s="139" t="str">
        <f t="shared" si="54"/>
        <v>DWDM TR 100 Gbps All CFP2-ACO</v>
      </c>
      <c r="FM22" s="233">
        <f t="shared" si="55"/>
        <v>4.9148100000000007E-2</v>
      </c>
      <c r="FN22" s="233">
        <f t="shared" si="56"/>
        <v>2.3823887999999998E-2</v>
      </c>
      <c r="FO22" s="233">
        <f t="shared" si="57"/>
        <v>0</v>
      </c>
      <c r="FP22" s="233">
        <f t="shared" si="58"/>
        <v>0</v>
      </c>
      <c r="FQ22" s="233">
        <f t="shared" si="59"/>
        <v>0</v>
      </c>
      <c r="FR22" s="233">
        <f t="shared" si="60"/>
        <v>0</v>
      </c>
      <c r="FS22" s="233">
        <f t="shared" si="61"/>
        <v>0</v>
      </c>
      <c r="FT22" s="233">
        <f t="shared" si="62"/>
        <v>0</v>
      </c>
      <c r="FU22" s="233">
        <f t="shared" si="63"/>
        <v>0</v>
      </c>
      <c r="FV22" s="233">
        <f t="shared" si="64"/>
        <v>0</v>
      </c>
      <c r="FW22" s="233">
        <f t="shared" si="65"/>
        <v>0</v>
      </c>
      <c r="FY22" s="139" t="str">
        <f t="shared" si="66"/>
        <v>DWDM TR 100 Gbps All CFP2-ACO</v>
      </c>
      <c r="FZ22" s="233">
        <f t="shared" si="67"/>
        <v>0</v>
      </c>
      <c r="GA22" s="233">
        <f t="shared" si="68"/>
        <v>0</v>
      </c>
      <c r="GB22" s="233">
        <f t="shared" si="69"/>
        <v>0</v>
      </c>
      <c r="GC22" s="233">
        <f t="shared" si="70"/>
        <v>0</v>
      </c>
      <c r="GD22" s="233">
        <f t="shared" si="71"/>
        <v>0</v>
      </c>
      <c r="GE22" s="233">
        <f t="shared" si="72"/>
        <v>0</v>
      </c>
      <c r="GF22" s="233">
        <f t="shared" si="73"/>
        <v>0</v>
      </c>
      <c r="GG22" s="233">
        <f t="shared" si="74"/>
        <v>0</v>
      </c>
      <c r="GH22" s="233">
        <f t="shared" si="75"/>
        <v>0</v>
      </c>
      <c r="GI22" s="233">
        <f t="shared" si="76"/>
        <v>0</v>
      </c>
      <c r="GJ22" s="233">
        <f t="shared" si="77"/>
        <v>0</v>
      </c>
      <c r="GL22" s="139" t="str">
        <f t="shared" si="78"/>
        <v>DWDM TR 100 Gbps All CFP2-ACO</v>
      </c>
      <c r="GM22" s="310">
        <f t="shared" si="79"/>
        <v>0.1001165</v>
      </c>
      <c r="GN22" s="310">
        <f t="shared" si="80"/>
        <v>5.0535520000000007E-2</v>
      </c>
      <c r="GO22" s="310">
        <f t="shared" si="81"/>
        <v>0</v>
      </c>
      <c r="GP22" s="310">
        <f t="shared" si="82"/>
        <v>0</v>
      </c>
      <c r="GQ22" s="310">
        <f t="shared" si="83"/>
        <v>0</v>
      </c>
      <c r="GR22" s="310">
        <f t="shared" si="84"/>
        <v>0</v>
      </c>
      <c r="GS22" s="310">
        <f t="shared" si="85"/>
        <v>0</v>
      </c>
      <c r="GT22" s="310">
        <f t="shared" si="86"/>
        <v>0</v>
      </c>
      <c r="GU22" s="310">
        <f t="shared" si="87"/>
        <v>0</v>
      </c>
      <c r="GV22" s="310">
        <f t="shared" si="88"/>
        <v>0</v>
      </c>
      <c r="GW22" s="310">
        <f t="shared" si="89"/>
        <v>0</v>
      </c>
      <c r="GY22" s="139" t="str">
        <f t="shared" si="90"/>
        <v>DWDM TR 100 Gbps All CFP2-ACO</v>
      </c>
      <c r="GZ22" s="310">
        <f>$HE$5*10^-6*WDM!Q273*'Lenses &amp; detectors'!EZ22</f>
        <v>7.0582132499999997</v>
      </c>
      <c r="HA22" s="310">
        <f>$HE$5*10^-6*WDM!R273*'Lenses &amp; detectors'!FA22</f>
        <v>2.6395785000000003</v>
      </c>
      <c r="HB22" s="310">
        <f>$HE$5*10^-6*WDM!S273*'Lenses &amp; detectors'!FB22</f>
        <v>0</v>
      </c>
      <c r="HC22" s="310">
        <f>$HE$5*10^-6*WDM!T273*'Lenses &amp; detectors'!FC22</f>
        <v>0</v>
      </c>
      <c r="HD22" s="310">
        <f>$HE$5*10^-6*WDM!U273*'Lenses &amp; detectors'!FD22</f>
        <v>0</v>
      </c>
      <c r="HE22" s="310">
        <f>$HE$5*10^-6*WDM!V273*'Lenses &amp; detectors'!FE22</f>
        <v>0</v>
      </c>
      <c r="HF22" s="310">
        <f>$HE$5*10^-6*WDM!W273*'Lenses &amp; detectors'!FF22</f>
        <v>0</v>
      </c>
      <c r="HG22" s="310">
        <f>$HE$5*10^-6*WDM!X273*'Lenses &amp; detectors'!FG22</f>
        <v>0</v>
      </c>
      <c r="HH22" s="310">
        <f>$HE$5*10^-6*WDM!Y273*'Lenses &amp; detectors'!FH22</f>
        <v>0</v>
      </c>
      <c r="HI22" s="310">
        <f>$HE$5*10^-6*WDM!Z273*'Lenses &amp; detectors'!FI22</f>
        <v>0</v>
      </c>
      <c r="HJ22" s="310">
        <f>$HE$5*10^-6*WDM!AA273*'Lenses &amp; detectors'!FJ22</f>
        <v>0</v>
      </c>
      <c r="HL22" s="139" t="str">
        <f t="shared" si="91"/>
        <v>DWDM TR 100 Gbps All CFP2-ACO</v>
      </c>
      <c r="HM22" s="233">
        <f t="shared" si="92"/>
        <v>3</v>
      </c>
      <c r="HN22" s="233">
        <f t="shared" si="93"/>
        <v>2.9999999999999996</v>
      </c>
      <c r="HO22" s="233" t="str">
        <f t="shared" si="94"/>
        <v/>
      </c>
      <c r="HP22" s="233" t="str">
        <f t="shared" si="95"/>
        <v/>
      </c>
      <c r="HQ22" s="233" t="str">
        <f t="shared" si="96"/>
        <v/>
      </c>
      <c r="HR22" s="233" t="str">
        <f t="shared" si="97"/>
        <v/>
      </c>
      <c r="HS22" s="233" t="str">
        <f t="shared" si="98"/>
        <v/>
      </c>
      <c r="HT22" s="233" t="str">
        <f t="shared" si="99"/>
        <v/>
      </c>
      <c r="HU22" s="233" t="str">
        <f t="shared" si="100"/>
        <v/>
      </c>
      <c r="HV22" s="233" t="str">
        <f t="shared" si="101"/>
        <v/>
      </c>
      <c r="HW22" s="233" t="str">
        <f t="shared" si="102"/>
        <v/>
      </c>
      <c r="HY22" s="139" t="str">
        <f t="shared" si="103"/>
        <v>DWDM TR 100 Gbps All CFP2-ACO</v>
      </c>
      <c r="HZ22" s="233" t="str">
        <f t="shared" si="104"/>
        <v/>
      </c>
      <c r="IA22" s="233" t="str">
        <f t="shared" si="105"/>
        <v/>
      </c>
      <c r="IB22" s="233" t="str">
        <f t="shared" si="106"/>
        <v/>
      </c>
      <c r="IC22" s="233" t="str">
        <f t="shared" si="107"/>
        <v/>
      </c>
      <c r="ID22" s="233" t="str">
        <f t="shared" si="108"/>
        <v/>
      </c>
      <c r="IE22" s="233" t="str">
        <f t="shared" si="109"/>
        <v/>
      </c>
      <c r="IF22" s="233" t="str">
        <f t="shared" si="110"/>
        <v/>
      </c>
      <c r="IG22" s="233" t="str">
        <f t="shared" si="111"/>
        <v/>
      </c>
      <c r="IH22" s="233" t="str">
        <f t="shared" si="112"/>
        <v/>
      </c>
      <c r="II22" s="233" t="str">
        <f t="shared" si="113"/>
        <v/>
      </c>
      <c r="IJ22" s="233" t="str">
        <f t="shared" si="114"/>
        <v/>
      </c>
      <c r="IL22" s="139" t="str">
        <f t="shared" si="115"/>
        <v>DWDM TR 100 Gbps All CFP2-ACO</v>
      </c>
      <c r="IM22" s="233">
        <f t="shared" si="116"/>
        <v>4.9999999999999991</v>
      </c>
      <c r="IN22" s="233">
        <f t="shared" si="117"/>
        <v>5.0000000000000009</v>
      </c>
      <c r="IO22" s="233" t="str">
        <f t="shared" si="118"/>
        <v/>
      </c>
      <c r="IP22" s="233" t="str">
        <f t="shared" si="119"/>
        <v/>
      </c>
      <c r="IQ22" s="233" t="str">
        <f t="shared" si="120"/>
        <v/>
      </c>
      <c r="IR22" s="233" t="str">
        <f t="shared" si="121"/>
        <v/>
      </c>
      <c r="IS22" s="233" t="str">
        <f t="shared" si="122"/>
        <v/>
      </c>
      <c r="IT22" s="233" t="str">
        <f t="shared" si="123"/>
        <v/>
      </c>
      <c r="IU22" s="233" t="str">
        <f t="shared" si="124"/>
        <v/>
      </c>
      <c r="IV22" s="233" t="str">
        <f t="shared" si="125"/>
        <v/>
      </c>
      <c r="IW22" s="233" t="str">
        <f t="shared" si="126"/>
        <v/>
      </c>
      <c r="IY22" s="139" t="str">
        <f t="shared" si="127"/>
        <v>DWDM TR 100 Gbps All CFP2-ACO</v>
      </c>
      <c r="IZ22" s="233">
        <f t="shared" si="128"/>
        <v>387.75</v>
      </c>
      <c r="JA22" s="233">
        <f t="shared" si="129"/>
        <v>292.5</v>
      </c>
      <c r="JB22" s="233" t="str">
        <f t="shared" si="130"/>
        <v/>
      </c>
      <c r="JC22" s="233" t="str">
        <f t="shared" si="131"/>
        <v/>
      </c>
      <c r="JD22" s="233" t="str">
        <f t="shared" si="132"/>
        <v/>
      </c>
      <c r="JE22" s="233" t="str">
        <f t="shared" si="133"/>
        <v/>
      </c>
      <c r="JF22" s="233" t="str">
        <f t="shared" si="134"/>
        <v/>
      </c>
      <c r="JG22" s="233" t="str">
        <f t="shared" si="135"/>
        <v/>
      </c>
      <c r="JH22" s="233" t="str">
        <f t="shared" si="136"/>
        <v/>
      </c>
      <c r="JI22" s="233" t="str">
        <f t="shared" si="137"/>
        <v/>
      </c>
      <c r="JJ22" s="233" t="str">
        <f t="shared" si="138"/>
        <v/>
      </c>
    </row>
    <row r="23" spans="1:270">
      <c r="A23" s="110" t="s">
        <v>64</v>
      </c>
      <c r="B23" s="139" t="str">
        <f>WDM!B86</f>
        <v>DWDM TR 200 Gbps All On board</v>
      </c>
      <c r="C23" s="210">
        <f>WDM!C86</f>
        <v>0</v>
      </c>
      <c r="D23" s="210">
        <f>WDM!D86</f>
        <v>0</v>
      </c>
      <c r="E23" s="210">
        <f>WDM!E86</f>
        <v>0</v>
      </c>
      <c r="F23" s="210">
        <f>WDM!F86</f>
        <v>0</v>
      </c>
      <c r="G23" s="210">
        <f>WDM!G86</f>
        <v>0</v>
      </c>
      <c r="H23" s="210">
        <f>WDM!H86</f>
        <v>0</v>
      </c>
      <c r="I23" s="210">
        <f>WDM!I86</f>
        <v>0</v>
      </c>
      <c r="J23" s="210">
        <f>WDM!J86</f>
        <v>0</v>
      </c>
      <c r="K23" s="210">
        <f>WDM!K86</f>
        <v>0</v>
      </c>
      <c r="L23" s="210">
        <f>WDM!L86</f>
        <v>0</v>
      </c>
      <c r="M23" s="210">
        <f>WDM!M86</f>
        <v>0</v>
      </c>
      <c r="O23" s="139" t="str">
        <f t="shared" si="0"/>
        <v>DWDM TR 200 Gbps All On board</v>
      </c>
      <c r="P23" s="210">
        <f>WDM!C117</f>
        <v>14610.400000000001</v>
      </c>
      <c r="Q23" s="210">
        <f>WDM!D117</f>
        <v>23792.55</v>
      </c>
      <c r="R23" s="210">
        <f>WDM!E117</f>
        <v>0</v>
      </c>
      <c r="S23" s="210">
        <f>WDM!F117</f>
        <v>0</v>
      </c>
      <c r="T23" s="210">
        <f>WDM!G117</f>
        <v>0</v>
      </c>
      <c r="U23" s="210">
        <f>WDM!H117</f>
        <v>0</v>
      </c>
      <c r="V23" s="210">
        <f>WDM!I117</f>
        <v>0</v>
      </c>
      <c r="W23" s="210">
        <f>WDM!J117</f>
        <v>0</v>
      </c>
      <c r="X23" s="210">
        <f>WDM!K117</f>
        <v>0</v>
      </c>
      <c r="Y23" s="210">
        <f>WDM!L117</f>
        <v>0</v>
      </c>
      <c r="Z23" s="210">
        <f>WDM!M117</f>
        <v>0</v>
      </c>
      <c r="AB23" s="139" t="str">
        <f t="shared" si="1"/>
        <v>DWDM TR 200 Gbps All On board</v>
      </c>
      <c r="AC23" s="210">
        <f>WDM!C55</f>
        <v>0</v>
      </c>
      <c r="AD23" s="210">
        <f>WDM!D55</f>
        <v>0</v>
      </c>
      <c r="AE23" s="210">
        <f>WDM!E55</f>
        <v>0</v>
      </c>
      <c r="AF23" s="210">
        <f>WDM!F55</f>
        <v>0</v>
      </c>
      <c r="AG23" s="210">
        <f>WDM!G55</f>
        <v>0</v>
      </c>
      <c r="AH23" s="210">
        <f>WDM!H55</f>
        <v>0</v>
      </c>
      <c r="AI23" s="210">
        <f>WDM!I55</f>
        <v>0</v>
      </c>
      <c r="AJ23" s="210">
        <f>WDM!J55</f>
        <v>0</v>
      </c>
      <c r="AK23" s="210">
        <f>WDM!K55</f>
        <v>0</v>
      </c>
      <c r="AL23" s="210">
        <f>WDM!L55</f>
        <v>0</v>
      </c>
      <c r="AM23" s="210">
        <f>WDM!M55</f>
        <v>0</v>
      </c>
      <c r="AO23" s="139" t="str">
        <f t="shared" si="2"/>
        <v>DWDM TR 200 Gbps All On board</v>
      </c>
      <c r="AP23" s="210">
        <f>WDM!C148</f>
        <v>0</v>
      </c>
      <c r="AQ23" s="210">
        <f>WDM!D148</f>
        <v>0</v>
      </c>
      <c r="AR23" s="210">
        <f>WDM!E148</f>
        <v>0</v>
      </c>
      <c r="AS23" s="210">
        <f>WDM!F148</f>
        <v>0</v>
      </c>
      <c r="AT23" s="210">
        <f>WDM!G148</f>
        <v>0</v>
      </c>
      <c r="AU23" s="210">
        <f>WDM!H148</f>
        <v>0</v>
      </c>
      <c r="AV23" s="210">
        <f>WDM!I148</f>
        <v>0</v>
      </c>
      <c r="AW23" s="210">
        <f>WDM!J148</f>
        <v>0</v>
      </c>
      <c r="AX23" s="210">
        <f>WDM!K148</f>
        <v>0</v>
      </c>
      <c r="AY23" s="210">
        <f>WDM!L148</f>
        <v>0</v>
      </c>
      <c r="AZ23" s="210">
        <f>WDM!M148</f>
        <v>0</v>
      </c>
      <c r="BB23" s="139" t="str">
        <f t="shared" si="3"/>
        <v>DWDM TR 200 Gbps All On board</v>
      </c>
      <c r="BC23" s="210">
        <f>WDM!C179</f>
        <v>0</v>
      </c>
      <c r="BD23" s="210">
        <f>WDM!D179</f>
        <v>0</v>
      </c>
      <c r="BE23" s="210">
        <f>WDM!E179</f>
        <v>0</v>
      </c>
      <c r="BF23" s="210">
        <f>WDM!F179</f>
        <v>0</v>
      </c>
      <c r="BG23" s="210">
        <f>WDM!G179</f>
        <v>0</v>
      </c>
      <c r="BH23" s="210">
        <f>WDM!H179</f>
        <v>0</v>
      </c>
      <c r="BI23" s="210">
        <f>WDM!I179</f>
        <v>0</v>
      </c>
      <c r="BJ23" s="210">
        <f>WDM!J179</f>
        <v>0</v>
      </c>
      <c r="BK23" s="210">
        <f>WDM!K179</f>
        <v>0</v>
      </c>
      <c r="BL23" s="210">
        <f>WDM!L179</f>
        <v>0</v>
      </c>
      <c r="BM23" s="210">
        <f>WDM!M179</f>
        <v>0</v>
      </c>
      <c r="BO23" s="139" t="str">
        <f t="shared" si="4"/>
        <v>DWDM TR 200 Gbps All On board</v>
      </c>
      <c r="BP23" s="210">
        <f>WDM!C210</f>
        <v>58441.600000000006</v>
      </c>
      <c r="BQ23" s="210">
        <f>WDM!D210</f>
        <v>71377.649999999994</v>
      </c>
      <c r="BR23" s="210">
        <f>WDM!E210</f>
        <v>0</v>
      </c>
      <c r="BS23" s="210">
        <f>WDM!F210</f>
        <v>0</v>
      </c>
      <c r="BT23" s="210">
        <f>WDM!G210</f>
        <v>0</v>
      </c>
      <c r="BU23" s="210">
        <f>WDM!H210</f>
        <v>0</v>
      </c>
      <c r="BV23" s="210">
        <f>WDM!I210</f>
        <v>0</v>
      </c>
      <c r="BW23" s="210">
        <f>WDM!J210</f>
        <v>0</v>
      </c>
      <c r="BX23" s="210">
        <f>WDM!K210</f>
        <v>0</v>
      </c>
      <c r="BY23" s="210">
        <f>WDM!L210</f>
        <v>0</v>
      </c>
      <c r="BZ23" s="210">
        <f>WDM!M210</f>
        <v>0</v>
      </c>
      <c r="CB23" s="139" t="str">
        <f t="shared" si="5"/>
        <v>DWDM TR 200 Gbps All On board</v>
      </c>
      <c r="CC23" s="210">
        <f>WDM!C241</f>
        <v>0</v>
      </c>
      <c r="CD23" s="210">
        <f>WDM!D241</f>
        <v>0</v>
      </c>
      <c r="CE23" s="210">
        <f>WDM!E241</f>
        <v>0</v>
      </c>
      <c r="CF23" s="210">
        <f>WDM!F241</f>
        <v>0</v>
      </c>
      <c r="CG23" s="210">
        <f>WDM!G241</f>
        <v>0</v>
      </c>
      <c r="CH23" s="210">
        <f>WDM!H241</f>
        <v>0</v>
      </c>
      <c r="CI23" s="210">
        <f>WDM!I241</f>
        <v>0</v>
      </c>
      <c r="CJ23" s="210">
        <f>WDM!J241</f>
        <v>0</v>
      </c>
      <c r="CK23" s="210">
        <f>WDM!K241</f>
        <v>0</v>
      </c>
      <c r="CL23" s="210">
        <f>WDM!L241</f>
        <v>0</v>
      </c>
      <c r="CM23" s="210">
        <f>WDM!M241</f>
        <v>0</v>
      </c>
      <c r="CN23" s="214"/>
      <c r="CP23" s="270"/>
      <c r="CQ23" s="270"/>
      <c r="CR23" s="301"/>
      <c r="CS23" s="293">
        <v>1</v>
      </c>
      <c r="CT23" s="265">
        <v>1</v>
      </c>
      <c r="CU23" s="300">
        <v>1</v>
      </c>
      <c r="CV23" s="293"/>
      <c r="CW23" s="293">
        <v>2</v>
      </c>
      <c r="CX23" s="279">
        <v>1</v>
      </c>
      <c r="CY23" s="284"/>
      <c r="CZ23" s="270"/>
      <c r="DA23" s="278"/>
      <c r="DB23" s="284"/>
      <c r="DC23" s="270"/>
      <c r="DD23" s="301"/>
      <c r="DE23" s="293">
        <v>1</v>
      </c>
      <c r="DF23" s="265">
        <v>2</v>
      </c>
      <c r="DG23" s="279">
        <v>0</v>
      </c>
      <c r="DH23" s="284"/>
      <c r="DI23" s="270"/>
      <c r="DJ23" s="270"/>
      <c r="DL23" s="139" t="str">
        <f t="shared" si="6"/>
        <v>DWDM TR 200 Gbps All On board</v>
      </c>
      <c r="DM23" s="210">
        <f t="shared" si="7"/>
        <v>73052</v>
      </c>
      <c r="DN23" s="210">
        <f t="shared" si="8"/>
        <v>95170.2</v>
      </c>
      <c r="DO23" s="210">
        <f t="shared" si="9"/>
        <v>0</v>
      </c>
      <c r="DP23" s="210">
        <f t="shared" si="10"/>
        <v>0</v>
      </c>
      <c r="DQ23" s="210">
        <f t="shared" si="11"/>
        <v>0</v>
      </c>
      <c r="DR23" s="210">
        <f t="shared" si="12"/>
        <v>0</v>
      </c>
      <c r="DS23" s="210">
        <f t="shared" si="13"/>
        <v>0</v>
      </c>
      <c r="DT23" s="210">
        <f t="shared" si="14"/>
        <v>0</v>
      </c>
      <c r="DU23" s="210">
        <f t="shared" si="15"/>
        <v>0</v>
      </c>
      <c r="DV23" s="210">
        <f t="shared" si="16"/>
        <v>0</v>
      </c>
      <c r="DW23" s="210">
        <f t="shared" si="17"/>
        <v>0</v>
      </c>
      <c r="DY23" s="139" t="str">
        <f t="shared" si="18"/>
        <v>DWDM TR 200 Gbps All On board</v>
      </c>
      <c r="DZ23" s="210">
        <f t="shared" si="19"/>
        <v>0</v>
      </c>
      <c r="EA23" s="210">
        <f t="shared" si="20"/>
        <v>0</v>
      </c>
      <c r="EB23" s="210">
        <f t="shared" si="21"/>
        <v>0</v>
      </c>
      <c r="EC23" s="210">
        <f t="shared" si="22"/>
        <v>0</v>
      </c>
      <c r="ED23" s="210">
        <f t="shared" si="23"/>
        <v>0</v>
      </c>
      <c r="EE23" s="210">
        <f t="shared" si="24"/>
        <v>0</v>
      </c>
      <c r="EF23" s="210">
        <f t="shared" si="25"/>
        <v>0</v>
      </c>
      <c r="EG23" s="210">
        <f t="shared" si="26"/>
        <v>0</v>
      </c>
      <c r="EH23" s="210">
        <f t="shared" si="27"/>
        <v>0</v>
      </c>
      <c r="EI23" s="210">
        <f t="shared" si="28"/>
        <v>0</v>
      </c>
      <c r="EJ23" s="210">
        <f t="shared" si="29"/>
        <v>0</v>
      </c>
      <c r="EL23" s="139" t="str">
        <f t="shared" si="30"/>
        <v>DWDM TR 200 Gbps All On board</v>
      </c>
      <c r="EM23" s="210">
        <f t="shared" si="31"/>
        <v>131493.6</v>
      </c>
      <c r="EN23" s="210">
        <f t="shared" si="32"/>
        <v>166547.84999999998</v>
      </c>
      <c r="EO23" s="210">
        <f t="shared" si="33"/>
        <v>0</v>
      </c>
      <c r="EP23" s="210">
        <f t="shared" si="34"/>
        <v>0</v>
      </c>
      <c r="EQ23" s="210">
        <f t="shared" si="35"/>
        <v>0</v>
      </c>
      <c r="ER23" s="210">
        <f t="shared" si="36"/>
        <v>0</v>
      </c>
      <c r="ES23" s="210">
        <f t="shared" si="37"/>
        <v>0</v>
      </c>
      <c r="ET23" s="210">
        <f t="shared" si="38"/>
        <v>0</v>
      </c>
      <c r="EU23" s="210">
        <f t="shared" si="39"/>
        <v>0</v>
      </c>
      <c r="EV23" s="210">
        <f t="shared" si="40"/>
        <v>0</v>
      </c>
      <c r="EW23" s="210">
        <f t="shared" si="41"/>
        <v>0</v>
      </c>
      <c r="EY23" s="139" t="str">
        <f t="shared" si="42"/>
        <v>DWDM TR 200 Gbps All On board</v>
      </c>
      <c r="EZ23" s="210">
        <f t="shared" si="43"/>
        <v>14610.400000000001</v>
      </c>
      <c r="FA23" s="210">
        <f t="shared" si="44"/>
        <v>23792.55</v>
      </c>
      <c r="FB23" s="210">
        <f t="shared" si="45"/>
        <v>0</v>
      </c>
      <c r="FC23" s="210">
        <f t="shared" si="46"/>
        <v>0</v>
      </c>
      <c r="FD23" s="210">
        <f t="shared" si="47"/>
        <v>0</v>
      </c>
      <c r="FE23" s="210">
        <f t="shared" si="48"/>
        <v>0</v>
      </c>
      <c r="FF23" s="210">
        <f t="shared" si="49"/>
        <v>0</v>
      </c>
      <c r="FG23" s="210">
        <f t="shared" si="50"/>
        <v>0</v>
      </c>
      <c r="FH23" s="210">
        <f t="shared" si="51"/>
        <v>0</v>
      </c>
      <c r="FI23" s="210">
        <f t="shared" si="52"/>
        <v>0</v>
      </c>
      <c r="FJ23" s="210">
        <f t="shared" si="53"/>
        <v>0</v>
      </c>
      <c r="FL23" s="139" t="str">
        <f t="shared" si="54"/>
        <v>DWDM TR 200 Gbps All On board</v>
      </c>
      <c r="FM23" s="233">
        <f t="shared" si="55"/>
        <v>0.21915600000000002</v>
      </c>
      <c r="FN23" s="233">
        <f t="shared" si="56"/>
        <v>0.2855106</v>
      </c>
      <c r="FO23" s="233">
        <f t="shared" si="57"/>
        <v>0</v>
      </c>
      <c r="FP23" s="233">
        <f t="shared" si="58"/>
        <v>0</v>
      </c>
      <c r="FQ23" s="233">
        <f t="shared" si="59"/>
        <v>0</v>
      </c>
      <c r="FR23" s="233">
        <f t="shared" si="60"/>
        <v>0</v>
      </c>
      <c r="FS23" s="233">
        <f t="shared" si="61"/>
        <v>0</v>
      </c>
      <c r="FT23" s="233">
        <f t="shared" si="62"/>
        <v>0</v>
      </c>
      <c r="FU23" s="233">
        <f t="shared" si="63"/>
        <v>0</v>
      </c>
      <c r="FV23" s="233">
        <f t="shared" si="64"/>
        <v>0</v>
      </c>
      <c r="FW23" s="233">
        <f t="shared" si="65"/>
        <v>0</v>
      </c>
      <c r="FY23" s="139" t="str">
        <f t="shared" si="66"/>
        <v>DWDM TR 200 Gbps All On board</v>
      </c>
      <c r="FZ23" s="233">
        <f t="shared" si="67"/>
        <v>0</v>
      </c>
      <c r="GA23" s="233">
        <f t="shared" si="68"/>
        <v>0</v>
      </c>
      <c r="GB23" s="233">
        <f t="shared" si="69"/>
        <v>0</v>
      </c>
      <c r="GC23" s="233">
        <f t="shared" si="70"/>
        <v>0</v>
      </c>
      <c r="GD23" s="233">
        <f t="shared" si="71"/>
        <v>0</v>
      </c>
      <c r="GE23" s="233">
        <f t="shared" si="72"/>
        <v>0</v>
      </c>
      <c r="GF23" s="233">
        <f t="shared" si="73"/>
        <v>0</v>
      </c>
      <c r="GG23" s="233">
        <f t="shared" si="74"/>
        <v>0</v>
      </c>
      <c r="GH23" s="233">
        <f t="shared" si="75"/>
        <v>0</v>
      </c>
      <c r="GI23" s="233">
        <f t="shared" si="76"/>
        <v>0</v>
      </c>
      <c r="GJ23" s="233">
        <f t="shared" si="77"/>
        <v>0</v>
      </c>
      <c r="GL23" s="139" t="str">
        <f t="shared" si="78"/>
        <v>DWDM TR 200 Gbps All On board</v>
      </c>
      <c r="GM23" s="310">
        <f t="shared" si="79"/>
        <v>0.65746800000000005</v>
      </c>
      <c r="GN23" s="310">
        <f t="shared" si="80"/>
        <v>0.83273925000000004</v>
      </c>
      <c r="GO23" s="310">
        <f t="shared" si="81"/>
        <v>0</v>
      </c>
      <c r="GP23" s="310">
        <f t="shared" si="82"/>
        <v>0</v>
      </c>
      <c r="GQ23" s="310">
        <f t="shared" si="83"/>
        <v>0</v>
      </c>
      <c r="GR23" s="310">
        <f t="shared" si="84"/>
        <v>0</v>
      </c>
      <c r="GS23" s="310">
        <f t="shared" si="85"/>
        <v>0</v>
      </c>
      <c r="GT23" s="310">
        <f t="shared" si="86"/>
        <v>0</v>
      </c>
      <c r="GU23" s="310">
        <f t="shared" si="87"/>
        <v>0</v>
      </c>
      <c r="GV23" s="310">
        <f t="shared" si="88"/>
        <v>0</v>
      </c>
      <c r="GW23" s="310">
        <f t="shared" si="89"/>
        <v>0</v>
      </c>
      <c r="GY23" s="139" t="str">
        <f t="shared" si="90"/>
        <v>DWDM TR 200 Gbps All On board</v>
      </c>
      <c r="GZ23" s="310">
        <f>$HE$5*10^-6*WDM!Q274*'Lenses &amp; detectors'!EZ23</f>
        <v>9.5631709090909105</v>
      </c>
      <c r="HA23" s="310">
        <f>$HE$5*10^-6*WDM!R274*'Lenses &amp; detectors'!FA23</f>
        <v>12.458644363636362</v>
      </c>
      <c r="HB23" s="310">
        <f>$HE$5*10^-6*WDM!S274*'Lenses &amp; detectors'!FB23</f>
        <v>0</v>
      </c>
      <c r="HC23" s="310">
        <f>$HE$5*10^-6*WDM!T274*'Lenses &amp; detectors'!FC23</f>
        <v>0</v>
      </c>
      <c r="HD23" s="310">
        <f>$HE$5*10^-6*WDM!U274*'Lenses &amp; detectors'!FD23</f>
        <v>0</v>
      </c>
      <c r="HE23" s="310">
        <f>$HE$5*10^-6*WDM!V274*'Lenses &amp; detectors'!FE23</f>
        <v>0</v>
      </c>
      <c r="HF23" s="310">
        <f>$HE$5*10^-6*WDM!W274*'Lenses &amp; detectors'!FF23</f>
        <v>0</v>
      </c>
      <c r="HG23" s="310">
        <f>$HE$5*10^-6*WDM!X274*'Lenses &amp; detectors'!FG23</f>
        <v>0</v>
      </c>
      <c r="HH23" s="310">
        <f>$HE$5*10^-6*WDM!Y274*'Lenses &amp; detectors'!FH23</f>
        <v>0</v>
      </c>
      <c r="HI23" s="310">
        <f>$HE$5*10^-6*WDM!Z274*'Lenses &amp; detectors'!FI23</f>
        <v>0</v>
      </c>
      <c r="HJ23" s="310">
        <f>$HE$5*10^-6*WDM!AA274*'Lenses &amp; detectors'!FJ23</f>
        <v>0</v>
      </c>
      <c r="HL23" s="139" t="str">
        <f t="shared" si="91"/>
        <v>DWDM TR 200 Gbps All On board</v>
      </c>
      <c r="HM23" s="233">
        <f t="shared" si="92"/>
        <v>3.0000000000000004</v>
      </c>
      <c r="HN23" s="233">
        <f t="shared" si="93"/>
        <v>3</v>
      </c>
      <c r="HO23" s="233" t="str">
        <f t="shared" si="94"/>
        <v/>
      </c>
      <c r="HP23" s="233" t="str">
        <f t="shared" si="95"/>
        <v/>
      </c>
      <c r="HQ23" s="233" t="str">
        <f t="shared" si="96"/>
        <v/>
      </c>
      <c r="HR23" s="233" t="str">
        <f t="shared" si="97"/>
        <v/>
      </c>
      <c r="HS23" s="233" t="str">
        <f t="shared" si="98"/>
        <v/>
      </c>
      <c r="HT23" s="233" t="str">
        <f t="shared" si="99"/>
        <v/>
      </c>
      <c r="HU23" s="233" t="str">
        <f t="shared" si="100"/>
        <v/>
      </c>
      <c r="HV23" s="233" t="str">
        <f t="shared" si="101"/>
        <v/>
      </c>
      <c r="HW23" s="233" t="str">
        <f t="shared" si="102"/>
        <v/>
      </c>
      <c r="HY23" s="139" t="str">
        <f t="shared" si="103"/>
        <v>DWDM TR 200 Gbps All On board</v>
      </c>
      <c r="HZ23" s="233" t="str">
        <f t="shared" si="104"/>
        <v/>
      </c>
      <c r="IA23" s="233" t="str">
        <f t="shared" si="105"/>
        <v/>
      </c>
      <c r="IB23" s="233" t="str">
        <f t="shared" si="106"/>
        <v/>
      </c>
      <c r="IC23" s="233" t="str">
        <f t="shared" si="107"/>
        <v/>
      </c>
      <c r="ID23" s="233" t="str">
        <f t="shared" si="108"/>
        <v/>
      </c>
      <c r="IE23" s="233" t="str">
        <f t="shared" si="109"/>
        <v/>
      </c>
      <c r="IF23" s="233" t="str">
        <f t="shared" si="110"/>
        <v/>
      </c>
      <c r="IG23" s="233" t="str">
        <f t="shared" si="111"/>
        <v/>
      </c>
      <c r="IH23" s="233" t="str">
        <f t="shared" si="112"/>
        <v/>
      </c>
      <c r="II23" s="233" t="str">
        <f t="shared" si="113"/>
        <v/>
      </c>
      <c r="IJ23" s="233" t="str">
        <f t="shared" si="114"/>
        <v/>
      </c>
      <c r="IL23" s="139" t="str">
        <f t="shared" si="115"/>
        <v>DWDM TR 200 Gbps All On board</v>
      </c>
      <c r="IM23" s="233">
        <f t="shared" si="116"/>
        <v>5</v>
      </c>
      <c r="IN23" s="233">
        <f t="shared" si="117"/>
        <v>5.0000000000000009</v>
      </c>
      <c r="IO23" s="233" t="str">
        <f t="shared" si="118"/>
        <v/>
      </c>
      <c r="IP23" s="233" t="str">
        <f t="shared" si="119"/>
        <v/>
      </c>
      <c r="IQ23" s="233" t="str">
        <f t="shared" si="120"/>
        <v/>
      </c>
      <c r="IR23" s="233" t="str">
        <f t="shared" si="121"/>
        <v/>
      </c>
      <c r="IS23" s="233" t="str">
        <f t="shared" si="122"/>
        <v/>
      </c>
      <c r="IT23" s="233" t="str">
        <f t="shared" si="123"/>
        <v/>
      </c>
      <c r="IU23" s="233" t="str">
        <f t="shared" si="124"/>
        <v/>
      </c>
      <c r="IV23" s="233" t="str">
        <f t="shared" si="125"/>
        <v/>
      </c>
      <c r="IW23" s="233" t="str">
        <f t="shared" si="126"/>
        <v/>
      </c>
      <c r="IY23" s="139" t="str">
        <f t="shared" si="127"/>
        <v>DWDM TR 200 Gbps All On board</v>
      </c>
      <c r="IZ23" s="233">
        <f t="shared" si="128"/>
        <v>654.5454545454545</v>
      </c>
      <c r="JA23" s="233">
        <f t="shared" si="129"/>
        <v>523.63636363636351</v>
      </c>
      <c r="JB23" s="233" t="str">
        <f t="shared" si="130"/>
        <v/>
      </c>
      <c r="JC23" s="233" t="str">
        <f t="shared" si="131"/>
        <v/>
      </c>
      <c r="JD23" s="233" t="str">
        <f t="shared" si="132"/>
        <v/>
      </c>
      <c r="JE23" s="233" t="str">
        <f t="shared" si="133"/>
        <v/>
      </c>
      <c r="JF23" s="233" t="str">
        <f t="shared" si="134"/>
        <v/>
      </c>
      <c r="JG23" s="233" t="str">
        <f t="shared" si="135"/>
        <v/>
      </c>
      <c r="JH23" s="233" t="str">
        <f t="shared" si="136"/>
        <v/>
      </c>
      <c r="JI23" s="233" t="str">
        <f t="shared" si="137"/>
        <v/>
      </c>
      <c r="JJ23" s="233" t="str">
        <f t="shared" si="138"/>
        <v/>
      </c>
    </row>
    <row r="24" spans="1:270">
      <c r="A24" s="110" t="s">
        <v>64</v>
      </c>
      <c r="B24" s="139" t="str">
        <f>WDM!B87</f>
        <v>DWDM TR 200 Gbps All CFP2-DCO</v>
      </c>
      <c r="C24" s="210">
        <f>WDM!C87</f>
        <v>0</v>
      </c>
      <c r="D24" s="210">
        <f>WDM!D87</f>
        <v>0</v>
      </c>
      <c r="E24" s="210">
        <f>WDM!E87</f>
        <v>0</v>
      </c>
      <c r="F24" s="210">
        <f>WDM!F87</f>
        <v>0</v>
      </c>
      <c r="G24" s="210">
        <f>WDM!G87</f>
        <v>0</v>
      </c>
      <c r="H24" s="210">
        <f>WDM!H87</f>
        <v>0</v>
      </c>
      <c r="I24" s="210">
        <f>WDM!I87</f>
        <v>0</v>
      </c>
      <c r="J24" s="210">
        <f>WDM!J87</f>
        <v>0</v>
      </c>
      <c r="K24" s="210">
        <f>WDM!K87</f>
        <v>0</v>
      </c>
      <c r="L24" s="210">
        <f>WDM!L87</f>
        <v>0</v>
      </c>
      <c r="M24" s="210">
        <f>WDM!M87</f>
        <v>0</v>
      </c>
      <c r="O24" s="139" t="str">
        <f t="shared" si="0"/>
        <v>DWDM TR 200 Gbps All CFP2-DCO</v>
      </c>
      <c r="P24" s="210">
        <f>WDM!C118</f>
        <v>0</v>
      </c>
      <c r="Q24" s="210">
        <f>WDM!D118</f>
        <v>8573.2999999999975</v>
      </c>
      <c r="R24" s="210">
        <f>WDM!E118</f>
        <v>0</v>
      </c>
      <c r="S24" s="210">
        <f>WDM!F118</f>
        <v>0</v>
      </c>
      <c r="T24" s="210">
        <f>WDM!G118</f>
        <v>0</v>
      </c>
      <c r="U24" s="210">
        <f>WDM!H118</f>
        <v>0</v>
      </c>
      <c r="V24" s="210">
        <f>WDM!I118</f>
        <v>0</v>
      </c>
      <c r="W24" s="210">
        <f>WDM!J118</f>
        <v>0</v>
      </c>
      <c r="X24" s="210">
        <f>WDM!K118</f>
        <v>0</v>
      </c>
      <c r="Y24" s="210">
        <f>WDM!L118</f>
        <v>0</v>
      </c>
      <c r="Z24" s="210">
        <f>WDM!M118</f>
        <v>0</v>
      </c>
      <c r="AB24" s="139" t="str">
        <f t="shared" si="1"/>
        <v>DWDM TR 200 Gbps All CFP2-DCO</v>
      </c>
      <c r="AC24" s="210">
        <f>WDM!C56</f>
        <v>30745</v>
      </c>
      <c r="AD24" s="210">
        <f>WDM!D56</f>
        <v>77159.7</v>
      </c>
      <c r="AE24" s="210">
        <f>WDM!E56</f>
        <v>0</v>
      </c>
      <c r="AF24" s="210">
        <f>WDM!F56</f>
        <v>0</v>
      </c>
      <c r="AG24" s="210">
        <f>WDM!G56</f>
        <v>0</v>
      </c>
      <c r="AH24" s="210">
        <f>WDM!H56</f>
        <v>0</v>
      </c>
      <c r="AI24" s="210">
        <f>WDM!I56</f>
        <v>0</v>
      </c>
      <c r="AJ24" s="210">
        <f>WDM!J56</f>
        <v>0</v>
      </c>
      <c r="AK24" s="210">
        <f>WDM!K56</f>
        <v>0</v>
      </c>
      <c r="AL24" s="210">
        <f>WDM!L56</f>
        <v>0</v>
      </c>
      <c r="AM24" s="210">
        <f>WDM!M56</f>
        <v>0</v>
      </c>
      <c r="AO24" s="139" t="str">
        <f t="shared" si="2"/>
        <v>DWDM TR 200 Gbps All CFP2-DCO</v>
      </c>
      <c r="AP24" s="210">
        <f>WDM!C149</f>
        <v>0</v>
      </c>
      <c r="AQ24" s="210">
        <f>WDM!D149</f>
        <v>0</v>
      </c>
      <c r="AR24" s="210">
        <f>WDM!E149</f>
        <v>0</v>
      </c>
      <c r="AS24" s="210">
        <f>WDM!F149</f>
        <v>0</v>
      </c>
      <c r="AT24" s="210">
        <f>WDM!G149</f>
        <v>0</v>
      </c>
      <c r="AU24" s="210">
        <f>WDM!H149</f>
        <v>0</v>
      </c>
      <c r="AV24" s="210">
        <f>WDM!I149</f>
        <v>0</v>
      </c>
      <c r="AW24" s="210">
        <f>WDM!J149</f>
        <v>0</v>
      </c>
      <c r="AX24" s="210">
        <f>WDM!K149</f>
        <v>0</v>
      </c>
      <c r="AY24" s="210">
        <f>WDM!L149</f>
        <v>0</v>
      </c>
      <c r="AZ24" s="210">
        <f>WDM!M149</f>
        <v>0</v>
      </c>
      <c r="BB24" s="139" t="str">
        <f t="shared" si="3"/>
        <v>DWDM TR 200 Gbps All CFP2-DCO</v>
      </c>
      <c r="BC24" s="210">
        <f>WDM!C180</f>
        <v>0</v>
      </c>
      <c r="BD24" s="210">
        <f>WDM!D180</f>
        <v>0</v>
      </c>
      <c r="BE24" s="210">
        <f>WDM!E180</f>
        <v>0</v>
      </c>
      <c r="BF24" s="210">
        <f>WDM!F180</f>
        <v>0</v>
      </c>
      <c r="BG24" s="210">
        <f>WDM!G180</f>
        <v>0</v>
      </c>
      <c r="BH24" s="210">
        <f>WDM!H180</f>
        <v>0</v>
      </c>
      <c r="BI24" s="210">
        <f>WDM!I180</f>
        <v>0</v>
      </c>
      <c r="BJ24" s="210">
        <f>WDM!J180</f>
        <v>0</v>
      </c>
      <c r="BK24" s="210">
        <f>WDM!K180</f>
        <v>0</v>
      </c>
      <c r="BL24" s="210">
        <f>WDM!L180</f>
        <v>0</v>
      </c>
      <c r="BM24" s="210">
        <f>WDM!M180</f>
        <v>0</v>
      </c>
      <c r="BO24" s="139" t="str">
        <f t="shared" si="4"/>
        <v>DWDM TR 200 Gbps All CFP2-DCO</v>
      </c>
      <c r="BP24" s="210">
        <f>WDM!C211</f>
        <v>0</v>
      </c>
      <c r="BQ24" s="210">
        <f>WDM!D211</f>
        <v>0</v>
      </c>
      <c r="BR24" s="210">
        <f>WDM!E211</f>
        <v>0</v>
      </c>
      <c r="BS24" s="210">
        <f>WDM!F211</f>
        <v>0</v>
      </c>
      <c r="BT24" s="210">
        <f>WDM!G211</f>
        <v>0</v>
      </c>
      <c r="BU24" s="210">
        <f>WDM!H211</f>
        <v>0</v>
      </c>
      <c r="BV24" s="210">
        <f>WDM!I211</f>
        <v>0</v>
      </c>
      <c r="BW24" s="210">
        <f>WDM!J211</f>
        <v>0</v>
      </c>
      <c r="BX24" s="210">
        <f>WDM!K211</f>
        <v>0</v>
      </c>
      <c r="BY24" s="210">
        <f>WDM!L211</f>
        <v>0</v>
      </c>
      <c r="BZ24" s="210">
        <f>WDM!M211</f>
        <v>0</v>
      </c>
      <c r="CB24" s="139" t="str">
        <f t="shared" si="5"/>
        <v>DWDM TR 200 Gbps All CFP2-DCO</v>
      </c>
      <c r="CC24" s="210">
        <f>WDM!C242</f>
        <v>0</v>
      </c>
      <c r="CD24" s="210">
        <f>WDM!D242</f>
        <v>0</v>
      </c>
      <c r="CE24" s="210">
        <f>WDM!E242</f>
        <v>0</v>
      </c>
      <c r="CF24" s="210">
        <f>WDM!F242</f>
        <v>0</v>
      </c>
      <c r="CG24" s="210">
        <f>WDM!G242</f>
        <v>0</v>
      </c>
      <c r="CH24" s="210">
        <f>WDM!H242</f>
        <v>0</v>
      </c>
      <c r="CI24" s="210">
        <f>WDM!I242</f>
        <v>0</v>
      </c>
      <c r="CJ24" s="210">
        <f>WDM!J242</f>
        <v>0</v>
      </c>
      <c r="CK24" s="210">
        <f>WDM!K242</f>
        <v>0</v>
      </c>
      <c r="CL24" s="210">
        <f>WDM!L242</f>
        <v>0</v>
      </c>
      <c r="CM24" s="210">
        <f>WDM!M242</f>
        <v>0</v>
      </c>
      <c r="CN24" s="214"/>
      <c r="CP24" s="270"/>
      <c r="CQ24" s="270"/>
      <c r="CR24" s="301"/>
      <c r="CS24" s="293">
        <v>1</v>
      </c>
      <c r="CT24" s="265">
        <v>1</v>
      </c>
      <c r="CU24" s="300">
        <v>1</v>
      </c>
      <c r="CV24" s="293"/>
      <c r="CW24" s="293">
        <v>2</v>
      </c>
      <c r="CX24" s="279">
        <v>1</v>
      </c>
      <c r="CY24" s="284"/>
      <c r="CZ24" s="270"/>
      <c r="DA24" s="278"/>
      <c r="DB24" s="284"/>
      <c r="DC24" s="270"/>
      <c r="DD24" s="301"/>
      <c r="DE24" s="295"/>
      <c r="DF24" s="270"/>
      <c r="DG24" s="278"/>
      <c r="DH24" s="284"/>
      <c r="DI24" s="270"/>
      <c r="DJ24" s="270"/>
      <c r="DL24" s="139" t="str">
        <f t="shared" si="6"/>
        <v>DWDM TR 200 Gbps All CFP2-DCO</v>
      </c>
      <c r="DM24" s="210">
        <f t="shared" si="7"/>
        <v>0</v>
      </c>
      <c r="DN24" s="210">
        <f t="shared" si="8"/>
        <v>8573.2999999999975</v>
      </c>
      <c r="DO24" s="210">
        <f t="shared" si="9"/>
        <v>0</v>
      </c>
      <c r="DP24" s="210">
        <f t="shared" si="10"/>
        <v>0</v>
      </c>
      <c r="DQ24" s="210">
        <f t="shared" si="11"/>
        <v>0</v>
      </c>
      <c r="DR24" s="210">
        <f t="shared" si="12"/>
        <v>0</v>
      </c>
      <c r="DS24" s="210">
        <f t="shared" si="13"/>
        <v>0</v>
      </c>
      <c r="DT24" s="210">
        <f t="shared" si="14"/>
        <v>0</v>
      </c>
      <c r="DU24" s="210">
        <f t="shared" si="15"/>
        <v>0</v>
      </c>
      <c r="DV24" s="210">
        <f t="shared" si="16"/>
        <v>0</v>
      </c>
      <c r="DW24" s="210">
        <f t="shared" si="17"/>
        <v>0</v>
      </c>
      <c r="DY24" s="139" t="str">
        <f t="shared" si="18"/>
        <v>DWDM TR 200 Gbps All CFP2-DCO</v>
      </c>
      <c r="DZ24" s="210">
        <f t="shared" si="19"/>
        <v>0</v>
      </c>
      <c r="EA24" s="210">
        <f t="shared" si="20"/>
        <v>0</v>
      </c>
      <c r="EB24" s="210">
        <f t="shared" si="21"/>
        <v>0</v>
      </c>
      <c r="EC24" s="210">
        <f t="shared" si="22"/>
        <v>0</v>
      </c>
      <c r="ED24" s="210">
        <f t="shared" si="23"/>
        <v>0</v>
      </c>
      <c r="EE24" s="210">
        <f t="shared" si="24"/>
        <v>0</v>
      </c>
      <c r="EF24" s="210">
        <f t="shared" si="25"/>
        <v>0</v>
      </c>
      <c r="EG24" s="210">
        <f t="shared" si="26"/>
        <v>0</v>
      </c>
      <c r="EH24" s="210">
        <f t="shared" si="27"/>
        <v>0</v>
      </c>
      <c r="EI24" s="210">
        <f t="shared" si="28"/>
        <v>0</v>
      </c>
      <c r="EJ24" s="210">
        <f t="shared" si="29"/>
        <v>0</v>
      </c>
      <c r="EL24" s="139" t="str">
        <f t="shared" si="30"/>
        <v>DWDM TR 200 Gbps All CFP2-DCO</v>
      </c>
      <c r="EM24" s="210">
        <f t="shared" si="31"/>
        <v>61490</v>
      </c>
      <c r="EN24" s="210">
        <f t="shared" si="32"/>
        <v>162892.69999999998</v>
      </c>
      <c r="EO24" s="210">
        <f t="shared" si="33"/>
        <v>0</v>
      </c>
      <c r="EP24" s="210">
        <f t="shared" si="34"/>
        <v>0</v>
      </c>
      <c r="EQ24" s="210">
        <f t="shared" si="35"/>
        <v>0</v>
      </c>
      <c r="ER24" s="210">
        <f t="shared" si="36"/>
        <v>0</v>
      </c>
      <c r="ES24" s="210">
        <f t="shared" si="37"/>
        <v>0</v>
      </c>
      <c r="ET24" s="210">
        <f t="shared" si="38"/>
        <v>0</v>
      </c>
      <c r="EU24" s="210">
        <f t="shared" si="39"/>
        <v>0</v>
      </c>
      <c r="EV24" s="210">
        <f t="shared" si="40"/>
        <v>0</v>
      </c>
      <c r="EW24" s="210">
        <f t="shared" si="41"/>
        <v>0</v>
      </c>
      <c r="EY24" s="139" t="str">
        <f t="shared" si="42"/>
        <v>DWDM TR 200 Gbps All CFP2-DCO</v>
      </c>
      <c r="EZ24" s="210">
        <f t="shared" si="43"/>
        <v>30745</v>
      </c>
      <c r="FA24" s="210">
        <f t="shared" si="44"/>
        <v>85733</v>
      </c>
      <c r="FB24" s="210">
        <f t="shared" si="45"/>
        <v>0</v>
      </c>
      <c r="FC24" s="210">
        <f t="shared" si="46"/>
        <v>0</v>
      </c>
      <c r="FD24" s="210">
        <f t="shared" si="47"/>
        <v>0</v>
      </c>
      <c r="FE24" s="210">
        <f t="shared" si="48"/>
        <v>0</v>
      </c>
      <c r="FF24" s="210">
        <f t="shared" si="49"/>
        <v>0</v>
      </c>
      <c r="FG24" s="210">
        <f t="shared" si="50"/>
        <v>0</v>
      </c>
      <c r="FH24" s="210">
        <f t="shared" si="51"/>
        <v>0</v>
      </c>
      <c r="FI24" s="210">
        <f t="shared" si="52"/>
        <v>0</v>
      </c>
      <c r="FJ24" s="210">
        <f t="shared" si="53"/>
        <v>0</v>
      </c>
      <c r="FL24" s="139" t="str">
        <f t="shared" si="54"/>
        <v>DWDM TR 200 Gbps All CFP2-DCO</v>
      </c>
      <c r="FM24" s="233">
        <f t="shared" si="55"/>
        <v>0</v>
      </c>
      <c r="FN24" s="233">
        <f t="shared" si="56"/>
        <v>2.5719899999999993E-2</v>
      </c>
      <c r="FO24" s="233">
        <f t="shared" si="57"/>
        <v>0</v>
      </c>
      <c r="FP24" s="233">
        <f t="shared" si="58"/>
        <v>0</v>
      </c>
      <c r="FQ24" s="233">
        <f t="shared" si="59"/>
        <v>0</v>
      </c>
      <c r="FR24" s="233">
        <f t="shared" si="60"/>
        <v>0</v>
      </c>
      <c r="FS24" s="233">
        <f t="shared" si="61"/>
        <v>0</v>
      </c>
      <c r="FT24" s="233">
        <f t="shared" si="62"/>
        <v>0</v>
      </c>
      <c r="FU24" s="233">
        <f t="shared" si="63"/>
        <v>0</v>
      </c>
      <c r="FV24" s="233">
        <f t="shared" si="64"/>
        <v>0</v>
      </c>
      <c r="FW24" s="233">
        <f t="shared" si="65"/>
        <v>0</v>
      </c>
      <c r="FY24" s="139" t="str">
        <f t="shared" si="66"/>
        <v>DWDM TR 200 Gbps All CFP2-DCO</v>
      </c>
      <c r="FZ24" s="233">
        <f t="shared" si="67"/>
        <v>0</v>
      </c>
      <c r="GA24" s="233">
        <f t="shared" si="68"/>
        <v>0</v>
      </c>
      <c r="GB24" s="233">
        <f t="shared" si="69"/>
        <v>0</v>
      </c>
      <c r="GC24" s="233">
        <f t="shared" si="70"/>
        <v>0</v>
      </c>
      <c r="GD24" s="233">
        <f t="shared" si="71"/>
        <v>0</v>
      </c>
      <c r="GE24" s="233">
        <f t="shared" si="72"/>
        <v>0</v>
      </c>
      <c r="GF24" s="233">
        <f t="shared" si="73"/>
        <v>0</v>
      </c>
      <c r="GG24" s="233">
        <f t="shared" si="74"/>
        <v>0</v>
      </c>
      <c r="GH24" s="233">
        <f t="shared" si="75"/>
        <v>0</v>
      </c>
      <c r="GI24" s="233">
        <f t="shared" si="76"/>
        <v>0</v>
      </c>
      <c r="GJ24" s="233">
        <f t="shared" si="77"/>
        <v>0</v>
      </c>
      <c r="GL24" s="139" t="str">
        <f t="shared" si="78"/>
        <v>DWDM TR 200 Gbps All CFP2-DCO</v>
      </c>
      <c r="GM24" s="310">
        <f t="shared" si="79"/>
        <v>0.30745</v>
      </c>
      <c r="GN24" s="310">
        <f t="shared" si="80"/>
        <v>0.81446350000000001</v>
      </c>
      <c r="GO24" s="310">
        <f t="shared" si="81"/>
        <v>0</v>
      </c>
      <c r="GP24" s="310">
        <f t="shared" si="82"/>
        <v>0</v>
      </c>
      <c r="GQ24" s="310">
        <f t="shared" si="83"/>
        <v>0</v>
      </c>
      <c r="GR24" s="310">
        <f t="shared" si="84"/>
        <v>0</v>
      </c>
      <c r="GS24" s="310">
        <f t="shared" si="85"/>
        <v>0</v>
      </c>
      <c r="GT24" s="310">
        <f t="shared" si="86"/>
        <v>0</v>
      </c>
      <c r="GU24" s="310">
        <f t="shared" si="87"/>
        <v>0</v>
      </c>
      <c r="GV24" s="310">
        <f t="shared" si="88"/>
        <v>0</v>
      </c>
      <c r="GW24" s="310">
        <f t="shared" si="89"/>
        <v>0</v>
      </c>
      <c r="GY24" s="139" t="str">
        <f t="shared" si="90"/>
        <v>DWDM TR 200 Gbps All CFP2-DCO</v>
      </c>
      <c r="GZ24" s="310">
        <f>$HE$5*10^-6*WDM!Q275*'Lenses &amp; detectors'!EZ24</f>
        <v>13.83525</v>
      </c>
      <c r="HA24" s="310">
        <f>$HE$5*10^-6*WDM!R275*'Lenses &amp; detectors'!FA24</f>
        <v>30.863879999999998</v>
      </c>
      <c r="HB24" s="310">
        <f>$HE$5*10^-6*WDM!S275*'Lenses &amp; detectors'!FB24</f>
        <v>0</v>
      </c>
      <c r="HC24" s="310">
        <f>$HE$5*10^-6*WDM!T275*'Lenses &amp; detectors'!FC24</f>
        <v>0</v>
      </c>
      <c r="HD24" s="310">
        <f>$HE$5*10^-6*WDM!U275*'Lenses &amp; detectors'!FD24</f>
        <v>0</v>
      </c>
      <c r="HE24" s="310">
        <f>$HE$5*10^-6*WDM!V275*'Lenses &amp; detectors'!FE24</f>
        <v>0</v>
      </c>
      <c r="HF24" s="310">
        <f>$HE$5*10^-6*WDM!W275*'Lenses &amp; detectors'!FF24</f>
        <v>0</v>
      </c>
      <c r="HG24" s="310">
        <f>$HE$5*10^-6*WDM!X275*'Lenses &amp; detectors'!FG24</f>
        <v>0</v>
      </c>
      <c r="HH24" s="310">
        <f>$HE$5*10^-6*WDM!Y275*'Lenses &amp; detectors'!FH24</f>
        <v>0</v>
      </c>
      <c r="HI24" s="310">
        <f>$HE$5*10^-6*WDM!Z275*'Lenses &amp; detectors'!FI24</f>
        <v>0</v>
      </c>
      <c r="HJ24" s="310">
        <f>$HE$5*10^-6*WDM!AA275*'Lenses &amp; detectors'!FJ24</f>
        <v>0</v>
      </c>
      <c r="HL24" s="139" t="str">
        <f t="shared" si="91"/>
        <v>DWDM TR 200 Gbps All CFP2-DCO</v>
      </c>
      <c r="HM24" s="233" t="str">
        <f t="shared" si="92"/>
        <v/>
      </c>
      <c r="HN24" s="233">
        <f t="shared" si="93"/>
        <v>3</v>
      </c>
      <c r="HO24" s="233" t="str">
        <f t="shared" si="94"/>
        <v/>
      </c>
      <c r="HP24" s="233" t="str">
        <f t="shared" si="95"/>
        <v/>
      </c>
      <c r="HQ24" s="233" t="str">
        <f t="shared" si="96"/>
        <v/>
      </c>
      <c r="HR24" s="233" t="str">
        <f t="shared" si="97"/>
        <v/>
      </c>
      <c r="HS24" s="233" t="str">
        <f t="shared" si="98"/>
        <v/>
      </c>
      <c r="HT24" s="233" t="str">
        <f t="shared" si="99"/>
        <v/>
      </c>
      <c r="HU24" s="233" t="str">
        <f t="shared" si="100"/>
        <v/>
      </c>
      <c r="HV24" s="233" t="str">
        <f t="shared" si="101"/>
        <v/>
      </c>
      <c r="HW24" s="233" t="str">
        <f t="shared" si="102"/>
        <v/>
      </c>
      <c r="HY24" s="139" t="str">
        <f t="shared" si="103"/>
        <v>DWDM TR 200 Gbps All CFP2-DCO</v>
      </c>
      <c r="HZ24" s="233" t="str">
        <f t="shared" si="104"/>
        <v/>
      </c>
      <c r="IA24" s="233" t="str">
        <f t="shared" si="105"/>
        <v/>
      </c>
      <c r="IB24" s="233" t="str">
        <f t="shared" si="106"/>
        <v/>
      </c>
      <c r="IC24" s="233" t="str">
        <f t="shared" si="107"/>
        <v/>
      </c>
      <c r="ID24" s="233" t="str">
        <f t="shared" si="108"/>
        <v/>
      </c>
      <c r="IE24" s="233" t="str">
        <f t="shared" si="109"/>
        <v/>
      </c>
      <c r="IF24" s="233" t="str">
        <f t="shared" si="110"/>
        <v/>
      </c>
      <c r="IG24" s="233" t="str">
        <f t="shared" si="111"/>
        <v/>
      </c>
      <c r="IH24" s="233" t="str">
        <f t="shared" si="112"/>
        <v/>
      </c>
      <c r="II24" s="233" t="str">
        <f t="shared" si="113"/>
        <v/>
      </c>
      <c r="IJ24" s="233" t="str">
        <f t="shared" si="114"/>
        <v/>
      </c>
      <c r="IL24" s="139" t="str">
        <f t="shared" si="115"/>
        <v>DWDM TR 200 Gbps All CFP2-DCO</v>
      </c>
      <c r="IM24" s="233">
        <f t="shared" si="116"/>
        <v>5</v>
      </c>
      <c r="IN24" s="233">
        <f t="shared" si="117"/>
        <v>5.0000000000000009</v>
      </c>
      <c r="IO24" s="233" t="str">
        <f t="shared" si="118"/>
        <v/>
      </c>
      <c r="IP24" s="233" t="str">
        <f t="shared" si="119"/>
        <v/>
      </c>
      <c r="IQ24" s="233" t="str">
        <f t="shared" si="120"/>
        <v/>
      </c>
      <c r="IR24" s="233" t="str">
        <f t="shared" si="121"/>
        <v/>
      </c>
      <c r="IS24" s="233" t="str">
        <f t="shared" si="122"/>
        <v/>
      </c>
      <c r="IT24" s="233" t="str">
        <f t="shared" si="123"/>
        <v/>
      </c>
      <c r="IU24" s="233" t="str">
        <f t="shared" si="124"/>
        <v/>
      </c>
      <c r="IV24" s="233" t="str">
        <f t="shared" si="125"/>
        <v/>
      </c>
      <c r="IW24" s="233" t="str">
        <f t="shared" si="126"/>
        <v/>
      </c>
      <c r="IY24" s="139" t="str">
        <f t="shared" si="127"/>
        <v>DWDM TR 200 Gbps All CFP2-DCO</v>
      </c>
      <c r="IZ24" s="233">
        <f t="shared" si="128"/>
        <v>450</v>
      </c>
      <c r="JA24" s="233">
        <f t="shared" si="129"/>
        <v>360</v>
      </c>
      <c r="JB24" s="233" t="str">
        <f t="shared" si="130"/>
        <v/>
      </c>
      <c r="JC24" s="233" t="str">
        <f t="shared" si="131"/>
        <v/>
      </c>
      <c r="JD24" s="233" t="str">
        <f t="shared" si="132"/>
        <v/>
      </c>
      <c r="JE24" s="233" t="str">
        <f t="shared" si="133"/>
        <v/>
      </c>
      <c r="JF24" s="233" t="str">
        <f t="shared" si="134"/>
        <v/>
      </c>
      <c r="JG24" s="233" t="str">
        <f t="shared" si="135"/>
        <v/>
      </c>
      <c r="JH24" s="233" t="str">
        <f t="shared" si="136"/>
        <v/>
      </c>
      <c r="JI24" s="233" t="str">
        <f t="shared" si="137"/>
        <v/>
      </c>
      <c r="JJ24" s="233" t="str">
        <f t="shared" si="138"/>
        <v/>
      </c>
    </row>
    <row r="25" spans="1:270">
      <c r="A25" s="110" t="s">
        <v>64</v>
      </c>
      <c r="B25" s="139" t="str">
        <f>WDM!B88</f>
        <v>DWDM TR 200 Gbps All CFP2-ACO</v>
      </c>
      <c r="C25" s="210">
        <f>WDM!C88</f>
        <v>0</v>
      </c>
      <c r="D25" s="210">
        <f>WDM!D88</f>
        <v>0</v>
      </c>
      <c r="E25" s="210">
        <f>WDM!E88</f>
        <v>0</v>
      </c>
      <c r="F25" s="210">
        <f>WDM!F88</f>
        <v>0</v>
      </c>
      <c r="G25" s="210">
        <f>WDM!G88</f>
        <v>0</v>
      </c>
      <c r="H25" s="210">
        <f>WDM!H88</f>
        <v>0</v>
      </c>
      <c r="I25" s="210">
        <f>WDM!I88</f>
        <v>0</v>
      </c>
      <c r="J25" s="210">
        <f>WDM!J88</f>
        <v>0</v>
      </c>
      <c r="K25" s="210">
        <f>WDM!K88</f>
        <v>0</v>
      </c>
      <c r="L25" s="210">
        <f>WDM!L88</f>
        <v>0</v>
      </c>
      <c r="M25" s="210">
        <f>WDM!M88</f>
        <v>0</v>
      </c>
      <c r="O25" s="139" t="str">
        <f t="shared" si="0"/>
        <v>DWDM TR 200 Gbps All CFP2-ACO</v>
      </c>
      <c r="P25" s="210">
        <f>WDM!C119</f>
        <v>18203</v>
      </c>
      <c r="Q25" s="210">
        <f>WDM!D119</f>
        <v>36096.800000000003</v>
      </c>
      <c r="R25" s="210">
        <f>WDM!E119</f>
        <v>0</v>
      </c>
      <c r="S25" s="210">
        <f>WDM!F119</f>
        <v>0</v>
      </c>
      <c r="T25" s="210">
        <f>WDM!G119</f>
        <v>0</v>
      </c>
      <c r="U25" s="210">
        <f>WDM!H119</f>
        <v>0</v>
      </c>
      <c r="V25" s="210">
        <f>WDM!I119</f>
        <v>0</v>
      </c>
      <c r="W25" s="210">
        <f>WDM!J119</f>
        <v>0</v>
      </c>
      <c r="X25" s="210">
        <f>WDM!K119</f>
        <v>0</v>
      </c>
      <c r="Y25" s="210">
        <f>WDM!L119</f>
        <v>0</v>
      </c>
      <c r="Z25" s="210">
        <f>WDM!M119</f>
        <v>0</v>
      </c>
      <c r="AB25" s="139" t="str">
        <f t="shared" si="1"/>
        <v>DWDM TR 200 Gbps All CFP2-ACO</v>
      </c>
      <c r="AC25" s="210">
        <f>WDM!C57</f>
        <v>0</v>
      </c>
      <c r="AD25" s="210">
        <f>WDM!D57</f>
        <v>0</v>
      </c>
      <c r="AE25" s="210">
        <f>WDM!E57</f>
        <v>0</v>
      </c>
      <c r="AF25" s="210">
        <f>WDM!F57</f>
        <v>0</v>
      </c>
      <c r="AG25" s="210">
        <f>WDM!G57</f>
        <v>0</v>
      </c>
      <c r="AH25" s="210">
        <f>WDM!H57</f>
        <v>0</v>
      </c>
      <c r="AI25" s="210">
        <f>WDM!I57</f>
        <v>0</v>
      </c>
      <c r="AJ25" s="210">
        <f>WDM!J57</f>
        <v>0</v>
      </c>
      <c r="AK25" s="210">
        <f>WDM!K57</f>
        <v>0</v>
      </c>
      <c r="AL25" s="210">
        <f>WDM!L57</f>
        <v>0</v>
      </c>
      <c r="AM25" s="210">
        <f>WDM!M57</f>
        <v>0</v>
      </c>
      <c r="AO25" s="139" t="str">
        <f t="shared" si="2"/>
        <v>DWDM TR 200 Gbps All CFP2-ACO</v>
      </c>
      <c r="AP25" s="210">
        <f>WDM!C150</f>
        <v>0</v>
      </c>
      <c r="AQ25" s="210">
        <f>WDM!D150</f>
        <v>0</v>
      </c>
      <c r="AR25" s="210">
        <f>WDM!E150</f>
        <v>0</v>
      </c>
      <c r="AS25" s="210">
        <f>WDM!F150</f>
        <v>0</v>
      </c>
      <c r="AT25" s="210">
        <f>WDM!G150</f>
        <v>0</v>
      </c>
      <c r="AU25" s="210">
        <f>WDM!H150</f>
        <v>0</v>
      </c>
      <c r="AV25" s="210">
        <f>WDM!I150</f>
        <v>0</v>
      </c>
      <c r="AW25" s="210">
        <f>WDM!J150</f>
        <v>0</v>
      </c>
      <c r="AX25" s="210">
        <f>WDM!K150</f>
        <v>0</v>
      </c>
      <c r="AY25" s="210">
        <f>WDM!L150</f>
        <v>0</v>
      </c>
      <c r="AZ25" s="210">
        <f>WDM!M150</f>
        <v>0</v>
      </c>
      <c r="BB25" s="139" t="str">
        <f t="shared" si="3"/>
        <v>DWDM TR 200 Gbps All CFP2-ACO</v>
      </c>
      <c r="BC25" s="210">
        <f>WDM!C181</f>
        <v>0</v>
      </c>
      <c r="BD25" s="210">
        <f>WDM!D181</f>
        <v>0</v>
      </c>
      <c r="BE25" s="210">
        <f>WDM!E181</f>
        <v>0</v>
      </c>
      <c r="BF25" s="210">
        <f>WDM!F181</f>
        <v>0</v>
      </c>
      <c r="BG25" s="210">
        <f>WDM!G181</f>
        <v>0</v>
      </c>
      <c r="BH25" s="210">
        <f>WDM!H181</f>
        <v>0</v>
      </c>
      <c r="BI25" s="210">
        <f>WDM!I181</f>
        <v>0</v>
      </c>
      <c r="BJ25" s="210">
        <f>WDM!J181</f>
        <v>0</v>
      </c>
      <c r="BK25" s="210">
        <f>WDM!K181</f>
        <v>0</v>
      </c>
      <c r="BL25" s="210">
        <f>WDM!L181</f>
        <v>0</v>
      </c>
      <c r="BM25" s="210">
        <f>WDM!M181</f>
        <v>0</v>
      </c>
      <c r="BO25" s="139" t="str">
        <f t="shared" si="4"/>
        <v>DWDM TR 200 Gbps All CFP2-ACO</v>
      </c>
      <c r="BP25" s="210">
        <f>WDM!C212</f>
        <v>0</v>
      </c>
      <c r="BQ25" s="210">
        <f>WDM!D212</f>
        <v>0</v>
      </c>
      <c r="BR25" s="210">
        <f>WDM!E212</f>
        <v>0</v>
      </c>
      <c r="BS25" s="210">
        <f>WDM!F212</f>
        <v>0</v>
      </c>
      <c r="BT25" s="210">
        <f>WDM!G212</f>
        <v>0</v>
      </c>
      <c r="BU25" s="210">
        <f>WDM!H212</f>
        <v>0</v>
      </c>
      <c r="BV25" s="210">
        <f>WDM!I212</f>
        <v>0</v>
      </c>
      <c r="BW25" s="210">
        <f>WDM!J212</f>
        <v>0</v>
      </c>
      <c r="BX25" s="210">
        <f>WDM!K212</f>
        <v>0</v>
      </c>
      <c r="BY25" s="210">
        <f>WDM!L212</f>
        <v>0</v>
      </c>
      <c r="BZ25" s="210">
        <f>WDM!M212</f>
        <v>0</v>
      </c>
      <c r="CB25" s="139" t="str">
        <f t="shared" si="5"/>
        <v>DWDM TR 200 Gbps All CFP2-ACO</v>
      </c>
      <c r="CC25" s="210">
        <f>WDM!C243</f>
        <v>0</v>
      </c>
      <c r="CD25" s="210">
        <f>WDM!D243</f>
        <v>0</v>
      </c>
      <c r="CE25" s="210">
        <f>WDM!E243</f>
        <v>0</v>
      </c>
      <c r="CF25" s="210">
        <f>WDM!F243</f>
        <v>0</v>
      </c>
      <c r="CG25" s="210">
        <f>WDM!G243</f>
        <v>0</v>
      </c>
      <c r="CH25" s="210">
        <f>WDM!H243</f>
        <v>0</v>
      </c>
      <c r="CI25" s="210">
        <f>WDM!I243</f>
        <v>0</v>
      </c>
      <c r="CJ25" s="210">
        <f>WDM!J243</f>
        <v>0</v>
      </c>
      <c r="CK25" s="210">
        <f>WDM!K243</f>
        <v>0</v>
      </c>
      <c r="CL25" s="210">
        <f>WDM!L243</f>
        <v>0</v>
      </c>
      <c r="CM25" s="210">
        <f>WDM!M243</f>
        <v>0</v>
      </c>
      <c r="CN25" s="214"/>
      <c r="CP25" s="270"/>
      <c r="CQ25" s="270"/>
      <c r="CR25" s="301"/>
      <c r="CS25" s="293">
        <v>1</v>
      </c>
      <c r="CT25" s="265">
        <v>1</v>
      </c>
      <c r="CU25" s="300">
        <v>1</v>
      </c>
      <c r="CV25" s="293"/>
      <c r="CW25" s="293">
        <v>2</v>
      </c>
      <c r="CX25" s="279">
        <v>1</v>
      </c>
      <c r="CY25" s="284"/>
      <c r="CZ25" s="270"/>
      <c r="DA25" s="278"/>
      <c r="DB25" s="285">
        <v>2</v>
      </c>
      <c r="DC25" s="265">
        <v>0</v>
      </c>
      <c r="DD25" s="300">
        <v>1</v>
      </c>
      <c r="DE25" s="295"/>
      <c r="DF25" s="270"/>
      <c r="DG25" s="278"/>
      <c r="DH25" s="284"/>
      <c r="DI25" s="270"/>
      <c r="DJ25" s="270"/>
      <c r="DL25" s="139" t="str">
        <f t="shared" si="6"/>
        <v>DWDM TR 200 Gbps All CFP2-ACO</v>
      </c>
      <c r="DM25" s="210">
        <f t="shared" si="7"/>
        <v>18203</v>
      </c>
      <c r="DN25" s="210">
        <f t="shared" si="8"/>
        <v>36096.800000000003</v>
      </c>
      <c r="DO25" s="210">
        <f t="shared" si="9"/>
        <v>0</v>
      </c>
      <c r="DP25" s="210">
        <f t="shared" si="10"/>
        <v>0</v>
      </c>
      <c r="DQ25" s="210">
        <f t="shared" si="11"/>
        <v>0</v>
      </c>
      <c r="DR25" s="210">
        <f t="shared" si="12"/>
        <v>0</v>
      </c>
      <c r="DS25" s="210">
        <f t="shared" si="13"/>
        <v>0</v>
      </c>
      <c r="DT25" s="210">
        <f t="shared" si="14"/>
        <v>0</v>
      </c>
      <c r="DU25" s="210">
        <f t="shared" si="15"/>
        <v>0</v>
      </c>
      <c r="DV25" s="210">
        <f t="shared" si="16"/>
        <v>0</v>
      </c>
      <c r="DW25" s="210">
        <f t="shared" si="17"/>
        <v>0</v>
      </c>
      <c r="DY25" s="139" t="str">
        <f t="shared" si="18"/>
        <v>DWDM TR 200 Gbps All CFP2-ACO</v>
      </c>
      <c r="DZ25" s="210">
        <f t="shared" si="19"/>
        <v>0</v>
      </c>
      <c r="EA25" s="210">
        <f t="shared" si="20"/>
        <v>0</v>
      </c>
      <c r="EB25" s="210">
        <f t="shared" si="21"/>
        <v>0</v>
      </c>
      <c r="EC25" s="210">
        <f t="shared" si="22"/>
        <v>0</v>
      </c>
      <c r="ED25" s="210">
        <f t="shared" si="23"/>
        <v>0</v>
      </c>
      <c r="EE25" s="210">
        <f t="shared" si="24"/>
        <v>0</v>
      </c>
      <c r="EF25" s="210">
        <f t="shared" si="25"/>
        <v>0</v>
      </c>
      <c r="EG25" s="210">
        <f t="shared" si="26"/>
        <v>0</v>
      </c>
      <c r="EH25" s="210">
        <f t="shared" si="27"/>
        <v>0</v>
      </c>
      <c r="EI25" s="210">
        <f t="shared" si="28"/>
        <v>0</v>
      </c>
      <c r="EJ25" s="210">
        <f t="shared" si="29"/>
        <v>0</v>
      </c>
      <c r="EL25" s="139" t="str">
        <f t="shared" si="30"/>
        <v>DWDM TR 200 Gbps All CFP2-ACO</v>
      </c>
      <c r="EM25" s="210">
        <f t="shared" si="31"/>
        <v>18203</v>
      </c>
      <c r="EN25" s="210">
        <f t="shared" si="32"/>
        <v>36096.800000000003</v>
      </c>
      <c r="EO25" s="210">
        <f t="shared" si="33"/>
        <v>0</v>
      </c>
      <c r="EP25" s="210">
        <f t="shared" si="34"/>
        <v>0</v>
      </c>
      <c r="EQ25" s="210">
        <f t="shared" si="35"/>
        <v>0</v>
      </c>
      <c r="ER25" s="210">
        <f t="shared" si="36"/>
        <v>0</v>
      </c>
      <c r="ES25" s="210">
        <f t="shared" si="37"/>
        <v>0</v>
      </c>
      <c r="ET25" s="210">
        <f t="shared" si="38"/>
        <v>0</v>
      </c>
      <c r="EU25" s="210">
        <f t="shared" si="39"/>
        <v>0</v>
      </c>
      <c r="EV25" s="210">
        <f t="shared" si="40"/>
        <v>0</v>
      </c>
      <c r="EW25" s="210">
        <f t="shared" si="41"/>
        <v>0</v>
      </c>
      <c r="EY25" s="139" t="str">
        <f t="shared" si="42"/>
        <v>DWDM TR 200 Gbps All CFP2-ACO</v>
      </c>
      <c r="EZ25" s="210">
        <f t="shared" si="43"/>
        <v>18203</v>
      </c>
      <c r="FA25" s="210">
        <f t="shared" si="44"/>
        <v>36096.800000000003</v>
      </c>
      <c r="FB25" s="210">
        <f t="shared" si="45"/>
        <v>0</v>
      </c>
      <c r="FC25" s="210">
        <f t="shared" si="46"/>
        <v>0</v>
      </c>
      <c r="FD25" s="210">
        <f t="shared" si="47"/>
        <v>0</v>
      </c>
      <c r="FE25" s="210">
        <f t="shared" si="48"/>
        <v>0</v>
      </c>
      <c r="FF25" s="210">
        <f t="shared" si="49"/>
        <v>0</v>
      </c>
      <c r="FG25" s="210">
        <f t="shared" si="50"/>
        <v>0</v>
      </c>
      <c r="FH25" s="210">
        <f t="shared" si="51"/>
        <v>0</v>
      </c>
      <c r="FI25" s="210">
        <f t="shared" si="52"/>
        <v>0</v>
      </c>
      <c r="FJ25" s="210">
        <f t="shared" si="53"/>
        <v>0</v>
      </c>
      <c r="FL25" s="139" t="str">
        <f t="shared" si="54"/>
        <v>DWDM TR 200 Gbps All CFP2-ACO</v>
      </c>
      <c r="FM25" s="233">
        <f t="shared" si="55"/>
        <v>5.4608999999999998E-2</v>
      </c>
      <c r="FN25" s="233">
        <f t="shared" si="56"/>
        <v>0.10829040000000001</v>
      </c>
      <c r="FO25" s="233">
        <f t="shared" si="57"/>
        <v>0</v>
      </c>
      <c r="FP25" s="233">
        <f t="shared" si="58"/>
        <v>0</v>
      </c>
      <c r="FQ25" s="233">
        <f t="shared" si="59"/>
        <v>0</v>
      </c>
      <c r="FR25" s="233">
        <f t="shared" si="60"/>
        <v>0</v>
      </c>
      <c r="FS25" s="233">
        <f t="shared" si="61"/>
        <v>0</v>
      </c>
      <c r="FT25" s="233">
        <f t="shared" si="62"/>
        <v>0</v>
      </c>
      <c r="FU25" s="233">
        <f t="shared" si="63"/>
        <v>0</v>
      </c>
      <c r="FV25" s="233">
        <f t="shared" si="64"/>
        <v>0</v>
      </c>
      <c r="FW25" s="233">
        <f t="shared" si="65"/>
        <v>0</v>
      </c>
      <c r="FY25" s="139" t="str">
        <f t="shared" si="66"/>
        <v>DWDM TR 200 Gbps All CFP2-ACO</v>
      </c>
      <c r="FZ25" s="233">
        <f t="shared" si="67"/>
        <v>0</v>
      </c>
      <c r="GA25" s="233">
        <f t="shared" si="68"/>
        <v>0</v>
      </c>
      <c r="GB25" s="233">
        <f t="shared" si="69"/>
        <v>0</v>
      </c>
      <c r="GC25" s="233">
        <f t="shared" si="70"/>
        <v>0</v>
      </c>
      <c r="GD25" s="233">
        <f t="shared" si="71"/>
        <v>0</v>
      </c>
      <c r="GE25" s="233">
        <f t="shared" si="72"/>
        <v>0</v>
      </c>
      <c r="GF25" s="233">
        <f t="shared" si="73"/>
        <v>0</v>
      </c>
      <c r="GG25" s="233">
        <f t="shared" si="74"/>
        <v>0</v>
      </c>
      <c r="GH25" s="233">
        <f t="shared" si="75"/>
        <v>0</v>
      </c>
      <c r="GI25" s="233">
        <f t="shared" si="76"/>
        <v>0</v>
      </c>
      <c r="GJ25" s="233">
        <f t="shared" si="77"/>
        <v>0</v>
      </c>
      <c r="GL25" s="139" t="str">
        <f t="shared" si="78"/>
        <v>DWDM TR 200 Gbps All CFP2-ACO</v>
      </c>
      <c r="GM25" s="310">
        <f t="shared" si="79"/>
        <v>9.1014999999999999E-2</v>
      </c>
      <c r="GN25" s="310">
        <f t="shared" si="80"/>
        <v>0.18048400000000001</v>
      </c>
      <c r="GO25" s="310">
        <f t="shared" si="81"/>
        <v>0</v>
      </c>
      <c r="GP25" s="310">
        <f t="shared" si="82"/>
        <v>0</v>
      </c>
      <c r="GQ25" s="310">
        <f t="shared" si="83"/>
        <v>0</v>
      </c>
      <c r="GR25" s="310">
        <f t="shared" si="84"/>
        <v>0</v>
      </c>
      <c r="GS25" s="310">
        <f t="shared" si="85"/>
        <v>0</v>
      </c>
      <c r="GT25" s="310">
        <f t="shared" si="86"/>
        <v>0</v>
      </c>
      <c r="GU25" s="310">
        <f t="shared" si="87"/>
        <v>0</v>
      </c>
      <c r="GV25" s="310">
        <f t="shared" si="88"/>
        <v>0</v>
      </c>
      <c r="GW25" s="310">
        <f t="shared" si="89"/>
        <v>0</v>
      </c>
      <c r="GY25" s="139" t="str">
        <f t="shared" si="90"/>
        <v>DWDM TR 200 Gbps All CFP2-ACO</v>
      </c>
      <c r="GZ25" s="310">
        <f>$HE$5*10^-6*WDM!Q276*'Lenses &amp; detectors'!EZ25</f>
        <v>7.6452599999999995</v>
      </c>
      <c r="HA25" s="310">
        <f>$HE$5*10^-6*WDM!R276*'Lenses &amp; detectors'!FA25</f>
        <v>11.641218</v>
      </c>
      <c r="HB25" s="310">
        <f>$HE$5*10^-6*WDM!S276*'Lenses &amp; detectors'!FB25</f>
        <v>0</v>
      </c>
      <c r="HC25" s="310">
        <f>$HE$5*10^-6*WDM!T276*'Lenses &amp; detectors'!FC25</f>
        <v>0</v>
      </c>
      <c r="HD25" s="310">
        <f>$HE$5*10^-6*WDM!U276*'Lenses &amp; detectors'!FD25</f>
        <v>0</v>
      </c>
      <c r="HE25" s="310">
        <f>$HE$5*10^-6*WDM!V276*'Lenses &amp; detectors'!FE25</f>
        <v>0</v>
      </c>
      <c r="HF25" s="310">
        <f>$HE$5*10^-6*WDM!W276*'Lenses &amp; detectors'!FF25</f>
        <v>0</v>
      </c>
      <c r="HG25" s="310">
        <f>$HE$5*10^-6*WDM!X276*'Lenses &amp; detectors'!FG25</f>
        <v>0</v>
      </c>
      <c r="HH25" s="310">
        <f>$HE$5*10^-6*WDM!Y276*'Lenses &amp; detectors'!FH25</f>
        <v>0</v>
      </c>
      <c r="HI25" s="310">
        <f>$HE$5*10^-6*WDM!Z276*'Lenses &amp; detectors'!FI25</f>
        <v>0</v>
      </c>
      <c r="HJ25" s="310">
        <f>$HE$5*10^-6*WDM!AA276*'Lenses &amp; detectors'!FJ25</f>
        <v>0</v>
      </c>
      <c r="HL25" s="139" t="str">
        <f t="shared" si="91"/>
        <v>DWDM TR 200 Gbps All CFP2-ACO</v>
      </c>
      <c r="HM25" s="233">
        <f t="shared" si="92"/>
        <v>3</v>
      </c>
      <c r="HN25" s="233">
        <f t="shared" si="93"/>
        <v>3</v>
      </c>
      <c r="HO25" s="233" t="str">
        <f t="shared" si="94"/>
        <v/>
      </c>
      <c r="HP25" s="233" t="str">
        <f t="shared" si="95"/>
        <v/>
      </c>
      <c r="HQ25" s="233" t="str">
        <f t="shared" si="96"/>
        <v/>
      </c>
      <c r="HR25" s="233" t="str">
        <f t="shared" si="97"/>
        <v/>
      </c>
      <c r="HS25" s="233" t="str">
        <f t="shared" si="98"/>
        <v/>
      </c>
      <c r="HT25" s="233" t="str">
        <f t="shared" si="99"/>
        <v/>
      </c>
      <c r="HU25" s="233" t="str">
        <f t="shared" si="100"/>
        <v/>
      </c>
      <c r="HV25" s="233" t="str">
        <f t="shared" si="101"/>
        <v/>
      </c>
      <c r="HW25" s="233" t="str">
        <f t="shared" si="102"/>
        <v/>
      </c>
      <c r="HY25" s="139" t="str">
        <f t="shared" si="103"/>
        <v>DWDM TR 200 Gbps All CFP2-ACO</v>
      </c>
      <c r="HZ25" s="233" t="str">
        <f t="shared" si="104"/>
        <v/>
      </c>
      <c r="IA25" s="233" t="str">
        <f t="shared" si="105"/>
        <v/>
      </c>
      <c r="IB25" s="233" t="str">
        <f t="shared" si="106"/>
        <v/>
      </c>
      <c r="IC25" s="233" t="str">
        <f t="shared" si="107"/>
        <v/>
      </c>
      <c r="ID25" s="233" t="str">
        <f t="shared" si="108"/>
        <v/>
      </c>
      <c r="IE25" s="233" t="str">
        <f t="shared" si="109"/>
        <v/>
      </c>
      <c r="IF25" s="233" t="str">
        <f t="shared" si="110"/>
        <v/>
      </c>
      <c r="IG25" s="233" t="str">
        <f t="shared" si="111"/>
        <v/>
      </c>
      <c r="IH25" s="233" t="str">
        <f t="shared" si="112"/>
        <v/>
      </c>
      <c r="II25" s="233" t="str">
        <f t="shared" si="113"/>
        <v/>
      </c>
      <c r="IJ25" s="233" t="str">
        <f t="shared" si="114"/>
        <v/>
      </c>
      <c r="IL25" s="139" t="str">
        <f t="shared" si="115"/>
        <v>DWDM TR 200 Gbps All CFP2-ACO</v>
      </c>
      <c r="IM25" s="233">
        <f t="shared" si="116"/>
        <v>5</v>
      </c>
      <c r="IN25" s="233">
        <f t="shared" si="117"/>
        <v>5</v>
      </c>
      <c r="IO25" s="233" t="str">
        <f t="shared" si="118"/>
        <v/>
      </c>
      <c r="IP25" s="233" t="str">
        <f t="shared" si="119"/>
        <v/>
      </c>
      <c r="IQ25" s="233" t="str">
        <f t="shared" si="120"/>
        <v/>
      </c>
      <c r="IR25" s="233" t="str">
        <f t="shared" si="121"/>
        <v/>
      </c>
      <c r="IS25" s="233" t="str">
        <f t="shared" si="122"/>
        <v/>
      </c>
      <c r="IT25" s="233" t="str">
        <f t="shared" si="123"/>
        <v/>
      </c>
      <c r="IU25" s="233" t="str">
        <f t="shared" si="124"/>
        <v/>
      </c>
      <c r="IV25" s="233" t="str">
        <f t="shared" si="125"/>
        <v/>
      </c>
      <c r="IW25" s="233" t="str">
        <f t="shared" si="126"/>
        <v/>
      </c>
      <c r="IY25" s="139" t="str">
        <f t="shared" si="127"/>
        <v>DWDM TR 200 Gbps All CFP2-ACO</v>
      </c>
      <c r="IZ25" s="233">
        <f t="shared" si="128"/>
        <v>419.99999999999994</v>
      </c>
      <c r="JA25" s="233">
        <f t="shared" si="129"/>
        <v>322.5</v>
      </c>
      <c r="JB25" s="233" t="str">
        <f t="shared" si="130"/>
        <v/>
      </c>
      <c r="JC25" s="233" t="str">
        <f t="shared" si="131"/>
        <v/>
      </c>
      <c r="JD25" s="233" t="str">
        <f t="shared" si="132"/>
        <v/>
      </c>
      <c r="JE25" s="233" t="str">
        <f t="shared" si="133"/>
        <v/>
      </c>
      <c r="JF25" s="233" t="str">
        <f t="shared" si="134"/>
        <v/>
      </c>
      <c r="JG25" s="233" t="str">
        <f t="shared" si="135"/>
        <v/>
      </c>
      <c r="JH25" s="233" t="str">
        <f t="shared" si="136"/>
        <v/>
      </c>
      <c r="JI25" s="233" t="str">
        <f t="shared" si="137"/>
        <v/>
      </c>
      <c r="JJ25" s="233" t="str">
        <f t="shared" si="138"/>
        <v/>
      </c>
    </row>
    <row r="26" spans="1:270">
      <c r="A26" s="110" t="s">
        <v>64</v>
      </c>
      <c r="B26" s="139" t="str">
        <f>WDM!B89</f>
        <v>DWDM TR 400 Gbps On board</v>
      </c>
      <c r="C26" s="210">
        <f>WDM!C89</f>
        <v>0</v>
      </c>
      <c r="D26" s="210">
        <f>WDM!D89</f>
        <v>0</v>
      </c>
      <c r="E26" s="210">
        <f>WDM!E89</f>
        <v>0</v>
      </c>
      <c r="F26" s="210">
        <f>WDM!F89</f>
        <v>0</v>
      </c>
      <c r="G26" s="210">
        <f>WDM!G89</f>
        <v>0</v>
      </c>
      <c r="H26" s="210">
        <f>WDM!H89</f>
        <v>0</v>
      </c>
      <c r="I26" s="210">
        <f>WDM!I89</f>
        <v>0</v>
      </c>
      <c r="J26" s="210">
        <f>WDM!J89</f>
        <v>0</v>
      </c>
      <c r="K26" s="210">
        <f>WDM!K89</f>
        <v>0</v>
      </c>
      <c r="L26" s="210">
        <f>WDM!L89</f>
        <v>0</v>
      </c>
      <c r="M26" s="210">
        <f>WDM!M89</f>
        <v>0</v>
      </c>
      <c r="O26" s="139" t="str">
        <f t="shared" si="0"/>
        <v>DWDM TR 400 Gbps On board</v>
      </c>
      <c r="P26" s="210">
        <f>WDM!C120</f>
        <v>5250.0000000000009</v>
      </c>
      <c r="Q26" s="210">
        <f>WDM!D120</f>
        <v>11609.999999999998</v>
      </c>
      <c r="R26" s="210">
        <f>WDM!E120</f>
        <v>0</v>
      </c>
      <c r="S26" s="210">
        <f>WDM!F120</f>
        <v>0</v>
      </c>
      <c r="T26" s="210">
        <f>WDM!G120</f>
        <v>0</v>
      </c>
      <c r="U26" s="210">
        <f>WDM!H120</f>
        <v>0</v>
      </c>
      <c r="V26" s="210">
        <f>WDM!I120</f>
        <v>0</v>
      </c>
      <c r="W26" s="210">
        <f>WDM!J120</f>
        <v>0</v>
      </c>
      <c r="X26" s="210">
        <f>WDM!K120</f>
        <v>0</v>
      </c>
      <c r="Y26" s="210">
        <f>WDM!L120</f>
        <v>0</v>
      </c>
      <c r="Z26" s="210">
        <f>WDM!M120</f>
        <v>0</v>
      </c>
      <c r="AB26" s="139" t="str">
        <f t="shared" si="1"/>
        <v>DWDM TR 400 Gbps On board</v>
      </c>
      <c r="AC26" s="210">
        <f>WDM!C58</f>
        <v>0</v>
      </c>
      <c r="AD26" s="210">
        <f>WDM!D58</f>
        <v>1935</v>
      </c>
      <c r="AE26" s="210">
        <f>WDM!E58</f>
        <v>0</v>
      </c>
      <c r="AF26" s="210">
        <f>WDM!F58</f>
        <v>0</v>
      </c>
      <c r="AG26" s="210">
        <f>WDM!G58</f>
        <v>0</v>
      </c>
      <c r="AH26" s="210">
        <f>WDM!H58</f>
        <v>0</v>
      </c>
      <c r="AI26" s="210">
        <f>WDM!I58</f>
        <v>0</v>
      </c>
      <c r="AJ26" s="210">
        <f>WDM!J58</f>
        <v>0</v>
      </c>
      <c r="AK26" s="210">
        <f>WDM!K58</f>
        <v>0</v>
      </c>
      <c r="AL26" s="210">
        <f>WDM!L58</f>
        <v>0</v>
      </c>
      <c r="AM26" s="210">
        <f>WDM!M58</f>
        <v>0</v>
      </c>
      <c r="AO26" s="139" t="str">
        <f t="shared" si="2"/>
        <v>DWDM TR 400 Gbps On board</v>
      </c>
      <c r="AP26" s="210">
        <f>WDM!C151</f>
        <v>0</v>
      </c>
      <c r="AQ26" s="210">
        <f>WDM!D151</f>
        <v>0</v>
      </c>
      <c r="AR26" s="210">
        <f>WDM!E151</f>
        <v>0</v>
      </c>
      <c r="AS26" s="210">
        <f>WDM!F151</f>
        <v>0</v>
      </c>
      <c r="AT26" s="210">
        <f>WDM!G151</f>
        <v>0</v>
      </c>
      <c r="AU26" s="210">
        <f>WDM!H151</f>
        <v>0</v>
      </c>
      <c r="AV26" s="210">
        <f>WDM!I151</f>
        <v>0</v>
      </c>
      <c r="AW26" s="210">
        <f>WDM!J151</f>
        <v>0</v>
      </c>
      <c r="AX26" s="210">
        <f>WDM!K151</f>
        <v>0</v>
      </c>
      <c r="AY26" s="210">
        <f>WDM!L151</f>
        <v>0</v>
      </c>
      <c r="AZ26" s="210">
        <f>WDM!M151</f>
        <v>0</v>
      </c>
      <c r="BB26" s="139" t="str">
        <f t="shared" si="3"/>
        <v>DWDM TR 400 Gbps On board</v>
      </c>
      <c r="BC26" s="210">
        <f>WDM!C182</f>
        <v>0</v>
      </c>
      <c r="BD26" s="210">
        <f>WDM!D182</f>
        <v>0</v>
      </c>
      <c r="BE26" s="210">
        <f>WDM!E182</f>
        <v>0</v>
      </c>
      <c r="BF26" s="210">
        <f>WDM!F182</f>
        <v>0</v>
      </c>
      <c r="BG26" s="210">
        <f>WDM!G182</f>
        <v>0</v>
      </c>
      <c r="BH26" s="210">
        <f>WDM!H182</f>
        <v>0</v>
      </c>
      <c r="BI26" s="210">
        <f>WDM!I182</f>
        <v>0</v>
      </c>
      <c r="BJ26" s="210">
        <f>WDM!J182</f>
        <v>0</v>
      </c>
      <c r="BK26" s="210">
        <f>WDM!K182</f>
        <v>0</v>
      </c>
      <c r="BL26" s="210">
        <f>WDM!L182</f>
        <v>0</v>
      </c>
      <c r="BM26" s="210">
        <f>WDM!M182</f>
        <v>0</v>
      </c>
      <c r="BO26" s="139" t="str">
        <f t="shared" si="4"/>
        <v>DWDM TR 400 Gbps On board</v>
      </c>
      <c r="BP26" s="210">
        <f>WDM!C213</f>
        <v>12250</v>
      </c>
      <c r="BQ26" s="210">
        <f>WDM!D213</f>
        <v>25155</v>
      </c>
      <c r="BR26" s="210">
        <f>WDM!E213</f>
        <v>0</v>
      </c>
      <c r="BS26" s="210">
        <f>WDM!F213</f>
        <v>0</v>
      </c>
      <c r="BT26" s="210">
        <f>WDM!G213</f>
        <v>0</v>
      </c>
      <c r="BU26" s="210">
        <f>WDM!H213</f>
        <v>0</v>
      </c>
      <c r="BV26" s="210">
        <f>WDM!I213</f>
        <v>0</v>
      </c>
      <c r="BW26" s="210">
        <f>WDM!J213</f>
        <v>0</v>
      </c>
      <c r="BX26" s="210">
        <f>WDM!K213</f>
        <v>0</v>
      </c>
      <c r="BY26" s="210">
        <f>WDM!L213</f>
        <v>0</v>
      </c>
      <c r="BZ26" s="210">
        <f>WDM!M213</f>
        <v>0</v>
      </c>
      <c r="CB26" s="139" t="str">
        <f t="shared" si="5"/>
        <v>DWDM TR 400 Gbps On board</v>
      </c>
      <c r="CC26" s="210">
        <f>WDM!C244</f>
        <v>0</v>
      </c>
      <c r="CD26" s="210">
        <f>WDM!D244</f>
        <v>0</v>
      </c>
      <c r="CE26" s="210">
        <f>WDM!E244</f>
        <v>0</v>
      </c>
      <c r="CF26" s="210">
        <f>WDM!F244</f>
        <v>0</v>
      </c>
      <c r="CG26" s="210">
        <f>WDM!G244</f>
        <v>0</v>
      </c>
      <c r="CH26" s="210">
        <f>WDM!H244</f>
        <v>0</v>
      </c>
      <c r="CI26" s="210">
        <f>WDM!I244</f>
        <v>0</v>
      </c>
      <c r="CJ26" s="210">
        <f>WDM!J244</f>
        <v>0</v>
      </c>
      <c r="CK26" s="210">
        <f>WDM!K244</f>
        <v>0</v>
      </c>
      <c r="CL26" s="210">
        <f>WDM!L244</f>
        <v>0</v>
      </c>
      <c r="CM26" s="210">
        <f>WDM!M244</f>
        <v>0</v>
      </c>
      <c r="CN26" s="214"/>
      <c r="CP26" s="270"/>
      <c r="CQ26" s="270"/>
      <c r="CR26" s="301"/>
      <c r="CS26" s="293">
        <v>1</v>
      </c>
      <c r="CT26" s="265">
        <v>1</v>
      </c>
      <c r="CU26" s="300">
        <v>1</v>
      </c>
      <c r="CV26" s="293"/>
      <c r="CW26" s="293">
        <v>2</v>
      </c>
      <c r="CX26" s="279">
        <v>1</v>
      </c>
      <c r="CY26" s="284"/>
      <c r="CZ26" s="270"/>
      <c r="DA26" s="278"/>
      <c r="DB26" s="284"/>
      <c r="DC26" s="270"/>
      <c r="DD26" s="301"/>
      <c r="DE26" s="293">
        <v>1</v>
      </c>
      <c r="DF26" s="265">
        <v>2</v>
      </c>
      <c r="DG26" s="279">
        <v>0</v>
      </c>
      <c r="DH26" s="284"/>
      <c r="DI26" s="270"/>
      <c r="DJ26" s="270"/>
      <c r="DL26" s="139" t="str">
        <f t="shared" si="6"/>
        <v>DWDM TR 400 Gbps On board</v>
      </c>
      <c r="DM26" s="210">
        <f t="shared" si="7"/>
        <v>17500</v>
      </c>
      <c r="DN26" s="210">
        <f t="shared" si="8"/>
        <v>36765</v>
      </c>
      <c r="DO26" s="210">
        <f t="shared" si="9"/>
        <v>0</v>
      </c>
      <c r="DP26" s="210">
        <f t="shared" si="10"/>
        <v>0</v>
      </c>
      <c r="DQ26" s="210">
        <f t="shared" si="11"/>
        <v>0</v>
      </c>
      <c r="DR26" s="210">
        <f t="shared" si="12"/>
        <v>0</v>
      </c>
      <c r="DS26" s="210">
        <f t="shared" si="13"/>
        <v>0</v>
      </c>
      <c r="DT26" s="210">
        <f t="shared" si="14"/>
        <v>0</v>
      </c>
      <c r="DU26" s="210">
        <f t="shared" si="15"/>
        <v>0</v>
      </c>
      <c r="DV26" s="210">
        <f t="shared" si="16"/>
        <v>0</v>
      </c>
      <c r="DW26" s="210">
        <f t="shared" si="17"/>
        <v>0</v>
      </c>
      <c r="DY26" s="139" t="str">
        <f t="shared" si="18"/>
        <v>DWDM TR 400 Gbps On board</v>
      </c>
      <c r="DZ26" s="210">
        <f t="shared" si="19"/>
        <v>0</v>
      </c>
      <c r="EA26" s="210">
        <f t="shared" si="20"/>
        <v>0</v>
      </c>
      <c r="EB26" s="210">
        <f t="shared" si="21"/>
        <v>0</v>
      </c>
      <c r="EC26" s="210">
        <f t="shared" si="22"/>
        <v>0</v>
      </c>
      <c r="ED26" s="210">
        <f t="shared" si="23"/>
        <v>0</v>
      </c>
      <c r="EE26" s="210">
        <f t="shared" si="24"/>
        <v>0</v>
      </c>
      <c r="EF26" s="210">
        <f t="shared" si="25"/>
        <v>0</v>
      </c>
      <c r="EG26" s="210">
        <f t="shared" si="26"/>
        <v>0</v>
      </c>
      <c r="EH26" s="210">
        <f t="shared" si="27"/>
        <v>0</v>
      </c>
      <c r="EI26" s="210">
        <f t="shared" si="28"/>
        <v>0</v>
      </c>
      <c r="EJ26" s="210">
        <f t="shared" si="29"/>
        <v>0</v>
      </c>
      <c r="EL26" s="139" t="str">
        <f t="shared" si="30"/>
        <v>DWDM TR 400 Gbps On board</v>
      </c>
      <c r="EM26" s="210">
        <f t="shared" si="31"/>
        <v>29750</v>
      </c>
      <c r="EN26" s="210">
        <f t="shared" si="32"/>
        <v>65790</v>
      </c>
      <c r="EO26" s="210">
        <f t="shared" si="33"/>
        <v>0</v>
      </c>
      <c r="EP26" s="210">
        <f t="shared" si="34"/>
        <v>0</v>
      </c>
      <c r="EQ26" s="210">
        <f t="shared" si="35"/>
        <v>0</v>
      </c>
      <c r="ER26" s="210">
        <f t="shared" si="36"/>
        <v>0</v>
      </c>
      <c r="ES26" s="210">
        <f t="shared" si="37"/>
        <v>0</v>
      </c>
      <c r="ET26" s="210">
        <f t="shared" si="38"/>
        <v>0</v>
      </c>
      <c r="EU26" s="210">
        <f t="shared" si="39"/>
        <v>0</v>
      </c>
      <c r="EV26" s="210">
        <f t="shared" si="40"/>
        <v>0</v>
      </c>
      <c r="EW26" s="210">
        <f t="shared" si="41"/>
        <v>0</v>
      </c>
      <c r="EY26" s="139" t="str">
        <f t="shared" si="42"/>
        <v>DWDM TR 400 Gbps On board</v>
      </c>
      <c r="EZ26" s="210">
        <f t="shared" si="43"/>
        <v>5250.0000000000009</v>
      </c>
      <c r="FA26" s="210">
        <f t="shared" si="44"/>
        <v>13544.999999999998</v>
      </c>
      <c r="FB26" s="210">
        <f t="shared" si="45"/>
        <v>0</v>
      </c>
      <c r="FC26" s="210">
        <f t="shared" si="46"/>
        <v>0</v>
      </c>
      <c r="FD26" s="210">
        <f t="shared" si="47"/>
        <v>0</v>
      </c>
      <c r="FE26" s="210">
        <f t="shared" si="48"/>
        <v>0</v>
      </c>
      <c r="FF26" s="210">
        <f t="shared" si="49"/>
        <v>0</v>
      </c>
      <c r="FG26" s="210">
        <f t="shared" si="50"/>
        <v>0</v>
      </c>
      <c r="FH26" s="210">
        <f t="shared" si="51"/>
        <v>0</v>
      </c>
      <c r="FI26" s="210">
        <f t="shared" si="52"/>
        <v>0</v>
      </c>
      <c r="FJ26" s="210">
        <f t="shared" si="53"/>
        <v>0</v>
      </c>
      <c r="FL26" s="139" t="str">
        <f t="shared" si="54"/>
        <v>DWDM TR 400 Gbps On board</v>
      </c>
      <c r="FM26" s="233">
        <f t="shared" si="55"/>
        <v>5.2499999999999998E-2</v>
      </c>
      <c r="FN26" s="233">
        <f t="shared" si="56"/>
        <v>0.110295</v>
      </c>
      <c r="FO26" s="233">
        <f t="shared" si="57"/>
        <v>0</v>
      </c>
      <c r="FP26" s="233">
        <f t="shared" si="58"/>
        <v>0</v>
      </c>
      <c r="FQ26" s="233">
        <f t="shared" si="59"/>
        <v>0</v>
      </c>
      <c r="FR26" s="233">
        <f t="shared" si="60"/>
        <v>0</v>
      </c>
      <c r="FS26" s="233">
        <f t="shared" si="61"/>
        <v>0</v>
      </c>
      <c r="FT26" s="233">
        <f t="shared" si="62"/>
        <v>0</v>
      </c>
      <c r="FU26" s="233">
        <f t="shared" si="63"/>
        <v>0</v>
      </c>
      <c r="FV26" s="233">
        <f t="shared" si="64"/>
        <v>0</v>
      </c>
      <c r="FW26" s="233">
        <f t="shared" si="65"/>
        <v>0</v>
      </c>
      <c r="FY26" s="139" t="str">
        <f t="shared" si="66"/>
        <v>DWDM TR 400 Gbps On board</v>
      </c>
      <c r="FZ26" s="233">
        <f t="shared" si="67"/>
        <v>0</v>
      </c>
      <c r="GA26" s="233">
        <f t="shared" si="68"/>
        <v>0</v>
      </c>
      <c r="GB26" s="233">
        <f t="shared" si="69"/>
        <v>0</v>
      </c>
      <c r="GC26" s="233">
        <f t="shared" si="70"/>
        <v>0</v>
      </c>
      <c r="GD26" s="233">
        <f t="shared" si="71"/>
        <v>0</v>
      </c>
      <c r="GE26" s="233">
        <f t="shared" si="72"/>
        <v>0</v>
      </c>
      <c r="GF26" s="233">
        <f t="shared" si="73"/>
        <v>0</v>
      </c>
      <c r="GG26" s="233">
        <f t="shared" si="74"/>
        <v>0</v>
      </c>
      <c r="GH26" s="233">
        <f t="shared" si="75"/>
        <v>0</v>
      </c>
      <c r="GI26" s="233">
        <f t="shared" si="76"/>
        <v>0</v>
      </c>
      <c r="GJ26" s="233">
        <f t="shared" si="77"/>
        <v>0</v>
      </c>
      <c r="GL26" s="139" t="str">
        <f t="shared" si="78"/>
        <v>DWDM TR 400 Gbps On board</v>
      </c>
      <c r="GM26" s="310">
        <f t="shared" si="79"/>
        <v>0.14874999999999999</v>
      </c>
      <c r="GN26" s="310">
        <f t="shared" si="80"/>
        <v>0.32895000000000002</v>
      </c>
      <c r="GO26" s="310">
        <f t="shared" si="81"/>
        <v>0</v>
      </c>
      <c r="GP26" s="310">
        <f t="shared" si="82"/>
        <v>0</v>
      </c>
      <c r="GQ26" s="310">
        <f t="shared" si="83"/>
        <v>0</v>
      </c>
      <c r="GR26" s="310">
        <f t="shared" si="84"/>
        <v>0</v>
      </c>
      <c r="GS26" s="310">
        <f t="shared" si="85"/>
        <v>0</v>
      </c>
      <c r="GT26" s="310">
        <f t="shared" si="86"/>
        <v>0</v>
      </c>
      <c r="GU26" s="310">
        <f t="shared" si="87"/>
        <v>0</v>
      </c>
      <c r="GV26" s="310">
        <f t="shared" si="88"/>
        <v>0</v>
      </c>
      <c r="GW26" s="310">
        <f t="shared" si="89"/>
        <v>0</v>
      </c>
      <c r="GY26" s="139" t="str">
        <f t="shared" si="90"/>
        <v>DWDM TR 400 Gbps On board</v>
      </c>
      <c r="GZ26" s="310">
        <f>$HE$5*10^-6*WDM!Q277*'Lenses &amp; detectors'!EZ26</f>
        <v>0</v>
      </c>
      <c r="HA26" s="310">
        <f>$HE$5*10^-6*WDM!R277*'Lenses &amp; detectors'!FA26</f>
        <v>8.8658181818181809</v>
      </c>
      <c r="HB26" s="310">
        <f>$HE$5*10^-6*WDM!S277*'Lenses &amp; detectors'!FB26</f>
        <v>0</v>
      </c>
      <c r="HC26" s="310">
        <f>$HE$5*10^-6*WDM!T277*'Lenses &amp; detectors'!FC26</f>
        <v>0</v>
      </c>
      <c r="HD26" s="310">
        <f>$HE$5*10^-6*WDM!U277*'Lenses &amp; detectors'!FD26</f>
        <v>0</v>
      </c>
      <c r="HE26" s="310">
        <f>$HE$5*10^-6*WDM!V277*'Lenses &amp; detectors'!FE26</f>
        <v>0</v>
      </c>
      <c r="HF26" s="310">
        <f>$HE$5*10^-6*WDM!W277*'Lenses &amp; detectors'!FF26</f>
        <v>0</v>
      </c>
      <c r="HG26" s="310">
        <f>$HE$5*10^-6*WDM!X277*'Lenses &amp; detectors'!FG26</f>
        <v>0</v>
      </c>
      <c r="HH26" s="310">
        <f>$HE$5*10^-6*WDM!Y277*'Lenses &amp; detectors'!FH26</f>
        <v>0</v>
      </c>
      <c r="HI26" s="310">
        <f>$HE$5*10^-6*WDM!Z277*'Lenses &amp; detectors'!FI26</f>
        <v>0</v>
      </c>
      <c r="HJ26" s="310">
        <f>$HE$5*10^-6*WDM!AA277*'Lenses &amp; detectors'!FJ26</f>
        <v>0</v>
      </c>
      <c r="HL26" s="139" t="str">
        <f t="shared" si="91"/>
        <v>DWDM TR 400 Gbps On board</v>
      </c>
      <c r="HM26" s="233">
        <f t="shared" si="92"/>
        <v>3</v>
      </c>
      <c r="HN26" s="233">
        <f t="shared" si="93"/>
        <v>3</v>
      </c>
      <c r="HO26" s="233" t="str">
        <f t="shared" si="94"/>
        <v/>
      </c>
      <c r="HP26" s="233" t="str">
        <f t="shared" si="95"/>
        <v/>
      </c>
      <c r="HQ26" s="233" t="str">
        <f t="shared" si="96"/>
        <v/>
      </c>
      <c r="HR26" s="233" t="str">
        <f t="shared" si="97"/>
        <v/>
      </c>
      <c r="HS26" s="233" t="str">
        <f t="shared" si="98"/>
        <v/>
      </c>
      <c r="HT26" s="233" t="str">
        <f t="shared" si="99"/>
        <v/>
      </c>
      <c r="HU26" s="233" t="str">
        <f t="shared" si="100"/>
        <v/>
      </c>
      <c r="HV26" s="233" t="str">
        <f t="shared" si="101"/>
        <v/>
      </c>
      <c r="HW26" s="233" t="str">
        <f t="shared" si="102"/>
        <v/>
      </c>
      <c r="HY26" s="139" t="str">
        <f t="shared" si="103"/>
        <v>DWDM TR 400 Gbps On board</v>
      </c>
      <c r="HZ26" s="233" t="str">
        <f t="shared" si="104"/>
        <v/>
      </c>
      <c r="IA26" s="233" t="str">
        <f t="shared" si="105"/>
        <v/>
      </c>
      <c r="IB26" s="233" t="str">
        <f t="shared" si="106"/>
        <v/>
      </c>
      <c r="IC26" s="233" t="str">
        <f t="shared" si="107"/>
        <v/>
      </c>
      <c r="ID26" s="233" t="str">
        <f t="shared" si="108"/>
        <v/>
      </c>
      <c r="IE26" s="233" t="str">
        <f t="shared" si="109"/>
        <v/>
      </c>
      <c r="IF26" s="233" t="str">
        <f t="shared" si="110"/>
        <v/>
      </c>
      <c r="IG26" s="233" t="str">
        <f t="shared" si="111"/>
        <v/>
      </c>
      <c r="IH26" s="233" t="str">
        <f t="shared" si="112"/>
        <v/>
      </c>
      <c r="II26" s="233" t="str">
        <f t="shared" si="113"/>
        <v/>
      </c>
      <c r="IJ26" s="233" t="str">
        <f t="shared" si="114"/>
        <v/>
      </c>
      <c r="IL26" s="139" t="str">
        <f t="shared" si="115"/>
        <v>DWDM TR 400 Gbps On board</v>
      </c>
      <c r="IM26" s="233">
        <f t="shared" si="116"/>
        <v>5</v>
      </c>
      <c r="IN26" s="233">
        <f t="shared" si="117"/>
        <v>5</v>
      </c>
      <c r="IO26" s="233" t="str">
        <f t="shared" si="118"/>
        <v/>
      </c>
      <c r="IP26" s="233" t="str">
        <f t="shared" si="119"/>
        <v/>
      </c>
      <c r="IQ26" s="233" t="str">
        <f t="shared" si="120"/>
        <v/>
      </c>
      <c r="IR26" s="233" t="str">
        <f t="shared" si="121"/>
        <v/>
      </c>
      <c r="IS26" s="233" t="str">
        <f t="shared" si="122"/>
        <v/>
      </c>
      <c r="IT26" s="233" t="str">
        <f t="shared" si="123"/>
        <v/>
      </c>
      <c r="IU26" s="233" t="str">
        <f t="shared" si="124"/>
        <v/>
      </c>
      <c r="IV26" s="233" t="str">
        <f t="shared" si="125"/>
        <v/>
      </c>
      <c r="IW26" s="233" t="str">
        <f t="shared" si="126"/>
        <v/>
      </c>
      <c r="IY26" s="139" t="str">
        <f t="shared" si="127"/>
        <v>DWDM TR 400 Gbps On board</v>
      </c>
      <c r="IZ26" s="233">
        <f t="shared" si="128"/>
        <v>0</v>
      </c>
      <c r="JA26" s="233">
        <f t="shared" si="129"/>
        <v>654.54545454545462</v>
      </c>
      <c r="JB26" s="233" t="str">
        <f t="shared" si="130"/>
        <v/>
      </c>
      <c r="JC26" s="233" t="str">
        <f t="shared" si="131"/>
        <v/>
      </c>
      <c r="JD26" s="233" t="str">
        <f t="shared" si="132"/>
        <v/>
      </c>
      <c r="JE26" s="233" t="str">
        <f t="shared" si="133"/>
        <v/>
      </c>
      <c r="JF26" s="233" t="str">
        <f t="shared" si="134"/>
        <v/>
      </c>
      <c r="JG26" s="233" t="str">
        <f t="shared" si="135"/>
        <v/>
      </c>
      <c r="JH26" s="233" t="str">
        <f t="shared" si="136"/>
        <v/>
      </c>
      <c r="JI26" s="233" t="str">
        <f t="shared" si="137"/>
        <v/>
      </c>
      <c r="JJ26" s="233" t="str">
        <f t="shared" si="138"/>
        <v/>
      </c>
    </row>
    <row r="27" spans="1:270">
      <c r="A27" s="110" t="s">
        <v>64</v>
      </c>
      <c r="B27" s="139" t="str">
        <f>WDM!B90</f>
        <v>DWDM TR 400 Gbps 120 km 400ZR</v>
      </c>
      <c r="C27" s="210">
        <f>WDM!C90</f>
        <v>0</v>
      </c>
      <c r="D27" s="210">
        <f>WDM!D90</f>
        <v>0</v>
      </c>
      <c r="E27" s="210">
        <f>WDM!E90</f>
        <v>0</v>
      </c>
      <c r="F27" s="210">
        <f>WDM!F90</f>
        <v>0</v>
      </c>
      <c r="G27" s="210">
        <f>WDM!G90</f>
        <v>0</v>
      </c>
      <c r="H27" s="210">
        <f>WDM!H90</f>
        <v>0</v>
      </c>
      <c r="I27" s="210">
        <f>WDM!I90</f>
        <v>0</v>
      </c>
      <c r="J27" s="210">
        <f>WDM!J90</f>
        <v>0</v>
      </c>
      <c r="K27" s="210">
        <f>WDM!K90</f>
        <v>0</v>
      </c>
      <c r="L27" s="210">
        <f>WDM!L90</f>
        <v>0</v>
      </c>
      <c r="M27" s="210">
        <f>WDM!M90</f>
        <v>0</v>
      </c>
      <c r="O27" s="139" t="str">
        <f t="shared" si="0"/>
        <v>DWDM TR 400 Gbps 120 km 400ZR</v>
      </c>
      <c r="P27" s="210">
        <f>WDM!C121</f>
        <v>0</v>
      </c>
      <c r="Q27" s="210">
        <f>WDM!D121</f>
        <v>50</v>
      </c>
      <c r="R27" s="210">
        <f>WDM!E121</f>
        <v>0</v>
      </c>
      <c r="S27" s="210">
        <f>WDM!F121</f>
        <v>0</v>
      </c>
      <c r="T27" s="210">
        <f>WDM!G121</f>
        <v>0</v>
      </c>
      <c r="U27" s="210">
        <f>WDM!H121</f>
        <v>0</v>
      </c>
      <c r="V27" s="210">
        <f>WDM!I121</f>
        <v>0</v>
      </c>
      <c r="W27" s="210">
        <f>WDM!J121</f>
        <v>0</v>
      </c>
      <c r="X27" s="210">
        <f>WDM!K121</f>
        <v>0</v>
      </c>
      <c r="Y27" s="210">
        <f>WDM!L121</f>
        <v>0</v>
      </c>
      <c r="Z27" s="210">
        <f>WDM!M121</f>
        <v>0</v>
      </c>
      <c r="AB27" s="139" t="str">
        <f t="shared" si="1"/>
        <v>DWDM TR 400 Gbps 120 km 400ZR</v>
      </c>
      <c r="AC27" s="210">
        <f>WDM!C59</f>
        <v>0</v>
      </c>
      <c r="AD27" s="210">
        <f>WDM!D59</f>
        <v>150</v>
      </c>
      <c r="AE27" s="210">
        <f>WDM!E59</f>
        <v>0</v>
      </c>
      <c r="AF27" s="210">
        <f>WDM!F59</f>
        <v>0</v>
      </c>
      <c r="AG27" s="210">
        <f>WDM!G59</f>
        <v>0</v>
      </c>
      <c r="AH27" s="210">
        <f>WDM!H59</f>
        <v>0</v>
      </c>
      <c r="AI27" s="210">
        <f>WDM!I59</f>
        <v>0</v>
      </c>
      <c r="AJ27" s="210">
        <f>WDM!J59</f>
        <v>0</v>
      </c>
      <c r="AK27" s="210">
        <f>WDM!K59</f>
        <v>0</v>
      </c>
      <c r="AL27" s="210">
        <f>WDM!L59</f>
        <v>0</v>
      </c>
      <c r="AM27" s="210">
        <f>WDM!M59</f>
        <v>0</v>
      </c>
      <c r="AO27" s="139" t="str">
        <f t="shared" si="2"/>
        <v>DWDM TR 400 Gbps 120 km 400ZR</v>
      </c>
      <c r="AP27" s="210">
        <f>WDM!C152</f>
        <v>0</v>
      </c>
      <c r="AQ27" s="210">
        <f>WDM!D152</f>
        <v>0</v>
      </c>
      <c r="AR27" s="210">
        <f>WDM!E152</f>
        <v>0</v>
      </c>
      <c r="AS27" s="210">
        <f>WDM!F152</f>
        <v>0</v>
      </c>
      <c r="AT27" s="210">
        <f>WDM!G152</f>
        <v>0</v>
      </c>
      <c r="AU27" s="210">
        <f>WDM!H152</f>
        <v>0</v>
      </c>
      <c r="AV27" s="210">
        <f>WDM!I152</f>
        <v>0</v>
      </c>
      <c r="AW27" s="210">
        <f>WDM!J152</f>
        <v>0</v>
      </c>
      <c r="AX27" s="210">
        <f>WDM!K152</f>
        <v>0</v>
      </c>
      <c r="AY27" s="210">
        <f>WDM!L152</f>
        <v>0</v>
      </c>
      <c r="AZ27" s="210">
        <f>WDM!M152</f>
        <v>0</v>
      </c>
      <c r="BB27" s="139" t="str">
        <f t="shared" si="3"/>
        <v>DWDM TR 400 Gbps 120 km 400ZR</v>
      </c>
      <c r="BC27" s="210">
        <f>WDM!C183</f>
        <v>0</v>
      </c>
      <c r="BD27" s="210">
        <f>WDM!D183</f>
        <v>0</v>
      </c>
      <c r="BE27" s="210">
        <f>WDM!E183</f>
        <v>0</v>
      </c>
      <c r="BF27" s="210">
        <f>WDM!F183</f>
        <v>0</v>
      </c>
      <c r="BG27" s="210">
        <f>WDM!G183</f>
        <v>0</v>
      </c>
      <c r="BH27" s="210">
        <f>WDM!H183</f>
        <v>0</v>
      </c>
      <c r="BI27" s="210">
        <f>WDM!I183</f>
        <v>0</v>
      </c>
      <c r="BJ27" s="210">
        <f>WDM!J183</f>
        <v>0</v>
      </c>
      <c r="BK27" s="210">
        <f>WDM!K183</f>
        <v>0</v>
      </c>
      <c r="BL27" s="210">
        <f>WDM!L183</f>
        <v>0</v>
      </c>
      <c r="BM27" s="210">
        <f>WDM!M183</f>
        <v>0</v>
      </c>
      <c r="BO27" s="139" t="str">
        <f t="shared" si="4"/>
        <v>DWDM TR 400 Gbps 120 km 400ZR</v>
      </c>
      <c r="BP27" s="210">
        <f>WDM!C214</f>
        <v>0</v>
      </c>
      <c r="BQ27" s="210">
        <f>WDM!D214</f>
        <v>0</v>
      </c>
      <c r="BR27" s="210">
        <f>WDM!E214</f>
        <v>0</v>
      </c>
      <c r="BS27" s="210">
        <f>WDM!F214</f>
        <v>0</v>
      </c>
      <c r="BT27" s="210">
        <f>WDM!G214</f>
        <v>0</v>
      </c>
      <c r="BU27" s="210">
        <f>WDM!H214</f>
        <v>0</v>
      </c>
      <c r="BV27" s="210">
        <f>WDM!I214</f>
        <v>0</v>
      </c>
      <c r="BW27" s="210">
        <f>WDM!J214</f>
        <v>0</v>
      </c>
      <c r="BX27" s="210">
        <f>WDM!K214</f>
        <v>0</v>
      </c>
      <c r="BY27" s="210">
        <f>WDM!L214</f>
        <v>0</v>
      </c>
      <c r="BZ27" s="210">
        <f>WDM!M214</f>
        <v>0</v>
      </c>
      <c r="CB27" s="139" t="str">
        <f t="shared" si="5"/>
        <v>DWDM TR 400 Gbps 120 km 400ZR</v>
      </c>
      <c r="CC27" s="210">
        <f>WDM!C245</f>
        <v>0</v>
      </c>
      <c r="CD27" s="210">
        <f>WDM!D245</f>
        <v>0</v>
      </c>
      <c r="CE27" s="210">
        <f>WDM!E245</f>
        <v>0</v>
      </c>
      <c r="CF27" s="210">
        <f>WDM!F245</f>
        <v>0</v>
      </c>
      <c r="CG27" s="210">
        <f>WDM!G245</f>
        <v>0</v>
      </c>
      <c r="CH27" s="210">
        <f>WDM!H245</f>
        <v>0</v>
      </c>
      <c r="CI27" s="210">
        <f>WDM!I245</f>
        <v>0</v>
      </c>
      <c r="CJ27" s="210">
        <f>WDM!J245</f>
        <v>0</v>
      </c>
      <c r="CK27" s="210">
        <f>WDM!K245</f>
        <v>0</v>
      </c>
      <c r="CL27" s="210">
        <f>WDM!L245</f>
        <v>0</v>
      </c>
      <c r="CM27" s="210">
        <f>WDM!M245</f>
        <v>0</v>
      </c>
      <c r="CN27" s="214"/>
      <c r="CP27" s="270"/>
      <c r="CQ27" s="270"/>
      <c r="CR27" s="301"/>
      <c r="CS27" s="293">
        <v>1</v>
      </c>
      <c r="CT27" s="265">
        <v>1</v>
      </c>
      <c r="CU27" s="300">
        <v>1</v>
      </c>
      <c r="CV27" s="293"/>
      <c r="CW27" s="293">
        <v>2</v>
      </c>
      <c r="CX27" s="279">
        <v>1</v>
      </c>
      <c r="CY27" s="284"/>
      <c r="CZ27" s="270"/>
      <c r="DA27" s="278"/>
      <c r="DB27" s="284"/>
      <c r="DC27" s="270"/>
      <c r="DD27" s="301"/>
      <c r="DE27" s="295"/>
      <c r="DF27" s="270"/>
      <c r="DG27" s="278"/>
      <c r="DH27" s="284"/>
      <c r="DI27" s="270"/>
      <c r="DJ27" s="270"/>
      <c r="DL27" s="139" t="str">
        <f t="shared" si="6"/>
        <v>DWDM TR 400 Gbps 120 km 400ZR</v>
      </c>
      <c r="DM27" s="210">
        <f t="shared" si="7"/>
        <v>0</v>
      </c>
      <c r="DN27" s="210">
        <f t="shared" si="8"/>
        <v>50</v>
      </c>
      <c r="DO27" s="210">
        <f t="shared" si="9"/>
        <v>0</v>
      </c>
      <c r="DP27" s="210">
        <f t="shared" si="10"/>
        <v>0</v>
      </c>
      <c r="DQ27" s="210">
        <f t="shared" si="11"/>
        <v>0</v>
      </c>
      <c r="DR27" s="210">
        <f t="shared" si="12"/>
        <v>0</v>
      </c>
      <c r="DS27" s="210">
        <f t="shared" si="13"/>
        <v>0</v>
      </c>
      <c r="DT27" s="210">
        <f t="shared" si="14"/>
        <v>0</v>
      </c>
      <c r="DU27" s="210">
        <f t="shared" si="15"/>
        <v>0</v>
      </c>
      <c r="DV27" s="210">
        <f t="shared" si="16"/>
        <v>0</v>
      </c>
      <c r="DW27" s="210">
        <f t="shared" si="17"/>
        <v>0</v>
      </c>
      <c r="DY27" s="139" t="str">
        <f t="shared" si="18"/>
        <v>DWDM TR 400 Gbps 120 km 400ZR</v>
      </c>
      <c r="DZ27" s="210">
        <f t="shared" si="19"/>
        <v>0</v>
      </c>
      <c r="EA27" s="210">
        <f t="shared" si="20"/>
        <v>0</v>
      </c>
      <c r="EB27" s="210">
        <f t="shared" si="21"/>
        <v>0</v>
      </c>
      <c r="EC27" s="210">
        <f t="shared" si="22"/>
        <v>0</v>
      </c>
      <c r="ED27" s="210">
        <f t="shared" si="23"/>
        <v>0</v>
      </c>
      <c r="EE27" s="210">
        <f t="shared" si="24"/>
        <v>0</v>
      </c>
      <c r="EF27" s="210">
        <f t="shared" si="25"/>
        <v>0</v>
      </c>
      <c r="EG27" s="210">
        <f t="shared" si="26"/>
        <v>0</v>
      </c>
      <c r="EH27" s="210">
        <f t="shared" si="27"/>
        <v>0</v>
      </c>
      <c r="EI27" s="210">
        <f t="shared" si="28"/>
        <v>0</v>
      </c>
      <c r="EJ27" s="210">
        <f t="shared" si="29"/>
        <v>0</v>
      </c>
      <c r="EL27" s="139" t="str">
        <f t="shared" si="30"/>
        <v>DWDM TR 400 Gbps 120 km 400ZR</v>
      </c>
      <c r="EM27" s="210">
        <f t="shared" si="31"/>
        <v>0</v>
      </c>
      <c r="EN27" s="210">
        <f t="shared" si="32"/>
        <v>350</v>
      </c>
      <c r="EO27" s="210">
        <f t="shared" si="33"/>
        <v>0</v>
      </c>
      <c r="EP27" s="210">
        <f t="shared" si="34"/>
        <v>0</v>
      </c>
      <c r="EQ27" s="210">
        <f t="shared" si="35"/>
        <v>0</v>
      </c>
      <c r="ER27" s="210">
        <f t="shared" si="36"/>
        <v>0</v>
      </c>
      <c r="ES27" s="210">
        <f t="shared" si="37"/>
        <v>0</v>
      </c>
      <c r="ET27" s="210">
        <f t="shared" si="38"/>
        <v>0</v>
      </c>
      <c r="EU27" s="210">
        <f t="shared" si="39"/>
        <v>0</v>
      </c>
      <c r="EV27" s="210">
        <f t="shared" si="40"/>
        <v>0</v>
      </c>
      <c r="EW27" s="210">
        <f t="shared" si="41"/>
        <v>0</v>
      </c>
      <c r="EY27" s="139" t="str">
        <f t="shared" si="42"/>
        <v>DWDM TR 400 Gbps 120 km 400ZR</v>
      </c>
      <c r="EZ27" s="210">
        <f t="shared" si="43"/>
        <v>0</v>
      </c>
      <c r="FA27" s="210">
        <f t="shared" si="44"/>
        <v>200</v>
      </c>
      <c r="FB27" s="210">
        <f t="shared" si="45"/>
        <v>0</v>
      </c>
      <c r="FC27" s="210">
        <f t="shared" si="46"/>
        <v>0</v>
      </c>
      <c r="FD27" s="210">
        <f t="shared" si="47"/>
        <v>0</v>
      </c>
      <c r="FE27" s="210">
        <f t="shared" si="48"/>
        <v>0</v>
      </c>
      <c r="FF27" s="210">
        <f t="shared" si="49"/>
        <v>0</v>
      </c>
      <c r="FG27" s="210">
        <f t="shared" si="50"/>
        <v>0</v>
      </c>
      <c r="FH27" s="210">
        <f t="shared" si="51"/>
        <v>0</v>
      </c>
      <c r="FI27" s="210">
        <f t="shared" si="52"/>
        <v>0</v>
      </c>
      <c r="FJ27" s="210">
        <f t="shared" si="53"/>
        <v>0</v>
      </c>
      <c r="FL27" s="139" t="str">
        <f t="shared" si="54"/>
        <v>DWDM TR 400 Gbps 120 km 400ZR</v>
      </c>
      <c r="FM27" s="233">
        <f t="shared" si="55"/>
        <v>0</v>
      </c>
      <c r="FN27" s="233">
        <f t="shared" si="56"/>
        <v>1.4999999999999999E-4</v>
      </c>
      <c r="FO27" s="233">
        <f t="shared" si="57"/>
        <v>0</v>
      </c>
      <c r="FP27" s="233">
        <f t="shared" si="58"/>
        <v>0</v>
      </c>
      <c r="FQ27" s="233">
        <f t="shared" si="59"/>
        <v>0</v>
      </c>
      <c r="FR27" s="233">
        <f t="shared" si="60"/>
        <v>0</v>
      </c>
      <c r="FS27" s="233">
        <f t="shared" si="61"/>
        <v>0</v>
      </c>
      <c r="FT27" s="233">
        <f t="shared" si="62"/>
        <v>0</v>
      </c>
      <c r="FU27" s="233">
        <f t="shared" si="63"/>
        <v>0</v>
      </c>
      <c r="FV27" s="233">
        <f t="shared" si="64"/>
        <v>0</v>
      </c>
      <c r="FW27" s="233">
        <f t="shared" si="65"/>
        <v>0</v>
      </c>
      <c r="FY27" s="139" t="str">
        <f t="shared" si="66"/>
        <v>DWDM TR 400 Gbps 120 km 400ZR</v>
      </c>
      <c r="FZ27" s="233">
        <f t="shared" si="67"/>
        <v>0</v>
      </c>
      <c r="GA27" s="233">
        <f t="shared" si="68"/>
        <v>0</v>
      </c>
      <c r="GB27" s="233">
        <f t="shared" si="69"/>
        <v>0</v>
      </c>
      <c r="GC27" s="233">
        <f t="shared" si="70"/>
        <v>0</v>
      </c>
      <c r="GD27" s="233">
        <f t="shared" si="71"/>
        <v>0</v>
      </c>
      <c r="GE27" s="233">
        <f t="shared" si="72"/>
        <v>0</v>
      </c>
      <c r="GF27" s="233">
        <f t="shared" si="73"/>
        <v>0</v>
      </c>
      <c r="GG27" s="233">
        <f t="shared" si="74"/>
        <v>0</v>
      </c>
      <c r="GH27" s="233">
        <f t="shared" si="75"/>
        <v>0</v>
      </c>
      <c r="GI27" s="233">
        <f t="shared" si="76"/>
        <v>0</v>
      </c>
      <c r="GJ27" s="233">
        <f t="shared" si="77"/>
        <v>0</v>
      </c>
      <c r="GL27" s="139" t="str">
        <f t="shared" si="78"/>
        <v>DWDM TR 400 Gbps 120 km 400ZR</v>
      </c>
      <c r="GM27" s="310">
        <f t="shared" si="79"/>
        <v>0</v>
      </c>
      <c r="GN27" s="310">
        <f t="shared" si="80"/>
        <v>1.75E-3</v>
      </c>
      <c r="GO27" s="310">
        <f t="shared" si="81"/>
        <v>0</v>
      </c>
      <c r="GP27" s="310">
        <f t="shared" si="82"/>
        <v>0</v>
      </c>
      <c r="GQ27" s="310">
        <f t="shared" si="83"/>
        <v>0</v>
      </c>
      <c r="GR27" s="310">
        <f t="shared" si="84"/>
        <v>0</v>
      </c>
      <c r="GS27" s="310">
        <f t="shared" si="85"/>
        <v>0</v>
      </c>
      <c r="GT27" s="310">
        <f t="shared" si="86"/>
        <v>0</v>
      </c>
      <c r="GU27" s="310">
        <f t="shared" si="87"/>
        <v>0</v>
      </c>
      <c r="GV27" s="310">
        <f t="shared" si="88"/>
        <v>0</v>
      </c>
      <c r="GW27" s="310">
        <f t="shared" si="89"/>
        <v>0</v>
      </c>
      <c r="GY27" s="139" t="str">
        <f t="shared" si="90"/>
        <v>DWDM TR 400 Gbps 120 km 400ZR</v>
      </c>
      <c r="GZ27" s="310">
        <f>$HE$5*10^-6*WDM!Q278*'Lenses &amp; detectors'!EZ27</f>
        <v>0</v>
      </c>
      <c r="HA27" s="310">
        <f>$HE$5*10^-6*WDM!R278*'Lenses &amp; detectors'!FA27</f>
        <v>0.09</v>
      </c>
      <c r="HB27" s="310">
        <f>$HE$5*10^-6*WDM!S278*'Lenses &amp; detectors'!FB27</f>
        <v>0</v>
      </c>
      <c r="HC27" s="310">
        <f>$HE$5*10^-6*WDM!T278*'Lenses &amp; detectors'!FC27</f>
        <v>0</v>
      </c>
      <c r="HD27" s="310">
        <f>$HE$5*10^-6*WDM!U278*'Lenses &amp; detectors'!FD27</f>
        <v>0</v>
      </c>
      <c r="HE27" s="310">
        <f>$HE$5*10^-6*WDM!V278*'Lenses &amp; detectors'!FE27</f>
        <v>0</v>
      </c>
      <c r="HF27" s="310">
        <f>$HE$5*10^-6*WDM!W278*'Lenses &amp; detectors'!FF27</f>
        <v>0</v>
      </c>
      <c r="HG27" s="310">
        <f>$HE$5*10^-6*WDM!X278*'Lenses &amp; detectors'!FG27</f>
        <v>0</v>
      </c>
      <c r="HH27" s="310">
        <f>$HE$5*10^-6*WDM!Y278*'Lenses &amp; detectors'!FH27</f>
        <v>0</v>
      </c>
      <c r="HI27" s="310">
        <f>$HE$5*10^-6*WDM!Z278*'Lenses &amp; detectors'!FI27</f>
        <v>0</v>
      </c>
      <c r="HJ27" s="310">
        <f>$HE$5*10^-6*WDM!AA278*'Lenses &amp; detectors'!FJ27</f>
        <v>0</v>
      </c>
      <c r="HL27" s="139" t="str">
        <f t="shared" si="91"/>
        <v>DWDM TR 400 Gbps 120 km 400ZR</v>
      </c>
      <c r="HM27" s="233" t="str">
        <f t="shared" si="92"/>
        <v/>
      </c>
      <c r="HN27" s="233">
        <f t="shared" si="93"/>
        <v>3</v>
      </c>
      <c r="HO27" s="233" t="str">
        <f t="shared" si="94"/>
        <v/>
      </c>
      <c r="HP27" s="233" t="str">
        <f t="shared" si="95"/>
        <v/>
      </c>
      <c r="HQ27" s="233" t="str">
        <f t="shared" si="96"/>
        <v/>
      </c>
      <c r="HR27" s="233" t="str">
        <f t="shared" si="97"/>
        <v/>
      </c>
      <c r="HS27" s="233" t="str">
        <f t="shared" si="98"/>
        <v/>
      </c>
      <c r="HT27" s="233" t="str">
        <f t="shared" si="99"/>
        <v/>
      </c>
      <c r="HU27" s="233" t="str">
        <f t="shared" si="100"/>
        <v/>
      </c>
      <c r="HV27" s="233" t="str">
        <f t="shared" si="101"/>
        <v/>
      </c>
      <c r="HW27" s="233" t="str">
        <f t="shared" si="102"/>
        <v/>
      </c>
      <c r="HY27" s="139" t="str">
        <f t="shared" si="103"/>
        <v>DWDM TR 400 Gbps 120 km 400ZR</v>
      </c>
      <c r="HZ27" s="233" t="str">
        <f t="shared" si="104"/>
        <v/>
      </c>
      <c r="IA27" s="233" t="str">
        <f t="shared" si="105"/>
        <v/>
      </c>
      <c r="IB27" s="233" t="str">
        <f t="shared" si="106"/>
        <v/>
      </c>
      <c r="IC27" s="233" t="str">
        <f t="shared" si="107"/>
        <v/>
      </c>
      <c r="ID27" s="233" t="str">
        <f t="shared" si="108"/>
        <v/>
      </c>
      <c r="IE27" s="233" t="str">
        <f t="shared" si="109"/>
        <v/>
      </c>
      <c r="IF27" s="233" t="str">
        <f t="shared" si="110"/>
        <v/>
      </c>
      <c r="IG27" s="233" t="str">
        <f t="shared" si="111"/>
        <v/>
      </c>
      <c r="IH27" s="233" t="str">
        <f t="shared" si="112"/>
        <v/>
      </c>
      <c r="II27" s="233" t="str">
        <f t="shared" si="113"/>
        <v/>
      </c>
      <c r="IJ27" s="233" t="str">
        <f t="shared" si="114"/>
        <v/>
      </c>
      <c r="IL27" s="139" t="str">
        <f t="shared" si="115"/>
        <v>DWDM TR 400 Gbps 120 km 400ZR</v>
      </c>
      <c r="IM27" s="233" t="str">
        <f t="shared" si="116"/>
        <v/>
      </c>
      <c r="IN27" s="233">
        <f t="shared" si="117"/>
        <v>5</v>
      </c>
      <c r="IO27" s="233" t="str">
        <f t="shared" si="118"/>
        <v/>
      </c>
      <c r="IP27" s="233" t="str">
        <f t="shared" si="119"/>
        <v/>
      </c>
      <c r="IQ27" s="233" t="str">
        <f t="shared" si="120"/>
        <v/>
      </c>
      <c r="IR27" s="233" t="str">
        <f t="shared" si="121"/>
        <v/>
      </c>
      <c r="IS27" s="233" t="str">
        <f t="shared" si="122"/>
        <v/>
      </c>
      <c r="IT27" s="233" t="str">
        <f t="shared" si="123"/>
        <v/>
      </c>
      <c r="IU27" s="233" t="str">
        <f t="shared" si="124"/>
        <v/>
      </c>
      <c r="IV27" s="233" t="str">
        <f t="shared" si="125"/>
        <v/>
      </c>
      <c r="IW27" s="233" t="str">
        <f t="shared" si="126"/>
        <v/>
      </c>
      <c r="IY27" s="139" t="str">
        <f t="shared" si="127"/>
        <v>DWDM TR 400 Gbps 120 km 400ZR</v>
      </c>
      <c r="IZ27" s="233" t="str">
        <f t="shared" si="128"/>
        <v/>
      </c>
      <c r="JA27" s="233">
        <f t="shared" si="129"/>
        <v>450</v>
      </c>
      <c r="JB27" s="233" t="str">
        <f t="shared" si="130"/>
        <v/>
      </c>
      <c r="JC27" s="233" t="str">
        <f t="shared" si="131"/>
        <v/>
      </c>
      <c r="JD27" s="233" t="str">
        <f t="shared" si="132"/>
        <v/>
      </c>
      <c r="JE27" s="233" t="str">
        <f t="shared" si="133"/>
        <v/>
      </c>
      <c r="JF27" s="233" t="str">
        <f t="shared" si="134"/>
        <v/>
      </c>
      <c r="JG27" s="233" t="str">
        <f t="shared" si="135"/>
        <v/>
      </c>
      <c r="JH27" s="233" t="str">
        <f t="shared" si="136"/>
        <v/>
      </c>
      <c r="JI27" s="233" t="str">
        <f t="shared" si="137"/>
        <v/>
      </c>
      <c r="JJ27" s="233" t="str">
        <f t="shared" si="138"/>
        <v/>
      </c>
    </row>
    <row r="28" spans="1:270">
      <c r="A28" s="110" t="s">
        <v>64</v>
      </c>
      <c r="B28" s="139" t="str">
        <f>WDM!B91</f>
        <v>DWDM TR 400 Gbps &gt;120 km 400ZR+   OSPF/QSFP-DD</v>
      </c>
      <c r="C28" s="210">
        <f>WDM!C91</f>
        <v>0</v>
      </c>
      <c r="D28" s="210">
        <f>WDM!D91</f>
        <v>0</v>
      </c>
      <c r="E28" s="210">
        <f>WDM!E91</f>
        <v>0</v>
      </c>
      <c r="F28" s="210">
        <f>WDM!F91</f>
        <v>0</v>
      </c>
      <c r="G28" s="210">
        <f>WDM!G91</f>
        <v>0</v>
      </c>
      <c r="H28" s="210">
        <f>WDM!H91</f>
        <v>0</v>
      </c>
      <c r="I28" s="210">
        <f>WDM!I91</f>
        <v>0</v>
      </c>
      <c r="J28" s="210">
        <f>WDM!J91</f>
        <v>0</v>
      </c>
      <c r="K28" s="210">
        <f>WDM!K91</f>
        <v>0</v>
      </c>
      <c r="L28" s="210">
        <f>WDM!L91</f>
        <v>0</v>
      </c>
      <c r="M28" s="210">
        <f>WDM!M91</f>
        <v>0</v>
      </c>
      <c r="O28" s="139" t="str">
        <f t="shared" si="0"/>
        <v>DWDM TR 400 Gbps &gt;120 km 400ZR+   OSPF/QSFP-DD</v>
      </c>
      <c r="P28" s="210">
        <f>WDM!C122</f>
        <v>0</v>
      </c>
      <c r="Q28" s="210">
        <f>WDM!D122</f>
        <v>50</v>
      </c>
      <c r="R28" s="210">
        <f>WDM!E122</f>
        <v>0</v>
      </c>
      <c r="S28" s="210">
        <f>WDM!F122</f>
        <v>0</v>
      </c>
      <c r="T28" s="210">
        <f>WDM!G122</f>
        <v>0</v>
      </c>
      <c r="U28" s="210">
        <f>WDM!H122</f>
        <v>0</v>
      </c>
      <c r="V28" s="210">
        <f>WDM!I122</f>
        <v>0</v>
      </c>
      <c r="W28" s="210">
        <f>WDM!J122</f>
        <v>0</v>
      </c>
      <c r="X28" s="210">
        <f>WDM!K122</f>
        <v>0</v>
      </c>
      <c r="Y28" s="210">
        <f>WDM!L122</f>
        <v>0</v>
      </c>
      <c r="Z28" s="210">
        <f>WDM!M122</f>
        <v>0</v>
      </c>
      <c r="AB28" s="139" t="str">
        <f t="shared" si="1"/>
        <v>DWDM TR 400 Gbps &gt;120 km 400ZR+   OSPF/QSFP-DD</v>
      </c>
      <c r="AC28" s="210">
        <f>WDM!C60</f>
        <v>0</v>
      </c>
      <c r="AD28" s="210">
        <f>WDM!D60</f>
        <v>50</v>
      </c>
      <c r="AE28" s="210">
        <f>WDM!E60</f>
        <v>0</v>
      </c>
      <c r="AF28" s="210">
        <f>WDM!F60</f>
        <v>0</v>
      </c>
      <c r="AG28" s="210">
        <f>WDM!G60</f>
        <v>0</v>
      </c>
      <c r="AH28" s="210">
        <f>WDM!H60</f>
        <v>0</v>
      </c>
      <c r="AI28" s="210">
        <f>WDM!I60</f>
        <v>0</v>
      </c>
      <c r="AJ28" s="210">
        <f>WDM!J60</f>
        <v>0</v>
      </c>
      <c r="AK28" s="210">
        <f>WDM!K60</f>
        <v>0</v>
      </c>
      <c r="AL28" s="210">
        <f>WDM!L60</f>
        <v>0</v>
      </c>
      <c r="AM28" s="210">
        <f>WDM!M60</f>
        <v>0</v>
      </c>
      <c r="AO28" s="139" t="str">
        <f t="shared" si="2"/>
        <v>DWDM TR 400 Gbps &gt;120 km 400ZR+   OSPF/QSFP-DD</v>
      </c>
      <c r="AP28" s="210">
        <f>WDM!C153</f>
        <v>0</v>
      </c>
      <c r="AQ28" s="210">
        <f>WDM!D153</f>
        <v>0</v>
      </c>
      <c r="AR28" s="210">
        <f>WDM!E153</f>
        <v>0</v>
      </c>
      <c r="AS28" s="210">
        <f>WDM!F153</f>
        <v>0</v>
      </c>
      <c r="AT28" s="210">
        <f>WDM!G153</f>
        <v>0</v>
      </c>
      <c r="AU28" s="210">
        <f>WDM!H153</f>
        <v>0</v>
      </c>
      <c r="AV28" s="210">
        <f>WDM!I153</f>
        <v>0</v>
      </c>
      <c r="AW28" s="210">
        <f>WDM!J153</f>
        <v>0</v>
      </c>
      <c r="AX28" s="210">
        <f>WDM!K153</f>
        <v>0</v>
      </c>
      <c r="AY28" s="210">
        <f>WDM!L153</f>
        <v>0</v>
      </c>
      <c r="AZ28" s="210">
        <f>WDM!M153</f>
        <v>0</v>
      </c>
      <c r="BB28" s="139" t="str">
        <f t="shared" si="3"/>
        <v>DWDM TR 400 Gbps &gt;120 km 400ZR+   OSPF/QSFP-DD</v>
      </c>
      <c r="BC28" s="210">
        <f>WDM!C184</f>
        <v>0</v>
      </c>
      <c r="BD28" s="210">
        <f>WDM!D184</f>
        <v>0</v>
      </c>
      <c r="BE28" s="210">
        <f>WDM!E184</f>
        <v>0</v>
      </c>
      <c r="BF28" s="210">
        <f>WDM!F184</f>
        <v>0</v>
      </c>
      <c r="BG28" s="210">
        <f>WDM!G184</f>
        <v>0</v>
      </c>
      <c r="BH28" s="210">
        <f>WDM!H184</f>
        <v>0</v>
      </c>
      <c r="BI28" s="210">
        <f>WDM!I184</f>
        <v>0</v>
      </c>
      <c r="BJ28" s="210">
        <f>WDM!J184</f>
        <v>0</v>
      </c>
      <c r="BK28" s="210">
        <f>WDM!K184</f>
        <v>0</v>
      </c>
      <c r="BL28" s="210">
        <f>WDM!L184</f>
        <v>0</v>
      </c>
      <c r="BM28" s="210">
        <f>WDM!M184</f>
        <v>0</v>
      </c>
      <c r="BO28" s="139" t="str">
        <f t="shared" si="4"/>
        <v>DWDM TR 400 Gbps &gt;120 km 400ZR+   OSPF/QSFP-DD</v>
      </c>
      <c r="BP28" s="210">
        <f>WDM!C215</f>
        <v>0</v>
      </c>
      <c r="BQ28" s="210">
        <f>WDM!D215</f>
        <v>0</v>
      </c>
      <c r="BR28" s="210">
        <f>WDM!E215</f>
        <v>0</v>
      </c>
      <c r="BS28" s="210">
        <f>WDM!F215</f>
        <v>0</v>
      </c>
      <c r="BT28" s="210">
        <f>WDM!G215</f>
        <v>0</v>
      </c>
      <c r="BU28" s="210">
        <f>WDM!H215</f>
        <v>0</v>
      </c>
      <c r="BV28" s="210">
        <f>WDM!I215</f>
        <v>0</v>
      </c>
      <c r="BW28" s="210">
        <f>WDM!J215</f>
        <v>0</v>
      </c>
      <c r="BX28" s="210">
        <f>WDM!K215</f>
        <v>0</v>
      </c>
      <c r="BY28" s="210">
        <f>WDM!L215</f>
        <v>0</v>
      </c>
      <c r="BZ28" s="210">
        <f>WDM!M215</f>
        <v>0</v>
      </c>
      <c r="CB28" s="139" t="str">
        <f t="shared" si="5"/>
        <v>DWDM TR 400 Gbps &gt;120 km 400ZR+   OSPF/QSFP-DD</v>
      </c>
      <c r="CC28" s="210">
        <f>WDM!C246</f>
        <v>0</v>
      </c>
      <c r="CD28" s="210">
        <f>WDM!D246</f>
        <v>0</v>
      </c>
      <c r="CE28" s="210">
        <f>WDM!E246</f>
        <v>0</v>
      </c>
      <c r="CF28" s="210">
        <f>WDM!F246</f>
        <v>0</v>
      </c>
      <c r="CG28" s="210">
        <f>WDM!G246</f>
        <v>0</v>
      </c>
      <c r="CH28" s="210">
        <f>WDM!H246</f>
        <v>0</v>
      </c>
      <c r="CI28" s="210">
        <f>WDM!I246</f>
        <v>0</v>
      </c>
      <c r="CJ28" s="210">
        <f>WDM!J246</f>
        <v>0</v>
      </c>
      <c r="CK28" s="210">
        <f>WDM!K246</f>
        <v>0</v>
      </c>
      <c r="CL28" s="210">
        <f>WDM!L246</f>
        <v>0</v>
      </c>
      <c r="CM28" s="210">
        <f>WDM!M246</f>
        <v>0</v>
      </c>
      <c r="CN28" s="214"/>
      <c r="CP28" s="270"/>
      <c r="CQ28" s="270"/>
      <c r="CR28" s="301"/>
      <c r="CS28" s="293">
        <v>1</v>
      </c>
      <c r="CT28" s="265">
        <v>1</v>
      </c>
      <c r="CU28" s="300">
        <v>1</v>
      </c>
      <c r="CV28" s="293"/>
      <c r="CW28" s="293">
        <v>2</v>
      </c>
      <c r="CX28" s="279">
        <v>1</v>
      </c>
      <c r="CY28" s="284"/>
      <c r="CZ28" s="270"/>
      <c r="DA28" s="278"/>
      <c r="DB28" s="284"/>
      <c r="DC28" s="270"/>
      <c r="DD28" s="301"/>
      <c r="DE28" s="295"/>
      <c r="DF28" s="270"/>
      <c r="DG28" s="278"/>
      <c r="DH28" s="284"/>
      <c r="DI28" s="270"/>
      <c r="DJ28" s="270"/>
      <c r="DL28" s="139" t="str">
        <f t="shared" si="6"/>
        <v>DWDM TR 400 Gbps &gt;120 km 400ZR+   OSPF/QSFP-DD</v>
      </c>
      <c r="DM28" s="210">
        <f t="shared" si="7"/>
        <v>0</v>
      </c>
      <c r="DN28" s="210">
        <f t="shared" si="8"/>
        <v>50</v>
      </c>
      <c r="DO28" s="210">
        <f t="shared" si="9"/>
        <v>0</v>
      </c>
      <c r="DP28" s="210">
        <f t="shared" si="10"/>
        <v>0</v>
      </c>
      <c r="DQ28" s="210">
        <f t="shared" si="11"/>
        <v>0</v>
      </c>
      <c r="DR28" s="210">
        <f t="shared" si="12"/>
        <v>0</v>
      </c>
      <c r="DS28" s="210">
        <f t="shared" si="13"/>
        <v>0</v>
      </c>
      <c r="DT28" s="210">
        <f t="shared" si="14"/>
        <v>0</v>
      </c>
      <c r="DU28" s="210">
        <f t="shared" si="15"/>
        <v>0</v>
      </c>
      <c r="DV28" s="210">
        <f t="shared" si="16"/>
        <v>0</v>
      </c>
      <c r="DW28" s="210">
        <f t="shared" si="17"/>
        <v>0</v>
      </c>
      <c r="DY28" s="139" t="str">
        <f t="shared" si="18"/>
        <v>DWDM TR 400 Gbps &gt;120 km 400ZR+   OSPF/QSFP-DD</v>
      </c>
      <c r="DZ28" s="210">
        <f t="shared" si="19"/>
        <v>0</v>
      </c>
      <c r="EA28" s="210">
        <f t="shared" si="20"/>
        <v>0</v>
      </c>
      <c r="EB28" s="210">
        <f t="shared" si="21"/>
        <v>0</v>
      </c>
      <c r="EC28" s="210">
        <f t="shared" si="22"/>
        <v>0</v>
      </c>
      <c r="ED28" s="210">
        <f t="shared" si="23"/>
        <v>0</v>
      </c>
      <c r="EE28" s="210">
        <f t="shared" si="24"/>
        <v>0</v>
      </c>
      <c r="EF28" s="210">
        <f t="shared" si="25"/>
        <v>0</v>
      </c>
      <c r="EG28" s="210">
        <f t="shared" si="26"/>
        <v>0</v>
      </c>
      <c r="EH28" s="210">
        <f t="shared" si="27"/>
        <v>0</v>
      </c>
      <c r="EI28" s="210">
        <f t="shared" si="28"/>
        <v>0</v>
      </c>
      <c r="EJ28" s="210">
        <f t="shared" si="29"/>
        <v>0</v>
      </c>
      <c r="EL28" s="139" t="str">
        <f t="shared" si="30"/>
        <v>DWDM TR 400 Gbps &gt;120 km 400ZR+   OSPF/QSFP-DD</v>
      </c>
      <c r="EM28" s="210">
        <f t="shared" si="31"/>
        <v>0</v>
      </c>
      <c r="EN28" s="210">
        <f t="shared" si="32"/>
        <v>150</v>
      </c>
      <c r="EO28" s="210">
        <f t="shared" si="33"/>
        <v>0</v>
      </c>
      <c r="EP28" s="210">
        <f t="shared" si="34"/>
        <v>0</v>
      </c>
      <c r="EQ28" s="210">
        <f t="shared" si="35"/>
        <v>0</v>
      </c>
      <c r="ER28" s="210">
        <f t="shared" si="36"/>
        <v>0</v>
      </c>
      <c r="ES28" s="210">
        <f t="shared" si="37"/>
        <v>0</v>
      </c>
      <c r="ET28" s="210">
        <f t="shared" si="38"/>
        <v>0</v>
      </c>
      <c r="EU28" s="210">
        <f t="shared" si="39"/>
        <v>0</v>
      </c>
      <c r="EV28" s="210">
        <f t="shared" si="40"/>
        <v>0</v>
      </c>
      <c r="EW28" s="210">
        <f t="shared" si="41"/>
        <v>0</v>
      </c>
      <c r="EY28" s="139" t="str">
        <f t="shared" si="42"/>
        <v>DWDM TR 400 Gbps &gt;120 km 400ZR+   OSPF/QSFP-DD</v>
      </c>
      <c r="EZ28" s="210">
        <f t="shared" si="43"/>
        <v>0</v>
      </c>
      <c r="FA28" s="210">
        <f t="shared" si="44"/>
        <v>100</v>
      </c>
      <c r="FB28" s="210">
        <f t="shared" si="45"/>
        <v>0</v>
      </c>
      <c r="FC28" s="210">
        <f t="shared" si="46"/>
        <v>0</v>
      </c>
      <c r="FD28" s="210">
        <f t="shared" si="47"/>
        <v>0</v>
      </c>
      <c r="FE28" s="210">
        <f t="shared" si="48"/>
        <v>0</v>
      </c>
      <c r="FF28" s="210">
        <f t="shared" si="49"/>
        <v>0</v>
      </c>
      <c r="FG28" s="210">
        <f t="shared" si="50"/>
        <v>0</v>
      </c>
      <c r="FH28" s="210">
        <f t="shared" si="51"/>
        <v>0</v>
      </c>
      <c r="FI28" s="210">
        <f t="shared" si="52"/>
        <v>0</v>
      </c>
      <c r="FJ28" s="210">
        <f t="shared" si="53"/>
        <v>0</v>
      </c>
      <c r="FL28" s="139" t="str">
        <f t="shared" si="54"/>
        <v>DWDM TR 400 Gbps &gt;120 km 400ZR+   OSPF/QSFP-DD</v>
      </c>
      <c r="FM28" s="233">
        <f t="shared" si="55"/>
        <v>0</v>
      </c>
      <c r="FN28" s="233">
        <f t="shared" si="56"/>
        <v>1.4999999999999999E-4</v>
      </c>
      <c r="FO28" s="233">
        <f t="shared" si="57"/>
        <v>0</v>
      </c>
      <c r="FP28" s="233">
        <f t="shared" si="58"/>
        <v>0</v>
      </c>
      <c r="FQ28" s="233">
        <f t="shared" si="59"/>
        <v>0</v>
      </c>
      <c r="FR28" s="233">
        <f t="shared" si="60"/>
        <v>0</v>
      </c>
      <c r="FS28" s="233">
        <f t="shared" si="61"/>
        <v>0</v>
      </c>
      <c r="FT28" s="233">
        <f t="shared" si="62"/>
        <v>0</v>
      </c>
      <c r="FU28" s="233">
        <f t="shared" si="63"/>
        <v>0</v>
      </c>
      <c r="FV28" s="233">
        <f t="shared" si="64"/>
        <v>0</v>
      </c>
      <c r="FW28" s="233">
        <f t="shared" si="65"/>
        <v>0</v>
      </c>
      <c r="FY28" s="139" t="str">
        <f t="shared" si="66"/>
        <v>DWDM TR 400 Gbps &gt;120 km 400ZR+   OSPF/QSFP-DD</v>
      </c>
      <c r="FZ28" s="233">
        <f t="shared" si="67"/>
        <v>0</v>
      </c>
      <c r="GA28" s="233">
        <f t="shared" si="68"/>
        <v>0</v>
      </c>
      <c r="GB28" s="233">
        <f t="shared" si="69"/>
        <v>0</v>
      </c>
      <c r="GC28" s="233">
        <f t="shared" si="70"/>
        <v>0</v>
      </c>
      <c r="GD28" s="233">
        <f t="shared" si="71"/>
        <v>0</v>
      </c>
      <c r="GE28" s="233">
        <f t="shared" si="72"/>
        <v>0</v>
      </c>
      <c r="GF28" s="233">
        <f t="shared" si="73"/>
        <v>0</v>
      </c>
      <c r="GG28" s="233">
        <f t="shared" si="74"/>
        <v>0</v>
      </c>
      <c r="GH28" s="233">
        <f t="shared" si="75"/>
        <v>0</v>
      </c>
      <c r="GI28" s="233">
        <f t="shared" si="76"/>
        <v>0</v>
      </c>
      <c r="GJ28" s="233">
        <f t="shared" si="77"/>
        <v>0</v>
      </c>
      <c r="GL28" s="139" t="str">
        <f t="shared" si="78"/>
        <v>DWDM TR 400 Gbps &gt;120 km 400ZR+   OSPF/QSFP-DD</v>
      </c>
      <c r="GM28" s="310">
        <f t="shared" si="79"/>
        <v>0</v>
      </c>
      <c r="GN28" s="310">
        <f t="shared" si="80"/>
        <v>7.5000000000000002E-4</v>
      </c>
      <c r="GO28" s="310">
        <f t="shared" si="81"/>
        <v>0</v>
      </c>
      <c r="GP28" s="310">
        <f t="shared" si="82"/>
        <v>0</v>
      </c>
      <c r="GQ28" s="310">
        <f t="shared" si="83"/>
        <v>0</v>
      </c>
      <c r="GR28" s="310">
        <f t="shared" si="84"/>
        <v>0</v>
      </c>
      <c r="GS28" s="310">
        <f t="shared" si="85"/>
        <v>0</v>
      </c>
      <c r="GT28" s="310">
        <f t="shared" si="86"/>
        <v>0</v>
      </c>
      <c r="GU28" s="310">
        <f t="shared" si="87"/>
        <v>0</v>
      </c>
      <c r="GV28" s="310">
        <f t="shared" si="88"/>
        <v>0</v>
      </c>
      <c r="GW28" s="310">
        <f t="shared" si="89"/>
        <v>0</v>
      </c>
      <c r="GY28" s="139" t="str">
        <f t="shared" si="90"/>
        <v>DWDM TR 400 Gbps &gt;120 km 400ZR+   OSPF/QSFP-DD</v>
      </c>
      <c r="GZ28" s="310">
        <f>$HE$5*10^-6*WDM!Q279*'Lenses &amp; detectors'!EZ28</f>
        <v>0</v>
      </c>
      <c r="HA28" s="310">
        <f>$HE$5*10^-6*WDM!R279*'Lenses &amp; detectors'!FA28</f>
        <v>6.1499999999999999E-2</v>
      </c>
      <c r="HB28" s="310">
        <f>$HE$5*10^-6*WDM!S279*'Lenses &amp; detectors'!FB28</f>
        <v>0</v>
      </c>
      <c r="HC28" s="310">
        <f>$HE$5*10^-6*WDM!T279*'Lenses &amp; detectors'!FC28</f>
        <v>0</v>
      </c>
      <c r="HD28" s="310">
        <f>$HE$5*10^-6*WDM!U279*'Lenses &amp; detectors'!FD28</f>
        <v>0</v>
      </c>
      <c r="HE28" s="310">
        <f>$HE$5*10^-6*WDM!V279*'Lenses &amp; detectors'!FE28</f>
        <v>0</v>
      </c>
      <c r="HF28" s="310">
        <f>$HE$5*10^-6*WDM!W279*'Lenses &amp; detectors'!FF28</f>
        <v>0</v>
      </c>
      <c r="HG28" s="310">
        <f>$HE$5*10^-6*WDM!X279*'Lenses &amp; detectors'!FG28</f>
        <v>0</v>
      </c>
      <c r="HH28" s="310">
        <f>$HE$5*10^-6*WDM!Y279*'Lenses &amp; detectors'!FH28</f>
        <v>0</v>
      </c>
      <c r="HI28" s="310">
        <f>$HE$5*10^-6*WDM!Z279*'Lenses &amp; detectors'!FI28</f>
        <v>0</v>
      </c>
      <c r="HJ28" s="310">
        <f>$HE$5*10^-6*WDM!AA279*'Lenses &amp; detectors'!FJ28</f>
        <v>0</v>
      </c>
      <c r="HL28" s="139" t="str">
        <f t="shared" si="91"/>
        <v>DWDM TR 400 Gbps &gt;120 km 400ZR+   OSPF/QSFP-DD</v>
      </c>
      <c r="HM28" s="233" t="str">
        <f t="shared" si="92"/>
        <v/>
      </c>
      <c r="HN28" s="233">
        <f t="shared" si="93"/>
        <v>3</v>
      </c>
      <c r="HO28" s="233" t="str">
        <f t="shared" si="94"/>
        <v/>
      </c>
      <c r="HP28" s="233" t="str">
        <f t="shared" si="95"/>
        <v/>
      </c>
      <c r="HQ28" s="233" t="str">
        <f t="shared" si="96"/>
        <v/>
      </c>
      <c r="HR28" s="233" t="str">
        <f t="shared" si="97"/>
        <v/>
      </c>
      <c r="HS28" s="233" t="str">
        <f t="shared" si="98"/>
        <v/>
      </c>
      <c r="HT28" s="233" t="str">
        <f t="shared" si="99"/>
        <v/>
      </c>
      <c r="HU28" s="233" t="str">
        <f t="shared" si="100"/>
        <v/>
      </c>
      <c r="HV28" s="233" t="str">
        <f t="shared" si="101"/>
        <v/>
      </c>
      <c r="HW28" s="233" t="str">
        <f t="shared" si="102"/>
        <v/>
      </c>
      <c r="HY28" s="139" t="str">
        <f t="shared" si="103"/>
        <v>DWDM TR 400 Gbps &gt;120 km 400ZR+   OSPF/QSFP-DD</v>
      </c>
      <c r="HZ28" s="233" t="str">
        <f t="shared" si="104"/>
        <v/>
      </c>
      <c r="IA28" s="233" t="str">
        <f t="shared" si="105"/>
        <v/>
      </c>
      <c r="IB28" s="233" t="str">
        <f t="shared" si="106"/>
        <v/>
      </c>
      <c r="IC28" s="233" t="str">
        <f t="shared" si="107"/>
        <v/>
      </c>
      <c r="ID28" s="233" t="str">
        <f t="shared" si="108"/>
        <v/>
      </c>
      <c r="IE28" s="233" t="str">
        <f t="shared" si="109"/>
        <v/>
      </c>
      <c r="IF28" s="233" t="str">
        <f t="shared" si="110"/>
        <v/>
      </c>
      <c r="IG28" s="233" t="str">
        <f t="shared" si="111"/>
        <v/>
      </c>
      <c r="IH28" s="233" t="str">
        <f t="shared" si="112"/>
        <v/>
      </c>
      <c r="II28" s="233" t="str">
        <f t="shared" si="113"/>
        <v/>
      </c>
      <c r="IJ28" s="233" t="str">
        <f t="shared" si="114"/>
        <v/>
      </c>
      <c r="IL28" s="139" t="str">
        <f t="shared" si="115"/>
        <v>DWDM TR 400 Gbps &gt;120 km 400ZR+   OSPF/QSFP-DD</v>
      </c>
      <c r="IM28" s="233" t="str">
        <f t="shared" si="116"/>
        <v/>
      </c>
      <c r="IN28" s="233">
        <f t="shared" si="117"/>
        <v>5</v>
      </c>
      <c r="IO28" s="233" t="str">
        <f t="shared" si="118"/>
        <v/>
      </c>
      <c r="IP28" s="233" t="str">
        <f t="shared" si="119"/>
        <v/>
      </c>
      <c r="IQ28" s="233" t="str">
        <f t="shared" si="120"/>
        <v/>
      </c>
      <c r="IR28" s="233" t="str">
        <f t="shared" si="121"/>
        <v/>
      </c>
      <c r="IS28" s="233" t="str">
        <f t="shared" si="122"/>
        <v/>
      </c>
      <c r="IT28" s="233" t="str">
        <f t="shared" si="123"/>
        <v/>
      </c>
      <c r="IU28" s="233" t="str">
        <f t="shared" si="124"/>
        <v/>
      </c>
      <c r="IV28" s="233" t="str">
        <f t="shared" si="125"/>
        <v/>
      </c>
      <c r="IW28" s="233" t="str">
        <f t="shared" si="126"/>
        <v/>
      </c>
      <c r="IY28" s="139" t="str">
        <f t="shared" si="127"/>
        <v>DWDM TR 400 Gbps &gt;120 km 400ZR+   OSPF/QSFP-DD</v>
      </c>
      <c r="IZ28" s="233" t="str">
        <f t="shared" si="128"/>
        <v/>
      </c>
      <c r="JA28" s="233">
        <f t="shared" si="129"/>
        <v>615</v>
      </c>
      <c r="JB28" s="233" t="str">
        <f t="shared" si="130"/>
        <v/>
      </c>
      <c r="JC28" s="233" t="str">
        <f t="shared" si="131"/>
        <v/>
      </c>
      <c r="JD28" s="233" t="str">
        <f t="shared" si="132"/>
        <v/>
      </c>
      <c r="JE28" s="233" t="str">
        <f t="shared" si="133"/>
        <v/>
      </c>
      <c r="JF28" s="233" t="str">
        <f t="shared" si="134"/>
        <v/>
      </c>
      <c r="JG28" s="233" t="str">
        <f t="shared" si="135"/>
        <v/>
      </c>
      <c r="JH28" s="233" t="str">
        <f t="shared" si="136"/>
        <v/>
      </c>
      <c r="JI28" s="233" t="str">
        <f t="shared" si="137"/>
        <v/>
      </c>
      <c r="JJ28" s="233" t="str">
        <f t="shared" si="138"/>
        <v/>
      </c>
    </row>
    <row r="29" spans="1:270">
      <c r="A29" s="110" t="s">
        <v>64</v>
      </c>
      <c r="B29" s="139" t="str">
        <f>WDM!B92</f>
        <v>DWDM TR 400 Gbps &gt;120 km 400ZR+ CFP2</v>
      </c>
      <c r="C29" s="210">
        <f>WDM!C92</f>
        <v>0</v>
      </c>
      <c r="D29" s="210">
        <f>WDM!D92</f>
        <v>0</v>
      </c>
      <c r="E29" s="210">
        <f>WDM!E92</f>
        <v>0</v>
      </c>
      <c r="F29" s="210">
        <f>WDM!F92</f>
        <v>0</v>
      </c>
      <c r="G29" s="210">
        <f>WDM!G92</f>
        <v>0</v>
      </c>
      <c r="H29" s="210">
        <f>WDM!H92</f>
        <v>0</v>
      </c>
      <c r="I29" s="210">
        <f>WDM!I92</f>
        <v>0</v>
      </c>
      <c r="J29" s="210">
        <f>WDM!J92</f>
        <v>0</v>
      </c>
      <c r="K29" s="210">
        <f>WDM!K92</f>
        <v>0</v>
      </c>
      <c r="L29" s="210">
        <f>WDM!L92</f>
        <v>0</v>
      </c>
      <c r="M29" s="210">
        <f>WDM!M92</f>
        <v>0</v>
      </c>
      <c r="O29" s="139" t="str">
        <f t="shared" si="0"/>
        <v>DWDM TR 400 Gbps &gt;120 km 400ZR+ CFP2</v>
      </c>
      <c r="P29" s="210">
        <f>WDM!C123</f>
        <v>0</v>
      </c>
      <c r="Q29" s="210">
        <f>WDM!D123</f>
        <v>0</v>
      </c>
      <c r="R29" s="210">
        <f>WDM!E123</f>
        <v>0</v>
      </c>
      <c r="S29" s="210">
        <f>WDM!F123</f>
        <v>0</v>
      </c>
      <c r="T29" s="210">
        <f>WDM!G123</f>
        <v>0</v>
      </c>
      <c r="U29" s="210">
        <f>WDM!H123</f>
        <v>0</v>
      </c>
      <c r="V29" s="210">
        <f>WDM!I123</f>
        <v>0</v>
      </c>
      <c r="W29" s="210">
        <f>WDM!J123</f>
        <v>0</v>
      </c>
      <c r="X29" s="210">
        <f>WDM!K123</f>
        <v>0</v>
      </c>
      <c r="Y29" s="210">
        <f>WDM!L123</f>
        <v>0</v>
      </c>
      <c r="Z29" s="210">
        <f>WDM!M123</f>
        <v>0</v>
      </c>
      <c r="AB29" s="139" t="str">
        <f t="shared" si="1"/>
        <v>DWDM TR 400 Gbps &gt;120 km 400ZR+ CFP2</v>
      </c>
      <c r="AC29" s="210">
        <f>WDM!C61</f>
        <v>0</v>
      </c>
      <c r="AD29" s="210">
        <f>WDM!D61</f>
        <v>0</v>
      </c>
      <c r="AE29" s="210">
        <f>WDM!E61</f>
        <v>0</v>
      </c>
      <c r="AF29" s="210">
        <f>WDM!F61</f>
        <v>0</v>
      </c>
      <c r="AG29" s="210">
        <f>WDM!G61</f>
        <v>0</v>
      </c>
      <c r="AH29" s="210">
        <f>WDM!H61</f>
        <v>0</v>
      </c>
      <c r="AI29" s="210">
        <f>WDM!I61</f>
        <v>0</v>
      </c>
      <c r="AJ29" s="210">
        <f>WDM!J61</f>
        <v>0</v>
      </c>
      <c r="AK29" s="210">
        <f>WDM!K61</f>
        <v>0</v>
      </c>
      <c r="AL29" s="210">
        <f>WDM!L61</f>
        <v>0</v>
      </c>
      <c r="AM29" s="210">
        <f>WDM!M61</f>
        <v>0</v>
      </c>
      <c r="AO29" s="139" t="str">
        <f t="shared" si="2"/>
        <v>DWDM TR 400 Gbps &gt;120 km 400ZR+ CFP2</v>
      </c>
      <c r="AP29" s="210">
        <f>WDM!C154</f>
        <v>0</v>
      </c>
      <c r="AQ29" s="210">
        <f>WDM!D154</f>
        <v>0</v>
      </c>
      <c r="AR29" s="210">
        <f>WDM!E154</f>
        <v>0</v>
      </c>
      <c r="AS29" s="210">
        <f>WDM!F154</f>
        <v>0</v>
      </c>
      <c r="AT29" s="210">
        <f>WDM!G154</f>
        <v>0</v>
      </c>
      <c r="AU29" s="210">
        <f>WDM!H154</f>
        <v>0</v>
      </c>
      <c r="AV29" s="210">
        <f>WDM!I154</f>
        <v>0</v>
      </c>
      <c r="AW29" s="210">
        <f>WDM!J154</f>
        <v>0</v>
      </c>
      <c r="AX29" s="210">
        <f>WDM!K154</f>
        <v>0</v>
      </c>
      <c r="AY29" s="210">
        <f>WDM!L154</f>
        <v>0</v>
      </c>
      <c r="AZ29" s="210">
        <f>WDM!M154</f>
        <v>0</v>
      </c>
      <c r="BB29" s="139" t="str">
        <f t="shared" si="3"/>
        <v>DWDM TR 400 Gbps &gt;120 km 400ZR+ CFP2</v>
      </c>
      <c r="BC29" s="210">
        <f>WDM!C185</f>
        <v>0</v>
      </c>
      <c r="BD29" s="210">
        <f>WDM!D185</f>
        <v>0</v>
      </c>
      <c r="BE29" s="210">
        <f>WDM!E185</f>
        <v>0</v>
      </c>
      <c r="BF29" s="210">
        <f>WDM!F185</f>
        <v>0</v>
      </c>
      <c r="BG29" s="210">
        <f>WDM!G185</f>
        <v>0</v>
      </c>
      <c r="BH29" s="210">
        <f>WDM!H185</f>
        <v>0</v>
      </c>
      <c r="BI29" s="210">
        <f>WDM!I185</f>
        <v>0</v>
      </c>
      <c r="BJ29" s="210">
        <f>WDM!J185</f>
        <v>0</v>
      </c>
      <c r="BK29" s="210">
        <f>WDM!K185</f>
        <v>0</v>
      </c>
      <c r="BL29" s="210">
        <f>WDM!L185</f>
        <v>0</v>
      </c>
      <c r="BM29" s="210">
        <f>WDM!M185</f>
        <v>0</v>
      </c>
      <c r="BO29" s="139" t="str">
        <f t="shared" si="4"/>
        <v>DWDM TR 400 Gbps &gt;120 km 400ZR+ CFP2</v>
      </c>
      <c r="BP29" s="210">
        <f>WDM!C216</f>
        <v>0</v>
      </c>
      <c r="BQ29" s="210">
        <f>WDM!D216</f>
        <v>0</v>
      </c>
      <c r="BR29" s="210">
        <f>WDM!E216</f>
        <v>0</v>
      </c>
      <c r="BS29" s="210">
        <f>WDM!F216</f>
        <v>0</v>
      </c>
      <c r="BT29" s="210">
        <f>WDM!G216</f>
        <v>0</v>
      </c>
      <c r="BU29" s="210">
        <f>WDM!H216</f>
        <v>0</v>
      </c>
      <c r="BV29" s="210">
        <f>WDM!I216</f>
        <v>0</v>
      </c>
      <c r="BW29" s="210">
        <f>WDM!J216</f>
        <v>0</v>
      </c>
      <c r="BX29" s="210">
        <f>WDM!K216</f>
        <v>0</v>
      </c>
      <c r="BY29" s="210">
        <f>WDM!L216</f>
        <v>0</v>
      </c>
      <c r="BZ29" s="210">
        <f>WDM!M216</f>
        <v>0</v>
      </c>
      <c r="CB29" s="139" t="str">
        <f t="shared" si="5"/>
        <v>DWDM TR 400 Gbps &gt;120 km 400ZR+ CFP2</v>
      </c>
      <c r="CC29" s="210">
        <f>WDM!C247</f>
        <v>0</v>
      </c>
      <c r="CD29" s="210">
        <f>WDM!D247</f>
        <v>0</v>
      </c>
      <c r="CE29" s="210">
        <f>WDM!E247</f>
        <v>0</v>
      </c>
      <c r="CF29" s="210">
        <f>WDM!F247</f>
        <v>0</v>
      </c>
      <c r="CG29" s="210">
        <f>WDM!G247</f>
        <v>0</v>
      </c>
      <c r="CH29" s="210">
        <f>WDM!H247</f>
        <v>0</v>
      </c>
      <c r="CI29" s="210">
        <f>WDM!I247</f>
        <v>0</v>
      </c>
      <c r="CJ29" s="210">
        <f>WDM!J247</f>
        <v>0</v>
      </c>
      <c r="CK29" s="210">
        <f>WDM!K247</f>
        <v>0</v>
      </c>
      <c r="CL29" s="210">
        <f>WDM!L247</f>
        <v>0</v>
      </c>
      <c r="CM29" s="210">
        <f>WDM!M247</f>
        <v>0</v>
      </c>
      <c r="CN29" s="214"/>
      <c r="CP29" s="270"/>
      <c r="CQ29" s="270"/>
      <c r="CR29" s="301"/>
      <c r="CS29" s="293">
        <v>1</v>
      </c>
      <c r="CT29" s="265">
        <v>1</v>
      </c>
      <c r="CU29" s="300">
        <v>1</v>
      </c>
      <c r="CV29" s="293"/>
      <c r="CW29" s="293">
        <v>2</v>
      </c>
      <c r="CX29" s="279">
        <v>1</v>
      </c>
      <c r="CY29" s="284"/>
      <c r="CZ29" s="270"/>
      <c r="DA29" s="278"/>
      <c r="DB29" s="284"/>
      <c r="DC29" s="270"/>
      <c r="DD29" s="301"/>
      <c r="DE29" s="295"/>
      <c r="DF29" s="270"/>
      <c r="DG29" s="278"/>
      <c r="DH29" s="284"/>
      <c r="DI29" s="270"/>
      <c r="DJ29" s="270"/>
      <c r="DL29" s="139" t="str">
        <f t="shared" si="6"/>
        <v>DWDM TR 400 Gbps &gt;120 km 400ZR+ CFP2</v>
      </c>
      <c r="DM29" s="210">
        <f t="shared" si="7"/>
        <v>0</v>
      </c>
      <c r="DN29" s="210">
        <f t="shared" si="8"/>
        <v>0</v>
      </c>
      <c r="DO29" s="210">
        <f t="shared" si="9"/>
        <v>0</v>
      </c>
      <c r="DP29" s="210">
        <f t="shared" si="10"/>
        <v>0</v>
      </c>
      <c r="DQ29" s="210">
        <f t="shared" si="11"/>
        <v>0</v>
      </c>
      <c r="DR29" s="210">
        <f t="shared" si="12"/>
        <v>0</v>
      </c>
      <c r="DS29" s="210">
        <f t="shared" si="13"/>
        <v>0</v>
      </c>
      <c r="DT29" s="210">
        <f t="shared" si="14"/>
        <v>0</v>
      </c>
      <c r="DU29" s="210">
        <f t="shared" si="15"/>
        <v>0</v>
      </c>
      <c r="DV29" s="210">
        <f t="shared" si="16"/>
        <v>0</v>
      </c>
      <c r="DW29" s="210">
        <f t="shared" si="17"/>
        <v>0</v>
      </c>
      <c r="DY29" s="139" t="str">
        <f t="shared" si="18"/>
        <v>DWDM TR 400 Gbps &gt;120 km 400ZR+ CFP2</v>
      </c>
      <c r="DZ29" s="210">
        <f t="shared" si="19"/>
        <v>0</v>
      </c>
      <c r="EA29" s="210">
        <f t="shared" si="20"/>
        <v>0</v>
      </c>
      <c r="EB29" s="210">
        <f t="shared" si="21"/>
        <v>0</v>
      </c>
      <c r="EC29" s="210">
        <f t="shared" si="22"/>
        <v>0</v>
      </c>
      <c r="ED29" s="210">
        <f t="shared" si="23"/>
        <v>0</v>
      </c>
      <c r="EE29" s="210">
        <f t="shared" si="24"/>
        <v>0</v>
      </c>
      <c r="EF29" s="210">
        <f t="shared" si="25"/>
        <v>0</v>
      </c>
      <c r="EG29" s="210">
        <f t="shared" si="26"/>
        <v>0</v>
      </c>
      <c r="EH29" s="210">
        <f t="shared" si="27"/>
        <v>0</v>
      </c>
      <c r="EI29" s="210">
        <f t="shared" si="28"/>
        <v>0</v>
      </c>
      <c r="EJ29" s="210">
        <f t="shared" si="29"/>
        <v>0</v>
      </c>
      <c r="EL29" s="139" t="str">
        <f t="shared" si="30"/>
        <v>DWDM TR 400 Gbps &gt;120 km 400ZR+ CFP2</v>
      </c>
      <c r="EM29" s="210">
        <f t="shared" si="31"/>
        <v>0</v>
      </c>
      <c r="EN29" s="210">
        <f t="shared" si="32"/>
        <v>0</v>
      </c>
      <c r="EO29" s="210">
        <f t="shared" si="33"/>
        <v>0</v>
      </c>
      <c r="EP29" s="210">
        <f t="shared" si="34"/>
        <v>0</v>
      </c>
      <c r="EQ29" s="210">
        <f t="shared" si="35"/>
        <v>0</v>
      </c>
      <c r="ER29" s="210">
        <f t="shared" si="36"/>
        <v>0</v>
      </c>
      <c r="ES29" s="210">
        <f t="shared" si="37"/>
        <v>0</v>
      </c>
      <c r="ET29" s="210">
        <f t="shared" si="38"/>
        <v>0</v>
      </c>
      <c r="EU29" s="210">
        <f t="shared" si="39"/>
        <v>0</v>
      </c>
      <c r="EV29" s="210">
        <f t="shared" si="40"/>
        <v>0</v>
      </c>
      <c r="EW29" s="210">
        <f t="shared" si="41"/>
        <v>0</v>
      </c>
      <c r="EY29" s="139" t="str">
        <f t="shared" si="42"/>
        <v>DWDM TR 400 Gbps &gt;120 km 400ZR+ CFP2</v>
      </c>
      <c r="EZ29" s="210">
        <f t="shared" si="43"/>
        <v>0</v>
      </c>
      <c r="FA29" s="210">
        <f t="shared" si="44"/>
        <v>0</v>
      </c>
      <c r="FB29" s="210">
        <f t="shared" si="45"/>
        <v>0</v>
      </c>
      <c r="FC29" s="210">
        <f t="shared" si="46"/>
        <v>0</v>
      </c>
      <c r="FD29" s="210">
        <f t="shared" si="47"/>
        <v>0</v>
      </c>
      <c r="FE29" s="210">
        <f t="shared" si="48"/>
        <v>0</v>
      </c>
      <c r="FF29" s="210">
        <f t="shared" si="49"/>
        <v>0</v>
      </c>
      <c r="FG29" s="210">
        <f t="shared" si="50"/>
        <v>0</v>
      </c>
      <c r="FH29" s="210">
        <f t="shared" si="51"/>
        <v>0</v>
      </c>
      <c r="FI29" s="210">
        <f t="shared" si="52"/>
        <v>0</v>
      </c>
      <c r="FJ29" s="210">
        <f t="shared" si="53"/>
        <v>0</v>
      </c>
      <c r="FL29" s="139" t="str">
        <f t="shared" si="54"/>
        <v>DWDM TR 400 Gbps &gt;120 km 400ZR+ CFP2</v>
      </c>
      <c r="FM29" s="233">
        <f t="shared" si="55"/>
        <v>0</v>
      </c>
      <c r="FN29" s="233">
        <f t="shared" si="56"/>
        <v>0</v>
      </c>
      <c r="FO29" s="233">
        <f t="shared" si="57"/>
        <v>0</v>
      </c>
      <c r="FP29" s="233">
        <f t="shared" si="58"/>
        <v>0</v>
      </c>
      <c r="FQ29" s="233">
        <f t="shared" si="59"/>
        <v>0</v>
      </c>
      <c r="FR29" s="233">
        <f t="shared" si="60"/>
        <v>0</v>
      </c>
      <c r="FS29" s="233">
        <f t="shared" si="61"/>
        <v>0</v>
      </c>
      <c r="FT29" s="233">
        <f t="shared" si="62"/>
        <v>0</v>
      </c>
      <c r="FU29" s="233">
        <f t="shared" si="63"/>
        <v>0</v>
      </c>
      <c r="FV29" s="233">
        <f t="shared" si="64"/>
        <v>0</v>
      </c>
      <c r="FW29" s="233">
        <f t="shared" si="65"/>
        <v>0</v>
      </c>
      <c r="FY29" s="139" t="str">
        <f t="shared" si="66"/>
        <v>DWDM TR 400 Gbps &gt;120 km 400ZR+ CFP2</v>
      </c>
      <c r="FZ29" s="233">
        <f t="shared" si="67"/>
        <v>0</v>
      </c>
      <c r="GA29" s="233">
        <f t="shared" si="68"/>
        <v>0</v>
      </c>
      <c r="GB29" s="233">
        <f t="shared" si="69"/>
        <v>0</v>
      </c>
      <c r="GC29" s="233">
        <f t="shared" si="70"/>
        <v>0</v>
      </c>
      <c r="GD29" s="233">
        <f t="shared" si="71"/>
        <v>0</v>
      </c>
      <c r="GE29" s="233">
        <f t="shared" si="72"/>
        <v>0</v>
      </c>
      <c r="GF29" s="233">
        <f t="shared" si="73"/>
        <v>0</v>
      </c>
      <c r="GG29" s="233">
        <f t="shared" si="74"/>
        <v>0</v>
      </c>
      <c r="GH29" s="233">
        <f t="shared" si="75"/>
        <v>0</v>
      </c>
      <c r="GI29" s="233">
        <f t="shared" si="76"/>
        <v>0</v>
      </c>
      <c r="GJ29" s="233">
        <f t="shared" si="77"/>
        <v>0</v>
      </c>
      <c r="GL29" s="139" t="str">
        <f t="shared" si="78"/>
        <v>DWDM TR 400 Gbps &gt;120 km 400ZR+ CFP2</v>
      </c>
      <c r="GM29" s="310">
        <f t="shared" si="79"/>
        <v>0</v>
      </c>
      <c r="GN29" s="310">
        <f t="shared" si="80"/>
        <v>0</v>
      </c>
      <c r="GO29" s="310">
        <f t="shared" si="81"/>
        <v>0</v>
      </c>
      <c r="GP29" s="310">
        <f t="shared" si="82"/>
        <v>0</v>
      </c>
      <c r="GQ29" s="310">
        <f t="shared" si="83"/>
        <v>0</v>
      </c>
      <c r="GR29" s="310">
        <f t="shared" si="84"/>
        <v>0</v>
      </c>
      <c r="GS29" s="310">
        <f t="shared" si="85"/>
        <v>0</v>
      </c>
      <c r="GT29" s="310">
        <f t="shared" si="86"/>
        <v>0</v>
      </c>
      <c r="GU29" s="310">
        <f t="shared" si="87"/>
        <v>0</v>
      </c>
      <c r="GV29" s="310">
        <f t="shared" si="88"/>
        <v>0</v>
      </c>
      <c r="GW29" s="310">
        <f t="shared" si="89"/>
        <v>0</v>
      </c>
      <c r="GY29" s="139" t="str">
        <f t="shared" si="90"/>
        <v>DWDM TR 400 Gbps &gt;120 km 400ZR+ CFP2</v>
      </c>
      <c r="GZ29" s="310">
        <f>$HE$5*10^-6*WDM!Q280*'Lenses &amp; detectors'!EZ29</f>
        <v>0</v>
      </c>
      <c r="HA29" s="310">
        <f>$HE$5*10^-6*WDM!R280*'Lenses &amp; detectors'!FA29</f>
        <v>0</v>
      </c>
      <c r="HB29" s="310">
        <f>$HE$5*10^-6*WDM!S280*'Lenses &amp; detectors'!FB29</f>
        <v>0</v>
      </c>
      <c r="HC29" s="310">
        <f>$HE$5*10^-6*WDM!T280*'Lenses &amp; detectors'!FC29</f>
        <v>0</v>
      </c>
      <c r="HD29" s="310">
        <f>$HE$5*10^-6*WDM!U280*'Lenses &amp; detectors'!FD29</f>
        <v>0</v>
      </c>
      <c r="HE29" s="310">
        <f>$HE$5*10^-6*WDM!V280*'Lenses &amp; detectors'!FE29</f>
        <v>0</v>
      </c>
      <c r="HF29" s="310">
        <f>$HE$5*10^-6*WDM!W280*'Lenses &amp; detectors'!FF29</f>
        <v>0</v>
      </c>
      <c r="HG29" s="310">
        <f>$HE$5*10^-6*WDM!X280*'Lenses &amp; detectors'!FG29</f>
        <v>0</v>
      </c>
      <c r="HH29" s="310">
        <f>$HE$5*10^-6*WDM!Y280*'Lenses &amp; detectors'!FH29</f>
        <v>0</v>
      </c>
      <c r="HI29" s="310">
        <f>$HE$5*10^-6*WDM!Z280*'Lenses &amp; detectors'!FI29</f>
        <v>0</v>
      </c>
      <c r="HJ29" s="310">
        <f>$HE$5*10^-6*WDM!AA280*'Lenses &amp; detectors'!FJ29</f>
        <v>0</v>
      </c>
      <c r="HL29" s="139" t="str">
        <f t="shared" si="91"/>
        <v>DWDM TR 400 Gbps &gt;120 km 400ZR+ CFP2</v>
      </c>
      <c r="HM29" s="233" t="str">
        <f t="shared" si="92"/>
        <v/>
      </c>
      <c r="HN29" s="233" t="str">
        <f t="shared" si="93"/>
        <v/>
      </c>
      <c r="HO29" s="233" t="str">
        <f t="shared" si="94"/>
        <v/>
      </c>
      <c r="HP29" s="233" t="str">
        <f t="shared" si="95"/>
        <v/>
      </c>
      <c r="HQ29" s="233" t="str">
        <f t="shared" si="96"/>
        <v/>
      </c>
      <c r="HR29" s="233" t="str">
        <f t="shared" si="97"/>
        <v/>
      </c>
      <c r="HS29" s="233" t="str">
        <f t="shared" si="98"/>
        <v/>
      </c>
      <c r="HT29" s="233" t="str">
        <f t="shared" si="99"/>
        <v/>
      </c>
      <c r="HU29" s="233" t="str">
        <f t="shared" si="100"/>
        <v/>
      </c>
      <c r="HV29" s="233" t="str">
        <f t="shared" si="101"/>
        <v/>
      </c>
      <c r="HW29" s="233" t="str">
        <f t="shared" si="102"/>
        <v/>
      </c>
      <c r="HY29" s="139" t="str">
        <f t="shared" si="103"/>
        <v>DWDM TR 400 Gbps &gt;120 km 400ZR+ CFP2</v>
      </c>
      <c r="HZ29" s="233" t="str">
        <f t="shared" si="104"/>
        <v/>
      </c>
      <c r="IA29" s="233" t="str">
        <f t="shared" si="105"/>
        <v/>
      </c>
      <c r="IB29" s="233" t="str">
        <f t="shared" si="106"/>
        <v/>
      </c>
      <c r="IC29" s="233" t="str">
        <f t="shared" si="107"/>
        <v/>
      </c>
      <c r="ID29" s="233" t="str">
        <f t="shared" si="108"/>
        <v/>
      </c>
      <c r="IE29" s="233" t="str">
        <f t="shared" si="109"/>
        <v/>
      </c>
      <c r="IF29" s="233" t="str">
        <f t="shared" si="110"/>
        <v/>
      </c>
      <c r="IG29" s="233" t="str">
        <f t="shared" si="111"/>
        <v/>
      </c>
      <c r="IH29" s="233" t="str">
        <f t="shared" si="112"/>
        <v/>
      </c>
      <c r="II29" s="233" t="str">
        <f t="shared" si="113"/>
        <v/>
      </c>
      <c r="IJ29" s="233" t="str">
        <f t="shared" si="114"/>
        <v/>
      </c>
      <c r="IL29" s="139" t="str">
        <f t="shared" si="115"/>
        <v>DWDM TR 400 Gbps &gt;120 km 400ZR+ CFP2</v>
      </c>
      <c r="IM29" s="233" t="str">
        <f t="shared" si="116"/>
        <v/>
      </c>
      <c r="IN29" s="233" t="str">
        <f t="shared" si="117"/>
        <v/>
      </c>
      <c r="IO29" s="233" t="str">
        <f t="shared" si="118"/>
        <v/>
      </c>
      <c r="IP29" s="233" t="str">
        <f t="shared" si="119"/>
        <v/>
      </c>
      <c r="IQ29" s="233" t="str">
        <f t="shared" si="120"/>
        <v/>
      </c>
      <c r="IR29" s="233" t="str">
        <f t="shared" si="121"/>
        <v/>
      </c>
      <c r="IS29" s="233" t="str">
        <f t="shared" si="122"/>
        <v/>
      </c>
      <c r="IT29" s="233" t="str">
        <f t="shared" si="123"/>
        <v/>
      </c>
      <c r="IU29" s="233" t="str">
        <f t="shared" si="124"/>
        <v/>
      </c>
      <c r="IV29" s="233" t="str">
        <f t="shared" si="125"/>
        <v/>
      </c>
      <c r="IW29" s="233" t="str">
        <f t="shared" si="126"/>
        <v/>
      </c>
      <c r="IY29" s="139" t="str">
        <f t="shared" si="127"/>
        <v>DWDM TR 400 Gbps &gt;120 km 400ZR+ CFP2</v>
      </c>
      <c r="IZ29" s="233" t="str">
        <f t="shared" si="128"/>
        <v/>
      </c>
      <c r="JA29" s="233" t="str">
        <f t="shared" si="129"/>
        <v/>
      </c>
      <c r="JB29" s="233" t="str">
        <f t="shared" si="130"/>
        <v/>
      </c>
      <c r="JC29" s="233" t="str">
        <f t="shared" si="131"/>
        <v/>
      </c>
      <c r="JD29" s="233" t="str">
        <f t="shared" si="132"/>
        <v/>
      </c>
      <c r="JE29" s="233" t="str">
        <f t="shared" si="133"/>
        <v/>
      </c>
      <c r="JF29" s="233" t="str">
        <f t="shared" si="134"/>
        <v/>
      </c>
      <c r="JG29" s="233" t="str">
        <f t="shared" si="135"/>
        <v/>
      </c>
      <c r="JH29" s="233" t="str">
        <f t="shared" si="136"/>
        <v/>
      </c>
      <c r="JI29" s="233" t="str">
        <f t="shared" si="137"/>
        <v/>
      </c>
      <c r="JJ29" s="233" t="str">
        <f t="shared" si="138"/>
        <v/>
      </c>
    </row>
    <row r="30" spans="1:270">
      <c r="A30" s="110" t="s">
        <v>64</v>
      </c>
      <c r="B30" s="139" t="str">
        <f>WDM!B93</f>
        <v>DWDM TR 600G On board</v>
      </c>
      <c r="C30" s="210">
        <f>WDM!C93</f>
        <v>0</v>
      </c>
      <c r="D30" s="210">
        <f>WDM!D93</f>
        <v>0</v>
      </c>
      <c r="E30" s="210">
        <f>WDM!E93</f>
        <v>0</v>
      </c>
      <c r="F30" s="210">
        <f>WDM!F93</f>
        <v>0</v>
      </c>
      <c r="G30" s="210">
        <f>WDM!G93</f>
        <v>0</v>
      </c>
      <c r="H30" s="210">
        <f>WDM!H93</f>
        <v>0</v>
      </c>
      <c r="I30" s="210">
        <f>WDM!I93</f>
        <v>0</v>
      </c>
      <c r="J30" s="210">
        <f>WDM!J93</f>
        <v>0</v>
      </c>
      <c r="K30" s="210">
        <f>WDM!K93</f>
        <v>0</v>
      </c>
      <c r="L30" s="210">
        <f>WDM!L93</f>
        <v>0</v>
      </c>
      <c r="M30" s="210">
        <f>WDM!M93</f>
        <v>0</v>
      </c>
      <c r="O30" s="139" t="str">
        <f t="shared" si="0"/>
        <v>DWDM TR 600G On board</v>
      </c>
      <c r="P30" s="210">
        <f>WDM!C124</f>
        <v>0</v>
      </c>
      <c r="Q30" s="210">
        <f>WDM!D124</f>
        <v>0</v>
      </c>
      <c r="R30" s="210">
        <f>WDM!E124</f>
        <v>0</v>
      </c>
      <c r="S30" s="210">
        <f>WDM!F124</f>
        <v>0</v>
      </c>
      <c r="T30" s="210">
        <f>WDM!G124</f>
        <v>0</v>
      </c>
      <c r="U30" s="210">
        <f>WDM!H124</f>
        <v>0</v>
      </c>
      <c r="V30" s="210">
        <f>WDM!I124</f>
        <v>0</v>
      </c>
      <c r="W30" s="210">
        <f>WDM!J124</f>
        <v>0</v>
      </c>
      <c r="X30" s="210">
        <f>WDM!K124</f>
        <v>0</v>
      </c>
      <c r="Y30" s="210">
        <f>WDM!L124</f>
        <v>0</v>
      </c>
      <c r="Z30" s="210">
        <f>WDM!M124</f>
        <v>0</v>
      </c>
      <c r="AB30" s="139" t="str">
        <f t="shared" si="1"/>
        <v>DWDM TR 600G On board</v>
      </c>
      <c r="AC30" s="210">
        <f>WDM!C62</f>
        <v>0</v>
      </c>
      <c r="AD30" s="210">
        <f>WDM!D62</f>
        <v>82</v>
      </c>
      <c r="AE30" s="210">
        <f>WDM!E62</f>
        <v>0</v>
      </c>
      <c r="AF30" s="210">
        <f>WDM!F62</f>
        <v>0</v>
      </c>
      <c r="AG30" s="210">
        <f>WDM!G62</f>
        <v>0</v>
      </c>
      <c r="AH30" s="210">
        <f>WDM!H62</f>
        <v>0</v>
      </c>
      <c r="AI30" s="210">
        <f>WDM!I62</f>
        <v>0</v>
      </c>
      <c r="AJ30" s="210">
        <f>WDM!J62</f>
        <v>0</v>
      </c>
      <c r="AK30" s="210">
        <f>WDM!K62</f>
        <v>0</v>
      </c>
      <c r="AL30" s="210">
        <f>WDM!L62</f>
        <v>0</v>
      </c>
      <c r="AM30" s="210">
        <f>WDM!M62</f>
        <v>0</v>
      </c>
      <c r="AO30" s="139" t="str">
        <f t="shared" si="2"/>
        <v>DWDM TR 600G On board</v>
      </c>
      <c r="AP30" s="210">
        <f>WDM!C155</f>
        <v>0</v>
      </c>
      <c r="AQ30" s="210">
        <f>WDM!D155</f>
        <v>0</v>
      </c>
      <c r="AR30" s="210">
        <f>WDM!E155</f>
        <v>0</v>
      </c>
      <c r="AS30" s="210">
        <f>WDM!F155</f>
        <v>0</v>
      </c>
      <c r="AT30" s="210">
        <f>WDM!G155</f>
        <v>0</v>
      </c>
      <c r="AU30" s="210">
        <f>WDM!H155</f>
        <v>0</v>
      </c>
      <c r="AV30" s="210">
        <f>WDM!I155</f>
        <v>0</v>
      </c>
      <c r="AW30" s="210">
        <f>WDM!J155</f>
        <v>0</v>
      </c>
      <c r="AX30" s="210">
        <f>WDM!K155</f>
        <v>0</v>
      </c>
      <c r="AY30" s="210">
        <f>WDM!L155</f>
        <v>0</v>
      </c>
      <c r="AZ30" s="210">
        <f>WDM!M155</f>
        <v>0</v>
      </c>
      <c r="BB30" s="139" t="str">
        <f t="shared" si="3"/>
        <v>DWDM TR 600G On board</v>
      </c>
      <c r="BC30" s="210">
        <f>WDM!C186</f>
        <v>0</v>
      </c>
      <c r="BD30" s="210">
        <f>WDM!D186</f>
        <v>0</v>
      </c>
      <c r="BE30" s="210">
        <f>WDM!E186</f>
        <v>0</v>
      </c>
      <c r="BF30" s="210">
        <f>WDM!F186</f>
        <v>0</v>
      </c>
      <c r="BG30" s="210">
        <f>WDM!G186</f>
        <v>0</v>
      </c>
      <c r="BH30" s="210">
        <f>WDM!H186</f>
        <v>0</v>
      </c>
      <c r="BI30" s="210">
        <f>WDM!I186</f>
        <v>0</v>
      </c>
      <c r="BJ30" s="210">
        <f>WDM!J186</f>
        <v>0</v>
      </c>
      <c r="BK30" s="210">
        <f>WDM!K186</f>
        <v>0</v>
      </c>
      <c r="BL30" s="210">
        <f>WDM!L186</f>
        <v>0</v>
      </c>
      <c r="BM30" s="210">
        <f>WDM!M186</f>
        <v>0</v>
      </c>
      <c r="BO30" s="139" t="str">
        <f t="shared" si="4"/>
        <v>DWDM TR 600G On board</v>
      </c>
      <c r="BP30" s="210">
        <f>WDM!C217</f>
        <v>0</v>
      </c>
      <c r="BQ30" s="210">
        <f>WDM!D217</f>
        <v>0</v>
      </c>
      <c r="BR30" s="210">
        <f>WDM!E217</f>
        <v>0</v>
      </c>
      <c r="BS30" s="210">
        <f>WDM!F217</f>
        <v>0</v>
      </c>
      <c r="BT30" s="210">
        <f>WDM!G217</f>
        <v>0</v>
      </c>
      <c r="BU30" s="210">
        <f>WDM!H217</f>
        <v>0</v>
      </c>
      <c r="BV30" s="210">
        <f>WDM!I217</f>
        <v>0</v>
      </c>
      <c r="BW30" s="210">
        <f>WDM!J217</f>
        <v>0</v>
      </c>
      <c r="BX30" s="210">
        <f>WDM!K217</f>
        <v>0</v>
      </c>
      <c r="BY30" s="210">
        <f>WDM!L217</f>
        <v>0</v>
      </c>
      <c r="BZ30" s="210">
        <f>WDM!M217</f>
        <v>0</v>
      </c>
      <c r="CB30" s="139" t="str">
        <f t="shared" si="5"/>
        <v>DWDM TR 600G On board</v>
      </c>
      <c r="CC30" s="210">
        <f>WDM!C248</f>
        <v>0</v>
      </c>
      <c r="CD30" s="210">
        <f>WDM!D248</f>
        <v>0</v>
      </c>
      <c r="CE30" s="210">
        <f>WDM!E248</f>
        <v>0</v>
      </c>
      <c r="CF30" s="210">
        <f>WDM!F248</f>
        <v>0</v>
      </c>
      <c r="CG30" s="210">
        <f>WDM!G248</f>
        <v>0</v>
      </c>
      <c r="CH30" s="210">
        <f>WDM!H248</f>
        <v>0</v>
      </c>
      <c r="CI30" s="210">
        <f>WDM!I248</f>
        <v>0</v>
      </c>
      <c r="CJ30" s="210">
        <f>WDM!J248</f>
        <v>0</v>
      </c>
      <c r="CK30" s="210">
        <f>WDM!K248</f>
        <v>0</v>
      </c>
      <c r="CL30" s="210">
        <f>WDM!L248</f>
        <v>0</v>
      </c>
      <c r="CM30" s="210">
        <f>WDM!M248</f>
        <v>0</v>
      </c>
      <c r="CN30" s="214"/>
      <c r="CP30" s="270"/>
      <c r="CQ30" s="270"/>
      <c r="CR30" s="301"/>
      <c r="CS30" s="293">
        <v>1</v>
      </c>
      <c r="CT30" s="265">
        <v>1</v>
      </c>
      <c r="CU30" s="300">
        <v>1</v>
      </c>
      <c r="CV30" s="293"/>
      <c r="CW30" s="293">
        <v>2</v>
      </c>
      <c r="CX30" s="279">
        <v>1</v>
      </c>
      <c r="CY30" s="284"/>
      <c r="CZ30" s="270"/>
      <c r="DA30" s="278"/>
      <c r="DB30" s="284"/>
      <c r="DC30" s="270"/>
      <c r="DD30" s="301"/>
      <c r="DE30" s="295"/>
      <c r="DF30" s="270"/>
      <c r="DG30" s="278"/>
      <c r="DH30" s="284"/>
      <c r="DI30" s="270"/>
      <c r="DJ30" s="270"/>
      <c r="DL30" s="139" t="str">
        <f t="shared" si="6"/>
        <v>DWDM TR 600G On board</v>
      </c>
      <c r="DM30" s="210">
        <f t="shared" si="7"/>
        <v>0</v>
      </c>
      <c r="DN30" s="210">
        <f t="shared" si="8"/>
        <v>0</v>
      </c>
      <c r="DO30" s="210">
        <f t="shared" si="9"/>
        <v>0</v>
      </c>
      <c r="DP30" s="210">
        <f t="shared" si="10"/>
        <v>0</v>
      </c>
      <c r="DQ30" s="210">
        <f t="shared" si="11"/>
        <v>0</v>
      </c>
      <c r="DR30" s="210">
        <f t="shared" si="12"/>
        <v>0</v>
      </c>
      <c r="DS30" s="210">
        <f t="shared" si="13"/>
        <v>0</v>
      </c>
      <c r="DT30" s="210">
        <f t="shared" si="14"/>
        <v>0</v>
      </c>
      <c r="DU30" s="210">
        <f t="shared" si="15"/>
        <v>0</v>
      </c>
      <c r="DV30" s="210">
        <f t="shared" si="16"/>
        <v>0</v>
      </c>
      <c r="DW30" s="210">
        <f t="shared" si="17"/>
        <v>0</v>
      </c>
      <c r="DY30" s="139" t="str">
        <f t="shared" si="18"/>
        <v>DWDM TR 600G On board</v>
      </c>
      <c r="DZ30" s="210">
        <f t="shared" si="19"/>
        <v>0</v>
      </c>
      <c r="EA30" s="210">
        <f t="shared" si="20"/>
        <v>0</v>
      </c>
      <c r="EB30" s="210">
        <f t="shared" si="21"/>
        <v>0</v>
      </c>
      <c r="EC30" s="210">
        <f t="shared" si="22"/>
        <v>0</v>
      </c>
      <c r="ED30" s="210">
        <f t="shared" si="23"/>
        <v>0</v>
      </c>
      <c r="EE30" s="210">
        <f t="shared" si="24"/>
        <v>0</v>
      </c>
      <c r="EF30" s="210">
        <f t="shared" si="25"/>
        <v>0</v>
      </c>
      <c r="EG30" s="210">
        <f t="shared" si="26"/>
        <v>0</v>
      </c>
      <c r="EH30" s="210">
        <f t="shared" si="27"/>
        <v>0</v>
      </c>
      <c r="EI30" s="210">
        <f t="shared" si="28"/>
        <v>0</v>
      </c>
      <c r="EJ30" s="210">
        <f t="shared" si="29"/>
        <v>0</v>
      </c>
      <c r="EL30" s="139" t="str">
        <f t="shared" si="30"/>
        <v>DWDM TR 600G On board</v>
      </c>
      <c r="EM30" s="210">
        <f t="shared" si="31"/>
        <v>0</v>
      </c>
      <c r="EN30" s="210">
        <f t="shared" si="32"/>
        <v>164</v>
      </c>
      <c r="EO30" s="210">
        <f t="shared" si="33"/>
        <v>0</v>
      </c>
      <c r="EP30" s="210">
        <f t="shared" si="34"/>
        <v>0</v>
      </c>
      <c r="EQ30" s="210">
        <f t="shared" si="35"/>
        <v>0</v>
      </c>
      <c r="ER30" s="210">
        <f t="shared" si="36"/>
        <v>0</v>
      </c>
      <c r="ES30" s="210">
        <f t="shared" si="37"/>
        <v>0</v>
      </c>
      <c r="ET30" s="210">
        <f t="shared" si="38"/>
        <v>0</v>
      </c>
      <c r="EU30" s="210">
        <f t="shared" si="39"/>
        <v>0</v>
      </c>
      <c r="EV30" s="210">
        <f t="shared" si="40"/>
        <v>0</v>
      </c>
      <c r="EW30" s="210">
        <f t="shared" si="41"/>
        <v>0</v>
      </c>
      <c r="EY30" s="139" t="str">
        <f t="shared" si="42"/>
        <v>DWDM TR 600G On board</v>
      </c>
      <c r="EZ30" s="210">
        <f t="shared" si="43"/>
        <v>0</v>
      </c>
      <c r="FA30" s="210">
        <f t="shared" si="44"/>
        <v>82</v>
      </c>
      <c r="FB30" s="210">
        <f t="shared" si="45"/>
        <v>0</v>
      </c>
      <c r="FC30" s="210">
        <f t="shared" si="46"/>
        <v>0</v>
      </c>
      <c r="FD30" s="210">
        <f t="shared" si="47"/>
        <v>0</v>
      </c>
      <c r="FE30" s="210">
        <f t="shared" si="48"/>
        <v>0</v>
      </c>
      <c r="FF30" s="210">
        <f t="shared" si="49"/>
        <v>0</v>
      </c>
      <c r="FG30" s="210">
        <f t="shared" si="50"/>
        <v>0</v>
      </c>
      <c r="FH30" s="210">
        <f t="shared" si="51"/>
        <v>0</v>
      </c>
      <c r="FI30" s="210">
        <f t="shared" si="52"/>
        <v>0</v>
      </c>
      <c r="FJ30" s="210">
        <f t="shared" si="53"/>
        <v>0</v>
      </c>
      <c r="FL30" s="139" t="str">
        <f t="shared" si="54"/>
        <v>DWDM TR 600G On board</v>
      </c>
      <c r="FM30" s="233">
        <f t="shared" si="55"/>
        <v>0</v>
      </c>
      <c r="FN30" s="233">
        <f t="shared" si="56"/>
        <v>0</v>
      </c>
      <c r="FO30" s="233">
        <f t="shared" si="57"/>
        <v>0</v>
      </c>
      <c r="FP30" s="233">
        <f t="shared" si="58"/>
        <v>0</v>
      </c>
      <c r="FQ30" s="233">
        <f t="shared" si="59"/>
        <v>0</v>
      </c>
      <c r="FR30" s="233">
        <f t="shared" si="60"/>
        <v>0</v>
      </c>
      <c r="FS30" s="233">
        <f t="shared" si="61"/>
        <v>0</v>
      </c>
      <c r="FT30" s="233">
        <f t="shared" si="62"/>
        <v>0</v>
      </c>
      <c r="FU30" s="233">
        <f t="shared" si="63"/>
        <v>0</v>
      </c>
      <c r="FV30" s="233">
        <f t="shared" si="64"/>
        <v>0</v>
      </c>
      <c r="FW30" s="233">
        <f t="shared" si="65"/>
        <v>0</v>
      </c>
      <c r="FY30" s="139" t="str">
        <f t="shared" si="66"/>
        <v>DWDM TR 600G On board</v>
      </c>
      <c r="FZ30" s="233">
        <f t="shared" si="67"/>
        <v>0</v>
      </c>
      <c r="GA30" s="233">
        <f t="shared" si="68"/>
        <v>0</v>
      </c>
      <c r="GB30" s="233">
        <f t="shared" si="69"/>
        <v>0</v>
      </c>
      <c r="GC30" s="233">
        <f t="shared" si="70"/>
        <v>0</v>
      </c>
      <c r="GD30" s="233">
        <f t="shared" si="71"/>
        <v>0</v>
      </c>
      <c r="GE30" s="233">
        <f t="shared" si="72"/>
        <v>0</v>
      </c>
      <c r="GF30" s="233">
        <f t="shared" si="73"/>
        <v>0</v>
      </c>
      <c r="GG30" s="233">
        <f t="shared" si="74"/>
        <v>0</v>
      </c>
      <c r="GH30" s="233">
        <f t="shared" si="75"/>
        <v>0</v>
      </c>
      <c r="GI30" s="233">
        <f t="shared" si="76"/>
        <v>0</v>
      </c>
      <c r="GJ30" s="233">
        <f t="shared" si="77"/>
        <v>0</v>
      </c>
      <c r="GL30" s="139" t="str">
        <f t="shared" si="78"/>
        <v>DWDM TR 600G On board</v>
      </c>
      <c r="GM30" s="310">
        <f t="shared" si="79"/>
        <v>0</v>
      </c>
      <c r="GN30" s="310">
        <f t="shared" si="80"/>
        <v>8.1999999999999998E-4</v>
      </c>
      <c r="GO30" s="310">
        <f t="shared" si="81"/>
        <v>0</v>
      </c>
      <c r="GP30" s="310">
        <f t="shared" si="82"/>
        <v>0</v>
      </c>
      <c r="GQ30" s="310">
        <f t="shared" si="83"/>
        <v>0</v>
      </c>
      <c r="GR30" s="310">
        <f t="shared" si="84"/>
        <v>0</v>
      </c>
      <c r="GS30" s="310">
        <f t="shared" si="85"/>
        <v>0</v>
      </c>
      <c r="GT30" s="310">
        <f t="shared" si="86"/>
        <v>0</v>
      </c>
      <c r="GU30" s="310">
        <f t="shared" si="87"/>
        <v>0</v>
      </c>
      <c r="GV30" s="310">
        <f t="shared" si="88"/>
        <v>0</v>
      </c>
      <c r="GW30" s="310">
        <f t="shared" si="89"/>
        <v>0</v>
      </c>
      <c r="GY30" s="139" t="str">
        <f t="shared" si="90"/>
        <v>DWDM TR 600G On board</v>
      </c>
      <c r="GZ30" s="310">
        <f>$HE$5*10^-6*WDM!Q281*'Lenses &amp; detectors'!EZ30</f>
        <v>0</v>
      </c>
      <c r="HA30" s="310">
        <f>$HE$5*10^-6*WDM!R281*'Lenses &amp; detectors'!FA30</f>
        <v>6.1499999999999999E-2</v>
      </c>
      <c r="HB30" s="310">
        <f>$HE$5*10^-6*WDM!S281*'Lenses &amp; detectors'!FB30</f>
        <v>0</v>
      </c>
      <c r="HC30" s="310">
        <f>$HE$5*10^-6*WDM!T281*'Lenses &amp; detectors'!FC30</f>
        <v>0</v>
      </c>
      <c r="HD30" s="310">
        <f>$HE$5*10^-6*WDM!U281*'Lenses &amp; detectors'!FD30</f>
        <v>0</v>
      </c>
      <c r="HE30" s="310">
        <f>$HE$5*10^-6*WDM!V281*'Lenses &amp; detectors'!FE30</f>
        <v>0</v>
      </c>
      <c r="HF30" s="310">
        <f>$HE$5*10^-6*WDM!W281*'Lenses &amp; detectors'!FF30</f>
        <v>0</v>
      </c>
      <c r="HG30" s="310">
        <f>$HE$5*10^-6*WDM!X281*'Lenses &amp; detectors'!FG30</f>
        <v>0</v>
      </c>
      <c r="HH30" s="310">
        <f>$HE$5*10^-6*WDM!Y281*'Lenses &amp; detectors'!FH30</f>
        <v>0</v>
      </c>
      <c r="HI30" s="310">
        <f>$HE$5*10^-6*WDM!Z281*'Lenses &amp; detectors'!FI30</f>
        <v>0</v>
      </c>
      <c r="HJ30" s="310">
        <f>$HE$5*10^-6*WDM!AA281*'Lenses &amp; detectors'!FJ30</f>
        <v>0</v>
      </c>
      <c r="HL30" s="139" t="str">
        <f t="shared" si="91"/>
        <v>DWDM TR 600G On board</v>
      </c>
      <c r="HM30" s="233" t="str">
        <f t="shared" si="92"/>
        <v/>
      </c>
      <c r="HN30" s="233" t="str">
        <f t="shared" si="93"/>
        <v/>
      </c>
      <c r="HO30" s="233" t="str">
        <f t="shared" si="94"/>
        <v/>
      </c>
      <c r="HP30" s="233" t="str">
        <f t="shared" si="95"/>
        <v/>
      </c>
      <c r="HQ30" s="233" t="str">
        <f t="shared" si="96"/>
        <v/>
      </c>
      <c r="HR30" s="233" t="str">
        <f t="shared" si="97"/>
        <v/>
      </c>
      <c r="HS30" s="233" t="str">
        <f t="shared" si="98"/>
        <v/>
      </c>
      <c r="HT30" s="233" t="str">
        <f t="shared" si="99"/>
        <v/>
      </c>
      <c r="HU30" s="233" t="str">
        <f t="shared" si="100"/>
        <v/>
      </c>
      <c r="HV30" s="233" t="str">
        <f t="shared" si="101"/>
        <v/>
      </c>
      <c r="HW30" s="233" t="str">
        <f t="shared" si="102"/>
        <v/>
      </c>
      <c r="HY30" s="139" t="str">
        <f t="shared" si="103"/>
        <v>DWDM TR 600G On board</v>
      </c>
      <c r="HZ30" s="233" t="str">
        <f t="shared" si="104"/>
        <v/>
      </c>
      <c r="IA30" s="233" t="str">
        <f t="shared" si="105"/>
        <v/>
      </c>
      <c r="IB30" s="233" t="str">
        <f t="shared" si="106"/>
        <v/>
      </c>
      <c r="IC30" s="233" t="str">
        <f t="shared" si="107"/>
        <v/>
      </c>
      <c r="ID30" s="233" t="str">
        <f t="shared" si="108"/>
        <v/>
      </c>
      <c r="IE30" s="233" t="str">
        <f t="shared" si="109"/>
        <v/>
      </c>
      <c r="IF30" s="233" t="str">
        <f t="shared" si="110"/>
        <v/>
      </c>
      <c r="IG30" s="233" t="str">
        <f t="shared" si="111"/>
        <v/>
      </c>
      <c r="IH30" s="233" t="str">
        <f t="shared" si="112"/>
        <v/>
      </c>
      <c r="II30" s="233" t="str">
        <f t="shared" si="113"/>
        <v/>
      </c>
      <c r="IJ30" s="233" t="str">
        <f t="shared" si="114"/>
        <v/>
      </c>
      <c r="IL30" s="139" t="str">
        <f t="shared" si="115"/>
        <v>DWDM TR 600G On board</v>
      </c>
      <c r="IM30" s="233" t="str">
        <f t="shared" si="116"/>
        <v/>
      </c>
      <c r="IN30" s="233">
        <f t="shared" si="117"/>
        <v>5</v>
      </c>
      <c r="IO30" s="233" t="str">
        <f t="shared" si="118"/>
        <v/>
      </c>
      <c r="IP30" s="233" t="str">
        <f t="shared" si="119"/>
        <v/>
      </c>
      <c r="IQ30" s="233" t="str">
        <f t="shared" si="120"/>
        <v/>
      </c>
      <c r="IR30" s="233" t="str">
        <f t="shared" si="121"/>
        <v/>
      </c>
      <c r="IS30" s="233" t="str">
        <f t="shared" si="122"/>
        <v/>
      </c>
      <c r="IT30" s="233" t="str">
        <f t="shared" si="123"/>
        <v/>
      </c>
      <c r="IU30" s="233" t="str">
        <f t="shared" si="124"/>
        <v/>
      </c>
      <c r="IV30" s="233" t="str">
        <f t="shared" si="125"/>
        <v/>
      </c>
      <c r="IW30" s="233" t="str">
        <f t="shared" si="126"/>
        <v/>
      </c>
      <c r="IY30" s="139" t="str">
        <f t="shared" si="127"/>
        <v>DWDM TR 600G On board</v>
      </c>
      <c r="IZ30" s="233" t="str">
        <f t="shared" si="128"/>
        <v/>
      </c>
      <c r="JA30" s="233">
        <f t="shared" si="129"/>
        <v>750</v>
      </c>
      <c r="JB30" s="233" t="str">
        <f t="shared" si="130"/>
        <v/>
      </c>
      <c r="JC30" s="233" t="str">
        <f t="shared" si="131"/>
        <v/>
      </c>
      <c r="JD30" s="233" t="str">
        <f t="shared" si="132"/>
        <v/>
      </c>
      <c r="JE30" s="233" t="str">
        <f t="shared" si="133"/>
        <v/>
      </c>
      <c r="JF30" s="233" t="str">
        <f t="shared" si="134"/>
        <v/>
      </c>
      <c r="JG30" s="233" t="str">
        <f t="shared" si="135"/>
        <v/>
      </c>
      <c r="JH30" s="233" t="str">
        <f t="shared" si="136"/>
        <v/>
      </c>
      <c r="JI30" s="233" t="str">
        <f t="shared" si="137"/>
        <v/>
      </c>
      <c r="JJ30" s="233" t="str">
        <f t="shared" si="138"/>
        <v/>
      </c>
    </row>
    <row r="31" spans="1:270">
      <c r="A31" s="110" t="s">
        <v>64</v>
      </c>
      <c r="B31" s="139" t="str">
        <f>WDM!B94</f>
        <v>DWDM TR 800G On board</v>
      </c>
      <c r="C31" s="210">
        <f>WDM!C94</f>
        <v>0</v>
      </c>
      <c r="D31" s="210">
        <f>WDM!D94</f>
        <v>0</v>
      </c>
      <c r="E31" s="210">
        <f>WDM!E94</f>
        <v>0</v>
      </c>
      <c r="F31" s="210">
        <f>WDM!F94</f>
        <v>0</v>
      </c>
      <c r="G31" s="210">
        <f>WDM!G94</f>
        <v>0</v>
      </c>
      <c r="H31" s="210">
        <f>WDM!H94</f>
        <v>0</v>
      </c>
      <c r="I31" s="210">
        <f>WDM!I94</f>
        <v>0</v>
      </c>
      <c r="J31" s="210">
        <f>WDM!J94</f>
        <v>0</v>
      </c>
      <c r="K31" s="210">
        <f>WDM!K94</f>
        <v>0</v>
      </c>
      <c r="L31" s="210">
        <f>WDM!L94</f>
        <v>0</v>
      </c>
      <c r="M31" s="210">
        <f>WDM!M94</f>
        <v>0</v>
      </c>
      <c r="O31" s="139" t="str">
        <f t="shared" si="0"/>
        <v>DWDM TR 800G On board</v>
      </c>
      <c r="P31">
        <f>WDM!C125</f>
        <v>0</v>
      </c>
      <c r="Q31">
        <f>WDM!D125</f>
        <v>0</v>
      </c>
      <c r="R31">
        <f>WDM!E125</f>
        <v>0</v>
      </c>
      <c r="S31">
        <f>WDM!F125</f>
        <v>0</v>
      </c>
      <c r="T31">
        <f>WDM!G125</f>
        <v>0</v>
      </c>
      <c r="U31">
        <f>WDM!H125</f>
        <v>0</v>
      </c>
      <c r="V31">
        <f>WDM!I125</f>
        <v>0</v>
      </c>
      <c r="W31">
        <f>WDM!J125</f>
        <v>0</v>
      </c>
      <c r="X31">
        <f>WDM!K125</f>
        <v>0</v>
      </c>
      <c r="Y31">
        <f>WDM!L125</f>
        <v>0</v>
      </c>
      <c r="Z31">
        <f>WDM!M125</f>
        <v>0</v>
      </c>
      <c r="AB31" s="139" t="str">
        <f t="shared" si="1"/>
        <v>DWDM TR 800G On board</v>
      </c>
      <c r="AC31">
        <f>WDM!C63</f>
        <v>0</v>
      </c>
      <c r="AD31">
        <f>WDM!D63</f>
        <v>0</v>
      </c>
      <c r="AE31">
        <f>WDM!E63</f>
        <v>0</v>
      </c>
      <c r="AF31">
        <f>WDM!F63</f>
        <v>0</v>
      </c>
      <c r="AG31">
        <f>WDM!G63</f>
        <v>0</v>
      </c>
      <c r="AH31">
        <f>WDM!H63</f>
        <v>0</v>
      </c>
      <c r="AI31">
        <f>WDM!I63</f>
        <v>0</v>
      </c>
      <c r="AJ31">
        <f>WDM!J63</f>
        <v>0</v>
      </c>
      <c r="AK31">
        <f>WDM!K63</f>
        <v>0</v>
      </c>
      <c r="AL31">
        <f>WDM!L63</f>
        <v>0</v>
      </c>
      <c r="AM31">
        <f>WDM!M63</f>
        <v>0</v>
      </c>
      <c r="AO31" s="139" t="str">
        <f t="shared" si="2"/>
        <v>DWDM TR 800G On board</v>
      </c>
      <c r="AP31">
        <f>WDM!C156</f>
        <v>0</v>
      </c>
      <c r="AQ31">
        <f>WDM!D156</f>
        <v>0</v>
      </c>
      <c r="AR31">
        <f>WDM!E156</f>
        <v>0</v>
      </c>
      <c r="AS31">
        <f>WDM!F156</f>
        <v>0</v>
      </c>
      <c r="AT31">
        <f>WDM!G156</f>
        <v>0</v>
      </c>
      <c r="AU31">
        <f>WDM!H156</f>
        <v>0</v>
      </c>
      <c r="AV31">
        <f>WDM!I156</f>
        <v>0</v>
      </c>
      <c r="AW31">
        <f>WDM!J156</f>
        <v>0</v>
      </c>
      <c r="AX31">
        <f>WDM!K156</f>
        <v>0</v>
      </c>
      <c r="AY31">
        <f>WDM!L156</f>
        <v>0</v>
      </c>
      <c r="AZ31">
        <f>WDM!M156</f>
        <v>0</v>
      </c>
      <c r="BB31" s="139" t="str">
        <f t="shared" si="3"/>
        <v>DWDM TR 800G On board</v>
      </c>
      <c r="BC31">
        <f>WDM!C187</f>
        <v>0</v>
      </c>
      <c r="BD31">
        <f>WDM!D187</f>
        <v>0</v>
      </c>
      <c r="BE31">
        <f>WDM!E187</f>
        <v>0</v>
      </c>
      <c r="BF31">
        <f>WDM!F187</f>
        <v>0</v>
      </c>
      <c r="BG31">
        <f>WDM!G187</f>
        <v>0</v>
      </c>
      <c r="BH31">
        <f>WDM!H187</f>
        <v>0</v>
      </c>
      <c r="BI31">
        <f>WDM!I187</f>
        <v>0</v>
      </c>
      <c r="BJ31">
        <f>WDM!J187</f>
        <v>0</v>
      </c>
      <c r="BK31">
        <f>WDM!K187</f>
        <v>0</v>
      </c>
      <c r="BL31">
        <f>WDM!L187</f>
        <v>0</v>
      </c>
      <c r="BM31">
        <f>WDM!M187</f>
        <v>0</v>
      </c>
      <c r="BO31" s="139" t="str">
        <f t="shared" si="4"/>
        <v>DWDM TR 800G On board</v>
      </c>
      <c r="BP31">
        <f>WDM!C218</f>
        <v>0</v>
      </c>
      <c r="BQ31">
        <f>WDM!D218</f>
        <v>0</v>
      </c>
      <c r="BR31">
        <f>WDM!E218</f>
        <v>0</v>
      </c>
      <c r="BS31">
        <f>WDM!F218</f>
        <v>0</v>
      </c>
      <c r="BT31">
        <f>WDM!G218</f>
        <v>0</v>
      </c>
      <c r="BU31">
        <f>WDM!H218</f>
        <v>0</v>
      </c>
      <c r="BV31">
        <f>WDM!I218</f>
        <v>0</v>
      </c>
      <c r="BW31">
        <f>WDM!J218</f>
        <v>0</v>
      </c>
      <c r="BX31">
        <f>WDM!K218</f>
        <v>0</v>
      </c>
      <c r="BY31">
        <f>WDM!L218</f>
        <v>0</v>
      </c>
      <c r="BZ31">
        <f>WDM!M218</f>
        <v>0</v>
      </c>
      <c r="CB31" s="139" t="str">
        <f t="shared" si="5"/>
        <v>DWDM TR 800G On board</v>
      </c>
      <c r="CC31">
        <f>WDM!C249</f>
        <v>0</v>
      </c>
      <c r="CD31">
        <f>WDM!D249</f>
        <v>0</v>
      </c>
      <c r="CE31">
        <f>WDM!E249</f>
        <v>0</v>
      </c>
      <c r="CF31">
        <f>WDM!F249</f>
        <v>0</v>
      </c>
      <c r="CG31">
        <f>WDM!G249</f>
        <v>0</v>
      </c>
      <c r="CH31">
        <f>WDM!H249</f>
        <v>0</v>
      </c>
      <c r="CI31">
        <f>WDM!I249</f>
        <v>0</v>
      </c>
      <c r="CJ31">
        <f>WDM!J249</f>
        <v>0</v>
      </c>
      <c r="CK31">
        <f>WDM!K249</f>
        <v>0</v>
      </c>
      <c r="CL31">
        <f>WDM!L249</f>
        <v>0</v>
      </c>
      <c r="CM31">
        <f>WDM!M249</f>
        <v>0</v>
      </c>
      <c r="CN31" s="214"/>
      <c r="CP31" s="270"/>
      <c r="CQ31" s="270"/>
      <c r="CR31" s="301"/>
      <c r="CS31" s="293">
        <v>1</v>
      </c>
      <c r="CT31" s="265">
        <v>1</v>
      </c>
      <c r="CU31" s="300">
        <v>1</v>
      </c>
      <c r="CV31" s="293"/>
      <c r="CW31" s="293">
        <v>2</v>
      </c>
      <c r="CX31" s="279">
        <v>1</v>
      </c>
      <c r="CY31" s="284"/>
      <c r="CZ31" s="270"/>
      <c r="DA31" s="278"/>
      <c r="DB31" s="284"/>
      <c r="DC31" s="270"/>
      <c r="DD31" s="301"/>
      <c r="DE31" s="295"/>
      <c r="DF31" s="270"/>
      <c r="DG31" s="279">
        <v>1</v>
      </c>
      <c r="DH31" s="285">
        <v>2</v>
      </c>
      <c r="DI31" s="265">
        <v>0</v>
      </c>
      <c r="DJ31" s="265">
        <v>1</v>
      </c>
      <c r="DL31" s="139" t="str">
        <f t="shared" si="6"/>
        <v>DWDM TR 800G On board</v>
      </c>
      <c r="DM31" s="210">
        <f t="shared" si="7"/>
        <v>0</v>
      </c>
      <c r="DN31" s="210">
        <f t="shared" si="8"/>
        <v>0</v>
      </c>
      <c r="DO31" s="210">
        <f t="shared" si="9"/>
        <v>0</v>
      </c>
      <c r="DP31" s="210">
        <f t="shared" si="10"/>
        <v>0</v>
      </c>
      <c r="DQ31" s="210">
        <f t="shared" si="11"/>
        <v>0</v>
      </c>
      <c r="DR31" s="210">
        <f t="shared" si="12"/>
        <v>0</v>
      </c>
      <c r="DS31" s="210">
        <f t="shared" si="13"/>
        <v>0</v>
      </c>
      <c r="DT31" s="210">
        <f t="shared" si="14"/>
        <v>0</v>
      </c>
      <c r="DU31" s="210">
        <f t="shared" si="15"/>
        <v>0</v>
      </c>
      <c r="DV31" s="210">
        <f t="shared" si="16"/>
        <v>0</v>
      </c>
      <c r="DW31" s="210">
        <f t="shared" si="17"/>
        <v>0</v>
      </c>
      <c r="DY31" s="139" t="str">
        <f t="shared" si="18"/>
        <v>DWDM TR 800G On board</v>
      </c>
      <c r="DZ31" s="210">
        <f t="shared" si="19"/>
        <v>0</v>
      </c>
      <c r="EA31" s="210">
        <f t="shared" si="20"/>
        <v>0</v>
      </c>
      <c r="EB31" s="210">
        <f t="shared" si="21"/>
        <v>0</v>
      </c>
      <c r="EC31" s="210">
        <f t="shared" si="22"/>
        <v>0</v>
      </c>
      <c r="ED31" s="210">
        <f t="shared" si="23"/>
        <v>0</v>
      </c>
      <c r="EE31" s="210">
        <f t="shared" si="24"/>
        <v>0</v>
      </c>
      <c r="EF31" s="210">
        <f t="shared" si="25"/>
        <v>0</v>
      </c>
      <c r="EG31" s="210">
        <f t="shared" si="26"/>
        <v>0</v>
      </c>
      <c r="EH31" s="210">
        <f t="shared" si="27"/>
        <v>0</v>
      </c>
      <c r="EI31" s="210">
        <f t="shared" si="28"/>
        <v>0</v>
      </c>
      <c r="EJ31" s="210">
        <f t="shared" si="29"/>
        <v>0</v>
      </c>
      <c r="EL31" s="139" t="str">
        <f t="shared" si="30"/>
        <v>DWDM TR 800G On board</v>
      </c>
      <c r="EM31" s="210">
        <f t="shared" si="31"/>
        <v>0</v>
      </c>
      <c r="EN31" s="210">
        <f t="shared" si="32"/>
        <v>0</v>
      </c>
      <c r="EO31" s="210">
        <f t="shared" si="33"/>
        <v>0</v>
      </c>
      <c r="EP31" s="210">
        <f t="shared" si="34"/>
        <v>0</v>
      </c>
      <c r="EQ31" s="210">
        <f t="shared" si="35"/>
        <v>0</v>
      </c>
      <c r="ER31" s="210">
        <f t="shared" si="36"/>
        <v>0</v>
      </c>
      <c r="ES31" s="210">
        <f t="shared" si="37"/>
        <v>0</v>
      </c>
      <c r="ET31" s="210">
        <f t="shared" si="38"/>
        <v>0</v>
      </c>
      <c r="EU31" s="210">
        <f t="shared" si="39"/>
        <v>0</v>
      </c>
      <c r="EV31" s="210">
        <f t="shared" si="40"/>
        <v>0</v>
      </c>
      <c r="EW31" s="210">
        <f t="shared" si="41"/>
        <v>0</v>
      </c>
      <c r="EY31" s="139" t="str">
        <f t="shared" si="42"/>
        <v>DWDM TR 800G On board</v>
      </c>
      <c r="EZ31" s="210">
        <f t="shared" si="43"/>
        <v>0</v>
      </c>
      <c r="FA31" s="210">
        <f t="shared" si="44"/>
        <v>0</v>
      </c>
      <c r="FB31" s="210">
        <f t="shared" si="45"/>
        <v>0</v>
      </c>
      <c r="FC31" s="210">
        <f t="shared" si="46"/>
        <v>0</v>
      </c>
      <c r="FD31" s="210">
        <f t="shared" si="47"/>
        <v>0</v>
      </c>
      <c r="FE31" s="210">
        <f t="shared" si="48"/>
        <v>0</v>
      </c>
      <c r="FF31" s="210">
        <f t="shared" si="49"/>
        <v>0</v>
      </c>
      <c r="FG31" s="210">
        <f t="shared" si="50"/>
        <v>0</v>
      </c>
      <c r="FH31" s="210">
        <f t="shared" si="51"/>
        <v>0</v>
      </c>
      <c r="FI31" s="210">
        <f t="shared" si="52"/>
        <v>0</v>
      </c>
      <c r="FJ31" s="210">
        <f t="shared" si="53"/>
        <v>0</v>
      </c>
      <c r="FL31" s="139" t="str">
        <f t="shared" si="54"/>
        <v>DWDM TR 800G On board</v>
      </c>
      <c r="FM31" s="233">
        <f t="shared" si="55"/>
        <v>0</v>
      </c>
      <c r="FN31" s="233">
        <f t="shared" si="56"/>
        <v>0</v>
      </c>
      <c r="FO31" s="233">
        <f t="shared" si="57"/>
        <v>0</v>
      </c>
      <c r="FP31" s="233">
        <f t="shared" si="58"/>
        <v>0</v>
      </c>
      <c r="FQ31" s="233">
        <f t="shared" si="59"/>
        <v>0</v>
      </c>
      <c r="FR31" s="233">
        <f t="shared" si="60"/>
        <v>0</v>
      </c>
      <c r="FS31" s="233">
        <f t="shared" si="61"/>
        <v>0</v>
      </c>
      <c r="FT31" s="233">
        <f t="shared" si="62"/>
        <v>0</v>
      </c>
      <c r="FU31" s="233">
        <f t="shared" si="63"/>
        <v>0</v>
      </c>
      <c r="FV31" s="233">
        <f t="shared" si="64"/>
        <v>0</v>
      </c>
      <c r="FW31" s="233">
        <f t="shared" si="65"/>
        <v>0</v>
      </c>
      <c r="FY31" s="139" t="str">
        <f t="shared" si="66"/>
        <v>DWDM TR 800G On board</v>
      </c>
      <c r="FZ31" s="233">
        <f t="shared" si="67"/>
        <v>0</v>
      </c>
      <c r="GA31" s="233">
        <f t="shared" si="68"/>
        <v>0</v>
      </c>
      <c r="GB31" s="233">
        <f t="shared" si="69"/>
        <v>0</v>
      </c>
      <c r="GC31" s="233">
        <f t="shared" si="70"/>
        <v>0</v>
      </c>
      <c r="GD31" s="233">
        <f t="shared" si="71"/>
        <v>0</v>
      </c>
      <c r="GE31" s="233">
        <f t="shared" si="72"/>
        <v>0</v>
      </c>
      <c r="GF31" s="233">
        <f t="shared" si="73"/>
        <v>0</v>
      </c>
      <c r="GG31" s="233">
        <f t="shared" si="74"/>
        <v>0</v>
      </c>
      <c r="GH31" s="233">
        <f t="shared" si="75"/>
        <v>0</v>
      </c>
      <c r="GI31" s="233">
        <f t="shared" si="76"/>
        <v>0</v>
      </c>
      <c r="GJ31" s="233">
        <f t="shared" si="77"/>
        <v>0</v>
      </c>
      <c r="GL31" s="139" t="str">
        <f t="shared" si="78"/>
        <v>DWDM TR 800G On board</v>
      </c>
      <c r="GM31" s="310">
        <f t="shared" si="79"/>
        <v>0</v>
      </c>
      <c r="GN31" s="310">
        <f t="shared" si="80"/>
        <v>0</v>
      </c>
      <c r="GO31" s="310">
        <f t="shared" si="81"/>
        <v>0</v>
      </c>
      <c r="GP31" s="310">
        <f t="shared" si="82"/>
        <v>0</v>
      </c>
      <c r="GQ31" s="310">
        <f t="shared" si="83"/>
        <v>0</v>
      </c>
      <c r="GR31" s="310">
        <f t="shared" si="84"/>
        <v>0</v>
      </c>
      <c r="GS31" s="310">
        <f t="shared" si="85"/>
        <v>0</v>
      </c>
      <c r="GT31" s="310">
        <f t="shared" si="86"/>
        <v>0</v>
      </c>
      <c r="GU31" s="310">
        <f t="shared" si="87"/>
        <v>0</v>
      </c>
      <c r="GV31" s="310">
        <f t="shared" si="88"/>
        <v>0</v>
      </c>
      <c r="GW31" s="310">
        <f t="shared" si="89"/>
        <v>0</v>
      </c>
      <c r="GY31" s="139" t="str">
        <f t="shared" si="90"/>
        <v>DWDM TR 800G On board</v>
      </c>
      <c r="GZ31" s="310">
        <f>$HE$5*10^-6*WDM!Q282*'Lenses &amp; detectors'!EZ31</f>
        <v>0</v>
      </c>
      <c r="HA31" s="310">
        <f>$HE$5*10^-6*WDM!R282*'Lenses &amp; detectors'!FA31</f>
        <v>0</v>
      </c>
      <c r="HB31" s="310">
        <f>$HE$5*10^-6*WDM!S282*'Lenses &amp; detectors'!FB31</f>
        <v>0</v>
      </c>
      <c r="HC31" s="310">
        <f>$HE$5*10^-6*WDM!T282*'Lenses &amp; detectors'!FC31</f>
        <v>0</v>
      </c>
      <c r="HD31" s="310">
        <f>$HE$5*10^-6*WDM!U282*'Lenses &amp; detectors'!FD31</f>
        <v>0</v>
      </c>
      <c r="HE31" s="310">
        <f>$HE$5*10^-6*WDM!V282*'Lenses &amp; detectors'!FE31</f>
        <v>0</v>
      </c>
      <c r="HF31" s="310">
        <f>$HE$5*10^-6*WDM!W282*'Lenses &amp; detectors'!FF31</f>
        <v>0</v>
      </c>
      <c r="HG31" s="310">
        <f>$HE$5*10^-6*WDM!X282*'Lenses &amp; detectors'!FG31</f>
        <v>0</v>
      </c>
      <c r="HH31" s="310">
        <f>$HE$5*10^-6*WDM!Y282*'Lenses &amp; detectors'!FH31</f>
        <v>0</v>
      </c>
      <c r="HI31" s="310">
        <f>$HE$5*10^-6*WDM!Z282*'Lenses &amp; detectors'!FI31</f>
        <v>0</v>
      </c>
      <c r="HJ31" s="310">
        <f>$HE$5*10^-6*WDM!AA282*'Lenses &amp; detectors'!FJ31</f>
        <v>0</v>
      </c>
      <c r="HL31" s="139" t="str">
        <f t="shared" si="91"/>
        <v>DWDM TR 800G On board</v>
      </c>
      <c r="HM31" s="233" t="str">
        <f t="shared" si="92"/>
        <v/>
      </c>
      <c r="HN31" s="233" t="str">
        <f t="shared" si="93"/>
        <v/>
      </c>
      <c r="HO31" s="233" t="str">
        <f t="shared" si="94"/>
        <v/>
      </c>
      <c r="HP31" s="233" t="str">
        <f t="shared" si="95"/>
        <v/>
      </c>
      <c r="HQ31" s="233" t="str">
        <f t="shared" si="96"/>
        <v/>
      </c>
      <c r="HR31" s="233" t="str">
        <f t="shared" si="97"/>
        <v/>
      </c>
      <c r="HS31" s="233" t="str">
        <f t="shared" si="98"/>
        <v/>
      </c>
      <c r="HT31" s="233" t="str">
        <f t="shared" si="99"/>
        <v/>
      </c>
      <c r="HU31" s="233" t="str">
        <f t="shared" si="100"/>
        <v/>
      </c>
      <c r="HV31" s="233" t="str">
        <f t="shared" si="101"/>
        <v/>
      </c>
      <c r="HW31" s="233" t="str">
        <f t="shared" si="102"/>
        <v/>
      </c>
      <c r="HY31" s="139" t="str">
        <f t="shared" si="103"/>
        <v>DWDM TR 800G On board</v>
      </c>
      <c r="HZ31" s="233" t="str">
        <f t="shared" si="104"/>
        <v/>
      </c>
      <c r="IA31" s="233" t="str">
        <f t="shared" si="105"/>
        <v/>
      </c>
      <c r="IB31" s="233" t="str">
        <f t="shared" si="106"/>
        <v/>
      </c>
      <c r="IC31" s="233" t="str">
        <f t="shared" si="107"/>
        <v/>
      </c>
      <c r="ID31" s="233" t="str">
        <f t="shared" si="108"/>
        <v/>
      </c>
      <c r="IE31" s="233" t="str">
        <f t="shared" si="109"/>
        <v/>
      </c>
      <c r="IF31" s="233" t="str">
        <f t="shared" si="110"/>
        <v/>
      </c>
      <c r="IG31" s="233" t="str">
        <f t="shared" si="111"/>
        <v/>
      </c>
      <c r="IH31" s="233" t="str">
        <f t="shared" si="112"/>
        <v/>
      </c>
      <c r="II31" s="233" t="str">
        <f t="shared" si="113"/>
        <v/>
      </c>
      <c r="IJ31" s="233" t="str">
        <f t="shared" si="114"/>
        <v/>
      </c>
      <c r="IL31" s="139" t="str">
        <f t="shared" si="115"/>
        <v>DWDM TR 800G On board</v>
      </c>
      <c r="IM31" s="233" t="str">
        <f t="shared" si="116"/>
        <v/>
      </c>
      <c r="IN31" s="233" t="str">
        <f t="shared" si="117"/>
        <v/>
      </c>
      <c r="IO31" s="233" t="str">
        <f t="shared" si="118"/>
        <v/>
      </c>
      <c r="IP31" s="233" t="str">
        <f t="shared" si="119"/>
        <v/>
      </c>
      <c r="IQ31" s="233" t="str">
        <f t="shared" si="120"/>
        <v/>
      </c>
      <c r="IR31" s="233" t="str">
        <f t="shared" si="121"/>
        <v/>
      </c>
      <c r="IS31" s="233" t="str">
        <f t="shared" si="122"/>
        <v/>
      </c>
      <c r="IT31" s="233" t="str">
        <f t="shared" si="123"/>
        <v/>
      </c>
      <c r="IU31" s="233" t="str">
        <f t="shared" si="124"/>
        <v/>
      </c>
      <c r="IV31" s="233" t="str">
        <f t="shared" si="125"/>
        <v/>
      </c>
      <c r="IW31" s="233" t="str">
        <f t="shared" si="126"/>
        <v/>
      </c>
      <c r="IY31" s="139" t="str">
        <f t="shared" si="127"/>
        <v>DWDM TR 800G On board</v>
      </c>
      <c r="IZ31" s="233" t="str">
        <f t="shared" si="128"/>
        <v/>
      </c>
      <c r="JA31" s="233" t="str">
        <f t="shared" si="129"/>
        <v/>
      </c>
      <c r="JB31" s="233" t="str">
        <f t="shared" si="130"/>
        <v/>
      </c>
      <c r="JC31" s="233" t="str">
        <f t="shared" si="131"/>
        <v/>
      </c>
      <c r="JD31" s="233" t="str">
        <f t="shared" si="132"/>
        <v/>
      </c>
      <c r="JE31" s="233" t="str">
        <f t="shared" si="133"/>
        <v/>
      </c>
      <c r="JF31" s="233" t="str">
        <f t="shared" si="134"/>
        <v/>
      </c>
      <c r="JG31" s="233" t="str">
        <f t="shared" si="135"/>
        <v/>
      </c>
      <c r="JH31" s="233" t="str">
        <f t="shared" si="136"/>
        <v/>
      </c>
      <c r="JI31" s="233" t="str">
        <f t="shared" si="137"/>
        <v/>
      </c>
      <c r="JJ31" s="233" t="str">
        <f t="shared" si="138"/>
        <v/>
      </c>
    </row>
    <row r="32" spans="1:270">
      <c r="A32" s="216" t="s">
        <v>64</v>
      </c>
      <c r="B32" s="193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O32" s="193">
        <f t="shared" si="0"/>
        <v>0</v>
      </c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B32" s="193">
        <f t="shared" si="1"/>
        <v>0</v>
      </c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O32" s="193">
        <f t="shared" si="2"/>
        <v>0</v>
      </c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B32" s="193">
        <f t="shared" si="3"/>
        <v>0</v>
      </c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O32" s="193">
        <f t="shared" si="4"/>
        <v>0</v>
      </c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B32" s="193">
        <f t="shared" si="5"/>
        <v>0</v>
      </c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214"/>
      <c r="CP32" s="271"/>
      <c r="CQ32" s="271"/>
      <c r="CR32" s="302"/>
      <c r="CS32" s="286">
        <v>1</v>
      </c>
      <c r="CT32" s="266">
        <v>1</v>
      </c>
      <c r="CU32" s="305">
        <v>1</v>
      </c>
      <c r="CV32" s="296"/>
      <c r="CW32" s="271"/>
      <c r="CX32" s="281"/>
      <c r="CY32" s="287"/>
      <c r="CZ32" s="271"/>
      <c r="DA32" s="281"/>
      <c r="DB32" s="287"/>
      <c r="DC32" s="271"/>
      <c r="DD32" s="302"/>
      <c r="DE32" s="296"/>
      <c r="DF32" s="271"/>
      <c r="DG32" s="280">
        <v>1</v>
      </c>
      <c r="DH32" s="286">
        <v>2</v>
      </c>
      <c r="DI32" s="266">
        <v>0</v>
      </c>
      <c r="DJ32" s="266">
        <v>1</v>
      </c>
      <c r="DL32" s="193">
        <f t="shared" si="6"/>
        <v>0</v>
      </c>
      <c r="DM32" s="5">
        <f t="shared" si="7"/>
        <v>0</v>
      </c>
      <c r="DN32" s="5">
        <f t="shared" si="8"/>
        <v>0</v>
      </c>
      <c r="DO32" s="5">
        <f t="shared" si="9"/>
        <v>0</v>
      </c>
      <c r="DP32" s="5">
        <f t="shared" si="10"/>
        <v>0</v>
      </c>
      <c r="DQ32" s="5">
        <f t="shared" si="11"/>
        <v>0</v>
      </c>
      <c r="DR32" s="5">
        <f t="shared" si="12"/>
        <v>0</v>
      </c>
      <c r="DS32" s="5">
        <f t="shared" si="13"/>
        <v>0</v>
      </c>
      <c r="DT32" s="5">
        <f t="shared" si="14"/>
        <v>0</v>
      </c>
      <c r="DU32" s="5">
        <f t="shared" si="15"/>
        <v>0</v>
      </c>
      <c r="DV32" s="5">
        <f t="shared" si="16"/>
        <v>0</v>
      </c>
      <c r="DW32" s="5">
        <f t="shared" si="17"/>
        <v>0</v>
      </c>
      <c r="DY32" s="193">
        <f t="shared" si="18"/>
        <v>0</v>
      </c>
      <c r="DZ32" s="5">
        <f t="shared" si="19"/>
        <v>0</v>
      </c>
      <c r="EA32" s="5">
        <f t="shared" si="20"/>
        <v>0</v>
      </c>
      <c r="EB32" s="5">
        <f t="shared" si="21"/>
        <v>0</v>
      </c>
      <c r="EC32" s="5">
        <f t="shared" si="22"/>
        <v>0</v>
      </c>
      <c r="ED32" s="5">
        <f t="shared" si="23"/>
        <v>0</v>
      </c>
      <c r="EE32" s="5">
        <f t="shared" si="24"/>
        <v>0</v>
      </c>
      <c r="EF32" s="5">
        <f t="shared" si="25"/>
        <v>0</v>
      </c>
      <c r="EG32" s="5">
        <f t="shared" si="26"/>
        <v>0</v>
      </c>
      <c r="EH32" s="5">
        <f t="shared" si="27"/>
        <v>0</v>
      </c>
      <c r="EI32" s="5">
        <f t="shared" si="28"/>
        <v>0</v>
      </c>
      <c r="EJ32" s="5">
        <f t="shared" si="29"/>
        <v>0</v>
      </c>
      <c r="EL32" s="193">
        <f t="shared" si="30"/>
        <v>0</v>
      </c>
      <c r="EM32" s="5">
        <f t="shared" si="31"/>
        <v>0</v>
      </c>
      <c r="EN32" s="5">
        <f t="shared" si="32"/>
        <v>0</v>
      </c>
      <c r="EO32" s="5">
        <f t="shared" si="33"/>
        <v>0</v>
      </c>
      <c r="EP32" s="5">
        <f t="shared" si="34"/>
        <v>0</v>
      </c>
      <c r="EQ32" s="5">
        <f t="shared" si="35"/>
        <v>0</v>
      </c>
      <c r="ER32" s="5">
        <f t="shared" si="36"/>
        <v>0</v>
      </c>
      <c r="ES32" s="5">
        <f t="shared" si="37"/>
        <v>0</v>
      </c>
      <c r="ET32" s="5">
        <f t="shared" si="38"/>
        <v>0</v>
      </c>
      <c r="EU32" s="5">
        <f t="shared" si="39"/>
        <v>0</v>
      </c>
      <c r="EV32" s="5">
        <f t="shared" si="40"/>
        <v>0</v>
      </c>
      <c r="EW32" s="5">
        <f t="shared" si="41"/>
        <v>0</v>
      </c>
      <c r="EY32" s="193">
        <f t="shared" si="42"/>
        <v>0</v>
      </c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L32" s="193">
        <f t="shared" si="54"/>
        <v>0</v>
      </c>
      <c r="FM32" s="234">
        <f t="shared" si="55"/>
        <v>0</v>
      </c>
      <c r="FN32" s="234">
        <f t="shared" si="56"/>
        <v>0</v>
      </c>
      <c r="FO32" s="234">
        <f t="shared" si="57"/>
        <v>0</v>
      </c>
      <c r="FP32" s="234">
        <f t="shared" si="58"/>
        <v>0</v>
      </c>
      <c r="FQ32" s="234">
        <f t="shared" si="59"/>
        <v>0</v>
      </c>
      <c r="FR32" s="234">
        <f t="shared" si="60"/>
        <v>0</v>
      </c>
      <c r="FS32" s="234">
        <f t="shared" si="61"/>
        <v>0</v>
      </c>
      <c r="FT32" s="234">
        <f t="shared" si="62"/>
        <v>0</v>
      </c>
      <c r="FU32" s="234">
        <f t="shared" si="63"/>
        <v>0</v>
      </c>
      <c r="FV32" s="234">
        <f t="shared" si="64"/>
        <v>0</v>
      </c>
      <c r="FW32" s="234">
        <f t="shared" si="65"/>
        <v>0</v>
      </c>
      <c r="FY32" s="193">
        <f t="shared" si="66"/>
        <v>0</v>
      </c>
      <c r="FZ32" s="234">
        <f t="shared" si="67"/>
        <v>0</v>
      </c>
      <c r="GA32" s="234">
        <f t="shared" si="68"/>
        <v>0</v>
      </c>
      <c r="GB32" s="234">
        <f t="shared" si="69"/>
        <v>0</v>
      </c>
      <c r="GC32" s="234">
        <f t="shared" si="70"/>
        <v>0</v>
      </c>
      <c r="GD32" s="234">
        <f t="shared" si="71"/>
        <v>0</v>
      </c>
      <c r="GE32" s="234">
        <f t="shared" si="72"/>
        <v>0</v>
      </c>
      <c r="GF32" s="234">
        <f t="shared" si="73"/>
        <v>0</v>
      </c>
      <c r="GG32" s="234">
        <f t="shared" si="74"/>
        <v>0</v>
      </c>
      <c r="GH32" s="234">
        <f t="shared" si="75"/>
        <v>0</v>
      </c>
      <c r="GI32" s="234">
        <f t="shared" si="76"/>
        <v>0</v>
      </c>
      <c r="GJ32" s="234">
        <f t="shared" si="77"/>
        <v>0</v>
      </c>
      <c r="GL32" s="193">
        <f t="shared" si="78"/>
        <v>0</v>
      </c>
      <c r="GM32" s="311">
        <f t="shared" si="79"/>
        <v>0</v>
      </c>
      <c r="GN32" s="311">
        <f t="shared" si="80"/>
        <v>0</v>
      </c>
      <c r="GO32" s="311">
        <f t="shared" si="81"/>
        <v>0</v>
      </c>
      <c r="GP32" s="311">
        <f t="shared" si="82"/>
        <v>0</v>
      </c>
      <c r="GQ32" s="311">
        <f t="shared" si="83"/>
        <v>0</v>
      </c>
      <c r="GR32" s="311">
        <f t="shared" si="84"/>
        <v>0</v>
      </c>
      <c r="GS32" s="311">
        <f t="shared" si="85"/>
        <v>0</v>
      </c>
      <c r="GT32" s="311">
        <f t="shared" si="86"/>
        <v>0</v>
      </c>
      <c r="GU32" s="311">
        <f t="shared" si="87"/>
        <v>0</v>
      </c>
      <c r="GV32" s="311">
        <f t="shared" si="88"/>
        <v>0</v>
      </c>
      <c r="GW32" s="311">
        <f t="shared" si="89"/>
        <v>0</v>
      </c>
      <c r="GY32" s="193">
        <f t="shared" si="90"/>
        <v>0</v>
      </c>
      <c r="GZ32" s="311">
        <f>$HE$5*10^-6*WDM!Q286*'Lenses &amp; detectors'!EZ32</f>
        <v>0</v>
      </c>
      <c r="HA32" s="311">
        <f>$HE$5*10^-6*WDM!R286*'Lenses &amp; detectors'!FA32</f>
        <v>0</v>
      </c>
      <c r="HB32" s="311">
        <f>$HE$5*10^-6*WDM!S286*'Lenses &amp; detectors'!FB32</f>
        <v>0</v>
      </c>
      <c r="HC32" s="311">
        <f>$HE$5*10^-6*WDM!T286*'Lenses &amp; detectors'!FC32</f>
        <v>0</v>
      </c>
      <c r="HD32" s="311">
        <f>$HE$5*10^-6*WDM!U286*'Lenses &amp; detectors'!FD32</f>
        <v>0</v>
      </c>
      <c r="HE32" s="311">
        <f>$HE$5*10^-6*WDM!V286*'Lenses &amp; detectors'!FE32</f>
        <v>0</v>
      </c>
      <c r="HF32" s="311">
        <f>$HE$5*10^-6*WDM!W286*'Lenses &amp; detectors'!FF32</f>
        <v>0</v>
      </c>
      <c r="HG32" s="311">
        <f>$HE$5*10^-6*WDM!X286*'Lenses &amp; detectors'!FG32</f>
        <v>0</v>
      </c>
      <c r="HH32" s="311">
        <f>$HE$5*10^-6*WDM!Y286*'Lenses &amp; detectors'!FH32</f>
        <v>0</v>
      </c>
      <c r="HI32" s="311">
        <f>$HE$5*10^-6*WDM!Z286*'Lenses &amp; detectors'!FI32</f>
        <v>0</v>
      </c>
      <c r="HJ32" s="311">
        <f>$HE$5*10^-6*WDM!AA286*'Lenses &amp; detectors'!FJ32</f>
        <v>0</v>
      </c>
      <c r="HL32" s="193">
        <f t="shared" si="91"/>
        <v>0</v>
      </c>
      <c r="HM32" s="234" t="str">
        <f t="shared" si="92"/>
        <v/>
      </c>
      <c r="HN32" s="234" t="str">
        <f t="shared" si="93"/>
        <v/>
      </c>
      <c r="HO32" s="234" t="str">
        <f t="shared" si="94"/>
        <v/>
      </c>
      <c r="HP32" s="234" t="str">
        <f t="shared" si="95"/>
        <v/>
      </c>
      <c r="HQ32" s="234" t="str">
        <f t="shared" si="96"/>
        <v/>
      </c>
      <c r="HR32" s="234" t="str">
        <f t="shared" si="97"/>
        <v/>
      </c>
      <c r="HS32" s="234" t="str">
        <f t="shared" si="98"/>
        <v/>
      </c>
      <c r="HT32" s="234" t="str">
        <f t="shared" si="99"/>
        <v/>
      </c>
      <c r="HU32" s="234" t="str">
        <f t="shared" si="100"/>
        <v/>
      </c>
      <c r="HV32" s="234" t="str">
        <f t="shared" si="101"/>
        <v/>
      </c>
      <c r="HW32" s="234" t="str">
        <f t="shared" si="102"/>
        <v/>
      </c>
      <c r="HY32" s="193">
        <f t="shared" si="103"/>
        <v>0</v>
      </c>
      <c r="HZ32" s="234" t="str">
        <f t="shared" si="104"/>
        <v/>
      </c>
      <c r="IA32" s="234" t="str">
        <f t="shared" si="105"/>
        <v/>
      </c>
      <c r="IB32" s="234" t="str">
        <f t="shared" si="106"/>
        <v/>
      </c>
      <c r="IC32" s="234" t="str">
        <f t="shared" si="107"/>
        <v/>
      </c>
      <c r="ID32" s="234" t="str">
        <f t="shared" si="108"/>
        <v/>
      </c>
      <c r="IE32" s="234" t="str">
        <f t="shared" si="109"/>
        <v/>
      </c>
      <c r="IF32" s="234" t="str">
        <f t="shared" si="110"/>
        <v/>
      </c>
      <c r="IG32" s="234" t="str">
        <f t="shared" si="111"/>
        <v/>
      </c>
      <c r="IH32" s="234" t="str">
        <f t="shared" si="112"/>
        <v/>
      </c>
      <c r="II32" s="234" t="str">
        <f t="shared" si="113"/>
        <v/>
      </c>
      <c r="IJ32" s="234" t="str">
        <f t="shared" si="114"/>
        <v/>
      </c>
      <c r="IL32" s="193">
        <f t="shared" si="115"/>
        <v>0</v>
      </c>
      <c r="IM32" s="234" t="str">
        <f t="shared" si="116"/>
        <v/>
      </c>
      <c r="IN32" s="234" t="str">
        <f t="shared" si="117"/>
        <v/>
      </c>
      <c r="IO32" s="234" t="str">
        <f t="shared" si="118"/>
        <v/>
      </c>
      <c r="IP32" s="234" t="str">
        <f t="shared" si="119"/>
        <v/>
      </c>
      <c r="IQ32" s="234" t="str">
        <f t="shared" si="120"/>
        <v/>
      </c>
      <c r="IR32" s="234" t="str">
        <f t="shared" si="121"/>
        <v/>
      </c>
      <c r="IS32" s="234" t="str">
        <f t="shared" si="122"/>
        <v/>
      </c>
      <c r="IT32" s="234" t="str">
        <f t="shared" si="123"/>
        <v/>
      </c>
      <c r="IU32" s="234" t="str">
        <f t="shared" si="124"/>
        <v/>
      </c>
      <c r="IV32" s="234" t="str">
        <f t="shared" si="125"/>
        <v/>
      </c>
      <c r="IW32" s="234" t="str">
        <f t="shared" si="126"/>
        <v/>
      </c>
      <c r="IY32" s="193">
        <f t="shared" si="127"/>
        <v>0</v>
      </c>
      <c r="IZ32" s="234" t="str">
        <f t="shared" si="128"/>
        <v/>
      </c>
      <c r="JA32" s="234" t="str">
        <f t="shared" si="129"/>
        <v/>
      </c>
      <c r="JB32" s="234" t="str">
        <f t="shared" si="130"/>
        <v/>
      </c>
      <c r="JC32" s="234" t="str">
        <f t="shared" si="131"/>
        <v/>
      </c>
      <c r="JD32" s="234" t="str">
        <f t="shared" si="132"/>
        <v/>
      </c>
      <c r="JE32" s="234" t="str">
        <f t="shared" si="133"/>
        <v/>
      </c>
      <c r="JF32" s="234" t="str">
        <f t="shared" si="134"/>
        <v/>
      </c>
      <c r="JG32" s="234" t="str">
        <f t="shared" si="135"/>
        <v/>
      </c>
      <c r="JH32" s="234" t="str">
        <f t="shared" si="136"/>
        <v/>
      </c>
      <c r="JI32" s="234" t="str">
        <f t="shared" si="137"/>
        <v/>
      </c>
      <c r="JJ32" s="234" t="str">
        <f t="shared" si="138"/>
        <v/>
      </c>
    </row>
    <row r="33" spans="1:270">
      <c r="A33" s="110" t="s">
        <v>34</v>
      </c>
      <c r="B33" s="139" t="str">
        <f>Ethernet!B181</f>
        <v>1G 500 m SFP</v>
      </c>
      <c r="C33" s="210">
        <f>Ethernet!C181</f>
        <v>0</v>
      </c>
      <c r="D33" s="210">
        <f>Ethernet!D181</f>
        <v>0</v>
      </c>
      <c r="E33" s="210">
        <f>Ethernet!E181</f>
        <v>0</v>
      </c>
      <c r="F33" s="210">
        <f>Ethernet!F181</f>
        <v>0</v>
      </c>
      <c r="G33" s="210">
        <f>Ethernet!G181</f>
        <v>0</v>
      </c>
      <c r="H33" s="210">
        <f>Ethernet!H181</f>
        <v>0</v>
      </c>
      <c r="I33" s="210">
        <f>Ethernet!I181</f>
        <v>0</v>
      </c>
      <c r="J33" s="210">
        <f>Ethernet!J181</f>
        <v>0</v>
      </c>
      <c r="K33" s="210">
        <f>Ethernet!K181</f>
        <v>0</v>
      </c>
      <c r="L33" s="210">
        <f>Ethernet!L181</f>
        <v>0</v>
      </c>
      <c r="M33" s="210">
        <f>Ethernet!M181</f>
        <v>0</v>
      </c>
      <c r="O33" s="139" t="str">
        <f t="shared" si="0"/>
        <v>1G 500 m SFP</v>
      </c>
      <c r="P33" s="210">
        <f>Ethernet!C267</f>
        <v>0</v>
      </c>
      <c r="Q33" s="210">
        <f>Ethernet!D267</f>
        <v>0</v>
      </c>
      <c r="R33" s="210">
        <f>Ethernet!E267</f>
        <v>0</v>
      </c>
      <c r="S33" s="210">
        <f>Ethernet!F267</f>
        <v>0</v>
      </c>
      <c r="T33" s="210">
        <f>Ethernet!G267</f>
        <v>0</v>
      </c>
      <c r="U33" s="210">
        <f>Ethernet!H267</f>
        <v>0</v>
      </c>
      <c r="V33" s="210">
        <f>Ethernet!I267</f>
        <v>0</v>
      </c>
      <c r="W33" s="210">
        <f>Ethernet!J267</f>
        <v>0</v>
      </c>
      <c r="X33" s="210">
        <f>Ethernet!K267</f>
        <v>0</v>
      </c>
      <c r="Y33" s="210">
        <f>Ethernet!L267</f>
        <v>0</v>
      </c>
      <c r="Z33" s="210">
        <f>Ethernet!M267</f>
        <v>0</v>
      </c>
      <c r="AB33" s="139" t="str">
        <f t="shared" si="1"/>
        <v>1G 500 m SFP</v>
      </c>
      <c r="AC33" s="210">
        <f>Ethernet!C95</f>
        <v>0</v>
      </c>
      <c r="AD33" s="210">
        <f>Ethernet!D95</f>
        <v>0</v>
      </c>
      <c r="AE33" s="210">
        <f>Ethernet!E95</f>
        <v>0</v>
      </c>
      <c r="AF33" s="210">
        <f>Ethernet!F95</f>
        <v>0</v>
      </c>
      <c r="AG33" s="210">
        <f>Ethernet!G95</f>
        <v>0</v>
      </c>
      <c r="AH33" s="210">
        <f>Ethernet!H95</f>
        <v>0</v>
      </c>
      <c r="AI33" s="210">
        <f>Ethernet!I95</f>
        <v>0</v>
      </c>
      <c r="AJ33" s="210">
        <f>Ethernet!J95</f>
        <v>0</v>
      </c>
      <c r="AK33" s="210">
        <f>Ethernet!K95</f>
        <v>0</v>
      </c>
      <c r="AL33" s="210">
        <f>Ethernet!L95</f>
        <v>0</v>
      </c>
      <c r="AM33" s="210">
        <f>Ethernet!M95</f>
        <v>0</v>
      </c>
      <c r="AO33" s="139" t="str">
        <f t="shared" si="2"/>
        <v>1G 500 m SFP</v>
      </c>
      <c r="AP33" s="210">
        <f>Ethernet!C353</f>
        <v>4962296</v>
      </c>
      <c r="AQ33" s="210">
        <f>Ethernet!D353</f>
        <v>3594917</v>
      </c>
      <c r="AR33" s="210">
        <f>Ethernet!E353</f>
        <v>0</v>
      </c>
      <c r="AS33" s="210">
        <f>Ethernet!F353</f>
        <v>0</v>
      </c>
      <c r="AT33" s="210">
        <f>Ethernet!G353</f>
        <v>0</v>
      </c>
      <c r="AU33" s="210">
        <f>Ethernet!H353</f>
        <v>0</v>
      </c>
      <c r="AV33" s="210">
        <f>Ethernet!I353</f>
        <v>0</v>
      </c>
      <c r="AW33" s="210">
        <f>Ethernet!J353</f>
        <v>0</v>
      </c>
      <c r="AX33" s="210">
        <f>Ethernet!K353</f>
        <v>0</v>
      </c>
      <c r="AY33" s="210">
        <f>Ethernet!L353</f>
        <v>0</v>
      </c>
      <c r="AZ33" s="210">
        <f>Ethernet!M353</f>
        <v>0</v>
      </c>
      <c r="BB33" s="139" t="str">
        <f t="shared" si="3"/>
        <v>1G 500 m SFP</v>
      </c>
      <c r="BC33" s="210">
        <f>Ethernet!C439</f>
        <v>0</v>
      </c>
      <c r="BD33" s="210">
        <f>Ethernet!D439</f>
        <v>0</v>
      </c>
      <c r="BE33" s="210">
        <f>Ethernet!E439</f>
        <v>0</v>
      </c>
      <c r="BF33" s="210">
        <f>Ethernet!F439</f>
        <v>0</v>
      </c>
      <c r="BG33" s="210">
        <f>Ethernet!G439</f>
        <v>0</v>
      </c>
      <c r="BH33" s="210">
        <f>Ethernet!H439</f>
        <v>0</v>
      </c>
      <c r="BI33" s="210">
        <f>Ethernet!I439</f>
        <v>0</v>
      </c>
      <c r="BJ33" s="210">
        <f>Ethernet!J439</f>
        <v>0</v>
      </c>
      <c r="BK33" s="210">
        <f>Ethernet!K439</f>
        <v>0</v>
      </c>
      <c r="BL33" s="210">
        <f>Ethernet!L439</f>
        <v>0</v>
      </c>
      <c r="BM33" s="210">
        <f>Ethernet!M439</f>
        <v>0</v>
      </c>
      <c r="BO33" s="139" t="str">
        <f t="shared" si="4"/>
        <v>1G 500 m SFP</v>
      </c>
      <c r="BP33" s="272"/>
      <c r="BQ33" s="272"/>
      <c r="BR33" s="272"/>
      <c r="BS33" s="272"/>
      <c r="BT33" s="272"/>
      <c r="BU33" s="272"/>
      <c r="BV33" s="272"/>
      <c r="BW33" s="272"/>
      <c r="BX33" s="272"/>
      <c r="BY33" s="272"/>
      <c r="BZ33" s="272"/>
      <c r="CB33" s="139" t="str">
        <f t="shared" si="5"/>
        <v>1G 500 m SFP</v>
      </c>
      <c r="CC33" s="272"/>
      <c r="CD33" s="272"/>
      <c r="CE33" s="272"/>
      <c r="CF33" s="272"/>
      <c r="CG33" s="272"/>
      <c r="CH33" s="272"/>
      <c r="CI33" s="272"/>
      <c r="CJ33" s="272"/>
      <c r="CK33" s="272"/>
      <c r="CL33" s="272"/>
      <c r="CM33" s="272"/>
      <c r="CN33" s="214"/>
      <c r="CP33" s="270"/>
      <c r="CQ33" s="270"/>
      <c r="CR33" s="301"/>
      <c r="CS33" s="293">
        <v>1</v>
      </c>
      <c r="CT33" s="265">
        <v>1</v>
      </c>
      <c r="CU33" s="300">
        <v>1</v>
      </c>
      <c r="CV33" s="295"/>
      <c r="CW33" s="270"/>
      <c r="CX33" s="278"/>
      <c r="CY33" s="285">
        <v>2</v>
      </c>
      <c r="CZ33" s="265">
        <v>0</v>
      </c>
      <c r="DA33" s="279">
        <v>1</v>
      </c>
      <c r="DB33" s="284"/>
      <c r="DC33" s="270"/>
      <c r="DD33" s="301"/>
      <c r="DE33" s="295"/>
      <c r="DF33" s="270"/>
      <c r="DG33" s="278"/>
      <c r="DH33" s="284"/>
      <c r="DI33" s="270"/>
      <c r="DJ33" s="270"/>
      <c r="DL33" s="139" t="str">
        <f t="shared" ref="DL33:DL64" si="139">O33</f>
        <v>1G 500 m SFP</v>
      </c>
      <c r="DM33" s="210">
        <f t="shared" si="7"/>
        <v>0</v>
      </c>
      <c r="DN33" s="210">
        <f t="shared" si="8"/>
        <v>0</v>
      </c>
      <c r="DO33" s="210">
        <f t="shared" si="9"/>
        <v>0</v>
      </c>
      <c r="DP33" s="210">
        <f t="shared" si="10"/>
        <v>0</v>
      </c>
      <c r="DQ33" s="210">
        <f t="shared" si="11"/>
        <v>0</v>
      </c>
      <c r="DR33" s="210">
        <f t="shared" si="12"/>
        <v>0</v>
      </c>
      <c r="DS33" s="210">
        <f t="shared" si="13"/>
        <v>0</v>
      </c>
      <c r="DT33" s="210">
        <f t="shared" si="14"/>
        <v>0</v>
      </c>
      <c r="DU33" s="210">
        <f t="shared" si="15"/>
        <v>0</v>
      </c>
      <c r="DV33" s="210">
        <f t="shared" si="16"/>
        <v>0</v>
      </c>
      <c r="DW33" s="210">
        <f t="shared" si="17"/>
        <v>0</v>
      </c>
      <c r="DY33" s="139" t="str">
        <f t="shared" ref="DY33:DY64" si="140">AB33</f>
        <v>1G 500 m SFP</v>
      </c>
      <c r="DZ33" s="210">
        <f t="shared" si="19"/>
        <v>9924592</v>
      </c>
      <c r="EA33" s="210">
        <f t="shared" si="20"/>
        <v>7189834</v>
      </c>
      <c r="EB33" s="210">
        <f t="shared" si="21"/>
        <v>0</v>
      </c>
      <c r="EC33" s="210">
        <f t="shared" si="22"/>
        <v>0</v>
      </c>
      <c r="ED33" s="210">
        <f t="shared" si="23"/>
        <v>0</v>
      </c>
      <c r="EE33" s="210">
        <f t="shared" si="24"/>
        <v>0</v>
      </c>
      <c r="EF33" s="210">
        <f t="shared" si="25"/>
        <v>0</v>
      </c>
      <c r="EG33" s="210">
        <f t="shared" si="26"/>
        <v>0</v>
      </c>
      <c r="EH33" s="210">
        <f t="shared" si="27"/>
        <v>0</v>
      </c>
      <c r="EI33" s="210">
        <f t="shared" si="28"/>
        <v>0</v>
      </c>
      <c r="EJ33" s="210">
        <f t="shared" si="29"/>
        <v>0</v>
      </c>
      <c r="EL33" s="139" t="str">
        <f t="shared" ref="EL33:EL64" si="141">AO33</f>
        <v>1G 500 m SFP</v>
      </c>
      <c r="EM33" s="210">
        <f t="shared" si="31"/>
        <v>0</v>
      </c>
      <c r="EN33" s="210">
        <f t="shared" si="32"/>
        <v>0</v>
      </c>
      <c r="EO33" s="210">
        <f t="shared" si="33"/>
        <v>0</v>
      </c>
      <c r="EP33" s="210">
        <f t="shared" si="34"/>
        <v>0</v>
      </c>
      <c r="EQ33" s="210">
        <f t="shared" si="35"/>
        <v>0</v>
      </c>
      <c r="ER33" s="210">
        <f t="shared" si="36"/>
        <v>0</v>
      </c>
      <c r="ES33" s="210">
        <f t="shared" si="37"/>
        <v>0</v>
      </c>
      <c r="ET33" s="210">
        <f t="shared" si="38"/>
        <v>0</v>
      </c>
      <c r="EU33" s="210">
        <f t="shared" si="39"/>
        <v>0</v>
      </c>
      <c r="EV33" s="210">
        <f t="shared" si="40"/>
        <v>0</v>
      </c>
      <c r="EW33" s="210">
        <f t="shared" si="41"/>
        <v>0</v>
      </c>
      <c r="EY33" s="139" t="str">
        <f t="shared" si="42"/>
        <v>1G 500 m SFP</v>
      </c>
      <c r="EZ33" s="210">
        <f t="shared" ref="EZ33:EZ64" si="142">$CR33*C33+$CU33*P33+$CX33*AC33+$DA33*AP33+$DD33*BC33</f>
        <v>4962296</v>
      </c>
      <c r="FA33" s="210">
        <f t="shared" ref="FA33:FA64" si="143">$CR33*D33+$CU33*Q33+$CX33*AD33+$DA33*AQ33+$DD33*BD33</f>
        <v>3594917</v>
      </c>
      <c r="FB33" s="210">
        <f t="shared" ref="FB33:FB64" si="144">$CR33*E33+$CU33*R33+$CX33*AE33+$DA33*AR33+$DD33*BE33</f>
        <v>0</v>
      </c>
      <c r="FC33" s="210">
        <f t="shared" ref="FC33:FC64" si="145">$CR33*F33+$CU33*S33+$CX33*AF33+$DA33*AS33+$DD33*BF33</f>
        <v>0</v>
      </c>
      <c r="FD33" s="210">
        <f t="shared" ref="FD33:FD64" si="146">$CR33*G33+$CU33*T33+$CX33*AG33+$DA33*AT33+$DD33*BG33</f>
        <v>0</v>
      </c>
      <c r="FE33" s="210">
        <f t="shared" ref="FE33:FE64" si="147">$CR33*H33+$CU33*U33+$CX33*AH33+$DA33*AU33+$DD33*BH33</f>
        <v>0</v>
      </c>
      <c r="FF33" s="210">
        <f t="shared" ref="FF33:FF64" si="148">$CR33*I33+$CU33*V33+$CX33*AI33+$DA33*AV33+$DD33*BI33</f>
        <v>0</v>
      </c>
      <c r="FG33" s="210">
        <f t="shared" ref="FG33:FG64" si="149">$CR33*J33+$CU33*W33+$CX33*AJ33+$DA33*AW33+$DD33*BJ33</f>
        <v>0</v>
      </c>
      <c r="FH33" s="210">
        <f t="shared" ref="FH33:FH64" si="150">$CR33*K33+$CU33*X33+$CX33*AK33+$DA33*AX33+$DD33*BK33</f>
        <v>0</v>
      </c>
      <c r="FI33" s="210">
        <f t="shared" ref="FI33:FI64" si="151">$CR33*L33+$CU33*Y33+$CX33*AL33+$DA33*AY33+$DD33*BL33</f>
        <v>0</v>
      </c>
      <c r="FJ33" s="210">
        <f t="shared" ref="FJ33:FJ64" si="152">$CR33*M33+$CU33*Z33+$CX33*AM33+$DA33*AZ33+$DD33*BM33</f>
        <v>0</v>
      </c>
      <c r="FL33" s="139" t="str">
        <f t="shared" ref="FL33:FL64" si="153">BB33</f>
        <v>1G 500 m SFP</v>
      </c>
      <c r="FM33" s="233">
        <f t="shared" si="55"/>
        <v>0</v>
      </c>
      <c r="FN33" s="233">
        <f t="shared" si="56"/>
        <v>0</v>
      </c>
      <c r="FO33" s="233">
        <f t="shared" si="57"/>
        <v>0</v>
      </c>
      <c r="FP33" s="233">
        <f t="shared" si="58"/>
        <v>0</v>
      </c>
      <c r="FQ33" s="233">
        <f t="shared" si="59"/>
        <v>0</v>
      </c>
      <c r="FR33" s="233">
        <f t="shared" si="60"/>
        <v>0</v>
      </c>
      <c r="FS33" s="233">
        <f t="shared" si="61"/>
        <v>0</v>
      </c>
      <c r="FT33" s="233">
        <f t="shared" si="62"/>
        <v>0</v>
      </c>
      <c r="FU33" s="233">
        <f t="shared" si="63"/>
        <v>0</v>
      </c>
      <c r="FV33" s="233">
        <f t="shared" si="64"/>
        <v>0</v>
      </c>
      <c r="FW33" s="233">
        <f t="shared" si="65"/>
        <v>0</v>
      </c>
      <c r="FY33" s="139" t="str">
        <f t="shared" ref="FY33:FY64" si="154">BO33</f>
        <v>1G 500 m SFP</v>
      </c>
      <c r="FZ33" s="233">
        <f t="shared" si="67"/>
        <v>4.9622960000000003</v>
      </c>
      <c r="GA33" s="233">
        <f t="shared" si="68"/>
        <v>3.5949170000000001</v>
      </c>
      <c r="GB33" s="233">
        <f t="shared" si="69"/>
        <v>0</v>
      </c>
      <c r="GC33" s="233">
        <f t="shared" si="70"/>
        <v>0</v>
      </c>
      <c r="GD33" s="233">
        <f t="shared" si="71"/>
        <v>0</v>
      </c>
      <c r="GE33" s="233">
        <f t="shared" si="72"/>
        <v>0</v>
      </c>
      <c r="GF33" s="233">
        <f t="shared" si="73"/>
        <v>0</v>
      </c>
      <c r="GG33" s="233">
        <f t="shared" si="74"/>
        <v>0</v>
      </c>
      <c r="GH33" s="233">
        <f t="shared" si="75"/>
        <v>0</v>
      </c>
      <c r="GI33" s="233">
        <f t="shared" si="76"/>
        <v>0</v>
      </c>
      <c r="GJ33" s="233">
        <f t="shared" si="77"/>
        <v>0</v>
      </c>
      <c r="GL33" s="139" t="str">
        <f t="shared" ref="GL33:GL64" si="155">BB33</f>
        <v>1G 500 m SFP</v>
      </c>
      <c r="GM33" s="310">
        <f t="shared" si="79"/>
        <v>0</v>
      </c>
      <c r="GN33" s="310">
        <f t="shared" si="80"/>
        <v>0</v>
      </c>
      <c r="GO33" s="310">
        <f t="shared" si="81"/>
        <v>0</v>
      </c>
      <c r="GP33" s="310">
        <f t="shared" si="82"/>
        <v>0</v>
      </c>
      <c r="GQ33" s="310">
        <f t="shared" si="83"/>
        <v>0</v>
      </c>
      <c r="GR33" s="310">
        <f t="shared" si="84"/>
        <v>0</v>
      </c>
      <c r="GS33" s="310">
        <f t="shared" si="85"/>
        <v>0</v>
      </c>
      <c r="GT33" s="310">
        <f t="shared" si="86"/>
        <v>0</v>
      </c>
      <c r="GU33" s="310">
        <f t="shared" si="87"/>
        <v>0</v>
      </c>
      <c r="GV33" s="310">
        <f t="shared" si="88"/>
        <v>0</v>
      </c>
      <c r="GW33" s="310">
        <f t="shared" si="89"/>
        <v>0</v>
      </c>
      <c r="GY33" s="139" t="str">
        <f t="shared" si="90"/>
        <v>1G 500 m SFP</v>
      </c>
      <c r="GZ33" s="307">
        <f>IF(EZ33=0,"",($HE$5*10^-6*Ethernet!P701*'Lenses &amp; detectors'!EZ33))</f>
        <v>3.0504702779999997</v>
      </c>
      <c r="HA33" s="307">
        <f>IF(FA33=0,"",($HE$5*10^-6*Ethernet!Q701*'Lenses &amp; detectors'!FA33))</f>
        <v>1.7609063249999997</v>
      </c>
      <c r="HB33" s="307" t="str">
        <f>IF(FB33=0,"",($HE$5*10^-6*Ethernet!R701*'Lenses &amp; detectors'!FB33))</f>
        <v/>
      </c>
      <c r="HC33" s="307" t="str">
        <f>IF(FC33=0,"",($HE$5*10^-6*Ethernet!S701*'Lenses &amp; detectors'!FC33))</f>
        <v/>
      </c>
      <c r="HD33" s="307" t="str">
        <f>IF(FD33=0,"",($HE$5*10^-6*Ethernet!T701*'Lenses &amp; detectors'!FD33))</f>
        <v/>
      </c>
      <c r="HE33" s="307" t="str">
        <f>IF(FE33=0,"",($HE$5*10^-6*Ethernet!U701*'Lenses &amp; detectors'!FE33))</f>
        <v/>
      </c>
      <c r="HF33" s="307" t="str">
        <f>IF(FF33=0,"",($HE$5*10^-6*Ethernet!V701*'Lenses &amp; detectors'!FF33))</f>
        <v/>
      </c>
      <c r="HG33" s="307" t="str">
        <f>IF(FG33=0,"",($HE$5*10^-6*Ethernet!W701*'Lenses &amp; detectors'!FG33))</f>
        <v/>
      </c>
      <c r="HH33" s="307" t="str">
        <f>IF(FH33=0,"",($HE$5*10^-6*Ethernet!X701*'Lenses &amp; detectors'!FH33))</f>
        <v/>
      </c>
      <c r="HI33" s="307" t="str">
        <f>IF(FI33=0,"",($HE$5*10^-6*Ethernet!Y701*'Lenses &amp; detectors'!FI33))</f>
        <v/>
      </c>
      <c r="HJ33" s="307" t="str">
        <f>IF(FJ33=0,"",($HE$5*10^-6*Ethernet!Z701*'Lenses &amp; detectors'!FJ33))</f>
        <v/>
      </c>
      <c r="HL33" s="139" t="str">
        <f t="shared" si="91"/>
        <v>1G 500 m SFP</v>
      </c>
      <c r="HM33" s="233" t="str">
        <f t="shared" si="92"/>
        <v/>
      </c>
      <c r="HN33" s="233" t="str">
        <f t="shared" si="93"/>
        <v/>
      </c>
      <c r="HO33" s="233" t="str">
        <f t="shared" si="94"/>
        <v/>
      </c>
      <c r="HP33" s="233" t="str">
        <f t="shared" si="95"/>
        <v/>
      </c>
      <c r="HQ33" s="233" t="str">
        <f t="shared" si="96"/>
        <v/>
      </c>
      <c r="HR33" s="233" t="str">
        <f t="shared" si="97"/>
        <v/>
      </c>
      <c r="HS33" s="233" t="str">
        <f t="shared" si="98"/>
        <v/>
      </c>
      <c r="HT33" s="233" t="str">
        <f t="shared" si="99"/>
        <v/>
      </c>
      <c r="HU33" s="233" t="str">
        <f t="shared" si="100"/>
        <v/>
      </c>
      <c r="HV33" s="233" t="str">
        <f t="shared" si="101"/>
        <v/>
      </c>
      <c r="HW33" s="233" t="str">
        <f t="shared" si="102"/>
        <v/>
      </c>
      <c r="HY33" s="139" t="str">
        <f t="shared" si="103"/>
        <v>1G 500 m SFP</v>
      </c>
      <c r="HZ33" s="233">
        <f t="shared" si="104"/>
        <v>0.5</v>
      </c>
      <c r="IA33" s="233">
        <f t="shared" si="105"/>
        <v>0.5</v>
      </c>
      <c r="IB33" s="233" t="str">
        <f t="shared" si="106"/>
        <v/>
      </c>
      <c r="IC33" s="233" t="str">
        <f t="shared" si="107"/>
        <v/>
      </c>
      <c r="ID33" s="233" t="str">
        <f t="shared" si="108"/>
        <v/>
      </c>
      <c r="IE33" s="233" t="str">
        <f t="shared" si="109"/>
        <v/>
      </c>
      <c r="IF33" s="233" t="str">
        <f t="shared" si="110"/>
        <v/>
      </c>
      <c r="IG33" s="233" t="str">
        <f t="shared" si="111"/>
        <v/>
      </c>
      <c r="IH33" s="233" t="str">
        <f t="shared" si="112"/>
        <v/>
      </c>
      <c r="II33" s="233" t="str">
        <f t="shared" si="113"/>
        <v/>
      </c>
      <c r="IJ33" s="233" t="str">
        <f t="shared" si="114"/>
        <v/>
      </c>
      <c r="IL33" s="139" t="str">
        <f t="shared" si="115"/>
        <v>1G 500 m SFP</v>
      </c>
      <c r="IM33" s="233" t="str">
        <f t="shared" si="116"/>
        <v/>
      </c>
      <c r="IN33" s="233" t="str">
        <f t="shared" si="117"/>
        <v/>
      </c>
      <c r="IO33" s="233" t="str">
        <f t="shared" si="118"/>
        <v/>
      </c>
      <c r="IP33" s="233" t="str">
        <f t="shared" si="119"/>
        <v/>
      </c>
      <c r="IQ33" s="233" t="str">
        <f t="shared" si="120"/>
        <v/>
      </c>
      <c r="IR33" s="233" t="str">
        <f t="shared" si="121"/>
        <v/>
      </c>
      <c r="IS33" s="233" t="str">
        <f t="shared" si="122"/>
        <v/>
      </c>
      <c r="IT33" s="233" t="str">
        <f t="shared" si="123"/>
        <v/>
      </c>
      <c r="IU33" s="233" t="str">
        <f t="shared" si="124"/>
        <v/>
      </c>
      <c r="IV33" s="233" t="str">
        <f t="shared" si="125"/>
        <v/>
      </c>
      <c r="IW33" s="233" t="str">
        <f t="shared" si="126"/>
        <v/>
      </c>
      <c r="IY33" s="139" t="str">
        <f t="shared" si="127"/>
        <v>1G 500 m SFP</v>
      </c>
      <c r="IZ33" s="233">
        <f t="shared" si="128"/>
        <v>0.61472960863277804</v>
      </c>
      <c r="JA33" s="233">
        <f t="shared" si="129"/>
        <v>0.48983226177405481</v>
      </c>
      <c r="JB33" s="233" t="str">
        <f t="shared" si="130"/>
        <v/>
      </c>
      <c r="JC33" s="233" t="str">
        <f t="shared" si="131"/>
        <v/>
      </c>
      <c r="JD33" s="233" t="str">
        <f t="shared" si="132"/>
        <v/>
      </c>
      <c r="JE33" s="233" t="str">
        <f t="shared" si="133"/>
        <v/>
      </c>
      <c r="JF33" s="233" t="str">
        <f t="shared" si="134"/>
        <v/>
      </c>
      <c r="JG33" s="233" t="str">
        <f t="shared" si="135"/>
        <v/>
      </c>
      <c r="JH33" s="233" t="str">
        <f t="shared" si="136"/>
        <v/>
      </c>
      <c r="JI33" s="233" t="str">
        <f t="shared" si="137"/>
        <v/>
      </c>
      <c r="JJ33" s="233" t="str">
        <f t="shared" si="138"/>
        <v/>
      </c>
    </row>
    <row r="34" spans="1:270">
      <c r="A34" s="110" t="s">
        <v>34</v>
      </c>
      <c r="B34" s="139" t="str">
        <f>Ethernet!B182</f>
        <v>1G 10 km SFP</v>
      </c>
      <c r="C34" s="210">
        <f>Ethernet!C182</f>
        <v>7845061</v>
      </c>
      <c r="D34" s="210">
        <f>Ethernet!D182</f>
        <v>7456788</v>
      </c>
      <c r="E34" s="210">
        <f>Ethernet!E182</f>
        <v>0</v>
      </c>
      <c r="F34" s="210">
        <f>Ethernet!F182</f>
        <v>0</v>
      </c>
      <c r="G34" s="210">
        <f>Ethernet!G182</f>
        <v>0</v>
      </c>
      <c r="H34" s="210">
        <f>Ethernet!H182</f>
        <v>0</v>
      </c>
      <c r="I34" s="210">
        <f>Ethernet!I182</f>
        <v>0</v>
      </c>
      <c r="J34" s="210">
        <f>Ethernet!J182</f>
        <v>0</v>
      </c>
      <c r="K34" s="210">
        <f>Ethernet!K182</f>
        <v>0</v>
      </c>
      <c r="L34" s="210">
        <f>Ethernet!L182</f>
        <v>0</v>
      </c>
      <c r="M34" s="210">
        <f>Ethernet!M182</f>
        <v>0</v>
      </c>
      <c r="O34" s="139" t="str">
        <f t="shared" si="0"/>
        <v>1G 10 km SFP</v>
      </c>
      <c r="P34" s="210">
        <f>Ethernet!C268</f>
        <v>0</v>
      </c>
      <c r="Q34" s="210">
        <f>Ethernet!D268</f>
        <v>0</v>
      </c>
      <c r="R34" s="210">
        <f>Ethernet!E268</f>
        <v>0</v>
      </c>
      <c r="S34" s="210">
        <f>Ethernet!F268</f>
        <v>0</v>
      </c>
      <c r="T34" s="210">
        <f>Ethernet!G268</f>
        <v>0</v>
      </c>
      <c r="U34" s="210">
        <f>Ethernet!H268</f>
        <v>0</v>
      </c>
      <c r="V34" s="210">
        <f>Ethernet!I268</f>
        <v>0</v>
      </c>
      <c r="W34" s="210">
        <f>Ethernet!J268</f>
        <v>0</v>
      </c>
      <c r="X34" s="210">
        <f>Ethernet!K268</f>
        <v>0</v>
      </c>
      <c r="Y34" s="210">
        <f>Ethernet!L268</f>
        <v>0</v>
      </c>
      <c r="Z34" s="210">
        <f>Ethernet!M268</f>
        <v>0</v>
      </c>
      <c r="AB34" s="139" t="str">
        <f t="shared" si="1"/>
        <v>1G 10 km SFP</v>
      </c>
      <c r="AC34" s="210">
        <f>Ethernet!C96</f>
        <v>0</v>
      </c>
      <c r="AD34" s="210">
        <f>Ethernet!D96</f>
        <v>0</v>
      </c>
      <c r="AE34" s="210">
        <f>Ethernet!E96</f>
        <v>0</v>
      </c>
      <c r="AF34" s="210">
        <f>Ethernet!F96</f>
        <v>0</v>
      </c>
      <c r="AG34" s="210">
        <f>Ethernet!G96</f>
        <v>0</v>
      </c>
      <c r="AH34" s="210">
        <f>Ethernet!H96</f>
        <v>0</v>
      </c>
      <c r="AI34" s="210">
        <f>Ethernet!I96</f>
        <v>0</v>
      </c>
      <c r="AJ34" s="210">
        <f>Ethernet!J96</f>
        <v>0</v>
      </c>
      <c r="AK34" s="210">
        <f>Ethernet!K96</f>
        <v>0</v>
      </c>
      <c r="AL34" s="210">
        <f>Ethernet!L96</f>
        <v>0</v>
      </c>
      <c r="AM34" s="210">
        <f>Ethernet!M96</f>
        <v>0</v>
      </c>
      <c r="AO34" s="139" t="str">
        <f t="shared" si="2"/>
        <v>1G 10 km SFP</v>
      </c>
      <c r="AP34" s="210">
        <f>Ethernet!C354</f>
        <v>0</v>
      </c>
      <c r="AQ34" s="210">
        <f>Ethernet!D354</f>
        <v>0</v>
      </c>
      <c r="AR34" s="210">
        <f>Ethernet!E354</f>
        <v>0</v>
      </c>
      <c r="AS34" s="210">
        <f>Ethernet!F354</f>
        <v>0</v>
      </c>
      <c r="AT34" s="210">
        <f>Ethernet!G354</f>
        <v>0</v>
      </c>
      <c r="AU34" s="210">
        <f>Ethernet!H354</f>
        <v>0</v>
      </c>
      <c r="AV34" s="210">
        <f>Ethernet!I354</f>
        <v>0</v>
      </c>
      <c r="AW34" s="210">
        <f>Ethernet!J354</f>
        <v>0</v>
      </c>
      <c r="AX34" s="210">
        <f>Ethernet!K354</f>
        <v>0</v>
      </c>
      <c r="AY34" s="210">
        <f>Ethernet!L354</f>
        <v>0</v>
      </c>
      <c r="AZ34" s="210">
        <f>Ethernet!M354</f>
        <v>0</v>
      </c>
      <c r="BB34" s="139" t="str">
        <f t="shared" si="3"/>
        <v>1G 10 km SFP</v>
      </c>
      <c r="BC34" s="210">
        <f>Ethernet!C440</f>
        <v>0</v>
      </c>
      <c r="BD34" s="210">
        <f>Ethernet!D440</f>
        <v>0</v>
      </c>
      <c r="BE34" s="210">
        <f>Ethernet!E440</f>
        <v>0</v>
      </c>
      <c r="BF34" s="210">
        <f>Ethernet!F440</f>
        <v>0</v>
      </c>
      <c r="BG34" s="210">
        <f>Ethernet!G440</f>
        <v>0</v>
      </c>
      <c r="BH34" s="210">
        <f>Ethernet!H440</f>
        <v>0</v>
      </c>
      <c r="BI34" s="210">
        <f>Ethernet!I440</f>
        <v>0</v>
      </c>
      <c r="BJ34" s="210">
        <f>Ethernet!J440</f>
        <v>0</v>
      </c>
      <c r="BK34" s="210">
        <f>Ethernet!K440</f>
        <v>0</v>
      </c>
      <c r="BL34" s="210">
        <f>Ethernet!L440</f>
        <v>0</v>
      </c>
      <c r="BM34" s="210">
        <f>Ethernet!M440</f>
        <v>0</v>
      </c>
      <c r="BO34" s="139" t="str">
        <f t="shared" si="4"/>
        <v>1G 10 km SFP</v>
      </c>
      <c r="BP34" s="272"/>
      <c r="BQ34" s="272"/>
      <c r="BR34" s="272"/>
      <c r="BS34" s="272"/>
      <c r="BT34" s="272"/>
      <c r="BU34" s="272"/>
      <c r="BV34" s="272"/>
      <c r="BW34" s="272"/>
      <c r="BX34" s="272"/>
      <c r="BY34" s="272"/>
      <c r="BZ34" s="272"/>
      <c r="CB34" s="139" t="str">
        <f t="shared" si="5"/>
        <v>1G 10 km SFP</v>
      </c>
      <c r="CC34" s="272"/>
      <c r="CD34" s="272"/>
      <c r="CE34" s="272"/>
      <c r="CF34" s="272"/>
      <c r="CG34" s="272"/>
      <c r="CH34" s="272"/>
      <c r="CI34" s="272"/>
      <c r="CJ34" s="272"/>
      <c r="CK34" s="272"/>
      <c r="CL34" s="272"/>
      <c r="CM34" s="272"/>
      <c r="CN34" s="214"/>
      <c r="CP34" s="293">
        <v>1</v>
      </c>
      <c r="CQ34" s="265">
        <v>1</v>
      </c>
      <c r="CR34" s="300">
        <v>1</v>
      </c>
      <c r="CS34" s="293">
        <v>1</v>
      </c>
      <c r="CT34" s="265">
        <v>1</v>
      </c>
      <c r="CU34" s="300">
        <v>1</v>
      </c>
      <c r="CV34" s="295"/>
      <c r="CW34" s="270"/>
      <c r="CX34" s="278"/>
      <c r="CY34" s="284"/>
      <c r="CZ34" s="270"/>
      <c r="DA34" s="278"/>
      <c r="DB34" s="284"/>
      <c r="DC34" s="270"/>
      <c r="DD34" s="301"/>
      <c r="DE34" s="295"/>
      <c r="DF34" s="270"/>
      <c r="DG34" s="278"/>
      <c r="DH34" s="284"/>
      <c r="DI34" s="270"/>
      <c r="DJ34" s="270"/>
      <c r="DL34" s="139" t="str">
        <f t="shared" si="139"/>
        <v>1G 10 km SFP</v>
      </c>
      <c r="DM34" s="210">
        <f t="shared" si="7"/>
        <v>7845061</v>
      </c>
      <c r="DN34" s="210">
        <f t="shared" si="8"/>
        <v>7456788</v>
      </c>
      <c r="DO34" s="210">
        <f t="shared" si="9"/>
        <v>0</v>
      </c>
      <c r="DP34" s="210">
        <f t="shared" si="10"/>
        <v>0</v>
      </c>
      <c r="DQ34" s="210">
        <f t="shared" si="11"/>
        <v>0</v>
      </c>
      <c r="DR34" s="210">
        <f t="shared" si="12"/>
        <v>0</v>
      </c>
      <c r="DS34" s="210">
        <f t="shared" si="13"/>
        <v>0</v>
      </c>
      <c r="DT34" s="210">
        <f t="shared" si="14"/>
        <v>0</v>
      </c>
      <c r="DU34" s="210">
        <f t="shared" si="15"/>
        <v>0</v>
      </c>
      <c r="DV34" s="210">
        <f t="shared" si="16"/>
        <v>0</v>
      </c>
      <c r="DW34" s="210">
        <f t="shared" si="17"/>
        <v>0</v>
      </c>
      <c r="DY34" s="139" t="str">
        <f t="shared" si="140"/>
        <v>1G 10 km SFP</v>
      </c>
      <c r="DZ34" s="210">
        <f t="shared" si="19"/>
        <v>0</v>
      </c>
      <c r="EA34" s="210">
        <f t="shared" si="20"/>
        <v>0</v>
      </c>
      <c r="EB34" s="210">
        <f t="shared" si="21"/>
        <v>0</v>
      </c>
      <c r="EC34" s="210">
        <f t="shared" si="22"/>
        <v>0</v>
      </c>
      <c r="ED34" s="210">
        <f t="shared" si="23"/>
        <v>0</v>
      </c>
      <c r="EE34" s="210">
        <f t="shared" si="24"/>
        <v>0</v>
      </c>
      <c r="EF34" s="210">
        <f t="shared" si="25"/>
        <v>0</v>
      </c>
      <c r="EG34" s="210">
        <f t="shared" si="26"/>
        <v>0</v>
      </c>
      <c r="EH34" s="210">
        <f t="shared" si="27"/>
        <v>0</v>
      </c>
      <c r="EI34" s="210">
        <f t="shared" si="28"/>
        <v>0</v>
      </c>
      <c r="EJ34" s="210">
        <f t="shared" si="29"/>
        <v>0</v>
      </c>
      <c r="EL34" s="139" t="str">
        <f t="shared" si="141"/>
        <v>1G 10 km SFP</v>
      </c>
      <c r="EM34" s="210">
        <f t="shared" si="31"/>
        <v>7845061</v>
      </c>
      <c r="EN34" s="210">
        <f t="shared" si="32"/>
        <v>7456788</v>
      </c>
      <c r="EO34" s="210">
        <f t="shared" si="33"/>
        <v>0</v>
      </c>
      <c r="EP34" s="210">
        <f t="shared" si="34"/>
        <v>0</v>
      </c>
      <c r="EQ34" s="210">
        <f t="shared" si="35"/>
        <v>0</v>
      </c>
      <c r="ER34" s="210">
        <f t="shared" si="36"/>
        <v>0</v>
      </c>
      <c r="ES34" s="210">
        <f t="shared" si="37"/>
        <v>0</v>
      </c>
      <c r="ET34" s="210">
        <f t="shared" si="38"/>
        <v>0</v>
      </c>
      <c r="EU34" s="210">
        <f t="shared" si="39"/>
        <v>0</v>
      </c>
      <c r="EV34" s="210">
        <f t="shared" si="40"/>
        <v>0</v>
      </c>
      <c r="EW34" s="210">
        <f t="shared" si="41"/>
        <v>0</v>
      </c>
      <c r="EY34" s="139" t="str">
        <f t="shared" si="42"/>
        <v>1G 10 km SFP</v>
      </c>
      <c r="EZ34" s="210">
        <f t="shared" si="142"/>
        <v>7845061</v>
      </c>
      <c r="FA34" s="210">
        <f t="shared" si="143"/>
        <v>7456788</v>
      </c>
      <c r="FB34" s="210">
        <f t="shared" si="144"/>
        <v>0</v>
      </c>
      <c r="FC34" s="210">
        <f t="shared" si="145"/>
        <v>0</v>
      </c>
      <c r="FD34" s="210">
        <f t="shared" si="146"/>
        <v>0</v>
      </c>
      <c r="FE34" s="210">
        <f t="shared" si="147"/>
        <v>0</v>
      </c>
      <c r="FF34" s="210">
        <f t="shared" si="148"/>
        <v>0</v>
      </c>
      <c r="FG34" s="210">
        <f t="shared" si="149"/>
        <v>0</v>
      </c>
      <c r="FH34" s="210">
        <f t="shared" si="150"/>
        <v>0</v>
      </c>
      <c r="FI34" s="210">
        <f t="shared" si="151"/>
        <v>0</v>
      </c>
      <c r="FJ34" s="210">
        <f t="shared" si="152"/>
        <v>0</v>
      </c>
      <c r="FL34" s="139" t="str">
        <f t="shared" si="153"/>
        <v>1G 10 km SFP</v>
      </c>
      <c r="FM34" s="233">
        <f t="shared" si="55"/>
        <v>23.535183</v>
      </c>
      <c r="FN34" s="233">
        <f t="shared" si="56"/>
        <v>22.370363999999999</v>
      </c>
      <c r="FO34" s="233">
        <f t="shared" si="57"/>
        <v>0</v>
      </c>
      <c r="FP34" s="233">
        <f t="shared" si="58"/>
        <v>0</v>
      </c>
      <c r="FQ34" s="233">
        <f t="shared" si="59"/>
        <v>0</v>
      </c>
      <c r="FR34" s="233">
        <f t="shared" si="60"/>
        <v>0</v>
      </c>
      <c r="FS34" s="233">
        <f t="shared" si="61"/>
        <v>0</v>
      </c>
      <c r="FT34" s="233">
        <f t="shared" si="62"/>
        <v>0</v>
      </c>
      <c r="FU34" s="233">
        <f t="shared" si="63"/>
        <v>0</v>
      </c>
      <c r="FV34" s="233">
        <f t="shared" si="64"/>
        <v>0</v>
      </c>
      <c r="FW34" s="233">
        <f t="shared" si="65"/>
        <v>0</v>
      </c>
      <c r="FY34" s="139" t="str">
        <f t="shared" si="154"/>
        <v>1G 10 km SFP</v>
      </c>
      <c r="FZ34" s="233">
        <f t="shared" si="67"/>
        <v>0</v>
      </c>
      <c r="GA34" s="233">
        <f t="shared" si="68"/>
        <v>0</v>
      </c>
      <c r="GB34" s="233">
        <f t="shared" si="69"/>
        <v>0</v>
      </c>
      <c r="GC34" s="233">
        <f t="shared" si="70"/>
        <v>0</v>
      </c>
      <c r="GD34" s="233">
        <f t="shared" si="71"/>
        <v>0</v>
      </c>
      <c r="GE34" s="233">
        <f t="shared" si="72"/>
        <v>0</v>
      </c>
      <c r="GF34" s="233">
        <f t="shared" si="73"/>
        <v>0</v>
      </c>
      <c r="GG34" s="233">
        <f t="shared" si="74"/>
        <v>0</v>
      </c>
      <c r="GH34" s="233">
        <f t="shared" si="75"/>
        <v>0</v>
      </c>
      <c r="GI34" s="233">
        <f t="shared" si="76"/>
        <v>0</v>
      </c>
      <c r="GJ34" s="233">
        <f t="shared" si="77"/>
        <v>0</v>
      </c>
      <c r="GL34" s="139" t="str">
        <f t="shared" si="155"/>
        <v>1G 10 km SFP</v>
      </c>
      <c r="GM34" s="310">
        <f t="shared" si="79"/>
        <v>39.225304999999999</v>
      </c>
      <c r="GN34" s="310">
        <f t="shared" si="80"/>
        <v>37.283940000000001</v>
      </c>
      <c r="GO34" s="310">
        <f t="shared" si="81"/>
        <v>0</v>
      </c>
      <c r="GP34" s="310">
        <f t="shared" si="82"/>
        <v>0</v>
      </c>
      <c r="GQ34" s="310">
        <f t="shared" si="83"/>
        <v>0</v>
      </c>
      <c r="GR34" s="310">
        <f t="shared" si="84"/>
        <v>0</v>
      </c>
      <c r="GS34" s="310">
        <f t="shared" si="85"/>
        <v>0</v>
      </c>
      <c r="GT34" s="310">
        <f t="shared" si="86"/>
        <v>0</v>
      </c>
      <c r="GU34" s="310">
        <f t="shared" si="87"/>
        <v>0</v>
      </c>
      <c r="GV34" s="310">
        <f t="shared" si="88"/>
        <v>0</v>
      </c>
      <c r="GW34" s="310">
        <f t="shared" si="89"/>
        <v>0</v>
      </c>
      <c r="GY34" s="139" t="str">
        <f t="shared" si="90"/>
        <v>1G 10 km SFP</v>
      </c>
      <c r="GZ34" s="307">
        <f>IF(EZ34=0,"",($HE$5*10^-6*Ethernet!P702*'Lenses &amp; detectors'!EZ34))</f>
        <v>4.7065149059999989</v>
      </c>
      <c r="HA34" s="307">
        <f>IF(FA34=0,"",($HE$5*10^-6*Ethernet!Q702*'Lenses &amp; detectors'!FA34))</f>
        <v>4.3214844061155508</v>
      </c>
      <c r="HB34" s="307" t="str">
        <f>IF(FB34=0,"",($HE$5*10^-6*Ethernet!R702*'Lenses &amp; detectors'!FB34))</f>
        <v/>
      </c>
      <c r="HC34" s="307" t="str">
        <f>IF(FC34=0,"",($HE$5*10^-6*Ethernet!S702*'Lenses &amp; detectors'!FC34))</f>
        <v/>
      </c>
      <c r="HD34" s="307" t="str">
        <f>IF(FD34=0,"",($HE$5*10^-6*Ethernet!T702*'Lenses &amp; detectors'!FD34))</f>
        <v/>
      </c>
      <c r="HE34" s="307" t="str">
        <f>IF(FE34=0,"",($HE$5*10^-6*Ethernet!U702*'Lenses &amp; detectors'!FE34))</f>
        <v/>
      </c>
      <c r="HF34" s="307" t="str">
        <f>IF(FF34=0,"",($HE$5*10^-6*Ethernet!V702*'Lenses &amp; detectors'!FF34))</f>
        <v/>
      </c>
      <c r="HG34" s="307" t="str">
        <f>IF(FG34=0,"",($HE$5*10^-6*Ethernet!W702*'Lenses &amp; detectors'!FG34))</f>
        <v/>
      </c>
      <c r="HH34" s="307" t="str">
        <f>IF(FH34=0,"",($HE$5*10^-6*Ethernet!X702*'Lenses &amp; detectors'!FH34))</f>
        <v/>
      </c>
      <c r="HI34" s="307" t="str">
        <f>IF(FI34=0,"",($HE$5*10^-6*Ethernet!Y702*'Lenses &amp; detectors'!FI34))</f>
        <v/>
      </c>
      <c r="HJ34" s="307" t="str">
        <f>IF(FJ34=0,"",($HE$5*10^-6*Ethernet!Z702*'Lenses &amp; detectors'!FJ34))</f>
        <v/>
      </c>
      <c r="HL34" s="139" t="str">
        <f t="shared" si="91"/>
        <v>1G 10 km SFP</v>
      </c>
      <c r="HM34" s="233">
        <f t="shared" si="92"/>
        <v>3</v>
      </c>
      <c r="HN34" s="233">
        <f t="shared" si="93"/>
        <v>3</v>
      </c>
      <c r="HO34" s="233" t="str">
        <f t="shared" si="94"/>
        <v/>
      </c>
      <c r="HP34" s="233" t="str">
        <f t="shared" si="95"/>
        <v/>
      </c>
      <c r="HQ34" s="233" t="str">
        <f t="shared" si="96"/>
        <v/>
      </c>
      <c r="HR34" s="233" t="str">
        <f t="shared" si="97"/>
        <v/>
      </c>
      <c r="HS34" s="233" t="str">
        <f t="shared" si="98"/>
        <v/>
      </c>
      <c r="HT34" s="233" t="str">
        <f t="shared" si="99"/>
        <v/>
      </c>
      <c r="HU34" s="233" t="str">
        <f t="shared" si="100"/>
        <v/>
      </c>
      <c r="HV34" s="233" t="str">
        <f t="shared" si="101"/>
        <v/>
      </c>
      <c r="HW34" s="233" t="str">
        <f t="shared" si="102"/>
        <v/>
      </c>
      <c r="HY34" s="139" t="str">
        <f t="shared" si="103"/>
        <v>1G 10 km SFP</v>
      </c>
      <c r="HZ34" s="233" t="str">
        <f t="shared" si="104"/>
        <v/>
      </c>
      <c r="IA34" s="233" t="str">
        <f t="shared" si="105"/>
        <v/>
      </c>
      <c r="IB34" s="233" t="str">
        <f t="shared" si="106"/>
        <v/>
      </c>
      <c r="IC34" s="233" t="str">
        <f t="shared" si="107"/>
        <v/>
      </c>
      <c r="ID34" s="233" t="str">
        <f t="shared" si="108"/>
        <v/>
      </c>
      <c r="IE34" s="233" t="str">
        <f t="shared" si="109"/>
        <v/>
      </c>
      <c r="IF34" s="233" t="str">
        <f t="shared" si="110"/>
        <v/>
      </c>
      <c r="IG34" s="233" t="str">
        <f t="shared" si="111"/>
        <v/>
      </c>
      <c r="IH34" s="233" t="str">
        <f t="shared" si="112"/>
        <v/>
      </c>
      <c r="II34" s="233" t="str">
        <f t="shared" si="113"/>
        <v/>
      </c>
      <c r="IJ34" s="233" t="str">
        <f t="shared" si="114"/>
        <v/>
      </c>
      <c r="IL34" s="139" t="str">
        <f t="shared" si="115"/>
        <v>1G 10 km SFP</v>
      </c>
      <c r="IM34" s="233">
        <f t="shared" si="116"/>
        <v>5</v>
      </c>
      <c r="IN34" s="233">
        <f t="shared" si="117"/>
        <v>5</v>
      </c>
      <c r="IO34" s="233" t="str">
        <f t="shared" si="118"/>
        <v/>
      </c>
      <c r="IP34" s="233" t="str">
        <f t="shared" si="119"/>
        <v/>
      </c>
      <c r="IQ34" s="233" t="str">
        <f t="shared" si="120"/>
        <v/>
      </c>
      <c r="IR34" s="233" t="str">
        <f t="shared" si="121"/>
        <v/>
      </c>
      <c r="IS34" s="233" t="str">
        <f t="shared" si="122"/>
        <v/>
      </c>
      <c r="IT34" s="233" t="str">
        <f t="shared" si="123"/>
        <v/>
      </c>
      <c r="IU34" s="233" t="str">
        <f t="shared" si="124"/>
        <v/>
      </c>
      <c r="IV34" s="233" t="str">
        <f t="shared" si="125"/>
        <v/>
      </c>
      <c r="IW34" s="233" t="str">
        <f t="shared" si="126"/>
        <v/>
      </c>
      <c r="IY34" s="139" t="str">
        <f t="shared" si="127"/>
        <v>1G 10 km SFP</v>
      </c>
      <c r="IZ34" s="233">
        <f t="shared" si="128"/>
        <v>0.59993350032587367</v>
      </c>
      <c r="JA34" s="233">
        <f t="shared" si="129"/>
        <v>0.57953698108562968</v>
      </c>
      <c r="JB34" s="233" t="str">
        <f t="shared" si="130"/>
        <v/>
      </c>
      <c r="JC34" s="233" t="str">
        <f t="shared" si="131"/>
        <v/>
      </c>
      <c r="JD34" s="233" t="str">
        <f t="shared" si="132"/>
        <v/>
      </c>
      <c r="JE34" s="233" t="str">
        <f t="shared" si="133"/>
        <v/>
      </c>
      <c r="JF34" s="233" t="str">
        <f t="shared" si="134"/>
        <v/>
      </c>
      <c r="JG34" s="233" t="str">
        <f t="shared" si="135"/>
        <v/>
      </c>
      <c r="JH34" s="233" t="str">
        <f t="shared" si="136"/>
        <v/>
      </c>
      <c r="JI34" s="233" t="str">
        <f t="shared" si="137"/>
        <v/>
      </c>
      <c r="JJ34" s="233" t="str">
        <f t="shared" si="138"/>
        <v/>
      </c>
    </row>
    <row r="35" spans="1:270">
      <c r="A35" s="110" t="s">
        <v>34</v>
      </c>
      <c r="B35" s="139" t="str">
        <f>Ethernet!B183</f>
        <v>1G 40 km SFP</v>
      </c>
      <c r="C35" s="210">
        <f>Ethernet!C183</f>
        <v>1016133</v>
      </c>
      <c r="D35" s="210">
        <f>Ethernet!D183</f>
        <v>852243</v>
      </c>
      <c r="E35" s="210">
        <f>Ethernet!E183</f>
        <v>0</v>
      </c>
      <c r="F35" s="210">
        <f>Ethernet!F183</f>
        <v>0</v>
      </c>
      <c r="G35" s="210">
        <f>Ethernet!G183</f>
        <v>0</v>
      </c>
      <c r="H35" s="210">
        <f>Ethernet!H183</f>
        <v>0</v>
      </c>
      <c r="I35" s="210">
        <f>Ethernet!I183</f>
        <v>0</v>
      </c>
      <c r="J35" s="210">
        <f>Ethernet!J183</f>
        <v>0</v>
      </c>
      <c r="K35" s="210">
        <f>Ethernet!K183</f>
        <v>0</v>
      </c>
      <c r="L35" s="210">
        <f>Ethernet!L183</f>
        <v>0</v>
      </c>
      <c r="M35" s="210">
        <f>Ethernet!M183</f>
        <v>0</v>
      </c>
      <c r="O35" s="139" t="str">
        <f t="shared" si="0"/>
        <v>1G 40 km SFP</v>
      </c>
      <c r="P35" s="210">
        <f>Ethernet!C269</f>
        <v>0</v>
      </c>
      <c r="Q35" s="210">
        <f>Ethernet!D269</f>
        <v>0</v>
      </c>
      <c r="R35" s="210">
        <f>Ethernet!E269</f>
        <v>0</v>
      </c>
      <c r="S35" s="210">
        <f>Ethernet!F269</f>
        <v>0</v>
      </c>
      <c r="T35" s="210">
        <f>Ethernet!G269</f>
        <v>0</v>
      </c>
      <c r="U35" s="210">
        <f>Ethernet!H269</f>
        <v>0</v>
      </c>
      <c r="V35" s="210">
        <f>Ethernet!I269</f>
        <v>0</v>
      </c>
      <c r="W35" s="210">
        <f>Ethernet!J269</f>
        <v>0</v>
      </c>
      <c r="X35" s="210">
        <f>Ethernet!K269</f>
        <v>0</v>
      </c>
      <c r="Y35" s="210">
        <f>Ethernet!L269</f>
        <v>0</v>
      </c>
      <c r="Z35" s="210">
        <f>Ethernet!M269</f>
        <v>0</v>
      </c>
      <c r="AB35" s="139" t="str">
        <f t="shared" si="1"/>
        <v>1G 40 km SFP</v>
      </c>
      <c r="AC35" s="210">
        <f>Ethernet!C97</f>
        <v>0</v>
      </c>
      <c r="AD35" s="210">
        <f>Ethernet!D97</f>
        <v>0</v>
      </c>
      <c r="AE35" s="210">
        <f>Ethernet!E97</f>
        <v>0</v>
      </c>
      <c r="AF35" s="210">
        <f>Ethernet!F97</f>
        <v>0</v>
      </c>
      <c r="AG35" s="210">
        <f>Ethernet!G97</f>
        <v>0</v>
      </c>
      <c r="AH35" s="210">
        <f>Ethernet!H97</f>
        <v>0</v>
      </c>
      <c r="AI35" s="210">
        <f>Ethernet!I97</f>
        <v>0</v>
      </c>
      <c r="AJ35" s="210">
        <f>Ethernet!J97</f>
        <v>0</v>
      </c>
      <c r="AK35" s="210">
        <f>Ethernet!K97</f>
        <v>0</v>
      </c>
      <c r="AL35" s="210">
        <f>Ethernet!L97</f>
        <v>0</v>
      </c>
      <c r="AM35" s="210">
        <f>Ethernet!M97</f>
        <v>0</v>
      </c>
      <c r="AO35" s="139" t="str">
        <f t="shared" si="2"/>
        <v>1G 40 km SFP</v>
      </c>
      <c r="AP35" s="210">
        <f>Ethernet!C355</f>
        <v>0</v>
      </c>
      <c r="AQ35" s="210">
        <f>Ethernet!D355</f>
        <v>0</v>
      </c>
      <c r="AR35" s="210">
        <f>Ethernet!E355</f>
        <v>0</v>
      </c>
      <c r="AS35" s="210">
        <f>Ethernet!F355</f>
        <v>0</v>
      </c>
      <c r="AT35" s="210">
        <f>Ethernet!G355</f>
        <v>0</v>
      </c>
      <c r="AU35" s="210">
        <f>Ethernet!H355</f>
        <v>0</v>
      </c>
      <c r="AV35" s="210">
        <f>Ethernet!I355</f>
        <v>0</v>
      </c>
      <c r="AW35" s="210">
        <f>Ethernet!J355</f>
        <v>0</v>
      </c>
      <c r="AX35" s="210">
        <f>Ethernet!K355</f>
        <v>0</v>
      </c>
      <c r="AY35" s="210">
        <f>Ethernet!L355</f>
        <v>0</v>
      </c>
      <c r="AZ35" s="210">
        <f>Ethernet!M355</f>
        <v>0</v>
      </c>
      <c r="BB35" s="139" t="str">
        <f t="shared" si="3"/>
        <v>1G 40 km SFP</v>
      </c>
      <c r="BC35" s="210">
        <f>Ethernet!C441</f>
        <v>0</v>
      </c>
      <c r="BD35" s="210">
        <f>Ethernet!D441</f>
        <v>0</v>
      </c>
      <c r="BE35" s="210">
        <f>Ethernet!E441</f>
        <v>0</v>
      </c>
      <c r="BF35" s="210">
        <f>Ethernet!F441</f>
        <v>0</v>
      </c>
      <c r="BG35" s="210">
        <f>Ethernet!G441</f>
        <v>0</v>
      </c>
      <c r="BH35" s="210">
        <f>Ethernet!H441</f>
        <v>0</v>
      </c>
      <c r="BI35" s="210">
        <f>Ethernet!I441</f>
        <v>0</v>
      </c>
      <c r="BJ35" s="210">
        <f>Ethernet!J441</f>
        <v>0</v>
      </c>
      <c r="BK35" s="210">
        <f>Ethernet!K441</f>
        <v>0</v>
      </c>
      <c r="BL35" s="210">
        <f>Ethernet!L441</f>
        <v>0</v>
      </c>
      <c r="BM35" s="210">
        <f>Ethernet!M441</f>
        <v>0</v>
      </c>
      <c r="BO35" s="139" t="str">
        <f t="shared" si="4"/>
        <v>1G 40 km SFP</v>
      </c>
      <c r="BP35" s="272"/>
      <c r="BQ35" s="272"/>
      <c r="BR35" s="272"/>
      <c r="BS35" s="272"/>
      <c r="BT35" s="272"/>
      <c r="BU35" s="272"/>
      <c r="BV35" s="272"/>
      <c r="BW35" s="272"/>
      <c r="BX35" s="272"/>
      <c r="BY35" s="272"/>
      <c r="BZ35" s="272"/>
      <c r="CB35" s="139" t="str">
        <f t="shared" si="5"/>
        <v>1G 40 km SFP</v>
      </c>
      <c r="CC35" s="272"/>
      <c r="CD35" s="272"/>
      <c r="CE35" s="272"/>
      <c r="CF35" s="272"/>
      <c r="CG35" s="272"/>
      <c r="CH35" s="272"/>
      <c r="CI35" s="272"/>
      <c r="CJ35" s="272"/>
      <c r="CK35" s="272"/>
      <c r="CL35" s="272"/>
      <c r="CM35" s="272"/>
      <c r="CN35" s="214"/>
      <c r="CP35" s="293">
        <v>1</v>
      </c>
      <c r="CQ35" s="265">
        <v>1</v>
      </c>
      <c r="CR35" s="300">
        <v>1</v>
      </c>
      <c r="CS35" s="293">
        <v>1</v>
      </c>
      <c r="CT35" s="265">
        <v>1</v>
      </c>
      <c r="CU35" s="300">
        <v>1</v>
      </c>
      <c r="CV35" s="295"/>
      <c r="CW35" s="270"/>
      <c r="CX35" s="278"/>
      <c r="CY35" s="284"/>
      <c r="CZ35" s="270"/>
      <c r="DA35" s="278"/>
      <c r="DB35" s="284"/>
      <c r="DC35" s="270"/>
      <c r="DD35" s="301"/>
      <c r="DE35" s="295"/>
      <c r="DF35" s="270"/>
      <c r="DG35" s="278"/>
      <c r="DH35" s="284"/>
      <c r="DI35" s="270"/>
      <c r="DJ35" s="270"/>
      <c r="DL35" s="139" t="str">
        <f t="shared" si="139"/>
        <v>1G 40 km SFP</v>
      </c>
      <c r="DM35" s="210">
        <f t="shared" si="7"/>
        <v>1016133</v>
      </c>
      <c r="DN35" s="210">
        <f t="shared" si="8"/>
        <v>852243</v>
      </c>
      <c r="DO35" s="210">
        <f t="shared" si="9"/>
        <v>0</v>
      </c>
      <c r="DP35" s="210">
        <f t="shared" si="10"/>
        <v>0</v>
      </c>
      <c r="DQ35" s="210">
        <f t="shared" si="11"/>
        <v>0</v>
      </c>
      <c r="DR35" s="210">
        <f t="shared" si="12"/>
        <v>0</v>
      </c>
      <c r="DS35" s="210">
        <f t="shared" si="13"/>
        <v>0</v>
      </c>
      <c r="DT35" s="210">
        <f t="shared" si="14"/>
        <v>0</v>
      </c>
      <c r="DU35" s="210">
        <f t="shared" si="15"/>
        <v>0</v>
      </c>
      <c r="DV35" s="210">
        <f t="shared" si="16"/>
        <v>0</v>
      </c>
      <c r="DW35" s="210">
        <f t="shared" si="17"/>
        <v>0</v>
      </c>
      <c r="DY35" s="139" t="str">
        <f t="shared" si="140"/>
        <v>1G 40 km SFP</v>
      </c>
      <c r="DZ35" s="210">
        <f t="shared" si="19"/>
        <v>0</v>
      </c>
      <c r="EA35" s="210">
        <f t="shared" si="20"/>
        <v>0</v>
      </c>
      <c r="EB35" s="210">
        <f t="shared" si="21"/>
        <v>0</v>
      </c>
      <c r="EC35" s="210">
        <f t="shared" si="22"/>
        <v>0</v>
      </c>
      <c r="ED35" s="210">
        <f t="shared" si="23"/>
        <v>0</v>
      </c>
      <c r="EE35" s="210">
        <f t="shared" si="24"/>
        <v>0</v>
      </c>
      <c r="EF35" s="210">
        <f t="shared" si="25"/>
        <v>0</v>
      </c>
      <c r="EG35" s="210">
        <f t="shared" si="26"/>
        <v>0</v>
      </c>
      <c r="EH35" s="210">
        <f t="shared" si="27"/>
        <v>0</v>
      </c>
      <c r="EI35" s="210">
        <f t="shared" si="28"/>
        <v>0</v>
      </c>
      <c r="EJ35" s="210">
        <f t="shared" si="29"/>
        <v>0</v>
      </c>
      <c r="EL35" s="139" t="str">
        <f t="shared" si="141"/>
        <v>1G 40 km SFP</v>
      </c>
      <c r="EM35" s="210">
        <f t="shared" si="31"/>
        <v>1016133</v>
      </c>
      <c r="EN35" s="210">
        <f t="shared" si="32"/>
        <v>852243</v>
      </c>
      <c r="EO35" s="210">
        <f t="shared" si="33"/>
        <v>0</v>
      </c>
      <c r="EP35" s="210">
        <f t="shared" si="34"/>
        <v>0</v>
      </c>
      <c r="EQ35" s="210">
        <f t="shared" si="35"/>
        <v>0</v>
      </c>
      <c r="ER35" s="210">
        <f t="shared" si="36"/>
        <v>0</v>
      </c>
      <c r="ES35" s="210">
        <f t="shared" si="37"/>
        <v>0</v>
      </c>
      <c r="ET35" s="210">
        <f t="shared" si="38"/>
        <v>0</v>
      </c>
      <c r="EU35" s="210">
        <f t="shared" si="39"/>
        <v>0</v>
      </c>
      <c r="EV35" s="210">
        <f t="shared" si="40"/>
        <v>0</v>
      </c>
      <c r="EW35" s="210">
        <f t="shared" si="41"/>
        <v>0</v>
      </c>
      <c r="EY35" s="139" t="str">
        <f t="shared" si="42"/>
        <v>1G 40 km SFP</v>
      </c>
      <c r="EZ35" s="210">
        <f t="shared" si="142"/>
        <v>1016133</v>
      </c>
      <c r="FA35" s="210">
        <f t="shared" si="143"/>
        <v>852243</v>
      </c>
      <c r="FB35" s="210">
        <f t="shared" si="144"/>
        <v>0</v>
      </c>
      <c r="FC35" s="210">
        <f t="shared" si="145"/>
        <v>0</v>
      </c>
      <c r="FD35" s="210">
        <f t="shared" si="146"/>
        <v>0</v>
      </c>
      <c r="FE35" s="210">
        <f t="shared" si="147"/>
        <v>0</v>
      </c>
      <c r="FF35" s="210">
        <f t="shared" si="148"/>
        <v>0</v>
      </c>
      <c r="FG35" s="210">
        <f t="shared" si="149"/>
        <v>0</v>
      </c>
      <c r="FH35" s="210">
        <f t="shared" si="150"/>
        <v>0</v>
      </c>
      <c r="FI35" s="210">
        <f t="shared" si="151"/>
        <v>0</v>
      </c>
      <c r="FJ35" s="210">
        <f t="shared" si="152"/>
        <v>0</v>
      </c>
      <c r="FL35" s="139" t="str">
        <f t="shared" si="153"/>
        <v>1G 40 km SFP</v>
      </c>
      <c r="FM35" s="233">
        <f t="shared" si="55"/>
        <v>3.0483989999999999</v>
      </c>
      <c r="FN35" s="233">
        <f t="shared" si="56"/>
        <v>2.5567289999999998</v>
      </c>
      <c r="FO35" s="233">
        <f t="shared" si="57"/>
        <v>0</v>
      </c>
      <c r="FP35" s="233">
        <f t="shared" si="58"/>
        <v>0</v>
      </c>
      <c r="FQ35" s="233">
        <f t="shared" si="59"/>
        <v>0</v>
      </c>
      <c r="FR35" s="233">
        <f t="shared" si="60"/>
        <v>0</v>
      </c>
      <c r="FS35" s="233">
        <f t="shared" si="61"/>
        <v>0</v>
      </c>
      <c r="FT35" s="233">
        <f t="shared" si="62"/>
        <v>0</v>
      </c>
      <c r="FU35" s="233">
        <f t="shared" si="63"/>
        <v>0</v>
      </c>
      <c r="FV35" s="233">
        <f t="shared" si="64"/>
        <v>0</v>
      </c>
      <c r="FW35" s="233">
        <f t="shared" si="65"/>
        <v>0</v>
      </c>
      <c r="FY35" s="139" t="str">
        <f t="shared" si="154"/>
        <v>1G 40 km SFP</v>
      </c>
      <c r="FZ35" s="233">
        <f t="shared" si="67"/>
        <v>0</v>
      </c>
      <c r="GA35" s="233">
        <f t="shared" si="68"/>
        <v>0</v>
      </c>
      <c r="GB35" s="233">
        <f t="shared" si="69"/>
        <v>0</v>
      </c>
      <c r="GC35" s="233">
        <f t="shared" si="70"/>
        <v>0</v>
      </c>
      <c r="GD35" s="233">
        <f t="shared" si="71"/>
        <v>0</v>
      </c>
      <c r="GE35" s="233">
        <f t="shared" si="72"/>
        <v>0</v>
      </c>
      <c r="GF35" s="233">
        <f t="shared" si="73"/>
        <v>0</v>
      </c>
      <c r="GG35" s="233">
        <f t="shared" si="74"/>
        <v>0</v>
      </c>
      <c r="GH35" s="233">
        <f t="shared" si="75"/>
        <v>0</v>
      </c>
      <c r="GI35" s="233">
        <f t="shared" si="76"/>
        <v>0</v>
      </c>
      <c r="GJ35" s="233">
        <f t="shared" si="77"/>
        <v>0</v>
      </c>
      <c r="GL35" s="139" t="str">
        <f t="shared" si="155"/>
        <v>1G 40 km SFP</v>
      </c>
      <c r="GM35" s="310">
        <f t="shared" si="79"/>
        <v>5.0806649999999998</v>
      </c>
      <c r="GN35" s="310">
        <f t="shared" si="80"/>
        <v>4.261215</v>
      </c>
      <c r="GO35" s="310">
        <f t="shared" si="81"/>
        <v>0</v>
      </c>
      <c r="GP35" s="310">
        <f t="shared" si="82"/>
        <v>0</v>
      </c>
      <c r="GQ35" s="310">
        <f t="shared" si="83"/>
        <v>0</v>
      </c>
      <c r="GR35" s="310">
        <f t="shared" si="84"/>
        <v>0</v>
      </c>
      <c r="GS35" s="310">
        <f t="shared" si="85"/>
        <v>0</v>
      </c>
      <c r="GT35" s="310">
        <f t="shared" si="86"/>
        <v>0</v>
      </c>
      <c r="GU35" s="310">
        <f t="shared" si="87"/>
        <v>0</v>
      </c>
      <c r="GV35" s="310">
        <f t="shared" si="88"/>
        <v>0</v>
      </c>
      <c r="GW35" s="310">
        <f t="shared" si="89"/>
        <v>0</v>
      </c>
      <c r="GY35" s="139" t="str">
        <f t="shared" si="90"/>
        <v>1G 40 km SFP</v>
      </c>
      <c r="GZ35" s="307">
        <f>IF(EZ35=0,"",($HE$5*10^-6*Ethernet!P703*'Lenses &amp; detectors'!EZ35))</f>
        <v>0.86543609999999993</v>
      </c>
      <c r="HA35" s="307">
        <f>IF(FA35=0,"",($HE$5*10^-6*Ethernet!Q703*'Lenses &amp; detectors'!FA35))</f>
        <v>0.43070140048203215</v>
      </c>
      <c r="HB35" s="307" t="str">
        <f>IF(FB35=0,"",($HE$5*10^-6*Ethernet!R703*'Lenses &amp; detectors'!FB35))</f>
        <v/>
      </c>
      <c r="HC35" s="307" t="str">
        <f>IF(FC35=0,"",($HE$5*10^-6*Ethernet!S703*'Lenses &amp; detectors'!FC35))</f>
        <v/>
      </c>
      <c r="HD35" s="307" t="str">
        <f>IF(FD35=0,"",($HE$5*10^-6*Ethernet!T703*'Lenses &amp; detectors'!FD35))</f>
        <v/>
      </c>
      <c r="HE35" s="307" t="str">
        <f>IF(FE35=0,"",($HE$5*10^-6*Ethernet!U703*'Lenses &amp; detectors'!FE35))</f>
        <v/>
      </c>
      <c r="HF35" s="307" t="str">
        <f>IF(FF35=0,"",($HE$5*10^-6*Ethernet!V703*'Lenses &amp; detectors'!FF35))</f>
        <v/>
      </c>
      <c r="HG35" s="307" t="str">
        <f>IF(FG35=0,"",($HE$5*10^-6*Ethernet!W703*'Lenses &amp; detectors'!FG35))</f>
        <v/>
      </c>
      <c r="HH35" s="307" t="str">
        <f>IF(FH35=0,"",($HE$5*10^-6*Ethernet!X703*'Lenses &amp; detectors'!FH35))</f>
        <v/>
      </c>
      <c r="HI35" s="307" t="str">
        <f>IF(FI35=0,"",($HE$5*10^-6*Ethernet!Y703*'Lenses &amp; detectors'!FI35))</f>
        <v/>
      </c>
      <c r="HJ35" s="307" t="str">
        <f>IF(FJ35=0,"",($HE$5*10^-6*Ethernet!Z703*'Lenses &amp; detectors'!FJ35))</f>
        <v/>
      </c>
      <c r="HL35" s="139" t="str">
        <f t="shared" si="91"/>
        <v>1G 40 km SFP</v>
      </c>
      <c r="HM35" s="233">
        <f t="shared" si="92"/>
        <v>3</v>
      </c>
      <c r="HN35" s="233">
        <f t="shared" si="93"/>
        <v>3</v>
      </c>
      <c r="HO35" s="233" t="str">
        <f t="shared" si="94"/>
        <v/>
      </c>
      <c r="HP35" s="233" t="str">
        <f t="shared" si="95"/>
        <v/>
      </c>
      <c r="HQ35" s="233" t="str">
        <f t="shared" si="96"/>
        <v/>
      </c>
      <c r="HR35" s="233" t="str">
        <f t="shared" si="97"/>
        <v/>
      </c>
      <c r="HS35" s="233" t="str">
        <f t="shared" si="98"/>
        <v/>
      </c>
      <c r="HT35" s="233" t="str">
        <f t="shared" si="99"/>
        <v/>
      </c>
      <c r="HU35" s="233" t="str">
        <f t="shared" si="100"/>
        <v/>
      </c>
      <c r="HV35" s="233" t="str">
        <f t="shared" si="101"/>
        <v/>
      </c>
      <c r="HW35" s="233" t="str">
        <f t="shared" si="102"/>
        <v/>
      </c>
      <c r="HY35" s="139" t="str">
        <f t="shared" si="103"/>
        <v>1G 40 km SFP</v>
      </c>
      <c r="HZ35" s="233" t="str">
        <f t="shared" si="104"/>
        <v/>
      </c>
      <c r="IA35" s="233" t="str">
        <f t="shared" si="105"/>
        <v/>
      </c>
      <c r="IB35" s="233" t="str">
        <f t="shared" si="106"/>
        <v/>
      </c>
      <c r="IC35" s="233" t="str">
        <f t="shared" si="107"/>
        <v/>
      </c>
      <c r="ID35" s="233" t="str">
        <f t="shared" si="108"/>
        <v/>
      </c>
      <c r="IE35" s="233" t="str">
        <f t="shared" si="109"/>
        <v/>
      </c>
      <c r="IF35" s="233" t="str">
        <f t="shared" si="110"/>
        <v/>
      </c>
      <c r="IG35" s="233" t="str">
        <f t="shared" si="111"/>
        <v/>
      </c>
      <c r="IH35" s="233" t="str">
        <f t="shared" si="112"/>
        <v/>
      </c>
      <c r="II35" s="233" t="str">
        <f t="shared" si="113"/>
        <v/>
      </c>
      <c r="IJ35" s="233" t="str">
        <f t="shared" si="114"/>
        <v/>
      </c>
      <c r="IL35" s="139" t="str">
        <f t="shared" si="115"/>
        <v>1G 40 km SFP</v>
      </c>
      <c r="IM35" s="233">
        <f t="shared" si="116"/>
        <v>5</v>
      </c>
      <c r="IN35" s="233">
        <f t="shared" si="117"/>
        <v>5</v>
      </c>
      <c r="IO35" s="233" t="str">
        <f t="shared" si="118"/>
        <v/>
      </c>
      <c r="IP35" s="233" t="str">
        <f t="shared" si="119"/>
        <v/>
      </c>
      <c r="IQ35" s="233" t="str">
        <f t="shared" si="120"/>
        <v/>
      </c>
      <c r="IR35" s="233" t="str">
        <f t="shared" si="121"/>
        <v/>
      </c>
      <c r="IS35" s="233" t="str">
        <f t="shared" si="122"/>
        <v/>
      </c>
      <c r="IT35" s="233" t="str">
        <f t="shared" si="123"/>
        <v/>
      </c>
      <c r="IU35" s="233" t="str">
        <f t="shared" si="124"/>
        <v/>
      </c>
      <c r="IV35" s="233" t="str">
        <f t="shared" si="125"/>
        <v/>
      </c>
      <c r="IW35" s="233" t="str">
        <f t="shared" si="126"/>
        <v/>
      </c>
      <c r="IY35" s="139" t="str">
        <f t="shared" si="127"/>
        <v>1G 40 km SFP</v>
      </c>
      <c r="IZ35" s="233">
        <f t="shared" si="128"/>
        <v>0.85169569337872109</v>
      </c>
      <c r="JA35" s="233">
        <f t="shared" si="129"/>
        <v>0.50537393734185221</v>
      </c>
      <c r="JB35" s="233" t="str">
        <f t="shared" si="130"/>
        <v/>
      </c>
      <c r="JC35" s="233" t="str">
        <f t="shared" si="131"/>
        <v/>
      </c>
      <c r="JD35" s="233" t="str">
        <f t="shared" si="132"/>
        <v/>
      </c>
      <c r="JE35" s="233" t="str">
        <f t="shared" si="133"/>
        <v/>
      </c>
      <c r="JF35" s="233" t="str">
        <f t="shared" si="134"/>
        <v/>
      </c>
      <c r="JG35" s="233" t="str">
        <f t="shared" si="135"/>
        <v/>
      </c>
      <c r="JH35" s="233" t="str">
        <f t="shared" si="136"/>
        <v/>
      </c>
      <c r="JI35" s="233" t="str">
        <f t="shared" si="137"/>
        <v/>
      </c>
      <c r="JJ35" s="233" t="str">
        <f t="shared" si="138"/>
        <v/>
      </c>
    </row>
    <row r="36" spans="1:270">
      <c r="A36" s="110" t="s">
        <v>34</v>
      </c>
      <c r="B36" s="139" t="str">
        <f>Ethernet!B184</f>
        <v>1G 80 km SFP</v>
      </c>
      <c r="C36" s="210">
        <f>Ethernet!C184</f>
        <v>515486</v>
      </c>
      <c r="D36" s="210">
        <f>Ethernet!D184</f>
        <v>200286</v>
      </c>
      <c r="E36" s="210">
        <f>Ethernet!E184</f>
        <v>0</v>
      </c>
      <c r="F36" s="210">
        <f>Ethernet!F184</f>
        <v>0</v>
      </c>
      <c r="G36" s="210">
        <f>Ethernet!G184</f>
        <v>0</v>
      </c>
      <c r="H36" s="210">
        <f>Ethernet!H184</f>
        <v>0</v>
      </c>
      <c r="I36" s="210">
        <f>Ethernet!I184</f>
        <v>0</v>
      </c>
      <c r="J36" s="210">
        <f>Ethernet!J184</f>
        <v>0</v>
      </c>
      <c r="K36" s="210">
        <f>Ethernet!K184</f>
        <v>0</v>
      </c>
      <c r="L36" s="210">
        <f>Ethernet!L184</f>
        <v>0</v>
      </c>
      <c r="M36" s="210">
        <f>Ethernet!M184</f>
        <v>0</v>
      </c>
      <c r="O36" s="139" t="str">
        <f t="shared" si="0"/>
        <v>1G 80 km SFP</v>
      </c>
      <c r="P36" s="210">
        <f>Ethernet!C270</f>
        <v>0</v>
      </c>
      <c r="Q36" s="210">
        <f>Ethernet!D270</f>
        <v>0</v>
      </c>
      <c r="R36" s="210">
        <f>Ethernet!E270</f>
        <v>0</v>
      </c>
      <c r="S36" s="210">
        <f>Ethernet!F270</f>
        <v>0</v>
      </c>
      <c r="T36" s="210">
        <f>Ethernet!G270</f>
        <v>0</v>
      </c>
      <c r="U36" s="210">
        <f>Ethernet!H270</f>
        <v>0</v>
      </c>
      <c r="V36" s="210">
        <f>Ethernet!I270</f>
        <v>0</v>
      </c>
      <c r="W36" s="210">
        <f>Ethernet!J270</f>
        <v>0</v>
      </c>
      <c r="X36" s="210">
        <f>Ethernet!K270</f>
        <v>0</v>
      </c>
      <c r="Y36" s="210">
        <f>Ethernet!L270</f>
        <v>0</v>
      </c>
      <c r="Z36" s="210">
        <f>Ethernet!M270</f>
        <v>0</v>
      </c>
      <c r="AB36" s="139" t="str">
        <f t="shared" si="1"/>
        <v>1G 80 km SFP</v>
      </c>
      <c r="AC36" s="210">
        <f>Ethernet!C98</f>
        <v>0</v>
      </c>
      <c r="AD36" s="210">
        <f>Ethernet!D98</f>
        <v>0</v>
      </c>
      <c r="AE36" s="210">
        <f>Ethernet!E98</f>
        <v>0</v>
      </c>
      <c r="AF36" s="210">
        <f>Ethernet!F98</f>
        <v>0</v>
      </c>
      <c r="AG36" s="210">
        <f>Ethernet!G98</f>
        <v>0</v>
      </c>
      <c r="AH36" s="210">
        <f>Ethernet!H98</f>
        <v>0</v>
      </c>
      <c r="AI36" s="210">
        <f>Ethernet!I98</f>
        <v>0</v>
      </c>
      <c r="AJ36" s="210">
        <f>Ethernet!J98</f>
        <v>0</v>
      </c>
      <c r="AK36" s="210">
        <f>Ethernet!K98</f>
        <v>0</v>
      </c>
      <c r="AL36" s="210">
        <f>Ethernet!L98</f>
        <v>0</v>
      </c>
      <c r="AM36" s="210">
        <f>Ethernet!M98</f>
        <v>0</v>
      </c>
      <c r="AO36" s="139" t="str">
        <f t="shared" si="2"/>
        <v>1G 80 km SFP</v>
      </c>
      <c r="AP36" s="210">
        <f>Ethernet!C356</f>
        <v>0</v>
      </c>
      <c r="AQ36" s="210">
        <f>Ethernet!D356</f>
        <v>0</v>
      </c>
      <c r="AR36" s="210">
        <f>Ethernet!E356</f>
        <v>0</v>
      </c>
      <c r="AS36" s="210">
        <f>Ethernet!F356</f>
        <v>0</v>
      </c>
      <c r="AT36" s="210">
        <f>Ethernet!G356</f>
        <v>0</v>
      </c>
      <c r="AU36" s="210">
        <f>Ethernet!H356</f>
        <v>0</v>
      </c>
      <c r="AV36" s="210">
        <f>Ethernet!I356</f>
        <v>0</v>
      </c>
      <c r="AW36" s="210">
        <f>Ethernet!J356</f>
        <v>0</v>
      </c>
      <c r="AX36" s="210">
        <f>Ethernet!K356</f>
        <v>0</v>
      </c>
      <c r="AY36" s="210">
        <f>Ethernet!L356</f>
        <v>0</v>
      </c>
      <c r="AZ36" s="210">
        <f>Ethernet!M356</f>
        <v>0</v>
      </c>
      <c r="BB36" s="139" t="str">
        <f t="shared" si="3"/>
        <v>1G 80 km SFP</v>
      </c>
      <c r="BC36" s="210">
        <f>Ethernet!C442</f>
        <v>0</v>
      </c>
      <c r="BD36" s="210">
        <f>Ethernet!D442</f>
        <v>0</v>
      </c>
      <c r="BE36" s="210">
        <f>Ethernet!E442</f>
        <v>0</v>
      </c>
      <c r="BF36" s="210">
        <f>Ethernet!F442</f>
        <v>0</v>
      </c>
      <c r="BG36" s="210">
        <f>Ethernet!G442</f>
        <v>0</v>
      </c>
      <c r="BH36" s="210">
        <f>Ethernet!H442</f>
        <v>0</v>
      </c>
      <c r="BI36" s="210">
        <f>Ethernet!I442</f>
        <v>0</v>
      </c>
      <c r="BJ36" s="210">
        <f>Ethernet!J442</f>
        <v>0</v>
      </c>
      <c r="BK36" s="210">
        <f>Ethernet!K442</f>
        <v>0</v>
      </c>
      <c r="BL36" s="210">
        <f>Ethernet!L442</f>
        <v>0</v>
      </c>
      <c r="BM36" s="210">
        <f>Ethernet!M442</f>
        <v>0</v>
      </c>
      <c r="BO36" s="139" t="str">
        <f t="shared" si="4"/>
        <v>1G 80 km SFP</v>
      </c>
      <c r="BP36" s="272"/>
      <c r="BQ36" s="272"/>
      <c r="BR36" s="272"/>
      <c r="BS36" s="272"/>
      <c r="BT36" s="272"/>
      <c r="BU36" s="272"/>
      <c r="BV36" s="272"/>
      <c r="BW36" s="272"/>
      <c r="BX36" s="272"/>
      <c r="BY36" s="272"/>
      <c r="BZ36" s="272"/>
      <c r="CB36" s="139" t="str">
        <f t="shared" si="5"/>
        <v>1G 80 km SFP</v>
      </c>
      <c r="CC36" s="272"/>
      <c r="CD36" s="272"/>
      <c r="CE36" s="272"/>
      <c r="CF36" s="272"/>
      <c r="CG36" s="272"/>
      <c r="CH36" s="272"/>
      <c r="CI36" s="272"/>
      <c r="CJ36" s="272"/>
      <c r="CK36" s="272"/>
      <c r="CL36" s="272"/>
      <c r="CM36" s="272"/>
      <c r="CN36" s="214"/>
      <c r="CP36" s="293">
        <v>1</v>
      </c>
      <c r="CQ36" s="265">
        <v>1</v>
      </c>
      <c r="CR36" s="300">
        <v>1</v>
      </c>
      <c r="CS36" s="293">
        <v>1</v>
      </c>
      <c r="CT36" s="265">
        <v>1</v>
      </c>
      <c r="CU36" s="300">
        <v>1</v>
      </c>
      <c r="CV36" s="295"/>
      <c r="CW36" s="270"/>
      <c r="CX36" s="278"/>
      <c r="CY36" s="284"/>
      <c r="CZ36" s="270"/>
      <c r="DA36" s="278"/>
      <c r="DB36" s="284"/>
      <c r="DC36" s="270"/>
      <c r="DD36" s="301"/>
      <c r="DE36" s="295"/>
      <c r="DF36" s="270"/>
      <c r="DG36" s="278"/>
      <c r="DH36" s="284"/>
      <c r="DI36" s="270"/>
      <c r="DJ36" s="270"/>
      <c r="DL36" s="139" t="str">
        <f t="shared" si="139"/>
        <v>1G 80 km SFP</v>
      </c>
      <c r="DM36" s="210">
        <f t="shared" si="7"/>
        <v>515486</v>
      </c>
      <c r="DN36" s="210">
        <f t="shared" si="8"/>
        <v>200286</v>
      </c>
      <c r="DO36" s="210">
        <f t="shared" si="9"/>
        <v>0</v>
      </c>
      <c r="DP36" s="210">
        <f t="shared" si="10"/>
        <v>0</v>
      </c>
      <c r="DQ36" s="210">
        <f t="shared" si="11"/>
        <v>0</v>
      </c>
      <c r="DR36" s="210">
        <f t="shared" si="12"/>
        <v>0</v>
      </c>
      <c r="DS36" s="210">
        <f t="shared" si="13"/>
        <v>0</v>
      </c>
      <c r="DT36" s="210">
        <f t="shared" si="14"/>
        <v>0</v>
      </c>
      <c r="DU36" s="210">
        <f t="shared" si="15"/>
        <v>0</v>
      </c>
      <c r="DV36" s="210">
        <f t="shared" si="16"/>
        <v>0</v>
      </c>
      <c r="DW36" s="210">
        <f t="shared" si="17"/>
        <v>0</v>
      </c>
      <c r="DY36" s="139" t="str">
        <f t="shared" si="140"/>
        <v>1G 80 km SFP</v>
      </c>
      <c r="DZ36" s="210">
        <f t="shared" si="19"/>
        <v>0</v>
      </c>
      <c r="EA36" s="210">
        <f t="shared" si="20"/>
        <v>0</v>
      </c>
      <c r="EB36" s="210">
        <f t="shared" si="21"/>
        <v>0</v>
      </c>
      <c r="EC36" s="210">
        <f t="shared" si="22"/>
        <v>0</v>
      </c>
      <c r="ED36" s="210">
        <f t="shared" si="23"/>
        <v>0</v>
      </c>
      <c r="EE36" s="210">
        <f t="shared" si="24"/>
        <v>0</v>
      </c>
      <c r="EF36" s="210">
        <f t="shared" si="25"/>
        <v>0</v>
      </c>
      <c r="EG36" s="210">
        <f t="shared" si="26"/>
        <v>0</v>
      </c>
      <c r="EH36" s="210">
        <f t="shared" si="27"/>
        <v>0</v>
      </c>
      <c r="EI36" s="210">
        <f t="shared" si="28"/>
        <v>0</v>
      </c>
      <c r="EJ36" s="210">
        <f t="shared" si="29"/>
        <v>0</v>
      </c>
      <c r="EL36" s="139" t="str">
        <f t="shared" si="141"/>
        <v>1G 80 km SFP</v>
      </c>
      <c r="EM36" s="210">
        <f t="shared" si="31"/>
        <v>515486</v>
      </c>
      <c r="EN36" s="210">
        <f t="shared" si="32"/>
        <v>200286</v>
      </c>
      <c r="EO36" s="210">
        <f t="shared" si="33"/>
        <v>0</v>
      </c>
      <c r="EP36" s="210">
        <f t="shared" si="34"/>
        <v>0</v>
      </c>
      <c r="EQ36" s="210">
        <f t="shared" si="35"/>
        <v>0</v>
      </c>
      <c r="ER36" s="210">
        <f t="shared" si="36"/>
        <v>0</v>
      </c>
      <c r="ES36" s="210">
        <f t="shared" si="37"/>
        <v>0</v>
      </c>
      <c r="ET36" s="210">
        <f t="shared" si="38"/>
        <v>0</v>
      </c>
      <c r="EU36" s="210">
        <f t="shared" si="39"/>
        <v>0</v>
      </c>
      <c r="EV36" s="210">
        <f t="shared" si="40"/>
        <v>0</v>
      </c>
      <c r="EW36" s="210">
        <f t="shared" si="41"/>
        <v>0</v>
      </c>
      <c r="EY36" s="139" t="str">
        <f t="shared" si="42"/>
        <v>1G 80 km SFP</v>
      </c>
      <c r="EZ36" s="210">
        <f t="shared" si="142"/>
        <v>515486</v>
      </c>
      <c r="FA36" s="210">
        <f t="shared" si="143"/>
        <v>200286</v>
      </c>
      <c r="FB36" s="210">
        <f t="shared" si="144"/>
        <v>0</v>
      </c>
      <c r="FC36" s="210">
        <f t="shared" si="145"/>
        <v>0</v>
      </c>
      <c r="FD36" s="210">
        <f t="shared" si="146"/>
        <v>0</v>
      </c>
      <c r="FE36" s="210">
        <f t="shared" si="147"/>
        <v>0</v>
      </c>
      <c r="FF36" s="210">
        <f t="shared" si="148"/>
        <v>0</v>
      </c>
      <c r="FG36" s="210">
        <f t="shared" si="149"/>
        <v>0</v>
      </c>
      <c r="FH36" s="210">
        <f t="shared" si="150"/>
        <v>0</v>
      </c>
      <c r="FI36" s="210">
        <f t="shared" si="151"/>
        <v>0</v>
      </c>
      <c r="FJ36" s="210">
        <f t="shared" si="152"/>
        <v>0</v>
      </c>
      <c r="FL36" s="139" t="str">
        <f t="shared" si="153"/>
        <v>1G 80 km SFP</v>
      </c>
      <c r="FM36" s="233">
        <f t="shared" si="55"/>
        <v>1.5464580000000001</v>
      </c>
      <c r="FN36" s="233">
        <f t="shared" si="56"/>
        <v>0.600858</v>
      </c>
      <c r="FO36" s="233">
        <f t="shared" si="57"/>
        <v>0</v>
      </c>
      <c r="FP36" s="233">
        <f t="shared" si="58"/>
        <v>0</v>
      </c>
      <c r="FQ36" s="233">
        <f t="shared" si="59"/>
        <v>0</v>
      </c>
      <c r="FR36" s="233">
        <f t="shared" si="60"/>
        <v>0</v>
      </c>
      <c r="FS36" s="233">
        <f t="shared" si="61"/>
        <v>0</v>
      </c>
      <c r="FT36" s="233">
        <f t="shared" si="62"/>
        <v>0</v>
      </c>
      <c r="FU36" s="233">
        <f t="shared" si="63"/>
        <v>0</v>
      </c>
      <c r="FV36" s="233">
        <f t="shared" si="64"/>
        <v>0</v>
      </c>
      <c r="FW36" s="233">
        <f t="shared" si="65"/>
        <v>0</v>
      </c>
      <c r="FY36" s="139" t="str">
        <f t="shared" si="154"/>
        <v>1G 80 km SFP</v>
      </c>
      <c r="FZ36" s="233">
        <f t="shared" si="67"/>
        <v>0</v>
      </c>
      <c r="GA36" s="233">
        <f t="shared" si="68"/>
        <v>0</v>
      </c>
      <c r="GB36" s="233">
        <f t="shared" si="69"/>
        <v>0</v>
      </c>
      <c r="GC36" s="233">
        <f t="shared" si="70"/>
        <v>0</v>
      </c>
      <c r="GD36" s="233">
        <f t="shared" si="71"/>
        <v>0</v>
      </c>
      <c r="GE36" s="233">
        <f t="shared" si="72"/>
        <v>0</v>
      </c>
      <c r="GF36" s="233">
        <f t="shared" si="73"/>
        <v>0</v>
      </c>
      <c r="GG36" s="233">
        <f t="shared" si="74"/>
        <v>0</v>
      </c>
      <c r="GH36" s="233">
        <f t="shared" si="75"/>
        <v>0</v>
      </c>
      <c r="GI36" s="233">
        <f t="shared" si="76"/>
        <v>0</v>
      </c>
      <c r="GJ36" s="233">
        <f t="shared" si="77"/>
        <v>0</v>
      </c>
      <c r="GL36" s="139" t="str">
        <f t="shared" si="155"/>
        <v>1G 80 km SFP</v>
      </c>
      <c r="GM36" s="310">
        <f t="shared" si="79"/>
        <v>2.5774300000000001</v>
      </c>
      <c r="GN36" s="310">
        <f t="shared" si="80"/>
        <v>1.00143</v>
      </c>
      <c r="GO36" s="310">
        <f t="shared" si="81"/>
        <v>0</v>
      </c>
      <c r="GP36" s="310">
        <f t="shared" si="82"/>
        <v>0</v>
      </c>
      <c r="GQ36" s="310">
        <f t="shared" si="83"/>
        <v>0</v>
      </c>
      <c r="GR36" s="310">
        <f t="shared" si="84"/>
        <v>0</v>
      </c>
      <c r="GS36" s="310">
        <f t="shared" si="85"/>
        <v>0</v>
      </c>
      <c r="GT36" s="310">
        <f t="shared" si="86"/>
        <v>0</v>
      </c>
      <c r="GU36" s="310">
        <f t="shared" si="87"/>
        <v>0</v>
      </c>
      <c r="GV36" s="310">
        <f t="shared" si="88"/>
        <v>0</v>
      </c>
      <c r="GW36" s="310">
        <f t="shared" si="89"/>
        <v>0</v>
      </c>
      <c r="GY36" s="139" t="str">
        <f t="shared" si="90"/>
        <v>1G 80 km SFP</v>
      </c>
      <c r="GZ36" s="307">
        <f>IF(EZ36=0,"",($HE$5*10^-6*Ethernet!P704*'Lenses &amp; detectors'!EZ36))</f>
        <v>1.2711111000000002</v>
      </c>
      <c r="HA36" s="307">
        <f>IF(FA36=0,"",($HE$5*10^-6*Ethernet!Q704*'Lenses &amp; detectors'!FA36))</f>
        <v>0.44397213884230285</v>
      </c>
      <c r="HB36" s="307" t="str">
        <f>IF(FB36=0,"",($HE$5*10^-6*Ethernet!R704*'Lenses &amp; detectors'!FB36))</f>
        <v/>
      </c>
      <c r="HC36" s="307" t="str">
        <f>IF(FC36=0,"",($HE$5*10^-6*Ethernet!S704*'Lenses &amp; detectors'!FC36))</f>
        <v/>
      </c>
      <c r="HD36" s="307" t="str">
        <f>IF(FD36=0,"",($HE$5*10^-6*Ethernet!T704*'Lenses &amp; detectors'!FD36))</f>
        <v/>
      </c>
      <c r="HE36" s="307" t="str">
        <f>IF(FE36=0,"",($HE$5*10^-6*Ethernet!U704*'Lenses &amp; detectors'!FE36))</f>
        <v/>
      </c>
      <c r="HF36" s="307" t="str">
        <f>IF(FF36=0,"",($HE$5*10^-6*Ethernet!V704*'Lenses &amp; detectors'!FF36))</f>
        <v/>
      </c>
      <c r="HG36" s="307" t="str">
        <f>IF(FG36=0,"",($HE$5*10^-6*Ethernet!W704*'Lenses &amp; detectors'!FG36))</f>
        <v/>
      </c>
      <c r="HH36" s="307" t="str">
        <f>IF(FH36=0,"",($HE$5*10^-6*Ethernet!X704*'Lenses &amp; detectors'!FH36))</f>
        <v/>
      </c>
      <c r="HI36" s="307" t="str">
        <f>IF(FI36=0,"",($HE$5*10^-6*Ethernet!Y704*'Lenses &amp; detectors'!FI36))</f>
        <v/>
      </c>
      <c r="HJ36" s="307" t="str">
        <f>IF(FJ36=0,"",($HE$5*10^-6*Ethernet!Z704*'Lenses &amp; detectors'!FJ36))</f>
        <v/>
      </c>
      <c r="HL36" s="139" t="str">
        <f t="shared" si="91"/>
        <v>1G 80 km SFP</v>
      </c>
      <c r="HM36" s="233">
        <f t="shared" si="92"/>
        <v>3</v>
      </c>
      <c r="HN36" s="233">
        <f t="shared" si="93"/>
        <v>3</v>
      </c>
      <c r="HO36" s="233" t="str">
        <f t="shared" si="94"/>
        <v/>
      </c>
      <c r="HP36" s="233" t="str">
        <f t="shared" si="95"/>
        <v/>
      </c>
      <c r="HQ36" s="233" t="str">
        <f t="shared" si="96"/>
        <v/>
      </c>
      <c r="HR36" s="233" t="str">
        <f t="shared" si="97"/>
        <v/>
      </c>
      <c r="HS36" s="233" t="str">
        <f t="shared" si="98"/>
        <v/>
      </c>
      <c r="HT36" s="233" t="str">
        <f t="shared" si="99"/>
        <v/>
      </c>
      <c r="HU36" s="233" t="str">
        <f t="shared" si="100"/>
        <v/>
      </c>
      <c r="HV36" s="233" t="str">
        <f t="shared" si="101"/>
        <v/>
      </c>
      <c r="HW36" s="233" t="str">
        <f t="shared" si="102"/>
        <v/>
      </c>
      <c r="HY36" s="139" t="str">
        <f t="shared" si="103"/>
        <v>1G 80 km SFP</v>
      </c>
      <c r="HZ36" s="233" t="str">
        <f t="shared" si="104"/>
        <v/>
      </c>
      <c r="IA36" s="233" t="str">
        <f t="shared" si="105"/>
        <v/>
      </c>
      <c r="IB36" s="233" t="str">
        <f t="shared" si="106"/>
        <v/>
      </c>
      <c r="IC36" s="233" t="str">
        <f t="shared" si="107"/>
        <v/>
      </c>
      <c r="ID36" s="233" t="str">
        <f t="shared" si="108"/>
        <v/>
      </c>
      <c r="IE36" s="233" t="str">
        <f t="shared" si="109"/>
        <v/>
      </c>
      <c r="IF36" s="233" t="str">
        <f t="shared" si="110"/>
        <v/>
      </c>
      <c r="IG36" s="233" t="str">
        <f t="shared" si="111"/>
        <v/>
      </c>
      <c r="IH36" s="233" t="str">
        <f t="shared" si="112"/>
        <v/>
      </c>
      <c r="II36" s="233" t="str">
        <f t="shared" si="113"/>
        <v/>
      </c>
      <c r="IJ36" s="233" t="str">
        <f t="shared" si="114"/>
        <v/>
      </c>
      <c r="IL36" s="139" t="str">
        <f t="shared" si="115"/>
        <v>1G 80 km SFP</v>
      </c>
      <c r="IM36" s="233">
        <f t="shared" si="116"/>
        <v>5</v>
      </c>
      <c r="IN36" s="233">
        <f t="shared" si="117"/>
        <v>5</v>
      </c>
      <c r="IO36" s="233" t="str">
        <f t="shared" si="118"/>
        <v/>
      </c>
      <c r="IP36" s="233" t="str">
        <f t="shared" si="119"/>
        <v/>
      </c>
      <c r="IQ36" s="233" t="str">
        <f t="shared" si="120"/>
        <v/>
      </c>
      <c r="IR36" s="233" t="str">
        <f t="shared" si="121"/>
        <v/>
      </c>
      <c r="IS36" s="233" t="str">
        <f t="shared" si="122"/>
        <v/>
      </c>
      <c r="IT36" s="233" t="str">
        <f t="shared" si="123"/>
        <v/>
      </c>
      <c r="IU36" s="233" t="str">
        <f t="shared" si="124"/>
        <v/>
      </c>
      <c r="IV36" s="233" t="str">
        <f t="shared" si="125"/>
        <v/>
      </c>
      <c r="IW36" s="233" t="str">
        <f t="shared" si="126"/>
        <v/>
      </c>
      <c r="IY36" s="139" t="str">
        <f t="shared" si="127"/>
        <v>1G 80 km SFP</v>
      </c>
      <c r="IZ36" s="233">
        <f t="shared" si="128"/>
        <v>2.465849896990413</v>
      </c>
      <c r="JA36" s="233">
        <f t="shared" si="129"/>
        <v>2.2166908263298626</v>
      </c>
      <c r="JB36" s="233" t="str">
        <f t="shared" si="130"/>
        <v/>
      </c>
      <c r="JC36" s="233" t="str">
        <f t="shared" si="131"/>
        <v/>
      </c>
      <c r="JD36" s="233" t="str">
        <f t="shared" si="132"/>
        <v/>
      </c>
      <c r="JE36" s="233" t="str">
        <f t="shared" si="133"/>
        <v/>
      </c>
      <c r="JF36" s="233" t="str">
        <f t="shared" si="134"/>
        <v/>
      </c>
      <c r="JG36" s="233" t="str">
        <f t="shared" si="135"/>
        <v/>
      </c>
      <c r="JH36" s="233" t="str">
        <f t="shared" si="136"/>
        <v/>
      </c>
      <c r="JI36" s="233" t="str">
        <f t="shared" si="137"/>
        <v/>
      </c>
      <c r="JJ36" s="233" t="str">
        <f t="shared" si="138"/>
        <v/>
      </c>
    </row>
    <row r="37" spans="1:270">
      <c r="A37" s="110" t="s">
        <v>34</v>
      </c>
      <c r="B37" s="139" t="str">
        <f>Ethernet!B185</f>
        <v>G &amp; Fast Ethernet Various Legacy/discontinued</v>
      </c>
      <c r="C37" s="210">
        <f>Ethernet!C185</f>
        <v>0</v>
      </c>
      <c r="D37" s="210">
        <f>Ethernet!D185</f>
        <v>0</v>
      </c>
      <c r="E37" s="210">
        <f>Ethernet!E185</f>
        <v>0</v>
      </c>
      <c r="F37" s="210">
        <f>Ethernet!F185</f>
        <v>0</v>
      </c>
      <c r="G37" s="210">
        <f>Ethernet!G185</f>
        <v>0</v>
      </c>
      <c r="H37" s="210">
        <f>Ethernet!H185</f>
        <v>0</v>
      </c>
      <c r="I37" s="210">
        <f>Ethernet!I185</f>
        <v>0</v>
      </c>
      <c r="J37" s="210">
        <f>Ethernet!J185</f>
        <v>0</v>
      </c>
      <c r="K37" s="210">
        <f>Ethernet!K185</f>
        <v>0</v>
      </c>
      <c r="L37" s="210">
        <f>Ethernet!L185</f>
        <v>0</v>
      </c>
      <c r="M37" s="210">
        <f>Ethernet!M185</f>
        <v>0</v>
      </c>
      <c r="O37" s="139" t="str">
        <f t="shared" si="0"/>
        <v>G &amp; Fast Ethernet Various Legacy/discontinued</v>
      </c>
      <c r="P37" s="210">
        <f>Ethernet!C271</f>
        <v>0</v>
      </c>
      <c r="Q37" s="210">
        <f>Ethernet!D271</f>
        <v>0</v>
      </c>
      <c r="R37" s="210">
        <f>Ethernet!E271</f>
        <v>0</v>
      </c>
      <c r="S37" s="210">
        <f>Ethernet!F271</f>
        <v>0</v>
      </c>
      <c r="T37" s="210">
        <f>Ethernet!G271</f>
        <v>0</v>
      </c>
      <c r="U37" s="210">
        <f>Ethernet!H271</f>
        <v>0</v>
      </c>
      <c r="V37" s="210">
        <f>Ethernet!I271</f>
        <v>0</v>
      </c>
      <c r="W37" s="210">
        <f>Ethernet!J271</f>
        <v>0</v>
      </c>
      <c r="X37" s="210">
        <f>Ethernet!K271</f>
        <v>0</v>
      </c>
      <c r="Y37" s="210">
        <f>Ethernet!L271</f>
        <v>0</v>
      </c>
      <c r="Z37" s="210">
        <f>Ethernet!M271</f>
        <v>0</v>
      </c>
      <c r="AB37" s="139" t="str">
        <f t="shared" si="1"/>
        <v>G &amp; Fast Ethernet Various Legacy/discontinued</v>
      </c>
      <c r="AC37" s="210">
        <f>Ethernet!C99</f>
        <v>0</v>
      </c>
      <c r="AD37" s="210">
        <f>Ethernet!D99</f>
        <v>0</v>
      </c>
      <c r="AE37" s="210">
        <f>Ethernet!E99</f>
        <v>0</v>
      </c>
      <c r="AF37" s="210">
        <f>Ethernet!F99</f>
        <v>0</v>
      </c>
      <c r="AG37" s="210">
        <f>Ethernet!G99</f>
        <v>0</v>
      </c>
      <c r="AH37" s="210">
        <f>Ethernet!H99</f>
        <v>0</v>
      </c>
      <c r="AI37" s="210">
        <f>Ethernet!I99</f>
        <v>0</v>
      </c>
      <c r="AJ37" s="210">
        <f>Ethernet!J99</f>
        <v>0</v>
      </c>
      <c r="AK37" s="210">
        <f>Ethernet!K99</f>
        <v>0</v>
      </c>
      <c r="AL37" s="210">
        <f>Ethernet!L99</f>
        <v>0</v>
      </c>
      <c r="AM37" s="210">
        <f>Ethernet!M99</f>
        <v>0</v>
      </c>
      <c r="AO37" s="139" t="str">
        <f t="shared" si="2"/>
        <v>G &amp; Fast Ethernet Various Legacy/discontinued</v>
      </c>
      <c r="AP37" s="210">
        <f>Ethernet!C357</f>
        <v>0</v>
      </c>
      <c r="AQ37" s="210">
        <f>Ethernet!D357</f>
        <v>0</v>
      </c>
      <c r="AR37" s="210">
        <f>Ethernet!E357</f>
        <v>0</v>
      </c>
      <c r="AS37" s="210">
        <f>Ethernet!F357</f>
        <v>0</v>
      </c>
      <c r="AT37" s="210">
        <f>Ethernet!G357</f>
        <v>0</v>
      </c>
      <c r="AU37" s="210">
        <f>Ethernet!H357</f>
        <v>0</v>
      </c>
      <c r="AV37" s="210">
        <f>Ethernet!I357</f>
        <v>0</v>
      </c>
      <c r="AW37" s="210">
        <f>Ethernet!J357</f>
        <v>0</v>
      </c>
      <c r="AX37" s="210">
        <f>Ethernet!K357</f>
        <v>0</v>
      </c>
      <c r="AY37" s="210">
        <f>Ethernet!L357</f>
        <v>0</v>
      </c>
      <c r="AZ37" s="210">
        <f>Ethernet!M357</f>
        <v>0</v>
      </c>
      <c r="BB37" s="139" t="str">
        <f t="shared" si="3"/>
        <v>G &amp; Fast Ethernet Various Legacy/discontinued</v>
      </c>
      <c r="BC37" s="210">
        <f>Ethernet!C443</f>
        <v>0</v>
      </c>
      <c r="BD37" s="210">
        <f>Ethernet!D443</f>
        <v>0</v>
      </c>
      <c r="BE37" s="210">
        <f>Ethernet!E443</f>
        <v>0</v>
      </c>
      <c r="BF37" s="210">
        <f>Ethernet!F443</f>
        <v>0</v>
      </c>
      <c r="BG37" s="210">
        <f>Ethernet!G443</f>
        <v>0</v>
      </c>
      <c r="BH37" s="210">
        <f>Ethernet!H443</f>
        <v>0</v>
      </c>
      <c r="BI37" s="210">
        <f>Ethernet!I443</f>
        <v>0</v>
      </c>
      <c r="BJ37" s="210">
        <f>Ethernet!J443</f>
        <v>0</v>
      </c>
      <c r="BK37" s="210">
        <f>Ethernet!K443</f>
        <v>0</v>
      </c>
      <c r="BL37" s="210">
        <f>Ethernet!L443</f>
        <v>0</v>
      </c>
      <c r="BM37" s="210">
        <f>Ethernet!M443</f>
        <v>0</v>
      </c>
      <c r="BO37" s="139" t="str">
        <f t="shared" si="4"/>
        <v>G &amp; Fast Ethernet Various Legacy/discontinued</v>
      </c>
      <c r="BP37" s="272"/>
      <c r="BQ37" s="272"/>
      <c r="BR37" s="272"/>
      <c r="BS37" s="272"/>
      <c r="BT37" s="272"/>
      <c r="BU37" s="272"/>
      <c r="BV37" s="272"/>
      <c r="BW37" s="272"/>
      <c r="BX37" s="272"/>
      <c r="BY37" s="272"/>
      <c r="BZ37" s="272"/>
      <c r="CB37" s="139" t="str">
        <f t="shared" si="5"/>
        <v>G &amp; Fast Ethernet Various Legacy/discontinued</v>
      </c>
      <c r="CC37" s="272"/>
      <c r="CD37" s="272"/>
      <c r="CE37" s="272"/>
      <c r="CF37" s="272"/>
      <c r="CG37" s="272"/>
      <c r="CH37" s="272"/>
      <c r="CI37" s="272"/>
      <c r="CJ37" s="272"/>
      <c r="CK37" s="272"/>
      <c r="CL37" s="272"/>
      <c r="CM37" s="272"/>
      <c r="CN37" s="214"/>
      <c r="CP37" s="293">
        <v>1</v>
      </c>
      <c r="CQ37" s="265">
        <v>1</v>
      </c>
      <c r="CR37" s="300">
        <v>1</v>
      </c>
      <c r="CS37" s="293">
        <v>1</v>
      </c>
      <c r="CT37" s="265">
        <v>1</v>
      </c>
      <c r="CU37" s="300">
        <v>1</v>
      </c>
      <c r="CV37" s="295"/>
      <c r="CW37" s="270"/>
      <c r="CX37" s="278"/>
      <c r="CY37" s="284"/>
      <c r="CZ37" s="270"/>
      <c r="DA37" s="278"/>
      <c r="DB37" s="284"/>
      <c r="DC37" s="270"/>
      <c r="DD37" s="301"/>
      <c r="DE37" s="295"/>
      <c r="DF37" s="270"/>
      <c r="DG37" s="278"/>
      <c r="DH37" s="284"/>
      <c r="DI37" s="270"/>
      <c r="DJ37" s="270"/>
      <c r="DL37" s="139" t="str">
        <f t="shared" si="139"/>
        <v>G &amp; Fast Ethernet Various Legacy/discontinued</v>
      </c>
      <c r="DM37" s="210">
        <f t="shared" si="7"/>
        <v>0</v>
      </c>
      <c r="DN37" s="210">
        <f t="shared" si="8"/>
        <v>0</v>
      </c>
      <c r="DO37" s="210">
        <f t="shared" si="9"/>
        <v>0</v>
      </c>
      <c r="DP37" s="210">
        <f t="shared" si="10"/>
        <v>0</v>
      </c>
      <c r="DQ37" s="210">
        <f t="shared" si="11"/>
        <v>0</v>
      </c>
      <c r="DR37" s="210">
        <f t="shared" si="12"/>
        <v>0</v>
      </c>
      <c r="DS37" s="210">
        <f t="shared" si="13"/>
        <v>0</v>
      </c>
      <c r="DT37" s="210">
        <f t="shared" si="14"/>
        <v>0</v>
      </c>
      <c r="DU37" s="210">
        <f t="shared" si="15"/>
        <v>0</v>
      </c>
      <c r="DV37" s="210">
        <f t="shared" si="16"/>
        <v>0</v>
      </c>
      <c r="DW37" s="210">
        <f t="shared" si="17"/>
        <v>0</v>
      </c>
      <c r="DY37" s="139" t="str">
        <f t="shared" si="140"/>
        <v>G &amp; Fast Ethernet Various Legacy/discontinued</v>
      </c>
      <c r="DZ37" s="210">
        <f t="shared" si="19"/>
        <v>0</v>
      </c>
      <c r="EA37" s="210">
        <f t="shared" si="20"/>
        <v>0</v>
      </c>
      <c r="EB37" s="210">
        <f t="shared" si="21"/>
        <v>0</v>
      </c>
      <c r="EC37" s="210">
        <f t="shared" si="22"/>
        <v>0</v>
      </c>
      <c r="ED37" s="210">
        <f t="shared" si="23"/>
        <v>0</v>
      </c>
      <c r="EE37" s="210">
        <f t="shared" si="24"/>
        <v>0</v>
      </c>
      <c r="EF37" s="210">
        <f t="shared" si="25"/>
        <v>0</v>
      </c>
      <c r="EG37" s="210">
        <f t="shared" si="26"/>
        <v>0</v>
      </c>
      <c r="EH37" s="210">
        <f t="shared" si="27"/>
        <v>0</v>
      </c>
      <c r="EI37" s="210">
        <f t="shared" si="28"/>
        <v>0</v>
      </c>
      <c r="EJ37" s="210">
        <f t="shared" si="29"/>
        <v>0</v>
      </c>
      <c r="EL37" s="139" t="str">
        <f t="shared" si="141"/>
        <v>G &amp; Fast Ethernet Various Legacy/discontinued</v>
      </c>
      <c r="EM37" s="210">
        <f t="shared" si="31"/>
        <v>0</v>
      </c>
      <c r="EN37" s="210">
        <f t="shared" si="32"/>
        <v>0</v>
      </c>
      <c r="EO37" s="210">
        <f t="shared" si="33"/>
        <v>0</v>
      </c>
      <c r="EP37" s="210">
        <f t="shared" si="34"/>
        <v>0</v>
      </c>
      <c r="EQ37" s="210">
        <f t="shared" si="35"/>
        <v>0</v>
      </c>
      <c r="ER37" s="210">
        <f t="shared" si="36"/>
        <v>0</v>
      </c>
      <c r="ES37" s="210">
        <f t="shared" si="37"/>
        <v>0</v>
      </c>
      <c r="ET37" s="210">
        <f t="shared" si="38"/>
        <v>0</v>
      </c>
      <c r="EU37" s="210">
        <f t="shared" si="39"/>
        <v>0</v>
      </c>
      <c r="EV37" s="210">
        <f t="shared" si="40"/>
        <v>0</v>
      </c>
      <c r="EW37" s="210">
        <f t="shared" si="41"/>
        <v>0</v>
      </c>
      <c r="EY37" s="139" t="str">
        <f t="shared" si="42"/>
        <v>G &amp; Fast Ethernet Various Legacy/discontinued</v>
      </c>
      <c r="EZ37" s="210">
        <f t="shared" si="142"/>
        <v>0</v>
      </c>
      <c r="FA37" s="210">
        <f t="shared" si="143"/>
        <v>0</v>
      </c>
      <c r="FB37" s="210">
        <f t="shared" si="144"/>
        <v>0</v>
      </c>
      <c r="FC37" s="210">
        <f t="shared" si="145"/>
        <v>0</v>
      </c>
      <c r="FD37" s="210">
        <f t="shared" si="146"/>
        <v>0</v>
      </c>
      <c r="FE37" s="210">
        <f t="shared" si="147"/>
        <v>0</v>
      </c>
      <c r="FF37" s="210">
        <f t="shared" si="148"/>
        <v>0</v>
      </c>
      <c r="FG37" s="210">
        <f t="shared" si="149"/>
        <v>0</v>
      </c>
      <c r="FH37" s="210">
        <f t="shared" si="150"/>
        <v>0</v>
      </c>
      <c r="FI37" s="210">
        <f t="shared" si="151"/>
        <v>0</v>
      </c>
      <c r="FJ37" s="210">
        <f t="shared" si="152"/>
        <v>0</v>
      </c>
      <c r="FL37" s="139" t="str">
        <f t="shared" si="153"/>
        <v>G &amp; Fast Ethernet Various Legacy/discontinued</v>
      </c>
      <c r="FM37" s="233">
        <f t="shared" si="55"/>
        <v>0</v>
      </c>
      <c r="FN37" s="233">
        <f t="shared" si="56"/>
        <v>0</v>
      </c>
      <c r="FO37" s="233">
        <f t="shared" si="57"/>
        <v>0</v>
      </c>
      <c r="FP37" s="233">
        <f t="shared" si="58"/>
        <v>0</v>
      </c>
      <c r="FQ37" s="233">
        <f t="shared" si="59"/>
        <v>0</v>
      </c>
      <c r="FR37" s="233">
        <f t="shared" si="60"/>
        <v>0</v>
      </c>
      <c r="FS37" s="233">
        <f t="shared" si="61"/>
        <v>0</v>
      </c>
      <c r="FT37" s="233">
        <f t="shared" si="62"/>
        <v>0</v>
      </c>
      <c r="FU37" s="233">
        <f t="shared" si="63"/>
        <v>0</v>
      </c>
      <c r="FV37" s="233">
        <f t="shared" si="64"/>
        <v>0</v>
      </c>
      <c r="FW37" s="233">
        <f t="shared" si="65"/>
        <v>0</v>
      </c>
      <c r="FY37" s="139" t="str">
        <f t="shared" si="154"/>
        <v>G &amp; Fast Ethernet Various Legacy/discontinued</v>
      </c>
      <c r="FZ37" s="233">
        <f t="shared" si="67"/>
        <v>0</v>
      </c>
      <c r="GA37" s="233">
        <f t="shared" si="68"/>
        <v>0</v>
      </c>
      <c r="GB37" s="233">
        <f t="shared" si="69"/>
        <v>0</v>
      </c>
      <c r="GC37" s="233">
        <f t="shared" si="70"/>
        <v>0</v>
      </c>
      <c r="GD37" s="233">
        <f t="shared" si="71"/>
        <v>0</v>
      </c>
      <c r="GE37" s="233">
        <f t="shared" si="72"/>
        <v>0</v>
      </c>
      <c r="GF37" s="233">
        <f t="shared" si="73"/>
        <v>0</v>
      </c>
      <c r="GG37" s="233">
        <f t="shared" si="74"/>
        <v>0</v>
      </c>
      <c r="GH37" s="233">
        <f t="shared" si="75"/>
        <v>0</v>
      </c>
      <c r="GI37" s="233">
        <f t="shared" si="76"/>
        <v>0</v>
      </c>
      <c r="GJ37" s="233">
        <f t="shared" si="77"/>
        <v>0</v>
      </c>
      <c r="GL37" s="139" t="str">
        <f t="shared" si="155"/>
        <v>G &amp; Fast Ethernet Various Legacy/discontinued</v>
      </c>
      <c r="GM37" s="310">
        <f t="shared" si="79"/>
        <v>0</v>
      </c>
      <c r="GN37" s="310">
        <f t="shared" si="80"/>
        <v>0</v>
      </c>
      <c r="GO37" s="310">
        <f t="shared" si="81"/>
        <v>0</v>
      </c>
      <c r="GP37" s="310">
        <f t="shared" si="82"/>
        <v>0</v>
      </c>
      <c r="GQ37" s="310">
        <f t="shared" si="83"/>
        <v>0</v>
      </c>
      <c r="GR37" s="310">
        <f t="shared" si="84"/>
        <v>0</v>
      </c>
      <c r="GS37" s="310">
        <f t="shared" si="85"/>
        <v>0</v>
      </c>
      <c r="GT37" s="310">
        <f t="shared" si="86"/>
        <v>0</v>
      </c>
      <c r="GU37" s="310">
        <f t="shared" si="87"/>
        <v>0</v>
      </c>
      <c r="GV37" s="310">
        <f t="shared" si="88"/>
        <v>0</v>
      </c>
      <c r="GW37" s="310">
        <f t="shared" si="89"/>
        <v>0</v>
      </c>
      <c r="GY37" s="139" t="str">
        <f t="shared" si="90"/>
        <v>G &amp; Fast Ethernet Various Legacy/discontinued</v>
      </c>
      <c r="GZ37" s="307" t="str">
        <f>IF(EZ37=0,"",($HE$5*10^-6*Ethernet!P705*'Lenses &amp; detectors'!EZ37))</f>
        <v/>
      </c>
      <c r="HA37" s="307" t="str">
        <f>IF(FA37=0,"",($HE$5*10^-6*Ethernet!Q705*'Lenses &amp; detectors'!FA37))</f>
        <v/>
      </c>
      <c r="HB37" s="307" t="str">
        <f>IF(FB37=0,"",($HE$5*10^-6*Ethernet!R705*'Lenses &amp; detectors'!FB37))</f>
        <v/>
      </c>
      <c r="HC37" s="307" t="str">
        <f>IF(FC37=0,"",($HE$5*10^-6*Ethernet!S705*'Lenses &amp; detectors'!FC37))</f>
        <v/>
      </c>
      <c r="HD37" s="307" t="str">
        <f>IF(FD37=0,"",($HE$5*10^-6*Ethernet!T705*'Lenses &amp; detectors'!FD37))</f>
        <v/>
      </c>
      <c r="HE37" s="307" t="str">
        <f>IF(FE37=0,"",($HE$5*10^-6*Ethernet!U705*'Lenses &amp; detectors'!FE37))</f>
        <v/>
      </c>
      <c r="HF37" s="307" t="str">
        <f>IF(FF37=0,"",($HE$5*10^-6*Ethernet!V705*'Lenses &amp; detectors'!FF37))</f>
        <v/>
      </c>
      <c r="HG37" s="307" t="str">
        <f>IF(FG37=0,"",($HE$5*10^-6*Ethernet!W705*'Lenses &amp; detectors'!FG37))</f>
        <v/>
      </c>
      <c r="HH37" s="307" t="str">
        <f>IF(FH37=0,"",($HE$5*10^-6*Ethernet!X705*'Lenses &amp; detectors'!FH37))</f>
        <v/>
      </c>
      <c r="HI37" s="307" t="str">
        <f>IF(FI37=0,"",($HE$5*10^-6*Ethernet!Y705*'Lenses &amp; detectors'!FI37))</f>
        <v/>
      </c>
      <c r="HJ37" s="307" t="str">
        <f>IF(FJ37=0,"",($HE$5*10^-6*Ethernet!Z705*'Lenses &amp; detectors'!FJ37))</f>
        <v/>
      </c>
      <c r="HL37" s="139" t="str">
        <f t="shared" si="91"/>
        <v>G &amp; Fast Ethernet Various Legacy/discontinued</v>
      </c>
      <c r="HM37" s="233" t="str">
        <f t="shared" si="92"/>
        <v/>
      </c>
      <c r="HN37" s="233" t="str">
        <f t="shared" si="93"/>
        <v/>
      </c>
      <c r="HO37" s="233" t="str">
        <f t="shared" si="94"/>
        <v/>
      </c>
      <c r="HP37" s="233" t="str">
        <f t="shared" si="95"/>
        <v/>
      </c>
      <c r="HQ37" s="233" t="str">
        <f t="shared" si="96"/>
        <v/>
      </c>
      <c r="HR37" s="233" t="str">
        <f t="shared" si="97"/>
        <v/>
      </c>
      <c r="HS37" s="233" t="str">
        <f t="shared" si="98"/>
        <v/>
      </c>
      <c r="HT37" s="233" t="str">
        <f t="shared" si="99"/>
        <v/>
      </c>
      <c r="HU37" s="233" t="str">
        <f t="shared" si="100"/>
        <v/>
      </c>
      <c r="HV37" s="233" t="str">
        <f t="shared" si="101"/>
        <v/>
      </c>
      <c r="HW37" s="233" t="str">
        <f t="shared" si="102"/>
        <v/>
      </c>
      <c r="HY37" s="139" t="str">
        <f t="shared" si="103"/>
        <v>G &amp; Fast Ethernet Various Legacy/discontinued</v>
      </c>
      <c r="HZ37" s="233" t="str">
        <f t="shared" si="104"/>
        <v/>
      </c>
      <c r="IA37" s="233" t="str">
        <f t="shared" si="105"/>
        <v/>
      </c>
      <c r="IB37" s="233" t="str">
        <f t="shared" si="106"/>
        <v/>
      </c>
      <c r="IC37" s="233" t="str">
        <f t="shared" si="107"/>
        <v/>
      </c>
      <c r="ID37" s="233" t="str">
        <f t="shared" si="108"/>
        <v/>
      </c>
      <c r="IE37" s="233" t="str">
        <f t="shared" si="109"/>
        <v/>
      </c>
      <c r="IF37" s="233" t="str">
        <f t="shared" si="110"/>
        <v/>
      </c>
      <c r="IG37" s="233" t="str">
        <f t="shared" si="111"/>
        <v/>
      </c>
      <c r="IH37" s="233" t="str">
        <f t="shared" si="112"/>
        <v/>
      </c>
      <c r="II37" s="233" t="str">
        <f t="shared" si="113"/>
        <v/>
      </c>
      <c r="IJ37" s="233" t="str">
        <f t="shared" si="114"/>
        <v/>
      </c>
      <c r="IL37" s="139" t="str">
        <f t="shared" si="115"/>
        <v>G &amp; Fast Ethernet Various Legacy/discontinued</v>
      </c>
      <c r="IM37" s="233" t="str">
        <f t="shared" si="116"/>
        <v/>
      </c>
      <c r="IN37" s="233" t="str">
        <f t="shared" si="117"/>
        <v/>
      </c>
      <c r="IO37" s="233" t="str">
        <f t="shared" si="118"/>
        <v/>
      </c>
      <c r="IP37" s="233" t="str">
        <f t="shared" si="119"/>
        <v/>
      </c>
      <c r="IQ37" s="233" t="str">
        <f t="shared" si="120"/>
        <v/>
      </c>
      <c r="IR37" s="233" t="str">
        <f t="shared" si="121"/>
        <v/>
      </c>
      <c r="IS37" s="233" t="str">
        <f t="shared" si="122"/>
        <v/>
      </c>
      <c r="IT37" s="233" t="str">
        <f t="shared" si="123"/>
        <v/>
      </c>
      <c r="IU37" s="233" t="str">
        <f t="shared" si="124"/>
        <v/>
      </c>
      <c r="IV37" s="233" t="str">
        <f t="shared" si="125"/>
        <v/>
      </c>
      <c r="IW37" s="233" t="str">
        <f t="shared" si="126"/>
        <v/>
      </c>
      <c r="IY37" s="139" t="str">
        <f t="shared" si="127"/>
        <v>G &amp; Fast Ethernet Various Legacy/discontinued</v>
      </c>
      <c r="IZ37" s="233" t="str">
        <f t="shared" si="128"/>
        <v/>
      </c>
      <c r="JA37" s="233" t="str">
        <f t="shared" si="129"/>
        <v/>
      </c>
      <c r="JB37" s="233" t="str">
        <f t="shared" si="130"/>
        <v/>
      </c>
      <c r="JC37" s="233" t="str">
        <f t="shared" si="131"/>
        <v/>
      </c>
      <c r="JD37" s="233" t="str">
        <f t="shared" si="132"/>
        <v/>
      </c>
      <c r="JE37" s="233" t="str">
        <f t="shared" si="133"/>
        <v/>
      </c>
      <c r="JF37" s="233" t="str">
        <f t="shared" si="134"/>
        <v/>
      </c>
      <c r="JG37" s="233" t="str">
        <f t="shared" si="135"/>
        <v/>
      </c>
      <c r="JH37" s="233" t="str">
        <f t="shared" si="136"/>
        <v/>
      </c>
      <c r="JI37" s="233" t="str">
        <f t="shared" si="137"/>
        <v/>
      </c>
      <c r="JJ37" s="233" t="str">
        <f t="shared" si="138"/>
        <v/>
      </c>
    </row>
    <row r="38" spans="1:270">
      <c r="A38" s="110" t="s">
        <v>34</v>
      </c>
      <c r="B38" s="139" t="str">
        <f>Ethernet!B186</f>
        <v>10G 300 m XFP</v>
      </c>
      <c r="C38" s="210">
        <f>Ethernet!C186</f>
        <v>0</v>
      </c>
      <c r="D38" s="210">
        <f>Ethernet!D186</f>
        <v>0</v>
      </c>
      <c r="E38" s="210">
        <f>Ethernet!E186</f>
        <v>0</v>
      </c>
      <c r="F38" s="210">
        <f>Ethernet!F186</f>
        <v>0</v>
      </c>
      <c r="G38" s="210">
        <f>Ethernet!G186</f>
        <v>0</v>
      </c>
      <c r="H38" s="210">
        <f>Ethernet!H186</f>
        <v>0</v>
      </c>
      <c r="I38" s="210">
        <f>Ethernet!I186</f>
        <v>0</v>
      </c>
      <c r="J38" s="210">
        <f>Ethernet!J186</f>
        <v>0</v>
      </c>
      <c r="K38" s="210">
        <f>Ethernet!K186</f>
        <v>0</v>
      </c>
      <c r="L38" s="210">
        <f>Ethernet!L186</f>
        <v>0</v>
      </c>
      <c r="M38" s="210">
        <f>Ethernet!M186</f>
        <v>0</v>
      </c>
      <c r="O38" s="139" t="str">
        <f t="shared" si="0"/>
        <v>10G 300 m XFP</v>
      </c>
      <c r="P38" s="210">
        <f>Ethernet!C272</f>
        <v>0</v>
      </c>
      <c r="Q38" s="210">
        <f>Ethernet!D272</f>
        <v>0</v>
      </c>
      <c r="R38" s="210">
        <f>Ethernet!E272</f>
        <v>0</v>
      </c>
      <c r="S38" s="210">
        <f>Ethernet!F272</f>
        <v>0</v>
      </c>
      <c r="T38" s="210">
        <f>Ethernet!G272</f>
        <v>0</v>
      </c>
      <c r="U38" s="210">
        <f>Ethernet!H272</f>
        <v>0</v>
      </c>
      <c r="V38" s="210">
        <f>Ethernet!I272</f>
        <v>0</v>
      </c>
      <c r="W38" s="210">
        <f>Ethernet!J272</f>
        <v>0</v>
      </c>
      <c r="X38" s="210">
        <f>Ethernet!K272</f>
        <v>0</v>
      </c>
      <c r="Y38" s="210">
        <f>Ethernet!L272</f>
        <v>0</v>
      </c>
      <c r="Z38" s="210">
        <f>Ethernet!M272</f>
        <v>0</v>
      </c>
      <c r="AB38" s="139" t="str">
        <f t="shared" si="1"/>
        <v>10G 300 m XFP</v>
      </c>
      <c r="AC38" s="210">
        <f>Ethernet!C100</f>
        <v>0</v>
      </c>
      <c r="AD38" s="210">
        <f>Ethernet!D100</f>
        <v>0</v>
      </c>
      <c r="AE38" s="210">
        <f>Ethernet!E100</f>
        <v>0</v>
      </c>
      <c r="AF38" s="210">
        <f>Ethernet!F100</f>
        <v>0</v>
      </c>
      <c r="AG38" s="210">
        <f>Ethernet!G100</f>
        <v>0</v>
      </c>
      <c r="AH38" s="210">
        <f>Ethernet!H100</f>
        <v>0</v>
      </c>
      <c r="AI38" s="210">
        <f>Ethernet!I100</f>
        <v>0</v>
      </c>
      <c r="AJ38" s="210">
        <f>Ethernet!J100</f>
        <v>0</v>
      </c>
      <c r="AK38" s="210">
        <f>Ethernet!K100</f>
        <v>0</v>
      </c>
      <c r="AL38" s="210">
        <f>Ethernet!L100</f>
        <v>0</v>
      </c>
      <c r="AM38" s="210">
        <f>Ethernet!M100</f>
        <v>0</v>
      </c>
      <c r="AO38" s="139" t="str">
        <f t="shared" si="2"/>
        <v>10G 300 m XFP</v>
      </c>
      <c r="AP38" s="210">
        <f>Ethernet!C358</f>
        <v>55887</v>
      </c>
      <c r="AQ38" s="210">
        <f>Ethernet!D358</f>
        <v>25923</v>
      </c>
      <c r="AR38" s="210">
        <f>Ethernet!E358</f>
        <v>0</v>
      </c>
      <c r="AS38" s="210">
        <f>Ethernet!F358</f>
        <v>0</v>
      </c>
      <c r="AT38" s="210">
        <f>Ethernet!G358</f>
        <v>0</v>
      </c>
      <c r="AU38" s="210">
        <f>Ethernet!H358</f>
        <v>0</v>
      </c>
      <c r="AV38" s="210">
        <f>Ethernet!I358</f>
        <v>0</v>
      </c>
      <c r="AW38" s="210">
        <f>Ethernet!J358</f>
        <v>0</v>
      </c>
      <c r="AX38" s="210">
        <f>Ethernet!K358</f>
        <v>0</v>
      </c>
      <c r="AY38" s="210">
        <f>Ethernet!L358</f>
        <v>0</v>
      </c>
      <c r="AZ38" s="210">
        <f>Ethernet!M358</f>
        <v>0</v>
      </c>
      <c r="BB38" s="139" t="str">
        <f t="shared" si="3"/>
        <v>10G 300 m XFP</v>
      </c>
      <c r="BC38" s="210">
        <f>Ethernet!C444</f>
        <v>0</v>
      </c>
      <c r="BD38" s="210">
        <f>Ethernet!D444</f>
        <v>0</v>
      </c>
      <c r="BE38" s="210">
        <f>Ethernet!E444</f>
        <v>0</v>
      </c>
      <c r="BF38" s="210">
        <f>Ethernet!F444</f>
        <v>0</v>
      </c>
      <c r="BG38" s="210">
        <f>Ethernet!G444</f>
        <v>0</v>
      </c>
      <c r="BH38" s="210">
        <f>Ethernet!H444</f>
        <v>0</v>
      </c>
      <c r="BI38" s="210">
        <f>Ethernet!I444</f>
        <v>0</v>
      </c>
      <c r="BJ38" s="210">
        <f>Ethernet!J444</f>
        <v>0</v>
      </c>
      <c r="BK38" s="210">
        <f>Ethernet!K444</f>
        <v>0</v>
      </c>
      <c r="BL38" s="210">
        <f>Ethernet!L444</f>
        <v>0</v>
      </c>
      <c r="BM38" s="210">
        <f>Ethernet!M444</f>
        <v>0</v>
      </c>
      <c r="BO38" s="139" t="str">
        <f t="shared" si="4"/>
        <v>10G 300 m XFP</v>
      </c>
      <c r="BP38" s="272"/>
      <c r="BQ38" s="272"/>
      <c r="BR38" s="272"/>
      <c r="BS38" s="272"/>
      <c r="BT38" s="272"/>
      <c r="BU38" s="272"/>
      <c r="BV38" s="272"/>
      <c r="BW38" s="272"/>
      <c r="BX38" s="272"/>
      <c r="BY38" s="272"/>
      <c r="BZ38" s="272"/>
      <c r="CB38" s="139" t="str">
        <f t="shared" si="5"/>
        <v>10G 300 m XFP</v>
      </c>
      <c r="CC38" s="272"/>
      <c r="CD38" s="272"/>
      <c r="CE38" s="272"/>
      <c r="CF38" s="272"/>
      <c r="CG38" s="272"/>
      <c r="CH38" s="272"/>
      <c r="CI38" s="272"/>
      <c r="CJ38" s="272"/>
      <c r="CK38" s="272"/>
      <c r="CL38" s="272"/>
      <c r="CM38" s="272"/>
      <c r="CN38" s="214"/>
      <c r="CP38" s="270"/>
      <c r="CQ38" s="270"/>
      <c r="CR38" s="301"/>
      <c r="CS38" s="293">
        <v>1</v>
      </c>
      <c r="CT38" s="265">
        <v>1</v>
      </c>
      <c r="CU38" s="300">
        <v>1</v>
      </c>
      <c r="CV38" s="295"/>
      <c r="CW38" s="270"/>
      <c r="CX38" s="278"/>
      <c r="CY38" s="285">
        <v>2</v>
      </c>
      <c r="CZ38" s="265">
        <v>0</v>
      </c>
      <c r="DA38" s="279">
        <v>1</v>
      </c>
      <c r="DB38" s="284"/>
      <c r="DC38" s="270"/>
      <c r="DD38" s="301"/>
      <c r="DE38" s="295"/>
      <c r="DF38" s="270"/>
      <c r="DG38" s="278"/>
      <c r="DH38" s="284"/>
      <c r="DI38" s="270"/>
      <c r="DJ38" s="270"/>
      <c r="DL38" s="139" t="str">
        <f t="shared" si="139"/>
        <v>10G 300 m XFP</v>
      </c>
      <c r="DM38" s="210">
        <f t="shared" si="7"/>
        <v>0</v>
      </c>
      <c r="DN38" s="210">
        <f t="shared" si="8"/>
        <v>0</v>
      </c>
      <c r="DO38" s="210">
        <f t="shared" si="9"/>
        <v>0</v>
      </c>
      <c r="DP38" s="210">
        <f t="shared" si="10"/>
        <v>0</v>
      </c>
      <c r="DQ38" s="210">
        <f t="shared" si="11"/>
        <v>0</v>
      </c>
      <c r="DR38" s="210">
        <f t="shared" si="12"/>
        <v>0</v>
      </c>
      <c r="DS38" s="210">
        <f t="shared" si="13"/>
        <v>0</v>
      </c>
      <c r="DT38" s="210">
        <f t="shared" si="14"/>
        <v>0</v>
      </c>
      <c r="DU38" s="210">
        <f t="shared" si="15"/>
        <v>0</v>
      </c>
      <c r="DV38" s="210">
        <f t="shared" si="16"/>
        <v>0</v>
      </c>
      <c r="DW38" s="210">
        <f t="shared" si="17"/>
        <v>0</v>
      </c>
      <c r="DY38" s="139" t="str">
        <f t="shared" si="140"/>
        <v>10G 300 m XFP</v>
      </c>
      <c r="DZ38" s="210">
        <f t="shared" si="19"/>
        <v>111774</v>
      </c>
      <c r="EA38" s="210">
        <f t="shared" si="20"/>
        <v>51846</v>
      </c>
      <c r="EB38" s="210">
        <f t="shared" si="21"/>
        <v>0</v>
      </c>
      <c r="EC38" s="210">
        <f t="shared" si="22"/>
        <v>0</v>
      </c>
      <c r="ED38" s="210">
        <f t="shared" si="23"/>
        <v>0</v>
      </c>
      <c r="EE38" s="210">
        <f t="shared" si="24"/>
        <v>0</v>
      </c>
      <c r="EF38" s="210">
        <f t="shared" si="25"/>
        <v>0</v>
      </c>
      <c r="EG38" s="210">
        <f t="shared" si="26"/>
        <v>0</v>
      </c>
      <c r="EH38" s="210">
        <f t="shared" si="27"/>
        <v>0</v>
      </c>
      <c r="EI38" s="210">
        <f t="shared" si="28"/>
        <v>0</v>
      </c>
      <c r="EJ38" s="210">
        <f t="shared" si="29"/>
        <v>0</v>
      </c>
      <c r="EL38" s="139" t="str">
        <f t="shared" si="141"/>
        <v>10G 300 m XFP</v>
      </c>
      <c r="EM38" s="210">
        <f t="shared" si="31"/>
        <v>0</v>
      </c>
      <c r="EN38" s="210">
        <f t="shared" si="32"/>
        <v>0</v>
      </c>
      <c r="EO38" s="210">
        <f t="shared" si="33"/>
        <v>0</v>
      </c>
      <c r="EP38" s="210">
        <f t="shared" si="34"/>
        <v>0</v>
      </c>
      <c r="EQ38" s="210">
        <f t="shared" si="35"/>
        <v>0</v>
      </c>
      <c r="ER38" s="210">
        <f t="shared" si="36"/>
        <v>0</v>
      </c>
      <c r="ES38" s="210">
        <f t="shared" si="37"/>
        <v>0</v>
      </c>
      <c r="ET38" s="210">
        <f t="shared" si="38"/>
        <v>0</v>
      </c>
      <c r="EU38" s="210">
        <f t="shared" si="39"/>
        <v>0</v>
      </c>
      <c r="EV38" s="210">
        <f t="shared" si="40"/>
        <v>0</v>
      </c>
      <c r="EW38" s="210">
        <f t="shared" si="41"/>
        <v>0</v>
      </c>
      <c r="EY38" s="139" t="str">
        <f t="shared" si="42"/>
        <v>10G 300 m XFP</v>
      </c>
      <c r="EZ38" s="210">
        <f t="shared" si="142"/>
        <v>55887</v>
      </c>
      <c r="FA38" s="210">
        <f t="shared" si="143"/>
        <v>25923</v>
      </c>
      <c r="FB38" s="210">
        <f t="shared" si="144"/>
        <v>0</v>
      </c>
      <c r="FC38" s="210">
        <f t="shared" si="145"/>
        <v>0</v>
      </c>
      <c r="FD38" s="210">
        <f t="shared" si="146"/>
        <v>0</v>
      </c>
      <c r="FE38" s="210">
        <f t="shared" si="147"/>
        <v>0</v>
      </c>
      <c r="FF38" s="210">
        <f t="shared" si="148"/>
        <v>0</v>
      </c>
      <c r="FG38" s="210">
        <f t="shared" si="149"/>
        <v>0</v>
      </c>
      <c r="FH38" s="210">
        <f t="shared" si="150"/>
        <v>0</v>
      </c>
      <c r="FI38" s="210">
        <f t="shared" si="151"/>
        <v>0</v>
      </c>
      <c r="FJ38" s="210">
        <f t="shared" si="152"/>
        <v>0</v>
      </c>
      <c r="FL38" s="139" t="str">
        <f t="shared" si="153"/>
        <v>10G 300 m XFP</v>
      </c>
      <c r="FM38" s="233">
        <f t="shared" si="55"/>
        <v>0</v>
      </c>
      <c r="FN38" s="233">
        <f t="shared" si="56"/>
        <v>0</v>
      </c>
      <c r="FO38" s="233">
        <f t="shared" si="57"/>
        <v>0</v>
      </c>
      <c r="FP38" s="233">
        <f t="shared" si="58"/>
        <v>0</v>
      </c>
      <c r="FQ38" s="233">
        <f t="shared" si="59"/>
        <v>0</v>
      </c>
      <c r="FR38" s="233">
        <f t="shared" si="60"/>
        <v>0</v>
      </c>
      <c r="FS38" s="233">
        <f t="shared" si="61"/>
        <v>0</v>
      </c>
      <c r="FT38" s="233">
        <f t="shared" si="62"/>
        <v>0</v>
      </c>
      <c r="FU38" s="233">
        <f t="shared" si="63"/>
        <v>0</v>
      </c>
      <c r="FV38" s="233">
        <f t="shared" si="64"/>
        <v>0</v>
      </c>
      <c r="FW38" s="233">
        <f t="shared" si="65"/>
        <v>0</v>
      </c>
      <c r="FY38" s="139" t="str">
        <f t="shared" si="154"/>
        <v>10G 300 m XFP</v>
      </c>
      <c r="FZ38" s="233">
        <f t="shared" si="67"/>
        <v>5.5886999999999999E-2</v>
      </c>
      <c r="GA38" s="233">
        <f t="shared" si="68"/>
        <v>2.5923000000000002E-2</v>
      </c>
      <c r="GB38" s="233">
        <f t="shared" si="69"/>
        <v>0</v>
      </c>
      <c r="GC38" s="233">
        <f t="shared" si="70"/>
        <v>0</v>
      </c>
      <c r="GD38" s="233">
        <f t="shared" si="71"/>
        <v>0</v>
      </c>
      <c r="GE38" s="233">
        <f t="shared" si="72"/>
        <v>0</v>
      </c>
      <c r="GF38" s="233">
        <f t="shared" si="73"/>
        <v>0</v>
      </c>
      <c r="GG38" s="233">
        <f t="shared" si="74"/>
        <v>0</v>
      </c>
      <c r="GH38" s="233">
        <f t="shared" si="75"/>
        <v>0</v>
      </c>
      <c r="GI38" s="233">
        <f t="shared" si="76"/>
        <v>0</v>
      </c>
      <c r="GJ38" s="233">
        <f t="shared" si="77"/>
        <v>0</v>
      </c>
      <c r="GL38" s="139" t="str">
        <f t="shared" si="155"/>
        <v>10G 300 m XFP</v>
      </c>
      <c r="GM38" s="310">
        <f t="shared" si="79"/>
        <v>0</v>
      </c>
      <c r="GN38" s="310">
        <f t="shared" si="80"/>
        <v>0</v>
      </c>
      <c r="GO38" s="310">
        <f t="shared" si="81"/>
        <v>0</v>
      </c>
      <c r="GP38" s="310">
        <f t="shared" si="82"/>
        <v>0</v>
      </c>
      <c r="GQ38" s="310">
        <f t="shared" si="83"/>
        <v>0</v>
      </c>
      <c r="GR38" s="310">
        <f t="shared" si="84"/>
        <v>0</v>
      </c>
      <c r="GS38" s="310">
        <f t="shared" si="85"/>
        <v>0</v>
      </c>
      <c r="GT38" s="310">
        <f t="shared" si="86"/>
        <v>0</v>
      </c>
      <c r="GU38" s="310">
        <f t="shared" si="87"/>
        <v>0</v>
      </c>
      <c r="GV38" s="310">
        <f t="shared" si="88"/>
        <v>0</v>
      </c>
      <c r="GW38" s="310">
        <f t="shared" si="89"/>
        <v>0</v>
      </c>
      <c r="GY38" s="139" t="str">
        <f t="shared" si="90"/>
        <v>10G 300 m XFP</v>
      </c>
      <c r="GZ38" s="307">
        <f>IF(EZ38=0,"",($HE$5*10^-6*Ethernet!P706*'Lenses &amp; detectors'!EZ38))</f>
        <v>0.22575477000000005</v>
      </c>
      <c r="HA38" s="307">
        <f>IF(FA38=0,"",($HE$5*10^-6*Ethernet!Q706*'Lenses &amp; detectors'!FA38))</f>
        <v>9.8554049999999976E-2</v>
      </c>
      <c r="HB38" s="307" t="str">
        <f>IF(FB38=0,"",($HE$5*10^-6*Ethernet!R706*'Lenses &amp; detectors'!FB38))</f>
        <v/>
      </c>
      <c r="HC38" s="307" t="str">
        <f>IF(FC38=0,"",($HE$5*10^-6*Ethernet!S706*'Lenses &amp; detectors'!FC38))</f>
        <v/>
      </c>
      <c r="HD38" s="307" t="str">
        <f>IF(FD38=0,"",($HE$5*10^-6*Ethernet!T706*'Lenses &amp; detectors'!FD38))</f>
        <v/>
      </c>
      <c r="HE38" s="307" t="str">
        <f>IF(FE38=0,"",($HE$5*10^-6*Ethernet!U706*'Lenses &amp; detectors'!FE38))</f>
        <v/>
      </c>
      <c r="HF38" s="307" t="str">
        <f>IF(FF38=0,"",($HE$5*10^-6*Ethernet!V706*'Lenses &amp; detectors'!FF38))</f>
        <v/>
      </c>
      <c r="HG38" s="307" t="str">
        <f>IF(FG38=0,"",($HE$5*10^-6*Ethernet!W706*'Lenses &amp; detectors'!FG38))</f>
        <v/>
      </c>
      <c r="HH38" s="307" t="str">
        <f>IF(FH38=0,"",($HE$5*10^-6*Ethernet!X706*'Lenses &amp; detectors'!FH38))</f>
        <v/>
      </c>
      <c r="HI38" s="307" t="str">
        <f>IF(FI38=0,"",($HE$5*10^-6*Ethernet!Y706*'Lenses &amp; detectors'!FI38))</f>
        <v/>
      </c>
      <c r="HJ38" s="307" t="str">
        <f>IF(FJ38=0,"",($HE$5*10^-6*Ethernet!Z706*'Lenses &amp; detectors'!FJ38))</f>
        <v/>
      </c>
      <c r="HL38" s="139" t="str">
        <f t="shared" si="91"/>
        <v>10G 300 m XFP</v>
      </c>
      <c r="HM38" s="233" t="str">
        <f t="shared" si="92"/>
        <v/>
      </c>
      <c r="HN38" s="233" t="str">
        <f t="shared" si="93"/>
        <v/>
      </c>
      <c r="HO38" s="233" t="str">
        <f t="shared" si="94"/>
        <v/>
      </c>
      <c r="HP38" s="233" t="str">
        <f t="shared" si="95"/>
        <v/>
      </c>
      <c r="HQ38" s="233" t="str">
        <f t="shared" si="96"/>
        <v/>
      </c>
      <c r="HR38" s="233" t="str">
        <f t="shared" si="97"/>
        <v/>
      </c>
      <c r="HS38" s="233" t="str">
        <f t="shared" si="98"/>
        <v/>
      </c>
      <c r="HT38" s="233" t="str">
        <f t="shared" si="99"/>
        <v/>
      </c>
      <c r="HU38" s="233" t="str">
        <f t="shared" si="100"/>
        <v/>
      </c>
      <c r="HV38" s="233" t="str">
        <f t="shared" si="101"/>
        <v/>
      </c>
      <c r="HW38" s="233" t="str">
        <f t="shared" si="102"/>
        <v/>
      </c>
      <c r="HY38" s="139" t="str">
        <f t="shared" si="103"/>
        <v>10G 300 m XFP</v>
      </c>
      <c r="HZ38" s="233">
        <f t="shared" si="104"/>
        <v>0.5</v>
      </c>
      <c r="IA38" s="233">
        <f t="shared" si="105"/>
        <v>0.5</v>
      </c>
      <c r="IB38" s="233" t="str">
        <f t="shared" si="106"/>
        <v/>
      </c>
      <c r="IC38" s="233" t="str">
        <f t="shared" si="107"/>
        <v/>
      </c>
      <c r="ID38" s="233" t="str">
        <f t="shared" si="108"/>
        <v/>
      </c>
      <c r="IE38" s="233" t="str">
        <f t="shared" si="109"/>
        <v/>
      </c>
      <c r="IF38" s="233" t="str">
        <f t="shared" si="110"/>
        <v/>
      </c>
      <c r="IG38" s="233" t="str">
        <f t="shared" si="111"/>
        <v/>
      </c>
      <c r="IH38" s="233" t="str">
        <f t="shared" si="112"/>
        <v/>
      </c>
      <c r="II38" s="233" t="str">
        <f t="shared" si="113"/>
        <v/>
      </c>
      <c r="IJ38" s="233" t="str">
        <f t="shared" si="114"/>
        <v/>
      </c>
      <c r="IL38" s="139" t="str">
        <f t="shared" si="115"/>
        <v>10G 300 m XFP</v>
      </c>
      <c r="IM38" s="233" t="str">
        <f t="shared" si="116"/>
        <v/>
      </c>
      <c r="IN38" s="233" t="str">
        <f t="shared" si="117"/>
        <v/>
      </c>
      <c r="IO38" s="233" t="str">
        <f t="shared" si="118"/>
        <v/>
      </c>
      <c r="IP38" s="233" t="str">
        <f t="shared" si="119"/>
        <v/>
      </c>
      <c r="IQ38" s="233" t="str">
        <f t="shared" si="120"/>
        <v/>
      </c>
      <c r="IR38" s="233" t="str">
        <f t="shared" si="121"/>
        <v/>
      </c>
      <c r="IS38" s="233" t="str">
        <f t="shared" si="122"/>
        <v/>
      </c>
      <c r="IT38" s="233" t="str">
        <f t="shared" si="123"/>
        <v/>
      </c>
      <c r="IU38" s="233" t="str">
        <f t="shared" si="124"/>
        <v/>
      </c>
      <c r="IV38" s="233" t="str">
        <f t="shared" si="125"/>
        <v/>
      </c>
      <c r="IW38" s="233" t="str">
        <f t="shared" si="126"/>
        <v/>
      </c>
      <c r="IY38" s="139" t="str">
        <f t="shared" si="127"/>
        <v>10G 300 m XFP</v>
      </c>
      <c r="IZ38" s="233">
        <f t="shared" si="128"/>
        <v>4.0394862848247364</v>
      </c>
      <c r="JA38" s="233">
        <f t="shared" si="129"/>
        <v>3.8017995602360828</v>
      </c>
      <c r="JB38" s="233" t="str">
        <f t="shared" si="130"/>
        <v/>
      </c>
      <c r="JC38" s="233" t="str">
        <f t="shared" si="131"/>
        <v/>
      </c>
      <c r="JD38" s="233" t="str">
        <f t="shared" si="132"/>
        <v/>
      </c>
      <c r="JE38" s="233" t="str">
        <f t="shared" si="133"/>
        <v/>
      </c>
      <c r="JF38" s="233" t="str">
        <f t="shared" si="134"/>
        <v/>
      </c>
      <c r="JG38" s="233" t="str">
        <f t="shared" si="135"/>
        <v/>
      </c>
      <c r="JH38" s="233" t="str">
        <f t="shared" si="136"/>
        <v/>
      </c>
      <c r="JI38" s="233" t="str">
        <f t="shared" si="137"/>
        <v/>
      </c>
      <c r="JJ38" s="233" t="str">
        <f t="shared" si="138"/>
        <v/>
      </c>
    </row>
    <row r="39" spans="1:270">
      <c r="A39" s="110" t="s">
        <v>34</v>
      </c>
      <c r="B39" s="139" t="str">
        <f>Ethernet!B187</f>
        <v>10G 300 m SFP+</v>
      </c>
      <c r="C39" s="210">
        <f>Ethernet!C187</f>
        <v>0</v>
      </c>
      <c r="D39" s="210">
        <f>Ethernet!D187</f>
        <v>0</v>
      </c>
      <c r="E39" s="210">
        <f>Ethernet!E187</f>
        <v>0</v>
      </c>
      <c r="F39" s="210">
        <f>Ethernet!F187</f>
        <v>0</v>
      </c>
      <c r="G39" s="210">
        <f>Ethernet!G187</f>
        <v>0</v>
      </c>
      <c r="H39" s="210">
        <f>Ethernet!H187</f>
        <v>0</v>
      </c>
      <c r="I39" s="210">
        <f>Ethernet!I187</f>
        <v>0</v>
      </c>
      <c r="J39" s="210">
        <f>Ethernet!J187</f>
        <v>0</v>
      </c>
      <c r="K39" s="210">
        <f>Ethernet!K187</f>
        <v>0</v>
      </c>
      <c r="L39" s="210">
        <f>Ethernet!L187</f>
        <v>0</v>
      </c>
      <c r="M39" s="210">
        <f>Ethernet!M187</f>
        <v>0</v>
      </c>
      <c r="O39" s="139" t="str">
        <f t="shared" si="0"/>
        <v>10G 300 m SFP+</v>
      </c>
      <c r="P39" s="210">
        <f>Ethernet!C273</f>
        <v>0</v>
      </c>
      <c r="Q39" s="210">
        <f>Ethernet!D273</f>
        <v>0</v>
      </c>
      <c r="R39" s="210">
        <f>Ethernet!E273</f>
        <v>0</v>
      </c>
      <c r="S39" s="210">
        <f>Ethernet!F273</f>
        <v>0</v>
      </c>
      <c r="T39" s="210">
        <f>Ethernet!G273</f>
        <v>0</v>
      </c>
      <c r="U39" s="210">
        <f>Ethernet!H273</f>
        <v>0</v>
      </c>
      <c r="V39" s="210">
        <f>Ethernet!I273</f>
        <v>0</v>
      </c>
      <c r="W39" s="210">
        <f>Ethernet!J273</f>
        <v>0</v>
      </c>
      <c r="X39" s="210">
        <f>Ethernet!K273</f>
        <v>0</v>
      </c>
      <c r="Y39" s="210">
        <f>Ethernet!L273</f>
        <v>0</v>
      </c>
      <c r="Z39" s="210">
        <f>Ethernet!M273</f>
        <v>0</v>
      </c>
      <c r="AB39" s="139" t="str">
        <f t="shared" si="1"/>
        <v>10G 300 m SFP+</v>
      </c>
      <c r="AC39" s="210">
        <f>Ethernet!C101</f>
        <v>0</v>
      </c>
      <c r="AD39" s="210">
        <f>Ethernet!D101</f>
        <v>0</v>
      </c>
      <c r="AE39" s="210">
        <f>Ethernet!E101</f>
        <v>0</v>
      </c>
      <c r="AF39" s="210">
        <f>Ethernet!F101</f>
        <v>0</v>
      </c>
      <c r="AG39" s="210">
        <f>Ethernet!G101</f>
        <v>0</v>
      </c>
      <c r="AH39" s="210">
        <f>Ethernet!H101</f>
        <v>0</v>
      </c>
      <c r="AI39" s="210">
        <f>Ethernet!I101</f>
        <v>0</v>
      </c>
      <c r="AJ39" s="210">
        <f>Ethernet!J101</f>
        <v>0</v>
      </c>
      <c r="AK39" s="210">
        <f>Ethernet!K101</f>
        <v>0</v>
      </c>
      <c r="AL39" s="210">
        <f>Ethernet!L101</f>
        <v>0</v>
      </c>
      <c r="AM39" s="210">
        <f>Ethernet!M101</f>
        <v>0</v>
      </c>
      <c r="AO39" s="139" t="str">
        <f t="shared" si="2"/>
        <v>10G 300 m SFP+</v>
      </c>
      <c r="AP39" s="210">
        <f>Ethernet!C359</f>
        <v>13931207</v>
      </c>
      <c r="AQ39" s="210">
        <f>Ethernet!D359</f>
        <v>12549964</v>
      </c>
      <c r="AR39" s="210">
        <f>Ethernet!E359</f>
        <v>0</v>
      </c>
      <c r="AS39" s="210">
        <f>Ethernet!F359</f>
        <v>0</v>
      </c>
      <c r="AT39" s="210">
        <f>Ethernet!G359</f>
        <v>0</v>
      </c>
      <c r="AU39" s="210">
        <f>Ethernet!H359</f>
        <v>0</v>
      </c>
      <c r="AV39" s="210">
        <f>Ethernet!I359</f>
        <v>0</v>
      </c>
      <c r="AW39" s="210">
        <f>Ethernet!J359</f>
        <v>0</v>
      </c>
      <c r="AX39" s="210">
        <f>Ethernet!K359</f>
        <v>0</v>
      </c>
      <c r="AY39" s="210">
        <f>Ethernet!L359</f>
        <v>0</v>
      </c>
      <c r="AZ39" s="210">
        <f>Ethernet!M359</f>
        <v>0</v>
      </c>
      <c r="BB39" s="139" t="str">
        <f t="shared" si="3"/>
        <v>10G 300 m SFP+</v>
      </c>
      <c r="BC39" s="210">
        <f>Ethernet!C445</f>
        <v>0</v>
      </c>
      <c r="BD39" s="210">
        <f>Ethernet!D445</f>
        <v>0</v>
      </c>
      <c r="BE39" s="210">
        <f>Ethernet!E445</f>
        <v>0</v>
      </c>
      <c r="BF39" s="210">
        <f>Ethernet!F445</f>
        <v>0</v>
      </c>
      <c r="BG39" s="210">
        <f>Ethernet!G445</f>
        <v>0</v>
      </c>
      <c r="BH39" s="210">
        <f>Ethernet!H445</f>
        <v>0</v>
      </c>
      <c r="BI39" s="210">
        <f>Ethernet!I445</f>
        <v>0</v>
      </c>
      <c r="BJ39" s="210">
        <f>Ethernet!J445</f>
        <v>0</v>
      </c>
      <c r="BK39" s="210">
        <f>Ethernet!K445</f>
        <v>0</v>
      </c>
      <c r="BL39" s="210">
        <f>Ethernet!L445</f>
        <v>0</v>
      </c>
      <c r="BM39" s="210">
        <f>Ethernet!M445</f>
        <v>0</v>
      </c>
      <c r="BO39" s="139" t="str">
        <f t="shared" si="4"/>
        <v>10G 300 m SFP+</v>
      </c>
      <c r="BP39" s="272"/>
      <c r="BQ39" s="272"/>
      <c r="BR39" s="272"/>
      <c r="BS39" s="272"/>
      <c r="BT39" s="272"/>
      <c r="BU39" s="272"/>
      <c r="BV39" s="272"/>
      <c r="BW39" s="272"/>
      <c r="BX39" s="272"/>
      <c r="BY39" s="272"/>
      <c r="BZ39" s="272"/>
      <c r="CB39" s="139" t="str">
        <f t="shared" si="5"/>
        <v>10G 300 m SFP+</v>
      </c>
      <c r="CC39" s="272"/>
      <c r="CD39" s="272"/>
      <c r="CE39" s="272"/>
      <c r="CF39" s="272"/>
      <c r="CG39" s="272"/>
      <c r="CH39" s="272"/>
      <c r="CI39" s="272"/>
      <c r="CJ39" s="272"/>
      <c r="CK39" s="272"/>
      <c r="CL39" s="272"/>
      <c r="CM39" s="272"/>
      <c r="CN39" s="214"/>
      <c r="CP39" s="270"/>
      <c r="CQ39" s="270"/>
      <c r="CR39" s="301"/>
      <c r="CS39" s="293">
        <v>1</v>
      </c>
      <c r="CT39" s="265">
        <v>1</v>
      </c>
      <c r="CU39" s="300">
        <v>1</v>
      </c>
      <c r="CV39" s="295"/>
      <c r="CW39" s="270"/>
      <c r="CX39" s="278"/>
      <c r="CY39" s="285">
        <v>2</v>
      </c>
      <c r="CZ39" s="265">
        <v>0</v>
      </c>
      <c r="DA39" s="279">
        <v>1</v>
      </c>
      <c r="DB39" s="284"/>
      <c r="DC39" s="270"/>
      <c r="DD39" s="301"/>
      <c r="DE39" s="295"/>
      <c r="DF39" s="270"/>
      <c r="DG39" s="278"/>
      <c r="DH39" s="284"/>
      <c r="DI39" s="270"/>
      <c r="DJ39" s="270"/>
      <c r="DL39" s="139" t="str">
        <f t="shared" si="139"/>
        <v>10G 300 m SFP+</v>
      </c>
      <c r="DM39" s="210">
        <f t="shared" si="7"/>
        <v>0</v>
      </c>
      <c r="DN39" s="210">
        <f t="shared" si="8"/>
        <v>0</v>
      </c>
      <c r="DO39" s="210">
        <f t="shared" si="9"/>
        <v>0</v>
      </c>
      <c r="DP39" s="210">
        <f t="shared" si="10"/>
        <v>0</v>
      </c>
      <c r="DQ39" s="210">
        <f t="shared" si="11"/>
        <v>0</v>
      </c>
      <c r="DR39" s="210">
        <f t="shared" si="12"/>
        <v>0</v>
      </c>
      <c r="DS39" s="210">
        <f t="shared" si="13"/>
        <v>0</v>
      </c>
      <c r="DT39" s="210">
        <f t="shared" si="14"/>
        <v>0</v>
      </c>
      <c r="DU39" s="210">
        <f t="shared" si="15"/>
        <v>0</v>
      </c>
      <c r="DV39" s="210">
        <f t="shared" si="16"/>
        <v>0</v>
      </c>
      <c r="DW39" s="210">
        <f t="shared" si="17"/>
        <v>0</v>
      </c>
      <c r="DY39" s="139" t="str">
        <f t="shared" si="140"/>
        <v>10G 300 m SFP+</v>
      </c>
      <c r="DZ39" s="210">
        <f t="shared" si="19"/>
        <v>27862414</v>
      </c>
      <c r="EA39" s="210">
        <f t="shared" si="20"/>
        <v>25099928</v>
      </c>
      <c r="EB39" s="210">
        <f t="shared" si="21"/>
        <v>0</v>
      </c>
      <c r="EC39" s="210">
        <f t="shared" si="22"/>
        <v>0</v>
      </c>
      <c r="ED39" s="210">
        <f t="shared" si="23"/>
        <v>0</v>
      </c>
      <c r="EE39" s="210">
        <f t="shared" si="24"/>
        <v>0</v>
      </c>
      <c r="EF39" s="210">
        <f t="shared" si="25"/>
        <v>0</v>
      </c>
      <c r="EG39" s="210">
        <f t="shared" si="26"/>
        <v>0</v>
      </c>
      <c r="EH39" s="210">
        <f t="shared" si="27"/>
        <v>0</v>
      </c>
      <c r="EI39" s="210">
        <f t="shared" si="28"/>
        <v>0</v>
      </c>
      <c r="EJ39" s="210">
        <f t="shared" si="29"/>
        <v>0</v>
      </c>
      <c r="EL39" s="139" t="str">
        <f t="shared" si="141"/>
        <v>10G 300 m SFP+</v>
      </c>
      <c r="EM39" s="210">
        <f t="shared" si="31"/>
        <v>0</v>
      </c>
      <c r="EN39" s="210">
        <f t="shared" si="32"/>
        <v>0</v>
      </c>
      <c r="EO39" s="210">
        <f t="shared" si="33"/>
        <v>0</v>
      </c>
      <c r="EP39" s="210">
        <f t="shared" si="34"/>
        <v>0</v>
      </c>
      <c r="EQ39" s="210">
        <f t="shared" si="35"/>
        <v>0</v>
      </c>
      <c r="ER39" s="210">
        <f t="shared" si="36"/>
        <v>0</v>
      </c>
      <c r="ES39" s="210">
        <f t="shared" si="37"/>
        <v>0</v>
      </c>
      <c r="ET39" s="210">
        <f t="shared" si="38"/>
        <v>0</v>
      </c>
      <c r="EU39" s="210">
        <f t="shared" si="39"/>
        <v>0</v>
      </c>
      <c r="EV39" s="210">
        <f t="shared" si="40"/>
        <v>0</v>
      </c>
      <c r="EW39" s="210">
        <f t="shared" si="41"/>
        <v>0</v>
      </c>
      <c r="EY39" s="139" t="str">
        <f t="shared" si="42"/>
        <v>10G 300 m SFP+</v>
      </c>
      <c r="EZ39" s="210">
        <f t="shared" si="142"/>
        <v>13931207</v>
      </c>
      <c r="FA39" s="210">
        <f t="shared" si="143"/>
        <v>12549964</v>
      </c>
      <c r="FB39" s="210">
        <f t="shared" si="144"/>
        <v>0</v>
      </c>
      <c r="FC39" s="210">
        <f t="shared" si="145"/>
        <v>0</v>
      </c>
      <c r="FD39" s="210">
        <f t="shared" si="146"/>
        <v>0</v>
      </c>
      <c r="FE39" s="210">
        <f t="shared" si="147"/>
        <v>0</v>
      </c>
      <c r="FF39" s="210">
        <f t="shared" si="148"/>
        <v>0</v>
      </c>
      <c r="FG39" s="210">
        <f t="shared" si="149"/>
        <v>0</v>
      </c>
      <c r="FH39" s="210">
        <f t="shared" si="150"/>
        <v>0</v>
      </c>
      <c r="FI39" s="210">
        <f t="shared" si="151"/>
        <v>0</v>
      </c>
      <c r="FJ39" s="210">
        <f t="shared" si="152"/>
        <v>0</v>
      </c>
      <c r="FL39" s="139" t="str">
        <f t="shared" si="153"/>
        <v>10G 300 m SFP+</v>
      </c>
      <c r="FM39" s="233">
        <f t="shared" si="55"/>
        <v>0</v>
      </c>
      <c r="FN39" s="233">
        <f t="shared" si="56"/>
        <v>0</v>
      </c>
      <c r="FO39" s="233">
        <f t="shared" si="57"/>
        <v>0</v>
      </c>
      <c r="FP39" s="233">
        <f t="shared" si="58"/>
        <v>0</v>
      </c>
      <c r="FQ39" s="233">
        <f t="shared" si="59"/>
        <v>0</v>
      </c>
      <c r="FR39" s="233">
        <f t="shared" si="60"/>
        <v>0</v>
      </c>
      <c r="FS39" s="233">
        <f t="shared" si="61"/>
        <v>0</v>
      </c>
      <c r="FT39" s="233">
        <f t="shared" si="62"/>
        <v>0</v>
      </c>
      <c r="FU39" s="233">
        <f t="shared" si="63"/>
        <v>0</v>
      </c>
      <c r="FV39" s="233">
        <f t="shared" si="64"/>
        <v>0</v>
      </c>
      <c r="FW39" s="233">
        <f t="shared" si="65"/>
        <v>0</v>
      </c>
      <c r="FY39" s="139" t="str">
        <f t="shared" si="154"/>
        <v>10G 300 m SFP+</v>
      </c>
      <c r="FZ39" s="233">
        <f t="shared" si="67"/>
        <v>13.931207000000001</v>
      </c>
      <c r="GA39" s="233">
        <f t="shared" si="68"/>
        <v>12.549963999999999</v>
      </c>
      <c r="GB39" s="233">
        <f t="shared" si="69"/>
        <v>0</v>
      </c>
      <c r="GC39" s="233">
        <f t="shared" si="70"/>
        <v>0</v>
      </c>
      <c r="GD39" s="233">
        <f t="shared" si="71"/>
        <v>0</v>
      </c>
      <c r="GE39" s="233">
        <f t="shared" si="72"/>
        <v>0</v>
      </c>
      <c r="GF39" s="233">
        <f t="shared" si="73"/>
        <v>0</v>
      </c>
      <c r="GG39" s="233">
        <f t="shared" si="74"/>
        <v>0</v>
      </c>
      <c r="GH39" s="233">
        <f t="shared" si="75"/>
        <v>0</v>
      </c>
      <c r="GI39" s="233">
        <f t="shared" si="76"/>
        <v>0</v>
      </c>
      <c r="GJ39" s="233">
        <f t="shared" si="77"/>
        <v>0</v>
      </c>
      <c r="GL39" s="139" t="str">
        <f t="shared" si="155"/>
        <v>10G 300 m SFP+</v>
      </c>
      <c r="GM39" s="310">
        <f t="shared" si="79"/>
        <v>0</v>
      </c>
      <c r="GN39" s="310">
        <f t="shared" si="80"/>
        <v>0</v>
      </c>
      <c r="GO39" s="310">
        <f t="shared" si="81"/>
        <v>0</v>
      </c>
      <c r="GP39" s="310">
        <f t="shared" si="82"/>
        <v>0</v>
      </c>
      <c r="GQ39" s="310">
        <f t="shared" si="83"/>
        <v>0</v>
      </c>
      <c r="GR39" s="310">
        <f t="shared" si="84"/>
        <v>0</v>
      </c>
      <c r="GS39" s="310">
        <f t="shared" si="85"/>
        <v>0</v>
      </c>
      <c r="GT39" s="310">
        <f t="shared" si="86"/>
        <v>0</v>
      </c>
      <c r="GU39" s="310">
        <f t="shared" si="87"/>
        <v>0</v>
      </c>
      <c r="GV39" s="310">
        <f t="shared" si="88"/>
        <v>0</v>
      </c>
      <c r="GW39" s="310">
        <f t="shared" si="89"/>
        <v>0</v>
      </c>
      <c r="GY39" s="139" t="str">
        <f t="shared" si="90"/>
        <v>10G 300 m SFP+</v>
      </c>
      <c r="GZ39" s="307">
        <f>IF(EZ39=0,"",($HE$5*10^-6*Ethernet!P707*'Lenses &amp; detectors'!EZ39))</f>
        <v>13.450356918136208</v>
      </c>
      <c r="HA39" s="307">
        <f>IF(FA39=0,"",($HE$5*10^-6*Ethernet!Q707*'Lenses &amp; detectors'!FA39))</f>
        <v>11.202639787500001</v>
      </c>
      <c r="HB39" s="307" t="str">
        <f>IF(FB39=0,"",($HE$5*10^-6*Ethernet!R707*'Lenses &amp; detectors'!FB39))</f>
        <v/>
      </c>
      <c r="HC39" s="307" t="str">
        <f>IF(FC39=0,"",($HE$5*10^-6*Ethernet!S707*'Lenses &amp; detectors'!FC39))</f>
        <v/>
      </c>
      <c r="HD39" s="307" t="str">
        <f>IF(FD39=0,"",($HE$5*10^-6*Ethernet!T707*'Lenses &amp; detectors'!FD39))</f>
        <v/>
      </c>
      <c r="HE39" s="307" t="str">
        <f>IF(FE39=0,"",($HE$5*10^-6*Ethernet!U707*'Lenses &amp; detectors'!FE39))</f>
        <v/>
      </c>
      <c r="HF39" s="307" t="str">
        <f>IF(FF39=0,"",($HE$5*10^-6*Ethernet!V707*'Lenses &amp; detectors'!FF39))</f>
        <v/>
      </c>
      <c r="HG39" s="307" t="str">
        <f>IF(FG39=0,"",($HE$5*10^-6*Ethernet!W707*'Lenses &amp; detectors'!FG39))</f>
        <v/>
      </c>
      <c r="HH39" s="307" t="str">
        <f>IF(FH39=0,"",($HE$5*10^-6*Ethernet!X707*'Lenses &amp; detectors'!FH39))</f>
        <v/>
      </c>
      <c r="HI39" s="307" t="str">
        <f>IF(FI39=0,"",($HE$5*10^-6*Ethernet!Y707*'Lenses &amp; detectors'!FI39))</f>
        <v/>
      </c>
      <c r="HJ39" s="307" t="str">
        <f>IF(FJ39=0,"",($HE$5*10^-6*Ethernet!Z707*'Lenses &amp; detectors'!FJ39))</f>
        <v/>
      </c>
      <c r="HL39" s="139" t="str">
        <f t="shared" si="91"/>
        <v>10G 300 m SFP+</v>
      </c>
      <c r="HM39" s="233" t="str">
        <f t="shared" si="92"/>
        <v/>
      </c>
      <c r="HN39" s="233" t="str">
        <f t="shared" si="93"/>
        <v/>
      </c>
      <c r="HO39" s="233" t="str">
        <f t="shared" si="94"/>
        <v/>
      </c>
      <c r="HP39" s="233" t="str">
        <f t="shared" si="95"/>
        <v/>
      </c>
      <c r="HQ39" s="233" t="str">
        <f t="shared" si="96"/>
        <v/>
      </c>
      <c r="HR39" s="233" t="str">
        <f t="shared" si="97"/>
        <v/>
      </c>
      <c r="HS39" s="233" t="str">
        <f t="shared" si="98"/>
        <v/>
      </c>
      <c r="HT39" s="233" t="str">
        <f t="shared" si="99"/>
        <v/>
      </c>
      <c r="HU39" s="233" t="str">
        <f t="shared" si="100"/>
        <v/>
      </c>
      <c r="HV39" s="233" t="str">
        <f t="shared" si="101"/>
        <v/>
      </c>
      <c r="HW39" s="233" t="str">
        <f t="shared" si="102"/>
        <v/>
      </c>
      <c r="HY39" s="139" t="str">
        <f t="shared" si="103"/>
        <v>10G 300 m SFP+</v>
      </c>
      <c r="HZ39" s="233">
        <f t="shared" si="104"/>
        <v>0.5</v>
      </c>
      <c r="IA39" s="233">
        <f t="shared" si="105"/>
        <v>0.5</v>
      </c>
      <c r="IB39" s="233" t="str">
        <f t="shared" si="106"/>
        <v/>
      </c>
      <c r="IC39" s="233" t="str">
        <f t="shared" si="107"/>
        <v/>
      </c>
      <c r="ID39" s="233" t="str">
        <f t="shared" si="108"/>
        <v/>
      </c>
      <c r="IE39" s="233" t="str">
        <f t="shared" si="109"/>
        <v/>
      </c>
      <c r="IF39" s="233" t="str">
        <f t="shared" si="110"/>
        <v/>
      </c>
      <c r="IG39" s="233" t="str">
        <f t="shared" si="111"/>
        <v/>
      </c>
      <c r="IH39" s="233" t="str">
        <f t="shared" si="112"/>
        <v/>
      </c>
      <c r="II39" s="233" t="str">
        <f t="shared" si="113"/>
        <v/>
      </c>
      <c r="IJ39" s="233" t="str">
        <f t="shared" si="114"/>
        <v/>
      </c>
      <c r="IL39" s="139" t="str">
        <f t="shared" si="115"/>
        <v>10G 300 m SFP+</v>
      </c>
      <c r="IM39" s="233" t="str">
        <f t="shared" si="116"/>
        <v/>
      </c>
      <c r="IN39" s="233" t="str">
        <f t="shared" si="117"/>
        <v/>
      </c>
      <c r="IO39" s="233" t="str">
        <f t="shared" si="118"/>
        <v/>
      </c>
      <c r="IP39" s="233" t="str">
        <f t="shared" si="119"/>
        <v/>
      </c>
      <c r="IQ39" s="233" t="str">
        <f t="shared" si="120"/>
        <v/>
      </c>
      <c r="IR39" s="233" t="str">
        <f t="shared" si="121"/>
        <v/>
      </c>
      <c r="IS39" s="233" t="str">
        <f t="shared" si="122"/>
        <v/>
      </c>
      <c r="IT39" s="233" t="str">
        <f t="shared" si="123"/>
        <v/>
      </c>
      <c r="IU39" s="233" t="str">
        <f t="shared" si="124"/>
        <v/>
      </c>
      <c r="IV39" s="233" t="str">
        <f t="shared" si="125"/>
        <v/>
      </c>
      <c r="IW39" s="233" t="str">
        <f t="shared" si="126"/>
        <v/>
      </c>
      <c r="IY39" s="139" t="str">
        <f t="shared" si="127"/>
        <v>10G 300 m SFP+</v>
      </c>
      <c r="IZ39" s="233">
        <f t="shared" si="128"/>
        <v>0.96548396116260471</v>
      </c>
      <c r="JA39" s="233">
        <f t="shared" si="129"/>
        <v>0.89264318108800966</v>
      </c>
      <c r="JB39" s="233" t="str">
        <f t="shared" si="130"/>
        <v/>
      </c>
      <c r="JC39" s="233" t="str">
        <f t="shared" si="131"/>
        <v/>
      </c>
      <c r="JD39" s="233" t="str">
        <f t="shared" si="132"/>
        <v/>
      </c>
      <c r="JE39" s="233" t="str">
        <f t="shared" si="133"/>
        <v/>
      </c>
      <c r="JF39" s="233" t="str">
        <f t="shared" si="134"/>
        <v/>
      </c>
      <c r="JG39" s="233" t="str">
        <f t="shared" si="135"/>
        <v/>
      </c>
      <c r="JH39" s="233" t="str">
        <f t="shared" si="136"/>
        <v/>
      </c>
      <c r="JI39" s="233" t="str">
        <f t="shared" si="137"/>
        <v/>
      </c>
      <c r="JJ39" s="233" t="str">
        <f t="shared" si="138"/>
        <v/>
      </c>
    </row>
    <row r="40" spans="1:270">
      <c r="A40" s="110" t="s">
        <v>34</v>
      </c>
      <c r="B40" s="139" t="str">
        <f>Ethernet!B188</f>
        <v>10G LRM 220 m SFP+</v>
      </c>
      <c r="C40" s="210">
        <f>Ethernet!C188</f>
        <v>97170</v>
      </c>
      <c r="D40" s="210">
        <f>Ethernet!D188</f>
        <v>51018</v>
      </c>
      <c r="E40" s="210">
        <f>Ethernet!E188</f>
        <v>0</v>
      </c>
      <c r="F40" s="210">
        <f>Ethernet!F188</f>
        <v>0</v>
      </c>
      <c r="G40" s="210">
        <f>Ethernet!G188</f>
        <v>0</v>
      </c>
      <c r="H40" s="210">
        <f>Ethernet!H188</f>
        <v>0</v>
      </c>
      <c r="I40" s="210">
        <f>Ethernet!I188</f>
        <v>0</v>
      </c>
      <c r="J40" s="210">
        <f>Ethernet!J188</f>
        <v>0</v>
      </c>
      <c r="K40" s="210">
        <f>Ethernet!K188</f>
        <v>0</v>
      </c>
      <c r="L40" s="210">
        <f>Ethernet!L188</f>
        <v>0</v>
      </c>
      <c r="M40" s="210">
        <f>Ethernet!M188</f>
        <v>0</v>
      </c>
      <c r="O40" s="139" t="str">
        <f t="shared" si="0"/>
        <v>10G LRM 220 m SFP+</v>
      </c>
      <c r="P40" s="210">
        <f>Ethernet!C274</f>
        <v>0</v>
      </c>
      <c r="Q40" s="210">
        <f>Ethernet!D274</f>
        <v>0</v>
      </c>
      <c r="R40" s="210">
        <f>Ethernet!E274</f>
        <v>0</v>
      </c>
      <c r="S40" s="210">
        <f>Ethernet!F274</f>
        <v>0</v>
      </c>
      <c r="T40" s="210">
        <f>Ethernet!G274</f>
        <v>0</v>
      </c>
      <c r="U40" s="210">
        <f>Ethernet!H274</f>
        <v>0</v>
      </c>
      <c r="V40" s="210">
        <f>Ethernet!I274</f>
        <v>0</v>
      </c>
      <c r="W40" s="210">
        <f>Ethernet!J274</f>
        <v>0</v>
      </c>
      <c r="X40" s="210">
        <f>Ethernet!K274</f>
        <v>0</v>
      </c>
      <c r="Y40" s="210">
        <f>Ethernet!L274</f>
        <v>0</v>
      </c>
      <c r="Z40" s="210">
        <f>Ethernet!M274</f>
        <v>0</v>
      </c>
      <c r="AB40" s="139" t="str">
        <f t="shared" si="1"/>
        <v>10G LRM 220 m SFP+</v>
      </c>
      <c r="AC40" s="210">
        <f>Ethernet!C102</f>
        <v>0</v>
      </c>
      <c r="AD40" s="210">
        <f>Ethernet!D102</f>
        <v>0</v>
      </c>
      <c r="AE40" s="210">
        <f>Ethernet!E102</f>
        <v>0</v>
      </c>
      <c r="AF40" s="210">
        <f>Ethernet!F102</f>
        <v>0</v>
      </c>
      <c r="AG40" s="210">
        <f>Ethernet!G102</f>
        <v>0</v>
      </c>
      <c r="AH40" s="210">
        <f>Ethernet!H102</f>
        <v>0</v>
      </c>
      <c r="AI40" s="210">
        <f>Ethernet!I102</f>
        <v>0</v>
      </c>
      <c r="AJ40" s="210">
        <f>Ethernet!J102</f>
        <v>0</v>
      </c>
      <c r="AK40" s="210">
        <f>Ethernet!K102</f>
        <v>0</v>
      </c>
      <c r="AL40" s="210">
        <f>Ethernet!L102</f>
        <v>0</v>
      </c>
      <c r="AM40" s="210">
        <f>Ethernet!M102</f>
        <v>0</v>
      </c>
      <c r="AO40" s="139" t="str">
        <f t="shared" si="2"/>
        <v>10G LRM 220 m SFP+</v>
      </c>
      <c r="AP40" s="210">
        <f>Ethernet!C360</f>
        <v>0</v>
      </c>
      <c r="AQ40" s="210">
        <f>Ethernet!D360</f>
        <v>0</v>
      </c>
      <c r="AR40" s="210">
        <f>Ethernet!E360</f>
        <v>0</v>
      </c>
      <c r="AS40" s="210">
        <f>Ethernet!F360</f>
        <v>0</v>
      </c>
      <c r="AT40" s="210">
        <f>Ethernet!G360</f>
        <v>0</v>
      </c>
      <c r="AU40" s="210">
        <f>Ethernet!H360</f>
        <v>0</v>
      </c>
      <c r="AV40" s="210">
        <f>Ethernet!I360</f>
        <v>0</v>
      </c>
      <c r="AW40" s="210">
        <f>Ethernet!J360</f>
        <v>0</v>
      </c>
      <c r="AX40" s="210">
        <f>Ethernet!K360</f>
        <v>0</v>
      </c>
      <c r="AY40" s="210">
        <f>Ethernet!L360</f>
        <v>0</v>
      </c>
      <c r="AZ40" s="210">
        <f>Ethernet!M360</f>
        <v>0</v>
      </c>
      <c r="BB40" s="139" t="str">
        <f t="shared" si="3"/>
        <v>10G LRM 220 m SFP+</v>
      </c>
      <c r="BC40" s="210">
        <f>Ethernet!C446</f>
        <v>0</v>
      </c>
      <c r="BD40" s="210">
        <f>Ethernet!D446</f>
        <v>0</v>
      </c>
      <c r="BE40" s="210">
        <f>Ethernet!E446</f>
        <v>0</v>
      </c>
      <c r="BF40" s="210">
        <f>Ethernet!F446</f>
        <v>0</v>
      </c>
      <c r="BG40" s="210">
        <f>Ethernet!G446</f>
        <v>0</v>
      </c>
      <c r="BH40" s="210">
        <f>Ethernet!H446</f>
        <v>0</v>
      </c>
      <c r="BI40" s="210">
        <f>Ethernet!I446</f>
        <v>0</v>
      </c>
      <c r="BJ40" s="210">
        <f>Ethernet!J446</f>
        <v>0</v>
      </c>
      <c r="BK40" s="210">
        <f>Ethernet!K446</f>
        <v>0</v>
      </c>
      <c r="BL40" s="210">
        <f>Ethernet!L446</f>
        <v>0</v>
      </c>
      <c r="BM40" s="210">
        <f>Ethernet!M446</f>
        <v>0</v>
      </c>
      <c r="BO40" s="139" t="str">
        <f t="shared" si="4"/>
        <v>10G LRM 220 m SFP+</v>
      </c>
      <c r="BP40" s="272"/>
      <c r="BQ40" s="272"/>
      <c r="BR40" s="272"/>
      <c r="BS40" s="272"/>
      <c r="BT40" s="272"/>
      <c r="BU40" s="272"/>
      <c r="BV40" s="272"/>
      <c r="BW40" s="272"/>
      <c r="BX40" s="272"/>
      <c r="BY40" s="272"/>
      <c r="BZ40" s="272"/>
      <c r="CB40" s="139" t="str">
        <f t="shared" si="5"/>
        <v>10G LRM 220 m SFP+</v>
      </c>
      <c r="CC40" s="272"/>
      <c r="CD40" s="272"/>
      <c r="CE40" s="272"/>
      <c r="CF40" s="272"/>
      <c r="CG40" s="272"/>
      <c r="CH40" s="272"/>
      <c r="CI40" s="272"/>
      <c r="CJ40" s="272"/>
      <c r="CK40" s="272"/>
      <c r="CL40" s="272"/>
      <c r="CM40" s="272"/>
      <c r="CN40" s="214"/>
      <c r="CP40" s="293">
        <v>1</v>
      </c>
      <c r="CQ40" s="265">
        <v>1</v>
      </c>
      <c r="CR40" s="300">
        <v>1</v>
      </c>
      <c r="CS40" s="293">
        <v>1</v>
      </c>
      <c r="CT40" s="265">
        <v>1</v>
      </c>
      <c r="CU40" s="300">
        <v>1</v>
      </c>
      <c r="CV40" s="295"/>
      <c r="CW40" s="270"/>
      <c r="CX40" s="278"/>
      <c r="CY40" s="284"/>
      <c r="CZ40" s="270"/>
      <c r="DA40" s="278"/>
      <c r="DB40" s="284"/>
      <c r="DC40" s="270"/>
      <c r="DD40" s="301"/>
      <c r="DE40" s="295"/>
      <c r="DF40" s="270"/>
      <c r="DG40" s="278"/>
      <c r="DH40" s="284"/>
      <c r="DI40" s="270"/>
      <c r="DJ40" s="270"/>
      <c r="DL40" s="139" t="str">
        <f t="shared" si="139"/>
        <v>10G LRM 220 m SFP+</v>
      </c>
      <c r="DM40" s="210">
        <f t="shared" si="7"/>
        <v>97170</v>
      </c>
      <c r="DN40" s="210">
        <f t="shared" si="8"/>
        <v>51018</v>
      </c>
      <c r="DO40" s="210">
        <f t="shared" si="9"/>
        <v>0</v>
      </c>
      <c r="DP40" s="210">
        <f t="shared" si="10"/>
        <v>0</v>
      </c>
      <c r="DQ40" s="210">
        <f t="shared" si="11"/>
        <v>0</v>
      </c>
      <c r="DR40" s="210">
        <f t="shared" si="12"/>
        <v>0</v>
      </c>
      <c r="DS40" s="210">
        <f t="shared" si="13"/>
        <v>0</v>
      </c>
      <c r="DT40" s="210">
        <f t="shared" si="14"/>
        <v>0</v>
      </c>
      <c r="DU40" s="210">
        <f t="shared" si="15"/>
        <v>0</v>
      </c>
      <c r="DV40" s="210">
        <f t="shared" si="16"/>
        <v>0</v>
      </c>
      <c r="DW40" s="210">
        <f t="shared" si="17"/>
        <v>0</v>
      </c>
      <c r="DY40" s="139" t="str">
        <f t="shared" si="140"/>
        <v>10G LRM 220 m SFP+</v>
      </c>
      <c r="DZ40" s="210">
        <f t="shared" si="19"/>
        <v>0</v>
      </c>
      <c r="EA40" s="210">
        <f t="shared" si="20"/>
        <v>0</v>
      </c>
      <c r="EB40" s="210">
        <f t="shared" si="21"/>
        <v>0</v>
      </c>
      <c r="EC40" s="210">
        <f t="shared" si="22"/>
        <v>0</v>
      </c>
      <c r="ED40" s="210">
        <f t="shared" si="23"/>
        <v>0</v>
      </c>
      <c r="EE40" s="210">
        <f t="shared" si="24"/>
        <v>0</v>
      </c>
      <c r="EF40" s="210">
        <f t="shared" si="25"/>
        <v>0</v>
      </c>
      <c r="EG40" s="210">
        <f t="shared" si="26"/>
        <v>0</v>
      </c>
      <c r="EH40" s="210">
        <f t="shared" si="27"/>
        <v>0</v>
      </c>
      <c r="EI40" s="210">
        <f t="shared" si="28"/>
        <v>0</v>
      </c>
      <c r="EJ40" s="210">
        <f t="shared" si="29"/>
        <v>0</v>
      </c>
      <c r="EL40" s="139" t="str">
        <f t="shared" si="141"/>
        <v>10G LRM 220 m SFP+</v>
      </c>
      <c r="EM40" s="210">
        <f t="shared" si="31"/>
        <v>97170</v>
      </c>
      <c r="EN40" s="210">
        <f t="shared" si="32"/>
        <v>51018</v>
      </c>
      <c r="EO40" s="210">
        <f t="shared" si="33"/>
        <v>0</v>
      </c>
      <c r="EP40" s="210">
        <f t="shared" si="34"/>
        <v>0</v>
      </c>
      <c r="EQ40" s="210">
        <f t="shared" si="35"/>
        <v>0</v>
      </c>
      <c r="ER40" s="210">
        <f t="shared" si="36"/>
        <v>0</v>
      </c>
      <c r="ES40" s="210">
        <f t="shared" si="37"/>
        <v>0</v>
      </c>
      <c r="ET40" s="210">
        <f t="shared" si="38"/>
        <v>0</v>
      </c>
      <c r="EU40" s="210">
        <f t="shared" si="39"/>
        <v>0</v>
      </c>
      <c r="EV40" s="210">
        <f t="shared" si="40"/>
        <v>0</v>
      </c>
      <c r="EW40" s="210">
        <f t="shared" si="41"/>
        <v>0</v>
      </c>
      <c r="EY40" s="139" t="str">
        <f t="shared" si="42"/>
        <v>10G LRM 220 m SFP+</v>
      </c>
      <c r="EZ40" s="210">
        <f t="shared" si="142"/>
        <v>97170</v>
      </c>
      <c r="FA40" s="210">
        <f t="shared" si="143"/>
        <v>51018</v>
      </c>
      <c r="FB40" s="210">
        <f t="shared" si="144"/>
        <v>0</v>
      </c>
      <c r="FC40" s="210">
        <f t="shared" si="145"/>
        <v>0</v>
      </c>
      <c r="FD40" s="210">
        <f t="shared" si="146"/>
        <v>0</v>
      </c>
      <c r="FE40" s="210">
        <f t="shared" si="147"/>
        <v>0</v>
      </c>
      <c r="FF40" s="210">
        <f t="shared" si="148"/>
        <v>0</v>
      </c>
      <c r="FG40" s="210">
        <f t="shared" si="149"/>
        <v>0</v>
      </c>
      <c r="FH40" s="210">
        <f t="shared" si="150"/>
        <v>0</v>
      </c>
      <c r="FI40" s="210">
        <f t="shared" si="151"/>
        <v>0</v>
      </c>
      <c r="FJ40" s="210">
        <f t="shared" si="152"/>
        <v>0</v>
      </c>
      <c r="FL40" s="139" t="str">
        <f t="shared" si="153"/>
        <v>10G LRM 220 m SFP+</v>
      </c>
      <c r="FM40" s="233">
        <f t="shared" si="55"/>
        <v>0.29150999999999999</v>
      </c>
      <c r="FN40" s="233">
        <f t="shared" si="56"/>
        <v>0.153054</v>
      </c>
      <c r="FO40" s="233">
        <f t="shared" si="57"/>
        <v>0</v>
      </c>
      <c r="FP40" s="233">
        <f t="shared" si="58"/>
        <v>0</v>
      </c>
      <c r="FQ40" s="233">
        <f t="shared" si="59"/>
        <v>0</v>
      </c>
      <c r="FR40" s="233">
        <f t="shared" si="60"/>
        <v>0</v>
      </c>
      <c r="FS40" s="233">
        <f t="shared" si="61"/>
        <v>0</v>
      </c>
      <c r="FT40" s="233">
        <f t="shared" si="62"/>
        <v>0</v>
      </c>
      <c r="FU40" s="233">
        <f t="shared" si="63"/>
        <v>0</v>
      </c>
      <c r="FV40" s="233">
        <f t="shared" si="64"/>
        <v>0</v>
      </c>
      <c r="FW40" s="233">
        <f t="shared" si="65"/>
        <v>0</v>
      </c>
      <c r="FY40" s="139" t="str">
        <f t="shared" si="154"/>
        <v>10G LRM 220 m SFP+</v>
      </c>
      <c r="FZ40" s="233">
        <f t="shared" si="67"/>
        <v>0</v>
      </c>
      <c r="GA40" s="233">
        <f t="shared" si="68"/>
        <v>0</v>
      </c>
      <c r="GB40" s="233">
        <f t="shared" si="69"/>
        <v>0</v>
      </c>
      <c r="GC40" s="233">
        <f t="shared" si="70"/>
        <v>0</v>
      </c>
      <c r="GD40" s="233">
        <f t="shared" si="71"/>
        <v>0</v>
      </c>
      <c r="GE40" s="233">
        <f t="shared" si="72"/>
        <v>0</v>
      </c>
      <c r="GF40" s="233">
        <f t="shared" si="73"/>
        <v>0</v>
      </c>
      <c r="GG40" s="233">
        <f t="shared" si="74"/>
        <v>0</v>
      </c>
      <c r="GH40" s="233">
        <f t="shared" si="75"/>
        <v>0</v>
      </c>
      <c r="GI40" s="233">
        <f t="shared" si="76"/>
        <v>0</v>
      </c>
      <c r="GJ40" s="233">
        <f t="shared" si="77"/>
        <v>0</v>
      </c>
      <c r="GL40" s="139" t="str">
        <f t="shared" si="155"/>
        <v>10G LRM 220 m SFP+</v>
      </c>
      <c r="GM40" s="310">
        <f t="shared" si="79"/>
        <v>0.48585</v>
      </c>
      <c r="GN40" s="310">
        <f t="shared" si="80"/>
        <v>0.25508999999999998</v>
      </c>
      <c r="GO40" s="310">
        <f t="shared" si="81"/>
        <v>0</v>
      </c>
      <c r="GP40" s="310">
        <f t="shared" si="82"/>
        <v>0</v>
      </c>
      <c r="GQ40" s="310">
        <f t="shared" si="83"/>
        <v>0</v>
      </c>
      <c r="GR40" s="310">
        <f t="shared" si="84"/>
        <v>0</v>
      </c>
      <c r="GS40" s="310">
        <f t="shared" si="85"/>
        <v>0</v>
      </c>
      <c r="GT40" s="310">
        <f t="shared" si="86"/>
        <v>0</v>
      </c>
      <c r="GU40" s="310">
        <f t="shared" si="87"/>
        <v>0</v>
      </c>
      <c r="GV40" s="310">
        <f t="shared" si="88"/>
        <v>0</v>
      </c>
      <c r="GW40" s="310">
        <f t="shared" si="89"/>
        <v>0</v>
      </c>
      <c r="GY40" s="139" t="str">
        <f t="shared" si="90"/>
        <v>10G LRM 220 m SFP+</v>
      </c>
      <c r="GZ40" s="307">
        <f>IF(EZ40=0,"",($HE$5*10^-6*Ethernet!P708*'Lenses &amp; detectors'!EZ40))</f>
        <v>0.45586747500000002</v>
      </c>
      <c r="HA40" s="307">
        <f>IF(FA40=0,"",($HE$5*10^-6*Ethernet!Q708*'Lenses &amp; detectors'!FA40))</f>
        <v>0.22809457499999997</v>
      </c>
      <c r="HB40" s="307" t="str">
        <f>IF(FB40=0,"",($HE$5*10^-6*Ethernet!R708*'Lenses &amp; detectors'!FB40))</f>
        <v/>
      </c>
      <c r="HC40" s="307" t="str">
        <f>IF(FC40=0,"",($HE$5*10^-6*Ethernet!S708*'Lenses &amp; detectors'!FC40))</f>
        <v/>
      </c>
      <c r="HD40" s="307" t="str">
        <f>IF(FD40=0,"",($HE$5*10^-6*Ethernet!T708*'Lenses &amp; detectors'!FD40))</f>
        <v/>
      </c>
      <c r="HE40" s="307" t="str">
        <f>IF(FE40=0,"",($HE$5*10^-6*Ethernet!U708*'Lenses &amp; detectors'!FE40))</f>
        <v/>
      </c>
      <c r="HF40" s="307" t="str">
        <f>IF(FF40=0,"",($HE$5*10^-6*Ethernet!V708*'Lenses &amp; detectors'!FF40))</f>
        <v/>
      </c>
      <c r="HG40" s="307" t="str">
        <f>IF(FG40=0,"",($HE$5*10^-6*Ethernet!W708*'Lenses &amp; detectors'!FG40))</f>
        <v/>
      </c>
      <c r="HH40" s="307" t="str">
        <f>IF(FH40=0,"",($HE$5*10^-6*Ethernet!X708*'Lenses &amp; detectors'!FH40))</f>
        <v/>
      </c>
      <c r="HI40" s="307" t="str">
        <f>IF(FI40=0,"",($HE$5*10^-6*Ethernet!Y708*'Lenses &amp; detectors'!FI40))</f>
        <v/>
      </c>
      <c r="HJ40" s="307" t="str">
        <f>IF(FJ40=0,"",($HE$5*10^-6*Ethernet!Z708*'Lenses &amp; detectors'!FJ40))</f>
        <v/>
      </c>
      <c r="HL40" s="139" t="str">
        <f t="shared" si="91"/>
        <v>10G LRM 220 m SFP+</v>
      </c>
      <c r="HM40" s="233">
        <f t="shared" si="92"/>
        <v>3</v>
      </c>
      <c r="HN40" s="233">
        <f t="shared" si="93"/>
        <v>3</v>
      </c>
      <c r="HO40" s="233" t="str">
        <f t="shared" si="94"/>
        <v/>
      </c>
      <c r="HP40" s="233" t="str">
        <f t="shared" si="95"/>
        <v/>
      </c>
      <c r="HQ40" s="233" t="str">
        <f t="shared" si="96"/>
        <v/>
      </c>
      <c r="HR40" s="233" t="str">
        <f t="shared" si="97"/>
        <v/>
      </c>
      <c r="HS40" s="233" t="str">
        <f t="shared" si="98"/>
        <v/>
      </c>
      <c r="HT40" s="233" t="str">
        <f t="shared" si="99"/>
        <v/>
      </c>
      <c r="HU40" s="233" t="str">
        <f t="shared" si="100"/>
        <v/>
      </c>
      <c r="HV40" s="233" t="str">
        <f t="shared" si="101"/>
        <v/>
      </c>
      <c r="HW40" s="233" t="str">
        <f t="shared" si="102"/>
        <v/>
      </c>
      <c r="HY40" s="139" t="str">
        <f t="shared" si="103"/>
        <v>10G LRM 220 m SFP+</v>
      </c>
      <c r="HZ40" s="233" t="str">
        <f t="shared" si="104"/>
        <v/>
      </c>
      <c r="IA40" s="233" t="str">
        <f t="shared" si="105"/>
        <v/>
      </c>
      <c r="IB40" s="233" t="str">
        <f t="shared" si="106"/>
        <v/>
      </c>
      <c r="IC40" s="233" t="str">
        <f t="shared" si="107"/>
        <v/>
      </c>
      <c r="ID40" s="233" t="str">
        <f t="shared" si="108"/>
        <v/>
      </c>
      <c r="IE40" s="233" t="str">
        <f t="shared" si="109"/>
        <v/>
      </c>
      <c r="IF40" s="233" t="str">
        <f t="shared" si="110"/>
        <v/>
      </c>
      <c r="IG40" s="233" t="str">
        <f t="shared" si="111"/>
        <v/>
      </c>
      <c r="IH40" s="233" t="str">
        <f t="shared" si="112"/>
        <v/>
      </c>
      <c r="II40" s="233" t="str">
        <f t="shared" si="113"/>
        <v/>
      </c>
      <c r="IJ40" s="233" t="str">
        <f t="shared" si="114"/>
        <v/>
      </c>
      <c r="IL40" s="139" t="str">
        <f t="shared" si="115"/>
        <v>10G LRM 220 m SFP+</v>
      </c>
      <c r="IM40" s="233">
        <f t="shared" si="116"/>
        <v>5</v>
      </c>
      <c r="IN40" s="233">
        <f t="shared" si="117"/>
        <v>4.9999999999999991</v>
      </c>
      <c r="IO40" s="233" t="str">
        <f t="shared" si="118"/>
        <v/>
      </c>
      <c r="IP40" s="233" t="str">
        <f t="shared" si="119"/>
        <v/>
      </c>
      <c r="IQ40" s="233" t="str">
        <f t="shared" si="120"/>
        <v/>
      </c>
      <c r="IR40" s="233" t="str">
        <f t="shared" si="121"/>
        <v/>
      </c>
      <c r="IS40" s="233" t="str">
        <f t="shared" si="122"/>
        <v/>
      </c>
      <c r="IT40" s="233" t="str">
        <f t="shared" si="123"/>
        <v/>
      </c>
      <c r="IU40" s="233" t="str">
        <f t="shared" si="124"/>
        <v/>
      </c>
      <c r="IV40" s="233" t="str">
        <f t="shared" si="125"/>
        <v/>
      </c>
      <c r="IW40" s="233" t="str">
        <f t="shared" si="126"/>
        <v/>
      </c>
      <c r="IY40" s="139" t="str">
        <f t="shared" si="127"/>
        <v>10G LRM 220 m SFP+</v>
      </c>
      <c r="IZ40" s="233">
        <f t="shared" si="128"/>
        <v>4.6914425748687867</v>
      </c>
      <c r="JA40" s="233">
        <f t="shared" si="129"/>
        <v>4.4708646948135939</v>
      </c>
      <c r="JB40" s="233" t="str">
        <f t="shared" si="130"/>
        <v/>
      </c>
      <c r="JC40" s="233" t="str">
        <f t="shared" si="131"/>
        <v/>
      </c>
      <c r="JD40" s="233" t="str">
        <f t="shared" si="132"/>
        <v/>
      </c>
      <c r="JE40" s="233" t="str">
        <f t="shared" si="133"/>
        <v/>
      </c>
      <c r="JF40" s="233" t="str">
        <f t="shared" si="134"/>
        <v/>
      </c>
      <c r="JG40" s="233" t="str">
        <f t="shared" si="135"/>
        <v/>
      </c>
      <c r="JH40" s="233" t="str">
        <f t="shared" si="136"/>
        <v/>
      </c>
      <c r="JI40" s="233" t="str">
        <f t="shared" si="137"/>
        <v/>
      </c>
      <c r="JJ40" s="233" t="str">
        <f t="shared" si="138"/>
        <v/>
      </c>
    </row>
    <row r="41" spans="1:270">
      <c r="A41" s="110" t="s">
        <v>34</v>
      </c>
      <c r="B41" s="139" t="str">
        <f>Ethernet!B189</f>
        <v>10G 10 km XFP</v>
      </c>
      <c r="C41" s="210">
        <f>Ethernet!C189</f>
        <v>198404</v>
      </c>
      <c r="D41" s="210">
        <f>Ethernet!D189</f>
        <v>190735</v>
      </c>
      <c r="E41" s="210">
        <f>Ethernet!E189</f>
        <v>0</v>
      </c>
      <c r="F41" s="210">
        <f>Ethernet!F189</f>
        <v>0</v>
      </c>
      <c r="G41" s="210">
        <f>Ethernet!G189</f>
        <v>0</v>
      </c>
      <c r="H41" s="210">
        <f>Ethernet!H189</f>
        <v>0</v>
      </c>
      <c r="I41" s="210">
        <f>Ethernet!I189</f>
        <v>0</v>
      </c>
      <c r="J41" s="210">
        <f>Ethernet!J189</f>
        <v>0</v>
      </c>
      <c r="K41" s="210">
        <f>Ethernet!K189</f>
        <v>0</v>
      </c>
      <c r="L41" s="210">
        <f>Ethernet!L189</f>
        <v>0</v>
      </c>
      <c r="M41" s="210">
        <f>Ethernet!M189</f>
        <v>0</v>
      </c>
      <c r="O41" s="139" t="str">
        <f t="shared" si="0"/>
        <v>10G 10 km XFP</v>
      </c>
      <c r="P41" s="210">
        <f>Ethernet!C275</f>
        <v>0</v>
      </c>
      <c r="Q41" s="210">
        <f>Ethernet!D275</f>
        <v>0</v>
      </c>
      <c r="R41" s="210">
        <f>Ethernet!E275</f>
        <v>0</v>
      </c>
      <c r="S41" s="210">
        <f>Ethernet!F275</f>
        <v>0</v>
      </c>
      <c r="T41" s="210">
        <f>Ethernet!G275</f>
        <v>0</v>
      </c>
      <c r="U41" s="210">
        <f>Ethernet!H275</f>
        <v>0</v>
      </c>
      <c r="V41" s="210">
        <f>Ethernet!I275</f>
        <v>0</v>
      </c>
      <c r="W41" s="210">
        <f>Ethernet!J275</f>
        <v>0</v>
      </c>
      <c r="X41" s="210">
        <f>Ethernet!K275</f>
        <v>0</v>
      </c>
      <c r="Y41" s="210">
        <f>Ethernet!L275</f>
        <v>0</v>
      </c>
      <c r="Z41" s="210">
        <f>Ethernet!M275</f>
        <v>0</v>
      </c>
      <c r="AB41" s="139" t="str">
        <f t="shared" si="1"/>
        <v>10G 10 km XFP</v>
      </c>
      <c r="AC41" s="210">
        <f>Ethernet!C103</f>
        <v>0</v>
      </c>
      <c r="AD41" s="210">
        <f>Ethernet!D103</f>
        <v>0</v>
      </c>
      <c r="AE41" s="210">
        <f>Ethernet!E103</f>
        <v>0</v>
      </c>
      <c r="AF41" s="210">
        <f>Ethernet!F103</f>
        <v>0</v>
      </c>
      <c r="AG41" s="210">
        <f>Ethernet!G103</f>
        <v>0</v>
      </c>
      <c r="AH41" s="210">
        <f>Ethernet!H103</f>
        <v>0</v>
      </c>
      <c r="AI41" s="210">
        <f>Ethernet!I103</f>
        <v>0</v>
      </c>
      <c r="AJ41" s="210">
        <f>Ethernet!J103</f>
        <v>0</v>
      </c>
      <c r="AK41" s="210">
        <f>Ethernet!K103</f>
        <v>0</v>
      </c>
      <c r="AL41" s="210">
        <f>Ethernet!L103</f>
        <v>0</v>
      </c>
      <c r="AM41" s="210">
        <f>Ethernet!M103</f>
        <v>0</v>
      </c>
      <c r="AO41" s="139" t="str">
        <f t="shared" si="2"/>
        <v>10G 10 km XFP</v>
      </c>
      <c r="AP41" s="210">
        <f>Ethernet!C361</f>
        <v>0</v>
      </c>
      <c r="AQ41" s="210">
        <f>Ethernet!D361</f>
        <v>0</v>
      </c>
      <c r="AR41" s="210">
        <f>Ethernet!E361</f>
        <v>0</v>
      </c>
      <c r="AS41" s="210">
        <f>Ethernet!F361</f>
        <v>0</v>
      </c>
      <c r="AT41" s="210">
        <f>Ethernet!G361</f>
        <v>0</v>
      </c>
      <c r="AU41" s="210">
        <f>Ethernet!H361</f>
        <v>0</v>
      </c>
      <c r="AV41" s="210">
        <f>Ethernet!I361</f>
        <v>0</v>
      </c>
      <c r="AW41" s="210">
        <f>Ethernet!J361</f>
        <v>0</v>
      </c>
      <c r="AX41" s="210">
        <f>Ethernet!K361</f>
        <v>0</v>
      </c>
      <c r="AY41" s="210">
        <f>Ethernet!L361</f>
        <v>0</v>
      </c>
      <c r="AZ41" s="210">
        <f>Ethernet!M361</f>
        <v>0</v>
      </c>
      <c r="BB41" s="139" t="str">
        <f t="shared" si="3"/>
        <v>10G 10 km XFP</v>
      </c>
      <c r="BC41" s="210">
        <f>Ethernet!C447</f>
        <v>0</v>
      </c>
      <c r="BD41" s="210">
        <f>Ethernet!D447</f>
        <v>0</v>
      </c>
      <c r="BE41" s="210">
        <f>Ethernet!E447</f>
        <v>0</v>
      </c>
      <c r="BF41" s="210">
        <f>Ethernet!F447</f>
        <v>0</v>
      </c>
      <c r="BG41" s="210">
        <f>Ethernet!G447</f>
        <v>0</v>
      </c>
      <c r="BH41" s="210">
        <f>Ethernet!H447</f>
        <v>0</v>
      </c>
      <c r="BI41" s="210">
        <f>Ethernet!I447</f>
        <v>0</v>
      </c>
      <c r="BJ41" s="210">
        <f>Ethernet!J447</f>
        <v>0</v>
      </c>
      <c r="BK41" s="210">
        <f>Ethernet!K447</f>
        <v>0</v>
      </c>
      <c r="BL41" s="210">
        <f>Ethernet!L447</f>
        <v>0</v>
      </c>
      <c r="BM41" s="210">
        <f>Ethernet!M447</f>
        <v>0</v>
      </c>
      <c r="BO41" s="139" t="str">
        <f t="shared" si="4"/>
        <v>10G 10 km XFP</v>
      </c>
      <c r="BP41" s="272"/>
      <c r="BQ41" s="272"/>
      <c r="BR41" s="272"/>
      <c r="BS41" s="272"/>
      <c r="BT41" s="272"/>
      <c r="BU41" s="272"/>
      <c r="BV41" s="272"/>
      <c r="BW41" s="272"/>
      <c r="BX41" s="272"/>
      <c r="BY41" s="272"/>
      <c r="BZ41" s="272"/>
      <c r="CB41" s="139" t="str">
        <f t="shared" si="5"/>
        <v>10G 10 km XFP</v>
      </c>
      <c r="CC41" s="272"/>
      <c r="CD41" s="272"/>
      <c r="CE41" s="272"/>
      <c r="CF41" s="272"/>
      <c r="CG41" s="272"/>
      <c r="CH41" s="272"/>
      <c r="CI41" s="272"/>
      <c r="CJ41" s="272"/>
      <c r="CK41" s="272"/>
      <c r="CL41" s="272"/>
      <c r="CM41" s="272"/>
      <c r="CN41" s="214"/>
      <c r="CP41" s="293">
        <v>1</v>
      </c>
      <c r="CQ41" s="265">
        <v>1</v>
      </c>
      <c r="CR41" s="300">
        <v>1</v>
      </c>
      <c r="CS41" s="293">
        <v>1</v>
      </c>
      <c r="CT41" s="265">
        <v>1</v>
      </c>
      <c r="CU41" s="300">
        <v>1</v>
      </c>
      <c r="CV41" s="295"/>
      <c r="CW41" s="270"/>
      <c r="CX41" s="278"/>
      <c r="CY41" s="284"/>
      <c r="CZ41" s="270"/>
      <c r="DA41" s="278"/>
      <c r="DB41" s="284"/>
      <c r="DC41" s="270"/>
      <c r="DD41" s="301"/>
      <c r="DE41" s="295"/>
      <c r="DF41" s="270"/>
      <c r="DG41" s="278"/>
      <c r="DH41" s="284"/>
      <c r="DI41" s="270"/>
      <c r="DJ41" s="270"/>
      <c r="DL41" s="139" t="str">
        <f t="shared" si="139"/>
        <v>10G 10 km XFP</v>
      </c>
      <c r="DM41" s="210">
        <f t="shared" si="7"/>
        <v>198404</v>
      </c>
      <c r="DN41" s="210">
        <f t="shared" si="8"/>
        <v>190735</v>
      </c>
      <c r="DO41" s="210">
        <f t="shared" si="9"/>
        <v>0</v>
      </c>
      <c r="DP41" s="210">
        <f t="shared" si="10"/>
        <v>0</v>
      </c>
      <c r="DQ41" s="210">
        <f t="shared" si="11"/>
        <v>0</v>
      </c>
      <c r="DR41" s="210">
        <f t="shared" si="12"/>
        <v>0</v>
      </c>
      <c r="DS41" s="210">
        <f t="shared" si="13"/>
        <v>0</v>
      </c>
      <c r="DT41" s="210">
        <f t="shared" si="14"/>
        <v>0</v>
      </c>
      <c r="DU41" s="210">
        <f t="shared" si="15"/>
        <v>0</v>
      </c>
      <c r="DV41" s="210">
        <f t="shared" si="16"/>
        <v>0</v>
      </c>
      <c r="DW41" s="210">
        <f t="shared" si="17"/>
        <v>0</v>
      </c>
      <c r="DY41" s="139" t="str">
        <f t="shared" si="140"/>
        <v>10G 10 km XFP</v>
      </c>
      <c r="DZ41" s="210">
        <f t="shared" si="19"/>
        <v>0</v>
      </c>
      <c r="EA41" s="210">
        <f t="shared" si="20"/>
        <v>0</v>
      </c>
      <c r="EB41" s="210">
        <f t="shared" si="21"/>
        <v>0</v>
      </c>
      <c r="EC41" s="210">
        <f t="shared" si="22"/>
        <v>0</v>
      </c>
      <c r="ED41" s="210">
        <f t="shared" si="23"/>
        <v>0</v>
      </c>
      <c r="EE41" s="210">
        <f t="shared" si="24"/>
        <v>0</v>
      </c>
      <c r="EF41" s="210">
        <f t="shared" si="25"/>
        <v>0</v>
      </c>
      <c r="EG41" s="210">
        <f t="shared" si="26"/>
        <v>0</v>
      </c>
      <c r="EH41" s="210">
        <f t="shared" si="27"/>
        <v>0</v>
      </c>
      <c r="EI41" s="210">
        <f t="shared" si="28"/>
        <v>0</v>
      </c>
      <c r="EJ41" s="210">
        <f t="shared" si="29"/>
        <v>0</v>
      </c>
      <c r="EL41" s="139" t="str">
        <f t="shared" si="141"/>
        <v>10G 10 km XFP</v>
      </c>
      <c r="EM41" s="210">
        <f t="shared" si="31"/>
        <v>198404</v>
      </c>
      <c r="EN41" s="210">
        <f t="shared" si="32"/>
        <v>190735</v>
      </c>
      <c r="EO41" s="210">
        <f t="shared" si="33"/>
        <v>0</v>
      </c>
      <c r="EP41" s="210">
        <f t="shared" si="34"/>
        <v>0</v>
      </c>
      <c r="EQ41" s="210">
        <f t="shared" si="35"/>
        <v>0</v>
      </c>
      <c r="ER41" s="210">
        <f t="shared" si="36"/>
        <v>0</v>
      </c>
      <c r="ES41" s="210">
        <f t="shared" si="37"/>
        <v>0</v>
      </c>
      <c r="ET41" s="210">
        <f t="shared" si="38"/>
        <v>0</v>
      </c>
      <c r="EU41" s="210">
        <f t="shared" si="39"/>
        <v>0</v>
      </c>
      <c r="EV41" s="210">
        <f t="shared" si="40"/>
        <v>0</v>
      </c>
      <c r="EW41" s="210">
        <f t="shared" si="41"/>
        <v>0</v>
      </c>
      <c r="EY41" s="139" t="str">
        <f t="shared" si="42"/>
        <v>10G 10 km XFP</v>
      </c>
      <c r="EZ41" s="210">
        <f t="shared" si="142"/>
        <v>198404</v>
      </c>
      <c r="FA41" s="210">
        <f t="shared" si="143"/>
        <v>190735</v>
      </c>
      <c r="FB41" s="210">
        <f t="shared" si="144"/>
        <v>0</v>
      </c>
      <c r="FC41" s="210">
        <f t="shared" si="145"/>
        <v>0</v>
      </c>
      <c r="FD41" s="210">
        <f t="shared" si="146"/>
        <v>0</v>
      </c>
      <c r="FE41" s="210">
        <f t="shared" si="147"/>
        <v>0</v>
      </c>
      <c r="FF41" s="210">
        <f t="shared" si="148"/>
        <v>0</v>
      </c>
      <c r="FG41" s="210">
        <f t="shared" si="149"/>
        <v>0</v>
      </c>
      <c r="FH41" s="210">
        <f t="shared" si="150"/>
        <v>0</v>
      </c>
      <c r="FI41" s="210">
        <f t="shared" si="151"/>
        <v>0</v>
      </c>
      <c r="FJ41" s="210">
        <f t="shared" si="152"/>
        <v>0</v>
      </c>
      <c r="FL41" s="139" t="str">
        <f t="shared" si="153"/>
        <v>10G 10 km XFP</v>
      </c>
      <c r="FM41" s="233">
        <f t="shared" si="55"/>
        <v>0.59521199999999996</v>
      </c>
      <c r="FN41" s="233">
        <f t="shared" si="56"/>
        <v>0.57220499999999996</v>
      </c>
      <c r="FO41" s="233">
        <f t="shared" si="57"/>
        <v>0</v>
      </c>
      <c r="FP41" s="233">
        <f t="shared" si="58"/>
        <v>0</v>
      </c>
      <c r="FQ41" s="233">
        <f t="shared" si="59"/>
        <v>0</v>
      </c>
      <c r="FR41" s="233">
        <f t="shared" si="60"/>
        <v>0</v>
      </c>
      <c r="FS41" s="233">
        <f t="shared" si="61"/>
        <v>0</v>
      </c>
      <c r="FT41" s="233">
        <f t="shared" si="62"/>
        <v>0</v>
      </c>
      <c r="FU41" s="233">
        <f t="shared" si="63"/>
        <v>0</v>
      </c>
      <c r="FV41" s="233">
        <f t="shared" si="64"/>
        <v>0</v>
      </c>
      <c r="FW41" s="233">
        <f t="shared" si="65"/>
        <v>0</v>
      </c>
      <c r="FY41" s="139" t="str">
        <f t="shared" si="154"/>
        <v>10G 10 km XFP</v>
      </c>
      <c r="FZ41" s="233">
        <f t="shared" si="67"/>
        <v>0</v>
      </c>
      <c r="GA41" s="233">
        <f t="shared" si="68"/>
        <v>0</v>
      </c>
      <c r="GB41" s="233">
        <f t="shared" si="69"/>
        <v>0</v>
      </c>
      <c r="GC41" s="233">
        <f t="shared" si="70"/>
        <v>0</v>
      </c>
      <c r="GD41" s="233">
        <f t="shared" si="71"/>
        <v>0</v>
      </c>
      <c r="GE41" s="233">
        <f t="shared" si="72"/>
        <v>0</v>
      </c>
      <c r="GF41" s="233">
        <f t="shared" si="73"/>
        <v>0</v>
      </c>
      <c r="GG41" s="233">
        <f t="shared" si="74"/>
        <v>0</v>
      </c>
      <c r="GH41" s="233">
        <f t="shared" si="75"/>
        <v>0</v>
      </c>
      <c r="GI41" s="233">
        <f t="shared" si="76"/>
        <v>0</v>
      </c>
      <c r="GJ41" s="233">
        <f t="shared" si="77"/>
        <v>0</v>
      </c>
      <c r="GL41" s="139" t="str">
        <f t="shared" si="155"/>
        <v>10G 10 km XFP</v>
      </c>
      <c r="GM41" s="310">
        <f t="shared" si="79"/>
        <v>0.99202000000000001</v>
      </c>
      <c r="GN41" s="310">
        <f t="shared" si="80"/>
        <v>0.95367500000000005</v>
      </c>
      <c r="GO41" s="310">
        <f t="shared" si="81"/>
        <v>0</v>
      </c>
      <c r="GP41" s="310">
        <f t="shared" si="82"/>
        <v>0</v>
      </c>
      <c r="GQ41" s="310">
        <f t="shared" si="83"/>
        <v>0</v>
      </c>
      <c r="GR41" s="310">
        <f t="shared" si="84"/>
        <v>0</v>
      </c>
      <c r="GS41" s="310">
        <f t="shared" si="85"/>
        <v>0</v>
      </c>
      <c r="GT41" s="310">
        <f t="shared" si="86"/>
        <v>0</v>
      </c>
      <c r="GU41" s="310">
        <f t="shared" si="87"/>
        <v>0</v>
      </c>
      <c r="GV41" s="310">
        <f t="shared" si="88"/>
        <v>0</v>
      </c>
      <c r="GW41" s="310">
        <f t="shared" si="89"/>
        <v>0</v>
      </c>
      <c r="GY41" s="139" t="str">
        <f t="shared" si="90"/>
        <v>10G 10 km XFP</v>
      </c>
      <c r="GZ41" s="307">
        <f>IF(EZ41=0,"",($HE$5*10^-6*Ethernet!P709*'Lenses &amp; detectors'!EZ41))</f>
        <v>0.65492730736818927</v>
      </c>
      <c r="HA41" s="307">
        <f>IF(FA41=0,"",($HE$5*10^-6*Ethernet!Q709*'Lenses &amp; detectors'!FA41))</f>
        <v>0.58651012499999999</v>
      </c>
      <c r="HB41" s="307" t="str">
        <f>IF(FB41=0,"",($HE$5*10^-6*Ethernet!R709*'Lenses &amp; detectors'!FB41))</f>
        <v/>
      </c>
      <c r="HC41" s="307" t="str">
        <f>IF(FC41=0,"",($HE$5*10^-6*Ethernet!S709*'Lenses &amp; detectors'!FC41))</f>
        <v/>
      </c>
      <c r="HD41" s="307" t="str">
        <f>IF(FD41=0,"",($HE$5*10^-6*Ethernet!T709*'Lenses &amp; detectors'!FD41))</f>
        <v/>
      </c>
      <c r="HE41" s="307" t="str">
        <f>IF(FE41=0,"",($HE$5*10^-6*Ethernet!U709*'Lenses &amp; detectors'!FE41))</f>
        <v/>
      </c>
      <c r="HF41" s="307" t="str">
        <f>IF(FF41=0,"",($HE$5*10^-6*Ethernet!V709*'Lenses &amp; detectors'!FF41))</f>
        <v/>
      </c>
      <c r="HG41" s="307" t="str">
        <f>IF(FG41=0,"",($HE$5*10^-6*Ethernet!W709*'Lenses &amp; detectors'!FG41))</f>
        <v/>
      </c>
      <c r="HH41" s="307" t="str">
        <f>IF(FH41=0,"",($HE$5*10^-6*Ethernet!X709*'Lenses &amp; detectors'!FH41))</f>
        <v/>
      </c>
      <c r="HI41" s="307" t="str">
        <f>IF(FI41=0,"",($HE$5*10^-6*Ethernet!Y709*'Lenses &amp; detectors'!FI41))</f>
        <v/>
      </c>
      <c r="HJ41" s="307" t="str">
        <f>IF(FJ41=0,"",($HE$5*10^-6*Ethernet!Z709*'Lenses &amp; detectors'!FJ41))</f>
        <v/>
      </c>
      <c r="HL41" s="139" t="str">
        <f t="shared" si="91"/>
        <v>10G 10 km XFP</v>
      </c>
      <c r="HM41" s="233">
        <f t="shared" si="92"/>
        <v>3</v>
      </c>
      <c r="HN41" s="233">
        <f t="shared" si="93"/>
        <v>3</v>
      </c>
      <c r="HO41" s="233" t="str">
        <f t="shared" si="94"/>
        <v/>
      </c>
      <c r="HP41" s="233" t="str">
        <f t="shared" si="95"/>
        <v/>
      </c>
      <c r="HQ41" s="233" t="str">
        <f t="shared" si="96"/>
        <v/>
      </c>
      <c r="HR41" s="233" t="str">
        <f t="shared" si="97"/>
        <v/>
      </c>
      <c r="HS41" s="233" t="str">
        <f t="shared" si="98"/>
        <v/>
      </c>
      <c r="HT41" s="233" t="str">
        <f t="shared" si="99"/>
        <v/>
      </c>
      <c r="HU41" s="233" t="str">
        <f t="shared" si="100"/>
        <v/>
      </c>
      <c r="HV41" s="233" t="str">
        <f t="shared" si="101"/>
        <v/>
      </c>
      <c r="HW41" s="233" t="str">
        <f t="shared" si="102"/>
        <v/>
      </c>
      <c r="HY41" s="139" t="str">
        <f t="shared" si="103"/>
        <v>10G 10 km XFP</v>
      </c>
      <c r="HZ41" s="233" t="str">
        <f t="shared" si="104"/>
        <v/>
      </c>
      <c r="IA41" s="233" t="str">
        <f t="shared" si="105"/>
        <v/>
      </c>
      <c r="IB41" s="233" t="str">
        <f t="shared" si="106"/>
        <v/>
      </c>
      <c r="IC41" s="233" t="str">
        <f t="shared" si="107"/>
        <v/>
      </c>
      <c r="ID41" s="233" t="str">
        <f t="shared" si="108"/>
        <v/>
      </c>
      <c r="IE41" s="233" t="str">
        <f t="shared" si="109"/>
        <v/>
      </c>
      <c r="IF41" s="233" t="str">
        <f t="shared" si="110"/>
        <v/>
      </c>
      <c r="IG41" s="233" t="str">
        <f t="shared" si="111"/>
        <v/>
      </c>
      <c r="IH41" s="233" t="str">
        <f t="shared" si="112"/>
        <v/>
      </c>
      <c r="II41" s="233" t="str">
        <f t="shared" si="113"/>
        <v/>
      </c>
      <c r="IJ41" s="233" t="str">
        <f t="shared" si="114"/>
        <v/>
      </c>
      <c r="IL41" s="139" t="str">
        <f t="shared" si="115"/>
        <v>10G 10 km XFP</v>
      </c>
      <c r="IM41" s="233">
        <f t="shared" si="116"/>
        <v>5</v>
      </c>
      <c r="IN41" s="233">
        <f t="shared" si="117"/>
        <v>5</v>
      </c>
      <c r="IO41" s="233" t="str">
        <f t="shared" si="118"/>
        <v/>
      </c>
      <c r="IP41" s="233" t="str">
        <f t="shared" si="119"/>
        <v/>
      </c>
      <c r="IQ41" s="233" t="str">
        <f t="shared" si="120"/>
        <v/>
      </c>
      <c r="IR41" s="233" t="str">
        <f t="shared" si="121"/>
        <v/>
      </c>
      <c r="IS41" s="233" t="str">
        <f t="shared" si="122"/>
        <v/>
      </c>
      <c r="IT41" s="233" t="str">
        <f t="shared" si="123"/>
        <v/>
      </c>
      <c r="IU41" s="233" t="str">
        <f t="shared" si="124"/>
        <v/>
      </c>
      <c r="IV41" s="233" t="str">
        <f t="shared" si="125"/>
        <v/>
      </c>
      <c r="IW41" s="233" t="str">
        <f t="shared" si="126"/>
        <v/>
      </c>
      <c r="IY41" s="139" t="str">
        <f t="shared" si="127"/>
        <v>10G 10 km XFP</v>
      </c>
      <c r="IZ41" s="233">
        <f t="shared" si="128"/>
        <v>3.3009783440262757</v>
      </c>
      <c r="JA41" s="233">
        <f t="shared" si="129"/>
        <v>3.0750000000000002</v>
      </c>
      <c r="JB41" s="233" t="str">
        <f t="shared" si="130"/>
        <v/>
      </c>
      <c r="JC41" s="233" t="str">
        <f t="shared" si="131"/>
        <v/>
      </c>
      <c r="JD41" s="233" t="str">
        <f t="shared" si="132"/>
        <v/>
      </c>
      <c r="JE41" s="233" t="str">
        <f t="shared" si="133"/>
        <v/>
      </c>
      <c r="JF41" s="233" t="str">
        <f t="shared" si="134"/>
        <v/>
      </c>
      <c r="JG41" s="233" t="str">
        <f t="shared" si="135"/>
        <v/>
      </c>
      <c r="JH41" s="233" t="str">
        <f t="shared" si="136"/>
        <v/>
      </c>
      <c r="JI41" s="233" t="str">
        <f t="shared" si="137"/>
        <v/>
      </c>
      <c r="JJ41" s="233" t="str">
        <f t="shared" si="138"/>
        <v/>
      </c>
    </row>
    <row r="42" spans="1:270">
      <c r="A42" s="110" t="s">
        <v>34</v>
      </c>
      <c r="B42" s="139" t="str">
        <f>Ethernet!B190</f>
        <v>10G 10 km SFP+</v>
      </c>
      <c r="C42" s="210">
        <f>Ethernet!C190</f>
        <v>6888855</v>
      </c>
      <c r="D42" s="210">
        <f>Ethernet!D190</f>
        <v>5290672</v>
      </c>
      <c r="E42" s="210">
        <f>Ethernet!E190</f>
        <v>0</v>
      </c>
      <c r="F42" s="210">
        <f>Ethernet!F190</f>
        <v>0</v>
      </c>
      <c r="G42" s="210">
        <f>Ethernet!G190</f>
        <v>0</v>
      </c>
      <c r="H42" s="210">
        <f>Ethernet!H190</f>
        <v>0</v>
      </c>
      <c r="I42" s="210">
        <f>Ethernet!I190</f>
        <v>0</v>
      </c>
      <c r="J42" s="210">
        <f>Ethernet!J190</f>
        <v>0</v>
      </c>
      <c r="K42" s="210">
        <f>Ethernet!K190</f>
        <v>0</v>
      </c>
      <c r="L42" s="210">
        <f>Ethernet!L190</f>
        <v>0</v>
      </c>
      <c r="M42" s="210">
        <f>Ethernet!M190</f>
        <v>0</v>
      </c>
      <c r="O42" s="139" t="str">
        <f t="shared" si="0"/>
        <v>10G 10 km SFP+</v>
      </c>
      <c r="P42" s="210">
        <f>Ethernet!C276</f>
        <v>0</v>
      </c>
      <c r="Q42" s="210">
        <f>Ethernet!D276</f>
        <v>0</v>
      </c>
      <c r="R42" s="210">
        <f>Ethernet!E276</f>
        <v>0</v>
      </c>
      <c r="S42" s="210">
        <f>Ethernet!F276</f>
        <v>0</v>
      </c>
      <c r="T42" s="210">
        <f>Ethernet!G276</f>
        <v>0</v>
      </c>
      <c r="U42" s="210">
        <f>Ethernet!H276</f>
        <v>0</v>
      </c>
      <c r="V42" s="210">
        <f>Ethernet!I276</f>
        <v>0</v>
      </c>
      <c r="W42" s="210">
        <f>Ethernet!J276</f>
        <v>0</v>
      </c>
      <c r="X42" s="210">
        <f>Ethernet!K276</f>
        <v>0</v>
      </c>
      <c r="Y42" s="210">
        <f>Ethernet!L276</f>
        <v>0</v>
      </c>
      <c r="Z42" s="210">
        <f>Ethernet!M276</f>
        <v>0</v>
      </c>
      <c r="AB42" s="139" t="str">
        <f t="shared" si="1"/>
        <v>10G 10 km SFP+</v>
      </c>
      <c r="AC42" s="210">
        <f>Ethernet!C104</f>
        <v>0</v>
      </c>
      <c r="AD42" s="210">
        <f>Ethernet!D104</f>
        <v>0</v>
      </c>
      <c r="AE42" s="210">
        <f>Ethernet!E104</f>
        <v>0</v>
      </c>
      <c r="AF42" s="210">
        <f>Ethernet!F104</f>
        <v>0</v>
      </c>
      <c r="AG42" s="210">
        <f>Ethernet!G104</f>
        <v>0</v>
      </c>
      <c r="AH42" s="210">
        <f>Ethernet!H104</f>
        <v>0</v>
      </c>
      <c r="AI42" s="210">
        <f>Ethernet!I104</f>
        <v>0</v>
      </c>
      <c r="AJ42" s="210">
        <f>Ethernet!J104</f>
        <v>0</v>
      </c>
      <c r="AK42" s="210">
        <f>Ethernet!K104</f>
        <v>0</v>
      </c>
      <c r="AL42" s="210">
        <f>Ethernet!L104</f>
        <v>0</v>
      </c>
      <c r="AM42" s="210">
        <f>Ethernet!M104</f>
        <v>0</v>
      </c>
      <c r="AO42" s="139" t="str">
        <f t="shared" si="2"/>
        <v>10G 10 km SFP+</v>
      </c>
      <c r="AP42" s="210">
        <f>Ethernet!C362</f>
        <v>0</v>
      </c>
      <c r="AQ42" s="210">
        <f>Ethernet!D362</f>
        <v>0</v>
      </c>
      <c r="AR42" s="210">
        <f>Ethernet!E362</f>
        <v>0</v>
      </c>
      <c r="AS42" s="210">
        <f>Ethernet!F362</f>
        <v>0</v>
      </c>
      <c r="AT42" s="210">
        <f>Ethernet!G362</f>
        <v>0</v>
      </c>
      <c r="AU42" s="210">
        <f>Ethernet!H362</f>
        <v>0</v>
      </c>
      <c r="AV42" s="210">
        <f>Ethernet!I362</f>
        <v>0</v>
      </c>
      <c r="AW42" s="210">
        <f>Ethernet!J362</f>
        <v>0</v>
      </c>
      <c r="AX42" s="210">
        <f>Ethernet!K362</f>
        <v>0</v>
      </c>
      <c r="AY42" s="210">
        <f>Ethernet!L362</f>
        <v>0</v>
      </c>
      <c r="AZ42" s="210">
        <f>Ethernet!M362</f>
        <v>0</v>
      </c>
      <c r="BB42" s="139" t="str">
        <f t="shared" si="3"/>
        <v>10G 10 km SFP+</v>
      </c>
      <c r="BC42" s="210">
        <f>Ethernet!C448</f>
        <v>0</v>
      </c>
      <c r="BD42" s="210">
        <f>Ethernet!D448</f>
        <v>0</v>
      </c>
      <c r="BE42" s="210">
        <f>Ethernet!E448</f>
        <v>0</v>
      </c>
      <c r="BF42" s="210">
        <f>Ethernet!F448</f>
        <v>0</v>
      </c>
      <c r="BG42" s="210">
        <f>Ethernet!G448</f>
        <v>0</v>
      </c>
      <c r="BH42" s="210">
        <f>Ethernet!H448</f>
        <v>0</v>
      </c>
      <c r="BI42" s="210">
        <f>Ethernet!I448</f>
        <v>0</v>
      </c>
      <c r="BJ42" s="210">
        <f>Ethernet!J448</f>
        <v>0</v>
      </c>
      <c r="BK42" s="210">
        <f>Ethernet!K448</f>
        <v>0</v>
      </c>
      <c r="BL42" s="210">
        <f>Ethernet!L448</f>
        <v>0</v>
      </c>
      <c r="BM42" s="210">
        <f>Ethernet!M448</f>
        <v>0</v>
      </c>
      <c r="BO42" s="139" t="str">
        <f t="shared" si="4"/>
        <v>10G 10 km SFP+</v>
      </c>
      <c r="BP42" s="272"/>
      <c r="BQ42" s="272"/>
      <c r="BR42" s="272"/>
      <c r="BS42" s="272"/>
      <c r="BT42" s="272"/>
      <c r="BU42" s="272"/>
      <c r="BV42" s="272"/>
      <c r="BW42" s="272"/>
      <c r="BX42" s="272"/>
      <c r="BY42" s="272"/>
      <c r="BZ42" s="272"/>
      <c r="CB42" s="139" t="str">
        <f t="shared" si="5"/>
        <v>10G 10 km SFP+</v>
      </c>
      <c r="CC42" s="272"/>
      <c r="CD42" s="272"/>
      <c r="CE42" s="272"/>
      <c r="CF42" s="272"/>
      <c r="CG42" s="272"/>
      <c r="CH42" s="272"/>
      <c r="CI42" s="272"/>
      <c r="CJ42" s="272"/>
      <c r="CK42" s="272"/>
      <c r="CL42" s="272"/>
      <c r="CM42" s="272"/>
      <c r="CN42" s="214"/>
      <c r="CP42" s="293">
        <v>1</v>
      </c>
      <c r="CQ42" s="265">
        <v>1</v>
      </c>
      <c r="CR42" s="300">
        <v>1</v>
      </c>
      <c r="CS42" s="293">
        <v>1</v>
      </c>
      <c r="CT42" s="265">
        <v>1</v>
      </c>
      <c r="CU42" s="300">
        <v>1</v>
      </c>
      <c r="CV42" s="295"/>
      <c r="CW42" s="270"/>
      <c r="CX42" s="278"/>
      <c r="CY42" s="284"/>
      <c r="CZ42" s="270"/>
      <c r="DA42" s="278"/>
      <c r="DB42" s="284"/>
      <c r="DC42" s="270"/>
      <c r="DD42" s="301"/>
      <c r="DE42" s="295"/>
      <c r="DF42" s="270"/>
      <c r="DG42" s="278"/>
      <c r="DH42" s="284"/>
      <c r="DI42" s="270"/>
      <c r="DJ42" s="270"/>
      <c r="DL42" s="139" t="str">
        <f t="shared" si="139"/>
        <v>10G 10 km SFP+</v>
      </c>
      <c r="DM42" s="210">
        <f t="shared" si="7"/>
        <v>6888855</v>
      </c>
      <c r="DN42" s="210">
        <f t="shared" si="8"/>
        <v>5290672</v>
      </c>
      <c r="DO42" s="210">
        <f t="shared" si="9"/>
        <v>0</v>
      </c>
      <c r="DP42" s="210">
        <f t="shared" si="10"/>
        <v>0</v>
      </c>
      <c r="DQ42" s="210">
        <f t="shared" si="11"/>
        <v>0</v>
      </c>
      <c r="DR42" s="210">
        <f t="shared" si="12"/>
        <v>0</v>
      </c>
      <c r="DS42" s="210">
        <f t="shared" si="13"/>
        <v>0</v>
      </c>
      <c r="DT42" s="210">
        <f t="shared" si="14"/>
        <v>0</v>
      </c>
      <c r="DU42" s="210">
        <f t="shared" si="15"/>
        <v>0</v>
      </c>
      <c r="DV42" s="210">
        <f t="shared" si="16"/>
        <v>0</v>
      </c>
      <c r="DW42" s="210">
        <f t="shared" si="17"/>
        <v>0</v>
      </c>
      <c r="DY42" s="139" t="str">
        <f t="shared" si="140"/>
        <v>10G 10 km SFP+</v>
      </c>
      <c r="DZ42" s="210">
        <f t="shared" si="19"/>
        <v>0</v>
      </c>
      <c r="EA42" s="210">
        <f t="shared" si="20"/>
        <v>0</v>
      </c>
      <c r="EB42" s="210">
        <f t="shared" si="21"/>
        <v>0</v>
      </c>
      <c r="EC42" s="210">
        <f t="shared" si="22"/>
        <v>0</v>
      </c>
      <c r="ED42" s="210">
        <f t="shared" si="23"/>
        <v>0</v>
      </c>
      <c r="EE42" s="210">
        <f t="shared" si="24"/>
        <v>0</v>
      </c>
      <c r="EF42" s="210">
        <f t="shared" si="25"/>
        <v>0</v>
      </c>
      <c r="EG42" s="210">
        <f t="shared" si="26"/>
        <v>0</v>
      </c>
      <c r="EH42" s="210">
        <f t="shared" si="27"/>
        <v>0</v>
      </c>
      <c r="EI42" s="210">
        <f t="shared" si="28"/>
        <v>0</v>
      </c>
      <c r="EJ42" s="210">
        <f t="shared" si="29"/>
        <v>0</v>
      </c>
      <c r="EL42" s="139" t="str">
        <f t="shared" si="141"/>
        <v>10G 10 km SFP+</v>
      </c>
      <c r="EM42" s="210">
        <f t="shared" si="31"/>
        <v>6888855</v>
      </c>
      <c r="EN42" s="210">
        <f t="shared" si="32"/>
        <v>5290672</v>
      </c>
      <c r="EO42" s="210">
        <f t="shared" si="33"/>
        <v>0</v>
      </c>
      <c r="EP42" s="210">
        <f t="shared" si="34"/>
        <v>0</v>
      </c>
      <c r="EQ42" s="210">
        <f t="shared" si="35"/>
        <v>0</v>
      </c>
      <c r="ER42" s="210">
        <f t="shared" si="36"/>
        <v>0</v>
      </c>
      <c r="ES42" s="210">
        <f t="shared" si="37"/>
        <v>0</v>
      </c>
      <c r="ET42" s="210">
        <f t="shared" si="38"/>
        <v>0</v>
      </c>
      <c r="EU42" s="210">
        <f t="shared" si="39"/>
        <v>0</v>
      </c>
      <c r="EV42" s="210">
        <f t="shared" si="40"/>
        <v>0</v>
      </c>
      <c r="EW42" s="210">
        <f t="shared" si="41"/>
        <v>0</v>
      </c>
      <c r="EY42" s="139" t="str">
        <f t="shared" si="42"/>
        <v>10G 10 km SFP+</v>
      </c>
      <c r="EZ42" s="210">
        <f t="shared" si="142"/>
        <v>6888855</v>
      </c>
      <c r="FA42" s="210">
        <f t="shared" si="143"/>
        <v>5290672</v>
      </c>
      <c r="FB42" s="210">
        <f t="shared" si="144"/>
        <v>0</v>
      </c>
      <c r="FC42" s="210">
        <f t="shared" si="145"/>
        <v>0</v>
      </c>
      <c r="FD42" s="210">
        <f t="shared" si="146"/>
        <v>0</v>
      </c>
      <c r="FE42" s="210">
        <f t="shared" si="147"/>
        <v>0</v>
      </c>
      <c r="FF42" s="210">
        <f t="shared" si="148"/>
        <v>0</v>
      </c>
      <c r="FG42" s="210">
        <f t="shared" si="149"/>
        <v>0</v>
      </c>
      <c r="FH42" s="210">
        <f t="shared" si="150"/>
        <v>0</v>
      </c>
      <c r="FI42" s="210">
        <f t="shared" si="151"/>
        <v>0</v>
      </c>
      <c r="FJ42" s="210">
        <f t="shared" si="152"/>
        <v>0</v>
      </c>
      <c r="FL42" s="139" t="str">
        <f t="shared" si="153"/>
        <v>10G 10 km SFP+</v>
      </c>
      <c r="FM42" s="233">
        <f t="shared" si="55"/>
        <v>20.666564999999999</v>
      </c>
      <c r="FN42" s="233">
        <f t="shared" si="56"/>
        <v>15.872016</v>
      </c>
      <c r="FO42" s="233">
        <f t="shared" si="57"/>
        <v>0</v>
      </c>
      <c r="FP42" s="233">
        <f t="shared" si="58"/>
        <v>0</v>
      </c>
      <c r="FQ42" s="233">
        <f t="shared" si="59"/>
        <v>0</v>
      </c>
      <c r="FR42" s="233">
        <f t="shared" si="60"/>
        <v>0</v>
      </c>
      <c r="FS42" s="233">
        <f t="shared" si="61"/>
        <v>0</v>
      </c>
      <c r="FT42" s="233">
        <f t="shared" si="62"/>
        <v>0</v>
      </c>
      <c r="FU42" s="233">
        <f t="shared" si="63"/>
        <v>0</v>
      </c>
      <c r="FV42" s="233">
        <f t="shared" si="64"/>
        <v>0</v>
      </c>
      <c r="FW42" s="233">
        <f t="shared" si="65"/>
        <v>0</v>
      </c>
      <c r="FY42" s="139" t="str">
        <f t="shared" si="154"/>
        <v>10G 10 km SFP+</v>
      </c>
      <c r="FZ42" s="233">
        <f t="shared" si="67"/>
        <v>0</v>
      </c>
      <c r="GA42" s="233">
        <f t="shared" si="68"/>
        <v>0</v>
      </c>
      <c r="GB42" s="233">
        <f t="shared" si="69"/>
        <v>0</v>
      </c>
      <c r="GC42" s="233">
        <f t="shared" si="70"/>
        <v>0</v>
      </c>
      <c r="GD42" s="233">
        <f t="shared" si="71"/>
        <v>0</v>
      </c>
      <c r="GE42" s="233">
        <f t="shared" si="72"/>
        <v>0</v>
      </c>
      <c r="GF42" s="233">
        <f t="shared" si="73"/>
        <v>0</v>
      </c>
      <c r="GG42" s="233">
        <f t="shared" si="74"/>
        <v>0</v>
      </c>
      <c r="GH42" s="233">
        <f t="shared" si="75"/>
        <v>0</v>
      </c>
      <c r="GI42" s="233">
        <f t="shared" si="76"/>
        <v>0</v>
      </c>
      <c r="GJ42" s="233">
        <f t="shared" si="77"/>
        <v>0</v>
      </c>
      <c r="GL42" s="139" t="str">
        <f t="shared" si="155"/>
        <v>10G 10 km SFP+</v>
      </c>
      <c r="GM42" s="310">
        <f t="shared" si="79"/>
        <v>34.444274999999998</v>
      </c>
      <c r="GN42" s="310">
        <f t="shared" si="80"/>
        <v>26.45336</v>
      </c>
      <c r="GO42" s="310">
        <f t="shared" si="81"/>
        <v>0</v>
      </c>
      <c r="GP42" s="310">
        <f t="shared" si="82"/>
        <v>0</v>
      </c>
      <c r="GQ42" s="310">
        <f t="shared" si="83"/>
        <v>0</v>
      </c>
      <c r="GR42" s="310">
        <f t="shared" si="84"/>
        <v>0</v>
      </c>
      <c r="GS42" s="310">
        <f t="shared" si="85"/>
        <v>0</v>
      </c>
      <c r="GT42" s="310">
        <f t="shared" si="86"/>
        <v>0</v>
      </c>
      <c r="GU42" s="310">
        <f t="shared" si="87"/>
        <v>0</v>
      </c>
      <c r="GV42" s="310">
        <f t="shared" si="88"/>
        <v>0</v>
      </c>
      <c r="GW42" s="310">
        <f t="shared" si="89"/>
        <v>0</v>
      </c>
      <c r="GY42" s="139" t="str">
        <f t="shared" si="90"/>
        <v>10G 10 km SFP+</v>
      </c>
      <c r="GZ42" s="307">
        <f>IF(EZ42=0,"",($HE$5*10^-6*Ethernet!P710*'Lenses &amp; detectors'!EZ42))</f>
        <v>12.490105700359853</v>
      </c>
      <c r="HA42" s="307">
        <f>IF(FA42=0,"",($HE$5*10^-6*Ethernet!Q710*'Lenses &amp; detectors'!FA42))</f>
        <v>8.5816827638496473</v>
      </c>
      <c r="HB42" s="307" t="str">
        <f>IF(FB42=0,"",($HE$5*10^-6*Ethernet!R710*'Lenses &amp; detectors'!FB42))</f>
        <v/>
      </c>
      <c r="HC42" s="307" t="str">
        <f>IF(FC42=0,"",($HE$5*10^-6*Ethernet!S710*'Lenses &amp; detectors'!FC42))</f>
        <v/>
      </c>
      <c r="HD42" s="307" t="str">
        <f>IF(FD42=0,"",($HE$5*10^-6*Ethernet!T710*'Lenses &amp; detectors'!FD42))</f>
        <v/>
      </c>
      <c r="HE42" s="307" t="str">
        <f>IF(FE42=0,"",($HE$5*10^-6*Ethernet!U710*'Lenses &amp; detectors'!FE42))</f>
        <v/>
      </c>
      <c r="HF42" s="307" t="str">
        <f>IF(FF42=0,"",($HE$5*10^-6*Ethernet!V710*'Lenses &amp; detectors'!FF42))</f>
        <v/>
      </c>
      <c r="HG42" s="307" t="str">
        <f>IF(FG42=0,"",($HE$5*10^-6*Ethernet!W710*'Lenses &amp; detectors'!FG42))</f>
        <v/>
      </c>
      <c r="HH42" s="307" t="str">
        <f>IF(FH42=0,"",($HE$5*10^-6*Ethernet!X710*'Lenses &amp; detectors'!FH42))</f>
        <v/>
      </c>
      <c r="HI42" s="307" t="str">
        <f>IF(FI42=0,"",($HE$5*10^-6*Ethernet!Y710*'Lenses &amp; detectors'!FI42))</f>
        <v/>
      </c>
      <c r="HJ42" s="307" t="str">
        <f>IF(FJ42=0,"",($HE$5*10^-6*Ethernet!Z710*'Lenses &amp; detectors'!FJ42))</f>
        <v/>
      </c>
      <c r="HL42" s="139" t="str">
        <f t="shared" si="91"/>
        <v>10G 10 km SFP+</v>
      </c>
      <c r="HM42" s="233">
        <f t="shared" si="92"/>
        <v>3</v>
      </c>
      <c r="HN42" s="233">
        <f t="shared" si="93"/>
        <v>3</v>
      </c>
      <c r="HO42" s="233" t="str">
        <f t="shared" si="94"/>
        <v/>
      </c>
      <c r="HP42" s="233" t="str">
        <f t="shared" si="95"/>
        <v/>
      </c>
      <c r="HQ42" s="233" t="str">
        <f t="shared" si="96"/>
        <v/>
      </c>
      <c r="HR42" s="233" t="str">
        <f t="shared" si="97"/>
        <v/>
      </c>
      <c r="HS42" s="233" t="str">
        <f t="shared" si="98"/>
        <v/>
      </c>
      <c r="HT42" s="233" t="str">
        <f t="shared" si="99"/>
        <v/>
      </c>
      <c r="HU42" s="233" t="str">
        <f t="shared" si="100"/>
        <v/>
      </c>
      <c r="HV42" s="233" t="str">
        <f t="shared" si="101"/>
        <v/>
      </c>
      <c r="HW42" s="233" t="str">
        <f t="shared" si="102"/>
        <v/>
      </c>
      <c r="HY42" s="139" t="str">
        <f t="shared" si="103"/>
        <v>10G 10 km SFP+</v>
      </c>
      <c r="HZ42" s="233" t="str">
        <f t="shared" si="104"/>
        <v/>
      </c>
      <c r="IA42" s="233" t="str">
        <f t="shared" si="105"/>
        <v/>
      </c>
      <c r="IB42" s="233" t="str">
        <f t="shared" si="106"/>
        <v/>
      </c>
      <c r="IC42" s="233" t="str">
        <f t="shared" si="107"/>
        <v/>
      </c>
      <c r="ID42" s="233" t="str">
        <f t="shared" si="108"/>
        <v/>
      </c>
      <c r="IE42" s="233" t="str">
        <f t="shared" si="109"/>
        <v/>
      </c>
      <c r="IF42" s="233" t="str">
        <f t="shared" si="110"/>
        <v/>
      </c>
      <c r="IG42" s="233" t="str">
        <f t="shared" si="111"/>
        <v/>
      </c>
      <c r="IH42" s="233" t="str">
        <f t="shared" si="112"/>
        <v/>
      </c>
      <c r="II42" s="233" t="str">
        <f t="shared" si="113"/>
        <v/>
      </c>
      <c r="IJ42" s="233" t="str">
        <f t="shared" si="114"/>
        <v/>
      </c>
      <c r="IL42" s="139" t="str">
        <f t="shared" si="115"/>
        <v>10G 10 km SFP+</v>
      </c>
      <c r="IM42" s="233">
        <f t="shared" si="116"/>
        <v>5</v>
      </c>
      <c r="IN42" s="233">
        <f t="shared" si="117"/>
        <v>5</v>
      </c>
      <c r="IO42" s="233" t="str">
        <f t="shared" si="118"/>
        <v/>
      </c>
      <c r="IP42" s="233" t="str">
        <f t="shared" si="119"/>
        <v/>
      </c>
      <c r="IQ42" s="233" t="str">
        <f t="shared" si="120"/>
        <v/>
      </c>
      <c r="IR42" s="233" t="str">
        <f t="shared" si="121"/>
        <v/>
      </c>
      <c r="IS42" s="233" t="str">
        <f t="shared" si="122"/>
        <v/>
      </c>
      <c r="IT42" s="233" t="str">
        <f t="shared" si="123"/>
        <v/>
      </c>
      <c r="IU42" s="233" t="str">
        <f t="shared" si="124"/>
        <v/>
      </c>
      <c r="IV42" s="233" t="str">
        <f t="shared" si="125"/>
        <v/>
      </c>
      <c r="IW42" s="233" t="str">
        <f t="shared" si="126"/>
        <v/>
      </c>
      <c r="IY42" s="139" t="str">
        <f t="shared" si="127"/>
        <v>10G 10 km SFP+</v>
      </c>
      <c r="IZ42" s="233">
        <f t="shared" si="128"/>
        <v>1.8130887789567138</v>
      </c>
      <c r="JA42" s="233">
        <f t="shared" si="129"/>
        <v>1.6220402179249909</v>
      </c>
      <c r="JB42" s="233" t="str">
        <f t="shared" si="130"/>
        <v/>
      </c>
      <c r="JC42" s="233" t="str">
        <f t="shared" si="131"/>
        <v/>
      </c>
      <c r="JD42" s="233" t="str">
        <f t="shared" si="132"/>
        <v/>
      </c>
      <c r="JE42" s="233" t="str">
        <f t="shared" si="133"/>
        <v/>
      </c>
      <c r="JF42" s="233" t="str">
        <f t="shared" si="134"/>
        <v/>
      </c>
      <c r="JG42" s="233" t="str">
        <f t="shared" si="135"/>
        <v/>
      </c>
      <c r="JH42" s="233" t="str">
        <f t="shared" si="136"/>
        <v/>
      </c>
      <c r="JI42" s="233" t="str">
        <f t="shared" si="137"/>
        <v/>
      </c>
      <c r="JJ42" s="233" t="str">
        <f t="shared" si="138"/>
        <v/>
      </c>
    </row>
    <row r="43" spans="1:270">
      <c r="A43" s="110" t="s">
        <v>34</v>
      </c>
      <c r="B43" s="139" t="str">
        <f>Ethernet!B191</f>
        <v>10G 40 km XFP</v>
      </c>
      <c r="C43" s="210">
        <f>Ethernet!C191</f>
        <v>0</v>
      </c>
      <c r="D43" s="210">
        <f>Ethernet!D191</f>
        <v>0</v>
      </c>
      <c r="E43" s="210">
        <f>Ethernet!E191</f>
        <v>0</v>
      </c>
      <c r="F43" s="210">
        <f>Ethernet!F191</f>
        <v>0</v>
      </c>
      <c r="G43" s="210">
        <f>Ethernet!G191</f>
        <v>0</v>
      </c>
      <c r="H43" s="210">
        <f>Ethernet!H191</f>
        <v>0</v>
      </c>
      <c r="I43" s="210">
        <f>Ethernet!I191</f>
        <v>0</v>
      </c>
      <c r="J43" s="210">
        <f>Ethernet!J191</f>
        <v>0</v>
      </c>
      <c r="K43" s="210">
        <f>Ethernet!K191</f>
        <v>0</v>
      </c>
      <c r="L43" s="210">
        <f>Ethernet!L191</f>
        <v>0</v>
      </c>
      <c r="M43" s="210">
        <f>Ethernet!M191</f>
        <v>0</v>
      </c>
      <c r="O43" s="139" t="str">
        <f t="shared" si="0"/>
        <v>10G 40 km XFP</v>
      </c>
      <c r="P43" s="210">
        <f>Ethernet!C277</f>
        <v>156269</v>
      </c>
      <c r="Q43" s="210">
        <f>Ethernet!D277</f>
        <v>65850</v>
      </c>
      <c r="R43" s="210">
        <f>Ethernet!E277</f>
        <v>0</v>
      </c>
      <c r="S43" s="210">
        <f>Ethernet!F277</f>
        <v>0</v>
      </c>
      <c r="T43" s="210">
        <f>Ethernet!G277</f>
        <v>0</v>
      </c>
      <c r="U43" s="210">
        <f>Ethernet!H277</f>
        <v>0</v>
      </c>
      <c r="V43" s="210">
        <f>Ethernet!I277</f>
        <v>0</v>
      </c>
      <c r="W43" s="210">
        <f>Ethernet!J277</f>
        <v>0</v>
      </c>
      <c r="X43" s="210">
        <f>Ethernet!K277</f>
        <v>0</v>
      </c>
      <c r="Y43" s="210">
        <f>Ethernet!L277</f>
        <v>0</v>
      </c>
      <c r="Z43" s="210">
        <f>Ethernet!M277</f>
        <v>0</v>
      </c>
      <c r="AB43" s="139" t="str">
        <f t="shared" si="1"/>
        <v>10G 40 km XFP</v>
      </c>
      <c r="AC43" s="210">
        <f>Ethernet!C105</f>
        <v>0</v>
      </c>
      <c r="AD43" s="210">
        <f>Ethernet!D105</f>
        <v>0</v>
      </c>
      <c r="AE43" s="210">
        <f>Ethernet!E105</f>
        <v>0</v>
      </c>
      <c r="AF43" s="210">
        <f>Ethernet!F105</f>
        <v>0</v>
      </c>
      <c r="AG43" s="210">
        <f>Ethernet!G105</f>
        <v>0</v>
      </c>
      <c r="AH43" s="210">
        <f>Ethernet!H105</f>
        <v>0</v>
      </c>
      <c r="AI43" s="210">
        <f>Ethernet!I105</f>
        <v>0</v>
      </c>
      <c r="AJ43" s="210">
        <f>Ethernet!J105</f>
        <v>0</v>
      </c>
      <c r="AK43" s="210">
        <f>Ethernet!K105</f>
        <v>0</v>
      </c>
      <c r="AL43" s="210">
        <f>Ethernet!L105</f>
        <v>0</v>
      </c>
      <c r="AM43" s="210">
        <f>Ethernet!M105</f>
        <v>0</v>
      </c>
      <c r="AO43" s="139" t="str">
        <f t="shared" si="2"/>
        <v>10G 40 km XFP</v>
      </c>
      <c r="AP43" s="210">
        <f>Ethernet!C363</f>
        <v>0</v>
      </c>
      <c r="AQ43" s="210">
        <f>Ethernet!D363</f>
        <v>0</v>
      </c>
      <c r="AR43" s="210">
        <f>Ethernet!E363</f>
        <v>0</v>
      </c>
      <c r="AS43" s="210">
        <f>Ethernet!F363</f>
        <v>0</v>
      </c>
      <c r="AT43" s="210">
        <f>Ethernet!G363</f>
        <v>0</v>
      </c>
      <c r="AU43" s="210">
        <f>Ethernet!H363</f>
        <v>0</v>
      </c>
      <c r="AV43" s="210">
        <f>Ethernet!I363</f>
        <v>0</v>
      </c>
      <c r="AW43" s="210">
        <f>Ethernet!J363</f>
        <v>0</v>
      </c>
      <c r="AX43" s="210">
        <f>Ethernet!K363</f>
        <v>0</v>
      </c>
      <c r="AY43" s="210">
        <f>Ethernet!L363</f>
        <v>0</v>
      </c>
      <c r="AZ43" s="210">
        <f>Ethernet!M363</f>
        <v>0</v>
      </c>
      <c r="BB43" s="139" t="str">
        <f t="shared" si="3"/>
        <v>10G 40 km XFP</v>
      </c>
      <c r="BC43" s="210">
        <f>Ethernet!C449</f>
        <v>0</v>
      </c>
      <c r="BD43" s="210">
        <f>Ethernet!D449</f>
        <v>0</v>
      </c>
      <c r="BE43" s="210">
        <f>Ethernet!E449</f>
        <v>0</v>
      </c>
      <c r="BF43" s="210">
        <f>Ethernet!F449</f>
        <v>0</v>
      </c>
      <c r="BG43" s="210">
        <f>Ethernet!G449</f>
        <v>0</v>
      </c>
      <c r="BH43" s="210">
        <f>Ethernet!H449</f>
        <v>0</v>
      </c>
      <c r="BI43" s="210">
        <f>Ethernet!I449</f>
        <v>0</v>
      </c>
      <c r="BJ43" s="210">
        <f>Ethernet!J449</f>
        <v>0</v>
      </c>
      <c r="BK43" s="210">
        <f>Ethernet!K449</f>
        <v>0</v>
      </c>
      <c r="BL43" s="210">
        <f>Ethernet!L449</f>
        <v>0</v>
      </c>
      <c r="BM43" s="210">
        <f>Ethernet!M449</f>
        <v>0</v>
      </c>
      <c r="BO43" s="139" t="str">
        <f t="shared" si="4"/>
        <v>10G 40 km XFP</v>
      </c>
      <c r="BP43" s="272"/>
      <c r="BQ43" s="272"/>
      <c r="BR43" s="272"/>
      <c r="BS43" s="272"/>
      <c r="BT43" s="272"/>
      <c r="BU43" s="272"/>
      <c r="BV43" s="272"/>
      <c r="BW43" s="272"/>
      <c r="BX43" s="272"/>
      <c r="BY43" s="272"/>
      <c r="BZ43" s="272"/>
      <c r="CB43" s="139" t="str">
        <f t="shared" si="5"/>
        <v>10G 40 km XFP</v>
      </c>
      <c r="CC43" s="272"/>
      <c r="CD43" s="272"/>
      <c r="CE43" s="272"/>
      <c r="CF43" s="272"/>
      <c r="CG43" s="272"/>
      <c r="CH43" s="272"/>
      <c r="CI43" s="272"/>
      <c r="CJ43" s="272"/>
      <c r="CK43" s="272"/>
      <c r="CL43" s="272"/>
      <c r="CM43" s="272"/>
      <c r="CN43" s="214"/>
      <c r="CP43" s="270"/>
      <c r="CQ43" s="270"/>
      <c r="CR43" s="301"/>
      <c r="CS43" s="293">
        <v>1</v>
      </c>
      <c r="CT43" s="265">
        <v>1</v>
      </c>
      <c r="CU43" s="300">
        <v>1</v>
      </c>
      <c r="CV43" s="295"/>
      <c r="CW43" s="270"/>
      <c r="CX43" s="278"/>
      <c r="CY43" s="284"/>
      <c r="CZ43" s="270"/>
      <c r="DA43" s="278"/>
      <c r="DB43" s="284"/>
      <c r="DC43" s="270"/>
      <c r="DD43" s="301"/>
      <c r="DE43" s="295"/>
      <c r="DF43" s="270"/>
      <c r="DG43" s="278"/>
      <c r="DH43" s="284"/>
      <c r="DI43" s="270"/>
      <c r="DJ43" s="270"/>
      <c r="DL43" s="139" t="str">
        <f t="shared" si="139"/>
        <v>10G 40 km XFP</v>
      </c>
      <c r="DM43" s="210">
        <f t="shared" si="7"/>
        <v>156269</v>
      </c>
      <c r="DN43" s="210">
        <f t="shared" si="8"/>
        <v>65850</v>
      </c>
      <c r="DO43" s="210">
        <f t="shared" si="9"/>
        <v>0</v>
      </c>
      <c r="DP43" s="210">
        <f t="shared" si="10"/>
        <v>0</v>
      </c>
      <c r="DQ43" s="210">
        <f t="shared" si="11"/>
        <v>0</v>
      </c>
      <c r="DR43" s="210">
        <f t="shared" si="12"/>
        <v>0</v>
      </c>
      <c r="DS43" s="210">
        <f t="shared" si="13"/>
        <v>0</v>
      </c>
      <c r="DT43" s="210">
        <f t="shared" si="14"/>
        <v>0</v>
      </c>
      <c r="DU43" s="210">
        <f t="shared" si="15"/>
        <v>0</v>
      </c>
      <c r="DV43" s="210">
        <f t="shared" si="16"/>
        <v>0</v>
      </c>
      <c r="DW43" s="210">
        <f t="shared" si="17"/>
        <v>0</v>
      </c>
      <c r="DY43" s="139" t="str">
        <f t="shared" si="140"/>
        <v>10G 40 km XFP</v>
      </c>
      <c r="DZ43" s="210">
        <f t="shared" si="19"/>
        <v>0</v>
      </c>
      <c r="EA43" s="210">
        <f t="shared" si="20"/>
        <v>0</v>
      </c>
      <c r="EB43" s="210">
        <f t="shared" si="21"/>
        <v>0</v>
      </c>
      <c r="EC43" s="210">
        <f t="shared" si="22"/>
        <v>0</v>
      </c>
      <c r="ED43" s="210">
        <f t="shared" si="23"/>
        <v>0</v>
      </c>
      <c r="EE43" s="210">
        <f t="shared" si="24"/>
        <v>0</v>
      </c>
      <c r="EF43" s="210">
        <f t="shared" si="25"/>
        <v>0</v>
      </c>
      <c r="EG43" s="210">
        <f t="shared" si="26"/>
        <v>0</v>
      </c>
      <c r="EH43" s="210">
        <f t="shared" si="27"/>
        <v>0</v>
      </c>
      <c r="EI43" s="210">
        <f t="shared" si="28"/>
        <v>0</v>
      </c>
      <c r="EJ43" s="210">
        <f t="shared" si="29"/>
        <v>0</v>
      </c>
      <c r="EL43" s="139" t="str">
        <f t="shared" si="141"/>
        <v>10G 40 km XFP</v>
      </c>
      <c r="EM43" s="210">
        <f t="shared" si="31"/>
        <v>156269</v>
      </c>
      <c r="EN43" s="210">
        <f t="shared" si="32"/>
        <v>65850</v>
      </c>
      <c r="EO43" s="210">
        <f t="shared" si="33"/>
        <v>0</v>
      </c>
      <c r="EP43" s="210">
        <f t="shared" si="34"/>
        <v>0</v>
      </c>
      <c r="EQ43" s="210">
        <f t="shared" si="35"/>
        <v>0</v>
      </c>
      <c r="ER43" s="210">
        <f t="shared" si="36"/>
        <v>0</v>
      </c>
      <c r="ES43" s="210">
        <f t="shared" si="37"/>
        <v>0</v>
      </c>
      <c r="ET43" s="210">
        <f t="shared" si="38"/>
        <v>0</v>
      </c>
      <c r="EU43" s="210">
        <f t="shared" si="39"/>
        <v>0</v>
      </c>
      <c r="EV43" s="210">
        <f t="shared" si="40"/>
        <v>0</v>
      </c>
      <c r="EW43" s="210">
        <f t="shared" si="41"/>
        <v>0</v>
      </c>
      <c r="EY43" s="139" t="str">
        <f t="shared" si="42"/>
        <v>10G 40 km XFP</v>
      </c>
      <c r="EZ43" s="210">
        <f t="shared" si="142"/>
        <v>156269</v>
      </c>
      <c r="FA43" s="210">
        <f t="shared" si="143"/>
        <v>65850</v>
      </c>
      <c r="FB43" s="210">
        <f t="shared" si="144"/>
        <v>0</v>
      </c>
      <c r="FC43" s="210">
        <f t="shared" si="145"/>
        <v>0</v>
      </c>
      <c r="FD43" s="210">
        <f t="shared" si="146"/>
        <v>0</v>
      </c>
      <c r="FE43" s="210">
        <f t="shared" si="147"/>
        <v>0</v>
      </c>
      <c r="FF43" s="210">
        <f t="shared" si="148"/>
        <v>0</v>
      </c>
      <c r="FG43" s="210">
        <f t="shared" si="149"/>
        <v>0</v>
      </c>
      <c r="FH43" s="210">
        <f t="shared" si="150"/>
        <v>0</v>
      </c>
      <c r="FI43" s="210">
        <f t="shared" si="151"/>
        <v>0</v>
      </c>
      <c r="FJ43" s="210">
        <f t="shared" si="152"/>
        <v>0</v>
      </c>
      <c r="FL43" s="139" t="str">
        <f t="shared" si="153"/>
        <v>10G 40 km XFP</v>
      </c>
      <c r="FM43" s="233">
        <f t="shared" si="55"/>
        <v>0.46880699999999997</v>
      </c>
      <c r="FN43" s="233">
        <f t="shared" si="56"/>
        <v>0.19755</v>
      </c>
      <c r="FO43" s="233">
        <f t="shared" si="57"/>
        <v>0</v>
      </c>
      <c r="FP43" s="233">
        <f t="shared" si="58"/>
        <v>0</v>
      </c>
      <c r="FQ43" s="233">
        <f t="shared" si="59"/>
        <v>0</v>
      </c>
      <c r="FR43" s="233">
        <f t="shared" si="60"/>
        <v>0</v>
      </c>
      <c r="FS43" s="233">
        <f t="shared" si="61"/>
        <v>0</v>
      </c>
      <c r="FT43" s="233">
        <f t="shared" si="62"/>
        <v>0</v>
      </c>
      <c r="FU43" s="233">
        <f t="shared" si="63"/>
        <v>0</v>
      </c>
      <c r="FV43" s="233">
        <f t="shared" si="64"/>
        <v>0</v>
      </c>
      <c r="FW43" s="233">
        <f t="shared" si="65"/>
        <v>0</v>
      </c>
      <c r="FY43" s="139" t="str">
        <f t="shared" si="154"/>
        <v>10G 40 km XFP</v>
      </c>
      <c r="FZ43" s="233">
        <f t="shared" si="67"/>
        <v>0</v>
      </c>
      <c r="GA43" s="233">
        <f t="shared" si="68"/>
        <v>0</v>
      </c>
      <c r="GB43" s="233">
        <f t="shared" si="69"/>
        <v>0</v>
      </c>
      <c r="GC43" s="233">
        <f t="shared" si="70"/>
        <v>0</v>
      </c>
      <c r="GD43" s="233">
        <f t="shared" si="71"/>
        <v>0</v>
      </c>
      <c r="GE43" s="233">
        <f t="shared" si="72"/>
        <v>0</v>
      </c>
      <c r="GF43" s="233">
        <f t="shared" si="73"/>
        <v>0</v>
      </c>
      <c r="GG43" s="233">
        <f t="shared" si="74"/>
        <v>0</v>
      </c>
      <c r="GH43" s="233">
        <f t="shared" si="75"/>
        <v>0</v>
      </c>
      <c r="GI43" s="233">
        <f t="shared" si="76"/>
        <v>0</v>
      </c>
      <c r="GJ43" s="233">
        <f t="shared" si="77"/>
        <v>0</v>
      </c>
      <c r="GL43" s="139" t="str">
        <f t="shared" si="155"/>
        <v>10G 40 km XFP</v>
      </c>
      <c r="GM43" s="310">
        <f t="shared" si="79"/>
        <v>0.78134499999999996</v>
      </c>
      <c r="GN43" s="310">
        <f t="shared" si="80"/>
        <v>0.32924999999999999</v>
      </c>
      <c r="GO43" s="310">
        <f t="shared" si="81"/>
        <v>0</v>
      </c>
      <c r="GP43" s="310">
        <f t="shared" si="82"/>
        <v>0</v>
      </c>
      <c r="GQ43" s="310">
        <f t="shared" si="83"/>
        <v>0</v>
      </c>
      <c r="GR43" s="310">
        <f t="shared" si="84"/>
        <v>0</v>
      </c>
      <c r="GS43" s="310">
        <f t="shared" si="85"/>
        <v>0</v>
      </c>
      <c r="GT43" s="310">
        <f t="shared" si="86"/>
        <v>0</v>
      </c>
      <c r="GU43" s="310">
        <f t="shared" si="87"/>
        <v>0</v>
      </c>
      <c r="GV43" s="310">
        <f t="shared" si="88"/>
        <v>0</v>
      </c>
      <c r="GW43" s="310">
        <f t="shared" si="89"/>
        <v>0</v>
      </c>
      <c r="GY43" s="139" t="str">
        <f t="shared" si="90"/>
        <v>10G 40 km XFP</v>
      </c>
      <c r="GZ43" s="307">
        <f>IF(EZ43=0,"",($HE$5*10^-6*Ethernet!P711*'Lenses &amp; detectors'!EZ43))</f>
        <v>1.4025170305648078</v>
      </c>
      <c r="HA43" s="307">
        <f>IF(FA43=0,"",($HE$5*10^-6*Ethernet!Q711*'Lenses &amp; detectors'!FA43))</f>
        <v>0.59018402239003709</v>
      </c>
      <c r="HB43" s="307" t="str">
        <f>IF(FB43=0,"",($HE$5*10^-6*Ethernet!R711*'Lenses &amp; detectors'!FB43))</f>
        <v/>
      </c>
      <c r="HC43" s="307" t="str">
        <f>IF(FC43=0,"",($HE$5*10^-6*Ethernet!S711*'Lenses &amp; detectors'!FC43))</f>
        <v/>
      </c>
      <c r="HD43" s="307" t="str">
        <f>IF(FD43=0,"",($HE$5*10^-6*Ethernet!T711*'Lenses &amp; detectors'!FD43))</f>
        <v/>
      </c>
      <c r="HE43" s="307" t="str">
        <f>IF(FE43=0,"",($HE$5*10^-6*Ethernet!U711*'Lenses &amp; detectors'!FE43))</f>
        <v/>
      </c>
      <c r="HF43" s="307" t="str">
        <f>IF(FF43=0,"",($HE$5*10^-6*Ethernet!V711*'Lenses &amp; detectors'!FF43))</f>
        <v/>
      </c>
      <c r="HG43" s="307" t="str">
        <f>IF(FG43=0,"",($HE$5*10^-6*Ethernet!W711*'Lenses &amp; detectors'!FG43))</f>
        <v/>
      </c>
      <c r="HH43" s="307" t="str">
        <f>IF(FH43=0,"",($HE$5*10^-6*Ethernet!X711*'Lenses &amp; detectors'!FH43))</f>
        <v/>
      </c>
      <c r="HI43" s="307" t="str">
        <f>IF(FI43=0,"",($HE$5*10^-6*Ethernet!Y711*'Lenses &amp; detectors'!FI43))</f>
        <v/>
      </c>
      <c r="HJ43" s="307" t="str">
        <f>IF(FJ43=0,"",($HE$5*10^-6*Ethernet!Z711*'Lenses &amp; detectors'!FJ43))</f>
        <v/>
      </c>
      <c r="HL43" s="139" t="str">
        <f t="shared" si="91"/>
        <v>10G 40 km XFP</v>
      </c>
      <c r="HM43" s="233">
        <f t="shared" si="92"/>
        <v>3</v>
      </c>
      <c r="HN43" s="233">
        <f t="shared" si="93"/>
        <v>3</v>
      </c>
      <c r="HO43" s="233" t="str">
        <f t="shared" si="94"/>
        <v/>
      </c>
      <c r="HP43" s="233" t="str">
        <f t="shared" si="95"/>
        <v/>
      </c>
      <c r="HQ43" s="233" t="str">
        <f t="shared" si="96"/>
        <v/>
      </c>
      <c r="HR43" s="233" t="str">
        <f t="shared" si="97"/>
        <v/>
      </c>
      <c r="HS43" s="233" t="str">
        <f t="shared" si="98"/>
        <v/>
      </c>
      <c r="HT43" s="233" t="str">
        <f t="shared" si="99"/>
        <v/>
      </c>
      <c r="HU43" s="233" t="str">
        <f t="shared" si="100"/>
        <v/>
      </c>
      <c r="HV43" s="233" t="str">
        <f t="shared" si="101"/>
        <v/>
      </c>
      <c r="HW43" s="233" t="str">
        <f t="shared" si="102"/>
        <v/>
      </c>
      <c r="HY43" s="139" t="str">
        <f t="shared" si="103"/>
        <v>10G 40 km XFP</v>
      </c>
      <c r="HZ43" s="233" t="str">
        <f t="shared" si="104"/>
        <v/>
      </c>
      <c r="IA43" s="233" t="str">
        <f t="shared" si="105"/>
        <v/>
      </c>
      <c r="IB43" s="233" t="str">
        <f t="shared" si="106"/>
        <v/>
      </c>
      <c r="IC43" s="233" t="str">
        <f t="shared" si="107"/>
        <v/>
      </c>
      <c r="ID43" s="233" t="str">
        <f t="shared" si="108"/>
        <v/>
      </c>
      <c r="IE43" s="233" t="str">
        <f t="shared" si="109"/>
        <v/>
      </c>
      <c r="IF43" s="233" t="str">
        <f t="shared" si="110"/>
        <v/>
      </c>
      <c r="IG43" s="233" t="str">
        <f t="shared" si="111"/>
        <v/>
      </c>
      <c r="IH43" s="233" t="str">
        <f t="shared" si="112"/>
        <v/>
      </c>
      <c r="II43" s="233" t="str">
        <f t="shared" si="113"/>
        <v/>
      </c>
      <c r="IJ43" s="233" t="str">
        <f t="shared" si="114"/>
        <v/>
      </c>
      <c r="IL43" s="139" t="str">
        <f t="shared" si="115"/>
        <v>10G 40 km XFP</v>
      </c>
      <c r="IM43" s="233">
        <f t="shared" si="116"/>
        <v>5</v>
      </c>
      <c r="IN43" s="233">
        <f t="shared" si="117"/>
        <v>5</v>
      </c>
      <c r="IO43" s="233" t="str">
        <f t="shared" si="118"/>
        <v/>
      </c>
      <c r="IP43" s="233" t="str">
        <f t="shared" si="119"/>
        <v/>
      </c>
      <c r="IQ43" s="233" t="str">
        <f t="shared" si="120"/>
        <v/>
      </c>
      <c r="IR43" s="233" t="str">
        <f t="shared" si="121"/>
        <v/>
      </c>
      <c r="IS43" s="233" t="str">
        <f t="shared" si="122"/>
        <v/>
      </c>
      <c r="IT43" s="233" t="str">
        <f t="shared" si="123"/>
        <v/>
      </c>
      <c r="IU43" s="233" t="str">
        <f t="shared" si="124"/>
        <v/>
      </c>
      <c r="IV43" s="233" t="str">
        <f t="shared" si="125"/>
        <v/>
      </c>
      <c r="IW43" s="233" t="str">
        <f t="shared" si="126"/>
        <v/>
      </c>
      <c r="IY43" s="139" t="str">
        <f t="shared" si="127"/>
        <v>10G 40 km XFP</v>
      </c>
      <c r="IZ43" s="233">
        <f t="shared" si="128"/>
        <v>8.9750176334705394</v>
      </c>
      <c r="JA43" s="233">
        <f t="shared" si="129"/>
        <v>8.9625515928631287</v>
      </c>
      <c r="JB43" s="233" t="str">
        <f t="shared" si="130"/>
        <v/>
      </c>
      <c r="JC43" s="233" t="str">
        <f t="shared" si="131"/>
        <v/>
      </c>
      <c r="JD43" s="233" t="str">
        <f t="shared" si="132"/>
        <v/>
      </c>
      <c r="JE43" s="233" t="str">
        <f t="shared" si="133"/>
        <v/>
      </c>
      <c r="JF43" s="233" t="str">
        <f t="shared" si="134"/>
        <v/>
      </c>
      <c r="JG43" s="233" t="str">
        <f t="shared" si="135"/>
        <v/>
      </c>
      <c r="JH43" s="233" t="str">
        <f t="shared" si="136"/>
        <v/>
      </c>
      <c r="JI43" s="233" t="str">
        <f t="shared" si="137"/>
        <v/>
      </c>
      <c r="JJ43" s="233" t="str">
        <f t="shared" si="138"/>
        <v/>
      </c>
    </row>
    <row r="44" spans="1:270">
      <c r="A44" s="110" t="s">
        <v>34</v>
      </c>
      <c r="B44" s="139" t="str">
        <f>Ethernet!B192</f>
        <v>10G 40 km SFP+</v>
      </c>
      <c r="C44" s="210">
        <f>Ethernet!C192</f>
        <v>0</v>
      </c>
      <c r="D44" s="210">
        <f>Ethernet!D192</f>
        <v>0</v>
      </c>
      <c r="E44" s="210">
        <f>Ethernet!E192</f>
        <v>0</v>
      </c>
      <c r="F44" s="210">
        <f>Ethernet!F192</f>
        <v>0</v>
      </c>
      <c r="G44" s="210">
        <f>Ethernet!G192</f>
        <v>0</v>
      </c>
      <c r="H44" s="210">
        <f>Ethernet!H192</f>
        <v>0</v>
      </c>
      <c r="I44" s="210">
        <f>Ethernet!I192</f>
        <v>0</v>
      </c>
      <c r="J44" s="210">
        <f>Ethernet!J192</f>
        <v>0</v>
      </c>
      <c r="K44" s="210">
        <f>Ethernet!K192</f>
        <v>0</v>
      </c>
      <c r="L44" s="210">
        <f>Ethernet!L192</f>
        <v>0</v>
      </c>
      <c r="M44" s="210">
        <f>Ethernet!M192</f>
        <v>0</v>
      </c>
      <c r="O44" s="139" t="str">
        <f t="shared" si="0"/>
        <v>10G 40 km SFP+</v>
      </c>
      <c r="P44" s="210">
        <f>Ethernet!C278</f>
        <v>541851.6</v>
      </c>
      <c r="Q44" s="210">
        <f>Ethernet!D278</f>
        <v>323668</v>
      </c>
      <c r="R44" s="210">
        <f>Ethernet!E278</f>
        <v>0</v>
      </c>
      <c r="S44" s="210">
        <f>Ethernet!F278</f>
        <v>0</v>
      </c>
      <c r="T44" s="210">
        <f>Ethernet!G278</f>
        <v>0</v>
      </c>
      <c r="U44" s="210">
        <f>Ethernet!H278</f>
        <v>0</v>
      </c>
      <c r="V44" s="210">
        <f>Ethernet!I278</f>
        <v>0</v>
      </c>
      <c r="W44" s="210">
        <f>Ethernet!J278</f>
        <v>0</v>
      </c>
      <c r="X44" s="210">
        <f>Ethernet!K278</f>
        <v>0</v>
      </c>
      <c r="Y44" s="210">
        <f>Ethernet!L278</f>
        <v>0</v>
      </c>
      <c r="Z44" s="210">
        <f>Ethernet!M278</f>
        <v>0</v>
      </c>
      <c r="AB44" s="139" t="str">
        <f t="shared" si="1"/>
        <v>10G 40 km SFP+</v>
      </c>
      <c r="AC44" s="210">
        <f>Ethernet!C106</f>
        <v>0</v>
      </c>
      <c r="AD44" s="210">
        <f>Ethernet!D106</f>
        <v>0</v>
      </c>
      <c r="AE44" s="210">
        <f>Ethernet!E106</f>
        <v>0</v>
      </c>
      <c r="AF44" s="210">
        <f>Ethernet!F106</f>
        <v>0</v>
      </c>
      <c r="AG44" s="210">
        <f>Ethernet!G106</f>
        <v>0</v>
      </c>
      <c r="AH44" s="210">
        <f>Ethernet!H106</f>
        <v>0</v>
      </c>
      <c r="AI44" s="210">
        <f>Ethernet!I106</f>
        <v>0</v>
      </c>
      <c r="AJ44" s="210">
        <f>Ethernet!J106</f>
        <v>0</v>
      </c>
      <c r="AK44" s="210">
        <f>Ethernet!K106</f>
        <v>0</v>
      </c>
      <c r="AL44" s="210">
        <f>Ethernet!L106</f>
        <v>0</v>
      </c>
      <c r="AM44" s="210">
        <f>Ethernet!M106</f>
        <v>0</v>
      </c>
      <c r="AO44" s="139" t="str">
        <f t="shared" si="2"/>
        <v>10G 40 km SFP+</v>
      </c>
      <c r="AP44" s="210">
        <f>Ethernet!C364</f>
        <v>0</v>
      </c>
      <c r="AQ44" s="210">
        <f>Ethernet!D364</f>
        <v>0</v>
      </c>
      <c r="AR44" s="210">
        <f>Ethernet!E364</f>
        <v>0</v>
      </c>
      <c r="AS44" s="210">
        <f>Ethernet!F364</f>
        <v>0</v>
      </c>
      <c r="AT44" s="210">
        <f>Ethernet!G364</f>
        <v>0</v>
      </c>
      <c r="AU44" s="210">
        <f>Ethernet!H364</f>
        <v>0</v>
      </c>
      <c r="AV44" s="210">
        <f>Ethernet!I364</f>
        <v>0</v>
      </c>
      <c r="AW44" s="210">
        <f>Ethernet!J364</f>
        <v>0</v>
      </c>
      <c r="AX44" s="210">
        <f>Ethernet!K364</f>
        <v>0</v>
      </c>
      <c r="AY44" s="210">
        <f>Ethernet!L364</f>
        <v>0</v>
      </c>
      <c r="AZ44" s="210">
        <f>Ethernet!M364</f>
        <v>0</v>
      </c>
      <c r="BB44" s="139" t="str">
        <f t="shared" si="3"/>
        <v>10G 40 km SFP+</v>
      </c>
      <c r="BC44" s="210">
        <f>Ethernet!C450</f>
        <v>0</v>
      </c>
      <c r="BD44" s="210">
        <f>Ethernet!D450</f>
        <v>0</v>
      </c>
      <c r="BE44" s="210">
        <f>Ethernet!E450</f>
        <v>0</v>
      </c>
      <c r="BF44" s="210">
        <f>Ethernet!F450</f>
        <v>0</v>
      </c>
      <c r="BG44" s="210">
        <f>Ethernet!G450</f>
        <v>0</v>
      </c>
      <c r="BH44" s="210">
        <f>Ethernet!H450</f>
        <v>0</v>
      </c>
      <c r="BI44" s="210">
        <f>Ethernet!I450</f>
        <v>0</v>
      </c>
      <c r="BJ44" s="210">
        <f>Ethernet!J450</f>
        <v>0</v>
      </c>
      <c r="BK44" s="210">
        <f>Ethernet!K450</f>
        <v>0</v>
      </c>
      <c r="BL44" s="210">
        <f>Ethernet!L450</f>
        <v>0</v>
      </c>
      <c r="BM44" s="210">
        <f>Ethernet!M450</f>
        <v>0</v>
      </c>
      <c r="BO44" s="139" t="str">
        <f t="shared" si="4"/>
        <v>10G 40 km SFP+</v>
      </c>
      <c r="BP44" s="272"/>
      <c r="BQ44" s="272"/>
      <c r="BR44" s="272"/>
      <c r="BS44" s="272"/>
      <c r="BT44" s="272"/>
      <c r="BU44" s="272"/>
      <c r="BV44" s="272"/>
      <c r="BW44" s="272"/>
      <c r="BX44" s="272"/>
      <c r="BY44" s="272"/>
      <c r="BZ44" s="272"/>
      <c r="CB44" s="139" t="str">
        <f t="shared" si="5"/>
        <v>10G 40 km SFP+</v>
      </c>
      <c r="CC44" s="272"/>
      <c r="CD44" s="272"/>
      <c r="CE44" s="272"/>
      <c r="CF44" s="272"/>
      <c r="CG44" s="272"/>
      <c r="CH44" s="272"/>
      <c r="CI44" s="272"/>
      <c r="CJ44" s="272"/>
      <c r="CK44" s="272"/>
      <c r="CL44" s="272"/>
      <c r="CM44" s="272"/>
      <c r="CN44" s="214"/>
      <c r="CP44" s="270"/>
      <c r="CQ44" s="270"/>
      <c r="CR44" s="301"/>
      <c r="CS44" s="293">
        <v>1</v>
      </c>
      <c r="CT44" s="265">
        <v>1</v>
      </c>
      <c r="CU44" s="300">
        <v>1</v>
      </c>
      <c r="CV44" s="295"/>
      <c r="CW44" s="270"/>
      <c r="CX44" s="278"/>
      <c r="CY44" s="284"/>
      <c r="CZ44" s="270"/>
      <c r="DA44" s="278"/>
      <c r="DB44" s="284"/>
      <c r="DC44" s="270"/>
      <c r="DD44" s="301"/>
      <c r="DE44" s="295"/>
      <c r="DF44" s="270"/>
      <c r="DG44" s="278"/>
      <c r="DH44" s="284"/>
      <c r="DI44" s="270"/>
      <c r="DJ44" s="270"/>
      <c r="DL44" s="139" t="str">
        <f t="shared" si="139"/>
        <v>10G 40 km SFP+</v>
      </c>
      <c r="DM44" s="210">
        <f t="shared" si="7"/>
        <v>541851.6</v>
      </c>
      <c r="DN44" s="210">
        <f t="shared" si="8"/>
        <v>323668</v>
      </c>
      <c r="DO44" s="210">
        <f t="shared" si="9"/>
        <v>0</v>
      </c>
      <c r="DP44" s="210">
        <f t="shared" si="10"/>
        <v>0</v>
      </c>
      <c r="DQ44" s="210">
        <f t="shared" si="11"/>
        <v>0</v>
      </c>
      <c r="DR44" s="210">
        <f t="shared" si="12"/>
        <v>0</v>
      </c>
      <c r="DS44" s="210">
        <f t="shared" si="13"/>
        <v>0</v>
      </c>
      <c r="DT44" s="210">
        <f t="shared" si="14"/>
        <v>0</v>
      </c>
      <c r="DU44" s="210">
        <f t="shared" si="15"/>
        <v>0</v>
      </c>
      <c r="DV44" s="210">
        <f t="shared" si="16"/>
        <v>0</v>
      </c>
      <c r="DW44" s="210">
        <f t="shared" si="17"/>
        <v>0</v>
      </c>
      <c r="DY44" s="139" t="str">
        <f t="shared" si="140"/>
        <v>10G 40 km SFP+</v>
      </c>
      <c r="DZ44" s="210">
        <f t="shared" si="19"/>
        <v>0</v>
      </c>
      <c r="EA44" s="210">
        <f t="shared" si="20"/>
        <v>0</v>
      </c>
      <c r="EB44" s="210">
        <f t="shared" si="21"/>
        <v>0</v>
      </c>
      <c r="EC44" s="210">
        <f t="shared" si="22"/>
        <v>0</v>
      </c>
      <c r="ED44" s="210">
        <f t="shared" si="23"/>
        <v>0</v>
      </c>
      <c r="EE44" s="210">
        <f t="shared" si="24"/>
        <v>0</v>
      </c>
      <c r="EF44" s="210">
        <f t="shared" si="25"/>
        <v>0</v>
      </c>
      <c r="EG44" s="210">
        <f t="shared" si="26"/>
        <v>0</v>
      </c>
      <c r="EH44" s="210">
        <f t="shared" si="27"/>
        <v>0</v>
      </c>
      <c r="EI44" s="210">
        <f t="shared" si="28"/>
        <v>0</v>
      </c>
      <c r="EJ44" s="210">
        <f t="shared" si="29"/>
        <v>0</v>
      </c>
      <c r="EL44" s="139" t="str">
        <f t="shared" si="141"/>
        <v>10G 40 km SFP+</v>
      </c>
      <c r="EM44" s="210">
        <f t="shared" si="31"/>
        <v>541851.6</v>
      </c>
      <c r="EN44" s="210">
        <f t="shared" si="32"/>
        <v>323668</v>
      </c>
      <c r="EO44" s="210">
        <f t="shared" si="33"/>
        <v>0</v>
      </c>
      <c r="EP44" s="210">
        <f t="shared" si="34"/>
        <v>0</v>
      </c>
      <c r="EQ44" s="210">
        <f t="shared" si="35"/>
        <v>0</v>
      </c>
      <c r="ER44" s="210">
        <f t="shared" si="36"/>
        <v>0</v>
      </c>
      <c r="ES44" s="210">
        <f t="shared" si="37"/>
        <v>0</v>
      </c>
      <c r="ET44" s="210">
        <f t="shared" si="38"/>
        <v>0</v>
      </c>
      <c r="EU44" s="210">
        <f t="shared" si="39"/>
        <v>0</v>
      </c>
      <c r="EV44" s="210">
        <f t="shared" si="40"/>
        <v>0</v>
      </c>
      <c r="EW44" s="210">
        <f t="shared" si="41"/>
        <v>0</v>
      </c>
      <c r="EY44" s="139" t="str">
        <f t="shared" si="42"/>
        <v>10G 40 km SFP+</v>
      </c>
      <c r="EZ44" s="210">
        <f t="shared" si="142"/>
        <v>541851.6</v>
      </c>
      <c r="FA44" s="210">
        <f t="shared" si="143"/>
        <v>323668</v>
      </c>
      <c r="FB44" s="210">
        <f t="shared" si="144"/>
        <v>0</v>
      </c>
      <c r="FC44" s="210">
        <f t="shared" si="145"/>
        <v>0</v>
      </c>
      <c r="FD44" s="210">
        <f t="shared" si="146"/>
        <v>0</v>
      </c>
      <c r="FE44" s="210">
        <f t="shared" si="147"/>
        <v>0</v>
      </c>
      <c r="FF44" s="210">
        <f t="shared" si="148"/>
        <v>0</v>
      </c>
      <c r="FG44" s="210">
        <f t="shared" si="149"/>
        <v>0</v>
      </c>
      <c r="FH44" s="210">
        <f t="shared" si="150"/>
        <v>0</v>
      </c>
      <c r="FI44" s="210">
        <f t="shared" si="151"/>
        <v>0</v>
      </c>
      <c r="FJ44" s="210">
        <f t="shared" si="152"/>
        <v>0</v>
      </c>
      <c r="FL44" s="139" t="str">
        <f t="shared" si="153"/>
        <v>10G 40 km SFP+</v>
      </c>
      <c r="FM44" s="233">
        <f t="shared" si="55"/>
        <v>1.6255547999999997</v>
      </c>
      <c r="FN44" s="233">
        <f t="shared" si="56"/>
        <v>0.97100399999999998</v>
      </c>
      <c r="FO44" s="233">
        <f t="shared" si="57"/>
        <v>0</v>
      </c>
      <c r="FP44" s="233">
        <f t="shared" si="58"/>
        <v>0</v>
      </c>
      <c r="FQ44" s="233">
        <f t="shared" si="59"/>
        <v>0</v>
      </c>
      <c r="FR44" s="233">
        <f t="shared" si="60"/>
        <v>0</v>
      </c>
      <c r="FS44" s="233">
        <f t="shared" si="61"/>
        <v>0</v>
      </c>
      <c r="FT44" s="233">
        <f t="shared" si="62"/>
        <v>0</v>
      </c>
      <c r="FU44" s="233">
        <f t="shared" si="63"/>
        <v>0</v>
      </c>
      <c r="FV44" s="233">
        <f t="shared" si="64"/>
        <v>0</v>
      </c>
      <c r="FW44" s="233">
        <f t="shared" si="65"/>
        <v>0</v>
      </c>
      <c r="FY44" s="139" t="str">
        <f t="shared" si="154"/>
        <v>10G 40 km SFP+</v>
      </c>
      <c r="FZ44" s="233">
        <f t="shared" si="67"/>
        <v>0</v>
      </c>
      <c r="GA44" s="233">
        <f t="shared" si="68"/>
        <v>0</v>
      </c>
      <c r="GB44" s="233">
        <f t="shared" si="69"/>
        <v>0</v>
      </c>
      <c r="GC44" s="233">
        <f t="shared" si="70"/>
        <v>0</v>
      </c>
      <c r="GD44" s="233">
        <f t="shared" si="71"/>
        <v>0</v>
      </c>
      <c r="GE44" s="233">
        <f t="shared" si="72"/>
        <v>0</v>
      </c>
      <c r="GF44" s="233">
        <f t="shared" si="73"/>
        <v>0</v>
      </c>
      <c r="GG44" s="233">
        <f t="shared" si="74"/>
        <v>0</v>
      </c>
      <c r="GH44" s="233">
        <f t="shared" si="75"/>
        <v>0</v>
      </c>
      <c r="GI44" s="233">
        <f t="shared" si="76"/>
        <v>0</v>
      </c>
      <c r="GJ44" s="233">
        <f t="shared" si="77"/>
        <v>0</v>
      </c>
      <c r="GL44" s="139" t="str">
        <f t="shared" si="155"/>
        <v>10G 40 km SFP+</v>
      </c>
      <c r="GM44" s="310">
        <f t="shared" si="79"/>
        <v>2.7092580000000002</v>
      </c>
      <c r="GN44" s="310">
        <f t="shared" si="80"/>
        <v>1.6183399999999999</v>
      </c>
      <c r="GO44" s="310">
        <f t="shared" si="81"/>
        <v>0</v>
      </c>
      <c r="GP44" s="310">
        <f t="shared" si="82"/>
        <v>0</v>
      </c>
      <c r="GQ44" s="310">
        <f t="shared" si="83"/>
        <v>0</v>
      </c>
      <c r="GR44" s="310">
        <f t="shared" si="84"/>
        <v>0</v>
      </c>
      <c r="GS44" s="310">
        <f t="shared" si="85"/>
        <v>0</v>
      </c>
      <c r="GT44" s="310">
        <f t="shared" si="86"/>
        <v>0</v>
      </c>
      <c r="GU44" s="310">
        <f t="shared" si="87"/>
        <v>0</v>
      </c>
      <c r="GV44" s="310">
        <f t="shared" si="88"/>
        <v>0</v>
      </c>
      <c r="GW44" s="310">
        <f t="shared" si="89"/>
        <v>0</v>
      </c>
      <c r="GY44" s="139" t="str">
        <f t="shared" si="90"/>
        <v>10G 40 km SFP+</v>
      </c>
      <c r="GZ44" s="307">
        <f>IF(EZ44=0,"",($HE$5*10^-6*Ethernet!P712*'Lenses &amp; detectors'!EZ44))</f>
        <v>4.0624123929439859</v>
      </c>
      <c r="HA44" s="307">
        <f>IF(FA44=0,"",($HE$5*10^-6*Ethernet!Q712*'Lenses &amp; detectors'!FA44))</f>
        <v>1.6025643765197533</v>
      </c>
      <c r="HB44" s="307" t="str">
        <f>IF(FB44=0,"",($HE$5*10^-6*Ethernet!R712*'Lenses &amp; detectors'!FB44))</f>
        <v/>
      </c>
      <c r="HC44" s="307" t="str">
        <f>IF(FC44=0,"",($HE$5*10^-6*Ethernet!S712*'Lenses &amp; detectors'!FC44))</f>
        <v/>
      </c>
      <c r="HD44" s="307" t="str">
        <f>IF(FD44=0,"",($HE$5*10^-6*Ethernet!T712*'Lenses &amp; detectors'!FD44))</f>
        <v/>
      </c>
      <c r="HE44" s="307" t="str">
        <f>IF(FE44=0,"",($HE$5*10^-6*Ethernet!U712*'Lenses &amp; detectors'!FE44))</f>
        <v/>
      </c>
      <c r="HF44" s="307" t="str">
        <f>IF(FF44=0,"",($HE$5*10^-6*Ethernet!V712*'Lenses &amp; detectors'!FF44))</f>
        <v/>
      </c>
      <c r="HG44" s="307" t="str">
        <f>IF(FG44=0,"",($HE$5*10^-6*Ethernet!W712*'Lenses &amp; detectors'!FG44))</f>
        <v/>
      </c>
      <c r="HH44" s="307" t="str">
        <f>IF(FH44=0,"",($HE$5*10^-6*Ethernet!X712*'Lenses &amp; detectors'!FH44))</f>
        <v/>
      </c>
      <c r="HI44" s="307" t="str">
        <f>IF(FI44=0,"",($HE$5*10^-6*Ethernet!Y712*'Lenses &amp; detectors'!FI44))</f>
        <v/>
      </c>
      <c r="HJ44" s="307" t="str">
        <f>IF(FJ44=0,"",($HE$5*10^-6*Ethernet!Z712*'Lenses &amp; detectors'!FJ44))</f>
        <v/>
      </c>
      <c r="HL44" s="139" t="str">
        <f t="shared" si="91"/>
        <v>10G 40 km SFP+</v>
      </c>
      <c r="HM44" s="233">
        <f t="shared" si="92"/>
        <v>3</v>
      </c>
      <c r="HN44" s="233">
        <f t="shared" si="93"/>
        <v>3</v>
      </c>
      <c r="HO44" s="233" t="str">
        <f t="shared" si="94"/>
        <v/>
      </c>
      <c r="HP44" s="233" t="str">
        <f t="shared" si="95"/>
        <v/>
      </c>
      <c r="HQ44" s="233" t="str">
        <f t="shared" si="96"/>
        <v/>
      </c>
      <c r="HR44" s="233" t="str">
        <f t="shared" si="97"/>
        <v/>
      </c>
      <c r="HS44" s="233" t="str">
        <f t="shared" si="98"/>
        <v/>
      </c>
      <c r="HT44" s="233" t="str">
        <f t="shared" si="99"/>
        <v/>
      </c>
      <c r="HU44" s="233" t="str">
        <f t="shared" si="100"/>
        <v/>
      </c>
      <c r="HV44" s="233" t="str">
        <f t="shared" si="101"/>
        <v/>
      </c>
      <c r="HW44" s="233" t="str">
        <f t="shared" si="102"/>
        <v/>
      </c>
      <c r="HY44" s="139" t="str">
        <f t="shared" si="103"/>
        <v>10G 40 km SFP+</v>
      </c>
      <c r="HZ44" s="233" t="str">
        <f t="shared" si="104"/>
        <v/>
      </c>
      <c r="IA44" s="233" t="str">
        <f t="shared" si="105"/>
        <v/>
      </c>
      <c r="IB44" s="233" t="str">
        <f t="shared" si="106"/>
        <v/>
      </c>
      <c r="IC44" s="233" t="str">
        <f t="shared" si="107"/>
        <v/>
      </c>
      <c r="ID44" s="233" t="str">
        <f t="shared" si="108"/>
        <v/>
      </c>
      <c r="IE44" s="233" t="str">
        <f t="shared" si="109"/>
        <v/>
      </c>
      <c r="IF44" s="233" t="str">
        <f t="shared" si="110"/>
        <v/>
      </c>
      <c r="IG44" s="233" t="str">
        <f t="shared" si="111"/>
        <v/>
      </c>
      <c r="IH44" s="233" t="str">
        <f t="shared" si="112"/>
        <v/>
      </c>
      <c r="II44" s="233" t="str">
        <f t="shared" si="113"/>
        <v/>
      </c>
      <c r="IJ44" s="233" t="str">
        <f t="shared" si="114"/>
        <v/>
      </c>
      <c r="IL44" s="139" t="str">
        <f t="shared" si="115"/>
        <v>10G 40 km SFP+</v>
      </c>
      <c r="IM44" s="233">
        <f t="shared" si="116"/>
        <v>5</v>
      </c>
      <c r="IN44" s="233">
        <f t="shared" si="117"/>
        <v>5</v>
      </c>
      <c r="IO44" s="233" t="str">
        <f t="shared" si="118"/>
        <v/>
      </c>
      <c r="IP44" s="233" t="str">
        <f t="shared" si="119"/>
        <v/>
      </c>
      <c r="IQ44" s="233" t="str">
        <f t="shared" si="120"/>
        <v/>
      </c>
      <c r="IR44" s="233" t="str">
        <f t="shared" si="121"/>
        <v/>
      </c>
      <c r="IS44" s="233" t="str">
        <f t="shared" si="122"/>
        <v/>
      </c>
      <c r="IT44" s="233" t="str">
        <f t="shared" si="123"/>
        <v/>
      </c>
      <c r="IU44" s="233" t="str">
        <f t="shared" si="124"/>
        <v/>
      </c>
      <c r="IV44" s="233" t="str">
        <f t="shared" si="125"/>
        <v/>
      </c>
      <c r="IW44" s="233" t="str">
        <f t="shared" si="126"/>
        <v/>
      </c>
      <c r="IY44" s="139" t="str">
        <f t="shared" si="127"/>
        <v>10G 40 km SFP+</v>
      </c>
      <c r="IZ44" s="233">
        <f t="shared" si="128"/>
        <v>7.4972785776474336</v>
      </c>
      <c r="JA44" s="233">
        <f t="shared" si="129"/>
        <v>4.9512598604735514</v>
      </c>
      <c r="JB44" s="233" t="str">
        <f t="shared" si="130"/>
        <v/>
      </c>
      <c r="JC44" s="233" t="str">
        <f t="shared" si="131"/>
        <v/>
      </c>
      <c r="JD44" s="233" t="str">
        <f t="shared" si="132"/>
        <v/>
      </c>
      <c r="JE44" s="233" t="str">
        <f t="shared" si="133"/>
        <v/>
      </c>
      <c r="JF44" s="233" t="str">
        <f t="shared" si="134"/>
        <v/>
      </c>
      <c r="JG44" s="233" t="str">
        <f t="shared" si="135"/>
        <v/>
      </c>
      <c r="JH44" s="233" t="str">
        <f t="shared" si="136"/>
        <v/>
      </c>
      <c r="JI44" s="233" t="str">
        <f t="shared" si="137"/>
        <v/>
      </c>
      <c r="JJ44" s="233" t="str">
        <f t="shared" si="138"/>
        <v/>
      </c>
    </row>
    <row r="45" spans="1:270">
      <c r="A45" s="110" t="s">
        <v>34</v>
      </c>
      <c r="B45" s="139" t="str">
        <f>Ethernet!B193</f>
        <v>10G 80 km XFP</v>
      </c>
      <c r="C45" s="210">
        <f>Ethernet!C193</f>
        <v>0</v>
      </c>
      <c r="D45" s="210">
        <f>Ethernet!D193</f>
        <v>0</v>
      </c>
      <c r="E45" s="210">
        <f>Ethernet!E193</f>
        <v>0</v>
      </c>
      <c r="F45" s="210">
        <f>Ethernet!F193</f>
        <v>0</v>
      </c>
      <c r="G45" s="210">
        <f>Ethernet!G193</f>
        <v>0</v>
      </c>
      <c r="H45" s="210">
        <f>Ethernet!H193</f>
        <v>0</v>
      </c>
      <c r="I45" s="210">
        <f>Ethernet!I193</f>
        <v>0</v>
      </c>
      <c r="J45" s="210">
        <f>Ethernet!J193</f>
        <v>0</v>
      </c>
      <c r="K45" s="210">
        <f>Ethernet!K193</f>
        <v>0</v>
      </c>
      <c r="L45" s="210">
        <f>Ethernet!L193</f>
        <v>0</v>
      </c>
      <c r="M45" s="210">
        <f>Ethernet!M193</f>
        <v>0</v>
      </c>
      <c r="O45" s="139" t="str">
        <f t="shared" si="0"/>
        <v>10G 80 km XFP</v>
      </c>
      <c r="P45" s="210">
        <f>Ethernet!C279</f>
        <v>9982</v>
      </c>
      <c r="Q45" s="210">
        <f>Ethernet!D279</f>
        <v>2890</v>
      </c>
      <c r="R45" s="210">
        <f>Ethernet!E279</f>
        <v>0</v>
      </c>
      <c r="S45" s="210">
        <f>Ethernet!F279</f>
        <v>0</v>
      </c>
      <c r="T45" s="210">
        <f>Ethernet!G279</f>
        <v>0</v>
      </c>
      <c r="U45" s="210">
        <f>Ethernet!H279</f>
        <v>0</v>
      </c>
      <c r="V45" s="210">
        <f>Ethernet!I279</f>
        <v>0</v>
      </c>
      <c r="W45" s="210">
        <f>Ethernet!J279</f>
        <v>0</v>
      </c>
      <c r="X45" s="210">
        <f>Ethernet!K279</f>
        <v>0</v>
      </c>
      <c r="Y45" s="210">
        <f>Ethernet!L279</f>
        <v>0</v>
      </c>
      <c r="Z45" s="210">
        <f>Ethernet!M279</f>
        <v>0</v>
      </c>
      <c r="AB45" s="139" t="str">
        <f t="shared" si="1"/>
        <v>10G 80 km XFP</v>
      </c>
      <c r="AC45" s="210">
        <f>Ethernet!C107</f>
        <v>0</v>
      </c>
      <c r="AD45" s="210">
        <f>Ethernet!D107</f>
        <v>0</v>
      </c>
      <c r="AE45" s="210">
        <f>Ethernet!E107</f>
        <v>0</v>
      </c>
      <c r="AF45" s="210">
        <f>Ethernet!F107</f>
        <v>0</v>
      </c>
      <c r="AG45" s="210">
        <f>Ethernet!G107</f>
        <v>0</v>
      </c>
      <c r="AH45" s="210">
        <f>Ethernet!H107</f>
        <v>0</v>
      </c>
      <c r="AI45" s="210">
        <f>Ethernet!I107</f>
        <v>0</v>
      </c>
      <c r="AJ45" s="210">
        <f>Ethernet!J107</f>
        <v>0</v>
      </c>
      <c r="AK45" s="210">
        <f>Ethernet!K107</f>
        <v>0</v>
      </c>
      <c r="AL45" s="210">
        <f>Ethernet!L107</f>
        <v>0</v>
      </c>
      <c r="AM45" s="210">
        <f>Ethernet!M107</f>
        <v>0</v>
      </c>
      <c r="AO45" s="139" t="str">
        <f t="shared" si="2"/>
        <v>10G 80 km XFP</v>
      </c>
      <c r="AP45" s="210">
        <f>Ethernet!C365</f>
        <v>0</v>
      </c>
      <c r="AQ45" s="210">
        <f>Ethernet!D365</f>
        <v>0</v>
      </c>
      <c r="AR45" s="210">
        <f>Ethernet!E365</f>
        <v>0</v>
      </c>
      <c r="AS45" s="210">
        <f>Ethernet!F365</f>
        <v>0</v>
      </c>
      <c r="AT45" s="210">
        <f>Ethernet!G365</f>
        <v>0</v>
      </c>
      <c r="AU45" s="210">
        <f>Ethernet!H365</f>
        <v>0</v>
      </c>
      <c r="AV45" s="210">
        <f>Ethernet!I365</f>
        <v>0</v>
      </c>
      <c r="AW45" s="210">
        <f>Ethernet!J365</f>
        <v>0</v>
      </c>
      <c r="AX45" s="210">
        <f>Ethernet!K365</f>
        <v>0</v>
      </c>
      <c r="AY45" s="210">
        <f>Ethernet!L365</f>
        <v>0</v>
      </c>
      <c r="AZ45" s="210">
        <f>Ethernet!M365</f>
        <v>0</v>
      </c>
      <c r="BB45" s="139" t="str">
        <f t="shared" si="3"/>
        <v>10G 80 km XFP</v>
      </c>
      <c r="BC45" s="210">
        <f>Ethernet!C451</f>
        <v>0</v>
      </c>
      <c r="BD45" s="210">
        <f>Ethernet!D451</f>
        <v>0</v>
      </c>
      <c r="BE45" s="210">
        <f>Ethernet!E451</f>
        <v>0</v>
      </c>
      <c r="BF45" s="210">
        <f>Ethernet!F451</f>
        <v>0</v>
      </c>
      <c r="BG45" s="210">
        <f>Ethernet!G451</f>
        <v>0</v>
      </c>
      <c r="BH45" s="210">
        <f>Ethernet!H451</f>
        <v>0</v>
      </c>
      <c r="BI45" s="210">
        <f>Ethernet!I451</f>
        <v>0</v>
      </c>
      <c r="BJ45" s="210">
        <f>Ethernet!J451</f>
        <v>0</v>
      </c>
      <c r="BK45" s="210">
        <f>Ethernet!K451</f>
        <v>0</v>
      </c>
      <c r="BL45" s="210">
        <f>Ethernet!L451</f>
        <v>0</v>
      </c>
      <c r="BM45" s="210">
        <f>Ethernet!M451</f>
        <v>0</v>
      </c>
      <c r="BO45" s="139" t="str">
        <f t="shared" si="4"/>
        <v>10G 80 km XFP</v>
      </c>
      <c r="BP45" s="272"/>
      <c r="BQ45" s="272"/>
      <c r="BR45" s="272"/>
      <c r="BS45" s="272"/>
      <c r="BT45" s="272"/>
      <c r="BU45" s="272"/>
      <c r="BV45" s="272"/>
      <c r="BW45" s="272"/>
      <c r="BX45" s="272"/>
      <c r="BY45" s="272"/>
      <c r="BZ45" s="272"/>
      <c r="CB45" s="139" t="str">
        <f t="shared" si="5"/>
        <v>10G 80 km XFP</v>
      </c>
      <c r="CC45" s="272"/>
      <c r="CD45" s="272"/>
      <c r="CE45" s="272"/>
      <c r="CF45" s="272"/>
      <c r="CG45" s="272"/>
      <c r="CH45" s="272"/>
      <c r="CI45" s="272"/>
      <c r="CJ45" s="272"/>
      <c r="CK45" s="272"/>
      <c r="CL45" s="272"/>
      <c r="CM45" s="272"/>
      <c r="CN45" s="214"/>
      <c r="CP45" s="270"/>
      <c r="CQ45" s="270"/>
      <c r="CR45" s="301"/>
      <c r="CS45" s="293">
        <v>1</v>
      </c>
      <c r="CT45" s="265">
        <v>1</v>
      </c>
      <c r="CU45" s="300">
        <v>1</v>
      </c>
      <c r="CV45" s="295"/>
      <c r="CW45" s="270"/>
      <c r="CX45" s="278"/>
      <c r="CY45" s="284"/>
      <c r="CZ45" s="270"/>
      <c r="DA45" s="278"/>
      <c r="DB45" s="284"/>
      <c r="DC45" s="270"/>
      <c r="DD45" s="301"/>
      <c r="DE45" s="295"/>
      <c r="DF45" s="270"/>
      <c r="DG45" s="278"/>
      <c r="DH45" s="284"/>
      <c r="DI45" s="270"/>
      <c r="DJ45" s="270"/>
      <c r="DL45" s="139" t="str">
        <f t="shared" si="139"/>
        <v>10G 80 km XFP</v>
      </c>
      <c r="DM45" s="210">
        <f t="shared" si="7"/>
        <v>9982</v>
      </c>
      <c r="DN45" s="210">
        <f t="shared" si="8"/>
        <v>2890</v>
      </c>
      <c r="DO45" s="210">
        <f t="shared" si="9"/>
        <v>0</v>
      </c>
      <c r="DP45" s="210">
        <f t="shared" si="10"/>
        <v>0</v>
      </c>
      <c r="DQ45" s="210">
        <f t="shared" si="11"/>
        <v>0</v>
      </c>
      <c r="DR45" s="210">
        <f t="shared" si="12"/>
        <v>0</v>
      </c>
      <c r="DS45" s="210">
        <f t="shared" si="13"/>
        <v>0</v>
      </c>
      <c r="DT45" s="210">
        <f t="shared" si="14"/>
        <v>0</v>
      </c>
      <c r="DU45" s="210">
        <f t="shared" si="15"/>
        <v>0</v>
      </c>
      <c r="DV45" s="210">
        <f t="shared" si="16"/>
        <v>0</v>
      </c>
      <c r="DW45" s="210">
        <f t="shared" si="17"/>
        <v>0</v>
      </c>
      <c r="DY45" s="139" t="str">
        <f t="shared" si="140"/>
        <v>10G 80 km XFP</v>
      </c>
      <c r="DZ45" s="210">
        <f t="shared" si="19"/>
        <v>0</v>
      </c>
      <c r="EA45" s="210">
        <f t="shared" si="20"/>
        <v>0</v>
      </c>
      <c r="EB45" s="210">
        <f t="shared" si="21"/>
        <v>0</v>
      </c>
      <c r="EC45" s="210">
        <f t="shared" si="22"/>
        <v>0</v>
      </c>
      <c r="ED45" s="210">
        <f t="shared" si="23"/>
        <v>0</v>
      </c>
      <c r="EE45" s="210">
        <f t="shared" si="24"/>
        <v>0</v>
      </c>
      <c r="EF45" s="210">
        <f t="shared" si="25"/>
        <v>0</v>
      </c>
      <c r="EG45" s="210">
        <f t="shared" si="26"/>
        <v>0</v>
      </c>
      <c r="EH45" s="210">
        <f t="shared" si="27"/>
        <v>0</v>
      </c>
      <c r="EI45" s="210">
        <f t="shared" si="28"/>
        <v>0</v>
      </c>
      <c r="EJ45" s="210">
        <f t="shared" si="29"/>
        <v>0</v>
      </c>
      <c r="EL45" s="139" t="str">
        <f t="shared" si="141"/>
        <v>10G 80 km XFP</v>
      </c>
      <c r="EM45" s="210">
        <f t="shared" si="31"/>
        <v>9982</v>
      </c>
      <c r="EN45" s="210">
        <f t="shared" si="32"/>
        <v>2890</v>
      </c>
      <c r="EO45" s="210">
        <f t="shared" si="33"/>
        <v>0</v>
      </c>
      <c r="EP45" s="210">
        <f t="shared" si="34"/>
        <v>0</v>
      </c>
      <c r="EQ45" s="210">
        <f t="shared" si="35"/>
        <v>0</v>
      </c>
      <c r="ER45" s="210">
        <f t="shared" si="36"/>
        <v>0</v>
      </c>
      <c r="ES45" s="210">
        <f t="shared" si="37"/>
        <v>0</v>
      </c>
      <c r="ET45" s="210">
        <f t="shared" si="38"/>
        <v>0</v>
      </c>
      <c r="EU45" s="210">
        <f t="shared" si="39"/>
        <v>0</v>
      </c>
      <c r="EV45" s="210">
        <f t="shared" si="40"/>
        <v>0</v>
      </c>
      <c r="EW45" s="210">
        <f t="shared" si="41"/>
        <v>0</v>
      </c>
      <c r="EY45" s="139" t="str">
        <f t="shared" si="42"/>
        <v>10G 80 km XFP</v>
      </c>
      <c r="EZ45" s="210">
        <f t="shared" si="142"/>
        <v>9982</v>
      </c>
      <c r="FA45" s="210">
        <f t="shared" si="143"/>
        <v>2890</v>
      </c>
      <c r="FB45" s="210">
        <f t="shared" si="144"/>
        <v>0</v>
      </c>
      <c r="FC45" s="210">
        <f t="shared" si="145"/>
        <v>0</v>
      </c>
      <c r="FD45" s="210">
        <f t="shared" si="146"/>
        <v>0</v>
      </c>
      <c r="FE45" s="210">
        <f t="shared" si="147"/>
        <v>0</v>
      </c>
      <c r="FF45" s="210">
        <f t="shared" si="148"/>
        <v>0</v>
      </c>
      <c r="FG45" s="210">
        <f t="shared" si="149"/>
        <v>0</v>
      </c>
      <c r="FH45" s="210">
        <f t="shared" si="150"/>
        <v>0</v>
      </c>
      <c r="FI45" s="210">
        <f t="shared" si="151"/>
        <v>0</v>
      </c>
      <c r="FJ45" s="210">
        <f t="shared" si="152"/>
        <v>0</v>
      </c>
      <c r="FL45" s="139" t="str">
        <f t="shared" si="153"/>
        <v>10G 80 km XFP</v>
      </c>
      <c r="FM45" s="233">
        <f t="shared" si="55"/>
        <v>2.9946E-2</v>
      </c>
      <c r="FN45" s="233">
        <f t="shared" si="56"/>
        <v>8.6700000000000006E-3</v>
      </c>
      <c r="FO45" s="233">
        <f t="shared" si="57"/>
        <v>0</v>
      </c>
      <c r="FP45" s="233">
        <f t="shared" si="58"/>
        <v>0</v>
      </c>
      <c r="FQ45" s="233">
        <f t="shared" si="59"/>
        <v>0</v>
      </c>
      <c r="FR45" s="233">
        <f t="shared" si="60"/>
        <v>0</v>
      </c>
      <c r="FS45" s="233">
        <f t="shared" si="61"/>
        <v>0</v>
      </c>
      <c r="FT45" s="233">
        <f t="shared" si="62"/>
        <v>0</v>
      </c>
      <c r="FU45" s="233">
        <f t="shared" si="63"/>
        <v>0</v>
      </c>
      <c r="FV45" s="233">
        <f t="shared" si="64"/>
        <v>0</v>
      </c>
      <c r="FW45" s="233">
        <f t="shared" si="65"/>
        <v>0</v>
      </c>
      <c r="FY45" s="139" t="str">
        <f t="shared" si="154"/>
        <v>10G 80 km XFP</v>
      </c>
      <c r="FZ45" s="233">
        <f t="shared" si="67"/>
        <v>0</v>
      </c>
      <c r="GA45" s="233">
        <f t="shared" si="68"/>
        <v>0</v>
      </c>
      <c r="GB45" s="233">
        <f t="shared" si="69"/>
        <v>0</v>
      </c>
      <c r="GC45" s="233">
        <f t="shared" si="70"/>
        <v>0</v>
      </c>
      <c r="GD45" s="233">
        <f t="shared" si="71"/>
        <v>0</v>
      </c>
      <c r="GE45" s="233">
        <f t="shared" si="72"/>
        <v>0</v>
      </c>
      <c r="GF45" s="233">
        <f t="shared" si="73"/>
        <v>0</v>
      </c>
      <c r="GG45" s="233">
        <f t="shared" si="74"/>
        <v>0</v>
      </c>
      <c r="GH45" s="233">
        <f t="shared" si="75"/>
        <v>0</v>
      </c>
      <c r="GI45" s="233">
        <f t="shared" si="76"/>
        <v>0</v>
      </c>
      <c r="GJ45" s="233">
        <f t="shared" si="77"/>
        <v>0</v>
      </c>
      <c r="GL45" s="139" t="str">
        <f t="shared" si="155"/>
        <v>10G 80 km XFP</v>
      </c>
      <c r="GM45" s="310">
        <f t="shared" si="79"/>
        <v>4.9910000000000003E-2</v>
      </c>
      <c r="GN45" s="310">
        <f t="shared" si="80"/>
        <v>1.4449999999999999E-2</v>
      </c>
      <c r="GO45" s="310">
        <f t="shared" si="81"/>
        <v>0</v>
      </c>
      <c r="GP45" s="310">
        <f t="shared" si="82"/>
        <v>0</v>
      </c>
      <c r="GQ45" s="310">
        <f t="shared" si="83"/>
        <v>0</v>
      </c>
      <c r="GR45" s="310">
        <f t="shared" si="84"/>
        <v>0</v>
      </c>
      <c r="GS45" s="310">
        <f t="shared" si="85"/>
        <v>0</v>
      </c>
      <c r="GT45" s="310">
        <f t="shared" si="86"/>
        <v>0</v>
      </c>
      <c r="GU45" s="310">
        <f t="shared" si="87"/>
        <v>0</v>
      </c>
      <c r="GV45" s="310">
        <f t="shared" si="88"/>
        <v>0</v>
      </c>
      <c r="GW45" s="310">
        <f t="shared" si="89"/>
        <v>0</v>
      </c>
      <c r="GY45" s="139" t="str">
        <f t="shared" si="90"/>
        <v>10G 80 km XFP</v>
      </c>
      <c r="GZ45" s="307">
        <f>IF(EZ45=0,"",($HE$5*10^-6*Ethernet!P713*'Lenses &amp; detectors'!EZ45))</f>
        <v>0.22349772520395011</v>
      </c>
      <c r="HA45" s="307">
        <f>IF(FA45=0,"",($HE$5*10^-6*Ethernet!Q713*'Lenses &amp; detectors'!FA45))</f>
        <v>7.3649892742918888E-2</v>
      </c>
      <c r="HB45" s="307" t="str">
        <f>IF(FB45=0,"",($HE$5*10^-6*Ethernet!R713*'Lenses &amp; detectors'!FB45))</f>
        <v/>
      </c>
      <c r="HC45" s="307" t="str">
        <f>IF(FC45=0,"",($HE$5*10^-6*Ethernet!S713*'Lenses &amp; detectors'!FC45))</f>
        <v/>
      </c>
      <c r="HD45" s="307" t="str">
        <f>IF(FD45=0,"",($HE$5*10^-6*Ethernet!T713*'Lenses &amp; detectors'!FD45))</f>
        <v/>
      </c>
      <c r="HE45" s="307" t="str">
        <f>IF(FE45=0,"",($HE$5*10^-6*Ethernet!U713*'Lenses &amp; detectors'!FE45))</f>
        <v/>
      </c>
      <c r="HF45" s="307" t="str">
        <f>IF(FF45=0,"",($HE$5*10^-6*Ethernet!V713*'Lenses &amp; detectors'!FF45))</f>
        <v/>
      </c>
      <c r="HG45" s="307" t="str">
        <f>IF(FG45=0,"",($HE$5*10^-6*Ethernet!W713*'Lenses &amp; detectors'!FG45))</f>
        <v/>
      </c>
      <c r="HH45" s="307" t="str">
        <f>IF(FH45=0,"",($HE$5*10^-6*Ethernet!X713*'Lenses &amp; detectors'!FH45))</f>
        <v/>
      </c>
      <c r="HI45" s="307" t="str">
        <f>IF(FI45=0,"",($HE$5*10^-6*Ethernet!Y713*'Lenses &amp; detectors'!FI45))</f>
        <v/>
      </c>
      <c r="HJ45" s="307" t="str">
        <f>IF(FJ45=0,"",($HE$5*10^-6*Ethernet!Z713*'Lenses &amp; detectors'!FJ45))</f>
        <v/>
      </c>
      <c r="HL45" s="139" t="str">
        <f t="shared" si="91"/>
        <v>10G 80 km XFP</v>
      </c>
      <c r="HM45" s="233">
        <f t="shared" si="92"/>
        <v>3</v>
      </c>
      <c r="HN45" s="233">
        <f t="shared" si="93"/>
        <v>3</v>
      </c>
      <c r="HO45" s="233" t="str">
        <f t="shared" si="94"/>
        <v/>
      </c>
      <c r="HP45" s="233" t="str">
        <f t="shared" si="95"/>
        <v/>
      </c>
      <c r="HQ45" s="233" t="str">
        <f t="shared" si="96"/>
        <v/>
      </c>
      <c r="HR45" s="233" t="str">
        <f t="shared" si="97"/>
        <v/>
      </c>
      <c r="HS45" s="233" t="str">
        <f t="shared" si="98"/>
        <v/>
      </c>
      <c r="HT45" s="233" t="str">
        <f t="shared" si="99"/>
        <v/>
      </c>
      <c r="HU45" s="233" t="str">
        <f t="shared" si="100"/>
        <v/>
      </c>
      <c r="HV45" s="233" t="str">
        <f t="shared" si="101"/>
        <v/>
      </c>
      <c r="HW45" s="233" t="str">
        <f t="shared" si="102"/>
        <v/>
      </c>
      <c r="HY45" s="139" t="str">
        <f t="shared" si="103"/>
        <v>10G 80 km XFP</v>
      </c>
      <c r="HZ45" s="233" t="str">
        <f t="shared" si="104"/>
        <v/>
      </c>
      <c r="IA45" s="233" t="str">
        <f t="shared" si="105"/>
        <v/>
      </c>
      <c r="IB45" s="233" t="str">
        <f t="shared" si="106"/>
        <v/>
      </c>
      <c r="IC45" s="233" t="str">
        <f t="shared" si="107"/>
        <v/>
      </c>
      <c r="ID45" s="233" t="str">
        <f t="shared" si="108"/>
        <v/>
      </c>
      <c r="IE45" s="233" t="str">
        <f t="shared" si="109"/>
        <v/>
      </c>
      <c r="IF45" s="233" t="str">
        <f t="shared" si="110"/>
        <v/>
      </c>
      <c r="IG45" s="233" t="str">
        <f t="shared" si="111"/>
        <v/>
      </c>
      <c r="IH45" s="233" t="str">
        <f t="shared" si="112"/>
        <v/>
      </c>
      <c r="II45" s="233" t="str">
        <f t="shared" si="113"/>
        <v/>
      </c>
      <c r="IJ45" s="233" t="str">
        <f t="shared" si="114"/>
        <v/>
      </c>
      <c r="IL45" s="139" t="str">
        <f t="shared" si="115"/>
        <v>10G 80 km XFP</v>
      </c>
      <c r="IM45" s="233">
        <f t="shared" si="116"/>
        <v>5</v>
      </c>
      <c r="IN45" s="233">
        <f t="shared" si="117"/>
        <v>5</v>
      </c>
      <c r="IO45" s="233" t="str">
        <f t="shared" si="118"/>
        <v/>
      </c>
      <c r="IP45" s="233" t="str">
        <f t="shared" si="119"/>
        <v/>
      </c>
      <c r="IQ45" s="233" t="str">
        <f t="shared" si="120"/>
        <v/>
      </c>
      <c r="IR45" s="233" t="str">
        <f t="shared" si="121"/>
        <v/>
      </c>
      <c r="IS45" s="233" t="str">
        <f t="shared" si="122"/>
        <v/>
      </c>
      <c r="IT45" s="233" t="str">
        <f t="shared" si="123"/>
        <v/>
      </c>
      <c r="IU45" s="233" t="str">
        <f t="shared" si="124"/>
        <v/>
      </c>
      <c r="IV45" s="233" t="str">
        <f t="shared" si="125"/>
        <v/>
      </c>
      <c r="IW45" s="233" t="str">
        <f t="shared" si="126"/>
        <v/>
      </c>
      <c r="IY45" s="139" t="str">
        <f t="shared" si="127"/>
        <v>10G 80 km XFP</v>
      </c>
      <c r="IZ45" s="233">
        <f t="shared" si="128"/>
        <v>22.390074654773603</v>
      </c>
      <c r="JA45" s="233">
        <f t="shared" si="129"/>
        <v>25.484391952567091</v>
      </c>
      <c r="JB45" s="233" t="str">
        <f t="shared" si="130"/>
        <v/>
      </c>
      <c r="JC45" s="233" t="str">
        <f t="shared" si="131"/>
        <v/>
      </c>
      <c r="JD45" s="233" t="str">
        <f t="shared" si="132"/>
        <v/>
      </c>
      <c r="JE45" s="233" t="str">
        <f t="shared" si="133"/>
        <v/>
      </c>
      <c r="JF45" s="233" t="str">
        <f t="shared" si="134"/>
        <v/>
      </c>
      <c r="JG45" s="233" t="str">
        <f t="shared" si="135"/>
        <v/>
      </c>
      <c r="JH45" s="233" t="str">
        <f t="shared" si="136"/>
        <v/>
      </c>
      <c r="JI45" s="233" t="str">
        <f t="shared" si="137"/>
        <v/>
      </c>
      <c r="JJ45" s="233" t="str">
        <f t="shared" si="138"/>
        <v/>
      </c>
    </row>
    <row r="46" spans="1:270">
      <c r="A46" s="110" t="s">
        <v>34</v>
      </c>
      <c r="B46" s="139" t="str">
        <f>Ethernet!B194</f>
        <v>10G 80 km SFP+</v>
      </c>
      <c r="C46" s="210">
        <f>Ethernet!C194</f>
        <v>0</v>
      </c>
      <c r="D46" s="210">
        <f>Ethernet!D194</f>
        <v>0</v>
      </c>
      <c r="E46" s="210">
        <f>Ethernet!E194</f>
        <v>0</v>
      </c>
      <c r="F46" s="210">
        <f>Ethernet!F194</f>
        <v>0</v>
      </c>
      <c r="G46" s="210">
        <f>Ethernet!G194</f>
        <v>0</v>
      </c>
      <c r="H46" s="210">
        <f>Ethernet!H194</f>
        <v>0</v>
      </c>
      <c r="I46" s="210">
        <f>Ethernet!I194</f>
        <v>0</v>
      </c>
      <c r="J46" s="210">
        <f>Ethernet!J194</f>
        <v>0</v>
      </c>
      <c r="K46" s="210">
        <f>Ethernet!K194</f>
        <v>0</v>
      </c>
      <c r="L46" s="210">
        <f>Ethernet!L194</f>
        <v>0</v>
      </c>
      <c r="M46" s="210">
        <f>Ethernet!M194</f>
        <v>0</v>
      </c>
      <c r="O46" s="139" t="str">
        <f t="shared" si="0"/>
        <v>10G 80 km SFP+</v>
      </c>
      <c r="P46" s="210">
        <f>Ethernet!C280</f>
        <v>137379.5</v>
      </c>
      <c r="Q46" s="210">
        <f>Ethernet!D280</f>
        <v>114319</v>
      </c>
      <c r="R46" s="210">
        <f>Ethernet!E280</f>
        <v>0</v>
      </c>
      <c r="S46" s="210">
        <f>Ethernet!F280</f>
        <v>0</v>
      </c>
      <c r="T46" s="210">
        <f>Ethernet!G280</f>
        <v>0</v>
      </c>
      <c r="U46" s="210">
        <f>Ethernet!H280</f>
        <v>0</v>
      </c>
      <c r="V46" s="210">
        <f>Ethernet!I280</f>
        <v>0</v>
      </c>
      <c r="W46" s="210">
        <f>Ethernet!J280</f>
        <v>0</v>
      </c>
      <c r="X46" s="210">
        <f>Ethernet!K280</f>
        <v>0</v>
      </c>
      <c r="Y46" s="210">
        <f>Ethernet!L280</f>
        <v>0</v>
      </c>
      <c r="Z46" s="210">
        <f>Ethernet!M280</f>
        <v>0</v>
      </c>
      <c r="AB46" s="139" t="str">
        <f t="shared" si="1"/>
        <v>10G 80 km SFP+</v>
      </c>
      <c r="AC46" s="210">
        <f>Ethernet!C108</f>
        <v>0</v>
      </c>
      <c r="AD46" s="210">
        <f>Ethernet!D108</f>
        <v>0</v>
      </c>
      <c r="AE46" s="210">
        <f>Ethernet!E108</f>
        <v>0</v>
      </c>
      <c r="AF46" s="210">
        <f>Ethernet!F108</f>
        <v>0</v>
      </c>
      <c r="AG46" s="210">
        <f>Ethernet!G108</f>
        <v>0</v>
      </c>
      <c r="AH46" s="210">
        <f>Ethernet!H108</f>
        <v>0</v>
      </c>
      <c r="AI46" s="210">
        <f>Ethernet!I108</f>
        <v>0</v>
      </c>
      <c r="AJ46" s="210">
        <f>Ethernet!J108</f>
        <v>0</v>
      </c>
      <c r="AK46" s="210">
        <f>Ethernet!K108</f>
        <v>0</v>
      </c>
      <c r="AL46" s="210">
        <f>Ethernet!L108</f>
        <v>0</v>
      </c>
      <c r="AM46" s="210">
        <f>Ethernet!M108</f>
        <v>0</v>
      </c>
      <c r="AO46" s="139" t="str">
        <f t="shared" si="2"/>
        <v>10G 80 km SFP+</v>
      </c>
      <c r="AP46" s="210">
        <f>Ethernet!C366</f>
        <v>0</v>
      </c>
      <c r="AQ46" s="210">
        <f>Ethernet!D366</f>
        <v>0</v>
      </c>
      <c r="AR46" s="210">
        <f>Ethernet!E366</f>
        <v>0</v>
      </c>
      <c r="AS46" s="210">
        <f>Ethernet!F366</f>
        <v>0</v>
      </c>
      <c r="AT46" s="210">
        <f>Ethernet!G366</f>
        <v>0</v>
      </c>
      <c r="AU46" s="210">
        <f>Ethernet!H366</f>
        <v>0</v>
      </c>
      <c r="AV46" s="210">
        <f>Ethernet!I366</f>
        <v>0</v>
      </c>
      <c r="AW46" s="210">
        <f>Ethernet!J366</f>
        <v>0</v>
      </c>
      <c r="AX46" s="210">
        <f>Ethernet!K366</f>
        <v>0</v>
      </c>
      <c r="AY46" s="210">
        <f>Ethernet!L366</f>
        <v>0</v>
      </c>
      <c r="AZ46" s="210">
        <f>Ethernet!M366</f>
        <v>0</v>
      </c>
      <c r="BB46" s="139" t="str">
        <f t="shared" si="3"/>
        <v>10G 80 km SFP+</v>
      </c>
      <c r="BC46" s="210">
        <f>Ethernet!C452</f>
        <v>0</v>
      </c>
      <c r="BD46" s="210">
        <f>Ethernet!D452</f>
        <v>0</v>
      </c>
      <c r="BE46" s="210">
        <f>Ethernet!E452</f>
        <v>0</v>
      </c>
      <c r="BF46" s="210">
        <f>Ethernet!F452</f>
        <v>0</v>
      </c>
      <c r="BG46" s="210">
        <f>Ethernet!G452</f>
        <v>0</v>
      </c>
      <c r="BH46" s="210">
        <f>Ethernet!H452</f>
        <v>0</v>
      </c>
      <c r="BI46" s="210">
        <f>Ethernet!I452</f>
        <v>0</v>
      </c>
      <c r="BJ46" s="210">
        <f>Ethernet!J452</f>
        <v>0</v>
      </c>
      <c r="BK46" s="210">
        <f>Ethernet!K452</f>
        <v>0</v>
      </c>
      <c r="BL46" s="210">
        <f>Ethernet!L452</f>
        <v>0</v>
      </c>
      <c r="BM46" s="210">
        <f>Ethernet!M452</f>
        <v>0</v>
      </c>
      <c r="BO46" s="139" t="str">
        <f t="shared" si="4"/>
        <v>10G 80 km SFP+</v>
      </c>
      <c r="BP46" s="272"/>
      <c r="BQ46" s="272"/>
      <c r="BR46" s="272"/>
      <c r="BS46" s="272"/>
      <c r="BT46" s="272"/>
      <c r="BU46" s="272"/>
      <c r="BV46" s="272"/>
      <c r="BW46" s="272"/>
      <c r="BX46" s="272"/>
      <c r="BY46" s="272"/>
      <c r="BZ46" s="272"/>
      <c r="CB46" s="139" t="str">
        <f t="shared" si="5"/>
        <v>10G 80 km SFP+</v>
      </c>
      <c r="CC46" s="272"/>
      <c r="CD46" s="272"/>
      <c r="CE46" s="272"/>
      <c r="CF46" s="272"/>
      <c r="CG46" s="272"/>
      <c r="CH46" s="272"/>
      <c r="CI46" s="272"/>
      <c r="CJ46" s="272"/>
      <c r="CK46" s="272"/>
      <c r="CL46" s="272"/>
      <c r="CM46" s="272"/>
      <c r="CN46" s="214"/>
      <c r="CP46" s="270"/>
      <c r="CQ46" s="270"/>
      <c r="CR46" s="301"/>
      <c r="CS46" s="293">
        <v>1</v>
      </c>
      <c r="CT46" s="265">
        <v>1</v>
      </c>
      <c r="CU46" s="300">
        <v>1</v>
      </c>
      <c r="CV46" s="295"/>
      <c r="CW46" s="270"/>
      <c r="CX46" s="278"/>
      <c r="CY46" s="284"/>
      <c r="CZ46" s="270"/>
      <c r="DA46" s="278"/>
      <c r="DB46" s="284"/>
      <c r="DC46" s="270"/>
      <c r="DD46" s="301"/>
      <c r="DE46" s="295"/>
      <c r="DF46" s="270"/>
      <c r="DG46" s="278"/>
      <c r="DH46" s="284"/>
      <c r="DI46" s="270"/>
      <c r="DJ46" s="270"/>
      <c r="DL46" s="139" t="str">
        <f t="shared" si="139"/>
        <v>10G 80 km SFP+</v>
      </c>
      <c r="DM46" s="210">
        <f t="shared" si="7"/>
        <v>137379.5</v>
      </c>
      <c r="DN46" s="210">
        <f t="shared" si="8"/>
        <v>114319</v>
      </c>
      <c r="DO46" s="210">
        <f t="shared" si="9"/>
        <v>0</v>
      </c>
      <c r="DP46" s="210">
        <f t="shared" si="10"/>
        <v>0</v>
      </c>
      <c r="DQ46" s="210">
        <f t="shared" si="11"/>
        <v>0</v>
      </c>
      <c r="DR46" s="210">
        <f t="shared" si="12"/>
        <v>0</v>
      </c>
      <c r="DS46" s="210">
        <f t="shared" si="13"/>
        <v>0</v>
      </c>
      <c r="DT46" s="210">
        <f t="shared" si="14"/>
        <v>0</v>
      </c>
      <c r="DU46" s="210">
        <f t="shared" si="15"/>
        <v>0</v>
      </c>
      <c r="DV46" s="210">
        <f t="shared" si="16"/>
        <v>0</v>
      </c>
      <c r="DW46" s="210">
        <f t="shared" si="17"/>
        <v>0</v>
      </c>
      <c r="DY46" s="139" t="str">
        <f t="shared" si="140"/>
        <v>10G 80 km SFP+</v>
      </c>
      <c r="DZ46" s="210">
        <f t="shared" si="19"/>
        <v>0</v>
      </c>
      <c r="EA46" s="210">
        <f t="shared" si="20"/>
        <v>0</v>
      </c>
      <c r="EB46" s="210">
        <f t="shared" si="21"/>
        <v>0</v>
      </c>
      <c r="EC46" s="210">
        <f t="shared" si="22"/>
        <v>0</v>
      </c>
      <c r="ED46" s="210">
        <f t="shared" si="23"/>
        <v>0</v>
      </c>
      <c r="EE46" s="210">
        <f t="shared" si="24"/>
        <v>0</v>
      </c>
      <c r="EF46" s="210">
        <f t="shared" si="25"/>
        <v>0</v>
      </c>
      <c r="EG46" s="210">
        <f t="shared" si="26"/>
        <v>0</v>
      </c>
      <c r="EH46" s="210">
        <f t="shared" si="27"/>
        <v>0</v>
      </c>
      <c r="EI46" s="210">
        <f t="shared" si="28"/>
        <v>0</v>
      </c>
      <c r="EJ46" s="210">
        <f t="shared" si="29"/>
        <v>0</v>
      </c>
      <c r="EL46" s="139" t="str">
        <f t="shared" si="141"/>
        <v>10G 80 km SFP+</v>
      </c>
      <c r="EM46" s="210">
        <f t="shared" si="31"/>
        <v>137379.5</v>
      </c>
      <c r="EN46" s="210">
        <f t="shared" si="32"/>
        <v>114319</v>
      </c>
      <c r="EO46" s="210">
        <f t="shared" si="33"/>
        <v>0</v>
      </c>
      <c r="EP46" s="210">
        <f t="shared" si="34"/>
        <v>0</v>
      </c>
      <c r="EQ46" s="210">
        <f t="shared" si="35"/>
        <v>0</v>
      </c>
      <c r="ER46" s="210">
        <f t="shared" si="36"/>
        <v>0</v>
      </c>
      <c r="ES46" s="210">
        <f t="shared" si="37"/>
        <v>0</v>
      </c>
      <c r="ET46" s="210">
        <f t="shared" si="38"/>
        <v>0</v>
      </c>
      <c r="EU46" s="210">
        <f t="shared" si="39"/>
        <v>0</v>
      </c>
      <c r="EV46" s="210">
        <f t="shared" si="40"/>
        <v>0</v>
      </c>
      <c r="EW46" s="210">
        <f t="shared" si="41"/>
        <v>0</v>
      </c>
      <c r="EY46" s="139" t="str">
        <f t="shared" si="42"/>
        <v>10G 80 km SFP+</v>
      </c>
      <c r="EZ46" s="210">
        <f t="shared" si="142"/>
        <v>137379.5</v>
      </c>
      <c r="FA46" s="210">
        <f t="shared" si="143"/>
        <v>114319</v>
      </c>
      <c r="FB46" s="210">
        <f t="shared" si="144"/>
        <v>0</v>
      </c>
      <c r="FC46" s="210">
        <f t="shared" si="145"/>
        <v>0</v>
      </c>
      <c r="FD46" s="210">
        <f t="shared" si="146"/>
        <v>0</v>
      </c>
      <c r="FE46" s="210">
        <f t="shared" si="147"/>
        <v>0</v>
      </c>
      <c r="FF46" s="210">
        <f t="shared" si="148"/>
        <v>0</v>
      </c>
      <c r="FG46" s="210">
        <f t="shared" si="149"/>
        <v>0</v>
      </c>
      <c r="FH46" s="210">
        <f t="shared" si="150"/>
        <v>0</v>
      </c>
      <c r="FI46" s="210">
        <f t="shared" si="151"/>
        <v>0</v>
      </c>
      <c r="FJ46" s="210">
        <f t="shared" si="152"/>
        <v>0</v>
      </c>
      <c r="FL46" s="139" t="str">
        <f t="shared" si="153"/>
        <v>10G 80 km SFP+</v>
      </c>
      <c r="FM46" s="233">
        <f t="shared" si="55"/>
        <v>0.41213850000000002</v>
      </c>
      <c r="FN46" s="233">
        <f t="shared" si="56"/>
        <v>0.34295700000000001</v>
      </c>
      <c r="FO46" s="233">
        <f t="shared" si="57"/>
        <v>0</v>
      </c>
      <c r="FP46" s="233">
        <f t="shared" si="58"/>
        <v>0</v>
      </c>
      <c r="FQ46" s="233">
        <f t="shared" si="59"/>
        <v>0</v>
      </c>
      <c r="FR46" s="233">
        <f t="shared" si="60"/>
        <v>0</v>
      </c>
      <c r="FS46" s="233">
        <f t="shared" si="61"/>
        <v>0</v>
      </c>
      <c r="FT46" s="233">
        <f t="shared" si="62"/>
        <v>0</v>
      </c>
      <c r="FU46" s="233">
        <f t="shared" si="63"/>
        <v>0</v>
      </c>
      <c r="FV46" s="233">
        <f t="shared" si="64"/>
        <v>0</v>
      </c>
      <c r="FW46" s="233">
        <f t="shared" si="65"/>
        <v>0</v>
      </c>
      <c r="FY46" s="139" t="str">
        <f t="shared" si="154"/>
        <v>10G 80 km SFP+</v>
      </c>
      <c r="FZ46" s="233">
        <f t="shared" si="67"/>
        <v>0</v>
      </c>
      <c r="GA46" s="233">
        <f t="shared" si="68"/>
        <v>0</v>
      </c>
      <c r="GB46" s="233">
        <f t="shared" si="69"/>
        <v>0</v>
      </c>
      <c r="GC46" s="233">
        <f t="shared" si="70"/>
        <v>0</v>
      </c>
      <c r="GD46" s="233">
        <f t="shared" si="71"/>
        <v>0</v>
      </c>
      <c r="GE46" s="233">
        <f t="shared" si="72"/>
        <v>0</v>
      </c>
      <c r="GF46" s="233">
        <f t="shared" si="73"/>
        <v>0</v>
      </c>
      <c r="GG46" s="233">
        <f t="shared" si="74"/>
        <v>0</v>
      </c>
      <c r="GH46" s="233">
        <f t="shared" si="75"/>
        <v>0</v>
      </c>
      <c r="GI46" s="233">
        <f t="shared" si="76"/>
        <v>0</v>
      </c>
      <c r="GJ46" s="233">
        <f t="shared" si="77"/>
        <v>0</v>
      </c>
      <c r="GL46" s="139" t="str">
        <f t="shared" si="155"/>
        <v>10G 80 km SFP+</v>
      </c>
      <c r="GM46" s="310">
        <f t="shared" si="79"/>
        <v>0.68689750000000005</v>
      </c>
      <c r="GN46" s="310">
        <f t="shared" si="80"/>
        <v>0.57159499999999996</v>
      </c>
      <c r="GO46" s="310">
        <f t="shared" si="81"/>
        <v>0</v>
      </c>
      <c r="GP46" s="310">
        <f t="shared" si="82"/>
        <v>0</v>
      </c>
      <c r="GQ46" s="310">
        <f t="shared" si="83"/>
        <v>0</v>
      </c>
      <c r="GR46" s="310">
        <f t="shared" si="84"/>
        <v>0</v>
      </c>
      <c r="GS46" s="310">
        <f t="shared" si="85"/>
        <v>0</v>
      </c>
      <c r="GT46" s="310">
        <f t="shared" si="86"/>
        <v>0</v>
      </c>
      <c r="GU46" s="310">
        <f t="shared" si="87"/>
        <v>0</v>
      </c>
      <c r="GV46" s="310">
        <f t="shared" si="88"/>
        <v>0</v>
      </c>
      <c r="GW46" s="310">
        <f t="shared" si="89"/>
        <v>0</v>
      </c>
      <c r="GY46" s="139" t="str">
        <f t="shared" si="90"/>
        <v>10G 80 km SFP+</v>
      </c>
      <c r="GZ46" s="307">
        <f>IF(EZ46=0,"",($HE$5*10^-6*Ethernet!P714*'Lenses &amp; detectors'!EZ46))</f>
        <v>2.391048420821924</v>
      </c>
      <c r="HA46" s="307">
        <f>IF(FA46=0,"",($HE$5*10^-6*Ethernet!Q714*'Lenses &amp; detectors'!FA46))</f>
        <v>1.800460233008305</v>
      </c>
      <c r="HB46" s="307" t="str">
        <f>IF(FB46=0,"",($HE$5*10^-6*Ethernet!R714*'Lenses &amp; detectors'!FB46))</f>
        <v/>
      </c>
      <c r="HC46" s="307" t="str">
        <f>IF(FC46=0,"",($HE$5*10^-6*Ethernet!S714*'Lenses &amp; detectors'!FC46))</f>
        <v/>
      </c>
      <c r="HD46" s="307" t="str">
        <f>IF(FD46=0,"",($HE$5*10^-6*Ethernet!T714*'Lenses &amp; detectors'!FD46))</f>
        <v/>
      </c>
      <c r="HE46" s="307" t="str">
        <f>IF(FE46=0,"",($HE$5*10^-6*Ethernet!U714*'Lenses &amp; detectors'!FE46))</f>
        <v/>
      </c>
      <c r="HF46" s="307" t="str">
        <f>IF(FF46=0,"",($HE$5*10^-6*Ethernet!V714*'Lenses &amp; detectors'!FF46))</f>
        <v/>
      </c>
      <c r="HG46" s="307" t="str">
        <f>IF(FG46=0,"",($HE$5*10^-6*Ethernet!W714*'Lenses &amp; detectors'!FG46))</f>
        <v/>
      </c>
      <c r="HH46" s="307" t="str">
        <f>IF(FH46=0,"",($HE$5*10^-6*Ethernet!X714*'Lenses &amp; detectors'!FH46))</f>
        <v/>
      </c>
      <c r="HI46" s="307" t="str">
        <f>IF(FI46=0,"",($HE$5*10^-6*Ethernet!Y714*'Lenses &amp; detectors'!FI46))</f>
        <v/>
      </c>
      <c r="HJ46" s="307" t="str">
        <f>IF(FJ46=0,"",($HE$5*10^-6*Ethernet!Z714*'Lenses &amp; detectors'!FJ46))</f>
        <v/>
      </c>
      <c r="HL46" s="139" t="str">
        <f t="shared" si="91"/>
        <v>10G 80 km SFP+</v>
      </c>
      <c r="HM46" s="233">
        <f t="shared" si="92"/>
        <v>3</v>
      </c>
      <c r="HN46" s="233">
        <f t="shared" si="93"/>
        <v>3</v>
      </c>
      <c r="HO46" s="233" t="str">
        <f t="shared" si="94"/>
        <v/>
      </c>
      <c r="HP46" s="233" t="str">
        <f t="shared" si="95"/>
        <v/>
      </c>
      <c r="HQ46" s="233" t="str">
        <f t="shared" si="96"/>
        <v/>
      </c>
      <c r="HR46" s="233" t="str">
        <f t="shared" si="97"/>
        <v/>
      </c>
      <c r="HS46" s="233" t="str">
        <f t="shared" si="98"/>
        <v/>
      </c>
      <c r="HT46" s="233" t="str">
        <f t="shared" si="99"/>
        <v/>
      </c>
      <c r="HU46" s="233" t="str">
        <f t="shared" si="100"/>
        <v/>
      </c>
      <c r="HV46" s="233" t="str">
        <f t="shared" si="101"/>
        <v/>
      </c>
      <c r="HW46" s="233" t="str">
        <f t="shared" si="102"/>
        <v/>
      </c>
      <c r="HY46" s="139" t="str">
        <f t="shared" si="103"/>
        <v>10G 80 km SFP+</v>
      </c>
      <c r="HZ46" s="233" t="str">
        <f t="shared" si="104"/>
        <v/>
      </c>
      <c r="IA46" s="233" t="str">
        <f t="shared" si="105"/>
        <v/>
      </c>
      <c r="IB46" s="233" t="str">
        <f t="shared" si="106"/>
        <v/>
      </c>
      <c r="IC46" s="233" t="str">
        <f t="shared" si="107"/>
        <v/>
      </c>
      <c r="ID46" s="233" t="str">
        <f t="shared" si="108"/>
        <v/>
      </c>
      <c r="IE46" s="233" t="str">
        <f t="shared" si="109"/>
        <v/>
      </c>
      <c r="IF46" s="233" t="str">
        <f t="shared" si="110"/>
        <v/>
      </c>
      <c r="IG46" s="233" t="str">
        <f t="shared" si="111"/>
        <v/>
      </c>
      <c r="IH46" s="233" t="str">
        <f t="shared" si="112"/>
        <v/>
      </c>
      <c r="II46" s="233" t="str">
        <f t="shared" si="113"/>
        <v/>
      </c>
      <c r="IJ46" s="233" t="str">
        <f t="shared" si="114"/>
        <v/>
      </c>
      <c r="IL46" s="139" t="str">
        <f t="shared" si="115"/>
        <v>10G 80 km SFP+</v>
      </c>
      <c r="IM46" s="233">
        <f t="shared" si="116"/>
        <v>5</v>
      </c>
      <c r="IN46" s="233">
        <f t="shared" si="117"/>
        <v>5</v>
      </c>
      <c r="IO46" s="233" t="str">
        <f t="shared" si="118"/>
        <v/>
      </c>
      <c r="IP46" s="233" t="str">
        <f t="shared" si="119"/>
        <v/>
      </c>
      <c r="IQ46" s="233" t="str">
        <f t="shared" si="120"/>
        <v/>
      </c>
      <c r="IR46" s="233" t="str">
        <f t="shared" si="121"/>
        <v/>
      </c>
      <c r="IS46" s="233" t="str">
        <f t="shared" si="122"/>
        <v/>
      </c>
      <c r="IT46" s="233" t="str">
        <f t="shared" si="123"/>
        <v/>
      </c>
      <c r="IU46" s="233" t="str">
        <f t="shared" si="124"/>
        <v/>
      </c>
      <c r="IV46" s="233" t="str">
        <f t="shared" si="125"/>
        <v/>
      </c>
      <c r="IW46" s="233" t="str">
        <f t="shared" si="126"/>
        <v/>
      </c>
      <c r="IY46" s="139" t="str">
        <f t="shared" si="127"/>
        <v>10G 80 km SFP+</v>
      </c>
      <c r="IZ46" s="233">
        <f t="shared" si="128"/>
        <v>17.404695903114543</v>
      </c>
      <c r="JA46" s="233">
        <f t="shared" si="129"/>
        <v>15.74944001441847</v>
      </c>
      <c r="JB46" s="233" t="str">
        <f t="shared" si="130"/>
        <v/>
      </c>
      <c r="JC46" s="233" t="str">
        <f t="shared" si="131"/>
        <v/>
      </c>
      <c r="JD46" s="233" t="str">
        <f t="shared" si="132"/>
        <v/>
      </c>
      <c r="JE46" s="233" t="str">
        <f t="shared" si="133"/>
        <v/>
      </c>
      <c r="JF46" s="233" t="str">
        <f t="shared" si="134"/>
        <v/>
      </c>
      <c r="JG46" s="233" t="str">
        <f t="shared" si="135"/>
        <v/>
      </c>
      <c r="JH46" s="233" t="str">
        <f t="shared" si="136"/>
        <v/>
      </c>
      <c r="JI46" s="233" t="str">
        <f t="shared" si="137"/>
        <v/>
      </c>
      <c r="JJ46" s="233" t="str">
        <f t="shared" si="138"/>
        <v/>
      </c>
    </row>
    <row r="47" spans="1:270">
      <c r="A47" s="110" t="s">
        <v>34</v>
      </c>
      <c r="B47" s="139" t="str">
        <f>Ethernet!B195</f>
        <v>10G Various Legacy/discontinued</v>
      </c>
      <c r="C47" s="210">
        <f>Ethernet!C195</f>
        <v>0</v>
      </c>
      <c r="D47" s="210">
        <f>Ethernet!D195</f>
        <v>0</v>
      </c>
      <c r="E47" s="210">
        <f>Ethernet!E195</f>
        <v>0</v>
      </c>
      <c r="F47" s="210">
        <f>Ethernet!F195</f>
        <v>0</v>
      </c>
      <c r="G47" s="210">
        <f>Ethernet!G195</f>
        <v>0</v>
      </c>
      <c r="H47" s="210">
        <f>Ethernet!H195</f>
        <v>0</v>
      </c>
      <c r="I47" s="210">
        <f>Ethernet!I195</f>
        <v>0</v>
      </c>
      <c r="J47" s="210">
        <f>Ethernet!J195</f>
        <v>0</v>
      </c>
      <c r="K47" s="210">
        <f>Ethernet!K195</f>
        <v>0</v>
      </c>
      <c r="L47" s="210">
        <f>Ethernet!L195</f>
        <v>0</v>
      </c>
      <c r="M47" s="210">
        <f>Ethernet!M195</f>
        <v>0</v>
      </c>
      <c r="O47" s="139" t="str">
        <f t="shared" si="0"/>
        <v>10G Various Legacy/discontinued</v>
      </c>
      <c r="P47" s="210">
        <f>Ethernet!C281</f>
        <v>3500</v>
      </c>
      <c r="Q47" s="210">
        <f>Ethernet!D281</f>
        <v>5000</v>
      </c>
      <c r="R47" s="210">
        <f>Ethernet!E281</f>
        <v>0</v>
      </c>
      <c r="S47" s="210">
        <f>Ethernet!F281</f>
        <v>0</v>
      </c>
      <c r="T47" s="210">
        <f>Ethernet!G281</f>
        <v>0</v>
      </c>
      <c r="U47" s="210">
        <f>Ethernet!H281</f>
        <v>0</v>
      </c>
      <c r="V47" s="210">
        <f>Ethernet!I281</f>
        <v>0</v>
      </c>
      <c r="W47" s="210">
        <f>Ethernet!J281</f>
        <v>0</v>
      </c>
      <c r="X47" s="210">
        <f>Ethernet!K281</f>
        <v>0</v>
      </c>
      <c r="Y47" s="210">
        <f>Ethernet!L281</f>
        <v>0</v>
      </c>
      <c r="Z47" s="210">
        <f>Ethernet!M281</f>
        <v>0</v>
      </c>
      <c r="AB47" s="139" t="str">
        <f t="shared" si="1"/>
        <v>10G Various Legacy/discontinued</v>
      </c>
      <c r="AC47" s="210">
        <f>Ethernet!C109</f>
        <v>0</v>
      </c>
      <c r="AD47" s="210">
        <f>Ethernet!D109</f>
        <v>0</v>
      </c>
      <c r="AE47" s="210">
        <f>Ethernet!E109</f>
        <v>0</v>
      </c>
      <c r="AF47" s="210">
        <f>Ethernet!F109</f>
        <v>0</v>
      </c>
      <c r="AG47" s="210">
        <f>Ethernet!G109</f>
        <v>0</v>
      </c>
      <c r="AH47" s="210">
        <f>Ethernet!H109</f>
        <v>0</v>
      </c>
      <c r="AI47" s="210">
        <f>Ethernet!I109</f>
        <v>0</v>
      </c>
      <c r="AJ47" s="210">
        <f>Ethernet!J109</f>
        <v>0</v>
      </c>
      <c r="AK47" s="210">
        <f>Ethernet!K109</f>
        <v>0</v>
      </c>
      <c r="AL47" s="210">
        <f>Ethernet!L109</f>
        <v>0</v>
      </c>
      <c r="AM47" s="210">
        <f>Ethernet!M109</f>
        <v>0</v>
      </c>
      <c r="AO47" s="139" t="str">
        <f t="shared" si="2"/>
        <v>10G Various Legacy/discontinued</v>
      </c>
      <c r="AP47" s="210">
        <f>Ethernet!C367</f>
        <v>0</v>
      </c>
      <c r="AQ47" s="210">
        <f>Ethernet!D367</f>
        <v>0</v>
      </c>
      <c r="AR47" s="210">
        <f>Ethernet!E367</f>
        <v>0</v>
      </c>
      <c r="AS47" s="210">
        <f>Ethernet!F367</f>
        <v>0</v>
      </c>
      <c r="AT47" s="210">
        <f>Ethernet!G367</f>
        <v>0</v>
      </c>
      <c r="AU47" s="210">
        <f>Ethernet!H367</f>
        <v>0</v>
      </c>
      <c r="AV47" s="210">
        <f>Ethernet!I367</f>
        <v>0</v>
      </c>
      <c r="AW47" s="210">
        <f>Ethernet!J367</f>
        <v>0</v>
      </c>
      <c r="AX47" s="210">
        <f>Ethernet!K367</f>
        <v>0</v>
      </c>
      <c r="AY47" s="210">
        <f>Ethernet!L367</f>
        <v>0</v>
      </c>
      <c r="AZ47" s="210">
        <f>Ethernet!M367</f>
        <v>0</v>
      </c>
      <c r="BB47" s="139" t="str">
        <f t="shared" si="3"/>
        <v>10G Various Legacy/discontinued</v>
      </c>
      <c r="BC47" s="210">
        <f>Ethernet!C453</f>
        <v>0</v>
      </c>
      <c r="BD47" s="210">
        <f>Ethernet!D453</f>
        <v>0</v>
      </c>
      <c r="BE47" s="210">
        <f>Ethernet!E453</f>
        <v>0</v>
      </c>
      <c r="BF47" s="210">
        <f>Ethernet!F453</f>
        <v>0</v>
      </c>
      <c r="BG47" s="210">
        <f>Ethernet!G453</f>
        <v>0</v>
      </c>
      <c r="BH47" s="210">
        <f>Ethernet!H453</f>
        <v>0</v>
      </c>
      <c r="BI47" s="210">
        <f>Ethernet!I453</f>
        <v>0</v>
      </c>
      <c r="BJ47" s="210">
        <f>Ethernet!J453</f>
        <v>0</v>
      </c>
      <c r="BK47" s="210">
        <f>Ethernet!K453</f>
        <v>0</v>
      </c>
      <c r="BL47" s="210">
        <f>Ethernet!L453</f>
        <v>0</v>
      </c>
      <c r="BM47" s="210">
        <f>Ethernet!M453</f>
        <v>0</v>
      </c>
      <c r="BO47" s="139" t="str">
        <f t="shared" si="4"/>
        <v>10G Various Legacy/discontinued</v>
      </c>
      <c r="BP47" s="272"/>
      <c r="BQ47" s="272"/>
      <c r="BR47" s="272"/>
      <c r="BS47" s="272"/>
      <c r="BT47" s="272"/>
      <c r="BU47" s="272"/>
      <c r="BV47" s="272"/>
      <c r="BW47" s="272"/>
      <c r="BX47" s="272"/>
      <c r="BY47" s="272"/>
      <c r="BZ47" s="272"/>
      <c r="CB47" s="139" t="str">
        <f t="shared" si="5"/>
        <v>10G Various Legacy/discontinued</v>
      </c>
      <c r="CC47" s="272"/>
      <c r="CD47" s="272"/>
      <c r="CE47" s="272"/>
      <c r="CF47" s="272"/>
      <c r="CG47" s="272"/>
      <c r="CH47" s="272"/>
      <c r="CI47" s="272"/>
      <c r="CJ47" s="272"/>
      <c r="CK47" s="272"/>
      <c r="CL47" s="272"/>
      <c r="CM47" s="272"/>
      <c r="CN47" s="214"/>
      <c r="CP47" s="270"/>
      <c r="CQ47" s="270"/>
      <c r="CR47" s="301"/>
      <c r="CS47" s="293">
        <v>1</v>
      </c>
      <c r="CT47" s="265">
        <v>1</v>
      </c>
      <c r="CU47" s="300">
        <v>1</v>
      </c>
      <c r="CV47" s="295"/>
      <c r="CW47" s="270"/>
      <c r="CX47" s="278"/>
      <c r="CY47" s="284"/>
      <c r="CZ47" s="270"/>
      <c r="DA47" s="278"/>
      <c r="DB47" s="284"/>
      <c r="DC47" s="270"/>
      <c r="DD47" s="301"/>
      <c r="DE47" s="295"/>
      <c r="DF47" s="270"/>
      <c r="DG47" s="278"/>
      <c r="DH47" s="284"/>
      <c r="DI47" s="270"/>
      <c r="DJ47" s="270"/>
      <c r="DL47" s="139" t="str">
        <f t="shared" si="139"/>
        <v>10G Various Legacy/discontinued</v>
      </c>
      <c r="DM47" s="210">
        <f t="shared" si="7"/>
        <v>3500</v>
      </c>
      <c r="DN47" s="210">
        <f t="shared" si="8"/>
        <v>5000</v>
      </c>
      <c r="DO47" s="210">
        <f t="shared" si="9"/>
        <v>0</v>
      </c>
      <c r="DP47" s="210">
        <f t="shared" si="10"/>
        <v>0</v>
      </c>
      <c r="DQ47" s="210">
        <f t="shared" si="11"/>
        <v>0</v>
      </c>
      <c r="DR47" s="210">
        <f t="shared" si="12"/>
        <v>0</v>
      </c>
      <c r="DS47" s="210">
        <f t="shared" si="13"/>
        <v>0</v>
      </c>
      <c r="DT47" s="210">
        <f t="shared" si="14"/>
        <v>0</v>
      </c>
      <c r="DU47" s="210">
        <f t="shared" si="15"/>
        <v>0</v>
      </c>
      <c r="DV47" s="210">
        <f t="shared" si="16"/>
        <v>0</v>
      </c>
      <c r="DW47" s="210">
        <f t="shared" si="17"/>
        <v>0</v>
      </c>
      <c r="DY47" s="139" t="str">
        <f t="shared" si="140"/>
        <v>10G Various Legacy/discontinued</v>
      </c>
      <c r="DZ47" s="210">
        <f t="shared" si="19"/>
        <v>0</v>
      </c>
      <c r="EA47" s="210">
        <f t="shared" si="20"/>
        <v>0</v>
      </c>
      <c r="EB47" s="210">
        <f t="shared" si="21"/>
        <v>0</v>
      </c>
      <c r="EC47" s="210">
        <f t="shared" si="22"/>
        <v>0</v>
      </c>
      <c r="ED47" s="210">
        <f t="shared" si="23"/>
        <v>0</v>
      </c>
      <c r="EE47" s="210">
        <f t="shared" si="24"/>
        <v>0</v>
      </c>
      <c r="EF47" s="210">
        <f t="shared" si="25"/>
        <v>0</v>
      </c>
      <c r="EG47" s="210">
        <f t="shared" si="26"/>
        <v>0</v>
      </c>
      <c r="EH47" s="210">
        <f t="shared" si="27"/>
        <v>0</v>
      </c>
      <c r="EI47" s="210">
        <f t="shared" si="28"/>
        <v>0</v>
      </c>
      <c r="EJ47" s="210">
        <f t="shared" si="29"/>
        <v>0</v>
      </c>
      <c r="EL47" s="139" t="str">
        <f t="shared" si="141"/>
        <v>10G Various Legacy/discontinued</v>
      </c>
      <c r="EM47" s="210">
        <f t="shared" si="31"/>
        <v>3500</v>
      </c>
      <c r="EN47" s="210">
        <f t="shared" si="32"/>
        <v>5000</v>
      </c>
      <c r="EO47" s="210">
        <f t="shared" si="33"/>
        <v>0</v>
      </c>
      <c r="EP47" s="210">
        <f t="shared" si="34"/>
        <v>0</v>
      </c>
      <c r="EQ47" s="210">
        <f t="shared" si="35"/>
        <v>0</v>
      </c>
      <c r="ER47" s="210">
        <f t="shared" si="36"/>
        <v>0</v>
      </c>
      <c r="ES47" s="210">
        <f t="shared" si="37"/>
        <v>0</v>
      </c>
      <c r="ET47" s="210">
        <f t="shared" si="38"/>
        <v>0</v>
      </c>
      <c r="EU47" s="210">
        <f t="shared" si="39"/>
        <v>0</v>
      </c>
      <c r="EV47" s="210">
        <f t="shared" si="40"/>
        <v>0</v>
      </c>
      <c r="EW47" s="210">
        <f t="shared" si="41"/>
        <v>0</v>
      </c>
      <c r="EY47" s="139" t="str">
        <f t="shared" si="42"/>
        <v>10G Various Legacy/discontinued</v>
      </c>
      <c r="EZ47" s="210">
        <f t="shared" si="142"/>
        <v>3500</v>
      </c>
      <c r="FA47" s="210">
        <f t="shared" si="143"/>
        <v>5000</v>
      </c>
      <c r="FB47" s="210">
        <f t="shared" si="144"/>
        <v>0</v>
      </c>
      <c r="FC47" s="210">
        <f t="shared" si="145"/>
        <v>0</v>
      </c>
      <c r="FD47" s="210">
        <f t="shared" si="146"/>
        <v>0</v>
      </c>
      <c r="FE47" s="210">
        <f t="shared" si="147"/>
        <v>0</v>
      </c>
      <c r="FF47" s="210">
        <f t="shared" si="148"/>
        <v>0</v>
      </c>
      <c r="FG47" s="210">
        <f t="shared" si="149"/>
        <v>0</v>
      </c>
      <c r="FH47" s="210">
        <f t="shared" si="150"/>
        <v>0</v>
      </c>
      <c r="FI47" s="210">
        <f t="shared" si="151"/>
        <v>0</v>
      </c>
      <c r="FJ47" s="210">
        <f t="shared" si="152"/>
        <v>0</v>
      </c>
      <c r="FL47" s="139" t="str">
        <f t="shared" si="153"/>
        <v>10G Various Legacy/discontinued</v>
      </c>
      <c r="FM47" s="233">
        <f t="shared" si="55"/>
        <v>1.0500000000000001E-2</v>
      </c>
      <c r="FN47" s="233">
        <f t="shared" si="56"/>
        <v>1.4999999999999999E-2</v>
      </c>
      <c r="FO47" s="233">
        <f t="shared" si="57"/>
        <v>0</v>
      </c>
      <c r="FP47" s="233">
        <f t="shared" si="58"/>
        <v>0</v>
      </c>
      <c r="FQ47" s="233">
        <f t="shared" si="59"/>
        <v>0</v>
      </c>
      <c r="FR47" s="233">
        <f t="shared" si="60"/>
        <v>0</v>
      </c>
      <c r="FS47" s="233">
        <f t="shared" si="61"/>
        <v>0</v>
      </c>
      <c r="FT47" s="233">
        <f t="shared" si="62"/>
        <v>0</v>
      </c>
      <c r="FU47" s="233">
        <f t="shared" si="63"/>
        <v>0</v>
      </c>
      <c r="FV47" s="233">
        <f t="shared" si="64"/>
        <v>0</v>
      </c>
      <c r="FW47" s="233">
        <f t="shared" si="65"/>
        <v>0</v>
      </c>
      <c r="FY47" s="139" t="str">
        <f t="shared" si="154"/>
        <v>10G Various Legacy/discontinued</v>
      </c>
      <c r="FZ47" s="233">
        <f t="shared" si="67"/>
        <v>0</v>
      </c>
      <c r="GA47" s="233">
        <f t="shared" si="68"/>
        <v>0</v>
      </c>
      <c r="GB47" s="233">
        <f t="shared" si="69"/>
        <v>0</v>
      </c>
      <c r="GC47" s="233">
        <f t="shared" si="70"/>
        <v>0</v>
      </c>
      <c r="GD47" s="233">
        <f t="shared" si="71"/>
        <v>0</v>
      </c>
      <c r="GE47" s="233">
        <f t="shared" si="72"/>
        <v>0</v>
      </c>
      <c r="GF47" s="233">
        <f t="shared" si="73"/>
        <v>0</v>
      </c>
      <c r="GG47" s="233">
        <f t="shared" si="74"/>
        <v>0</v>
      </c>
      <c r="GH47" s="233">
        <f t="shared" si="75"/>
        <v>0</v>
      </c>
      <c r="GI47" s="233">
        <f t="shared" si="76"/>
        <v>0</v>
      </c>
      <c r="GJ47" s="233">
        <f t="shared" si="77"/>
        <v>0</v>
      </c>
      <c r="GL47" s="139" t="str">
        <f t="shared" si="155"/>
        <v>10G Various Legacy/discontinued</v>
      </c>
      <c r="GM47" s="310">
        <f t="shared" si="79"/>
        <v>1.7500000000000002E-2</v>
      </c>
      <c r="GN47" s="310">
        <f t="shared" si="80"/>
        <v>2.5000000000000001E-2</v>
      </c>
      <c r="GO47" s="310">
        <f t="shared" si="81"/>
        <v>0</v>
      </c>
      <c r="GP47" s="310">
        <f t="shared" si="82"/>
        <v>0</v>
      </c>
      <c r="GQ47" s="310">
        <f t="shared" si="83"/>
        <v>0</v>
      </c>
      <c r="GR47" s="310">
        <f t="shared" si="84"/>
        <v>0</v>
      </c>
      <c r="GS47" s="310">
        <f t="shared" si="85"/>
        <v>0</v>
      </c>
      <c r="GT47" s="310">
        <f t="shared" si="86"/>
        <v>0</v>
      </c>
      <c r="GU47" s="310">
        <f t="shared" si="87"/>
        <v>0</v>
      </c>
      <c r="GV47" s="310">
        <f t="shared" si="88"/>
        <v>0</v>
      </c>
      <c r="GW47" s="310">
        <f t="shared" si="89"/>
        <v>0</v>
      </c>
      <c r="GY47" s="139" t="str">
        <f t="shared" si="90"/>
        <v>10G Various Legacy/discontinued</v>
      </c>
      <c r="GZ47" s="307">
        <f>IF(EZ47=0,"",($HE$5*10^-6*Ethernet!P715*'Lenses &amp; detectors'!EZ47))</f>
        <v>0.03</v>
      </c>
      <c r="HA47" s="307">
        <f>IF(FA47=0,"",($HE$5*10^-6*Ethernet!Q715*'Lenses &amp; detectors'!FA47))</f>
        <v>4.4999999999999998E-2</v>
      </c>
      <c r="HB47" s="307" t="str">
        <f>IF(FB47=0,"",($HE$5*10^-6*Ethernet!R715*'Lenses &amp; detectors'!FB47))</f>
        <v/>
      </c>
      <c r="HC47" s="307" t="str">
        <f>IF(FC47=0,"",($HE$5*10^-6*Ethernet!S715*'Lenses &amp; detectors'!FC47))</f>
        <v/>
      </c>
      <c r="HD47" s="307" t="str">
        <f>IF(FD47=0,"",($HE$5*10^-6*Ethernet!T715*'Lenses &amp; detectors'!FD47))</f>
        <v/>
      </c>
      <c r="HE47" s="307" t="str">
        <f>IF(FE47=0,"",($HE$5*10^-6*Ethernet!U715*'Lenses &amp; detectors'!FE47))</f>
        <v/>
      </c>
      <c r="HF47" s="307" t="str">
        <f>IF(FF47=0,"",($HE$5*10^-6*Ethernet!V715*'Lenses &amp; detectors'!FF47))</f>
        <v/>
      </c>
      <c r="HG47" s="307" t="str">
        <f>IF(FG47=0,"",($HE$5*10^-6*Ethernet!W715*'Lenses &amp; detectors'!FG47))</f>
        <v/>
      </c>
      <c r="HH47" s="307" t="str">
        <f>IF(FH47=0,"",($HE$5*10^-6*Ethernet!X715*'Lenses &amp; detectors'!FH47))</f>
        <v/>
      </c>
      <c r="HI47" s="307" t="str">
        <f>IF(FI47=0,"",($HE$5*10^-6*Ethernet!Y715*'Lenses &amp; detectors'!FI47))</f>
        <v/>
      </c>
      <c r="HJ47" s="307" t="str">
        <f>IF(FJ47=0,"",($HE$5*10^-6*Ethernet!Z715*'Lenses &amp; detectors'!FJ47))</f>
        <v/>
      </c>
      <c r="HL47" s="139" t="str">
        <f t="shared" si="91"/>
        <v>10G Various Legacy/discontinued</v>
      </c>
      <c r="HM47" s="233">
        <f t="shared" si="92"/>
        <v>3</v>
      </c>
      <c r="HN47" s="233">
        <f t="shared" si="93"/>
        <v>3</v>
      </c>
      <c r="HO47" s="233" t="str">
        <f t="shared" si="94"/>
        <v/>
      </c>
      <c r="HP47" s="233" t="str">
        <f t="shared" si="95"/>
        <v/>
      </c>
      <c r="HQ47" s="233" t="str">
        <f t="shared" si="96"/>
        <v/>
      </c>
      <c r="HR47" s="233" t="str">
        <f t="shared" si="97"/>
        <v/>
      </c>
      <c r="HS47" s="233" t="str">
        <f t="shared" si="98"/>
        <v/>
      </c>
      <c r="HT47" s="233" t="str">
        <f t="shared" si="99"/>
        <v/>
      </c>
      <c r="HU47" s="233" t="str">
        <f t="shared" si="100"/>
        <v/>
      </c>
      <c r="HV47" s="233" t="str">
        <f t="shared" si="101"/>
        <v/>
      </c>
      <c r="HW47" s="233" t="str">
        <f t="shared" si="102"/>
        <v/>
      </c>
      <c r="HY47" s="139" t="str">
        <f t="shared" si="103"/>
        <v>10G Various Legacy/discontinued</v>
      </c>
      <c r="HZ47" s="233" t="str">
        <f t="shared" si="104"/>
        <v/>
      </c>
      <c r="IA47" s="233" t="str">
        <f t="shared" si="105"/>
        <v/>
      </c>
      <c r="IB47" s="233" t="str">
        <f t="shared" si="106"/>
        <v/>
      </c>
      <c r="IC47" s="233" t="str">
        <f t="shared" si="107"/>
        <v/>
      </c>
      <c r="ID47" s="233" t="str">
        <f t="shared" si="108"/>
        <v/>
      </c>
      <c r="IE47" s="233" t="str">
        <f t="shared" si="109"/>
        <v/>
      </c>
      <c r="IF47" s="233" t="str">
        <f t="shared" si="110"/>
        <v/>
      </c>
      <c r="IG47" s="233" t="str">
        <f t="shared" si="111"/>
        <v/>
      </c>
      <c r="IH47" s="233" t="str">
        <f t="shared" si="112"/>
        <v/>
      </c>
      <c r="II47" s="233" t="str">
        <f t="shared" si="113"/>
        <v/>
      </c>
      <c r="IJ47" s="233" t="str">
        <f t="shared" si="114"/>
        <v/>
      </c>
      <c r="IL47" s="139" t="str">
        <f t="shared" si="115"/>
        <v>10G Various Legacy/discontinued</v>
      </c>
      <c r="IM47" s="233">
        <f t="shared" si="116"/>
        <v>5</v>
      </c>
      <c r="IN47" s="233">
        <f t="shared" si="117"/>
        <v>5</v>
      </c>
      <c r="IO47" s="233" t="str">
        <f t="shared" si="118"/>
        <v/>
      </c>
      <c r="IP47" s="233" t="str">
        <f t="shared" si="119"/>
        <v/>
      </c>
      <c r="IQ47" s="233" t="str">
        <f t="shared" si="120"/>
        <v/>
      </c>
      <c r="IR47" s="233" t="str">
        <f t="shared" si="121"/>
        <v/>
      </c>
      <c r="IS47" s="233" t="str">
        <f t="shared" si="122"/>
        <v/>
      </c>
      <c r="IT47" s="233" t="str">
        <f t="shared" si="123"/>
        <v/>
      </c>
      <c r="IU47" s="233" t="str">
        <f t="shared" si="124"/>
        <v/>
      </c>
      <c r="IV47" s="233" t="str">
        <f t="shared" si="125"/>
        <v/>
      </c>
      <c r="IW47" s="233" t="str">
        <f t="shared" si="126"/>
        <v/>
      </c>
      <c r="IY47" s="139" t="str">
        <f t="shared" si="127"/>
        <v>10G Various Legacy/discontinued</v>
      </c>
      <c r="IZ47" s="233">
        <f t="shared" si="128"/>
        <v>8.5714285714285712</v>
      </c>
      <c r="JA47" s="233">
        <f t="shared" si="129"/>
        <v>9</v>
      </c>
      <c r="JB47" s="233" t="str">
        <f t="shared" si="130"/>
        <v/>
      </c>
      <c r="JC47" s="233" t="str">
        <f t="shared" si="131"/>
        <v/>
      </c>
      <c r="JD47" s="233" t="str">
        <f t="shared" si="132"/>
        <v/>
      </c>
      <c r="JE47" s="233" t="str">
        <f t="shared" si="133"/>
        <v/>
      </c>
      <c r="JF47" s="233" t="str">
        <f t="shared" si="134"/>
        <v/>
      </c>
      <c r="JG47" s="233" t="str">
        <f t="shared" si="135"/>
        <v/>
      </c>
      <c r="JH47" s="233" t="str">
        <f t="shared" si="136"/>
        <v/>
      </c>
      <c r="JI47" s="233" t="str">
        <f t="shared" si="137"/>
        <v/>
      </c>
      <c r="JJ47" s="233" t="str">
        <f t="shared" si="138"/>
        <v/>
      </c>
    </row>
    <row r="48" spans="1:270">
      <c r="A48" s="110" t="s">
        <v>34</v>
      </c>
      <c r="B48" s="139" t="str">
        <f>Ethernet!B196</f>
        <v>25G SR, eSR 100 - 300 m SFP28</v>
      </c>
      <c r="C48" s="210">
        <f>Ethernet!C196</f>
        <v>0</v>
      </c>
      <c r="D48" s="210">
        <f>Ethernet!D196</f>
        <v>0</v>
      </c>
      <c r="E48" s="210">
        <f>Ethernet!E196</f>
        <v>0</v>
      </c>
      <c r="F48" s="210">
        <f>Ethernet!F196</f>
        <v>0</v>
      </c>
      <c r="G48" s="210">
        <f>Ethernet!G196</f>
        <v>0</v>
      </c>
      <c r="H48" s="210">
        <f>Ethernet!H196</f>
        <v>0</v>
      </c>
      <c r="I48" s="210">
        <f>Ethernet!I196</f>
        <v>0</v>
      </c>
      <c r="J48" s="210">
        <f>Ethernet!J196</f>
        <v>0</v>
      </c>
      <c r="K48" s="210">
        <f>Ethernet!K196</f>
        <v>0</v>
      </c>
      <c r="L48" s="210">
        <f>Ethernet!L196</f>
        <v>0</v>
      </c>
      <c r="M48" s="210">
        <f>Ethernet!M196</f>
        <v>0</v>
      </c>
      <c r="O48" s="139" t="str">
        <f t="shared" si="0"/>
        <v>25G SR, eSR 100 - 300 m SFP28</v>
      </c>
      <c r="P48" s="210">
        <f>Ethernet!C282</f>
        <v>0</v>
      </c>
      <c r="Q48" s="210">
        <f>Ethernet!D282</f>
        <v>0</v>
      </c>
      <c r="R48" s="210">
        <f>Ethernet!E282</f>
        <v>0</v>
      </c>
      <c r="S48" s="210">
        <f>Ethernet!F282</f>
        <v>0</v>
      </c>
      <c r="T48" s="210">
        <f>Ethernet!G282</f>
        <v>0</v>
      </c>
      <c r="U48" s="210">
        <f>Ethernet!H282</f>
        <v>0</v>
      </c>
      <c r="V48" s="210">
        <f>Ethernet!I282</f>
        <v>0</v>
      </c>
      <c r="W48" s="210">
        <f>Ethernet!J282</f>
        <v>0</v>
      </c>
      <c r="X48" s="210">
        <f>Ethernet!K282</f>
        <v>0</v>
      </c>
      <c r="Y48" s="210">
        <f>Ethernet!L282</f>
        <v>0</v>
      </c>
      <c r="Z48" s="210">
        <f>Ethernet!M282</f>
        <v>0</v>
      </c>
      <c r="AB48" s="139" t="str">
        <f t="shared" si="1"/>
        <v>25G SR, eSR 100 - 300 m SFP28</v>
      </c>
      <c r="AC48" s="210">
        <f>Ethernet!C110</f>
        <v>0</v>
      </c>
      <c r="AD48" s="210">
        <f>Ethernet!D110</f>
        <v>0</v>
      </c>
      <c r="AE48" s="210">
        <f>Ethernet!E110</f>
        <v>0</v>
      </c>
      <c r="AF48" s="210">
        <f>Ethernet!F110</f>
        <v>0</v>
      </c>
      <c r="AG48" s="210">
        <f>Ethernet!G110</f>
        <v>0</v>
      </c>
      <c r="AH48" s="210">
        <f>Ethernet!H110</f>
        <v>0</v>
      </c>
      <c r="AI48" s="210">
        <f>Ethernet!I110</f>
        <v>0</v>
      </c>
      <c r="AJ48" s="210">
        <f>Ethernet!J110</f>
        <v>0</v>
      </c>
      <c r="AK48" s="210">
        <f>Ethernet!K110</f>
        <v>0</v>
      </c>
      <c r="AL48" s="210">
        <f>Ethernet!L110</f>
        <v>0</v>
      </c>
      <c r="AM48" s="210">
        <f>Ethernet!M110</f>
        <v>0</v>
      </c>
      <c r="AO48" s="139" t="str">
        <f t="shared" si="2"/>
        <v>25G SR, eSR 100 - 300 m SFP28</v>
      </c>
      <c r="AP48" s="210">
        <f>Ethernet!C368</f>
        <v>318978</v>
      </c>
      <c r="AQ48" s="210">
        <f>Ethernet!D368</f>
        <v>662127</v>
      </c>
      <c r="AR48" s="210">
        <f>Ethernet!E368</f>
        <v>0</v>
      </c>
      <c r="AS48" s="210">
        <f>Ethernet!F368</f>
        <v>0</v>
      </c>
      <c r="AT48" s="210">
        <f>Ethernet!G368</f>
        <v>0</v>
      </c>
      <c r="AU48" s="210">
        <f>Ethernet!H368</f>
        <v>0</v>
      </c>
      <c r="AV48" s="210">
        <f>Ethernet!I368</f>
        <v>0</v>
      </c>
      <c r="AW48" s="210">
        <f>Ethernet!J368</f>
        <v>0</v>
      </c>
      <c r="AX48" s="210">
        <f>Ethernet!K368</f>
        <v>0</v>
      </c>
      <c r="AY48" s="210">
        <f>Ethernet!L368</f>
        <v>0</v>
      </c>
      <c r="AZ48" s="210">
        <f>Ethernet!M368</f>
        <v>0</v>
      </c>
      <c r="BB48" s="139" t="str">
        <f t="shared" si="3"/>
        <v>25G SR, eSR 100 - 300 m SFP28</v>
      </c>
      <c r="BC48" s="210">
        <f>Ethernet!C454</f>
        <v>0</v>
      </c>
      <c r="BD48" s="210">
        <f>Ethernet!D454</f>
        <v>0</v>
      </c>
      <c r="BE48" s="210">
        <f>Ethernet!E454</f>
        <v>0</v>
      </c>
      <c r="BF48" s="210">
        <f>Ethernet!F454</f>
        <v>0</v>
      </c>
      <c r="BG48" s="210">
        <f>Ethernet!G454</f>
        <v>0</v>
      </c>
      <c r="BH48" s="210">
        <f>Ethernet!H454</f>
        <v>0</v>
      </c>
      <c r="BI48" s="210">
        <f>Ethernet!I454</f>
        <v>0</v>
      </c>
      <c r="BJ48" s="210">
        <f>Ethernet!J454</f>
        <v>0</v>
      </c>
      <c r="BK48" s="210">
        <f>Ethernet!K454</f>
        <v>0</v>
      </c>
      <c r="BL48" s="210">
        <f>Ethernet!L454</f>
        <v>0</v>
      </c>
      <c r="BM48" s="210">
        <f>Ethernet!M454</f>
        <v>0</v>
      </c>
      <c r="BO48" s="139" t="str">
        <f t="shared" si="4"/>
        <v>25G SR, eSR 100 - 300 m SFP28</v>
      </c>
      <c r="BP48" s="272"/>
      <c r="BQ48" s="272"/>
      <c r="BR48" s="272"/>
      <c r="BS48" s="272"/>
      <c r="BT48" s="272"/>
      <c r="BU48" s="272"/>
      <c r="BV48" s="272"/>
      <c r="BW48" s="272"/>
      <c r="BX48" s="272"/>
      <c r="BY48" s="272"/>
      <c r="BZ48" s="272"/>
      <c r="CB48" s="139" t="str">
        <f t="shared" si="5"/>
        <v>25G SR, eSR 100 - 300 m SFP28</v>
      </c>
      <c r="CC48" s="272"/>
      <c r="CD48" s="272"/>
      <c r="CE48" s="272"/>
      <c r="CF48" s="272"/>
      <c r="CG48" s="272"/>
      <c r="CH48" s="272"/>
      <c r="CI48" s="272"/>
      <c r="CJ48" s="272"/>
      <c r="CK48" s="272"/>
      <c r="CL48" s="272"/>
      <c r="CM48" s="272"/>
      <c r="CN48" s="214"/>
      <c r="CP48" s="270"/>
      <c r="CQ48" s="270"/>
      <c r="CR48" s="301"/>
      <c r="CS48" s="293">
        <v>1</v>
      </c>
      <c r="CT48" s="265">
        <v>1</v>
      </c>
      <c r="CU48" s="300">
        <v>1</v>
      </c>
      <c r="CV48" s="295"/>
      <c r="CW48" s="270"/>
      <c r="CX48" s="278"/>
      <c r="CY48" s="285">
        <v>2</v>
      </c>
      <c r="CZ48" s="265">
        <v>0</v>
      </c>
      <c r="DA48" s="279">
        <v>1</v>
      </c>
      <c r="DB48" s="284"/>
      <c r="DC48" s="270"/>
      <c r="DD48" s="301"/>
      <c r="DE48" s="295"/>
      <c r="DF48" s="270"/>
      <c r="DG48" s="278"/>
      <c r="DH48" s="284"/>
      <c r="DI48" s="270"/>
      <c r="DJ48" s="270"/>
      <c r="DL48" s="139" t="str">
        <f t="shared" si="139"/>
        <v>25G SR, eSR 100 - 300 m SFP28</v>
      </c>
      <c r="DM48" s="210">
        <f t="shared" si="7"/>
        <v>0</v>
      </c>
      <c r="DN48" s="210">
        <f t="shared" si="8"/>
        <v>0</v>
      </c>
      <c r="DO48" s="210">
        <f t="shared" si="9"/>
        <v>0</v>
      </c>
      <c r="DP48" s="210">
        <f t="shared" si="10"/>
        <v>0</v>
      </c>
      <c r="DQ48" s="210">
        <f t="shared" si="11"/>
        <v>0</v>
      </c>
      <c r="DR48" s="210">
        <f t="shared" si="12"/>
        <v>0</v>
      </c>
      <c r="DS48" s="210">
        <f t="shared" si="13"/>
        <v>0</v>
      </c>
      <c r="DT48" s="210">
        <f t="shared" si="14"/>
        <v>0</v>
      </c>
      <c r="DU48" s="210">
        <f t="shared" si="15"/>
        <v>0</v>
      </c>
      <c r="DV48" s="210">
        <f t="shared" si="16"/>
        <v>0</v>
      </c>
      <c r="DW48" s="210">
        <f t="shared" si="17"/>
        <v>0</v>
      </c>
      <c r="DY48" s="139" t="str">
        <f t="shared" si="140"/>
        <v>25G SR, eSR 100 - 300 m SFP28</v>
      </c>
      <c r="DZ48" s="210">
        <f t="shared" si="19"/>
        <v>637956</v>
      </c>
      <c r="EA48" s="210">
        <f t="shared" si="20"/>
        <v>1324254</v>
      </c>
      <c r="EB48" s="210">
        <f t="shared" si="21"/>
        <v>0</v>
      </c>
      <c r="EC48" s="210">
        <f t="shared" si="22"/>
        <v>0</v>
      </c>
      <c r="ED48" s="210">
        <f t="shared" si="23"/>
        <v>0</v>
      </c>
      <c r="EE48" s="210">
        <f t="shared" si="24"/>
        <v>0</v>
      </c>
      <c r="EF48" s="210">
        <f t="shared" si="25"/>
        <v>0</v>
      </c>
      <c r="EG48" s="210">
        <f t="shared" si="26"/>
        <v>0</v>
      </c>
      <c r="EH48" s="210">
        <f t="shared" si="27"/>
        <v>0</v>
      </c>
      <c r="EI48" s="210">
        <f t="shared" si="28"/>
        <v>0</v>
      </c>
      <c r="EJ48" s="210">
        <f t="shared" si="29"/>
        <v>0</v>
      </c>
      <c r="EL48" s="139" t="str">
        <f t="shared" si="141"/>
        <v>25G SR, eSR 100 - 300 m SFP28</v>
      </c>
      <c r="EM48" s="210">
        <f t="shared" si="31"/>
        <v>0</v>
      </c>
      <c r="EN48" s="210">
        <f t="shared" si="32"/>
        <v>0</v>
      </c>
      <c r="EO48" s="210">
        <f t="shared" si="33"/>
        <v>0</v>
      </c>
      <c r="EP48" s="210">
        <f t="shared" si="34"/>
        <v>0</v>
      </c>
      <c r="EQ48" s="210">
        <f t="shared" si="35"/>
        <v>0</v>
      </c>
      <c r="ER48" s="210">
        <f t="shared" si="36"/>
        <v>0</v>
      </c>
      <c r="ES48" s="210">
        <f t="shared" si="37"/>
        <v>0</v>
      </c>
      <c r="ET48" s="210">
        <f t="shared" si="38"/>
        <v>0</v>
      </c>
      <c r="EU48" s="210">
        <f t="shared" si="39"/>
        <v>0</v>
      </c>
      <c r="EV48" s="210">
        <f t="shared" si="40"/>
        <v>0</v>
      </c>
      <c r="EW48" s="210">
        <f t="shared" si="41"/>
        <v>0</v>
      </c>
      <c r="EY48" s="139" t="str">
        <f t="shared" si="42"/>
        <v>25G SR, eSR 100 - 300 m SFP28</v>
      </c>
      <c r="EZ48" s="210">
        <f t="shared" si="142"/>
        <v>318978</v>
      </c>
      <c r="FA48" s="210">
        <f t="shared" si="143"/>
        <v>662127</v>
      </c>
      <c r="FB48" s="210">
        <f t="shared" si="144"/>
        <v>0</v>
      </c>
      <c r="FC48" s="210">
        <f t="shared" si="145"/>
        <v>0</v>
      </c>
      <c r="FD48" s="210">
        <f t="shared" si="146"/>
        <v>0</v>
      </c>
      <c r="FE48" s="210">
        <f t="shared" si="147"/>
        <v>0</v>
      </c>
      <c r="FF48" s="210">
        <f t="shared" si="148"/>
        <v>0</v>
      </c>
      <c r="FG48" s="210">
        <f t="shared" si="149"/>
        <v>0</v>
      </c>
      <c r="FH48" s="210">
        <f t="shared" si="150"/>
        <v>0</v>
      </c>
      <c r="FI48" s="210">
        <f t="shared" si="151"/>
        <v>0</v>
      </c>
      <c r="FJ48" s="210">
        <f t="shared" si="152"/>
        <v>0</v>
      </c>
      <c r="FL48" s="139" t="str">
        <f t="shared" si="153"/>
        <v>25G SR, eSR 100 - 300 m SFP28</v>
      </c>
      <c r="FM48" s="233">
        <f t="shared" si="55"/>
        <v>0</v>
      </c>
      <c r="FN48" s="233">
        <f t="shared" si="56"/>
        <v>0</v>
      </c>
      <c r="FO48" s="233">
        <f t="shared" si="57"/>
        <v>0</v>
      </c>
      <c r="FP48" s="233">
        <f t="shared" si="58"/>
        <v>0</v>
      </c>
      <c r="FQ48" s="233">
        <f t="shared" si="59"/>
        <v>0</v>
      </c>
      <c r="FR48" s="233">
        <f t="shared" si="60"/>
        <v>0</v>
      </c>
      <c r="FS48" s="233">
        <f t="shared" si="61"/>
        <v>0</v>
      </c>
      <c r="FT48" s="233">
        <f t="shared" si="62"/>
        <v>0</v>
      </c>
      <c r="FU48" s="233">
        <f t="shared" si="63"/>
        <v>0</v>
      </c>
      <c r="FV48" s="233">
        <f t="shared" si="64"/>
        <v>0</v>
      </c>
      <c r="FW48" s="233">
        <f t="shared" si="65"/>
        <v>0</v>
      </c>
      <c r="FY48" s="139" t="str">
        <f t="shared" si="154"/>
        <v>25G SR, eSR 100 - 300 m SFP28</v>
      </c>
      <c r="FZ48" s="233">
        <f t="shared" si="67"/>
        <v>0.31897799999999998</v>
      </c>
      <c r="GA48" s="233">
        <f t="shared" si="68"/>
        <v>0.66212700000000002</v>
      </c>
      <c r="GB48" s="233">
        <f t="shared" si="69"/>
        <v>0</v>
      </c>
      <c r="GC48" s="233">
        <f t="shared" si="70"/>
        <v>0</v>
      </c>
      <c r="GD48" s="233">
        <f t="shared" si="71"/>
        <v>0</v>
      </c>
      <c r="GE48" s="233">
        <f t="shared" si="72"/>
        <v>0</v>
      </c>
      <c r="GF48" s="233">
        <f t="shared" si="73"/>
        <v>0</v>
      </c>
      <c r="GG48" s="233">
        <f t="shared" si="74"/>
        <v>0</v>
      </c>
      <c r="GH48" s="233">
        <f t="shared" si="75"/>
        <v>0</v>
      </c>
      <c r="GI48" s="233">
        <f t="shared" si="76"/>
        <v>0</v>
      </c>
      <c r="GJ48" s="233">
        <f t="shared" si="77"/>
        <v>0</v>
      </c>
      <c r="GL48" s="139" t="str">
        <f t="shared" si="155"/>
        <v>25G SR, eSR 100 - 300 m SFP28</v>
      </c>
      <c r="GM48" s="310">
        <f t="shared" si="79"/>
        <v>0</v>
      </c>
      <c r="GN48" s="310">
        <f t="shared" si="80"/>
        <v>0</v>
      </c>
      <c r="GO48" s="310">
        <f t="shared" si="81"/>
        <v>0</v>
      </c>
      <c r="GP48" s="310">
        <f t="shared" si="82"/>
        <v>0</v>
      </c>
      <c r="GQ48" s="310">
        <f t="shared" si="83"/>
        <v>0</v>
      </c>
      <c r="GR48" s="310">
        <f t="shared" si="84"/>
        <v>0</v>
      </c>
      <c r="GS48" s="310">
        <f t="shared" si="85"/>
        <v>0</v>
      </c>
      <c r="GT48" s="310">
        <f t="shared" si="86"/>
        <v>0</v>
      </c>
      <c r="GU48" s="310">
        <f t="shared" si="87"/>
        <v>0</v>
      </c>
      <c r="GV48" s="310">
        <f t="shared" si="88"/>
        <v>0</v>
      </c>
      <c r="GW48" s="310">
        <f t="shared" si="89"/>
        <v>0</v>
      </c>
      <c r="GY48" s="139" t="str">
        <f t="shared" si="90"/>
        <v>25G SR, eSR 100 - 300 m SFP28</v>
      </c>
      <c r="GZ48" s="307">
        <f>IF(EZ48=0,"",($HE$5*10^-6*Ethernet!P716*'Lenses &amp; detectors'!EZ48))</f>
        <v>2.0884300185000013</v>
      </c>
      <c r="HA48" s="307">
        <f>IF(FA48=0,"",($HE$5*10^-6*Ethernet!Q716*'Lenses &amp; detectors'!FA48))</f>
        <v>3.1936382999999995</v>
      </c>
      <c r="HB48" s="307" t="str">
        <f>IF(FB48=0,"",($HE$5*10^-6*Ethernet!R716*'Lenses &amp; detectors'!FB48))</f>
        <v/>
      </c>
      <c r="HC48" s="307" t="str">
        <f>IF(FC48=0,"",($HE$5*10^-6*Ethernet!S716*'Lenses &amp; detectors'!FC48))</f>
        <v/>
      </c>
      <c r="HD48" s="307" t="str">
        <f>IF(FD48=0,"",($HE$5*10^-6*Ethernet!T716*'Lenses &amp; detectors'!FD48))</f>
        <v/>
      </c>
      <c r="HE48" s="307" t="str">
        <f>IF(FE48=0,"",($HE$5*10^-6*Ethernet!U716*'Lenses &amp; detectors'!FE48))</f>
        <v/>
      </c>
      <c r="HF48" s="307" t="str">
        <f>IF(FF48=0,"",($HE$5*10^-6*Ethernet!V716*'Lenses &amp; detectors'!FF48))</f>
        <v/>
      </c>
      <c r="HG48" s="307" t="str">
        <f>IF(FG48=0,"",($HE$5*10^-6*Ethernet!W716*'Lenses &amp; detectors'!FG48))</f>
        <v/>
      </c>
      <c r="HH48" s="307" t="str">
        <f>IF(FH48=0,"",($HE$5*10^-6*Ethernet!X716*'Lenses &amp; detectors'!FH48))</f>
        <v/>
      </c>
      <c r="HI48" s="307" t="str">
        <f>IF(FI48=0,"",($HE$5*10^-6*Ethernet!Y716*'Lenses &amp; detectors'!FI48))</f>
        <v/>
      </c>
      <c r="HJ48" s="307" t="str">
        <f>IF(FJ48=0,"",($HE$5*10^-6*Ethernet!Z716*'Lenses &amp; detectors'!FJ48))</f>
        <v/>
      </c>
      <c r="HL48" s="139" t="str">
        <f t="shared" si="91"/>
        <v>25G SR, eSR 100 - 300 m SFP28</v>
      </c>
      <c r="HM48" s="233" t="str">
        <f t="shared" si="92"/>
        <v/>
      </c>
      <c r="HN48" s="233" t="str">
        <f t="shared" si="93"/>
        <v/>
      </c>
      <c r="HO48" s="233" t="str">
        <f t="shared" si="94"/>
        <v/>
      </c>
      <c r="HP48" s="233" t="str">
        <f t="shared" si="95"/>
        <v/>
      </c>
      <c r="HQ48" s="233" t="str">
        <f t="shared" si="96"/>
        <v/>
      </c>
      <c r="HR48" s="233" t="str">
        <f t="shared" si="97"/>
        <v/>
      </c>
      <c r="HS48" s="233" t="str">
        <f t="shared" si="98"/>
        <v/>
      </c>
      <c r="HT48" s="233" t="str">
        <f t="shared" si="99"/>
        <v/>
      </c>
      <c r="HU48" s="233" t="str">
        <f t="shared" si="100"/>
        <v/>
      </c>
      <c r="HV48" s="233" t="str">
        <f t="shared" si="101"/>
        <v/>
      </c>
      <c r="HW48" s="233" t="str">
        <f t="shared" si="102"/>
        <v/>
      </c>
      <c r="HY48" s="139" t="str">
        <f t="shared" si="103"/>
        <v>25G SR, eSR 100 - 300 m SFP28</v>
      </c>
      <c r="HZ48" s="233">
        <f t="shared" si="104"/>
        <v>0.5</v>
      </c>
      <c r="IA48" s="233">
        <f t="shared" si="105"/>
        <v>0.5</v>
      </c>
      <c r="IB48" s="233" t="str">
        <f t="shared" si="106"/>
        <v/>
      </c>
      <c r="IC48" s="233" t="str">
        <f t="shared" si="107"/>
        <v/>
      </c>
      <c r="ID48" s="233" t="str">
        <f t="shared" si="108"/>
        <v/>
      </c>
      <c r="IE48" s="233" t="str">
        <f t="shared" si="109"/>
        <v/>
      </c>
      <c r="IF48" s="233" t="str">
        <f t="shared" si="110"/>
        <v/>
      </c>
      <c r="IG48" s="233" t="str">
        <f t="shared" si="111"/>
        <v/>
      </c>
      <c r="IH48" s="233" t="str">
        <f t="shared" si="112"/>
        <v/>
      </c>
      <c r="II48" s="233" t="str">
        <f t="shared" si="113"/>
        <v/>
      </c>
      <c r="IJ48" s="233" t="str">
        <f t="shared" si="114"/>
        <v/>
      </c>
      <c r="IL48" s="139" t="str">
        <f t="shared" si="115"/>
        <v>25G SR, eSR 100 - 300 m SFP28</v>
      </c>
      <c r="IM48" s="233" t="str">
        <f t="shared" si="116"/>
        <v/>
      </c>
      <c r="IN48" s="233" t="str">
        <f t="shared" si="117"/>
        <v/>
      </c>
      <c r="IO48" s="233" t="str">
        <f t="shared" si="118"/>
        <v/>
      </c>
      <c r="IP48" s="233" t="str">
        <f t="shared" si="119"/>
        <v/>
      </c>
      <c r="IQ48" s="233" t="str">
        <f t="shared" si="120"/>
        <v/>
      </c>
      <c r="IR48" s="233" t="str">
        <f t="shared" si="121"/>
        <v/>
      </c>
      <c r="IS48" s="233" t="str">
        <f t="shared" si="122"/>
        <v/>
      </c>
      <c r="IT48" s="233" t="str">
        <f t="shared" si="123"/>
        <v/>
      </c>
      <c r="IU48" s="233" t="str">
        <f t="shared" si="124"/>
        <v/>
      </c>
      <c r="IV48" s="233" t="str">
        <f t="shared" si="125"/>
        <v/>
      </c>
      <c r="IW48" s="233" t="str">
        <f t="shared" si="126"/>
        <v/>
      </c>
      <c r="IY48" s="139" t="str">
        <f t="shared" si="127"/>
        <v>25G SR, eSR 100 - 300 m SFP28</v>
      </c>
      <c r="IZ48" s="233">
        <f t="shared" si="128"/>
        <v>6.5472541005962839</v>
      </c>
      <c r="JA48" s="233">
        <f t="shared" si="129"/>
        <v>4.8233017230833353</v>
      </c>
      <c r="JB48" s="233" t="str">
        <f t="shared" si="130"/>
        <v/>
      </c>
      <c r="JC48" s="233" t="str">
        <f t="shared" si="131"/>
        <v/>
      </c>
      <c r="JD48" s="233" t="str">
        <f t="shared" si="132"/>
        <v/>
      </c>
      <c r="JE48" s="233" t="str">
        <f t="shared" si="133"/>
        <v/>
      </c>
      <c r="JF48" s="233" t="str">
        <f t="shared" si="134"/>
        <v/>
      </c>
      <c r="JG48" s="233" t="str">
        <f t="shared" si="135"/>
        <v/>
      </c>
      <c r="JH48" s="233" t="str">
        <f t="shared" si="136"/>
        <v/>
      </c>
      <c r="JI48" s="233" t="str">
        <f t="shared" si="137"/>
        <v/>
      </c>
      <c r="JJ48" s="233" t="str">
        <f t="shared" si="138"/>
        <v/>
      </c>
    </row>
    <row r="49" spans="1:270">
      <c r="A49" s="110" t="s">
        <v>34</v>
      </c>
      <c r="B49" s="139" t="str">
        <f>Ethernet!B197</f>
        <v>25G LR 10 km SFP28</v>
      </c>
      <c r="C49" s="210">
        <f>Ethernet!C197</f>
        <v>34025.4</v>
      </c>
      <c r="D49" s="210">
        <f>Ethernet!D197</f>
        <v>42937.05000000001</v>
      </c>
      <c r="E49" s="210">
        <f>Ethernet!E197</f>
        <v>0</v>
      </c>
      <c r="F49" s="210">
        <f>Ethernet!F197</f>
        <v>0</v>
      </c>
      <c r="G49" s="210">
        <f>Ethernet!G197</f>
        <v>0</v>
      </c>
      <c r="H49" s="210">
        <f>Ethernet!H197</f>
        <v>0</v>
      </c>
      <c r="I49" s="210">
        <f>Ethernet!I197</f>
        <v>0</v>
      </c>
      <c r="J49" s="210">
        <f>Ethernet!J197</f>
        <v>0</v>
      </c>
      <c r="K49" s="210">
        <f>Ethernet!K197</f>
        <v>0</v>
      </c>
      <c r="L49" s="210">
        <f>Ethernet!L197</f>
        <v>0</v>
      </c>
      <c r="M49" s="210">
        <f>Ethernet!M197</f>
        <v>0</v>
      </c>
      <c r="O49" s="139" t="str">
        <f t="shared" si="0"/>
        <v>25G LR 10 km SFP28</v>
      </c>
      <c r="P49" s="210">
        <f>Ethernet!C283</f>
        <v>22683.599999999995</v>
      </c>
      <c r="Q49" s="210">
        <f>Ethernet!D283</f>
        <v>23119.94999999999</v>
      </c>
      <c r="R49" s="210">
        <f>Ethernet!E283</f>
        <v>0</v>
      </c>
      <c r="S49" s="210">
        <f>Ethernet!F283</f>
        <v>0</v>
      </c>
      <c r="T49" s="210">
        <f>Ethernet!G283</f>
        <v>0</v>
      </c>
      <c r="U49" s="210">
        <f>Ethernet!H283</f>
        <v>0</v>
      </c>
      <c r="V49" s="210">
        <f>Ethernet!I283</f>
        <v>0</v>
      </c>
      <c r="W49" s="210">
        <f>Ethernet!J283</f>
        <v>0</v>
      </c>
      <c r="X49" s="210">
        <f>Ethernet!K283</f>
        <v>0</v>
      </c>
      <c r="Y49" s="210">
        <f>Ethernet!L283</f>
        <v>0</v>
      </c>
      <c r="Z49" s="210">
        <f>Ethernet!M283</f>
        <v>0</v>
      </c>
      <c r="AB49" s="139" t="str">
        <f t="shared" si="1"/>
        <v>25G LR 10 km SFP28</v>
      </c>
      <c r="AC49" s="210">
        <f>Ethernet!C111</f>
        <v>0</v>
      </c>
      <c r="AD49" s="210">
        <f>Ethernet!D111</f>
        <v>0</v>
      </c>
      <c r="AE49" s="210">
        <f>Ethernet!E111</f>
        <v>0</v>
      </c>
      <c r="AF49" s="210">
        <f>Ethernet!F111</f>
        <v>0</v>
      </c>
      <c r="AG49" s="210">
        <f>Ethernet!G111</f>
        <v>0</v>
      </c>
      <c r="AH49" s="210">
        <f>Ethernet!H111</f>
        <v>0</v>
      </c>
      <c r="AI49" s="210">
        <f>Ethernet!I111</f>
        <v>0</v>
      </c>
      <c r="AJ49" s="210">
        <f>Ethernet!J111</f>
        <v>0</v>
      </c>
      <c r="AK49" s="210">
        <f>Ethernet!K111</f>
        <v>0</v>
      </c>
      <c r="AL49" s="210">
        <f>Ethernet!L111</f>
        <v>0</v>
      </c>
      <c r="AM49" s="210">
        <f>Ethernet!M111</f>
        <v>0</v>
      </c>
      <c r="AO49" s="139" t="str">
        <f t="shared" si="2"/>
        <v>25G LR 10 km SFP28</v>
      </c>
      <c r="AP49" s="210">
        <f>Ethernet!C369</f>
        <v>0</v>
      </c>
      <c r="AQ49" s="210">
        <f>Ethernet!D369</f>
        <v>0</v>
      </c>
      <c r="AR49" s="210">
        <f>Ethernet!E369</f>
        <v>0</v>
      </c>
      <c r="AS49" s="210">
        <f>Ethernet!F369</f>
        <v>0</v>
      </c>
      <c r="AT49" s="210">
        <f>Ethernet!G369</f>
        <v>0</v>
      </c>
      <c r="AU49" s="210">
        <f>Ethernet!H369</f>
        <v>0</v>
      </c>
      <c r="AV49" s="210">
        <f>Ethernet!I369</f>
        <v>0</v>
      </c>
      <c r="AW49" s="210">
        <f>Ethernet!J369</f>
        <v>0</v>
      </c>
      <c r="AX49" s="210">
        <f>Ethernet!K369</f>
        <v>0</v>
      </c>
      <c r="AY49" s="210">
        <f>Ethernet!L369</f>
        <v>0</v>
      </c>
      <c r="AZ49" s="210">
        <f>Ethernet!M369</f>
        <v>0</v>
      </c>
      <c r="BB49" s="139" t="str">
        <f t="shared" si="3"/>
        <v>25G LR 10 km SFP28</v>
      </c>
      <c r="BC49" s="210">
        <f>Ethernet!C455</f>
        <v>3.637978807091713E-12</v>
      </c>
      <c r="BD49" s="210">
        <f>Ethernet!D455</f>
        <v>0</v>
      </c>
      <c r="BE49" s="210">
        <f>Ethernet!E455</f>
        <v>0</v>
      </c>
      <c r="BF49" s="210">
        <f>Ethernet!F455</f>
        <v>0</v>
      </c>
      <c r="BG49" s="210">
        <f>Ethernet!G455</f>
        <v>0</v>
      </c>
      <c r="BH49" s="210">
        <f>Ethernet!H455</f>
        <v>0</v>
      </c>
      <c r="BI49" s="210">
        <f>Ethernet!I455</f>
        <v>0</v>
      </c>
      <c r="BJ49" s="210">
        <f>Ethernet!J455</f>
        <v>0</v>
      </c>
      <c r="BK49" s="210">
        <f>Ethernet!K455</f>
        <v>0</v>
      </c>
      <c r="BL49" s="210">
        <f>Ethernet!L455</f>
        <v>0</v>
      </c>
      <c r="BM49" s="210">
        <f>Ethernet!M455</f>
        <v>0</v>
      </c>
      <c r="BO49" s="139" t="str">
        <f t="shared" si="4"/>
        <v>25G LR 10 km SFP28</v>
      </c>
      <c r="BP49" s="272"/>
      <c r="BQ49" s="272"/>
      <c r="BR49" s="272"/>
      <c r="BS49" s="272"/>
      <c r="BT49" s="272"/>
      <c r="BU49" s="272"/>
      <c r="BV49" s="272"/>
      <c r="BW49" s="272"/>
      <c r="BX49" s="272"/>
      <c r="BY49" s="272"/>
      <c r="BZ49" s="272"/>
      <c r="CB49" s="139" t="str">
        <f t="shared" si="5"/>
        <v>25G LR 10 km SFP28</v>
      </c>
      <c r="CC49" s="272"/>
      <c r="CD49" s="272"/>
      <c r="CE49" s="272"/>
      <c r="CF49" s="272"/>
      <c r="CG49" s="272"/>
      <c r="CH49" s="272"/>
      <c r="CI49" s="272"/>
      <c r="CJ49" s="272"/>
      <c r="CK49" s="272"/>
      <c r="CL49" s="272"/>
      <c r="CM49" s="272"/>
      <c r="CN49" s="214"/>
      <c r="CP49" s="293">
        <v>1</v>
      </c>
      <c r="CQ49" s="265">
        <v>1</v>
      </c>
      <c r="CR49" s="300">
        <v>1</v>
      </c>
      <c r="CS49" s="293">
        <v>1</v>
      </c>
      <c r="CT49" s="265">
        <v>1</v>
      </c>
      <c r="CU49" s="300">
        <v>1</v>
      </c>
      <c r="CV49" s="295"/>
      <c r="CW49" s="270"/>
      <c r="CX49" s="278"/>
      <c r="CY49" s="284"/>
      <c r="CZ49" s="270"/>
      <c r="DA49" s="278"/>
      <c r="DB49" s="285">
        <v>2</v>
      </c>
      <c r="DC49" s="265">
        <v>0</v>
      </c>
      <c r="DD49" s="300">
        <v>1</v>
      </c>
      <c r="DE49" s="295"/>
      <c r="DF49" s="270"/>
      <c r="DG49" s="278"/>
      <c r="DH49" s="284"/>
      <c r="DI49" s="270"/>
      <c r="DJ49" s="270"/>
      <c r="DL49" s="139" t="str">
        <f t="shared" si="139"/>
        <v>25G LR 10 km SFP28</v>
      </c>
      <c r="DM49" s="210">
        <f t="shared" si="7"/>
        <v>56709</v>
      </c>
      <c r="DN49" s="210">
        <f t="shared" si="8"/>
        <v>66057</v>
      </c>
      <c r="DO49" s="210">
        <f t="shared" si="9"/>
        <v>0</v>
      </c>
      <c r="DP49" s="210">
        <f t="shared" si="10"/>
        <v>0</v>
      </c>
      <c r="DQ49" s="210">
        <f t="shared" si="11"/>
        <v>0</v>
      </c>
      <c r="DR49" s="210">
        <f t="shared" si="12"/>
        <v>0</v>
      </c>
      <c r="DS49" s="210">
        <f t="shared" si="13"/>
        <v>0</v>
      </c>
      <c r="DT49" s="210">
        <f t="shared" si="14"/>
        <v>0</v>
      </c>
      <c r="DU49" s="210">
        <f t="shared" si="15"/>
        <v>0</v>
      </c>
      <c r="DV49" s="210">
        <f t="shared" si="16"/>
        <v>0</v>
      </c>
      <c r="DW49" s="210">
        <f t="shared" si="17"/>
        <v>0</v>
      </c>
      <c r="DY49" s="139" t="str">
        <f t="shared" si="140"/>
        <v>25G LR 10 km SFP28</v>
      </c>
      <c r="DZ49" s="210">
        <f t="shared" si="19"/>
        <v>7.2759576141834259E-12</v>
      </c>
      <c r="EA49" s="210">
        <f t="shared" si="20"/>
        <v>0</v>
      </c>
      <c r="EB49" s="210">
        <f t="shared" si="21"/>
        <v>0</v>
      </c>
      <c r="EC49" s="210">
        <f t="shared" si="22"/>
        <v>0</v>
      </c>
      <c r="ED49" s="210">
        <f t="shared" si="23"/>
        <v>0</v>
      </c>
      <c r="EE49" s="210">
        <f t="shared" si="24"/>
        <v>0</v>
      </c>
      <c r="EF49" s="210">
        <f t="shared" si="25"/>
        <v>0</v>
      </c>
      <c r="EG49" s="210">
        <f t="shared" si="26"/>
        <v>0</v>
      </c>
      <c r="EH49" s="210">
        <f t="shared" si="27"/>
        <v>0</v>
      </c>
      <c r="EI49" s="210">
        <f t="shared" si="28"/>
        <v>0</v>
      </c>
      <c r="EJ49" s="210">
        <f t="shared" si="29"/>
        <v>0</v>
      </c>
      <c r="EL49" s="139" t="str">
        <f t="shared" si="141"/>
        <v>25G LR 10 km SFP28</v>
      </c>
      <c r="EM49" s="210">
        <f t="shared" si="31"/>
        <v>56709</v>
      </c>
      <c r="EN49" s="210">
        <f t="shared" si="32"/>
        <v>66057</v>
      </c>
      <c r="EO49" s="210">
        <f t="shared" si="33"/>
        <v>0</v>
      </c>
      <c r="EP49" s="210">
        <f t="shared" si="34"/>
        <v>0</v>
      </c>
      <c r="EQ49" s="210">
        <f t="shared" si="35"/>
        <v>0</v>
      </c>
      <c r="ER49" s="210">
        <f t="shared" si="36"/>
        <v>0</v>
      </c>
      <c r="ES49" s="210">
        <f t="shared" si="37"/>
        <v>0</v>
      </c>
      <c r="ET49" s="210">
        <f t="shared" si="38"/>
        <v>0</v>
      </c>
      <c r="EU49" s="210">
        <f t="shared" si="39"/>
        <v>0</v>
      </c>
      <c r="EV49" s="210">
        <f t="shared" si="40"/>
        <v>0</v>
      </c>
      <c r="EW49" s="210">
        <f t="shared" si="41"/>
        <v>0</v>
      </c>
      <c r="EY49" s="139" t="str">
        <f t="shared" si="42"/>
        <v>25G LR 10 km SFP28</v>
      </c>
      <c r="EZ49" s="210">
        <f t="shared" si="142"/>
        <v>56709</v>
      </c>
      <c r="FA49" s="210">
        <f t="shared" si="143"/>
        <v>66057</v>
      </c>
      <c r="FB49" s="210">
        <f t="shared" si="144"/>
        <v>0</v>
      </c>
      <c r="FC49" s="210">
        <f t="shared" si="145"/>
        <v>0</v>
      </c>
      <c r="FD49" s="210">
        <f t="shared" si="146"/>
        <v>0</v>
      </c>
      <c r="FE49" s="210">
        <f t="shared" si="147"/>
        <v>0</v>
      </c>
      <c r="FF49" s="210">
        <f t="shared" si="148"/>
        <v>0</v>
      </c>
      <c r="FG49" s="210">
        <f t="shared" si="149"/>
        <v>0</v>
      </c>
      <c r="FH49" s="210">
        <f t="shared" si="150"/>
        <v>0</v>
      </c>
      <c r="FI49" s="210">
        <f t="shared" si="151"/>
        <v>0</v>
      </c>
      <c r="FJ49" s="210">
        <f t="shared" si="152"/>
        <v>0</v>
      </c>
      <c r="FL49" s="139" t="str">
        <f t="shared" si="153"/>
        <v>25G LR 10 km SFP28</v>
      </c>
      <c r="FM49" s="233">
        <f t="shared" si="55"/>
        <v>0.170127</v>
      </c>
      <c r="FN49" s="233">
        <f t="shared" si="56"/>
        <v>0.19817100000000001</v>
      </c>
      <c r="FO49" s="233">
        <f t="shared" si="57"/>
        <v>0</v>
      </c>
      <c r="FP49" s="233">
        <f t="shared" si="58"/>
        <v>0</v>
      </c>
      <c r="FQ49" s="233">
        <f t="shared" si="59"/>
        <v>0</v>
      </c>
      <c r="FR49" s="233">
        <f t="shared" si="60"/>
        <v>0</v>
      </c>
      <c r="FS49" s="233">
        <f t="shared" si="61"/>
        <v>0</v>
      </c>
      <c r="FT49" s="233">
        <f t="shared" si="62"/>
        <v>0</v>
      </c>
      <c r="FU49" s="233">
        <f t="shared" si="63"/>
        <v>0</v>
      </c>
      <c r="FV49" s="233">
        <f t="shared" si="64"/>
        <v>0</v>
      </c>
      <c r="FW49" s="233">
        <f t="shared" si="65"/>
        <v>0</v>
      </c>
      <c r="FY49" s="139" t="str">
        <f t="shared" si="154"/>
        <v>25G LR 10 km SFP28</v>
      </c>
      <c r="FZ49" s="233">
        <f t="shared" si="67"/>
        <v>3.6379788070917128E-18</v>
      </c>
      <c r="GA49" s="233">
        <f t="shared" si="68"/>
        <v>0</v>
      </c>
      <c r="GB49" s="233">
        <f t="shared" si="69"/>
        <v>0</v>
      </c>
      <c r="GC49" s="233">
        <f t="shared" si="70"/>
        <v>0</v>
      </c>
      <c r="GD49" s="233">
        <f t="shared" si="71"/>
        <v>0</v>
      </c>
      <c r="GE49" s="233">
        <f t="shared" si="72"/>
        <v>0</v>
      </c>
      <c r="GF49" s="233">
        <f t="shared" si="73"/>
        <v>0</v>
      </c>
      <c r="GG49" s="233">
        <f t="shared" si="74"/>
        <v>0</v>
      </c>
      <c r="GH49" s="233">
        <f t="shared" si="75"/>
        <v>0</v>
      </c>
      <c r="GI49" s="233">
        <f t="shared" si="76"/>
        <v>0</v>
      </c>
      <c r="GJ49" s="233">
        <f t="shared" si="77"/>
        <v>0</v>
      </c>
      <c r="GL49" s="139" t="str">
        <f t="shared" si="155"/>
        <v>25G LR 10 km SFP28</v>
      </c>
      <c r="GM49" s="310">
        <f t="shared" si="79"/>
        <v>0.28354499999999999</v>
      </c>
      <c r="GN49" s="310">
        <f t="shared" si="80"/>
        <v>0.330285</v>
      </c>
      <c r="GO49" s="310">
        <f t="shared" si="81"/>
        <v>0</v>
      </c>
      <c r="GP49" s="310">
        <f t="shared" si="82"/>
        <v>0</v>
      </c>
      <c r="GQ49" s="310">
        <f t="shared" si="83"/>
        <v>0</v>
      </c>
      <c r="GR49" s="310">
        <f t="shared" si="84"/>
        <v>0</v>
      </c>
      <c r="GS49" s="310">
        <f t="shared" si="85"/>
        <v>0</v>
      </c>
      <c r="GT49" s="310">
        <f t="shared" si="86"/>
        <v>0</v>
      </c>
      <c r="GU49" s="310">
        <f t="shared" si="87"/>
        <v>0</v>
      </c>
      <c r="GV49" s="310">
        <f t="shared" si="88"/>
        <v>0</v>
      </c>
      <c r="GW49" s="310">
        <f t="shared" si="89"/>
        <v>0</v>
      </c>
      <c r="GY49" s="139" t="str">
        <f t="shared" si="90"/>
        <v>25G LR 10 km SFP28</v>
      </c>
      <c r="GZ49" s="307">
        <f>IF(EZ49=0,"",($HE$5*10^-6*Ethernet!P717*'Lenses &amp; detectors'!EZ49))</f>
        <v>0.82777324049999979</v>
      </c>
      <c r="HA49" s="307">
        <f>IF(FA49=0,"",($HE$5*10^-6*Ethernet!Q717*'Lenses &amp; detectors'!FA49))</f>
        <v>0.5810493000000001</v>
      </c>
      <c r="HB49" s="307" t="str">
        <f>IF(FB49=0,"",($HE$5*10^-6*Ethernet!R717*'Lenses &amp; detectors'!FB49))</f>
        <v/>
      </c>
      <c r="HC49" s="307" t="str">
        <f>IF(FC49=0,"",($HE$5*10^-6*Ethernet!S717*'Lenses &amp; detectors'!FC49))</f>
        <v/>
      </c>
      <c r="HD49" s="307" t="str">
        <f>IF(FD49=0,"",($HE$5*10^-6*Ethernet!T717*'Lenses &amp; detectors'!FD49))</f>
        <v/>
      </c>
      <c r="HE49" s="307" t="str">
        <f>IF(FE49=0,"",($HE$5*10^-6*Ethernet!U717*'Lenses &amp; detectors'!FE49))</f>
        <v/>
      </c>
      <c r="HF49" s="307" t="str">
        <f>IF(FF49=0,"",($HE$5*10^-6*Ethernet!V717*'Lenses &amp; detectors'!FF49))</f>
        <v/>
      </c>
      <c r="HG49" s="307" t="str">
        <f>IF(FG49=0,"",($HE$5*10^-6*Ethernet!W717*'Lenses &amp; detectors'!FG49))</f>
        <v/>
      </c>
      <c r="HH49" s="307" t="str">
        <f>IF(FH49=0,"",($HE$5*10^-6*Ethernet!X717*'Lenses &amp; detectors'!FH49))</f>
        <v/>
      </c>
      <c r="HI49" s="307" t="str">
        <f>IF(FI49=0,"",($HE$5*10^-6*Ethernet!Y717*'Lenses &amp; detectors'!FI49))</f>
        <v/>
      </c>
      <c r="HJ49" s="307" t="str">
        <f>IF(FJ49=0,"",($HE$5*10^-6*Ethernet!Z717*'Lenses &amp; detectors'!FJ49))</f>
        <v/>
      </c>
      <c r="HL49" s="139" t="str">
        <f t="shared" si="91"/>
        <v>25G LR 10 km SFP28</v>
      </c>
      <c r="HM49" s="233">
        <f t="shared" si="92"/>
        <v>3</v>
      </c>
      <c r="HN49" s="233">
        <f t="shared" si="93"/>
        <v>3</v>
      </c>
      <c r="HO49" s="233" t="str">
        <f t="shared" si="94"/>
        <v/>
      </c>
      <c r="HP49" s="233" t="str">
        <f t="shared" si="95"/>
        <v/>
      </c>
      <c r="HQ49" s="233" t="str">
        <f t="shared" si="96"/>
        <v/>
      </c>
      <c r="HR49" s="233" t="str">
        <f t="shared" si="97"/>
        <v/>
      </c>
      <c r="HS49" s="233" t="str">
        <f t="shared" si="98"/>
        <v/>
      </c>
      <c r="HT49" s="233" t="str">
        <f t="shared" si="99"/>
        <v/>
      </c>
      <c r="HU49" s="233" t="str">
        <f t="shared" si="100"/>
        <v/>
      </c>
      <c r="HV49" s="233" t="str">
        <f t="shared" si="101"/>
        <v/>
      </c>
      <c r="HW49" s="233" t="str">
        <f t="shared" si="102"/>
        <v/>
      </c>
      <c r="HY49" s="139" t="str">
        <f t="shared" si="103"/>
        <v>25G LR 10 km SFP28</v>
      </c>
      <c r="HZ49" s="233">
        <f t="shared" si="104"/>
        <v>0.5</v>
      </c>
      <c r="IA49" s="233" t="str">
        <f t="shared" si="105"/>
        <v/>
      </c>
      <c r="IB49" s="233" t="str">
        <f t="shared" si="106"/>
        <v/>
      </c>
      <c r="IC49" s="233" t="str">
        <f t="shared" si="107"/>
        <v/>
      </c>
      <c r="ID49" s="233" t="str">
        <f t="shared" si="108"/>
        <v/>
      </c>
      <c r="IE49" s="233" t="str">
        <f t="shared" si="109"/>
        <v/>
      </c>
      <c r="IF49" s="233" t="str">
        <f t="shared" si="110"/>
        <v/>
      </c>
      <c r="IG49" s="233" t="str">
        <f t="shared" si="111"/>
        <v/>
      </c>
      <c r="IH49" s="233" t="str">
        <f t="shared" si="112"/>
        <v/>
      </c>
      <c r="II49" s="233" t="str">
        <f t="shared" si="113"/>
        <v/>
      </c>
      <c r="IJ49" s="233" t="str">
        <f t="shared" si="114"/>
        <v/>
      </c>
      <c r="IL49" s="139" t="str">
        <f t="shared" si="115"/>
        <v>25G LR 10 km SFP28</v>
      </c>
      <c r="IM49" s="233">
        <f t="shared" si="116"/>
        <v>5</v>
      </c>
      <c r="IN49" s="233">
        <f t="shared" si="117"/>
        <v>5</v>
      </c>
      <c r="IO49" s="233" t="str">
        <f t="shared" si="118"/>
        <v/>
      </c>
      <c r="IP49" s="233" t="str">
        <f t="shared" si="119"/>
        <v/>
      </c>
      <c r="IQ49" s="233" t="str">
        <f t="shared" si="120"/>
        <v/>
      </c>
      <c r="IR49" s="233" t="str">
        <f t="shared" si="121"/>
        <v/>
      </c>
      <c r="IS49" s="233" t="str">
        <f t="shared" si="122"/>
        <v/>
      </c>
      <c r="IT49" s="233" t="str">
        <f t="shared" si="123"/>
        <v/>
      </c>
      <c r="IU49" s="233" t="str">
        <f t="shared" si="124"/>
        <v/>
      </c>
      <c r="IV49" s="233" t="str">
        <f t="shared" si="125"/>
        <v/>
      </c>
      <c r="IW49" s="233" t="str">
        <f t="shared" si="126"/>
        <v/>
      </c>
      <c r="IY49" s="139" t="str">
        <f t="shared" si="127"/>
        <v>25G LR 10 km SFP28</v>
      </c>
      <c r="IZ49" s="233">
        <f t="shared" si="128"/>
        <v>14.596858355816535</v>
      </c>
      <c r="JA49" s="233">
        <f t="shared" si="129"/>
        <v>8.7961805713247649</v>
      </c>
      <c r="JB49" s="233" t="str">
        <f t="shared" si="130"/>
        <v/>
      </c>
      <c r="JC49" s="233" t="str">
        <f t="shared" si="131"/>
        <v/>
      </c>
      <c r="JD49" s="233" t="str">
        <f t="shared" si="132"/>
        <v/>
      </c>
      <c r="JE49" s="233" t="str">
        <f t="shared" si="133"/>
        <v/>
      </c>
      <c r="JF49" s="233" t="str">
        <f t="shared" si="134"/>
        <v/>
      </c>
      <c r="JG49" s="233" t="str">
        <f t="shared" si="135"/>
        <v/>
      </c>
      <c r="JH49" s="233" t="str">
        <f t="shared" si="136"/>
        <v/>
      </c>
      <c r="JI49" s="233" t="str">
        <f t="shared" si="137"/>
        <v/>
      </c>
      <c r="JJ49" s="233" t="str">
        <f t="shared" si="138"/>
        <v/>
      </c>
    </row>
    <row r="50" spans="1:270">
      <c r="A50" s="110" t="s">
        <v>34</v>
      </c>
      <c r="B50" s="139" t="str">
        <f>Ethernet!B198</f>
        <v>25G ER 40 km SFP28</v>
      </c>
      <c r="C50" s="210">
        <f>Ethernet!C198</f>
        <v>0</v>
      </c>
      <c r="D50" s="210">
        <f>Ethernet!D198</f>
        <v>0</v>
      </c>
      <c r="E50" s="210">
        <f>Ethernet!E198</f>
        <v>0</v>
      </c>
      <c r="F50" s="210">
        <f>Ethernet!F198</f>
        <v>0</v>
      </c>
      <c r="G50" s="210">
        <f>Ethernet!G198</f>
        <v>0</v>
      </c>
      <c r="H50" s="210">
        <f>Ethernet!H198</f>
        <v>0</v>
      </c>
      <c r="I50" s="210">
        <f>Ethernet!I198</f>
        <v>0</v>
      </c>
      <c r="J50" s="210">
        <f>Ethernet!J198</f>
        <v>0</v>
      </c>
      <c r="K50" s="210">
        <f>Ethernet!K198</f>
        <v>0</v>
      </c>
      <c r="L50" s="210">
        <f>Ethernet!L198</f>
        <v>0</v>
      </c>
      <c r="M50" s="210">
        <f>Ethernet!M198</f>
        <v>0</v>
      </c>
      <c r="O50" s="139" t="str">
        <f t="shared" si="0"/>
        <v>25G ER 40 km SFP28</v>
      </c>
      <c r="P50" s="210">
        <f>Ethernet!C284</f>
        <v>0</v>
      </c>
      <c r="Q50" s="210">
        <f>Ethernet!D284</f>
        <v>0</v>
      </c>
      <c r="R50" s="210">
        <f>Ethernet!E284</f>
        <v>0</v>
      </c>
      <c r="S50" s="210">
        <f>Ethernet!F284</f>
        <v>0</v>
      </c>
      <c r="T50" s="210">
        <f>Ethernet!G284</f>
        <v>0</v>
      </c>
      <c r="U50" s="210">
        <f>Ethernet!H284</f>
        <v>0</v>
      </c>
      <c r="V50" s="210">
        <f>Ethernet!I284</f>
        <v>0</v>
      </c>
      <c r="W50" s="210">
        <f>Ethernet!J284</f>
        <v>0</v>
      </c>
      <c r="X50" s="210">
        <f>Ethernet!K284</f>
        <v>0</v>
      </c>
      <c r="Y50" s="210">
        <f>Ethernet!L284</f>
        <v>0</v>
      </c>
      <c r="Z50" s="210">
        <f>Ethernet!M284</f>
        <v>0</v>
      </c>
      <c r="AB50" s="139" t="str">
        <f t="shared" si="1"/>
        <v>25G ER 40 km SFP28</v>
      </c>
      <c r="AC50" s="210">
        <f>Ethernet!C112</f>
        <v>0</v>
      </c>
      <c r="AD50" s="210">
        <f>Ethernet!D112</f>
        <v>0</v>
      </c>
      <c r="AE50" s="210">
        <f>Ethernet!E112</f>
        <v>0</v>
      </c>
      <c r="AF50" s="210">
        <f>Ethernet!F112</f>
        <v>0</v>
      </c>
      <c r="AG50" s="210">
        <f>Ethernet!G112</f>
        <v>0</v>
      </c>
      <c r="AH50" s="210">
        <f>Ethernet!H112</f>
        <v>0</v>
      </c>
      <c r="AI50" s="210">
        <f>Ethernet!I112</f>
        <v>0</v>
      </c>
      <c r="AJ50" s="210">
        <f>Ethernet!J112</f>
        <v>0</v>
      </c>
      <c r="AK50" s="210">
        <f>Ethernet!K112</f>
        <v>0</v>
      </c>
      <c r="AL50" s="210">
        <f>Ethernet!L112</f>
        <v>0</v>
      </c>
      <c r="AM50" s="210">
        <f>Ethernet!M112</f>
        <v>0</v>
      </c>
      <c r="AO50" s="139" t="str">
        <f t="shared" si="2"/>
        <v>25G ER 40 km SFP28</v>
      </c>
      <c r="AP50" s="210">
        <f>Ethernet!C370</f>
        <v>0</v>
      </c>
      <c r="AQ50" s="210">
        <f>Ethernet!D370</f>
        <v>0</v>
      </c>
      <c r="AR50" s="210">
        <f>Ethernet!E370</f>
        <v>0</v>
      </c>
      <c r="AS50" s="210">
        <f>Ethernet!F370</f>
        <v>0</v>
      </c>
      <c r="AT50" s="210">
        <f>Ethernet!G370</f>
        <v>0</v>
      </c>
      <c r="AU50" s="210">
        <f>Ethernet!H370</f>
        <v>0</v>
      </c>
      <c r="AV50" s="210">
        <f>Ethernet!I370</f>
        <v>0</v>
      </c>
      <c r="AW50" s="210">
        <f>Ethernet!J370</f>
        <v>0</v>
      </c>
      <c r="AX50" s="210">
        <f>Ethernet!K370</f>
        <v>0</v>
      </c>
      <c r="AY50" s="210">
        <f>Ethernet!L370</f>
        <v>0</v>
      </c>
      <c r="AZ50" s="210">
        <f>Ethernet!M370</f>
        <v>0</v>
      </c>
      <c r="BB50" s="139" t="str">
        <f t="shared" si="3"/>
        <v>25G ER 40 km SFP28</v>
      </c>
      <c r="BC50" s="210">
        <f>Ethernet!C456</f>
        <v>0</v>
      </c>
      <c r="BD50" s="210">
        <f>Ethernet!D456</f>
        <v>0</v>
      </c>
      <c r="BE50" s="210">
        <f>Ethernet!E456</f>
        <v>0</v>
      </c>
      <c r="BF50" s="210">
        <f>Ethernet!F456</f>
        <v>0</v>
      </c>
      <c r="BG50" s="210">
        <f>Ethernet!G456</f>
        <v>0</v>
      </c>
      <c r="BH50" s="210">
        <f>Ethernet!H456</f>
        <v>0</v>
      </c>
      <c r="BI50" s="210">
        <f>Ethernet!I456</f>
        <v>0</v>
      </c>
      <c r="BJ50" s="210">
        <f>Ethernet!J456</f>
        <v>0</v>
      </c>
      <c r="BK50" s="210">
        <f>Ethernet!K456</f>
        <v>0</v>
      </c>
      <c r="BL50" s="210">
        <f>Ethernet!L456</f>
        <v>0</v>
      </c>
      <c r="BM50" s="210">
        <f>Ethernet!M456</f>
        <v>0</v>
      </c>
      <c r="BO50" s="139" t="str">
        <f t="shared" si="4"/>
        <v>25G ER 40 km SFP28</v>
      </c>
      <c r="BP50" s="272"/>
      <c r="BQ50" s="272"/>
      <c r="BR50" s="272"/>
      <c r="BS50" s="272"/>
      <c r="BT50" s="272"/>
      <c r="BU50" s="272"/>
      <c r="BV50" s="272"/>
      <c r="BW50" s="272"/>
      <c r="BX50" s="272"/>
      <c r="BY50" s="272"/>
      <c r="BZ50" s="272"/>
      <c r="CB50" s="139" t="str">
        <f t="shared" si="5"/>
        <v>25G ER 40 km SFP28</v>
      </c>
      <c r="CC50" s="272"/>
      <c r="CD50" s="272"/>
      <c r="CE50" s="272"/>
      <c r="CF50" s="272"/>
      <c r="CG50" s="272"/>
      <c r="CH50" s="272"/>
      <c r="CI50" s="272"/>
      <c r="CJ50" s="272"/>
      <c r="CK50" s="272"/>
      <c r="CL50" s="272"/>
      <c r="CM50" s="272"/>
      <c r="CN50" s="214"/>
      <c r="CP50" s="293">
        <v>1</v>
      </c>
      <c r="CQ50" s="265">
        <v>1</v>
      </c>
      <c r="CR50" s="300">
        <v>1</v>
      </c>
      <c r="CS50" s="293">
        <v>1</v>
      </c>
      <c r="CT50" s="265">
        <v>1</v>
      </c>
      <c r="CU50" s="300">
        <v>1</v>
      </c>
      <c r="CV50" s="295"/>
      <c r="CW50" s="270"/>
      <c r="CX50" s="278"/>
      <c r="CY50" s="284"/>
      <c r="CZ50" s="270"/>
      <c r="DA50" s="278"/>
      <c r="DB50" s="285">
        <v>2</v>
      </c>
      <c r="DC50" s="265">
        <v>0</v>
      </c>
      <c r="DD50" s="300">
        <v>1</v>
      </c>
      <c r="DE50" s="295"/>
      <c r="DF50" s="270"/>
      <c r="DG50" s="278"/>
      <c r="DH50" s="284"/>
      <c r="DI50" s="270"/>
      <c r="DJ50" s="270"/>
      <c r="DL50" s="139" t="str">
        <f t="shared" si="139"/>
        <v>25G ER 40 km SFP28</v>
      </c>
      <c r="DM50" s="210">
        <f t="shared" si="7"/>
        <v>0</v>
      </c>
      <c r="DN50" s="210">
        <f t="shared" si="8"/>
        <v>0</v>
      </c>
      <c r="DO50" s="210">
        <f t="shared" si="9"/>
        <v>0</v>
      </c>
      <c r="DP50" s="210">
        <f t="shared" si="10"/>
        <v>0</v>
      </c>
      <c r="DQ50" s="210">
        <f t="shared" si="11"/>
        <v>0</v>
      </c>
      <c r="DR50" s="210">
        <f t="shared" si="12"/>
        <v>0</v>
      </c>
      <c r="DS50" s="210">
        <f t="shared" si="13"/>
        <v>0</v>
      </c>
      <c r="DT50" s="210">
        <f t="shared" si="14"/>
        <v>0</v>
      </c>
      <c r="DU50" s="210">
        <f t="shared" si="15"/>
        <v>0</v>
      </c>
      <c r="DV50" s="210">
        <f t="shared" si="16"/>
        <v>0</v>
      </c>
      <c r="DW50" s="210">
        <f t="shared" si="17"/>
        <v>0</v>
      </c>
      <c r="DY50" s="139" t="str">
        <f t="shared" si="140"/>
        <v>25G ER 40 km SFP28</v>
      </c>
      <c r="DZ50" s="210">
        <f t="shared" si="19"/>
        <v>0</v>
      </c>
      <c r="EA50" s="210">
        <f t="shared" si="20"/>
        <v>0</v>
      </c>
      <c r="EB50" s="210">
        <f t="shared" si="21"/>
        <v>0</v>
      </c>
      <c r="EC50" s="210">
        <f t="shared" si="22"/>
        <v>0</v>
      </c>
      <c r="ED50" s="210">
        <f t="shared" si="23"/>
        <v>0</v>
      </c>
      <c r="EE50" s="210">
        <f t="shared" si="24"/>
        <v>0</v>
      </c>
      <c r="EF50" s="210">
        <f t="shared" si="25"/>
        <v>0</v>
      </c>
      <c r="EG50" s="210">
        <f t="shared" si="26"/>
        <v>0</v>
      </c>
      <c r="EH50" s="210">
        <f t="shared" si="27"/>
        <v>0</v>
      </c>
      <c r="EI50" s="210">
        <f t="shared" si="28"/>
        <v>0</v>
      </c>
      <c r="EJ50" s="210">
        <f t="shared" si="29"/>
        <v>0</v>
      </c>
      <c r="EL50" s="139" t="str">
        <f t="shared" si="141"/>
        <v>25G ER 40 km SFP28</v>
      </c>
      <c r="EM50" s="210">
        <f t="shared" si="31"/>
        <v>0</v>
      </c>
      <c r="EN50" s="210">
        <f t="shared" si="32"/>
        <v>0</v>
      </c>
      <c r="EO50" s="210">
        <f t="shared" si="33"/>
        <v>0</v>
      </c>
      <c r="EP50" s="210">
        <f t="shared" si="34"/>
        <v>0</v>
      </c>
      <c r="EQ50" s="210">
        <f t="shared" si="35"/>
        <v>0</v>
      </c>
      <c r="ER50" s="210">
        <f t="shared" si="36"/>
        <v>0</v>
      </c>
      <c r="ES50" s="210">
        <f t="shared" si="37"/>
        <v>0</v>
      </c>
      <c r="ET50" s="210">
        <f t="shared" si="38"/>
        <v>0</v>
      </c>
      <c r="EU50" s="210">
        <f t="shared" si="39"/>
        <v>0</v>
      </c>
      <c r="EV50" s="210">
        <f t="shared" si="40"/>
        <v>0</v>
      </c>
      <c r="EW50" s="210">
        <f t="shared" si="41"/>
        <v>0</v>
      </c>
      <c r="EY50" s="139" t="str">
        <f t="shared" si="42"/>
        <v>25G ER 40 km SFP28</v>
      </c>
      <c r="EZ50" s="210">
        <f t="shared" si="142"/>
        <v>0</v>
      </c>
      <c r="FA50" s="210">
        <f t="shared" si="143"/>
        <v>0</v>
      </c>
      <c r="FB50" s="210">
        <f t="shared" si="144"/>
        <v>0</v>
      </c>
      <c r="FC50" s="210">
        <f t="shared" si="145"/>
        <v>0</v>
      </c>
      <c r="FD50" s="210">
        <f t="shared" si="146"/>
        <v>0</v>
      </c>
      <c r="FE50" s="210">
        <f t="shared" si="147"/>
        <v>0</v>
      </c>
      <c r="FF50" s="210">
        <f t="shared" si="148"/>
        <v>0</v>
      </c>
      <c r="FG50" s="210">
        <f t="shared" si="149"/>
        <v>0</v>
      </c>
      <c r="FH50" s="210">
        <f t="shared" si="150"/>
        <v>0</v>
      </c>
      <c r="FI50" s="210">
        <f t="shared" si="151"/>
        <v>0</v>
      </c>
      <c r="FJ50" s="210">
        <f t="shared" si="152"/>
        <v>0</v>
      </c>
      <c r="FL50" s="139" t="str">
        <f t="shared" si="153"/>
        <v>25G ER 40 km SFP28</v>
      </c>
      <c r="FM50" s="233">
        <f t="shared" si="55"/>
        <v>0</v>
      </c>
      <c r="FN50" s="233">
        <f t="shared" si="56"/>
        <v>0</v>
      </c>
      <c r="FO50" s="233">
        <f t="shared" si="57"/>
        <v>0</v>
      </c>
      <c r="FP50" s="233">
        <f t="shared" si="58"/>
        <v>0</v>
      </c>
      <c r="FQ50" s="233">
        <f t="shared" si="59"/>
        <v>0</v>
      </c>
      <c r="FR50" s="233">
        <f t="shared" si="60"/>
        <v>0</v>
      </c>
      <c r="FS50" s="233">
        <f t="shared" si="61"/>
        <v>0</v>
      </c>
      <c r="FT50" s="233">
        <f t="shared" si="62"/>
        <v>0</v>
      </c>
      <c r="FU50" s="233">
        <f t="shared" si="63"/>
        <v>0</v>
      </c>
      <c r="FV50" s="233">
        <f t="shared" si="64"/>
        <v>0</v>
      </c>
      <c r="FW50" s="233">
        <f t="shared" si="65"/>
        <v>0</v>
      </c>
      <c r="FY50" s="139" t="str">
        <f t="shared" si="154"/>
        <v>25G ER 40 km SFP28</v>
      </c>
      <c r="FZ50" s="233">
        <f t="shared" si="67"/>
        <v>0</v>
      </c>
      <c r="GA50" s="233">
        <f t="shared" si="68"/>
        <v>0</v>
      </c>
      <c r="GB50" s="233">
        <f t="shared" si="69"/>
        <v>0</v>
      </c>
      <c r="GC50" s="233">
        <f t="shared" si="70"/>
        <v>0</v>
      </c>
      <c r="GD50" s="233">
        <f t="shared" si="71"/>
        <v>0</v>
      </c>
      <c r="GE50" s="233">
        <f t="shared" si="72"/>
        <v>0</v>
      </c>
      <c r="GF50" s="233">
        <f t="shared" si="73"/>
        <v>0</v>
      </c>
      <c r="GG50" s="233">
        <f t="shared" si="74"/>
        <v>0</v>
      </c>
      <c r="GH50" s="233">
        <f t="shared" si="75"/>
        <v>0</v>
      </c>
      <c r="GI50" s="233">
        <f t="shared" si="76"/>
        <v>0</v>
      </c>
      <c r="GJ50" s="233">
        <f t="shared" si="77"/>
        <v>0</v>
      </c>
      <c r="GL50" s="139" t="str">
        <f t="shared" si="155"/>
        <v>25G ER 40 km SFP28</v>
      </c>
      <c r="GM50" s="310">
        <f t="shared" si="79"/>
        <v>0</v>
      </c>
      <c r="GN50" s="310">
        <f t="shared" si="80"/>
        <v>0</v>
      </c>
      <c r="GO50" s="310">
        <f t="shared" si="81"/>
        <v>0</v>
      </c>
      <c r="GP50" s="310">
        <f t="shared" si="82"/>
        <v>0</v>
      </c>
      <c r="GQ50" s="310">
        <f t="shared" si="83"/>
        <v>0</v>
      </c>
      <c r="GR50" s="310">
        <f t="shared" si="84"/>
        <v>0</v>
      </c>
      <c r="GS50" s="310">
        <f t="shared" si="85"/>
        <v>0</v>
      </c>
      <c r="GT50" s="310">
        <f t="shared" si="86"/>
        <v>0</v>
      </c>
      <c r="GU50" s="310">
        <f t="shared" si="87"/>
        <v>0</v>
      </c>
      <c r="GV50" s="310">
        <f t="shared" si="88"/>
        <v>0</v>
      </c>
      <c r="GW50" s="310">
        <f t="shared" si="89"/>
        <v>0</v>
      </c>
      <c r="GY50" s="139" t="str">
        <f t="shared" si="90"/>
        <v>25G ER 40 km SFP28</v>
      </c>
      <c r="GZ50" s="307" t="str">
        <f>IF(EZ50=0,"",($HE$5*10^-6*Ethernet!P718*'Lenses &amp; detectors'!EZ50))</f>
        <v/>
      </c>
      <c r="HA50" s="307" t="str">
        <f>IF(FA50=0,"",($HE$5*10^-6*Ethernet!Q718*'Lenses &amp; detectors'!FA50))</f>
        <v/>
      </c>
      <c r="HB50" s="307" t="str">
        <f>IF(FB50=0,"",($HE$5*10^-6*Ethernet!R718*'Lenses &amp; detectors'!FB50))</f>
        <v/>
      </c>
      <c r="HC50" s="307" t="str">
        <f>IF(FC50=0,"",($HE$5*10^-6*Ethernet!S718*'Lenses &amp; detectors'!FC50))</f>
        <v/>
      </c>
      <c r="HD50" s="307" t="str">
        <f>IF(FD50=0,"",($HE$5*10^-6*Ethernet!T718*'Lenses &amp; detectors'!FD50))</f>
        <v/>
      </c>
      <c r="HE50" s="307" t="str">
        <f>IF(FE50=0,"",($HE$5*10^-6*Ethernet!U718*'Lenses &amp; detectors'!FE50))</f>
        <v/>
      </c>
      <c r="HF50" s="307" t="str">
        <f>IF(FF50=0,"",($HE$5*10^-6*Ethernet!V718*'Lenses &amp; detectors'!FF50))</f>
        <v/>
      </c>
      <c r="HG50" s="307" t="str">
        <f>IF(FG50=0,"",($HE$5*10^-6*Ethernet!W718*'Lenses &amp; detectors'!FG50))</f>
        <v/>
      </c>
      <c r="HH50" s="307" t="str">
        <f>IF(FH50=0,"",($HE$5*10^-6*Ethernet!X718*'Lenses &amp; detectors'!FH50))</f>
        <v/>
      </c>
      <c r="HI50" s="307" t="str">
        <f>IF(FI50=0,"",($HE$5*10^-6*Ethernet!Y718*'Lenses &amp; detectors'!FI50))</f>
        <v/>
      </c>
      <c r="HJ50" s="307" t="str">
        <f>IF(FJ50=0,"",($HE$5*10^-6*Ethernet!Z718*'Lenses &amp; detectors'!FJ50))</f>
        <v/>
      </c>
      <c r="HL50" s="139" t="str">
        <f t="shared" si="91"/>
        <v>25G ER 40 km SFP28</v>
      </c>
      <c r="HM50" s="233" t="str">
        <f t="shared" si="92"/>
        <v/>
      </c>
      <c r="HN50" s="233" t="str">
        <f t="shared" si="93"/>
        <v/>
      </c>
      <c r="HO50" s="233" t="str">
        <f t="shared" si="94"/>
        <v/>
      </c>
      <c r="HP50" s="233" t="str">
        <f t="shared" si="95"/>
        <v/>
      </c>
      <c r="HQ50" s="233" t="str">
        <f t="shared" si="96"/>
        <v/>
      </c>
      <c r="HR50" s="233" t="str">
        <f t="shared" si="97"/>
        <v/>
      </c>
      <c r="HS50" s="233" t="str">
        <f t="shared" si="98"/>
        <v/>
      </c>
      <c r="HT50" s="233" t="str">
        <f t="shared" si="99"/>
        <v/>
      </c>
      <c r="HU50" s="233" t="str">
        <f t="shared" si="100"/>
        <v/>
      </c>
      <c r="HV50" s="233" t="str">
        <f t="shared" si="101"/>
        <v/>
      </c>
      <c r="HW50" s="233" t="str">
        <f t="shared" si="102"/>
        <v/>
      </c>
      <c r="HY50" s="139" t="str">
        <f t="shared" si="103"/>
        <v>25G ER 40 km SFP28</v>
      </c>
      <c r="HZ50" s="233" t="str">
        <f t="shared" si="104"/>
        <v/>
      </c>
      <c r="IA50" s="233" t="str">
        <f t="shared" si="105"/>
        <v/>
      </c>
      <c r="IB50" s="233" t="str">
        <f t="shared" si="106"/>
        <v/>
      </c>
      <c r="IC50" s="233" t="str">
        <f t="shared" si="107"/>
        <v/>
      </c>
      <c r="ID50" s="233" t="str">
        <f t="shared" si="108"/>
        <v/>
      </c>
      <c r="IE50" s="233" t="str">
        <f t="shared" si="109"/>
        <v/>
      </c>
      <c r="IF50" s="233" t="str">
        <f t="shared" si="110"/>
        <v/>
      </c>
      <c r="IG50" s="233" t="str">
        <f t="shared" si="111"/>
        <v/>
      </c>
      <c r="IH50" s="233" t="str">
        <f t="shared" si="112"/>
        <v/>
      </c>
      <c r="II50" s="233" t="str">
        <f t="shared" si="113"/>
        <v/>
      </c>
      <c r="IJ50" s="233" t="str">
        <f t="shared" si="114"/>
        <v/>
      </c>
      <c r="IL50" s="139" t="str">
        <f t="shared" si="115"/>
        <v>25G ER 40 km SFP28</v>
      </c>
      <c r="IM50" s="233" t="str">
        <f t="shared" si="116"/>
        <v/>
      </c>
      <c r="IN50" s="233" t="str">
        <f t="shared" si="117"/>
        <v/>
      </c>
      <c r="IO50" s="233" t="str">
        <f t="shared" si="118"/>
        <v/>
      </c>
      <c r="IP50" s="233" t="str">
        <f t="shared" si="119"/>
        <v/>
      </c>
      <c r="IQ50" s="233" t="str">
        <f t="shared" si="120"/>
        <v/>
      </c>
      <c r="IR50" s="233" t="str">
        <f t="shared" si="121"/>
        <v/>
      </c>
      <c r="IS50" s="233" t="str">
        <f t="shared" si="122"/>
        <v/>
      </c>
      <c r="IT50" s="233" t="str">
        <f t="shared" si="123"/>
        <v/>
      </c>
      <c r="IU50" s="233" t="str">
        <f t="shared" si="124"/>
        <v/>
      </c>
      <c r="IV50" s="233" t="str">
        <f t="shared" si="125"/>
        <v/>
      </c>
      <c r="IW50" s="233" t="str">
        <f t="shared" si="126"/>
        <v/>
      </c>
      <c r="IY50" s="139" t="str">
        <f t="shared" si="127"/>
        <v>25G ER 40 km SFP28</v>
      </c>
      <c r="IZ50" s="233" t="str">
        <f t="shared" si="128"/>
        <v/>
      </c>
      <c r="JA50" s="233" t="str">
        <f t="shared" si="129"/>
        <v/>
      </c>
      <c r="JB50" s="233" t="str">
        <f t="shared" si="130"/>
        <v/>
      </c>
      <c r="JC50" s="233" t="str">
        <f t="shared" si="131"/>
        <v/>
      </c>
      <c r="JD50" s="233" t="str">
        <f t="shared" si="132"/>
        <v/>
      </c>
      <c r="JE50" s="233" t="str">
        <f t="shared" si="133"/>
        <v/>
      </c>
      <c r="JF50" s="233" t="str">
        <f t="shared" si="134"/>
        <v/>
      </c>
      <c r="JG50" s="233" t="str">
        <f t="shared" si="135"/>
        <v/>
      </c>
      <c r="JH50" s="233" t="str">
        <f t="shared" si="136"/>
        <v/>
      </c>
      <c r="JI50" s="233" t="str">
        <f t="shared" si="137"/>
        <v/>
      </c>
      <c r="JJ50" s="233" t="str">
        <f t="shared" si="138"/>
        <v/>
      </c>
    </row>
    <row r="51" spans="1:270">
      <c r="A51" s="110" t="s">
        <v>34</v>
      </c>
      <c r="B51" s="139" t="str">
        <f>Ethernet!B199</f>
        <v>40G SR4 100 m QSFP+</v>
      </c>
      <c r="C51" s="210">
        <f>Ethernet!C199</f>
        <v>0</v>
      </c>
      <c r="D51" s="210">
        <f>Ethernet!D199</f>
        <v>0</v>
      </c>
      <c r="E51" s="210">
        <f>Ethernet!E199</f>
        <v>0</v>
      </c>
      <c r="F51" s="210">
        <f>Ethernet!F199</f>
        <v>0</v>
      </c>
      <c r="G51" s="210">
        <f>Ethernet!G199</f>
        <v>0</v>
      </c>
      <c r="H51" s="210">
        <f>Ethernet!H199</f>
        <v>0</v>
      </c>
      <c r="I51" s="210">
        <f>Ethernet!I199</f>
        <v>0</v>
      </c>
      <c r="J51" s="210">
        <f>Ethernet!J199</f>
        <v>0</v>
      </c>
      <c r="K51" s="210">
        <f>Ethernet!K199</f>
        <v>0</v>
      </c>
      <c r="L51" s="210">
        <f>Ethernet!L199</f>
        <v>0</v>
      </c>
      <c r="M51" s="210">
        <f>Ethernet!M199</f>
        <v>0</v>
      </c>
      <c r="O51" s="139" t="str">
        <f t="shared" si="0"/>
        <v>40G SR4 100 m QSFP+</v>
      </c>
      <c r="P51" s="210">
        <f>Ethernet!C285</f>
        <v>0</v>
      </c>
      <c r="Q51" s="210">
        <f>Ethernet!D285</f>
        <v>0</v>
      </c>
      <c r="R51" s="210">
        <f>Ethernet!E285</f>
        <v>0</v>
      </c>
      <c r="S51" s="210">
        <f>Ethernet!F285</f>
        <v>0</v>
      </c>
      <c r="T51" s="210">
        <f>Ethernet!G285</f>
        <v>0</v>
      </c>
      <c r="U51" s="210">
        <f>Ethernet!H285</f>
        <v>0</v>
      </c>
      <c r="V51" s="210">
        <f>Ethernet!I285</f>
        <v>0</v>
      </c>
      <c r="W51" s="210">
        <f>Ethernet!J285</f>
        <v>0</v>
      </c>
      <c r="X51" s="210">
        <f>Ethernet!K285</f>
        <v>0</v>
      </c>
      <c r="Y51" s="210">
        <f>Ethernet!L285</f>
        <v>0</v>
      </c>
      <c r="Z51" s="210">
        <f>Ethernet!M285</f>
        <v>0</v>
      </c>
      <c r="AB51" s="139" t="str">
        <f t="shared" si="1"/>
        <v>40G SR4 100 m QSFP+</v>
      </c>
      <c r="AC51" s="210">
        <f>Ethernet!C113</f>
        <v>0</v>
      </c>
      <c r="AD51" s="210">
        <f>Ethernet!D113</f>
        <v>0</v>
      </c>
      <c r="AE51" s="210">
        <f>Ethernet!E113</f>
        <v>0</v>
      </c>
      <c r="AF51" s="210">
        <f>Ethernet!F113</f>
        <v>0</v>
      </c>
      <c r="AG51" s="210">
        <f>Ethernet!G113</f>
        <v>0</v>
      </c>
      <c r="AH51" s="210">
        <f>Ethernet!H113</f>
        <v>0</v>
      </c>
      <c r="AI51" s="210">
        <f>Ethernet!I113</f>
        <v>0</v>
      </c>
      <c r="AJ51" s="210">
        <f>Ethernet!J113</f>
        <v>0</v>
      </c>
      <c r="AK51" s="210">
        <f>Ethernet!K113</f>
        <v>0</v>
      </c>
      <c r="AL51" s="210">
        <f>Ethernet!L113</f>
        <v>0</v>
      </c>
      <c r="AM51" s="210">
        <f>Ethernet!M113</f>
        <v>0</v>
      </c>
      <c r="AO51" s="139" t="str">
        <f t="shared" si="2"/>
        <v>40G SR4 100 m QSFP+</v>
      </c>
      <c r="AP51" s="210">
        <f>Ethernet!C371</f>
        <v>0</v>
      </c>
      <c r="AQ51" s="210">
        <f>Ethernet!D371</f>
        <v>0</v>
      </c>
      <c r="AR51" s="210">
        <f>Ethernet!E371</f>
        <v>0</v>
      </c>
      <c r="AS51" s="210">
        <f>Ethernet!F371</f>
        <v>0</v>
      </c>
      <c r="AT51" s="210">
        <f>Ethernet!G371</f>
        <v>0</v>
      </c>
      <c r="AU51" s="210">
        <f>Ethernet!H371</f>
        <v>0</v>
      </c>
      <c r="AV51" s="210">
        <f>Ethernet!I371</f>
        <v>0</v>
      </c>
      <c r="AW51" s="210">
        <f>Ethernet!J371</f>
        <v>0</v>
      </c>
      <c r="AX51" s="210">
        <f>Ethernet!K371</f>
        <v>0</v>
      </c>
      <c r="AY51" s="210">
        <f>Ethernet!L371</f>
        <v>0</v>
      </c>
      <c r="AZ51" s="210">
        <f>Ethernet!M371</f>
        <v>0</v>
      </c>
      <c r="BB51" s="139" t="str">
        <f t="shared" si="3"/>
        <v>40G SR4 100 m QSFP+</v>
      </c>
      <c r="BC51" s="210">
        <f>Ethernet!C457</f>
        <v>960639.5</v>
      </c>
      <c r="BD51" s="210">
        <f>Ethernet!D457</f>
        <v>658733</v>
      </c>
      <c r="BE51" s="210">
        <f>Ethernet!E457</f>
        <v>0</v>
      </c>
      <c r="BF51" s="210">
        <f>Ethernet!F457</f>
        <v>0</v>
      </c>
      <c r="BG51" s="210">
        <f>Ethernet!G457</f>
        <v>0</v>
      </c>
      <c r="BH51" s="210">
        <f>Ethernet!H457</f>
        <v>0</v>
      </c>
      <c r="BI51" s="210">
        <f>Ethernet!I457</f>
        <v>0</v>
      </c>
      <c r="BJ51" s="210">
        <f>Ethernet!J457</f>
        <v>0</v>
      </c>
      <c r="BK51" s="210">
        <f>Ethernet!K457</f>
        <v>0</v>
      </c>
      <c r="BL51" s="210">
        <f>Ethernet!L457</f>
        <v>0</v>
      </c>
      <c r="BM51" s="210">
        <f>Ethernet!M457</f>
        <v>0</v>
      </c>
      <c r="BO51" s="139" t="str">
        <f t="shared" si="4"/>
        <v>40G SR4 100 m QSFP+</v>
      </c>
      <c r="BP51" s="272"/>
      <c r="BQ51" s="272"/>
      <c r="BR51" s="272"/>
      <c r="BS51" s="272"/>
      <c r="BT51" s="272"/>
      <c r="BU51" s="272"/>
      <c r="BV51" s="272"/>
      <c r="BW51" s="272"/>
      <c r="BX51" s="272"/>
      <c r="BY51" s="272"/>
      <c r="BZ51" s="272"/>
      <c r="CB51" s="139" t="str">
        <f t="shared" si="5"/>
        <v>40G SR4 100 m QSFP+</v>
      </c>
      <c r="CC51" s="272"/>
      <c r="CD51" s="272"/>
      <c r="CE51" s="272"/>
      <c r="CF51" s="272"/>
      <c r="CG51" s="272"/>
      <c r="CH51" s="272"/>
      <c r="CI51" s="272"/>
      <c r="CJ51" s="272"/>
      <c r="CK51" s="272"/>
      <c r="CL51" s="272"/>
      <c r="CM51" s="272"/>
      <c r="CN51" s="214"/>
      <c r="CP51" s="270"/>
      <c r="CQ51" s="270"/>
      <c r="CR51" s="301"/>
      <c r="CS51" s="293">
        <v>1</v>
      </c>
      <c r="CT51" s="265">
        <v>1</v>
      </c>
      <c r="CU51" s="300">
        <v>1</v>
      </c>
      <c r="CV51" s="295"/>
      <c r="CW51" s="270"/>
      <c r="CX51" s="278"/>
      <c r="CY51" s="284"/>
      <c r="CZ51" s="270"/>
      <c r="DA51" s="278"/>
      <c r="DB51" s="285">
        <v>2</v>
      </c>
      <c r="DC51" s="265">
        <v>0</v>
      </c>
      <c r="DD51" s="300">
        <v>1</v>
      </c>
      <c r="DE51" s="295"/>
      <c r="DF51" s="270"/>
      <c r="DG51" s="278"/>
      <c r="DH51" s="284"/>
      <c r="DI51" s="270"/>
      <c r="DJ51" s="270"/>
      <c r="DL51" s="139" t="str">
        <f t="shared" si="139"/>
        <v>40G SR4 100 m QSFP+</v>
      </c>
      <c r="DM51" s="210">
        <f t="shared" si="7"/>
        <v>0</v>
      </c>
      <c r="DN51" s="210">
        <f t="shared" si="8"/>
        <v>0</v>
      </c>
      <c r="DO51" s="210">
        <f t="shared" si="9"/>
        <v>0</v>
      </c>
      <c r="DP51" s="210">
        <f t="shared" si="10"/>
        <v>0</v>
      </c>
      <c r="DQ51" s="210">
        <f t="shared" si="11"/>
        <v>0</v>
      </c>
      <c r="DR51" s="210">
        <f t="shared" si="12"/>
        <v>0</v>
      </c>
      <c r="DS51" s="210">
        <f t="shared" si="13"/>
        <v>0</v>
      </c>
      <c r="DT51" s="210">
        <f t="shared" si="14"/>
        <v>0</v>
      </c>
      <c r="DU51" s="210">
        <f t="shared" si="15"/>
        <v>0</v>
      </c>
      <c r="DV51" s="210">
        <f t="shared" si="16"/>
        <v>0</v>
      </c>
      <c r="DW51" s="210">
        <f t="shared" si="17"/>
        <v>0</v>
      </c>
      <c r="DY51" s="139" t="str">
        <f t="shared" si="140"/>
        <v>40G SR4 100 m QSFP+</v>
      </c>
      <c r="DZ51" s="210">
        <f t="shared" si="19"/>
        <v>1921279</v>
      </c>
      <c r="EA51" s="210">
        <f t="shared" si="20"/>
        <v>1317466</v>
      </c>
      <c r="EB51" s="210">
        <f t="shared" si="21"/>
        <v>0</v>
      </c>
      <c r="EC51" s="210">
        <f t="shared" si="22"/>
        <v>0</v>
      </c>
      <c r="ED51" s="210">
        <f t="shared" si="23"/>
        <v>0</v>
      </c>
      <c r="EE51" s="210">
        <f t="shared" si="24"/>
        <v>0</v>
      </c>
      <c r="EF51" s="210">
        <f t="shared" si="25"/>
        <v>0</v>
      </c>
      <c r="EG51" s="210">
        <f t="shared" si="26"/>
        <v>0</v>
      </c>
      <c r="EH51" s="210">
        <f t="shared" si="27"/>
        <v>0</v>
      </c>
      <c r="EI51" s="210">
        <f t="shared" si="28"/>
        <v>0</v>
      </c>
      <c r="EJ51" s="210">
        <f t="shared" si="29"/>
        <v>0</v>
      </c>
      <c r="EL51" s="139" t="str">
        <f t="shared" si="141"/>
        <v>40G SR4 100 m QSFP+</v>
      </c>
      <c r="EM51" s="210">
        <f t="shared" si="31"/>
        <v>0</v>
      </c>
      <c r="EN51" s="210">
        <f t="shared" si="32"/>
        <v>0</v>
      </c>
      <c r="EO51" s="210">
        <f t="shared" si="33"/>
        <v>0</v>
      </c>
      <c r="EP51" s="210">
        <f t="shared" si="34"/>
        <v>0</v>
      </c>
      <c r="EQ51" s="210">
        <f t="shared" si="35"/>
        <v>0</v>
      </c>
      <c r="ER51" s="210">
        <f t="shared" si="36"/>
        <v>0</v>
      </c>
      <c r="ES51" s="210">
        <f t="shared" si="37"/>
        <v>0</v>
      </c>
      <c r="ET51" s="210">
        <f t="shared" si="38"/>
        <v>0</v>
      </c>
      <c r="EU51" s="210">
        <f t="shared" si="39"/>
        <v>0</v>
      </c>
      <c r="EV51" s="210">
        <f t="shared" si="40"/>
        <v>0</v>
      </c>
      <c r="EW51" s="210">
        <f t="shared" si="41"/>
        <v>0</v>
      </c>
      <c r="EY51" s="139" t="str">
        <f t="shared" si="42"/>
        <v>40G SR4 100 m QSFP+</v>
      </c>
      <c r="EZ51" s="210">
        <f t="shared" si="142"/>
        <v>960639.5</v>
      </c>
      <c r="FA51" s="210">
        <f t="shared" si="143"/>
        <v>658733</v>
      </c>
      <c r="FB51" s="210">
        <f t="shared" si="144"/>
        <v>0</v>
      </c>
      <c r="FC51" s="210">
        <f t="shared" si="145"/>
        <v>0</v>
      </c>
      <c r="FD51" s="210">
        <f t="shared" si="146"/>
        <v>0</v>
      </c>
      <c r="FE51" s="210">
        <f t="shared" si="147"/>
        <v>0</v>
      </c>
      <c r="FF51" s="210">
        <f t="shared" si="148"/>
        <v>0</v>
      </c>
      <c r="FG51" s="210">
        <f t="shared" si="149"/>
        <v>0</v>
      </c>
      <c r="FH51" s="210">
        <f t="shared" si="150"/>
        <v>0</v>
      </c>
      <c r="FI51" s="210">
        <f t="shared" si="151"/>
        <v>0</v>
      </c>
      <c r="FJ51" s="210">
        <f t="shared" si="152"/>
        <v>0</v>
      </c>
      <c r="FL51" s="139" t="str">
        <f t="shared" si="153"/>
        <v>40G SR4 100 m QSFP+</v>
      </c>
      <c r="FM51" s="233">
        <f t="shared" si="55"/>
        <v>0</v>
      </c>
      <c r="FN51" s="233">
        <f t="shared" si="56"/>
        <v>0</v>
      </c>
      <c r="FO51" s="233">
        <f t="shared" si="57"/>
        <v>0</v>
      </c>
      <c r="FP51" s="233">
        <f t="shared" si="58"/>
        <v>0</v>
      </c>
      <c r="FQ51" s="233">
        <f t="shared" si="59"/>
        <v>0</v>
      </c>
      <c r="FR51" s="233">
        <f t="shared" si="60"/>
        <v>0</v>
      </c>
      <c r="FS51" s="233">
        <f t="shared" si="61"/>
        <v>0</v>
      </c>
      <c r="FT51" s="233">
        <f t="shared" si="62"/>
        <v>0</v>
      </c>
      <c r="FU51" s="233">
        <f t="shared" si="63"/>
        <v>0</v>
      </c>
      <c r="FV51" s="233">
        <f t="shared" si="64"/>
        <v>0</v>
      </c>
      <c r="FW51" s="233">
        <f t="shared" si="65"/>
        <v>0</v>
      </c>
      <c r="FY51" s="139" t="str">
        <f t="shared" si="154"/>
        <v>40G SR4 100 m QSFP+</v>
      </c>
      <c r="FZ51" s="233">
        <f t="shared" si="67"/>
        <v>0.96063949999999998</v>
      </c>
      <c r="GA51" s="233">
        <f t="shared" si="68"/>
        <v>0.65873300000000001</v>
      </c>
      <c r="GB51" s="233">
        <f t="shared" si="69"/>
        <v>0</v>
      </c>
      <c r="GC51" s="233">
        <f t="shared" si="70"/>
        <v>0</v>
      </c>
      <c r="GD51" s="233">
        <f t="shared" si="71"/>
        <v>0</v>
      </c>
      <c r="GE51" s="233">
        <f t="shared" si="72"/>
        <v>0</v>
      </c>
      <c r="GF51" s="233">
        <f t="shared" si="73"/>
        <v>0</v>
      </c>
      <c r="GG51" s="233">
        <f t="shared" si="74"/>
        <v>0</v>
      </c>
      <c r="GH51" s="233">
        <f t="shared" si="75"/>
        <v>0</v>
      </c>
      <c r="GI51" s="233">
        <f t="shared" si="76"/>
        <v>0</v>
      </c>
      <c r="GJ51" s="233">
        <f t="shared" si="77"/>
        <v>0</v>
      </c>
      <c r="GL51" s="139" t="str">
        <f t="shared" si="155"/>
        <v>40G SR4 100 m QSFP+</v>
      </c>
      <c r="GM51" s="310">
        <f t="shared" si="79"/>
        <v>0</v>
      </c>
      <c r="GN51" s="310">
        <f t="shared" si="80"/>
        <v>0</v>
      </c>
      <c r="GO51" s="310">
        <f t="shared" si="81"/>
        <v>0</v>
      </c>
      <c r="GP51" s="310">
        <f t="shared" si="82"/>
        <v>0</v>
      </c>
      <c r="GQ51" s="310">
        <f t="shared" si="83"/>
        <v>0</v>
      </c>
      <c r="GR51" s="310">
        <f t="shared" si="84"/>
        <v>0</v>
      </c>
      <c r="GS51" s="310">
        <f t="shared" si="85"/>
        <v>0</v>
      </c>
      <c r="GT51" s="310">
        <f t="shared" si="86"/>
        <v>0</v>
      </c>
      <c r="GU51" s="310">
        <f t="shared" si="87"/>
        <v>0</v>
      </c>
      <c r="GV51" s="310">
        <f t="shared" si="88"/>
        <v>0</v>
      </c>
      <c r="GW51" s="310">
        <f t="shared" si="89"/>
        <v>0</v>
      </c>
      <c r="GY51" s="139" t="str">
        <f t="shared" si="90"/>
        <v>40G SR4 100 m QSFP+</v>
      </c>
      <c r="GZ51" s="307">
        <f>IF(EZ51=0,"",($HE$5*10^-6*Ethernet!P719*'Lenses &amp; detectors'!EZ51))</f>
        <v>4.2263525398628161</v>
      </c>
      <c r="HA51" s="307">
        <f>IF(FA51=0,"",($HE$5*10^-6*Ethernet!Q719*'Lenses &amp; detectors'!FA51))</f>
        <v>2.278661866071428</v>
      </c>
      <c r="HB51" s="307" t="str">
        <f>IF(FB51=0,"",($HE$5*10^-6*Ethernet!R719*'Lenses &amp; detectors'!FB51))</f>
        <v/>
      </c>
      <c r="HC51" s="307" t="str">
        <f>IF(FC51=0,"",($HE$5*10^-6*Ethernet!S719*'Lenses &amp; detectors'!FC51))</f>
        <v/>
      </c>
      <c r="HD51" s="307" t="str">
        <f>IF(FD51=0,"",($HE$5*10^-6*Ethernet!T719*'Lenses &amp; detectors'!FD51))</f>
        <v/>
      </c>
      <c r="HE51" s="307" t="str">
        <f>IF(FE51=0,"",($HE$5*10^-6*Ethernet!U719*'Lenses &amp; detectors'!FE51))</f>
        <v/>
      </c>
      <c r="HF51" s="307" t="str">
        <f>IF(FF51=0,"",($HE$5*10^-6*Ethernet!V719*'Lenses &amp; detectors'!FF51))</f>
        <v/>
      </c>
      <c r="HG51" s="307" t="str">
        <f>IF(FG51=0,"",($HE$5*10^-6*Ethernet!W719*'Lenses &amp; detectors'!FG51))</f>
        <v/>
      </c>
      <c r="HH51" s="307" t="str">
        <f>IF(FH51=0,"",($HE$5*10^-6*Ethernet!X719*'Lenses &amp; detectors'!FH51))</f>
        <v/>
      </c>
      <c r="HI51" s="307" t="str">
        <f>IF(FI51=0,"",($HE$5*10^-6*Ethernet!Y719*'Lenses &amp; detectors'!FI51))</f>
        <v/>
      </c>
      <c r="HJ51" s="307" t="str">
        <f>IF(FJ51=0,"",($HE$5*10^-6*Ethernet!Z719*'Lenses &amp; detectors'!FJ51))</f>
        <v/>
      </c>
      <c r="HL51" s="139" t="str">
        <f t="shared" si="91"/>
        <v>40G SR4 100 m QSFP+</v>
      </c>
      <c r="HM51" s="233" t="str">
        <f t="shared" si="92"/>
        <v/>
      </c>
      <c r="HN51" s="233" t="str">
        <f t="shared" si="93"/>
        <v/>
      </c>
      <c r="HO51" s="233" t="str">
        <f t="shared" si="94"/>
        <v/>
      </c>
      <c r="HP51" s="233" t="str">
        <f t="shared" si="95"/>
        <v/>
      </c>
      <c r="HQ51" s="233" t="str">
        <f t="shared" si="96"/>
        <v/>
      </c>
      <c r="HR51" s="233" t="str">
        <f t="shared" si="97"/>
        <v/>
      </c>
      <c r="HS51" s="233" t="str">
        <f t="shared" si="98"/>
        <v/>
      </c>
      <c r="HT51" s="233" t="str">
        <f t="shared" si="99"/>
        <v/>
      </c>
      <c r="HU51" s="233" t="str">
        <f t="shared" si="100"/>
        <v/>
      </c>
      <c r="HV51" s="233" t="str">
        <f t="shared" si="101"/>
        <v/>
      </c>
      <c r="HW51" s="233" t="str">
        <f t="shared" si="102"/>
        <v/>
      </c>
      <c r="HY51" s="139" t="str">
        <f t="shared" si="103"/>
        <v>40G SR4 100 m QSFP+</v>
      </c>
      <c r="HZ51" s="233">
        <f t="shared" si="104"/>
        <v>0.5</v>
      </c>
      <c r="IA51" s="233">
        <f t="shared" si="105"/>
        <v>0.5</v>
      </c>
      <c r="IB51" s="233" t="str">
        <f t="shared" si="106"/>
        <v/>
      </c>
      <c r="IC51" s="233" t="str">
        <f t="shared" si="107"/>
        <v/>
      </c>
      <c r="ID51" s="233" t="str">
        <f t="shared" si="108"/>
        <v/>
      </c>
      <c r="IE51" s="233" t="str">
        <f t="shared" si="109"/>
        <v/>
      </c>
      <c r="IF51" s="233" t="str">
        <f t="shared" si="110"/>
        <v/>
      </c>
      <c r="IG51" s="233" t="str">
        <f t="shared" si="111"/>
        <v/>
      </c>
      <c r="IH51" s="233" t="str">
        <f t="shared" si="112"/>
        <v/>
      </c>
      <c r="II51" s="233" t="str">
        <f t="shared" si="113"/>
        <v/>
      </c>
      <c r="IJ51" s="233" t="str">
        <f t="shared" si="114"/>
        <v/>
      </c>
      <c r="IL51" s="139" t="str">
        <f t="shared" si="115"/>
        <v>40G SR4 100 m QSFP+</v>
      </c>
      <c r="IM51" s="233" t="str">
        <f t="shared" si="116"/>
        <v/>
      </c>
      <c r="IN51" s="233" t="str">
        <f t="shared" si="117"/>
        <v/>
      </c>
      <c r="IO51" s="233" t="str">
        <f t="shared" si="118"/>
        <v/>
      </c>
      <c r="IP51" s="233" t="str">
        <f t="shared" si="119"/>
        <v/>
      </c>
      <c r="IQ51" s="233" t="str">
        <f t="shared" si="120"/>
        <v/>
      </c>
      <c r="IR51" s="233" t="str">
        <f t="shared" si="121"/>
        <v/>
      </c>
      <c r="IS51" s="233" t="str">
        <f t="shared" si="122"/>
        <v/>
      </c>
      <c r="IT51" s="233" t="str">
        <f t="shared" si="123"/>
        <v/>
      </c>
      <c r="IU51" s="233" t="str">
        <f t="shared" si="124"/>
        <v/>
      </c>
      <c r="IV51" s="233" t="str">
        <f t="shared" si="125"/>
        <v/>
      </c>
      <c r="IW51" s="233" t="str">
        <f t="shared" si="126"/>
        <v/>
      </c>
      <c r="IY51" s="139" t="str">
        <f t="shared" si="127"/>
        <v>40G SR4 100 m QSFP+</v>
      </c>
      <c r="IZ51" s="233">
        <f t="shared" si="128"/>
        <v>4.3995198405466525</v>
      </c>
      <c r="JA51" s="233">
        <f t="shared" si="129"/>
        <v>3.4591585150150794</v>
      </c>
      <c r="JB51" s="233" t="str">
        <f t="shared" si="130"/>
        <v/>
      </c>
      <c r="JC51" s="233" t="str">
        <f t="shared" si="131"/>
        <v/>
      </c>
      <c r="JD51" s="233" t="str">
        <f t="shared" si="132"/>
        <v/>
      </c>
      <c r="JE51" s="233" t="str">
        <f t="shared" si="133"/>
        <v/>
      </c>
      <c r="JF51" s="233" t="str">
        <f t="shared" si="134"/>
        <v/>
      </c>
      <c r="JG51" s="233" t="str">
        <f t="shared" si="135"/>
        <v/>
      </c>
      <c r="JH51" s="233" t="str">
        <f t="shared" si="136"/>
        <v/>
      </c>
      <c r="JI51" s="233" t="str">
        <f t="shared" si="137"/>
        <v/>
      </c>
      <c r="JJ51" s="233" t="str">
        <f t="shared" si="138"/>
        <v/>
      </c>
    </row>
    <row r="52" spans="1:270">
      <c r="A52" s="110" t="s">
        <v>34</v>
      </c>
      <c r="B52" s="139" t="str">
        <f>Ethernet!B200</f>
        <v>40G MM duplex 100 m QSFP+</v>
      </c>
      <c r="C52" s="210">
        <f>Ethernet!C200</f>
        <v>0</v>
      </c>
      <c r="D52" s="210">
        <f>Ethernet!D200</f>
        <v>0</v>
      </c>
      <c r="E52" s="210">
        <f>Ethernet!E200</f>
        <v>0</v>
      </c>
      <c r="F52" s="210">
        <f>Ethernet!F200</f>
        <v>0</v>
      </c>
      <c r="G52" s="210">
        <f>Ethernet!G200</f>
        <v>0</v>
      </c>
      <c r="H52" s="210">
        <f>Ethernet!H200</f>
        <v>0</v>
      </c>
      <c r="I52" s="210">
        <f>Ethernet!I200</f>
        <v>0</v>
      </c>
      <c r="J52" s="210">
        <f>Ethernet!J200</f>
        <v>0</v>
      </c>
      <c r="K52" s="210">
        <f>Ethernet!K200</f>
        <v>0</v>
      </c>
      <c r="L52" s="210">
        <f>Ethernet!L200</f>
        <v>0</v>
      </c>
      <c r="M52" s="210">
        <f>Ethernet!M200</f>
        <v>0</v>
      </c>
      <c r="O52" s="139" t="str">
        <f t="shared" si="0"/>
        <v>40G MM duplex 100 m QSFP+</v>
      </c>
      <c r="P52" s="210">
        <f>Ethernet!C286</f>
        <v>0</v>
      </c>
      <c r="Q52" s="210">
        <f>Ethernet!D286</f>
        <v>0</v>
      </c>
      <c r="R52" s="210">
        <f>Ethernet!E286</f>
        <v>0</v>
      </c>
      <c r="S52" s="210">
        <f>Ethernet!F286</f>
        <v>0</v>
      </c>
      <c r="T52" s="210">
        <f>Ethernet!G286</f>
        <v>0</v>
      </c>
      <c r="U52" s="210">
        <f>Ethernet!H286</f>
        <v>0</v>
      </c>
      <c r="V52" s="210">
        <f>Ethernet!I286</f>
        <v>0</v>
      </c>
      <c r="W52" s="210">
        <f>Ethernet!J286</f>
        <v>0</v>
      </c>
      <c r="X52" s="210">
        <f>Ethernet!K286</f>
        <v>0</v>
      </c>
      <c r="Y52" s="210">
        <f>Ethernet!L286</f>
        <v>0</v>
      </c>
      <c r="Z52" s="210">
        <f>Ethernet!M286</f>
        <v>0</v>
      </c>
      <c r="AB52" s="139" t="str">
        <f t="shared" si="1"/>
        <v>40G MM duplex 100 m QSFP+</v>
      </c>
      <c r="AC52" s="210">
        <f>Ethernet!C114</f>
        <v>0</v>
      </c>
      <c r="AD52" s="210">
        <f>Ethernet!D114</f>
        <v>0</v>
      </c>
      <c r="AE52" s="210">
        <f>Ethernet!E114</f>
        <v>0</v>
      </c>
      <c r="AF52" s="210">
        <f>Ethernet!F114</f>
        <v>0</v>
      </c>
      <c r="AG52" s="210">
        <f>Ethernet!G114</f>
        <v>0</v>
      </c>
      <c r="AH52" s="210">
        <f>Ethernet!H114</f>
        <v>0</v>
      </c>
      <c r="AI52" s="210">
        <f>Ethernet!I114</f>
        <v>0</v>
      </c>
      <c r="AJ52" s="210">
        <f>Ethernet!J114</f>
        <v>0</v>
      </c>
      <c r="AK52" s="210">
        <f>Ethernet!K114</f>
        <v>0</v>
      </c>
      <c r="AL52" s="210">
        <f>Ethernet!L114</f>
        <v>0</v>
      </c>
      <c r="AM52" s="210">
        <f>Ethernet!M114</f>
        <v>0</v>
      </c>
      <c r="AO52" s="139" t="str">
        <f t="shared" si="2"/>
        <v>40G MM duplex 100 m QSFP+</v>
      </c>
      <c r="AP52" s="210">
        <f>Ethernet!C372</f>
        <v>0</v>
      </c>
      <c r="AQ52" s="210">
        <f>Ethernet!D372</f>
        <v>0</v>
      </c>
      <c r="AR52" s="210">
        <f>Ethernet!E372</f>
        <v>0</v>
      </c>
      <c r="AS52" s="210">
        <f>Ethernet!F372</f>
        <v>0</v>
      </c>
      <c r="AT52" s="210">
        <f>Ethernet!G372</f>
        <v>0</v>
      </c>
      <c r="AU52" s="210">
        <f>Ethernet!H372</f>
        <v>0</v>
      </c>
      <c r="AV52" s="210">
        <f>Ethernet!I372</f>
        <v>0</v>
      </c>
      <c r="AW52" s="210">
        <f>Ethernet!J372</f>
        <v>0</v>
      </c>
      <c r="AX52" s="210">
        <f>Ethernet!K372</f>
        <v>0</v>
      </c>
      <c r="AY52" s="210">
        <f>Ethernet!L372</f>
        <v>0</v>
      </c>
      <c r="AZ52" s="210">
        <f>Ethernet!M372</f>
        <v>0</v>
      </c>
      <c r="BB52" s="139" t="str">
        <f t="shared" si="3"/>
        <v>40G MM duplex 100 m QSFP+</v>
      </c>
      <c r="BC52" s="210">
        <f>Ethernet!C458</f>
        <v>594327</v>
      </c>
      <c r="BD52" s="210">
        <f>Ethernet!D458</f>
        <v>460602</v>
      </c>
      <c r="BE52" s="210">
        <f>Ethernet!E458</f>
        <v>0</v>
      </c>
      <c r="BF52" s="210">
        <f>Ethernet!F458</f>
        <v>0</v>
      </c>
      <c r="BG52" s="210">
        <f>Ethernet!G458</f>
        <v>0</v>
      </c>
      <c r="BH52" s="210">
        <f>Ethernet!H458</f>
        <v>0</v>
      </c>
      <c r="BI52" s="210">
        <f>Ethernet!I458</f>
        <v>0</v>
      </c>
      <c r="BJ52" s="210">
        <f>Ethernet!J458</f>
        <v>0</v>
      </c>
      <c r="BK52" s="210">
        <f>Ethernet!K458</f>
        <v>0</v>
      </c>
      <c r="BL52" s="210">
        <f>Ethernet!L458</f>
        <v>0</v>
      </c>
      <c r="BM52" s="210">
        <f>Ethernet!M458</f>
        <v>0</v>
      </c>
      <c r="BO52" s="139" t="str">
        <f t="shared" si="4"/>
        <v>40G MM duplex 100 m QSFP+</v>
      </c>
      <c r="BP52" s="272"/>
      <c r="BQ52" s="272"/>
      <c r="BR52" s="272"/>
      <c r="BS52" s="272"/>
      <c r="BT52" s="272"/>
      <c r="BU52" s="272"/>
      <c r="BV52" s="272"/>
      <c r="BW52" s="272"/>
      <c r="BX52" s="272"/>
      <c r="BY52" s="272"/>
      <c r="BZ52" s="272"/>
      <c r="CB52" s="139" t="str">
        <f t="shared" si="5"/>
        <v>40G MM duplex 100 m QSFP+</v>
      </c>
      <c r="CC52" s="272"/>
      <c r="CD52" s="272"/>
      <c r="CE52" s="272"/>
      <c r="CF52" s="272"/>
      <c r="CG52" s="272"/>
      <c r="CH52" s="272"/>
      <c r="CI52" s="272"/>
      <c r="CJ52" s="272"/>
      <c r="CK52" s="272"/>
      <c r="CL52" s="272"/>
      <c r="CM52" s="272"/>
      <c r="CN52" s="214"/>
      <c r="CP52" s="270"/>
      <c r="CQ52" s="270"/>
      <c r="CR52" s="301"/>
      <c r="CS52" s="293">
        <v>1</v>
      </c>
      <c r="CT52" s="265">
        <v>1</v>
      </c>
      <c r="CU52" s="300">
        <v>1</v>
      </c>
      <c r="CV52" s="295"/>
      <c r="CW52" s="270"/>
      <c r="CX52" s="278"/>
      <c r="CY52" s="284"/>
      <c r="CZ52" s="270"/>
      <c r="DA52" s="278"/>
      <c r="DB52" s="285">
        <v>2</v>
      </c>
      <c r="DC52" s="265">
        <v>0</v>
      </c>
      <c r="DD52" s="300">
        <v>1</v>
      </c>
      <c r="DE52" s="295"/>
      <c r="DF52" s="270"/>
      <c r="DG52" s="278"/>
      <c r="DH52" s="284"/>
      <c r="DI52" s="270"/>
      <c r="DJ52" s="270"/>
      <c r="DL52" s="139" t="str">
        <f t="shared" si="139"/>
        <v>40G MM duplex 100 m QSFP+</v>
      </c>
      <c r="DM52" s="210">
        <f t="shared" si="7"/>
        <v>0</v>
      </c>
      <c r="DN52" s="210">
        <f t="shared" si="8"/>
        <v>0</v>
      </c>
      <c r="DO52" s="210">
        <f t="shared" si="9"/>
        <v>0</v>
      </c>
      <c r="DP52" s="210">
        <f t="shared" si="10"/>
        <v>0</v>
      </c>
      <c r="DQ52" s="210">
        <f t="shared" si="11"/>
        <v>0</v>
      </c>
      <c r="DR52" s="210">
        <f t="shared" si="12"/>
        <v>0</v>
      </c>
      <c r="DS52" s="210">
        <f t="shared" si="13"/>
        <v>0</v>
      </c>
      <c r="DT52" s="210">
        <f t="shared" si="14"/>
        <v>0</v>
      </c>
      <c r="DU52" s="210">
        <f t="shared" si="15"/>
        <v>0</v>
      </c>
      <c r="DV52" s="210">
        <f t="shared" si="16"/>
        <v>0</v>
      </c>
      <c r="DW52" s="210">
        <f t="shared" si="17"/>
        <v>0</v>
      </c>
      <c r="DY52" s="139" t="str">
        <f t="shared" si="140"/>
        <v>40G MM duplex 100 m QSFP+</v>
      </c>
      <c r="DZ52" s="210">
        <f t="shared" si="19"/>
        <v>1188654</v>
      </c>
      <c r="EA52" s="210">
        <f t="shared" si="20"/>
        <v>921204</v>
      </c>
      <c r="EB52" s="210">
        <f t="shared" si="21"/>
        <v>0</v>
      </c>
      <c r="EC52" s="210">
        <f t="shared" si="22"/>
        <v>0</v>
      </c>
      <c r="ED52" s="210">
        <f t="shared" si="23"/>
        <v>0</v>
      </c>
      <c r="EE52" s="210">
        <f t="shared" si="24"/>
        <v>0</v>
      </c>
      <c r="EF52" s="210">
        <f t="shared" si="25"/>
        <v>0</v>
      </c>
      <c r="EG52" s="210">
        <f t="shared" si="26"/>
        <v>0</v>
      </c>
      <c r="EH52" s="210">
        <f t="shared" si="27"/>
        <v>0</v>
      </c>
      <c r="EI52" s="210">
        <f t="shared" si="28"/>
        <v>0</v>
      </c>
      <c r="EJ52" s="210">
        <f t="shared" si="29"/>
        <v>0</v>
      </c>
      <c r="EL52" s="139" t="str">
        <f t="shared" si="141"/>
        <v>40G MM duplex 100 m QSFP+</v>
      </c>
      <c r="EM52" s="210">
        <f t="shared" si="31"/>
        <v>0</v>
      </c>
      <c r="EN52" s="210">
        <f t="shared" si="32"/>
        <v>0</v>
      </c>
      <c r="EO52" s="210">
        <f t="shared" si="33"/>
        <v>0</v>
      </c>
      <c r="EP52" s="210">
        <f t="shared" si="34"/>
        <v>0</v>
      </c>
      <c r="EQ52" s="210">
        <f t="shared" si="35"/>
        <v>0</v>
      </c>
      <c r="ER52" s="210">
        <f t="shared" si="36"/>
        <v>0</v>
      </c>
      <c r="ES52" s="210">
        <f t="shared" si="37"/>
        <v>0</v>
      </c>
      <c r="ET52" s="210">
        <f t="shared" si="38"/>
        <v>0</v>
      </c>
      <c r="EU52" s="210">
        <f t="shared" si="39"/>
        <v>0</v>
      </c>
      <c r="EV52" s="210">
        <f t="shared" si="40"/>
        <v>0</v>
      </c>
      <c r="EW52" s="210">
        <f t="shared" si="41"/>
        <v>0</v>
      </c>
      <c r="EY52" s="139" t="str">
        <f t="shared" si="42"/>
        <v>40G MM duplex 100 m QSFP+</v>
      </c>
      <c r="EZ52" s="210">
        <f t="shared" si="142"/>
        <v>594327</v>
      </c>
      <c r="FA52" s="210">
        <f t="shared" si="143"/>
        <v>460602</v>
      </c>
      <c r="FB52" s="210">
        <f t="shared" si="144"/>
        <v>0</v>
      </c>
      <c r="FC52" s="210">
        <f t="shared" si="145"/>
        <v>0</v>
      </c>
      <c r="FD52" s="210">
        <f t="shared" si="146"/>
        <v>0</v>
      </c>
      <c r="FE52" s="210">
        <f t="shared" si="147"/>
        <v>0</v>
      </c>
      <c r="FF52" s="210">
        <f t="shared" si="148"/>
        <v>0</v>
      </c>
      <c r="FG52" s="210">
        <f t="shared" si="149"/>
        <v>0</v>
      </c>
      <c r="FH52" s="210">
        <f t="shared" si="150"/>
        <v>0</v>
      </c>
      <c r="FI52" s="210">
        <f t="shared" si="151"/>
        <v>0</v>
      </c>
      <c r="FJ52" s="210">
        <f t="shared" si="152"/>
        <v>0</v>
      </c>
      <c r="FL52" s="139" t="str">
        <f t="shared" si="153"/>
        <v>40G MM duplex 100 m QSFP+</v>
      </c>
      <c r="FM52" s="233">
        <f t="shared" si="55"/>
        <v>0</v>
      </c>
      <c r="FN52" s="233">
        <f t="shared" si="56"/>
        <v>0</v>
      </c>
      <c r="FO52" s="233">
        <f t="shared" si="57"/>
        <v>0</v>
      </c>
      <c r="FP52" s="233">
        <f t="shared" si="58"/>
        <v>0</v>
      </c>
      <c r="FQ52" s="233">
        <f t="shared" si="59"/>
        <v>0</v>
      </c>
      <c r="FR52" s="233">
        <f t="shared" si="60"/>
        <v>0</v>
      </c>
      <c r="FS52" s="233">
        <f t="shared" si="61"/>
        <v>0</v>
      </c>
      <c r="FT52" s="233">
        <f t="shared" si="62"/>
        <v>0</v>
      </c>
      <c r="FU52" s="233">
        <f t="shared" si="63"/>
        <v>0</v>
      </c>
      <c r="FV52" s="233">
        <f t="shared" si="64"/>
        <v>0</v>
      </c>
      <c r="FW52" s="233">
        <f t="shared" si="65"/>
        <v>0</v>
      </c>
      <c r="FY52" s="139" t="str">
        <f t="shared" si="154"/>
        <v>40G MM duplex 100 m QSFP+</v>
      </c>
      <c r="FZ52" s="233">
        <f t="shared" si="67"/>
        <v>0.59432700000000005</v>
      </c>
      <c r="GA52" s="233">
        <f t="shared" si="68"/>
        <v>0.46060200000000001</v>
      </c>
      <c r="GB52" s="233">
        <f t="shared" si="69"/>
        <v>0</v>
      </c>
      <c r="GC52" s="233">
        <f t="shared" si="70"/>
        <v>0</v>
      </c>
      <c r="GD52" s="233">
        <f t="shared" si="71"/>
        <v>0</v>
      </c>
      <c r="GE52" s="233">
        <f t="shared" si="72"/>
        <v>0</v>
      </c>
      <c r="GF52" s="233">
        <f t="shared" si="73"/>
        <v>0</v>
      </c>
      <c r="GG52" s="233">
        <f t="shared" si="74"/>
        <v>0</v>
      </c>
      <c r="GH52" s="233">
        <f t="shared" si="75"/>
        <v>0</v>
      </c>
      <c r="GI52" s="233">
        <f t="shared" si="76"/>
        <v>0</v>
      </c>
      <c r="GJ52" s="233">
        <f t="shared" si="77"/>
        <v>0</v>
      </c>
      <c r="GL52" s="139" t="str">
        <f t="shared" si="155"/>
        <v>40G MM duplex 100 m QSFP+</v>
      </c>
      <c r="GM52" s="310">
        <f t="shared" si="79"/>
        <v>0</v>
      </c>
      <c r="GN52" s="310">
        <f t="shared" si="80"/>
        <v>0</v>
      </c>
      <c r="GO52" s="310">
        <f t="shared" si="81"/>
        <v>0</v>
      </c>
      <c r="GP52" s="310">
        <f t="shared" si="82"/>
        <v>0</v>
      </c>
      <c r="GQ52" s="310">
        <f t="shared" si="83"/>
        <v>0</v>
      </c>
      <c r="GR52" s="310">
        <f t="shared" si="84"/>
        <v>0</v>
      </c>
      <c r="GS52" s="310">
        <f t="shared" si="85"/>
        <v>0</v>
      </c>
      <c r="GT52" s="310">
        <f t="shared" si="86"/>
        <v>0</v>
      </c>
      <c r="GU52" s="310">
        <f t="shared" si="87"/>
        <v>0</v>
      </c>
      <c r="GV52" s="310">
        <f t="shared" si="88"/>
        <v>0</v>
      </c>
      <c r="GW52" s="310">
        <f t="shared" si="89"/>
        <v>0</v>
      </c>
      <c r="GY52" s="139" t="str">
        <f t="shared" si="90"/>
        <v>40G MM duplex 100 m QSFP+</v>
      </c>
      <c r="GZ52" s="307">
        <f>IF(EZ52=0,"",($HE$5*10^-6*Ethernet!P720*'Lenses &amp; detectors'!EZ52))</f>
        <v>10.118417175000001</v>
      </c>
      <c r="HA52" s="307">
        <f>IF(FA52=0,"",($HE$5*10^-6*Ethernet!Q720*'Lenses &amp; detectors'!FA52))</f>
        <v>7.4272072499999995</v>
      </c>
      <c r="HB52" s="307" t="str">
        <f>IF(FB52=0,"",($HE$5*10^-6*Ethernet!R720*'Lenses &amp; detectors'!FB52))</f>
        <v/>
      </c>
      <c r="HC52" s="307" t="str">
        <f>IF(FC52=0,"",($HE$5*10^-6*Ethernet!S720*'Lenses &amp; detectors'!FC52))</f>
        <v/>
      </c>
      <c r="HD52" s="307" t="str">
        <f>IF(FD52=0,"",($HE$5*10^-6*Ethernet!T720*'Lenses &amp; detectors'!FD52))</f>
        <v/>
      </c>
      <c r="HE52" s="307" t="str">
        <f>IF(FE52=0,"",($HE$5*10^-6*Ethernet!U720*'Lenses &amp; detectors'!FE52))</f>
        <v/>
      </c>
      <c r="HF52" s="307" t="str">
        <f>IF(FF52=0,"",($HE$5*10^-6*Ethernet!V720*'Lenses &amp; detectors'!FF52))</f>
        <v/>
      </c>
      <c r="HG52" s="307" t="str">
        <f>IF(FG52=0,"",($HE$5*10^-6*Ethernet!W720*'Lenses &amp; detectors'!FG52))</f>
        <v/>
      </c>
      <c r="HH52" s="307" t="str">
        <f>IF(FH52=0,"",($HE$5*10^-6*Ethernet!X720*'Lenses &amp; detectors'!FH52))</f>
        <v/>
      </c>
      <c r="HI52" s="307" t="str">
        <f>IF(FI52=0,"",($HE$5*10^-6*Ethernet!Y720*'Lenses &amp; detectors'!FI52))</f>
        <v/>
      </c>
      <c r="HJ52" s="307" t="str">
        <f>IF(FJ52=0,"",($HE$5*10^-6*Ethernet!Z720*'Lenses &amp; detectors'!FJ52))</f>
        <v/>
      </c>
      <c r="HL52" s="139" t="str">
        <f t="shared" si="91"/>
        <v>40G MM duplex 100 m QSFP+</v>
      </c>
      <c r="HM52" s="233" t="str">
        <f t="shared" si="92"/>
        <v/>
      </c>
      <c r="HN52" s="233" t="str">
        <f t="shared" si="93"/>
        <v/>
      </c>
      <c r="HO52" s="233" t="str">
        <f t="shared" si="94"/>
        <v/>
      </c>
      <c r="HP52" s="233" t="str">
        <f t="shared" si="95"/>
        <v/>
      </c>
      <c r="HQ52" s="233" t="str">
        <f t="shared" si="96"/>
        <v/>
      </c>
      <c r="HR52" s="233" t="str">
        <f t="shared" si="97"/>
        <v/>
      </c>
      <c r="HS52" s="233" t="str">
        <f t="shared" si="98"/>
        <v/>
      </c>
      <c r="HT52" s="233" t="str">
        <f t="shared" si="99"/>
        <v/>
      </c>
      <c r="HU52" s="233" t="str">
        <f t="shared" si="100"/>
        <v/>
      </c>
      <c r="HV52" s="233" t="str">
        <f t="shared" si="101"/>
        <v/>
      </c>
      <c r="HW52" s="233" t="str">
        <f t="shared" si="102"/>
        <v/>
      </c>
      <c r="HY52" s="139" t="str">
        <f t="shared" si="103"/>
        <v>40G MM duplex 100 m QSFP+</v>
      </c>
      <c r="HZ52" s="233">
        <f t="shared" si="104"/>
        <v>0.5</v>
      </c>
      <c r="IA52" s="233">
        <f t="shared" si="105"/>
        <v>0.5</v>
      </c>
      <c r="IB52" s="233" t="str">
        <f t="shared" si="106"/>
        <v/>
      </c>
      <c r="IC52" s="233" t="str">
        <f t="shared" si="107"/>
        <v/>
      </c>
      <c r="ID52" s="233" t="str">
        <f t="shared" si="108"/>
        <v/>
      </c>
      <c r="IE52" s="233" t="str">
        <f t="shared" si="109"/>
        <v/>
      </c>
      <c r="IF52" s="233" t="str">
        <f t="shared" si="110"/>
        <v/>
      </c>
      <c r="IG52" s="233" t="str">
        <f t="shared" si="111"/>
        <v/>
      </c>
      <c r="IH52" s="233" t="str">
        <f t="shared" si="112"/>
        <v/>
      </c>
      <c r="II52" s="233" t="str">
        <f t="shared" si="113"/>
        <v/>
      </c>
      <c r="IJ52" s="233" t="str">
        <f t="shared" si="114"/>
        <v/>
      </c>
      <c r="IL52" s="139" t="str">
        <f t="shared" si="115"/>
        <v>40G MM duplex 100 m QSFP+</v>
      </c>
      <c r="IM52" s="233" t="str">
        <f t="shared" si="116"/>
        <v/>
      </c>
      <c r="IN52" s="233" t="str">
        <f t="shared" si="117"/>
        <v/>
      </c>
      <c r="IO52" s="233" t="str">
        <f t="shared" si="118"/>
        <v/>
      </c>
      <c r="IP52" s="233" t="str">
        <f t="shared" si="119"/>
        <v/>
      </c>
      <c r="IQ52" s="233" t="str">
        <f t="shared" si="120"/>
        <v/>
      </c>
      <c r="IR52" s="233" t="str">
        <f t="shared" si="121"/>
        <v/>
      </c>
      <c r="IS52" s="233" t="str">
        <f t="shared" si="122"/>
        <v/>
      </c>
      <c r="IT52" s="233" t="str">
        <f t="shared" si="123"/>
        <v/>
      </c>
      <c r="IU52" s="233" t="str">
        <f t="shared" si="124"/>
        <v/>
      </c>
      <c r="IV52" s="233" t="str">
        <f t="shared" si="125"/>
        <v/>
      </c>
      <c r="IW52" s="233" t="str">
        <f t="shared" si="126"/>
        <v/>
      </c>
      <c r="IY52" s="139" t="str">
        <f t="shared" si="127"/>
        <v>40G MM duplex 100 m QSFP+</v>
      </c>
      <c r="IZ52" s="233">
        <f t="shared" si="128"/>
        <v>17.025000000000002</v>
      </c>
      <c r="JA52" s="233">
        <f t="shared" si="129"/>
        <v>16.124999999999996</v>
      </c>
      <c r="JB52" s="233" t="str">
        <f t="shared" si="130"/>
        <v/>
      </c>
      <c r="JC52" s="233" t="str">
        <f t="shared" si="131"/>
        <v/>
      </c>
      <c r="JD52" s="233" t="str">
        <f t="shared" si="132"/>
        <v/>
      </c>
      <c r="JE52" s="233" t="str">
        <f t="shared" si="133"/>
        <v/>
      </c>
      <c r="JF52" s="233" t="str">
        <f t="shared" si="134"/>
        <v/>
      </c>
      <c r="JG52" s="233" t="str">
        <f t="shared" si="135"/>
        <v/>
      </c>
      <c r="JH52" s="233" t="str">
        <f t="shared" si="136"/>
        <v/>
      </c>
      <c r="JI52" s="233" t="str">
        <f t="shared" si="137"/>
        <v/>
      </c>
      <c r="JJ52" s="233" t="str">
        <f t="shared" si="138"/>
        <v/>
      </c>
    </row>
    <row r="53" spans="1:270">
      <c r="A53" s="110" t="s">
        <v>34</v>
      </c>
      <c r="B53" s="139" t="str">
        <f>Ethernet!B201</f>
        <v>40G eSR4 300 m QSFP+</v>
      </c>
      <c r="C53" s="210">
        <f>Ethernet!C201</f>
        <v>0</v>
      </c>
      <c r="D53" s="210">
        <f>Ethernet!D201</f>
        <v>0</v>
      </c>
      <c r="E53" s="210">
        <f>Ethernet!E201</f>
        <v>0</v>
      </c>
      <c r="F53" s="210">
        <f>Ethernet!F201</f>
        <v>0</v>
      </c>
      <c r="G53" s="210">
        <f>Ethernet!G201</f>
        <v>0</v>
      </c>
      <c r="H53" s="210">
        <f>Ethernet!H201</f>
        <v>0</v>
      </c>
      <c r="I53" s="210">
        <f>Ethernet!I201</f>
        <v>0</v>
      </c>
      <c r="J53" s="210">
        <f>Ethernet!J201</f>
        <v>0</v>
      </c>
      <c r="K53" s="210">
        <f>Ethernet!K201</f>
        <v>0</v>
      </c>
      <c r="L53" s="210">
        <f>Ethernet!L201</f>
        <v>0</v>
      </c>
      <c r="M53" s="210">
        <f>Ethernet!M201</f>
        <v>0</v>
      </c>
      <c r="O53" s="139" t="str">
        <f t="shared" si="0"/>
        <v>40G eSR4 300 m QSFP+</v>
      </c>
      <c r="P53" s="210">
        <f>Ethernet!C287</f>
        <v>0</v>
      </c>
      <c r="Q53" s="210">
        <f>Ethernet!D287</f>
        <v>0</v>
      </c>
      <c r="R53" s="210">
        <f>Ethernet!E287</f>
        <v>0</v>
      </c>
      <c r="S53" s="210">
        <f>Ethernet!F287</f>
        <v>0</v>
      </c>
      <c r="T53" s="210">
        <f>Ethernet!G287</f>
        <v>0</v>
      </c>
      <c r="U53" s="210">
        <f>Ethernet!H287</f>
        <v>0</v>
      </c>
      <c r="V53" s="210">
        <f>Ethernet!I287</f>
        <v>0</v>
      </c>
      <c r="W53" s="210">
        <f>Ethernet!J287</f>
        <v>0</v>
      </c>
      <c r="X53" s="210">
        <f>Ethernet!K287</f>
        <v>0</v>
      </c>
      <c r="Y53" s="210">
        <f>Ethernet!L287</f>
        <v>0</v>
      </c>
      <c r="Z53" s="210">
        <f>Ethernet!M287</f>
        <v>0</v>
      </c>
      <c r="AB53" s="139" t="str">
        <f t="shared" si="1"/>
        <v>40G eSR4 300 m QSFP+</v>
      </c>
      <c r="AC53" s="210">
        <f>Ethernet!C115</f>
        <v>0</v>
      </c>
      <c r="AD53" s="210">
        <f>Ethernet!D115</f>
        <v>0</v>
      </c>
      <c r="AE53" s="210">
        <f>Ethernet!E115</f>
        <v>0</v>
      </c>
      <c r="AF53" s="210">
        <f>Ethernet!F115</f>
        <v>0</v>
      </c>
      <c r="AG53" s="210">
        <f>Ethernet!G115</f>
        <v>0</v>
      </c>
      <c r="AH53" s="210">
        <f>Ethernet!H115</f>
        <v>0</v>
      </c>
      <c r="AI53" s="210">
        <f>Ethernet!I115</f>
        <v>0</v>
      </c>
      <c r="AJ53" s="210">
        <f>Ethernet!J115</f>
        <v>0</v>
      </c>
      <c r="AK53" s="210">
        <f>Ethernet!K115</f>
        <v>0</v>
      </c>
      <c r="AL53" s="210">
        <f>Ethernet!L115</f>
        <v>0</v>
      </c>
      <c r="AM53" s="210">
        <f>Ethernet!M115</f>
        <v>0</v>
      </c>
      <c r="AO53" s="139" t="str">
        <f t="shared" si="2"/>
        <v>40G eSR4 300 m QSFP+</v>
      </c>
      <c r="AP53" s="210">
        <f>Ethernet!C373</f>
        <v>0</v>
      </c>
      <c r="AQ53" s="210">
        <f>Ethernet!D373</f>
        <v>0</v>
      </c>
      <c r="AR53" s="210">
        <f>Ethernet!E373</f>
        <v>0</v>
      </c>
      <c r="AS53" s="210">
        <f>Ethernet!F373</f>
        <v>0</v>
      </c>
      <c r="AT53" s="210">
        <f>Ethernet!G373</f>
        <v>0</v>
      </c>
      <c r="AU53" s="210">
        <f>Ethernet!H373</f>
        <v>0</v>
      </c>
      <c r="AV53" s="210">
        <f>Ethernet!I373</f>
        <v>0</v>
      </c>
      <c r="AW53" s="210">
        <f>Ethernet!J373</f>
        <v>0</v>
      </c>
      <c r="AX53" s="210">
        <f>Ethernet!K373</f>
        <v>0</v>
      </c>
      <c r="AY53" s="210">
        <f>Ethernet!L373</f>
        <v>0</v>
      </c>
      <c r="AZ53" s="210">
        <f>Ethernet!M373</f>
        <v>0</v>
      </c>
      <c r="BB53" s="139" t="str">
        <f t="shared" si="3"/>
        <v>40G eSR4 300 m QSFP+</v>
      </c>
      <c r="BC53" s="210">
        <f>Ethernet!C459</f>
        <v>491067</v>
      </c>
      <c r="BD53" s="210">
        <f>Ethernet!D459</f>
        <v>293614</v>
      </c>
      <c r="BE53" s="210">
        <f>Ethernet!E459</f>
        <v>0</v>
      </c>
      <c r="BF53" s="210">
        <f>Ethernet!F459</f>
        <v>0</v>
      </c>
      <c r="BG53" s="210">
        <f>Ethernet!G459</f>
        <v>0</v>
      </c>
      <c r="BH53" s="210">
        <f>Ethernet!H459</f>
        <v>0</v>
      </c>
      <c r="BI53" s="210">
        <f>Ethernet!I459</f>
        <v>0</v>
      </c>
      <c r="BJ53" s="210">
        <f>Ethernet!J459</f>
        <v>0</v>
      </c>
      <c r="BK53" s="210">
        <f>Ethernet!K459</f>
        <v>0</v>
      </c>
      <c r="BL53" s="210">
        <f>Ethernet!L459</f>
        <v>0</v>
      </c>
      <c r="BM53" s="210">
        <f>Ethernet!M459</f>
        <v>0</v>
      </c>
      <c r="BO53" s="139" t="str">
        <f t="shared" si="4"/>
        <v>40G eSR4 300 m QSFP+</v>
      </c>
      <c r="BP53" s="272"/>
      <c r="BQ53" s="272"/>
      <c r="BR53" s="272"/>
      <c r="BS53" s="272"/>
      <c r="BT53" s="272"/>
      <c r="BU53" s="272"/>
      <c r="BV53" s="272"/>
      <c r="BW53" s="272"/>
      <c r="BX53" s="272"/>
      <c r="BY53" s="272"/>
      <c r="BZ53" s="272"/>
      <c r="CB53" s="139" t="str">
        <f t="shared" si="5"/>
        <v>40G eSR4 300 m QSFP+</v>
      </c>
      <c r="CC53" s="272"/>
      <c r="CD53" s="272"/>
      <c r="CE53" s="272"/>
      <c r="CF53" s="272"/>
      <c r="CG53" s="272"/>
      <c r="CH53" s="272"/>
      <c r="CI53" s="272"/>
      <c r="CJ53" s="272"/>
      <c r="CK53" s="272"/>
      <c r="CL53" s="272"/>
      <c r="CM53" s="272"/>
      <c r="CN53" s="214"/>
      <c r="CP53" s="270"/>
      <c r="CQ53" s="270"/>
      <c r="CR53" s="301"/>
      <c r="CS53" s="293">
        <v>1</v>
      </c>
      <c r="CT53" s="265">
        <v>1</v>
      </c>
      <c r="CU53" s="300">
        <v>1</v>
      </c>
      <c r="CV53" s="295"/>
      <c r="CW53" s="270"/>
      <c r="CX53" s="278"/>
      <c r="CY53" s="284"/>
      <c r="CZ53" s="270"/>
      <c r="DA53" s="278"/>
      <c r="DB53" s="285">
        <v>2</v>
      </c>
      <c r="DC53" s="265">
        <v>0</v>
      </c>
      <c r="DD53" s="300">
        <v>1</v>
      </c>
      <c r="DE53" s="295"/>
      <c r="DF53" s="270"/>
      <c r="DG53" s="278"/>
      <c r="DH53" s="284"/>
      <c r="DI53" s="270"/>
      <c r="DJ53" s="270"/>
      <c r="DL53" s="139" t="str">
        <f t="shared" si="139"/>
        <v>40G eSR4 300 m QSFP+</v>
      </c>
      <c r="DM53" s="210">
        <f t="shared" si="7"/>
        <v>0</v>
      </c>
      <c r="DN53" s="210">
        <f t="shared" si="8"/>
        <v>0</v>
      </c>
      <c r="DO53" s="210">
        <f t="shared" si="9"/>
        <v>0</v>
      </c>
      <c r="DP53" s="210">
        <f t="shared" si="10"/>
        <v>0</v>
      </c>
      <c r="DQ53" s="210">
        <f t="shared" si="11"/>
        <v>0</v>
      </c>
      <c r="DR53" s="210">
        <f t="shared" si="12"/>
        <v>0</v>
      </c>
      <c r="DS53" s="210">
        <f t="shared" si="13"/>
        <v>0</v>
      </c>
      <c r="DT53" s="210">
        <f t="shared" si="14"/>
        <v>0</v>
      </c>
      <c r="DU53" s="210">
        <f t="shared" si="15"/>
        <v>0</v>
      </c>
      <c r="DV53" s="210">
        <f t="shared" si="16"/>
        <v>0</v>
      </c>
      <c r="DW53" s="210">
        <f t="shared" si="17"/>
        <v>0</v>
      </c>
      <c r="DY53" s="139" t="str">
        <f t="shared" si="140"/>
        <v>40G eSR4 300 m QSFP+</v>
      </c>
      <c r="DZ53" s="210">
        <f t="shared" si="19"/>
        <v>982134</v>
      </c>
      <c r="EA53" s="210">
        <f t="shared" si="20"/>
        <v>587228</v>
      </c>
      <c r="EB53" s="210">
        <f t="shared" si="21"/>
        <v>0</v>
      </c>
      <c r="EC53" s="210">
        <f t="shared" si="22"/>
        <v>0</v>
      </c>
      <c r="ED53" s="210">
        <f t="shared" si="23"/>
        <v>0</v>
      </c>
      <c r="EE53" s="210">
        <f t="shared" si="24"/>
        <v>0</v>
      </c>
      <c r="EF53" s="210">
        <f t="shared" si="25"/>
        <v>0</v>
      </c>
      <c r="EG53" s="210">
        <f t="shared" si="26"/>
        <v>0</v>
      </c>
      <c r="EH53" s="210">
        <f t="shared" si="27"/>
        <v>0</v>
      </c>
      <c r="EI53" s="210">
        <f t="shared" si="28"/>
        <v>0</v>
      </c>
      <c r="EJ53" s="210">
        <f t="shared" si="29"/>
        <v>0</v>
      </c>
      <c r="EL53" s="139" t="str">
        <f t="shared" si="141"/>
        <v>40G eSR4 300 m QSFP+</v>
      </c>
      <c r="EM53" s="210">
        <f t="shared" si="31"/>
        <v>0</v>
      </c>
      <c r="EN53" s="210">
        <f t="shared" si="32"/>
        <v>0</v>
      </c>
      <c r="EO53" s="210">
        <f t="shared" si="33"/>
        <v>0</v>
      </c>
      <c r="EP53" s="210">
        <f t="shared" si="34"/>
        <v>0</v>
      </c>
      <c r="EQ53" s="210">
        <f t="shared" si="35"/>
        <v>0</v>
      </c>
      <c r="ER53" s="210">
        <f t="shared" si="36"/>
        <v>0</v>
      </c>
      <c r="ES53" s="210">
        <f t="shared" si="37"/>
        <v>0</v>
      </c>
      <c r="ET53" s="210">
        <f t="shared" si="38"/>
        <v>0</v>
      </c>
      <c r="EU53" s="210">
        <f t="shared" si="39"/>
        <v>0</v>
      </c>
      <c r="EV53" s="210">
        <f t="shared" si="40"/>
        <v>0</v>
      </c>
      <c r="EW53" s="210">
        <f t="shared" si="41"/>
        <v>0</v>
      </c>
      <c r="EY53" s="139" t="str">
        <f t="shared" si="42"/>
        <v>40G eSR4 300 m QSFP+</v>
      </c>
      <c r="EZ53" s="210">
        <f t="shared" si="142"/>
        <v>491067</v>
      </c>
      <c r="FA53" s="210">
        <f t="shared" si="143"/>
        <v>293614</v>
      </c>
      <c r="FB53" s="210">
        <f t="shared" si="144"/>
        <v>0</v>
      </c>
      <c r="FC53" s="210">
        <f t="shared" si="145"/>
        <v>0</v>
      </c>
      <c r="FD53" s="210">
        <f t="shared" si="146"/>
        <v>0</v>
      </c>
      <c r="FE53" s="210">
        <f t="shared" si="147"/>
        <v>0</v>
      </c>
      <c r="FF53" s="210">
        <f t="shared" si="148"/>
        <v>0</v>
      </c>
      <c r="FG53" s="210">
        <f t="shared" si="149"/>
        <v>0</v>
      </c>
      <c r="FH53" s="210">
        <f t="shared" si="150"/>
        <v>0</v>
      </c>
      <c r="FI53" s="210">
        <f t="shared" si="151"/>
        <v>0</v>
      </c>
      <c r="FJ53" s="210">
        <f t="shared" si="152"/>
        <v>0</v>
      </c>
      <c r="FL53" s="139" t="str">
        <f t="shared" si="153"/>
        <v>40G eSR4 300 m QSFP+</v>
      </c>
      <c r="FM53" s="233">
        <f t="shared" si="55"/>
        <v>0</v>
      </c>
      <c r="FN53" s="233">
        <f t="shared" si="56"/>
        <v>0</v>
      </c>
      <c r="FO53" s="233">
        <f t="shared" si="57"/>
        <v>0</v>
      </c>
      <c r="FP53" s="233">
        <f t="shared" si="58"/>
        <v>0</v>
      </c>
      <c r="FQ53" s="233">
        <f t="shared" si="59"/>
        <v>0</v>
      </c>
      <c r="FR53" s="233">
        <f t="shared" si="60"/>
        <v>0</v>
      </c>
      <c r="FS53" s="233">
        <f t="shared" si="61"/>
        <v>0</v>
      </c>
      <c r="FT53" s="233">
        <f t="shared" si="62"/>
        <v>0</v>
      </c>
      <c r="FU53" s="233">
        <f t="shared" si="63"/>
        <v>0</v>
      </c>
      <c r="FV53" s="233">
        <f t="shared" si="64"/>
        <v>0</v>
      </c>
      <c r="FW53" s="233">
        <f t="shared" si="65"/>
        <v>0</v>
      </c>
      <c r="FY53" s="139" t="str">
        <f t="shared" si="154"/>
        <v>40G eSR4 300 m QSFP+</v>
      </c>
      <c r="FZ53" s="233">
        <f t="shared" si="67"/>
        <v>0.49106699999999998</v>
      </c>
      <c r="GA53" s="233">
        <f t="shared" si="68"/>
        <v>0.29361399999999999</v>
      </c>
      <c r="GB53" s="233">
        <f t="shared" si="69"/>
        <v>0</v>
      </c>
      <c r="GC53" s="233">
        <f t="shared" si="70"/>
        <v>0</v>
      </c>
      <c r="GD53" s="233">
        <f t="shared" si="71"/>
        <v>0</v>
      </c>
      <c r="GE53" s="233">
        <f t="shared" si="72"/>
        <v>0</v>
      </c>
      <c r="GF53" s="233">
        <f t="shared" si="73"/>
        <v>0</v>
      </c>
      <c r="GG53" s="233">
        <f t="shared" si="74"/>
        <v>0</v>
      </c>
      <c r="GH53" s="233">
        <f t="shared" si="75"/>
        <v>0</v>
      </c>
      <c r="GI53" s="233">
        <f t="shared" si="76"/>
        <v>0</v>
      </c>
      <c r="GJ53" s="233">
        <f t="shared" si="77"/>
        <v>0</v>
      </c>
      <c r="GL53" s="139" t="str">
        <f t="shared" si="155"/>
        <v>40G eSR4 300 m QSFP+</v>
      </c>
      <c r="GM53" s="310">
        <f t="shared" si="79"/>
        <v>0</v>
      </c>
      <c r="GN53" s="310">
        <f t="shared" si="80"/>
        <v>0</v>
      </c>
      <c r="GO53" s="310">
        <f t="shared" si="81"/>
        <v>0</v>
      </c>
      <c r="GP53" s="310">
        <f t="shared" si="82"/>
        <v>0</v>
      </c>
      <c r="GQ53" s="310">
        <f t="shared" si="83"/>
        <v>0</v>
      </c>
      <c r="GR53" s="310">
        <f t="shared" si="84"/>
        <v>0</v>
      </c>
      <c r="GS53" s="310">
        <f t="shared" si="85"/>
        <v>0</v>
      </c>
      <c r="GT53" s="310">
        <f t="shared" si="86"/>
        <v>0</v>
      </c>
      <c r="GU53" s="310">
        <f t="shared" si="87"/>
        <v>0</v>
      </c>
      <c r="GV53" s="310">
        <f t="shared" si="88"/>
        <v>0</v>
      </c>
      <c r="GW53" s="310">
        <f t="shared" si="89"/>
        <v>0</v>
      </c>
      <c r="GY53" s="139" t="str">
        <f t="shared" si="90"/>
        <v>40G eSR4 300 m QSFP+</v>
      </c>
      <c r="GZ53" s="307">
        <f>IF(EZ53=0,"",($HE$5*10^-6*Ethernet!P721*'Lenses &amp; detectors'!EZ53))</f>
        <v>2.3516309993649638</v>
      </c>
      <c r="HA53" s="307">
        <f>IF(FA53=0,"",($HE$5*10^-6*Ethernet!Q721*'Lenses &amp; detectors'!FA53))</f>
        <v>1.3663304249999997</v>
      </c>
      <c r="HB53" s="307" t="str">
        <f>IF(FB53=0,"",($HE$5*10^-6*Ethernet!R721*'Lenses &amp; detectors'!FB53))</f>
        <v/>
      </c>
      <c r="HC53" s="307" t="str">
        <f>IF(FC53=0,"",($HE$5*10^-6*Ethernet!S721*'Lenses &amp; detectors'!FC53))</f>
        <v/>
      </c>
      <c r="HD53" s="307" t="str">
        <f>IF(FD53=0,"",($HE$5*10^-6*Ethernet!T721*'Lenses &amp; detectors'!FD53))</f>
        <v/>
      </c>
      <c r="HE53" s="307" t="str">
        <f>IF(FE53=0,"",($HE$5*10^-6*Ethernet!U721*'Lenses &amp; detectors'!FE53))</f>
        <v/>
      </c>
      <c r="HF53" s="307" t="str">
        <f>IF(FF53=0,"",($HE$5*10^-6*Ethernet!V721*'Lenses &amp; detectors'!FF53))</f>
        <v/>
      </c>
      <c r="HG53" s="307" t="str">
        <f>IF(FG53=0,"",($HE$5*10^-6*Ethernet!W721*'Lenses &amp; detectors'!FG53))</f>
        <v/>
      </c>
      <c r="HH53" s="307" t="str">
        <f>IF(FH53=0,"",($HE$5*10^-6*Ethernet!X721*'Lenses &amp; detectors'!FH53))</f>
        <v/>
      </c>
      <c r="HI53" s="307" t="str">
        <f>IF(FI53=0,"",($HE$5*10^-6*Ethernet!Y721*'Lenses &amp; detectors'!FI53))</f>
        <v/>
      </c>
      <c r="HJ53" s="307" t="str">
        <f>IF(FJ53=0,"",($HE$5*10^-6*Ethernet!Z721*'Lenses &amp; detectors'!FJ53))</f>
        <v/>
      </c>
      <c r="HL53" s="139" t="str">
        <f t="shared" si="91"/>
        <v>40G eSR4 300 m QSFP+</v>
      </c>
      <c r="HM53" s="233" t="str">
        <f t="shared" si="92"/>
        <v/>
      </c>
      <c r="HN53" s="233" t="str">
        <f t="shared" si="93"/>
        <v/>
      </c>
      <c r="HO53" s="233" t="str">
        <f t="shared" si="94"/>
        <v/>
      </c>
      <c r="HP53" s="233" t="str">
        <f t="shared" si="95"/>
        <v/>
      </c>
      <c r="HQ53" s="233" t="str">
        <f t="shared" si="96"/>
        <v/>
      </c>
      <c r="HR53" s="233" t="str">
        <f t="shared" si="97"/>
        <v/>
      </c>
      <c r="HS53" s="233" t="str">
        <f t="shared" si="98"/>
        <v/>
      </c>
      <c r="HT53" s="233" t="str">
        <f t="shared" si="99"/>
        <v/>
      </c>
      <c r="HU53" s="233" t="str">
        <f t="shared" si="100"/>
        <v/>
      </c>
      <c r="HV53" s="233" t="str">
        <f t="shared" si="101"/>
        <v/>
      </c>
      <c r="HW53" s="233" t="str">
        <f t="shared" si="102"/>
        <v/>
      </c>
      <c r="HY53" s="139" t="str">
        <f t="shared" si="103"/>
        <v>40G eSR4 300 m QSFP+</v>
      </c>
      <c r="HZ53" s="233">
        <f t="shared" si="104"/>
        <v>0.5</v>
      </c>
      <c r="IA53" s="233">
        <f t="shared" si="105"/>
        <v>0.5</v>
      </c>
      <c r="IB53" s="233" t="str">
        <f t="shared" si="106"/>
        <v/>
      </c>
      <c r="IC53" s="233" t="str">
        <f t="shared" si="107"/>
        <v/>
      </c>
      <c r="ID53" s="233" t="str">
        <f t="shared" si="108"/>
        <v/>
      </c>
      <c r="IE53" s="233" t="str">
        <f t="shared" si="109"/>
        <v/>
      </c>
      <c r="IF53" s="233" t="str">
        <f t="shared" si="110"/>
        <v/>
      </c>
      <c r="IG53" s="233" t="str">
        <f t="shared" si="111"/>
        <v/>
      </c>
      <c r="IH53" s="233" t="str">
        <f t="shared" si="112"/>
        <v/>
      </c>
      <c r="II53" s="233" t="str">
        <f t="shared" si="113"/>
        <v/>
      </c>
      <c r="IJ53" s="233" t="str">
        <f t="shared" si="114"/>
        <v/>
      </c>
      <c r="IL53" s="139" t="str">
        <f t="shared" si="115"/>
        <v>40G eSR4 300 m QSFP+</v>
      </c>
      <c r="IM53" s="233" t="str">
        <f t="shared" si="116"/>
        <v/>
      </c>
      <c r="IN53" s="233" t="str">
        <f t="shared" si="117"/>
        <v/>
      </c>
      <c r="IO53" s="233" t="str">
        <f t="shared" si="118"/>
        <v/>
      </c>
      <c r="IP53" s="233" t="str">
        <f t="shared" si="119"/>
        <v/>
      </c>
      <c r="IQ53" s="233" t="str">
        <f t="shared" si="120"/>
        <v/>
      </c>
      <c r="IR53" s="233" t="str">
        <f t="shared" si="121"/>
        <v/>
      </c>
      <c r="IS53" s="233" t="str">
        <f t="shared" si="122"/>
        <v/>
      </c>
      <c r="IT53" s="233" t="str">
        <f t="shared" si="123"/>
        <v/>
      </c>
      <c r="IU53" s="233" t="str">
        <f t="shared" si="124"/>
        <v/>
      </c>
      <c r="IV53" s="233" t="str">
        <f t="shared" si="125"/>
        <v/>
      </c>
      <c r="IW53" s="233" t="str">
        <f t="shared" si="126"/>
        <v/>
      </c>
      <c r="IY53" s="139" t="str">
        <f t="shared" si="127"/>
        <v>40G eSR4 300 m QSFP+</v>
      </c>
      <c r="IZ53" s="233">
        <f t="shared" si="128"/>
        <v>4.7888190396930845</v>
      </c>
      <c r="JA53" s="233">
        <f t="shared" si="129"/>
        <v>4.6534920848460892</v>
      </c>
      <c r="JB53" s="233" t="str">
        <f t="shared" si="130"/>
        <v/>
      </c>
      <c r="JC53" s="233" t="str">
        <f t="shared" si="131"/>
        <v/>
      </c>
      <c r="JD53" s="233" t="str">
        <f t="shared" si="132"/>
        <v/>
      </c>
      <c r="JE53" s="233" t="str">
        <f t="shared" si="133"/>
        <v/>
      </c>
      <c r="JF53" s="233" t="str">
        <f t="shared" si="134"/>
        <v/>
      </c>
      <c r="JG53" s="233" t="str">
        <f t="shared" si="135"/>
        <v/>
      </c>
      <c r="JH53" s="233" t="str">
        <f t="shared" si="136"/>
        <v/>
      </c>
      <c r="JI53" s="233" t="str">
        <f t="shared" si="137"/>
        <v/>
      </c>
      <c r="JJ53" s="233" t="str">
        <f t="shared" si="138"/>
        <v/>
      </c>
    </row>
    <row r="54" spans="1:270">
      <c r="A54" s="110" t="s">
        <v>34</v>
      </c>
      <c r="B54" s="139" t="str">
        <f>Ethernet!B202</f>
        <v>40G PSM4  500 m QSFP+</v>
      </c>
      <c r="C54" s="210">
        <f>Ethernet!C202</f>
        <v>0</v>
      </c>
      <c r="D54" s="210">
        <f>Ethernet!D202</f>
        <v>0</v>
      </c>
      <c r="E54" s="210">
        <f>Ethernet!E202</f>
        <v>0</v>
      </c>
      <c r="F54" s="210">
        <f>Ethernet!F202</f>
        <v>0</v>
      </c>
      <c r="G54" s="210">
        <f>Ethernet!G202</f>
        <v>0</v>
      </c>
      <c r="H54" s="210">
        <f>Ethernet!H202</f>
        <v>0</v>
      </c>
      <c r="I54" s="210">
        <f>Ethernet!I202</f>
        <v>0</v>
      </c>
      <c r="J54" s="210">
        <f>Ethernet!J202</f>
        <v>0</v>
      </c>
      <c r="K54" s="210">
        <f>Ethernet!K202</f>
        <v>0</v>
      </c>
      <c r="L54" s="210">
        <f>Ethernet!L202</f>
        <v>0</v>
      </c>
      <c r="M54" s="210">
        <f>Ethernet!M202</f>
        <v>0</v>
      </c>
      <c r="O54" s="139" t="str">
        <f t="shared" si="0"/>
        <v>40G PSM4  500 m QSFP+</v>
      </c>
      <c r="P54" s="210">
        <f>Ethernet!C288</f>
        <v>502708</v>
      </c>
      <c r="Q54" s="210">
        <f>Ethernet!D288</f>
        <v>496500</v>
      </c>
      <c r="R54" s="210">
        <f>Ethernet!E288</f>
        <v>0</v>
      </c>
      <c r="S54" s="210">
        <f>Ethernet!F288</f>
        <v>0</v>
      </c>
      <c r="T54" s="210">
        <f>Ethernet!G288</f>
        <v>0</v>
      </c>
      <c r="U54" s="210">
        <f>Ethernet!H288</f>
        <v>0</v>
      </c>
      <c r="V54" s="210">
        <f>Ethernet!I288</f>
        <v>0</v>
      </c>
      <c r="W54" s="210">
        <f>Ethernet!J288</f>
        <v>0</v>
      </c>
      <c r="X54" s="210">
        <f>Ethernet!K288</f>
        <v>0</v>
      </c>
      <c r="Y54" s="210">
        <f>Ethernet!L288</f>
        <v>0</v>
      </c>
      <c r="Z54" s="210">
        <f>Ethernet!M288</f>
        <v>0</v>
      </c>
      <c r="AB54" s="139" t="str">
        <f t="shared" si="1"/>
        <v>40G PSM4  500 m QSFP+</v>
      </c>
      <c r="AC54" s="210">
        <f>Ethernet!C116</f>
        <v>0</v>
      </c>
      <c r="AD54" s="210">
        <f>Ethernet!D116</f>
        <v>0</v>
      </c>
      <c r="AE54" s="210">
        <f>Ethernet!E116</f>
        <v>0</v>
      </c>
      <c r="AF54" s="210">
        <f>Ethernet!F116</f>
        <v>0</v>
      </c>
      <c r="AG54" s="210">
        <f>Ethernet!G116</f>
        <v>0</v>
      </c>
      <c r="AH54" s="210">
        <f>Ethernet!H116</f>
        <v>0</v>
      </c>
      <c r="AI54" s="210">
        <f>Ethernet!I116</f>
        <v>0</v>
      </c>
      <c r="AJ54" s="210">
        <f>Ethernet!J116</f>
        <v>0</v>
      </c>
      <c r="AK54" s="210">
        <f>Ethernet!K116</f>
        <v>0</v>
      </c>
      <c r="AL54" s="210">
        <f>Ethernet!L116</f>
        <v>0</v>
      </c>
      <c r="AM54" s="210">
        <f>Ethernet!M116</f>
        <v>0</v>
      </c>
      <c r="AO54" s="139" t="str">
        <f t="shared" si="2"/>
        <v>40G PSM4  500 m QSFP+</v>
      </c>
      <c r="AP54" s="210">
        <f>Ethernet!C374</f>
        <v>0</v>
      </c>
      <c r="AQ54" s="210">
        <f>Ethernet!D374</f>
        <v>0</v>
      </c>
      <c r="AR54" s="210">
        <f>Ethernet!E374</f>
        <v>0</v>
      </c>
      <c r="AS54" s="210">
        <f>Ethernet!F374</f>
        <v>0</v>
      </c>
      <c r="AT54" s="210">
        <f>Ethernet!G374</f>
        <v>0</v>
      </c>
      <c r="AU54" s="210">
        <f>Ethernet!H374</f>
        <v>0</v>
      </c>
      <c r="AV54" s="210">
        <f>Ethernet!I374</f>
        <v>0</v>
      </c>
      <c r="AW54" s="210">
        <f>Ethernet!J374</f>
        <v>0</v>
      </c>
      <c r="AX54" s="210">
        <f>Ethernet!K374</f>
        <v>0</v>
      </c>
      <c r="AY54" s="210">
        <f>Ethernet!L374</f>
        <v>0</v>
      </c>
      <c r="AZ54" s="210">
        <f>Ethernet!M374</f>
        <v>0</v>
      </c>
      <c r="BB54" s="139" t="str">
        <f t="shared" si="3"/>
        <v>40G PSM4  500 m QSFP+</v>
      </c>
      <c r="BC54" s="210">
        <f>Ethernet!C460</f>
        <v>0</v>
      </c>
      <c r="BD54" s="210">
        <f>Ethernet!D460</f>
        <v>0</v>
      </c>
      <c r="BE54" s="210">
        <f>Ethernet!E460</f>
        <v>0</v>
      </c>
      <c r="BF54" s="210">
        <f>Ethernet!F460</f>
        <v>0</v>
      </c>
      <c r="BG54" s="210">
        <f>Ethernet!G460</f>
        <v>0</v>
      </c>
      <c r="BH54" s="210">
        <f>Ethernet!H460</f>
        <v>0</v>
      </c>
      <c r="BI54" s="210">
        <f>Ethernet!I460</f>
        <v>0</v>
      </c>
      <c r="BJ54" s="210">
        <f>Ethernet!J460</f>
        <v>0</v>
      </c>
      <c r="BK54" s="210">
        <f>Ethernet!K460</f>
        <v>0</v>
      </c>
      <c r="BL54" s="210">
        <f>Ethernet!L460</f>
        <v>0</v>
      </c>
      <c r="BM54" s="210">
        <f>Ethernet!M460</f>
        <v>0</v>
      </c>
      <c r="BO54" s="139" t="str">
        <f t="shared" si="4"/>
        <v>40G PSM4  500 m QSFP+</v>
      </c>
      <c r="BP54" s="272"/>
      <c r="BQ54" s="272"/>
      <c r="BR54" s="272"/>
      <c r="BS54" s="272"/>
      <c r="BT54" s="272"/>
      <c r="BU54" s="272"/>
      <c r="BV54" s="272"/>
      <c r="BW54" s="272"/>
      <c r="BX54" s="272"/>
      <c r="BY54" s="272"/>
      <c r="BZ54" s="272"/>
      <c r="CB54" s="139" t="str">
        <f t="shared" si="5"/>
        <v>40G PSM4  500 m QSFP+</v>
      </c>
      <c r="CC54" s="272"/>
      <c r="CD54" s="272"/>
      <c r="CE54" s="272"/>
      <c r="CF54" s="272"/>
      <c r="CG54" s="272"/>
      <c r="CH54" s="272"/>
      <c r="CI54" s="272"/>
      <c r="CJ54" s="272"/>
      <c r="CK54" s="272"/>
      <c r="CL54" s="272"/>
      <c r="CM54" s="272"/>
      <c r="CN54" s="214"/>
      <c r="CP54" s="270"/>
      <c r="CQ54" s="270"/>
      <c r="CR54" s="301"/>
      <c r="CS54" s="293">
        <v>1</v>
      </c>
      <c r="CT54" s="265">
        <v>1</v>
      </c>
      <c r="CU54" s="300">
        <v>1</v>
      </c>
      <c r="CV54" s="293">
        <v>2</v>
      </c>
      <c r="CW54" s="265">
        <v>0</v>
      </c>
      <c r="CX54" s="279">
        <v>1</v>
      </c>
      <c r="CY54" s="284"/>
      <c r="CZ54" s="270"/>
      <c r="DA54" s="278"/>
      <c r="DB54" s="285">
        <v>2</v>
      </c>
      <c r="DC54" s="265">
        <v>0</v>
      </c>
      <c r="DD54" s="300">
        <v>1</v>
      </c>
      <c r="DE54" s="295"/>
      <c r="DF54" s="270"/>
      <c r="DG54" s="278"/>
      <c r="DH54" s="284"/>
      <c r="DI54" s="270"/>
      <c r="DJ54" s="270"/>
      <c r="DL54" s="139" t="str">
        <f t="shared" si="139"/>
        <v>40G PSM4  500 m QSFP+</v>
      </c>
      <c r="DM54" s="210">
        <f t="shared" si="7"/>
        <v>502708</v>
      </c>
      <c r="DN54" s="210">
        <f t="shared" si="8"/>
        <v>496500</v>
      </c>
      <c r="DO54" s="210">
        <f t="shared" si="9"/>
        <v>0</v>
      </c>
      <c r="DP54" s="210">
        <f t="shared" si="10"/>
        <v>0</v>
      </c>
      <c r="DQ54" s="210">
        <f t="shared" si="11"/>
        <v>0</v>
      </c>
      <c r="DR54" s="210">
        <f t="shared" si="12"/>
        <v>0</v>
      </c>
      <c r="DS54" s="210">
        <f t="shared" si="13"/>
        <v>0</v>
      </c>
      <c r="DT54" s="210">
        <f t="shared" si="14"/>
        <v>0</v>
      </c>
      <c r="DU54" s="210">
        <f t="shared" si="15"/>
        <v>0</v>
      </c>
      <c r="DV54" s="210">
        <f t="shared" si="16"/>
        <v>0</v>
      </c>
      <c r="DW54" s="210">
        <f t="shared" si="17"/>
        <v>0</v>
      </c>
      <c r="DY54" s="139" t="str">
        <f t="shared" si="140"/>
        <v>40G PSM4  500 m QSFP+</v>
      </c>
      <c r="DZ54" s="210">
        <f t="shared" si="19"/>
        <v>0</v>
      </c>
      <c r="EA54" s="210">
        <f t="shared" si="20"/>
        <v>0</v>
      </c>
      <c r="EB54" s="210">
        <f t="shared" si="21"/>
        <v>0</v>
      </c>
      <c r="EC54" s="210">
        <f t="shared" si="22"/>
        <v>0</v>
      </c>
      <c r="ED54" s="210">
        <f t="shared" si="23"/>
        <v>0</v>
      </c>
      <c r="EE54" s="210">
        <f t="shared" si="24"/>
        <v>0</v>
      </c>
      <c r="EF54" s="210">
        <f t="shared" si="25"/>
        <v>0</v>
      </c>
      <c r="EG54" s="210">
        <f t="shared" si="26"/>
        <v>0</v>
      </c>
      <c r="EH54" s="210">
        <f t="shared" si="27"/>
        <v>0</v>
      </c>
      <c r="EI54" s="210">
        <f t="shared" si="28"/>
        <v>0</v>
      </c>
      <c r="EJ54" s="210">
        <f t="shared" si="29"/>
        <v>0</v>
      </c>
      <c r="EL54" s="139" t="str">
        <f t="shared" si="141"/>
        <v>40G PSM4  500 m QSFP+</v>
      </c>
      <c r="EM54" s="210">
        <f t="shared" si="31"/>
        <v>502708</v>
      </c>
      <c r="EN54" s="210">
        <f t="shared" si="32"/>
        <v>496500</v>
      </c>
      <c r="EO54" s="210">
        <f t="shared" si="33"/>
        <v>0</v>
      </c>
      <c r="EP54" s="210">
        <f t="shared" si="34"/>
        <v>0</v>
      </c>
      <c r="EQ54" s="210">
        <f t="shared" si="35"/>
        <v>0</v>
      </c>
      <c r="ER54" s="210">
        <f t="shared" si="36"/>
        <v>0</v>
      </c>
      <c r="ES54" s="210">
        <f t="shared" si="37"/>
        <v>0</v>
      </c>
      <c r="ET54" s="210">
        <f t="shared" si="38"/>
        <v>0</v>
      </c>
      <c r="EU54" s="210">
        <f t="shared" si="39"/>
        <v>0</v>
      </c>
      <c r="EV54" s="210">
        <f t="shared" si="40"/>
        <v>0</v>
      </c>
      <c r="EW54" s="210">
        <f t="shared" si="41"/>
        <v>0</v>
      </c>
      <c r="EY54" s="139" t="str">
        <f t="shared" si="42"/>
        <v>40G PSM4  500 m QSFP+</v>
      </c>
      <c r="EZ54" s="210">
        <f t="shared" si="142"/>
        <v>502708</v>
      </c>
      <c r="FA54" s="210">
        <f t="shared" si="143"/>
        <v>496500</v>
      </c>
      <c r="FB54" s="210">
        <f t="shared" si="144"/>
        <v>0</v>
      </c>
      <c r="FC54" s="210">
        <f t="shared" si="145"/>
        <v>0</v>
      </c>
      <c r="FD54" s="210">
        <f t="shared" si="146"/>
        <v>0</v>
      </c>
      <c r="FE54" s="210">
        <f t="shared" si="147"/>
        <v>0</v>
      </c>
      <c r="FF54" s="210">
        <f t="shared" si="148"/>
        <v>0</v>
      </c>
      <c r="FG54" s="210">
        <f t="shared" si="149"/>
        <v>0</v>
      </c>
      <c r="FH54" s="210">
        <f t="shared" si="150"/>
        <v>0</v>
      </c>
      <c r="FI54" s="210">
        <f t="shared" si="151"/>
        <v>0</v>
      </c>
      <c r="FJ54" s="210">
        <f t="shared" si="152"/>
        <v>0</v>
      </c>
      <c r="FL54" s="139" t="str">
        <f t="shared" si="153"/>
        <v>40G PSM4  500 m QSFP+</v>
      </c>
      <c r="FM54" s="233">
        <f t="shared" si="55"/>
        <v>1.508124</v>
      </c>
      <c r="FN54" s="233">
        <f t="shared" si="56"/>
        <v>1.4895</v>
      </c>
      <c r="FO54" s="233">
        <f t="shared" si="57"/>
        <v>0</v>
      </c>
      <c r="FP54" s="233">
        <f t="shared" si="58"/>
        <v>0</v>
      </c>
      <c r="FQ54" s="233">
        <f t="shared" si="59"/>
        <v>0</v>
      </c>
      <c r="FR54" s="233">
        <f t="shared" si="60"/>
        <v>0</v>
      </c>
      <c r="FS54" s="233">
        <f t="shared" si="61"/>
        <v>0</v>
      </c>
      <c r="FT54" s="233">
        <f t="shared" si="62"/>
        <v>0</v>
      </c>
      <c r="FU54" s="233">
        <f t="shared" si="63"/>
        <v>0</v>
      </c>
      <c r="FV54" s="233">
        <f t="shared" si="64"/>
        <v>0</v>
      </c>
      <c r="FW54" s="233">
        <f t="shared" si="65"/>
        <v>0</v>
      </c>
      <c r="FY54" s="139" t="str">
        <f t="shared" si="154"/>
        <v>40G PSM4  500 m QSFP+</v>
      </c>
      <c r="FZ54" s="233">
        <f t="shared" si="67"/>
        <v>0</v>
      </c>
      <c r="GA54" s="233">
        <f t="shared" si="68"/>
        <v>0</v>
      </c>
      <c r="GB54" s="233">
        <f t="shared" si="69"/>
        <v>0</v>
      </c>
      <c r="GC54" s="233">
        <f t="shared" si="70"/>
        <v>0</v>
      </c>
      <c r="GD54" s="233">
        <f t="shared" si="71"/>
        <v>0</v>
      </c>
      <c r="GE54" s="233">
        <f t="shared" si="72"/>
        <v>0</v>
      </c>
      <c r="GF54" s="233">
        <f t="shared" si="73"/>
        <v>0</v>
      </c>
      <c r="GG54" s="233">
        <f t="shared" si="74"/>
        <v>0</v>
      </c>
      <c r="GH54" s="233">
        <f t="shared" si="75"/>
        <v>0</v>
      </c>
      <c r="GI54" s="233">
        <f t="shared" si="76"/>
        <v>0</v>
      </c>
      <c r="GJ54" s="233">
        <f t="shared" si="77"/>
        <v>0</v>
      </c>
      <c r="GL54" s="139" t="str">
        <f t="shared" si="155"/>
        <v>40G PSM4  500 m QSFP+</v>
      </c>
      <c r="GM54" s="310">
        <f t="shared" si="79"/>
        <v>2.5135399999999999</v>
      </c>
      <c r="GN54" s="310">
        <f t="shared" si="80"/>
        <v>2.4824999999999999</v>
      </c>
      <c r="GO54" s="310">
        <f t="shared" si="81"/>
        <v>0</v>
      </c>
      <c r="GP54" s="310">
        <f t="shared" si="82"/>
        <v>0</v>
      </c>
      <c r="GQ54" s="310">
        <f t="shared" si="83"/>
        <v>0</v>
      </c>
      <c r="GR54" s="310">
        <f t="shared" si="84"/>
        <v>0</v>
      </c>
      <c r="GS54" s="310">
        <f t="shared" si="85"/>
        <v>0</v>
      </c>
      <c r="GT54" s="310">
        <f t="shared" si="86"/>
        <v>0</v>
      </c>
      <c r="GU54" s="310">
        <f t="shared" si="87"/>
        <v>0</v>
      </c>
      <c r="GV54" s="310">
        <f t="shared" si="88"/>
        <v>0</v>
      </c>
      <c r="GW54" s="310">
        <f t="shared" si="89"/>
        <v>0</v>
      </c>
      <c r="GY54" s="139" t="str">
        <f t="shared" si="90"/>
        <v>40G PSM4  500 m QSFP+</v>
      </c>
      <c r="GZ54" s="307">
        <f>IF(EZ54=0,"",($HE$5*10^-6*Ethernet!P722*'Lenses &amp; detectors'!EZ54))</f>
        <v>9.4917862500000005</v>
      </c>
      <c r="HA54" s="307">
        <f>IF(FA54=0,"",($HE$5*10^-6*Ethernet!Q722*'Lenses &amp; detectors'!FA54))</f>
        <v>8.5310892749999994</v>
      </c>
      <c r="HB54" s="307" t="str">
        <f>IF(FB54=0,"",($HE$5*10^-6*Ethernet!R722*'Lenses &amp; detectors'!FB54))</f>
        <v/>
      </c>
      <c r="HC54" s="307" t="str">
        <f>IF(FC54=0,"",($HE$5*10^-6*Ethernet!S722*'Lenses &amp; detectors'!FC54))</f>
        <v/>
      </c>
      <c r="HD54" s="307" t="str">
        <f>IF(FD54=0,"",($HE$5*10^-6*Ethernet!T722*'Lenses &amp; detectors'!FD54))</f>
        <v/>
      </c>
      <c r="HE54" s="307" t="str">
        <f>IF(FE54=0,"",($HE$5*10^-6*Ethernet!U722*'Lenses &amp; detectors'!FE54))</f>
        <v/>
      </c>
      <c r="HF54" s="307" t="str">
        <f>IF(FF54=0,"",($HE$5*10^-6*Ethernet!V722*'Lenses &amp; detectors'!FF54))</f>
        <v/>
      </c>
      <c r="HG54" s="307" t="str">
        <f>IF(FG54=0,"",($HE$5*10^-6*Ethernet!W722*'Lenses &amp; detectors'!FG54))</f>
        <v/>
      </c>
      <c r="HH54" s="307" t="str">
        <f>IF(FH54=0,"",($HE$5*10^-6*Ethernet!X722*'Lenses &amp; detectors'!FH54))</f>
        <v/>
      </c>
      <c r="HI54" s="307" t="str">
        <f>IF(FI54=0,"",($HE$5*10^-6*Ethernet!Y722*'Lenses &amp; detectors'!FI54))</f>
        <v/>
      </c>
      <c r="HJ54" s="307" t="str">
        <f>IF(FJ54=0,"",($HE$5*10^-6*Ethernet!Z722*'Lenses &amp; detectors'!FJ54))</f>
        <v/>
      </c>
      <c r="HL54" s="139" t="str">
        <f t="shared" si="91"/>
        <v>40G PSM4  500 m QSFP+</v>
      </c>
      <c r="HM54" s="233">
        <f t="shared" si="92"/>
        <v>3</v>
      </c>
      <c r="HN54" s="233">
        <f t="shared" si="93"/>
        <v>3</v>
      </c>
      <c r="HO54" s="233" t="str">
        <f t="shared" si="94"/>
        <v/>
      </c>
      <c r="HP54" s="233" t="str">
        <f t="shared" si="95"/>
        <v/>
      </c>
      <c r="HQ54" s="233" t="str">
        <f t="shared" si="96"/>
        <v/>
      </c>
      <c r="HR54" s="233" t="str">
        <f t="shared" si="97"/>
        <v/>
      </c>
      <c r="HS54" s="233" t="str">
        <f t="shared" si="98"/>
        <v/>
      </c>
      <c r="HT54" s="233" t="str">
        <f t="shared" si="99"/>
        <v/>
      </c>
      <c r="HU54" s="233" t="str">
        <f t="shared" si="100"/>
        <v/>
      </c>
      <c r="HV54" s="233" t="str">
        <f t="shared" si="101"/>
        <v/>
      </c>
      <c r="HW54" s="233" t="str">
        <f t="shared" si="102"/>
        <v/>
      </c>
      <c r="HY54" s="139" t="str">
        <f t="shared" si="103"/>
        <v>40G PSM4  500 m QSFP+</v>
      </c>
      <c r="HZ54" s="233" t="str">
        <f t="shared" si="104"/>
        <v/>
      </c>
      <c r="IA54" s="233" t="str">
        <f t="shared" si="105"/>
        <v/>
      </c>
      <c r="IB54" s="233" t="str">
        <f t="shared" si="106"/>
        <v/>
      </c>
      <c r="IC54" s="233" t="str">
        <f t="shared" si="107"/>
        <v/>
      </c>
      <c r="ID54" s="233" t="str">
        <f t="shared" si="108"/>
        <v/>
      </c>
      <c r="IE54" s="233" t="str">
        <f t="shared" si="109"/>
        <v/>
      </c>
      <c r="IF54" s="233" t="str">
        <f t="shared" si="110"/>
        <v/>
      </c>
      <c r="IG54" s="233" t="str">
        <f t="shared" si="111"/>
        <v/>
      </c>
      <c r="IH54" s="233" t="str">
        <f t="shared" si="112"/>
        <v/>
      </c>
      <c r="II54" s="233" t="str">
        <f t="shared" si="113"/>
        <v/>
      </c>
      <c r="IJ54" s="233" t="str">
        <f t="shared" si="114"/>
        <v/>
      </c>
      <c r="IL54" s="139" t="str">
        <f t="shared" si="115"/>
        <v>40G PSM4  500 m QSFP+</v>
      </c>
      <c r="IM54" s="233">
        <f t="shared" si="116"/>
        <v>5</v>
      </c>
      <c r="IN54" s="233">
        <f t="shared" si="117"/>
        <v>5</v>
      </c>
      <c r="IO54" s="233" t="str">
        <f t="shared" si="118"/>
        <v/>
      </c>
      <c r="IP54" s="233" t="str">
        <f t="shared" si="119"/>
        <v/>
      </c>
      <c r="IQ54" s="233" t="str">
        <f t="shared" si="120"/>
        <v/>
      </c>
      <c r="IR54" s="233" t="str">
        <f t="shared" si="121"/>
        <v/>
      </c>
      <c r="IS54" s="233" t="str">
        <f t="shared" si="122"/>
        <v/>
      </c>
      <c r="IT54" s="233" t="str">
        <f t="shared" si="123"/>
        <v/>
      </c>
      <c r="IU54" s="233" t="str">
        <f t="shared" si="124"/>
        <v/>
      </c>
      <c r="IV54" s="233" t="str">
        <f t="shared" si="125"/>
        <v/>
      </c>
      <c r="IW54" s="233" t="str">
        <f t="shared" si="126"/>
        <v/>
      </c>
      <c r="IY54" s="139" t="str">
        <f t="shared" si="127"/>
        <v>40G PSM4  500 m QSFP+</v>
      </c>
      <c r="IZ54" s="233">
        <f t="shared" si="128"/>
        <v>18.881311317902242</v>
      </c>
      <c r="JA54" s="233">
        <f t="shared" si="129"/>
        <v>17.182455740181265</v>
      </c>
      <c r="JB54" s="233" t="str">
        <f t="shared" si="130"/>
        <v/>
      </c>
      <c r="JC54" s="233" t="str">
        <f t="shared" si="131"/>
        <v/>
      </c>
      <c r="JD54" s="233" t="str">
        <f t="shared" si="132"/>
        <v/>
      </c>
      <c r="JE54" s="233" t="str">
        <f t="shared" si="133"/>
        <v/>
      </c>
      <c r="JF54" s="233" t="str">
        <f t="shared" si="134"/>
        <v/>
      </c>
      <c r="JG54" s="233" t="str">
        <f t="shared" si="135"/>
        <v/>
      </c>
      <c r="JH54" s="233" t="str">
        <f t="shared" si="136"/>
        <v/>
      </c>
      <c r="JI54" s="233" t="str">
        <f t="shared" si="137"/>
        <v/>
      </c>
      <c r="JJ54" s="233" t="str">
        <f t="shared" si="138"/>
        <v/>
      </c>
    </row>
    <row r="55" spans="1:270">
      <c r="A55" s="110" t="s">
        <v>34</v>
      </c>
      <c r="B55" s="139" t="str">
        <f>Ethernet!B203</f>
        <v>40G (FR) 2 km CFP</v>
      </c>
      <c r="C55" s="210">
        <f>Ethernet!C203</f>
        <v>0</v>
      </c>
      <c r="D55" s="210">
        <f>Ethernet!D203</f>
        <v>0</v>
      </c>
      <c r="E55" s="210">
        <f>Ethernet!E203</f>
        <v>0</v>
      </c>
      <c r="F55" s="210">
        <f>Ethernet!F203</f>
        <v>0</v>
      </c>
      <c r="G55" s="210">
        <f>Ethernet!G203</f>
        <v>0</v>
      </c>
      <c r="H55" s="210">
        <f>Ethernet!H203</f>
        <v>0</v>
      </c>
      <c r="I55" s="210">
        <f>Ethernet!I203</f>
        <v>0</v>
      </c>
      <c r="J55" s="210">
        <f>Ethernet!J203</f>
        <v>0</v>
      </c>
      <c r="K55" s="210">
        <f>Ethernet!K203</f>
        <v>0</v>
      </c>
      <c r="L55" s="210">
        <f>Ethernet!L203</f>
        <v>0</v>
      </c>
      <c r="M55" s="210">
        <f>Ethernet!M203</f>
        <v>0</v>
      </c>
      <c r="O55" s="139" t="str">
        <f t="shared" si="0"/>
        <v>40G (FR) 2 km CFP</v>
      </c>
      <c r="P55" s="210">
        <f>Ethernet!C289</f>
        <v>0</v>
      </c>
      <c r="Q55" s="210">
        <f>Ethernet!D289</f>
        <v>0</v>
      </c>
      <c r="R55" s="210">
        <f>Ethernet!E289</f>
        <v>0</v>
      </c>
      <c r="S55" s="210">
        <f>Ethernet!F289</f>
        <v>0</v>
      </c>
      <c r="T55" s="210">
        <f>Ethernet!G289</f>
        <v>0</v>
      </c>
      <c r="U55" s="210">
        <f>Ethernet!H289</f>
        <v>0</v>
      </c>
      <c r="V55" s="210">
        <f>Ethernet!I289</f>
        <v>0</v>
      </c>
      <c r="W55" s="210">
        <f>Ethernet!J289</f>
        <v>0</v>
      </c>
      <c r="X55" s="210">
        <f>Ethernet!K289</f>
        <v>0</v>
      </c>
      <c r="Y55" s="210">
        <f>Ethernet!L289</f>
        <v>0</v>
      </c>
      <c r="Z55" s="210">
        <f>Ethernet!M289</f>
        <v>0</v>
      </c>
      <c r="AB55" s="139" t="str">
        <f t="shared" si="1"/>
        <v>40G (FR) 2 km CFP</v>
      </c>
      <c r="AC55" s="210">
        <f>Ethernet!C117</f>
        <v>0</v>
      </c>
      <c r="AD55" s="210">
        <f>Ethernet!D117</f>
        <v>0</v>
      </c>
      <c r="AE55" s="210">
        <f>Ethernet!E117</f>
        <v>0</v>
      </c>
      <c r="AF55" s="210">
        <f>Ethernet!F117</f>
        <v>0</v>
      </c>
      <c r="AG55" s="210">
        <f>Ethernet!G117</f>
        <v>0</v>
      </c>
      <c r="AH55" s="210">
        <f>Ethernet!H117</f>
        <v>0</v>
      </c>
      <c r="AI55" s="210">
        <f>Ethernet!I117</f>
        <v>0</v>
      </c>
      <c r="AJ55" s="210">
        <f>Ethernet!J117</f>
        <v>0</v>
      </c>
      <c r="AK55" s="210">
        <f>Ethernet!K117</f>
        <v>0</v>
      </c>
      <c r="AL55" s="210">
        <f>Ethernet!L117</f>
        <v>0</v>
      </c>
      <c r="AM55" s="210">
        <f>Ethernet!M117</f>
        <v>0</v>
      </c>
      <c r="AO55" s="139" t="str">
        <f t="shared" si="2"/>
        <v>40G (FR) 2 km CFP</v>
      </c>
      <c r="AP55" s="210">
        <f>Ethernet!C375</f>
        <v>0</v>
      </c>
      <c r="AQ55" s="210">
        <f>Ethernet!D375</f>
        <v>0</v>
      </c>
      <c r="AR55" s="210">
        <f>Ethernet!E375</f>
        <v>0</v>
      </c>
      <c r="AS55" s="210">
        <f>Ethernet!F375</f>
        <v>0</v>
      </c>
      <c r="AT55" s="210">
        <f>Ethernet!G375</f>
        <v>0</v>
      </c>
      <c r="AU55" s="210">
        <f>Ethernet!H375</f>
        <v>0</v>
      </c>
      <c r="AV55" s="210">
        <f>Ethernet!I375</f>
        <v>0</v>
      </c>
      <c r="AW55" s="210">
        <f>Ethernet!J375</f>
        <v>0</v>
      </c>
      <c r="AX55" s="210">
        <f>Ethernet!K375</f>
        <v>0</v>
      </c>
      <c r="AY55" s="210">
        <f>Ethernet!L375</f>
        <v>0</v>
      </c>
      <c r="AZ55" s="210">
        <f>Ethernet!M375</f>
        <v>0</v>
      </c>
      <c r="BB55" s="139" t="str">
        <f t="shared" si="3"/>
        <v>40G (FR) 2 km CFP</v>
      </c>
      <c r="BC55" s="210">
        <f>Ethernet!C461</f>
        <v>0</v>
      </c>
      <c r="BD55" s="210">
        <f>Ethernet!D461</f>
        <v>0</v>
      </c>
      <c r="BE55" s="210">
        <f>Ethernet!E461</f>
        <v>0</v>
      </c>
      <c r="BF55" s="210">
        <f>Ethernet!F461</f>
        <v>0</v>
      </c>
      <c r="BG55" s="210">
        <f>Ethernet!G461</f>
        <v>0</v>
      </c>
      <c r="BH55" s="210">
        <f>Ethernet!H461</f>
        <v>0</v>
      </c>
      <c r="BI55" s="210">
        <f>Ethernet!I461</f>
        <v>0</v>
      </c>
      <c r="BJ55" s="210">
        <f>Ethernet!J461</f>
        <v>0</v>
      </c>
      <c r="BK55" s="210">
        <f>Ethernet!K461</f>
        <v>0</v>
      </c>
      <c r="BL55" s="210">
        <f>Ethernet!L461</f>
        <v>0</v>
      </c>
      <c r="BM55" s="210">
        <f>Ethernet!M461</f>
        <v>0</v>
      </c>
      <c r="BO55" s="139" t="str">
        <f t="shared" si="4"/>
        <v>40G (FR) 2 km CFP</v>
      </c>
      <c r="BP55" s="272"/>
      <c r="BQ55" s="272"/>
      <c r="BR55" s="272"/>
      <c r="BS55" s="272"/>
      <c r="BT55" s="272"/>
      <c r="BU55" s="272"/>
      <c r="BV55" s="272"/>
      <c r="BW55" s="272"/>
      <c r="BX55" s="272"/>
      <c r="BY55" s="272"/>
      <c r="BZ55" s="272"/>
      <c r="CB55" s="139" t="str">
        <f t="shared" si="5"/>
        <v>40G (FR) 2 km CFP</v>
      </c>
      <c r="CC55" s="272"/>
      <c r="CD55" s="272"/>
      <c r="CE55" s="272"/>
      <c r="CF55" s="272"/>
      <c r="CG55" s="272"/>
      <c r="CH55" s="272"/>
      <c r="CI55" s="272"/>
      <c r="CJ55" s="272"/>
      <c r="CK55" s="272"/>
      <c r="CL55" s="272"/>
      <c r="CM55" s="272"/>
      <c r="CN55" s="214"/>
      <c r="CP55" s="270"/>
      <c r="CQ55" s="270"/>
      <c r="CR55" s="301"/>
      <c r="CS55" s="293">
        <v>1</v>
      </c>
      <c r="CT55" s="265">
        <v>1</v>
      </c>
      <c r="CU55" s="300">
        <v>1</v>
      </c>
      <c r="CV55" s="295"/>
      <c r="CW55" s="270"/>
      <c r="CX55" s="278"/>
      <c r="CY55" s="284"/>
      <c r="CZ55" s="270"/>
      <c r="DA55" s="278"/>
      <c r="DB55" s="284"/>
      <c r="DC55" s="270"/>
      <c r="DD55" s="301"/>
      <c r="DE55" s="295"/>
      <c r="DF55" s="270"/>
      <c r="DG55" s="278"/>
      <c r="DH55" s="284"/>
      <c r="DI55" s="270"/>
      <c r="DJ55" s="270"/>
      <c r="DL55" s="139" t="str">
        <f t="shared" si="139"/>
        <v>40G (FR) 2 km CFP</v>
      </c>
      <c r="DM55" s="210">
        <f t="shared" si="7"/>
        <v>0</v>
      </c>
      <c r="DN55" s="210">
        <f t="shared" si="8"/>
        <v>0</v>
      </c>
      <c r="DO55" s="210">
        <f t="shared" si="9"/>
        <v>0</v>
      </c>
      <c r="DP55" s="210">
        <f t="shared" si="10"/>
        <v>0</v>
      </c>
      <c r="DQ55" s="210">
        <f t="shared" si="11"/>
        <v>0</v>
      </c>
      <c r="DR55" s="210">
        <f t="shared" si="12"/>
        <v>0</v>
      </c>
      <c r="DS55" s="210">
        <f t="shared" si="13"/>
        <v>0</v>
      </c>
      <c r="DT55" s="210">
        <f t="shared" si="14"/>
        <v>0</v>
      </c>
      <c r="DU55" s="210">
        <f t="shared" si="15"/>
        <v>0</v>
      </c>
      <c r="DV55" s="210">
        <f t="shared" si="16"/>
        <v>0</v>
      </c>
      <c r="DW55" s="210">
        <f t="shared" si="17"/>
        <v>0</v>
      </c>
      <c r="DY55" s="139" t="str">
        <f t="shared" si="140"/>
        <v>40G (FR) 2 km CFP</v>
      </c>
      <c r="DZ55" s="210">
        <f t="shared" si="19"/>
        <v>0</v>
      </c>
      <c r="EA55" s="210">
        <f t="shared" si="20"/>
        <v>0</v>
      </c>
      <c r="EB55" s="210">
        <f t="shared" si="21"/>
        <v>0</v>
      </c>
      <c r="EC55" s="210">
        <f t="shared" si="22"/>
        <v>0</v>
      </c>
      <c r="ED55" s="210">
        <f t="shared" si="23"/>
        <v>0</v>
      </c>
      <c r="EE55" s="210">
        <f t="shared" si="24"/>
        <v>0</v>
      </c>
      <c r="EF55" s="210">
        <f t="shared" si="25"/>
        <v>0</v>
      </c>
      <c r="EG55" s="210">
        <f t="shared" si="26"/>
        <v>0</v>
      </c>
      <c r="EH55" s="210">
        <f t="shared" si="27"/>
        <v>0</v>
      </c>
      <c r="EI55" s="210">
        <f t="shared" si="28"/>
        <v>0</v>
      </c>
      <c r="EJ55" s="210">
        <f t="shared" si="29"/>
        <v>0</v>
      </c>
      <c r="EL55" s="139" t="str">
        <f t="shared" si="141"/>
        <v>40G (FR) 2 km CFP</v>
      </c>
      <c r="EM55" s="210">
        <f t="shared" si="31"/>
        <v>0</v>
      </c>
      <c r="EN55" s="210">
        <f t="shared" si="32"/>
        <v>0</v>
      </c>
      <c r="EO55" s="210">
        <f t="shared" si="33"/>
        <v>0</v>
      </c>
      <c r="EP55" s="210">
        <f t="shared" si="34"/>
        <v>0</v>
      </c>
      <c r="EQ55" s="210">
        <f t="shared" si="35"/>
        <v>0</v>
      </c>
      <c r="ER55" s="210">
        <f t="shared" si="36"/>
        <v>0</v>
      </c>
      <c r="ES55" s="210">
        <f t="shared" si="37"/>
        <v>0</v>
      </c>
      <c r="ET55" s="210">
        <f t="shared" si="38"/>
        <v>0</v>
      </c>
      <c r="EU55" s="210">
        <f t="shared" si="39"/>
        <v>0</v>
      </c>
      <c r="EV55" s="210">
        <f t="shared" si="40"/>
        <v>0</v>
      </c>
      <c r="EW55" s="210">
        <f t="shared" si="41"/>
        <v>0</v>
      </c>
      <c r="EY55" s="139" t="str">
        <f t="shared" si="42"/>
        <v>40G (FR) 2 km CFP</v>
      </c>
      <c r="EZ55" s="210">
        <f t="shared" si="142"/>
        <v>0</v>
      </c>
      <c r="FA55" s="210">
        <f t="shared" si="143"/>
        <v>0</v>
      </c>
      <c r="FB55" s="210">
        <f t="shared" si="144"/>
        <v>0</v>
      </c>
      <c r="FC55" s="210">
        <f t="shared" si="145"/>
        <v>0</v>
      </c>
      <c r="FD55" s="210">
        <f t="shared" si="146"/>
        <v>0</v>
      </c>
      <c r="FE55" s="210">
        <f t="shared" si="147"/>
        <v>0</v>
      </c>
      <c r="FF55" s="210">
        <f t="shared" si="148"/>
        <v>0</v>
      </c>
      <c r="FG55" s="210">
        <f t="shared" si="149"/>
        <v>0</v>
      </c>
      <c r="FH55" s="210">
        <f t="shared" si="150"/>
        <v>0</v>
      </c>
      <c r="FI55" s="210">
        <f t="shared" si="151"/>
        <v>0</v>
      </c>
      <c r="FJ55" s="210">
        <f t="shared" si="152"/>
        <v>0</v>
      </c>
      <c r="FL55" s="139" t="str">
        <f t="shared" si="153"/>
        <v>40G (FR) 2 km CFP</v>
      </c>
      <c r="FM55" s="233">
        <f t="shared" si="55"/>
        <v>0</v>
      </c>
      <c r="FN55" s="233">
        <f t="shared" si="56"/>
        <v>0</v>
      </c>
      <c r="FO55" s="233">
        <f t="shared" si="57"/>
        <v>0</v>
      </c>
      <c r="FP55" s="233">
        <f t="shared" si="58"/>
        <v>0</v>
      </c>
      <c r="FQ55" s="233">
        <f t="shared" si="59"/>
        <v>0</v>
      </c>
      <c r="FR55" s="233">
        <f t="shared" si="60"/>
        <v>0</v>
      </c>
      <c r="FS55" s="233">
        <f t="shared" si="61"/>
        <v>0</v>
      </c>
      <c r="FT55" s="233">
        <f t="shared" si="62"/>
        <v>0</v>
      </c>
      <c r="FU55" s="233">
        <f t="shared" si="63"/>
        <v>0</v>
      </c>
      <c r="FV55" s="233">
        <f t="shared" si="64"/>
        <v>0</v>
      </c>
      <c r="FW55" s="233">
        <f t="shared" si="65"/>
        <v>0</v>
      </c>
      <c r="FY55" s="139" t="str">
        <f t="shared" si="154"/>
        <v>40G (FR) 2 km CFP</v>
      </c>
      <c r="FZ55" s="233">
        <f t="shared" si="67"/>
        <v>0</v>
      </c>
      <c r="GA55" s="233">
        <f t="shared" si="68"/>
        <v>0</v>
      </c>
      <c r="GB55" s="233">
        <f t="shared" si="69"/>
        <v>0</v>
      </c>
      <c r="GC55" s="233">
        <f t="shared" si="70"/>
        <v>0</v>
      </c>
      <c r="GD55" s="233">
        <f t="shared" si="71"/>
        <v>0</v>
      </c>
      <c r="GE55" s="233">
        <f t="shared" si="72"/>
        <v>0</v>
      </c>
      <c r="GF55" s="233">
        <f t="shared" si="73"/>
        <v>0</v>
      </c>
      <c r="GG55" s="233">
        <f t="shared" si="74"/>
        <v>0</v>
      </c>
      <c r="GH55" s="233">
        <f t="shared" si="75"/>
        <v>0</v>
      </c>
      <c r="GI55" s="233">
        <f t="shared" si="76"/>
        <v>0</v>
      </c>
      <c r="GJ55" s="233">
        <f t="shared" si="77"/>
        <v>0</v>
      </c>
      <c r="GL55" s="139" t="str">
        <f t="shared" si="155"/>
        <v>40G (FR) 2 km CFP</v>
      </c>
      <c r="GM55" s="310">
        <f t="shared" si="79"/>
        <v>0</v>
      </c>
      <c r="GN55" s="310">
        <f t="shared" si="80"/>
        <v>0</v>
      </c>
      <c r="GO55" s="310">
        <f t="shared" si="81"/>
        <v>0</v>
      </c>
      <c r="GP55" s="310">
        <f t="shared" si="82"/>
        <v>0</v>
      </c>
      <c r="GQ55" s="310">
        <f t="shared" si="83"/>
        <v>0</v>
      </c>
      <c r="GR55" s="310">
        <f t="shared" si="84"/>
        <v>0</v>
      </c>
      <c r="GS55" s="310">
        <f t="shared" si="85"/>
        <v>0</v>
      </c>
      <c r="GT55" s="310">
        <f t="shared" si="86"/>
        <v>0</v>
      </c>
      <c r="GU55" s="310">
        <f t="shared" si="87"/>
        <v>0</v>
      </c>
      <c r="GV55" s="310">
        <f t="shared" si="88"/>
        <v>0</v>
      </c>
      <c r="GW55" s="310">
        <f t="shared" si="89"/>
        <v>0</v>
      </c>
      <c r="GY55" s="139" t="str">
        <f t="shared" si="90"/>
        <v>40G (FR) 2 km CFP</v>
      </c>
      <c r="GZ55" s="307" t="str">
        <f>IF(EZ55=0,"",($HE$5*10^-6*Ethernet!P723*'Lenses &amp; detectors'!EZ55))</f>
        <v/>
      </c>
      <c r="HA55" s="307" t="str">
        <f>IF(FA55=0,"",($HE$5*10^-6*Ethernet!Q723*'Lenses &amp; detectors'!FA55))</f>
        <v/>
      </c>
      <c r="HB55" s="307" t="str">
        <f>IF(FB55=0,"",($HE$5*10^-6*Ethernet!R723*'Lenses &amp; detectors'!FB55))</f>
        <v/>
      </c>
      <c r="HC55" s="307" t="str">
        <f>IF(FC55=0,"",($HE$5*10^-6*Ethernet!S723*'Lenses &amp; detectors'!FC55))</f>
        <v/>
      </c>
      <c r="HD55" s="307" t="str">
        <f>IF(FD55=0,"",($HE$5*10^-6*Ethernet!T723*'Lenses &amp; detectors'!FD55))</f>
        <v/>
      </c>
      <c r="HE55" s="307" t="str">
        <f>IF(FE55=0,"",($HE$5*10^-6*Ethernet!U723*'Lenses &amp; detectors'!FE55))</f>
        <v/>
      </c>
      <c r="HF55" s="307" t="str">
        <f>IF(FF55=0,"",($HE$5*10^-6*Ethernet!V723*'Lenses &amp; detectors'!FF55))</f>
        <v/>
      </c>
      <c r="HG55" s="307" t="str">
        <f>IF(FG55=0,"",($HE$5*10^-6*Ethernet!W723*'Lenses &amp; detectors'!FG55))</f>
        <v/>
      </c>
      <c r="HH55" s="307" t="str">
        <f>IF(FH55=0,"",($HE$5*10^-6*Ethernet!X723*'Lenses &amp; detectors'!FH55))</f>
        <v/>
      </c>
      <c r="HI55" s="307" t="str">
        <f>IF(FI55=0,"",($HE$5*10^-6*Ethernet!Y723*'Lenses &amp; detectors'!FI55))</f>
        <v/>
      </c>
      <c r="HJ55" s="307" t="str">
        <f>IF(FJ55=0,"",($HE$5*10^-6*Ethernet!Z723*'Lenses &amp; detectors'!FJ55))</f>
        <v/>
      </c>
      <c r="HL55" s="139" t="str">
        <f t="shared" si="91"/>
        <v>40G (FR) 2 km CFP</v>
      </c>
      <c r="HM55" s="233" t="str">
        <f t="shared" si="92"/>
        <v/>
      </c>
      <c r="HN55" s="233" t="str">
        <f t="shared" si="93"/>
        <v/>
      </c>
      <c r="HO55" s="233" t="str">
        <f t="shared" si="94"/>
        <v/>
      </c>
      <c r="HP55" s="233" t="str">
        <f t="shared" si="95"/>
        <v/>
      </c>
      <c r="HQ55" s="233" t="str">
        <f t="shared" si="96"/>
        <v/>
      </c>
      <c r="HR55" s="233" t="str">
        <f t="shared" si="97"/>
        <v/>
      </c>
      <c r="HS55" s="233" t="str">
        <f t="shared" si="98"/>
        <v/>
      </c>
      <c r="HT55" s="233" t="str">
        <f t="shared" si="99"/>
        <v/>
      </c>
      <c r="HU55" s="233" t="str">
        <f t="shared" si="100"/>
        <v/>
      </c>
      <c r="HV55" s="233" t="str">
        <f t="shared" si="101"/>
        <v/>
      </c>
      <c r="HW55" s="233" t="str">
        <f t="shared" si="102"/>
        <v/>
      </c>
      <c r="HY55" s="139" t="str">
        <f t="shared" si="103"/>
        <v>40G (FR) 2 km CFP</v>
      </c>
      <c r="HZ55" s="233" t="str">
        <f t="shared" si="104"/>
        <v/>
      </c>
      <c r="IA55" s="233" t="str">
        <f t="shared" si="105"/>
        <v/>
      </c>
      <c r="IB55" s="233" t="str">
        <f t="shared" si="106"/>
        <v/>
      </c>
      <c r="IC55" s="233" t="str">
        <f t="shared" si="107"/>
        <v/>
      </c>
      <c r="ID55" s="233" t="str">
        <f t="shared" si="108"/>
        <v/>
      </c>
      <c r="IE55" s="233" t="str">
        <f t="shared" si="109"/>
        <v/>
      </c>
      <c r="IF55" s="233" t="str">
        <f t="shared" si="110"/>
        <v/>
      </c>
      <c r="IG55" s="233" t="str">
        <f t="shared" si="111"/>
        <v/>
      </c>
      <c r="IH55" s="233" t="str">
        <f t="shared" si="112"/>
        <v/>
      </c>
      <c r="II55" s="233" t="str">
        <f t="shared" si="113"/>
        <v/>
      </c>
      <c r="IJ55" s="233" t="str">
        <f t="shared" si="114"/>
        <v/>
      </c>
      <c r="IL55" s="139" t="str">
        <f t="shared" si="115"/>
        <v>40G (FR) 2 km CFP</v>
      </c>
      <c r="IM55" s="233" t="str">
        <f t="shared" si="116"/>
        <v/>
      </c>
      <c r="IN55" s="233" t="str">
        <f t="shared" si="117"/>
        <v/>
      </c>
      <c r="IO55" s="233" t="str">
        <f t="shared" si="118"/>
        <v/>
      </c>
      <c r="IP55" s="233" t="str">
        <f t="shared" si="119"/>
        <v/>
      </c>
      <c r="IQ55" s="233" t="str">
        <f t="shared" si="120"/>
        <v/>
      </c>
      <c r="IR55" s="233" t="str">
        <f t="shared" si="121"/>
        <v/>
      </c>
      <c r="IS55" s="233" t="str">
        <f t="shared" si="122"/>
        <v/>
      </c>
      <c r="IT55" s="233" t="str">
        <f t="shared" si="123"/>
        <v/>
      </c>
      <c r="IU55" s="233" t="str">
        <f t="shared" si="124"/>
        <v/>
      </c>
      <c r="IV55" s="233" t="str">
        <f t="shared" si="125"/>
        <v/>
      </c>
      <c r="IW55" s="233" t="str">
        <f t="shared" si="126"/>
        <v/>
      </c>
      <c r="IY55" s="139" t="str">
        <f t="shared" si="127"/>
        <v>40G (FR) 2 km CFP</v>
      </c>
      <c r="IZ55" s="233" t="str">
        <f t="shared" si="128"/>
        <v/>
      </c>
      <c r="JA55" s="233" t="str">
        <f t="shared" si="129"/>
        <v/>
      </c>
      <c r="JB55" s="233" t="str">
        <f t="shared" si="130"/>
        <v/>
      </c>
      <c r="JC55" s="233" t="str">
        <f t="shared" si="131"/>
        <v/>
      </c>
      <c r="JD55" s="233" t="str">
        <f t="shared" si="132"/>
        <v/>
      </c>
      <c r="JE55" s="233" t="str">
        <f t="shared" si="133"/>
        <v/>
      </c>
      <c r="JF55" s="233" t="str">
        <f t="shared" si="134"/>
        <v/>
      </c>
      <c r="JG55" s="233" t="str">
        <f t="shared" si="135"/>
        <v/>
      </c>
      <c r="JH55" s="233" t="str">
        <f t="shared" si="136"/>
        <v/>
      </c>
      <c r="JI55" s="233" t="str">
        <f t="shared" si="137"/>
        <v/>
      </c>
      <c r="JJ55" s="233" t="str">
        <f t="shared" si="138"/>
        <v/>
      </c>
    </row>
    <row r="56" spans="1:270">
      <c r="A56" s="110" t="s">
        <v>34</v>
      </c>
      <c r="B56" s="139" t="str">
        <f>Ethernet!B204</f>
        <v>40G (LR4 subspec) 2 km QSFP+</v>
      </c>
      <c r="C56" s="210">
        <f>Ethernet!C204</f>
        <v>0</v>
      </c>
      <c r="D56" s="210">
        <f>Ethernet!D204</f>
        <v>0</v>
      </c>
      <c r="E56" s="210">
        <f>Ethernet!E204</f>
        <v>0</v>
      </c>
      <c r="F56" s="210">
        <f>Ethernet!F204</f>
        <v>0</v>
      </c>
      <c r="G56" s="210">
        <f>Ethernet!G204</f>
        <v>0</v>
      </c>
      <c r="H56" s="210">
        <f>Ethernet!H204</f>
        <v>0</v>
      </c>
      <c r="I56" s="210">
        <f>Ethernet!I204</f>
        <v>0</v>
      </c>
      <c r="J56" s="210">
        <f>Ethernet!J204</f>
        <v>0</v>
      </c>
      <c r="K56" s="210">
        <f>Ethernet!K204</f>
        <v>0</v>
      </c>
      <c r="L56" s="210">
        <f>Ethernet!L204</f>
        <v>0</v>
      </c>
      <c r="M56" s="210">
        <f>Ethernet!M204</f>
        <v>0</v>
      </c>
      <c r="O56" s="139" t="str">
        <f t="shared" si="0"/>
        <v>40G (LR4 subspec) 2 km QSFP+</v>
      </c>
      <c r="P56" s="210">
        <f>Ethernet!C290</f>
        <v>271821</v>
      </c>
      <c r="Q56" s="210">
        <f>Ethernet!D290</f>
        <v>430790</v>
      </c>
      <c r="R56" s="210">
        <f>Ethernet!E290</f>
        <v>0</v>
      </c>
      <c r="S56" s="210">
        <f>Ethernet!F290</f>
        <v>0</v>
      </c>
      <c r="T56" s="210">
        <f>Ethernet!G290</f>
        <v>0</v>
      </c>
      <c r="U56" s="210">
        <f>Ethernet!H290</f>
        <v>0</v>
      </c>
      <c r="V56" s="210">
        <f>Ethernet!I290</f>
        <v>0</v>
      </c>
      <c r="W56" s="210">
        <f>Ethernet!J290</f>
        <v>0</v>
      </c>
      <c r="X56" s="210">
        <f>Ethernet!K290</f>
        <v>0</v>
      </c>
      <c r="Y56" s="210">
        <f>Ethernet!L290</f>
        <v>0</v>
      </c>
      <c r="Z56" s="210">
        <f>Ethernet!M290</f>
        <v>0</v>
      </c>
      <c r="AB56" s="139" t="str">
        <f t="shared" si="1"/>
        <v>40G (LR4 subspec) 2 km QSFP+</v>
      </c>
      <c r="AC56" s="210">
        <f>Ethernet!C118</f>
        <v>0</v>
      </c>
      <c r="AD56" s="210">
        <f>Ethernet!D118</f>
        <v>0</v>
      </c>
      <c r="AE56" s="210">
        <f>Ethernet!E118</f>
        <v>0</v>
      </c>
      <c r="AF56" s="210">
        <f>Ethernet!F118</f>
        <v>0</v>
      </c>
      <c r="AG56" s="210">
        <f>Ethernet!G118</f>
        <v>0</v>
      </c>
      <c r="AH56" s="210">
        <f>Ethernet!H118</f>
        <v>0</v>
      </c>
      <c r="AI56" s="210">
        <f>Ethernet!I118</f>
        <v>0</v>
      </c>
      <c r="AJ56" s="210">
        <f>Ethernet!J118</f>
        <v>0</v>
      </c>
      <c r="AK56" s="210">
        <f>Ethernet!K118</f>
        <v>0</v>
      </c>
      <c r="AL56" s="210">
        <f>Ethernet!L118</f>
        <v>0</v>
      </c>
      <c r="AM56" s="210">
        <f>Ethernet!M118</f>
        <v>0</v>
      </c>
      <c r="AO56" s="139" t="str">
        <f t="shared" si="2"/>
        <v>40G (LR4 subspec) 2 km QSFP+</v>
      </c>
      <c r="AP56" s="210">
        <f>Ethernet!C376</f>
        <v>0</v>
      </c>
      <c r="AQ56" s="210">
        <f>Ethernet!D376</f>
        <v>0</v>
      </c>
      <c r="AR56" s="210">
        <f>Ethernet!E376</f>
        <v>0</v>
      </c>
      <c r="AS56" s="210">
        <f>Ethernet!F376</f>
        <v>0</v>
      </c>
      <c r="AT56" s="210">
        <f>Ethernet!G376</f>
        <v>0</v>
      </c>
      <c r="AU56" s="210">
        <f>Ethernet!H376</f>
        <v>0</v>
      </c>
      <c r="AV56" s="210">
        <f>Ethernet!I376</f>
        <v>0</v>
      </c>
      <c r="AW56" s="210">
        <f>Ethernet!J376</f>
        <v>0</v>
      </c>
      <c r="AX56" s="210">
        <f>Ethernet!K376</f>
        <v>0</v>
      </c>
      <c r="AY56" s="210">
        <f>Ethernet!L376</f>
        <v>0</v>
      </c>
      <c r="AZ56" s="210">
        <f>Ethernet!M376</f>
        <v>0</v>
      </c>
      <c r="BB56" s="139" t="str">
        <f t="shared" si="3"/>
        <v>40G (LR4 subspec) 2 km QSFP+</v>
      </c>
      <c r="BC56" s="210">
        <f>Ethernet!C462</f>
        <v>0</v>
      </c>
      <c r="BD56" s="210">
        <f>Ethernet!D462</f>
        <v>0</v>
      </c>
      <c r="BE56" s="210">
        <f>Ethernet!E462</f>
        <v>0</v>
      </c>
      <c r="BF56" s="210">
        <f>Ethernet!F462</f>
        <v>0</v>
      </c>
      <c r="BG56" s="210">
        <f>Ethernet!G462</f>
        <v>0</v>
      </c>
      <c r="BH56" s="210">
        <f>Ethernet!H462</f>
        <v>0</v>
      </c>
      <c r="BI56" s="210">
        <f>Ethernet!I462</f>
        <v>0</v>
      </c>
      <c r="BJ56" s="210">
        <f>Ethernet!J462</f>
        <v>0</v>
      </c>
      <c r="BK56" s="210">
        <f>Ethernet!K462</f>
        <v>0</v>
      </c>
      <c r="BL56" s="210">
        <f>Ethernet!L462</f>
        <v>0</v>
      </c>
      <c r="BM56" s="210">
        <f>Ethernet!M462</f>
        <v>0</v>
      </c>
      <c r="BO56" s="139" t="str">
        <f t="shared" si="4"/>
        <v>40G (LR4 subspec) 2 km QSFP+</v>
      </c>
      <c r="BP56" s="272"/>
      <c r="BQ56" s="272"/>
      <c r="BR56" s="272"/>
      <c r="BS56" s="272"/>
      <c r="BT56" s="272"/>
      <c r="BU56" s="272"/>
      <c r="BV56" s="272"/>
      <c r="BW56" s="272"/>
      <c r="BX56" s="272"/>
      <c r="BY56" s="272"/>
      <c r="BZ56" s="272"/>
      <c r="CB56" s="139" t="str">
        <f t="shared" si="5"/>
        <v>40G (LR4 subspec) 2 km QSFP+</v>
      </c>
      <c r="CC56" s="272"/>
      <c r="CD56" s="272"/>
      <c r="CE56" s="272"/>
      <c r="CF56" s="272"/>
      <c r="CG56" s="272"/>
      <c r="CH56" s="272"/>
      <c r="CI56" s="272"/>
      <c r="CJ56" s="272"/>
      <c r="CK56" s="272"/>
      <c r="CL56" s="272"/>
      <c r="CM56" s="272"/>
      <c r="CN56" s="214"/>
      <c r="CP56" s="270"/>
      <c r="CQ56" s="270"/>
      <c r="CR56" s="301"/>
      <c r="CS56" s="293">
        <v>1</v>
      </c>
      <c r="CT56" s="265">
        <v>1</v>
      </c>
      <c r="CU56" s="300">
        <v>1</v>
      </c>
      <c r="CV56" s="295"/>
      <c r="CW56" s="270"/>
      <c r="CX56" s="278"/>
      <c r="CY56" s="284"/>
      <c r="CZ56" s="270"/>
      <c r="DA56" s="278"/>
      <c r="DB56" s="284"/>
      <c r="DC56" s="270"/>
      <c r="DD56" s="301"/>
      <c r="DE56" s="295"/>
      <c r="DF56" s="270"/>
      <c r="DG56" s="278"/>
      <c r="DH56" s="284"/>
      <c r="DI56" s="270"/>
      <c r="DJ56" s="270"/>
      <c r="DL56" s="139" t="str">
        <f t="shared" si="139"/>
        <v>40G (LR4 subspec) 2 km QSFP+</v>
      </c>
      <c r="DM56" s="210">
        <f t="shared" si="7"/>
        <v>271821</v>
      </c>
      <c r="DN56" s="210">
        <f t="shared" si="8"/>
        <v>430790</v>
      </c>
      <c r="DO56" s="210">
        <f t="shared" si="9"/>
        <v>0</v>
      </c>
      <c r="DP56" s="210">
        <f t="shared" si="10"/>
        <v>0</v>
      </c>
      <c r="DQ56" s="210">
        <f t="shared" si="11"/>
        <v>0</v>
      </c>
      <c r="DR56" s="210">
        <f t="shared" si="12"/>
        <v>0</v>
      </c>
      <c r="DS56" s="210">
        <f t="shared" si="13"/>
        <v>0</v>
      </c>
      <c r="DT56" s="210">
        <f t="shared" si="14"/>
        <v>0</v>
      </c>
      <c r="DU56" s="210">
        <f t="shared" si="15"/>
        <v>0</v>
      </c>
      <c r="DV56" s="210">
        <f t="shared" si="16"/>
        <v>0</v>
      </c>
      <c r="DW56" s="210">
        <f t="shared" si="17"/>
        <v>0</v>
      </c>
      <c r="DY56" s="139" t="str">
        <f t="shared" si="140"/>
        <v>40G (LR4 subspec) 2 km QSFP+</v>
      </c>
      <c r="DZ56" s="210">
        <f t="shared" si="19"/>
        <v>0</v>
      </c>
      <c r="EA56" s="210">
        <f t="shared" si="20"/>
        <v>0</v>
      </c>
      <c r="EB56" s="210">
        <f t="shared" si="21"/>
        <v>0</v>
      </c>
      <c r="EC56" s="210">
        <f t="shared" si="22"/>
        <v>0</v>
      </c>
      <c r="ED56" s="210">
        <f t="shared" si="23"/>
        <v>0</v>
      </c>
      <c r="EE56" s="210">
        <f t="shared" si="24"/>
        <v>0</v>
      </c>
      <c r="EF56" s="210">
        <f t="shared" si="25"/>
        <v>0</v>
      </c>
      <c r="EG56" s="210">
        <f t="shared" si="26"/>
        <v>0</v>
      </c>
      <c r="EH56" s="210">
        <f t="shared" si="27"/>
        <v>0</v>
      </c>
      <c r="EI56" s="210">
        <f t="shared" si="28"/>
        <v>0</v>
      </c>
      <c r="EJ56" s="210">
        <f t="shared" si="29"/>
        <v>0</v>
      </c>
      <c r="EL56" s="139" t="str">
        <f t="shared" si="141"/>
        <v>40G (LR4 subspec) 2 km QSFP+</v>
      </c>
      <c r="EM56" s="210">
        <f t="shared" si="31"/>
        <v>271821</v>
      </c>
      <c r="EN56" s="210">
        <f t="shared" si="32"/>
        <v>430790</v>
      </c>
      <c r="EO56" s="210">
        <f t="shared" si="33"/>
        <v>0</v>
      </c>
      <c r="EP56" s="210">
        <f t="shared" si="34"/>
        <v>0</v>
      </c>
      <c r="EQ56" s="210">
        <f t="shared" si="35"/>
        <v>0</v>
      </c>
      <c r="ER56" s="210">
        <f t="shared" si="36"/>
        <v>0</v>
      </c>
      <c r="ES56" s="210">
        <f t="shared" si="37"/>
        <v>0</v>
      </c>
      <c r="ET56" s="210">
        <f t="shared" si="38"/>
        <v>0</v>
      </c>
      <c r="EU56" s="210">
        <f t="shared" si="39"/>
        <v>0</v>
      </c>
      <c r="EV56" s="210">
        <f t="shared" si="40"/>
        <v>0</v>
      </c>
      <c r="EW56" s="210">
        <f t="shared" si="41"/>
        <v>0</v>
      </c>
      <c r="EY56" s="139" t="str">
        <f t="shared" si="42"/>
        <v>40G (LR4 subspec) 2 km QSFP+</v>
      </c>
      <c r="EZ56" s="210">
        <f t="shared" si="142"/>
        <v>271821</v>
      </c>
      <c r="FA56" s="210">
        <f t="shared" si="143"/>
        <v>430790</v>
      </c>
      <c r="FB56" s="210">
        <f t="shared" si="144"/>
        <v>0</v>
      </c>
      <c r="FC56" s="210">
        <f t="shared" si="145"/>
        <v>0</v>
      </c>
      <c r="FD56" s="210">
        <f t="shared" si="146"/>
        <v>0</v>
      </c>
      <c r="FE56" s="210">
        <f t="shared" si="147"/>
        <v>0</v>
      </c>
      <c r="FF56" s="210">
        <f t="shared" si="148"/>
        <v>0</v>
      </c>
      <c r="FG56" s="210">
        <f t="shared" si="149"/>
        <v>0</v>
      </c>
      <c r="FH56" s="210">
        <f t="shared" si="150"/>
        <v>0</v>
      </c>
      <c r="FI56" s="210">
        <f t="shared" si="151"/>
        <v>0</v>
      </c>
      <c r="FJ56" s="210">
        <f t="shared" si="152"/>
        <v>0</v>
      </c>
      <c r="FL56" s="139" t="str">
        <f t="shared" si="153"/>
        <v>40G (LR4 subspec) 2 km QSFP+</v>
      </c>
      <c r="FM56" s="233">
        <f t="shared" si="55"/>
        <v>0.81546300000000005</v>
      </c>
      <c r="FN56" s="233">
        <f t="shared" si="56"/>
        <v>1.29237</v>
      </c>
      <c r="FO56" s="233">
        <f t="shared" si="57"/>
        <v>0</v>
      </c>
      <c r="FP56" s="233">
        <f t="shared" si="58"/>
        <v>0</v>
      </c>
      <c r="FQ56" s="233">
        <f t="shared" si="59"/>
        <v>0</v>
      </c>
      <c r="FR56" s="233">
        <f t="shared" si="60"/>
        <v>0</v>
      </c>
      <c r="FS56" s="233">
        <f t="shared" si="61"/>
        <v>0</v>
      </c>
      <c r="FT56" s="233">
        <f t="shared" si="62"/>
        <v>0</v>
      </c>
      <c r="FU56" s="233">
        <f t="shared" si="63"/>
        <v>0</v>
      </c>
      <c r="FV56" s="233">
        <f t="shared" si="64"/>
        <v>0</v>
      </c>
      <c r="FW56" s="233">
        <f t="shared" si="65"/>
        <v>0</v>
      </c>
      <c r="FY56" s="139" t="str">
        <f t="shared" si="154"/>
        <v>40G (LR4 subspec) 2 km QSFP+</v>
      </c>
      <c r="FZ56" s="233">
        <f t="shared" si="67"/>
        <v>0</v>
      </c>
      <c r="GA56" s="233">
        <f t="shared" si="68"/>
        <v>0</v>
      </c>
      <c r="GB56" s="233">
        <f t="shared" si="69"/>
        <v>0</v>
      </c>
      <c r="GC56" s="233">
        <f t="shared" si="70"/>
        <v>0</v>
      </c>
      <c r="GD56" s="233">
        <f t="shared" si="71"/>
        <v>0</v>
      </c>
      <c r="GE56" s="233">
        <f t="shared" si="72"/>
        <v>0</v>
      </c>
      <c r="GF56" s="233">
        <f t="shared" si="73"/>
        <v>0</v>
      </c>
      <c r="GG56" s="233">
        <f t="shared" si="74"/>
        <v>0</v>
      </c>
      <c r="GH56" s="233">
        <f t="shared" si="75"/>
        <v>0</v>
      </c>
      <c r="GI56" s="233">
        <f t="shared" si="76"/>
        <v>0</v>
      </c>
      <c r="GJ56" s="233">
        <f t="shared" si="77"/>
        <v>0</v>
      </c>
      <c r="GL56" s="139" t="str">
        <f t="shared" si="155"/>
        <v>40G (LR4 subspec) 2 km QSFP+</v>
      </c>
      <c r="GM56" s="310">
        <f t="shared" si="79"/>
        <v>1.359105</v>
      </c>
      <c r="GN56" s="310">
        <f t="shared" si="80"/>
        <v>2.15395</v>
      </c>
      <c r="GO56" s="310">
        <f t="shared" si="81"/>
        <v>0</v>
      </c>
      <c r="GP56" s="310">
        <f t="shared" si="82"/>
        <v>0</v>
      </c>
      <c r="GQ56" s="310">
        <f t="shared" si="83"/>
        <v>0</v>
      </c>
      <c r="GR56" s="310">
        <f t="shared" si="84"/>
        <v>0</v>
      </c>
      <c r="GS56" s="310">
        <f t="shared" si="85"/>
        <v>0</v>
      </c>
      <c r="GT56" s="310">
        <f t="shared" si="86"/>
        <v>0</v>
      </c>
      <c r="GU56" s="310">
        <f t="shared" si="87"/>
        <v>0</v>
      </c>
      <c r="GV56" s="310">
        <f t="shared" si="88"/>
        <v>0</v>
      </c>
      <c r="GW56" s="310">
        <f t="shared" si="89"/>
        <v>0</v>
      </c>
      <c r="GY56" s="139" t="str">
        <f t="shared" si="90"/>
        <v>40G (LR4 subspec) 2 km QSFP+</v>
      </c>
      <c r="GZ56" s="307">
        <f>IF(EZ56=0,"",($HE$5*10^-6*Ethernet!P724*'Lenses &amp; detectors'!EZ56))</f>
        <v>6.1911210194999997</v>
      </c>
      <c r="HA56" s="307">
        <f>IF(FA56=0,"",($HE$5*10^-6*Ethernet!Q724*'Lenses &amp; detectors'!FA56))</f>
        <v>8.1881809414412459</v>
      </c>
      <c r="HB56" s="307" t="str">
        <f>IF(FB56=0,"",($HE$5*10^-6*Ethernet!R724*'Lenses &amp; detectors'!FB56))</f>
        <v/>
      </c>
      <c r="HC56" s="307" t="str">
        <f>IF(FC56=0,"",($HE$5*10^-6*Ethernet!S724*'Lenses &amp; detectors'!FC56))</f>
        <v/>
      </c>
      <c r="HD56" s="307" t="str">
        <f>IF(FD56=0,"",($HE$5*10^-6*Ethernet!T724*'Lenses &amp; detectors'!FD56))</f>
        <v/>
      </c>
      <c r="HE56" s="307" t="str">
        <f>IF(FE56=0,"",($HE$5*10^-6*Ethernet!U724*'Lenses &amp; detectors'!FE56))</f>
        <v/>
      </c>
      <c r="HF56" s="307" t="str">
        <f>IF(FF56=0,"",($HE$5*10^-6*Ethernet!V724*'Lenses &amp; detectors'!FF56))</f>
        <v/>
      </c>
      <c r="HG56" s="307" t="str">
        <f>IF(FG56=0,"",($HE$5*10^-6*Ethernet!W724*'Lenses &amp; detectors'!FG56))</f>
        <v/>
      </c>
      <c r="HH56" s="307" t="str">
        <f>IF(FH56=0,"",($HE$5*10^-6*Ethernet!X724*'Lenses &amp; detectors'!FH56))</f>
        <v/>
      </c>
      <c r="HI56" s="307" t="str">
        <f>IF(FI56=0,"",($HE$5*10^-6*Ethernet!Y724*'Lenses &amp; detectors'!FI56))</f>
        <v/>
      </c>
      <c r="HJ56" s="307" t="str">
        <f>IF(FJ56=0,"",($HE$5*10^-6*Ethernet!Z724*'Lenses &amp; detectors'!FJ56))</f>
        <v/>
      </c>
      <c r="HL56" s="139" t="str">
        <f t="shared" si="91"/>
        <v>40G (LR4 subspec) 2 km QSFP+</v>
      </c>
      <c r="HM56" s="233">
        <f t="shared" si="92"/>
        <v>3</v>
      </c>
      <c r="HN56" s="233">
        <f t="shared" si="93"/>
        <v>3</v>
      </c>
      <c r="HO56" s="233" t="str">
        <f t="shared" si="94"/>
        <v/>
      </c>
      <c r="HP56" s="233" t="str">
        <f t="shared" si="95"/>
        <v/>
      </c>
      <c r="HQ56" s="233" t="str">
        <f t="shared" si="96"/>
        <v/>
      </c>
      <c r="HR56" s="233" t="str">
        <f t="shared" si="97"/>
        <v/>
      </c>
      <c r="HS56" s="233" t="str">
        <f t="shared" si="98"/>
        <v/>
      </c>
      <c r="HT56" s="233" t="str">
        <f t="shared" si="99"/>
        <v/>
      </c>
      <c r="HU56" s="233" t="str">
        <f t="shared" si="100"/>
        <v/>
      </c>
      <c r="HV56" s="233" t="str">
        <f t="shared" si="101"/>
        <v/>
      </c>
      <c r="HW56" s="233" t="str">
        <f t="shared" si="102"/>
        <v/>
      </c>
      <c r="HY56" s="139" t="str">
        <f t="shared" si="103"/>
        <v>40G (LR4 subspec) 2 km QSFP+</v>
      </c>
      <c r="HZ56" s="233" t="str">
        <f t="shared" si="104"/>
        <v/>
      </c>
      <c r="IA56" s="233" t="str">
        <f t="shared" si="105"/>
        <v/>
      </c>
      <c r="IB56" s="233" t="str">
        <f t="shared" si="106"/>
        <v/>
      </c>
      <c r="IC56" s="233" t="str">
        <f t="shared" si="107"/>
        <v/>
      </c>
      <c r="ID56" s="233" t="str">
        <f t="shared" si="108"/>
        <v/>
      </c>
      <c r="IE56" s="233" t="str">
        <f t="shared" si="109"/>
        <v/>
      </c>
      <c r="IF56" s="233" t="str">
        <f t="shared" si="110"/>
        <v/>
      </c>
      <c r="IG56" s="233" t="str">
        <f t="shared" si="111"/>
        <v/>
      </c>
      <c r="IH56" s="233" t="str">
        <f t="shared" si="112"/>
        <v/>
      </c>
      <c r="II56" s="233" t="str">
        <f t="shared" si="113"/>
        <v/>
      </c>
      <c r="IJ56" s="233" t="str">
        <f t="shared" si="114"/>
        <v/>
      </c>
      <c r="IL56" s="139" t="str">
        <f t="shared" si="115"/>
        <v>40G (LR4 subspec) 2 km QSFP+</v>
      </c>
      <c r="IM56" s="233">
        <f t="shared" si="116"/>
        <v>5</v>
      </c>
      <c r="IN56" s="233">
        <f t="shared" si="117"/>
        <v>5</v>
      </c>
      <c r="IO56" s="233" t="str">
        <f t="shared" si="118"/>
        <v/>
      </c>
      <c r="IP56" s="233" t="str">
        <f t="shared" si="119"/>
        <v/>
      </c>
      <c r="IQ56" s="233" t="str">
        <f t="shared" si="120"/>
        <v/>
      </c>
      <c r="IR56" s="233" t="str">
        <f t="shared" si="121"/>
        <v/>
      </c>
      <c r="IS56" s="233" t="str">
        <f t="shared" si="122"/>
        <v/>
      </c>
      <c r="IT56" s="233" t="str">
        <f t="shared" si="123"/>
        <v/>
      </c>
      <c r="IU56" s="233" t="str">
        <f t="shared" si="124"/>
        <v/>
      </c>
      <c r="IV56" s="233" t="str">
        <f t="shared" si="125"/>
        <v/>
      </c>
      <c r="IW56" s="233" t="str">
        <f t="shared" si="126"/>
        <v/>
      </c>
      <c r="IY56" s="139" t="str">
        <f t="shared" si="127"/>
        <v>40G (LR4 subspec) 2 km QSFP+</v>
      </c>
      <c r="IZ56" s="233">
        <f t="shared" si="128"/>
        <v>22.776463258909352</v>
      </c>
      <c r="JA56" s="233">
        <f t="shared" si="129"/>
        <v>19.007360759166289</v>
      </c>
      <c r="JB56" s="233" t="str">
        <f t="shared" si="130"/>
        <v/>
      </c>
      <c r="JC56" s="233" t="str">
        <f t="shared" si="131"/>
        <v/>
      </c>
      <c r="JD56" s="233" t="str">
        <f t="shared" si="132"/>
        <v/>
      </c>
      <c r="JE56" s="233" t="str">
        <f t="shared" si="133"/>
        <v/>
      </c>
      <c r="JF56" s="233" t="str">
        <f t="shared" si="134"/>
        <v/>
      </c>
      <c r="JG56" s="233" t="str">
        <f t="shared" si="135"/>
        <v/>
      </c>
      <c r="JH56" s="233" t="str">
        <f t="shared" si="136"/>
        <v/>
      </c>
      <c r="JI56" s="233" t="str">
        <f t="shared" si="137"/>
        <v/>
      </c>
      <c r="JJ56" s="233" t="str">
        <f t="shared" si="138"/>
        <v/>
      </c>
    </row>
    <row r="57" spans="1:270">
      <c r="A57" s="110" t="s">
        <v>34</v>
      </c>
      <c r="B57" s="139" t="str">
        <f>Ethernet!B205</f>
        <v>40G 10 km CFP</v>
      </c>
      <c r="C57" s="210">
        <f>Ethernet!C205</f>
        <v>0</v>
      </c>
      <c r="D57" s="210">
        <f>Ethernet!D205</f>
        <v>0</v>
      </c>
      <c r="E57" s="210">
        <f>Ethernet!E205</f>
        <v>0</v>
      </c>
      <c r="F57" s="210">
        <f>Ethernet!F205</f>
        <v>0</v>
      </c>
      <c r="G57" s="210">
        <f>Ethernet!G205</f>
        <v>0</v>
      </c>
      <c r="H57" s="210">
        <f>Ethernet!H205</f>
        <v>0</v>
      </c>
      <c r="I57" s="210">
        <f>Ethernet!I205</f>
        <v>0</v>
      </c>
      <c r="J57" s="210">
        <f>Ethernet!J205</f>
        <v>0</v>
      </c>
      <c r="K57" s="210">
        <f>Ethernet!K205</f>
        <v>0</v>
      </c>
      <c r="L57" s="210">
        <f>Ethernet!L205</f>
        <v>0</v>
      </c>
      <c r="M57" s="210">
        <f>Ethernet!M205</f>
        <v>0</v>
      </c>
      <c r="O57" s="139" t="str">
        <f t="shared" si="0"/>
        <v>40G 10 km CFP</v>
      </c>
      <c r="P57" s="210">
        <f>Ethernet!C291</f>
        <v>0</v>
      </c>
      <c r="Q57" s="210">
        <f>Ethernet!D291</f>
        <v>0</v>
      </c>
      <c r="R57" s="210">
        <f>Ethernet!E291</f>
        <v>0</v>
      </c>
      <c r="S57" s="210">
        <f>Ethernet!F291</f>
        <v>0</v>
      </c>
      <c r="T57" s="210">
        <f>Ethernet!G291</f>
        <v>0</v>
      </c>
      <c r="U57" s="210">
        <f>Ethernet!H291</f>
        <v>0</v>
      </c>
      <c r="V57" s="210">
        <f>Ethernet!I291</f>
        <v>0</v>
      </c>
      <c r="W57" s="210">
        <f>Ethernet!J291</f>
        <v>0</v>
      </c>
      <c r="X57" s="210">
        <f>Ethernet!K291</f>
        <v>0</v>
      </c>
      <c r="Y57" s="210">
        <f>Ethernet!L291</f>
        <v>0</v>
      </c>
      <c r="Z57" s="210">
        <f>Ethernet!M291</f>
        <v>0</v>
      </c>
      <c r="AB57" s="139" t="str">
        <f t="shared" si="1"/>
        <v>40G 10 km CFP</v>
      </c>
      <c r="AC57" s="210">
        <f>Ethernet!C119</f>
        <v>0</v>
      </c>
      <c r="AD57" s="210">
        <f>Ethernet!D119</f>
        <v>0</v>
      </c>
      <c r="AE57" s="210">
        <f>Ethernet!E119</f>
        <v>0</v>
      </c>
      <c r="AF57" s="210">
        <f>Ethernet!F119</f>
        <v>0</v>
      </c>
      <c r="AG57" s="210">
        <f>Ethernet!G119</f>
        <v>0</v>
      </c>
      <c r="AH57" s="210">
        <f>Ethernet!H119</f>
        <v>0</v>
      </c>
      <c r="AI57" s="210">
        <f>Ethernet!I119</f>
        <v>0</v>
      </c>
      <c r="AJ57" s="210">
        <f>Ethernet!J119</f>
        <v>0</v>
      </c>
      <c r="AK57" s="210">
        <f>Ethernet!K119</f>
        <v>0</v>
      </c>
      <c r="AL57" s="210">
        <f>Ethernet!L119</f>
        <v>0</v>
      </c>
      <c r="AM57" s="210">
        <f>Ethernet!M119</f>
        <v>0</v>
      </c>
      <c r="AO57" s="139" t="str">
        <f t="shared" si="2"/>
        <v>40G 10 km CFP</v>
      </c>
      <c r="AP57" s="210">
        <f>Ethernet!C377</f>
        <v>0</v>
      </c>
      <c r="AQ57" s="210">
        <f>Ethernet!D377</f>
        <v>0</v>
      </c>
      <c r="AR57" s="210">
        <f>Ethernet!E377</f>
        <v>0</v>
      </c>
      <c r="AS57" s="210">
        <f>Ethernet!F377</f>
        <v>0</v>
      </c>
      <c r="AT57" s="210">
        <f>Ethernet!G377</f>
        <v>0</v>
      </c>
      <c r="AU57" s="210">
        <f>Ethernet!H377</f>
        <v>0</v>
      </c>
      <c r="AV57" s="210">
        <f>Ethernet!I377</f>
        <v>0</v>
      </c>
      <c r="AW57" s="210">
        <f>Ethernet!J377</f>
        <v>0</v>
      </c>
      <c r="AX57" s="210">
        <f>Ethernet!K377</f>
        <v>0</v>
      </c>
      <c r="AY57" s="210">
        <f>Ethernet!L377</f>
        <v>0</v>
      </c>
      <c r="AZ57" s="210">
        <f>Ethernet!M377</f>
        <v>0</v>
      </c>
      <c r="BB57" s="139" t="str">
        <f t="shared" si="3"/>
        <v>40G 10 km CFP</v>
      </c>
      <c r="BC57" s="210">
        <f>Ethernet!C463</f>
        <v>0</v>
      </c>
      <c r="BD57" s="210">
        <f>Ethernet!D463</f>
        <v>0</v>
      </c>
      <c r="BE57" s="210">
        <f>Ethernet!E463</f>
        <v>0</v>
      </c>
      <c r="BF57" s="210">
        <f>Ethernet!F463</f>
        <v>0</v>
      </c>
      <c r="BG57" s="210">
        <f>Ethernet!G463</f>
        <v>0</v>
      </c>
      <c r="BH57" s="210">
        <f>Ethernet!H463</f>
        <v>0</v>
      </c>
      <c r="BI57" s="210">
        <f>Ethernet!I463</f>
        <v>0</v>
      </c>
      <c r="BJ57" s="210">
        <f>Ethernet!J463</f>
        <v>0</v>
      </c>
      <c r="BK57" s="210">
        <f>Ethernet!K463</f>
        <v>0</v>
      </c>
      <c r="BL57" s="210">
        <f>Ethernet!L463</f>
        <v>0</v>
      </c>
      <c r="BM57" s="210">
        <f>Ethernet!M463</f>
        <v>0</v>
      </c>
      <c r="BO57" s="139" t="str">
        <f t="shared" si="4"/>
        <v>40G 10 km CFP</v>
      </c>
      <c r="BP57" s="272"/>
      <c r="BQ57" s="272"/>
      <c r="BR57" s="272"/>
      <c r="BS57" s="272"/>
      <c r="BT57" s="272"/>
      <c r="BU57" s="272"/>
      <c r="BV57" s="272"/>
      <c r="BW57" s="272"/>
      <c r="BX57" s="272"/>
      <c r="BY57" s="272"/>
      <c r="BZ57" s="272"/>
      <c r="CB57" s="139" t="str">
        <f t="shared" si="5"/>
        <v>40G 10 km CFP</v>
      </c>
      <c r="CC57" s="272"/>
      <c r="CD57" s="272"/>
      <c r="CE57" s="272"/>
      <c r="CF57" s="272"/>
      <c r="CG57" s="272"/>
      <c r="CH57" s="272"/>
      <c r="CI57" s="272"/>
      <c r="CJ57" s="272"/>
      <c r="CK57" s="272"/>
      <c r="CL57" s="272"/>
      <c r="CM57" s="272"/>
      <c r="CN57" s="214"/>
      <c r="CP57" s="270"/>
      <c r="CQ57" s="270"/>
      <c r="CR57" s="301"/>
      <c r="CS57" s="293">
        <v>1</v>
      </c>
      <c r="CT57" s="265">
        <v>1</v>
      </c>
      <c r="CU57" s="300">
        <v>1</v>
      </c>
      <c r="CV57" s="295"/>
      <c r="CW57" s="270"/>
      <c r="CX57" s="278"/>
      <c r="CY57" s="284"/>
      <c r="CZ57" s="270"/>
      <c r="DA57" s="278"/>
      <c r="DB57" s="284"/>
      <c r="DC57" s="270"/>
      <c r="DD57" s="301"/>
      <c r="DE57" s="295"/>
      <c r="DF57" s="270"/>
      <c r="DG57" s="278"/>
      <c r="DH57" s="284"/>
      <c r="DI57" s="270"/>
      <c r="DJ57" s="270"/>
      <c r="DL57" s="139" t="str">
        <f t="shared" si="139"/>
        <v>40G 10 km CFP</v>
      </c>
      <c r="DM57" s="210">
        <f t="shared" si="7"/>
        <v>0</v>
      </c>
      <c r="DN57" s="210">
        <f t="shared" si="8"/>
        <v>0</v>
      </c>
      <c r="DO57" s="210">
        <f t="shared" si="9"/>
        <v>0</v>
      </c>
      <c r="DP57" s="210">
        <f t="shared" si="10"/>
        <v>0</v>
      </c>
      <c r="DQ57" s="210">
        <f t="shared" si="11"/>
        <v>0</v>
      </c>
      <c r="DR57" s="210">
        <f t="shared" si="12"/>
        <v>0</v>
      </c>
      <c r="DS57" s="210">
        <f t="shared" si="13"/>
        <v>0</v>
      </c>
      <c r="DT57" s="210">
        <f t="shared" si="14"/>
        <v>0</v>
      </c>
      <c r="DU57" s="210">
        <f t="shared" si="15"/>
        <v>0</v>
      </c>
      <c r="DV57" s="210">
        <f t="shared" si="16"/>
        <v>0</v>
      </c>
      <c r="DW57" s="210">
        <f t="shared" si="17"/>
        <v>0</v>
      </c>
      <c r="DY57" s="139" t="str">
        <f t="shared" si="140"/>
        <v>40G 10 km CFP</v>
      </c>
      <c r="DZ57" s="210">
        <f t="shared" si="19"/>
        <v>0</v>
      </c>
      <c r="EA57" s="210">
        <f t="shared" si="20"/>
        <v>0</v>
      </c>
      <c r="EB57" s="210">
        <f t="shared" si="21"/>
        <v>0</v>
      </c>
      <c r="EC57" s="210">
        <f t="shared" si="22"/>
        <v>0</v>
      </c>
      <c r="ED57" s="210">
        <f t="shared" si="23"/>
        <v>0</v>
      </c>
      <c r="EE57" s="210">
        <f t="shared" si="24"/>
        <v>0</v>
      </c>
      <c r="EF57" s="210">
        <f t="shared" si="25"/>
        <v>0</v>
      </c>
      <c r="EG57" s="210">
        <f t="shared" si="26"/>
        <v>0</v>
      </c>
      <c r="EH57" s="210">
        <f t="shared" si="27"/>
        <v>0</v>
      </c>
      <c r="EI57" s="210">
        <f t="shared" si="28"/>
        <v>0</v>
      </c>
      <c r="EJ57" s="210">
        <f t="shared" si="29"/>
        <v>0</v>
      </c>
      <c r="EL57" s="139" t="str">
        <f t="shared" si="141"/>
        <v>40G 10 km CFP</v>
      </c>
      <c r="EM57" s="210">
        <f t="shared" si="31"/>
        <v>0</v>
      </c>
      <c r="EN57" s="210">
        <f t="shared" si="32"/>
        <v>0</v>
      </c>
      <c r="EO57" s="210">
        <f t="shared" si="33"/>
        <v>0</v>
      </c>
      <c r="EP57" s="210">
        <f t="shared" si="34"/>
        <v>0</v>
      </c>
      <c r="EQ57" s="210">
        <f t="shared" si="35"/>
        <v>0</v>
      </c>
      <c r="ER57" s="210">
        <f t="shared" si="36"/>
        <v>0</v>
      </c>
      <c r="ES57" s="210">
        <f t="shared" si="37"/>
        <v>0</v>
      </c>
      <c r="ET57" s="210">
        <f t="shared" si="38"/>
        <v>0</v>
      </c>
      <c r="EU57" s="210">
        <f t="shared" si="39"/>
        <v>0</v>
      </c>
      <c r="EV57" s="210">
        <f t="shared" si="40"/>
        <v>0</v>
      </c>
      <c r="EW57" s="210">
        <f t="shared" si="41"/>
        <v>0</v>
      </c>
      <c r="EY57" s="139" t="str">
        <f t="shared" si="42"/>
        <v>40G 10 km CFP</v>
      </c>
      <c r="EZ57" s="210">
        <f t="shared" si="142"/>
        <v>0</v>
      </c>
      <c r="FA57" s="210">
        <f t="shared" si="143"/>
        <v>0</v>
      </c>
      <c r="FB57" s="210">
        <f t="shared" si="144"/>
        <v>0</v>
      </c>
      <c r="FC57" s="210">
        <f t="shared" si="145"/>
        <v>0</v>
      </c>
      <c r="FD57" s="210">
        <f t="shared" si="146"/>
        <v>0</v>
      </c>
      <c r="FE57" s="210">
        <f t="shared" si="147"/>
        <v>0</v>
      </c>
      <c r="FF57" s="210">
        <f t="shared" si="148"/>
        <v>0</v>
      </c>
      <c r="FG57" s="210">
        <f t="shared" si="149"/>
        <v>0</v>
      </c>
      <c r="FH57" s="210">
        <f t="shared" si="150"/>
        <v>0</v>
      </c>
      <c r="FI57" s="210">
        <f t="shared" si="151"/>
        <v>0</v>
      </c>
      <c r="FJ57" s="210">
        <f t="shared" si="152"/>
        <v>0</v>
      </c>
      <c r="FL57" s="139" t="str">
        <f t="shared" si="153"/>
        <v>40G 10 km CFP</v>
      </c>
      <c r="FM57" s="233">
        <f t="shared" si="55"/>
        <v>0</v>
      </c>
      <c r="FN57" s="233">
        <f t="shared" si="56"/>
        <v>0</v>
      </c>
      <c r="FO57" s="233">
        <f t="shared" si="57"/>
        <v>0</v>
      </c>
      <c r="FP57" s="233">
        <f t="shared" si="58"/>
        <v>0</v>
      </c>
      <c r="FQ57" s="233">
        <f t="shared" si="59"/>
        <v>0</v>
      </c>
      <c r="FR57" s="233">
        <f t="shared" si="60"/>
        <v>0</v>
      </c>
      <c r="FS57" s="233">
        <f t="shared" si="61"/>
        <v>0</v>
      </c>
      <c r="FT57" s="233">
        <f t="shared" si="62"/>
        <v>0</v>
      </c>
      <c r="FU57" s="233">
        <f t="shared" si="63"/>
        <v>0</v>
      </c>
      <c r="FV57" s="233">
        <f t="shared" si="64"/>
        <v>0</v>
      </c>
      <c r="FW57" s="233">
        <f t="shared" si="65"/>
        <v>0</v>
      </c>
      <c r="FY57" s="139" t="str">
        <f t="shared" si="154"/>
        <v>40G 10 km CFP</v>
      </c>
      <c r="FZ57" s="233">
        <f t="shared" si="67"/>
        <v>0</v>
      </c>
      <c r="GA57" s="233">
        <f t="shared" si="68"/>
        <v>0</v>
      </c>
      <c r="GB57" s="233">
        <f t="shared" si="69"/>
        <v>0</v>
      </c>
      <c r="GC57" s="233">
        <f t="shared" si="70"/>
        <v>0</v>
      </c>
      <c r="GD57" s="233">
        <f t="shared" si="71"/>
        <v>0</v>
      </c>
      <c r="GE57" s="233">
        <f t="shared" si="72"/>
        <v>0</v>
      </c>
      <c r="GF57" s="233">
        <f t="shared" si="73"/>
        <v>0</v>
      </c>
      <c r="GG57" s="233">
        <f t="shared" si="74"/>
        <v>0</v>
      </c>
      <c r="GH57" s="233">
        <f t="shared" si="75"/>
        <v>0</v>
      </c>
      <c r="GI57" s="233">
        <f t="shared" si="76"/>
        <v>0</v>
      </c>
      <c r="GJ57" s="233">
        <f t="shared" si="77"/>
        <v>0</v>
      </c>
      <c r="GL57" s="139" t="str">
        <f t="shared" si="155"/>
        <v>40G 10 km CFP</v>
      </c>
      <c r="GM57" s="310">
        <f t="shared" si="79"/>
        <v>0</v>
      </c>
      <c r="GN57" s="310">
        <f t="shared" si="80"/>
        <v>0</v>
      </c>
      <c r="GO57" s="310">
        <f t="shared" si="81"/>
        <v>0</v>
      </c>
      <c r="GP57" s="310">
        <f t="shared" si="82"/>
        <v>0</v>
      </c>
      <c r="GQ57" s="310">
        <f t="shared" si="83"/>
        <v>0</v>
      </c>
      <c r="GR57" s="310">
        <f t="shared" si="84"/>
        <v>0</v>
      </c>
      <c r="GS57" s="310">
        <f t="shared" si="85"/>
        <v>0</v>
      </c>
      <c r="GT57" s="310">
        <f t="shared" si="86"/>
        <v>0</v>
      </c>
      <c r="GU57" s="310">
        <f t="shared" si="87"/>
        <v>0</v>
      </c>
      <c r="GV57" s="310">
        <f t="shared" si="88"/>
        <v>0</v>
      </c>
      <c r="GW57" s="310">
        <f t="shared" si="89"/>
        <v>0</v>
      </c>
      <c r="GY57" s="139" t="str">
        <f t="shared" si="90"/>
        <v>40G 10 km CFP</v>
      </c>
      <c r="GZ57" s="307" t="str">
        <f>IF(EZ57=0,"",($HE$5*10^-6*Ethernet!P725*'Lenses &amp; detectors'!EZ57))</f>
        <v/>
      </c>
      <c r="HA57" s="307" t="str">
        <f>IF(FA57=0,"",($HE$5*10^-6*Ethernet!Q725*'Lenses &amp; detectors'!FA57))</f>
        <v/>
      </c>
      <c r="HB57" s="307" t="str">
        <f>IF(FB57=0,"",($HE$5*10^-6*Ethernet!R725*'Lenses &amp; detectors'!FB57))</f>
        <v/>
      </c>
      <c r="HC57" s="307" t="str">
        <f>IF(FC57=0,"",($HE$5*10^-6*Ethernet!S725*'Lenses &amp; detectors'!FC57))</f>
        <v/>
      </c>
      <c r="HD57" s="307" t="str">
        <f>IF(FD57=0,"",($HE$5*10^-6*Ethernet!T725*'Lenses &amp; detectors'!FD57))</f>
        <v/>
      </c>
      <c r="HE57" s="307" t="str">
        <f>IF(FE57=0,"",($HE$5*10^-6*Ethernet!U725*'Lenses &amp; detectors'!FE57))</f>
        <v/>
      </c>
      <c r="HF57" s="307" t="str">
        <f>IF(FF57=0,"",($HE$5*10^-6*Ethernet!V725*'Lenses &amp; detectors'!FF57))</f>
        <v/>
      </c>
      <c r="HG57" s="307" t="str">
        <f>IF(FG57=0,"",($HE$5*10^-6*Ethernet!W725*'Lenses &amp; detectors'!FG57))</f>
        <v/>
      </c>
      <c r="HH57" s="307" t="str">
        <f>IF(FH57=0,"",($HE$5*10^-6*Ethernet!X725*'Lenses &amp; detectors'!FH57))</f>
        <v/>
      </c>
      <c r="HI57" s="307" t="str">
        <f>IF(FI57=0,"",($HE$5*10^-6*Ethernet!Y725*'Lenses &amp; detectors'!FI57))</f>
        <v/>
      </c>
      <c r="HJ57" s="307" t="str">
        <f>IF(FJ57=0,"",($HE$5*10^-6*Ethernet!Z725*'Lenses &amp; detectors'!FJ57))</f>
        <v/>
      </c>
      <c r="HL57" s="139" t="str">
        <f t="shared" si="91"/>
        <v>40G 10 km CFP</v>
      </c>
      <c r="HM57" s="233" t="str">
        <f t="shared" si="92"/>
        <v/>
      </c>
      <c r="HN57" s="233" t="str">
        <f t="shared" si="93"/>
        <v/>
      </c>
      <c r="HO57" s="233" t="str">
        <f t="shared" si="94"/>
        <v/>
      </c>
      <c r="HP57" s="233" t="str">
        <f t="shared" si="95"/>
        <v/>
      </c>
      <c r="HQ57" s="233" t="str">
        <f t="shared" si="96"/>
        <v/>
      </c>
      <c r="HR57" s="233" t="str">
        <f t="shared" si="97"/>
        <v/>
      </c>
      <c r="HS57" s="233" t="str">
        <f t="shared" si="98"/>
        <v/>
      </c>
      <c r="HT57" s="233" t="str">
        <f t="shared" si="99"/>
        <v/>
      </c>
      <c r="HU57" s="233" t="str">
        <f t="shared" si="100"/>
        <v/>
      </c>
      <c r="HV57" s="233" t="str">
        <f t="shared" si="101"/>
        <v/>
      </c>
      <c r="HW57" s="233" t="str">
        <f t="shared" si="102"/>
        <v/>
      </c>
      <c r="HY57" s="139" t="str">
        <f t="shared" si="103"/>
        <v>40G 10 km CFP</v>
      </c>
      <c r="HZ57" s="233" t="str">
        <f t="shared" si="104"/>
        <v/>
      </c>
      <c r="IA57" s="233" t="str">
        <f t="shared" si="105"/>
        <v/>
      </c>
      <c r="IB57" s="233" t="str">
        <f t="shared" si="106"/>
        <v/>
      </c>
      <c r="IC57" s="233" t="str">
        <f t="shared" si="107"/>
        <v/>
      </c>
      <c r="ID57" s="233" t="str">
        <f t="shared" si="108"/>
        <v/>
      </c>
      <c r="IE57" s="233" t="str">
        <f t="shared" si="109"/>
        <v/>
      </c>
      <c r="IF57" s="233" t="str">
        <f t="shared" si="110"/>
        <v/>
      </c>
      <c r="IG57" s="233" t="str">
        <f t="shared" si="111"/>
        <v/>
      </c>
      <c r="IH57" s="233" t="str">
        <f t="shared" si="112"/>
        <v/>
      </c>
      <c r="II57" s="233" t="str">
        <f t="shared" si="113"/>
        <v/>
      </c>
      <c r="IJ57" s="233" t="str">
        <f t="shared" si="114"/>
        <v/>
      </c>
      <c r="IL57" s="139" t="str">
        <f t="shared" si="115"/>
        <v>40G 10 km CFP</v>
      </c>
      <c r="IM57" s="233" t="str">
        <f t="shared" si="116"/>
        <v/>
      </c>
      <c r="IN57" s="233" t="str">
        <f t="shared" si="117"/>
        <v/>
      </c>
      <c r="IO57" s="233" t="str">
        <f t="shared" si="118"/>
        <v/>
      </c>
      <c r="IP57" s="233" t="str">
        <f t="shared" si="119"/>
        <v/>
      </c>
      <c r="IQ57" s="233" t="str">
        <f t="shared" si="120"/>
        <v/>
      </c>
      <c r="IR57" s="233" t="str">
        <f t="shared" si="121"/>
        <v/>
      </c>
      <c r="IS57" s="233" t="str">
        <f t="shared" si="122"/>
        <v/>
      </c>
      <c r="IT57" s="233" t="str">
        <f t="shared" si="123"/>
        <v/>
      </c>
      <c r="IU57" s="233" t="str">
        <f t="shared" si="124"/>
        <v/>
      </c>
      <c r="IV57" s="233" t="str">
        <f t="shared" si="125"/>
        <v/>
      </c>
      <c r="IW57" s="233" t="str">
        <f t="shared" si="126"/>
        <v/>
      </c>
      <c r="IY57" s="139" t="str">
        <f t="shared" si="127"/>
        <v>40G 10 km CFP</v>
      </c>
      <c r="IZ57" s="233" t="str">
        <f t="shared" si="128"/>
        <v/>
      </c>
      <c r="JA57" s="233" t="str">
        <f t="shared" si="129"/>
        <v/>
      </c>
      <c r="JB57" s="233" t="str">
        <f t="shared" si="130"/>
        <v/>
      </c>
      <c r="JC57" s="233" t="str">
        <f t="shared" si="131"/>
        <v/>
      </c>
      <c r="JD57" s="233" t="str">
        <f t="shared" si="132"/>
        <v/>
      </c>
      <c r="JE57" s="233" t="str">
        <f t="shared" si="133"/>
        <v/>
      </c>
      <c r="JF57" s="233" t="str">
        <f t="shared" si="134"/>
        <v/>
      </c>
      <c r="JG57" s="233" t="str">
        <f t="shared" si="135"/>
        <v/>
      </c>
      <c r="JH57" s="233" t="str">
        <f t="shared" si="136"/>
        <v/>
      </c>
      <c r="JI57" s="233" t="str">
        <f t="shared" si="137"/>
        <v/>
      </c>
      <c r="JJ57" s="233" t="str">
        <f t="shared" si="138"/>
        <v/>
      </c>
    </row>
    <row r="58" spans="1:270">
      <c r="A58" s="110" t="s">
        <v>34</v>
      </c>
      <c r="B58" s="139" t="str">
        <f>Ethernet!B206</f>
        <v>40G 10 km QSFP+</v>
      </c>
      <c r="C58" s="210">
        <f>Ethernet!C206</f>
        <v>0</v>
      </c>
      <c r="D58" s="210">
        <f>Ethernet!D206</f>
        <v>0</v>
      </c>
      <c r="E58" s="210">
        <f>Ethernet!E206</f>
        <v>0</v>
      </c>
      <c r="F58" s="210">
        <f>Ethernet!F206</f>
        <v>0</v>
      </c>
      <c r="G58" s="210">
        <f>Ethernet!G206</f>
        <v>0</v>
      </c>
      <c r="H58" s="210">
        <f>Ethernet!H206</f>
        <v>0</v>
      </c>
      <c r="I58" s="210">
        <f>Ethernet!I206</f>
        <v>0</v>
      </c>
      <c r="J58" s="210">
        <f>Ethernet!J206</f>
        <v>0</v>
      </c>
      <c r="K58" s="210">
        <f>Ethernet!K206</f>
        <v>0</v>
      </c>
      <c r="L58" s="210">
        <f>Ethernet!L206</f>
        <v>0</v>
      </c>
      <c r="M58" s="210">
        <f>Ethernet!M206</f>
        <v>0</v>
      </c>
      <c r="O58" s="139" t="str">
        <f t="shared" si="0"/>
        <v>40G 10 km QSFP+</v>
      </c>
      <c r="P58" s="210">
        <f>Ethernet!C292</f>
        <v>269337</v>
      </c>
      <c r="Q58" s="210">
        <f>Ethernet!D292</f>
        <v>345066</v>
      </c>
      <c r="R58" s="210">
        <f>Ethernet!E292</f>
        <v>0</v>
      </c>
      <c r="S58" s="210">
        <f>Ethernet!F292</f>
        <v>0</v>
      </c>
      <c r="T58" s="210">
        <f>Ethernet!G292</f>
        <v>0</v>
      </c>
      <c r="U58" s="210">
        <f>Ethernet!H292</f>
        <v>0</v>
      </c>
      <c r="V58" s="210">
        <f>Ethernet!I292</f>
        <v>0</v>
      </c>
      <c r="W58" s="210">
        <f>Ethernet!J292</f>
        <v>0</v>
      </c>
      <c r="X58" s="210">
        <f>Ethernet!K292</f>
        <v>0</v>
      </c>
      <c r="Y58" s="210">
        <f>Ethernet!L292</f>
        <v>0</v>
      </c>
      <c r="Z58" s="210">
        <f>Ethernet!M292</f>
        <v>0</v>
      </c>
      <c r="AB58" s="139" t="str">
        <f t="shared" si="1"/>
        <v>40G 10 km QSFP+</v>
      </c>
      <c r="AC58" s="210">
        <f>Ethernet!C120</f>
        <v>0</v>
      </c>
      <c r="AD58" s="210">
        <f>Ethernet!D120</f>
        <v>0</v>
      </c>
      <c r="AE58" s="210">
        <f>Ethernet!E120</f>
        <v>0</v>
      </c>
      <c r="AF58" s="210">
        <f>Ethernet!F120</f>
        <v>0</v>
      </c>
      <c r="AG58" s="210">
        <f>Ethernet!G120</f>
        <v>0</v>
      </c>
      <c r="AH58" s="210">
        <f>Ethernet!H120</f>
        <v>0</v>
      </c>
      <c r="AI58" s="210">
        <f>Ethernet!I120</f>
        <v>0</v>
      </c>
      <c r="AJ58" s="210">
        <f>Ethernet!J120</f>
        <v>0</v>
      </c>
      <c r="AK58" s="210">
        <f>Ethernet!K120</f>
        <v>0</v>
      </c>
      <c r="AL58" s="210">
        <f>Ethernet!L120</f>
        <v>0</v>
      </c>
      <c r="AM58" s="210">
        <f>Ethernet!M120</f>
        <v>0</v>
      </c>
      <c r="AO58" s="139" t="str">
        <f t="shared" si="2"/>
        <v>40G 10 km QSFP+</v>
      </c>
      <c r="AP58" s="210">
        <f>Ethernet!C378</f>
        <v>0</v>
      </c>
      <c r="AQ58" s="210">
        <f>Ethernet!D378</f>
        <v>0</v>
      </c>
      <c r="AR58" s="210">
        <f>Ethernet!E378</f>
        <v>0</v>
      </c>
      <c r="AS58" s="210">
        <f>Ethernet!F378</f>
        <v>0</v>
      </c>
      <c r="AT58" s="210">
        <f>Ethernet!G378</f>
        <v>0</v>
      </c>
      <c r="AU58" s="210">
        <f>Ethernet!H378</f>
        <v>0</v>
      </c>
      <c r="AV58" s="210">
        <f>Ethernet!I378</f>
        <v>0</v>
      </c>
      <c r="AW58" s="210">
        <f>Ethernet!J378</f>
        <v>0</v>
      </c>
      <c r="AX58" s="210">
        <f>Ethernet!K378</f>
        <v>0</v>
      </c>
      <c r="AY58" s="210">
        <f>Ethernet!L378</f>
        <v>0</v>
      </c>
      <c r="AZ58" s="210">
        <f>Ethernet!M378</f>
        <v>0</v>
      </c>
      <c r="BB58" s="139" t="str">
        <f t="shared" si="3"/>
        <v>40G 10 km QSFP+</v>
      </c>
      <c r="BC58" s="210">
        <f>Ethernet!C464</f>
        <v>0</v>
      </c>
      <c r="BD58" s="210">
        <f>Ethernet!D464</f>
        <v>0</v>
      </c>
      <c r="BE58" s="210">
        <f>Ethernet!E464</f>
        <v>0</v>
      </c>
      <c r="BF58" s="210">
        <f>Ethernet!F464</f>
        <v>0</v>
      </c>
      <c r="BG58" s="210">
        <f>Ethernet!G464</f>
        <v>0</v>
      </c>
      <c r="BH58" s="210">
        <f>Ethernet!H464</f>
        <v>0</v>
      </c>
      <c r="BI58" s="210">
        <f>Ethernet!I464</f>
        <v>0</v>
      </c>
      <c r="BJ58" s="210">
        <f>Ethernet!J464</f>
        <v>0</v>
      </c>
      <c r="BK58" s="210">
        <f>Ethernet!K464</f>
        <v>0</v>
      </c>
      <c r="BL58" s="210">
        <f>Ethernet!L464</f>
        <v>0</v>
      </c>
      <c r="BM58" s="210">
        <f>Ethernet!M464</f>
        <v>0</v>
      </c>
      <c r="BO58" s="139" t="str">
        <f t="shared" si="4"/>
        <v>40G 10 km QSFP+</v>
      </c>
      <c r="BP58" s="272"/>
      <c r="BQ58" s="272"/>
      <c r="BR58" s="272"/>
      <c r="BS58" s="272"/>
      <c r="BT58" s="272"/>
      <c r="BU58" s="272"/>
      <c r="BV58" s="272"/>
      <c r="BW58" s="272"/>
      <c r="BX58" s="272"/>
      <c r="BY58" s="272"/>
      <c r="BZ58" s="272"/>
      <c r="CB58" s="139" t="str">
        <f t="shared" si="5"/>
        <v>40G 10 km QSFP+</v>
      </c>
      <c r="CC58" s="272"/>
      <c r="CD58" s="272"/>
      <c r="CE58" s="272"/>
      <c r="CF58" s="272"/>
      <c r="CG58" s="272"/>
      <c r="CH58" s="272"/>
      <c r="CI58" s="272"/>
      <c r="CJ58" s="272"/>
      <c r="CK58" s="272"/>
      <c r="CL58" s="272"/>
      <c r="CM58" s="272"/>
      <c r="CN58" s="214"/>
      <c r="CP58" s="270"/>
      <c r="CQ58" s="270"/>
      <c r="CR58" s="301"/>
      <c r="CS58" s="293">
        <v>1</v>
      </c>
      <c r="CT58" s="265">
        <v>1</v>
      </c>
      <c r="CU58" s="300">
        <v>1</v>
      </c>
      <c r="CV58" s="295"/>
      <c r="CW58" s="270"/>
      <c r="CX58" s="278"/>
      <c r="CY58" s="284"/>
      <c r="CZ58" s="270"/>
      <c r="DA58" s="278"/>
      <c r="DB58" s="284"/>
      <c r="DC58" s="270"/>
      <c r="DD58" s="301"/>
      <c r="DE58" s="295"/>
      <c r="DF58" s="270"/>
      <c r="DG58" s="278"/>
      <c r="DH58" s="284"/>
      <c r="DI58" s="270"/>
      <c r="DJ58" s="270"/>
      <c r="DL58" s="139" t="str">
        <f t="shared" si="139"/>
        <v>40G 10 km QSFP+</v>
      </c>
      <c r="DM58" s="210">
        <f t="shared" si="7"/>
        <v>269337</v>
      </c>
      <c r="DN58" s="210">
        <f t="shared" si="8"/>
        <v>345066</v>
      </c>
      <c r="DO58" s="210">
        <f t="shared" si="9"/>
        <v>0</v>
      </c>
      <c r="DP58" s="210">
        <f t="shared" si="10"/>
        <v>0</v>
      </c>
      <c r="DQ58" s="210">
        <f t="shared" si="11"/>
        <v>0</v>
      </c>
      <c r="DR58" s="210">
        <f t="shared" si="12"/>
        <v>0</v>
      </c>
      <c r="DS58" s="210">
        <f t="shared" si="13"/>
        <v>0</v>
      </c>
      <c r="DT58" s="210">
        <f t="shared" si="14"/>
        <v>0</v>
      </c>
      <c r="DU58" s="210">
        <f t="shared" si="15"/>
        <v>0</v>
      </c>
      <c r="DV58" s="210">
        <f t="shared" si="16"/>
        <v>0</v>
      </c>
      <c r="DW58" s="210">
        <f t="shared" si="17"/>
        <v>0</v>
      </c>
      <c r="DY58" s="139" t="str">
        <f t="shared" si="140"/>
        <v>40G 10 km QSFP+</v>
      </c>
      <c r="DZ58" s="210">
        <f t="shared" si="19"/>
        <v>0</v>
      </c>
      <c r="EA58" s="210">
        <f t="shared" si="20"/>
        <v>0</v>
      </c>
      <c r="EB58" s="210">
        <f t="shared" si="21"/>
        <v>0</v>
      </c>
      <c r="EC58" s="210">
        <f t="shared" si="22"/>
        <v>0</v>
      </c>
      <c r="ED58" s="210">
        <f t="shared" si="23"/>
        <v>0</v>
      </c>
      <c r="EE58" s="210">
        <f t="shared" si="24"/>
        <v>0</v>
      </c>
      <c r="EF58" s="210">
        <f t="shared" si="25"/>
        <v>0</v>
      </c>
      <c r="EG58" s="210">
        <f t="shared" si="26"/>
        <v>0</v>
      </c>
      <c r="EH58" s="210">
        <f t="shared" si="27"/>
        <v>0</v>
      </c>
      <c r="EI58" s="210">
        <f t="shared" si="28"/>
        <v>0</v>
      </c>
      <c r="EJ58" s="210">
        <f t="shared" si="29"/>
        <v>0</v>
      </c>
      <c r="EL58" s="139" t="str">
        <f t="shared" si="141"/>
        <v>40G 10 km QSFP+</v>
      </c>
      <c r="EM58" s="210">
        <f t="shared" si="31"/>
        <v>269337</v>
      </c>
      <c r="EN58" s="210">
        <f t="shared" si="32"/>
        <v>345066</v>
      </c>
      <c r="EO58" s="210">
        <f t="shared" si="33"/>
        <v>0</v>
      </c>
      <c r="EP58" s="210">
        <f t="shared" si="34"/>
        <v>0</v>
      </c>
      <c r="EQ58" s="210">
        <f t="shared" si="35"/>
        <v>0</v>
      </c>
      <c r="ER58" s="210">
        <f t="shared" si="36"/>
        <v>0</v>
      </c>
      <c r="ES58" s="210">
        <f t="shared" si="37"/>
        <v>0</v>
      </c>
      <c r="ET58" s="210">
        <f t="shared" si="38"/>
        <v>0</v>
      </c>
      <c r="EU58" s="210">
        <f t="shared" si="39"/>
        <v>0</v>
      </c>
      <c r="EV58" s="210">
        <f t="shared" si="40"/>
        <v>0</v>
      </c>
      <c r="EW58" s="210">
        <f t="shared" si="41"/>
        <v>0</v>
      </c>
      <c r="EY58" s="139" t="str">
        <f t="shared" si="42"/>
        <v>40G 10 km QSFP+</v>
      </c>
      <c r="EZ58" s="210">
        <f t="shared" si="142"/>
        <v>269337</v>
      </c>
      <c r="FA58" s="210">
        <f t="shared" si="143"/>
        <v>345066</v>
      </c>
      <c r="FB58" s="210">
        <f t="shared" si="144"/>
        <v>0</v>
      </c>
      <c r="FC58" s="210">
        <f t="shared" si="145"/>
        <v>0</v>
      </c>
      <c r="FD58" s="210">
        <f t="shared" si="146"/>
        <v>0</v>
      </c>
      <c r="FE58" s="210">
        <f t="shared" si="147"/>
        <v>0</v>
      </c>
      <c r="FF58" s="210">
        <f t="shared" si="148"/>
        <v>0</v>
      </c>
      <c r="FG58" s="210">
        <f t="shared" si="149"/>
        <v>0</v>
      </c>
      <c r="FH58" s="210">
        <f t="shared" si="150"/>
        <v>0</v>
      </c>
      <c r="FI58" s="210">
        <f t="shared" si="151"/>
        <v>0</v>
      </c>
      <c r="FJ58" s="210">
        <f t="shared" si="152"/>
        <v>0</v>
      </c>
      <c r="FL58" s="139" t="str">
        <f t="shared" si="153"/>
        <v>40G 10 km QSFP+</v>
      </c>
      <c r="FM58" s="233">
        <f t="shared" si="55"/>
        <v>0.80801100000000003</v>
      </c>
      <c r="FN58" s="233">
        <f t="shared" si="56"/>
        <v>1.0351980000000001</v>
      </c>
      <c r="FO58" s="233">
        <f t="shared" si="57"/>
        <v>0</v>
      </c>
      <c r="FP58" s="233">
        <f t="shared" si="58"/>
        <v>0</v>
      </c>
      <c r="FQ58" s="233">
        <f t="shared" si="59"/>
        <v>0</v>
      </c>
      <c r="FR58" s="233">
        <f t="shared" si="60"/>
        <v>0</v>
      </c>
      <c r="FS58" s="233">
        <f t="shared" si="61"/>
        <v>0</v>
      </c>
      <c r="FT58" s="233">
        <f t="shared" si="62"/>
        <v>0</v>
      </c>
      <c r="FU58" s="233">
        <f t="shared" si="63"/>
        <v>0</v>
      </c>
      <c r="FV58" s="233">
        <f t="shared" si="64"/>
        <v>0</v>
      </c>
      <c r="FW58" s="233">
        <f t="shared" si="65"/>
        <v>0</v>
      </c>
      <c r="FY58" s="139" t="str">
        <f t="shared" si="154"/>
        <v>40G 10 km QSFP+</v>
      </c>
      <c r="FZ58" s="233">
        <f t="shared" si="67"/>
        <v>0</v>
      </c>
      <c r="GA58" s="233">
        <f t="shared" si="68"/>
        <v>0</v>
      </c>
      <c r="GB58" s="233">
        <f t="shared" si="69"/>
        <v>0</v>
      </c>
      <c r="GC58" s="233">
        <f t="shared" si="70"/>
        <v>0</v>
      </c>
      <c r="GD58" s="233">
        <f t="shared" si="71"/>
        <v>0</v>
      </c>
      <c r="GE58" s="233">
        <f t="shared" si="72"/>
        <v>0</v>
      </c>
      <c r="GF58" s="233">
        <f t="shared" si="73"/>
        <v>0</v>
      </c>
      <c r="GG58" s="233">
        <f t="shared" si="74"/>
        <v>0</v>
      </c>
      <c r="GH58" s="233">
        <f t="shared" si="75"/>
        <v>0</v>
      </c>
      <c r="GI58" s="233">
        <f t="shared" si="76"/>
        <v>0</v>
      </c>
      <c r="GJ58" s="233">
        <f t="shared" si="77"/>
        <v>0</v>
      </c>
      <c r="GL58" s="139" t="str">
        <f t="shared" si="155"/>
        <v>40G 10 km QSFP+</v>
      </c>
      <c r="GM58" s="310">
        <f t="shared" si="79"/>
        <v>1.3466849999999999</v>
      </c>
      <c r="GN58" s="310">
        <f t="shared" si="80"/>
        <v>1.72533</v>
      </c>
      <c r="GO58" s="310">
        <f t="shared" si="81"/>
        <v>0</v>
      </c>
      <c r="GP58" s="310">
        <f t="shared" si="82"/>
        <v>0</v>
      </c>
      <c r="GQ58" s="310">
        <f t="shared" si="83"/>
        <v>0</v>
      </c>
      <c r="GR58" s="310">
        <f t="shared" si="84"/>
        <v>0</v>
      </c>
      <c r="GS58" s="310">
        <f t="shared" si="85"/>
        <v>0</v>
      </c>
      <c r="GT58" s="310">
        <f t="shared" si="86"/>
        <v>0</v>
      </c>
      <c r="GU58" s="310">
        <f t="shared" si="87"/>
        <v>0</v>
      </c>
      <c r="GV58" s="310">
        <f t="shared" si="88"/>
        <v>0</v>
      </c>
      <c r="GW58" s="310">
        <f t="shared" si="89"/>
        <v>0</v>
      </c>
      <c r="GY58" s="139" t="str">
        <f t="shared" si="90"/>
        <v>40G 10 km QSFP+</v>
      </c>
      <c r="GZ58" s="307">
        <f>IF(EZ58=0,"",($HE$5*10^-6*Ethernet!P726*'Lenses &amp; detectors'!EZ58))</f>
        <v>7.3078728359999969</v>
      </c>
      <c r="HA58" s="307">
        <f>IF(FA58=0,"",($HE$5*10^-6*Ethernet!Q726*'Lenses &amp; detectors'!FA58))</f>
        <v>6.4261581213975676</v>
      </c>
      <c r="HB58" s="307" t="str">
        <f>IF(FB58=0,"",($HE$5*10^-6*Ethernet!R726*'Lenses &amp; detectors'!FB58))</f>
        <v/>
      </c>
      <c r="HC58" s="307" t="str">
        <f>IF(FC58=0,"",($HE$5*10^-6*Ethernet!S726*'Lenses &amp; detectors'!FC58))</f>
        <v/>
      </c>
      <c r="HD58" s="307" t="str">
        <f>IF(FD58=0,"",($HE$5*10^-6*Ethernet!T726*'Lenses &amp; detectors'!FD58))</f>
        <v/>
      </c>
      <c r="HE58" s="307" t="str">
        <f>IF(FE58=0,"",($HE$5*10^-6*Ethernet!U726*'Lenses &amp; detectors'!FE58))</f>
        <v/>
      </c>
      <c r="HF58" s="307" t="str">
        <f>IF(FF58=0,"",($HE$5*10^-6*Ethernet!V726*'Lenses &amp; detectors'!FF58))</f>
        <v/>
      </c>
      <c r="HG58" s="307" t="str">
        <f>IF(FG58=0,"",($HE$5*10^-6*Ethernet!W726*'Lenses &amp; detectors'!FG58))</f>
        <v/>
      </c>
      <c r="HH58" s="307" t="str">
        <f>IF(FH58=0,"",($HE$5*10^-6*Ethernet!X726*'Lenses &amp; detectors'!FH58))</f>
        <v/>
      </c>
      <c r="HI58" s="307" t="str">
        <f>IF(FI58=0,"",($HE$5*10^-6*Ethernet!Y726*'Lenses &amp; detectors'!FI58))</f>
        <v/>
      </c>
      <c r="HJ58" s="307" t="str">
        <f>IF(FJ58=0,"",($HE$5*10^-6*Ethernet!Z726*'Lenses &amp; detectors'!FJ58))</f>
        <v/>
      </c>
      <c r="HL58" s="139" t="str">
        <f t="shared" si="91"/>
        <v>40G 10 km QSFP+</v>
      </c>
      <c r="HM58" s="233">
        <f t="shared" si="92"/>
        <v>3</v>
      </c>
      <c r="HN58" s="233">
        <f t="shared" si="93"/>
        <v>3.0000000000000004</v>
      </c>
      <c r="HO58" s="233" t="str">
        <f t="shared" si="94"/>
        <v/>
      </c>
      <c r="HP58" s="233" t="str">
        <f t="shared" si="95"/>
        <v/>
      </c>
      <c r="HQ58" s="233" t="str">
        <f t="shared" si="96"/>
        <v/>
      </c>
      <c r="HR58" s="233" t="str">
        <f t="shared" si="97"/>
        <v/>
      </c>
      <c r="HS58" s="233" t="str">
        <f t="shared" si="98"/>
        <v/>
      </c>
      <c r="HT58" s="233" t="str">
        <f t="shared" si="99"/>
        <v/>
      </c>
      <c r="HU58" s="233" t="str">
        <f t="shared" si="100"/>
        <v/>
      </c>
      <c r="HV58" s="233" t="str">
        <f t="shared" si="101"/>
        <v/>
      </c>
      <c r="HW58" s="233" t="str">
        <f t="shared" si="102"/>
        <v/>
      </c>
      <c r="HY58" s="139" t="str">
        <f t="shared" si="103"/>
        <v>40G 10 km QSFP+</v>
      </c>
      <c r="HZ58" s="233" t="str">
        <f t="shared" si="104"/>
        <v/>
      </c>
      <c r="IA58" s="233" t="str">
        <f t="shared" si="105"/>
        <v/>
      </c>
      <c r="IB58" s="233" t="str">
        <f t="shared" si="106"/>
        <v/>
      </c>
      <c r="IC58" s="233" t="str">
        <f t="shared" si="107"/>
        <v/>
      </c>
      <c r="ID58" s="233" t="str">
        <f t="shared" si="108"/>
        <v/>
      </c>
      <c r="IE58" s="233" t="str">
        <f t="shared" si="109"/>
        <v/>
      </c>
      <c r="IF58" s="233" t="str">
        <f t="shared" si="110"/>
        <v/>
      </c>
      <c r="IG58" s="233" t="str">
        <f t="shared" si="111"/>
        <v/>
      </c>
      <c r="IH58" s="233" t="str">
        <f t="shared" si="112"/>
        <v/>
      </c>
      <c r="II58" s="233" t="str">
        <f t="shared" si="113"/>
        <v/>
      </c>
      <c r="IJ58" s="233" t="str">
        <f t="shared" si="114"/>
        <v/>
      </c>
      <c r="IL58" s="139" t="str">
        <f t="shared" si="115"/>
        <v>40G 10 km QSFP+</v>
      </c>
      <c r="IM58" s="233">
        <f t="shared" si="116"/>
        <v>5</v>
      </c>
      <c r="IN58" s="233">
        <f t="shared" si="117"/>
        <v>5</v>
      </c>
      <c r="IO58" s="233" t="str">
        <f t="shared" si="118"/>
        <v/>
      </c>
      <c r="IP58" s="233" t="str">
        <f t="shared" si="119"/>
        <v/>
      </c>
      <c r="IQ58" s="233" t="str">
        <f t="shared" si="120"/>
        <v/>
      </c>
      <c r="IR58" s="233" t="str">
        <f t="shared" si="121"/>
        <v/>
      </c>
      <c r="IS58" s="233" t="str">
        <f t="shared" si="122"/>
        <v/>
      </c>
      <c r="IT58" s="233" t="str">
        <f t="shared" si="123"/>
        <v/>
      </c>
      <c r="IU58" s="233" t="str">
        <f t="shared" si="124"/>
        <v/>
      </c>
      <c r="IV58" s="233" t="str">
        <f t="shared" si="125"/>
        <v/>
      </c>
      <c r="IW58" s="233" t="str">
        <f t="shared" si="126"/>
        <v/>
      </c>
      <c r="IY58" s="139" t="str">
        <f t="shared" si="127"/>
        <v>40G 10 km QSFP+</v>
      </c>
      <c r="IZ58" s="233">
        <f t="shared" si="128"/>
        <v>27.132821840296717</v>
      </c>
      <c r="JA58" s="233">
        <f t="shared" si="129"/>
        <v>18.622982621868186</v>
      </c>
      <c r="JB58" s="233" t="str">
        <f t="shared" si="130"/>
        <v/>
      </c>
      <c r="JC58" s="233" t="str">
        <f t="shared" si="131"/>
        <v/>
      </c>
      <c r="JD58" s="233" t="str">
        <f t="shared" si="132"/>
        <v/>
      </c>
      <c r="JE58" s="233" t="str">
        <f t="shared" si="133"/>
        <v/>
      </c>
      <c r="JF58" s="233" t="str">
        <f t="shared" si="134"/>
        <v/>
      </c>
      <c r="JG58" s="233" t="str">
        <f t="shared" si="135"/>
        <v/>
      </c>
      <c r="JH58" s="233" t="str">
        <f t="shared" si="136"/>
        <v/>
      </c>
      <c r="JI58" s="233" t="str">
        <f t="shared" si="137"/>
        <v/>
      </c>
      <c r="JJ58" s="233" t="str">
        <f t="shared" si="138"/>
        <v/>
      </c>
    </row>
    <row r="59" spans="1:270">
      <c r="A59" s="110" t="s">
        <v>34</v>
      </c>
      <c r="B59" s="139" t="str">
        <f>Ethernet!B207</f>
        <v>40G 40 km QSFP+</v>
      </c>
      <c r="C59" s="210">
        <f>Ethernet!C207</f>
        <v>0</v>
      </c>
      <c r="D59" s="210">
        <f>Ethernet!D207</f>
        <v>0</v>
      </c>
      <c r="E59" s="210">
        <f>Ethernet!E207</f>
        <v>0</v>
      </c>
      <c r="F59" s="210">
        <f>Ethernet!F207</f>
        <v>0</v>
      </c>
      <c r="G59" s="210">
        <f>Ethernet!G207</f>
        <v>0</v>
      </c>
      <c r="H59" s="210">
        <f>Ethernet!H207</f>
        <v>0</v>
      </c>
      <c r="I59" s="210">
        <f>Ethernet!I207</f>
        <v>0</v>
      </c>
      <c r="J59" s="210">
        <f>Ethernet!J207</f>
        <v>0</v>
      </c>
      <c r="K59" s="210">
        <f>Ethernet!K207</f>
        <v>0</v>
      </c>
      <c r="L59" s="210">
        <f>Ethernet!L207</f>
        <v>0</v>
      </c>
      <c r="M59" s="210">
        <f>Ethernet!M207</f>
        <v>0</v>
      </c>
      <c r="O59" s="139" t="str">
        <f t="shared" si="0"/>
        <v>40G 40 km QSFP+</v>
      </c>
      <c r="P59" s="210">
        <f>Ethernet!C293</f>
        <v>8224</v>
      </c>
      <c r="Q59" s="210">
        <f>Ethernet!D293</f>
        <v>4475</v>
      </c>
      <c r="R59" s="210">
        <f>Ethernet!E293</f>
        <v>0</v>
      </c>
      <c r="S59" s="210">
        <f>Ethernet!F293</f>
        <v>0</v>
      </c>
      <c r="T59" s="210">
        <f>Ethernet!G293</f>
        <v>0</v>
      </c>
      <c r="U59" s="210">
        <f>Ethernet!H293</f>
        <v>0</v>
      </c>
      <c r="V59" s="210">
        <f>Ethernet!I293</f>
        <v>0</v>
      </c>
      <c r="W59" s="210">
        <f>Ethernet!J293</f>
        <v>0</v>
      </c>
      <c r="X59" s="210">
        <f>Ethernet!K293</f>
        <v>0</v>
      </c>
      <c r="Y59" s="210">
        <f>Ethernet!L293</f>
        <v>0</v>
      </c>
      <c r="Z59" s="210">
        <f>Ethernet!M293</f>
        <v>0</v>
      </c>
      <c r="AB59" s="139" t="str">
        <f t="shared" si="1"/>
        <v>40G 40 km QSFP+</v>
      </c>
      <c r="AC59" s="210">
        <f>Ethernet!C121</f>
        <v>0</v>
      </c>
      <c r="AD59" s="210">
        <f>Ethernet!D121</f>
        <v>0</v>
      </c>
      <c r="AE59" s="210">
        <f>Ethernet!E121</f>
        <v>0</v>
      </c>
      <c r="AF59" s="210">
        <f>Ethernet!F121</f>
        <v>0</v>
      </c>
      <c r="AG59" s="210">
        <f>Ethernet!G121</f>
        <v>0</v>
      </c>
      <c r="AH59" s="210">
        <f>Ethernet!H121</f>
        <v>0</v>
      </c>
      <c r="AI59" s="210">
        <f>Ethernet!I121</f>
        <v>0</v>
      </c>
      <c r="AJ59" s="210">
        <f>Ethernet!J121</f>
        <v>0</v>
      </c>
      <c r="AK59" s="210">
        <f>Ethernet!K121</f>
        <v>0</v>
      </c>
      <c r="AL59" s="210">
        <f>Ethernet!L121</f>
        <v>0</v>
      </c>
      <c r="AM59" s="210">
        <f>Ethernet!M121</f>
        <v>0</v>
      </c>
      <c r="AO59" s="139" t="str">
        <f t="shared" si="2"/>
        <v>40G 40 km QSFP+</v>
      </c>
      <c r="AP59" s="210">
        <f>Ethernet!C379</f>
        <v>0</v>
      </c>
      <c r="AQ59" s="210">
        <f>Ethernet!D379</f>
        <v>0</v>
      </c>
      <c r="AR59" s="210">
        <f>Ethernet!E379</f>
        <v>0</v>
      </c>
      <c r="AS59" s="210">
        <f>Ethernet!F379</f>
        <v>0</v>
      </c>
      <c r="AT59" s="210">
        <f>Ethernet!G379</f>
        <v>0</v>
      </c>
      <c r="AU59" s="210">
        <f>Ethernet!H379</f>
        <v>0</v>
      </c>
      <c r="AV59" s="210">
        <f>Ethernet!I379</f>
        <v>0</v>
      </c>
      <c r="AW59" s="210">
        <f>Ethernet!J379</f>
        <v>0</v>
      </c>
      <c r="AX59" s="210">
        <f>Ethernet!K379</f>
        <v>0</v>
      </c>
      <c r="AY59" s="210">
        <f>Ethernet!L379</f>
        <v>0</v>
      </c>
      <c r="AZ59" s="210">
        <f>Ethernet!M379</f>
        <v>0</v>
      </c>
      <c r="BB59" s="139" t="str">
        <f t="shared" si="3"/>
        <v>40G 40 km QSFP+</v>
      </c>
      <c r="BC59" s="210">
        <f>Ethernet!C465</f>
        <v>0</v>
      </c>
      <c r="BD59" s="210">
        <f>Ethernet!D465</f>
        <v>0</v>
      </c>
      <c r="BE59" s="210">
        <f>Ethernet!E465</f>
        <v>0</v>
      </c>
      <c r="BF59" s="210">
        <f>Ethernet!F465</f>
        <v>0</v>
      </c>
      <c r="BG59" s="210">
        <f>Ethernet!G465</f>
        <v>0</v>
      </c>
      <c r="BH59" s="210">
        <f>Ethernet!H465</f>
        <v>0</v>
      </c>
      <c r="BI59" s="210">
        <f>Ethernet!I465</f>
        <v>0</v>
      </c>
      <c r="BJ59" s="210">
        <f>Ethernet!J465</f>
        <v>0</v>
      </c>
      <c r="BK59" s="210">
        <f>Ethernet!K465</f>
        <v>0</v>
      </c>
      <c r="BL59" s="210">
        <f>Ethernet!L465</f>
        <v>0</v>
      </c>
      <c r="BM59" s="210">
        <f>Ethernet!M465</f>
        <v>0</v>
      </c>
      <c r="BO59" s="139" t="str">
        <f t="shared" si="4"/>
        <v>40G 40 km QSFP+</v>
      </c>
      <c r="BP59" s="272"/>
      <c r="BQ59" s="272"/>
      <c r="BR59" s="272"/>
      <c r="BS59" s="272"/>
      <c r="BT59" s="272"/>
      <c r="BU59" s="272"/>
      <c r="BV59" s="272"/>
      <c r="BW59" s="272"/>
      <c r="BX59" s="272"/>
      <c r="BY59" s="272"/>
      <c r="BZ59" s="272"/>
      <c r="CB59" s="139" t="str">
        <f t="shared" si="5"/>
        <v>40G 40 km QSFP+</v>
      </c>
      <c r="CC59" s="272"/>
      <c r="CD59" s="272"/>
      <c r="CE59" s="272"/>
      <c r="CF59" s="272"/>
      <c r="CG59" s="272"/>
      <c r="CH59" s="272"/>
      <c r="CI59" s="272"/>
      <c r="CJ59" s="272"/>
      <c r="CK59" s="272"/>
      <c r="CL59" s="272"/>
      <c r="CM59" s="272"/>
      <c r="CN59" s="214"/>
      <c r="CP59" s="270"/>
      <c r="CQ59" s="270"/>
      <c r="CR59" s="301"/>
      <c r="CS59" s="293">
        <v>1</v>
      </c>
      <c r="CT59" s="265">
        <v>1</v>
      </c>
      <c r="CU59" s="300">
        <v>1</v>
      </c>
      <c r="CV59" s="295"/>
      <c r="CW59" s="270"/>
      <c r="CX59" s="278"/>
      <c r="CY59" s="284"/>
      <c r="CZ59" s="270"/>
      <c r="DA59" s="278"/>
      <c r="DB59" s="284"/>
      <c r="DC59" s="270"/>
      <c r="DD59" s="301"/>
      <c r="DE59" s="295"/>
      <c r="DF59" s="270"/>
      <c r="DG59" s="278"/>
      <c r="DH59" s="284"/>
      <c r="DI59" s="270"/>
      <c r="DJ59" s="270"/>
      <c r="DL59" s="139" t="str">
        <f t="shared" si="139"/>
        <v>40G 40 km QSFP+</v>
      </c>
      <c r="DM59" s="210">
        <f t="shared" si="7"/>
        <v>8224</v>
      </c>
      <c r="DN59" s="210">
        <f t="shared" si="8"/>
        <v>4475</v>
      </c>
      <c r="DO59" s="210">
        <f t="shared" si="9"/>
        <v>0</v>
      </c>
      <c r="DP59" s="210">
        <f t="shared" si="10"/>
        <v>0</v>
      </c>
      <c r="DQ59" s="210">
        <f t="shared" si="11"/>
        <v>0</v>
      </c>
      <c r="DR59" s="210">
        <f t="shared" si="12"/>
        <v>0</v>
      </c>
      <c r="DS59" s="210">
        <f t="shared" si="13"/>
        <v>0</v>
      </c>
      <c r="DT59" s="210">
        <f t="shared" si="14"/>
        <v>0</v>
      </c>
      <c r="DU59" s="210">
        <f t="shared" si="15"/>
        <v>0</v>
      </c>
      <c r="DV59" s="210">
        <f t="shared" si="16"/>
        <v>0</v>
      </c>
      <c r="DW59" s="210">
        <f t="shared" si="17"/>
        <v>0</v>
      </c>
      <c r="DY59" s="139" t="str">
        <f t="shared" si="140"/>
        <v>40G 40 km QSFP+</v>
      </c>
      <c r="DZ59" s="210">
        <f t="shared" si="19"/>
        <v>0</v>
      </c>
      <c r="EA59" s="210">
        <f t="shared" si="20"/>
        <v>0</v>
      </c>
      <c r="EB59" s="210">
        <f t="shared" si="21"/>
        <v>0</v>
      </c>
      <c r="EC59" s="210">
        <f t="shared" si="22"/>
        <v>0</v>
      </c>
      <c r="ED59" s="210">
        <f t="shared" si="23"/>
        <v>0</v>
      </c>
      <c r="EE59" s="210">
        <f t="shared" si="24"/>
        <v>0</v>
      </c>
      <c r="EF59" s="210">
        <f t="shared" si="25"/>
        <v>0</v>
      </c>
      <c r="EG59" s="210">
        <f t="shared" si="26"/>
        <v>0</v>
      </c>
      <c r="EH59" s="210">
        <f t="shared" si="27"/>
        <v>0</v>
      </c>
      <c r="EI59" s="210">
        <f t="shared" si="28"/>
        <v>0</v>
      </c>
      <c r="EJ59" s="210">
        <f t="shared" si="29"/>
        <v>0</v>
      </c>
      <c r="EL59" s="139" t="str">
        <f t="shared" si="141"/>
        <v>40G 40 km QSFP+</v>
      </c>
      <c r="EM59" s="210">
        <f t="shared" si="31"/>
        <v>8224</v>
      </c>
      <c r="EN59" s="210">
        <f t="shared" si="32"/>
        <v>4475</v>
      </c>
      <c r="EO59" s="210">
        <f t="shared" si="33"/>
        <v>0</v>
      </c>
      <c r="EP59" s="210">
        <f t="shared" si="34"/>
        <v>0</v>
      </c>
      <c r="EQ59" s="210">
        <f t="shared" si="35"/>
        <v>0</v>
      </c>
      <c r="ER59" s="210">
        <f t="shared" si="36"/>
        <v>0</v>
      </c>
      <c r="ES59" s="210">
        <f t="shared" si="37"/>
        <v>0</v>
      </c>
      <c r="ET59" s="210">
        <f t="shared" si="38"/>
        <v>0</v>
      </c>
      <c r="EU59" s="210">
        <f t="shared" si="39"/>
        <v>0</v>
      </c>
      <c r="EV59" s="210">
        <f t="shared" si="40"/>
        <v>0</v>
      </c>
      <c r="EW59" s="210">
        <f t="shared" si="41"/>
        <v>0</v>
      </c>
      <c r="EY59" s="139" t="str">
        <f t="shared" si="42"/>
        <v>40G 40 km QSFP+</v>
      </c>
      <c r="EZ59" s="210">
        <f t="shared" si="142"/>
        <v>8224</v>
      </c>
      <c r="FA59" s="210">
        <f t="shared" si="143"/>
        <v>4475</v>
      </c>
      <c r="FB59" s="210">
        <f t="shared" si="144"/>
        <v>0</v>
      </c>
      <c r="FC59" s="210">
        <f t="shared" si="145"/>
        <v>0</v>
      </c>
      <c r="FD59" s="210">
        <f t="shared" si="146"/>
        <v>0</v>
      </c>
      <c r="FE59" s="210">
        <f t="shared" si="147"/>
        <v>0</v>
      </c>
      <c r="FF59" s="210">
        <f t="shared" si="148"/>
        <v>0</v>
      </c>
      <c r="FG59" s="210">
        <f t="shared" si="149"/>
        <v>0</v>
      </c>
      <c r="FH59" s="210">
        <f t="shared" si="150"/>
        <v>0</v>
      </c>
      <c r="FI59" s="210">
        <f t="shared" si="151"/>
        <v>0</v>
      </c>
      <c r="FJ59" s="210">
        <f t="shared" si="152"/>
        <v>0</v>
      </c>
      <c r="FL59" s="139" t="str">
        <f t="shared" si="153"/>
        <v>40G 40 km QSFP+</v>
      </c>
      <c r="FM59" s="233">
        <f t="shared" si="55"/>
        <v>2.4671999999999999E-2</v>
      </c>
      <c r="FN59" s="233">
        <f t="shared" si="56"/>
        <v>1.3424999999999999E-2</v>
      </c>
      <c r="FO59" s="233">
        <f t="shared" si="57"/>
        <v>0</v>
      </c>
      <c r="FP59" s="233">
        <f t="shared" si="58"/>
        <v>0</v>
      </c>
      <c r="FQ59" s="233">
        <f t="shared" si="59"/>
        <v>0</v>
      </c>
      <c r="FR59" s="233">
        <f t="shared" si="60"/>
        <v>0</v>
      </c>
      <c r="FS59" s="233">
        <f t="shared" si="61"/>
        <v>0</v>
      </c>
      <c r="FT59" s="233">
        <f t="shared" si="62"/>
        <v>0</v>
      </c>
      <c r="FU59" s="233">
        <f t="shared" si="63"/>
        <v>0</v>
      </c>
      <c r="FV59" s="233">
        <f t="shared" si="64"/>
        <v>0</v>
      </c>
      <c r="FW59" s="233">
        <f t="shared" si="65"/>
        <v>0</v>
      </c>
      <c r="FY59" s="139" t="str">
        <f t="shared" si="154"/>
        <v>40G 40 km QSFP+</v>
      </c>
      <c r="FZ59" s="233">
        <f t="shared" si="67"/>
        <v>0</v>
      </c>
      <c r="GA59" s="233">
        <f t="shared" si="68"/>
        <v>0</v>
      </c>
      <c r="GB59" s="233">
        <f t="shared" si="69"/>
        <v>0</v>
      </c>
      <c r="GC59" s="233">
        <f t="shared" si="70"/>
        <v>0</v>
      </c>
      <c r="GD59" s="233">
        <f t="shared" si="71"/>
        <v>0</v>
      </c>
      <c r="GE59" s="233">
        <f t="shared" si="72"/>
        <v>0</v>
      </c>
      <c r="GF59" s="233">
        <f t="shared" si="73"/>
        <v>0</v>
      </c>
      <c r="GG59" s="233">
        <f t="shared" si="74"/>
        <v>0</v>
      </c>
      <c r="GH59" s="233">
        <f t="shared" si="75"/>
        <v>0</v>
      </c>
      <c r="GI59" s="233">
        <f t="shared" si="76"/>
        <v>0</v>
      </c>
      <c r="GJ59" s="233">
        <f t="shared" si="77"/>
        <v>0</v>
      </c>
      <c r="GL59" s="139" t="str">
        <f t="shared" si="155"/>
        <v>40G 40 km QSFP+</v>
      </c>
      <c r="GM59" s="310">
        <f t="shared" si="79"/>
        <v>4.1119999999999997E-2</v>
      </c>
      <c r="GN59" s="310">
        <f t="shared" si="80"/>
        <v>2.2374999999999999E-2</v>
      </c>
      <c r="GO59" s="310">
        <f t="shared" si="81"/>
        <v>0</v>
      </c>
      <c r="GP59" s="310">
        <f t="shared" si="82"/>
        <v>0</v>
      </c>
      <c r="GQ59" s="310">
        <f t="shared" si="83"/>
        <v>0</v>
      </c>
      <c r="GR59" s="310">
        <f t="shared" si="84"/>
        <v>0</v>
      </c>
      <c r="GS59" s="310">
        <f t="shared" si="85"/>
        <v>0</v>
      </c>
      <c r="GT59" s="310">
        <f t="shared" si="86"/>
        <v>0</v>
      </c>
      <c r="GU59" s="310">
        <f t="shared" si="87"/>
        <v>0</v>
      </c>
      <c r="GV59" s="310">
        <f t="shared" si="88"/>
        <v>0</v>
      </c>
      <c r="GW59" s="310">
        <f t="shared" si="89"/>
        <v>0</v>
      </c>
      <c r="GY59" s="139" t="str">
        <f t="shared" si="90"/>
        <v>40G 40 km QSFP+</v>
      </c>
      <c r="GZ59" s="307">
        <f>IF(EZ59=0,"",($HE$5*10^-6*Ethernet!P727*'Lenses &amp; detectors'!EZ59))</f>
        <v>0.77411534999999954</v>
      </c>
      <c r="HA59" s="307">
        <f>IF(FA59=0,"",($HE$5*10^-6*Ethernet!Q727*'Lenses &amp; detectors'!FA59))</f>
        <v>0.30014797500000034</v>
      </c>
      <c r="HB59" s="307" t="str">
        <f>IF(FB59=0,"",($HE$5*10^-6*Ethernet!R727*'Lenses &amp; detectors'!FB59))</f>
        <v/>
      </c>
      <c r="HC59" s="307" t="str">
        <f>IF(FC59=0,"",($HE$5*10^-6*Ethernet!S727*'Lenses &amp; detectors'!FC59))</f>
        <v/>
      </c>
      <c r="HD59" s="307" t="str">
        <f>IF(FD59=0,"",($HE$5*10^-6*Ethernet!T727*'Lenses &amp; detectors'!FD59))</f>
        <v/>
      </c>
      <c r="HE59" s="307" t="str">
        <f>IF(FE59=0,"",($HE$5*10^-6*Ethernet!U727*'Lenses &amp; detectors'!FE59))</f>
        <v/>
      </c>
      <c r="HF59" s="307" t="str">
        <f>IF(FF59=0,"",($HE$5*10^-6*Ethernet!V727*'Lenses &amp; detectors'!FF59))</f>
        <v/>
      </c>
      <c r="HG59" s="307" t="str">
        <f>IF(FG59=0,"",($HE$5*10^-6*Ethernet!W727*'Lenses &amp; detectors'!FG59))</f>
        <v/>
      </c>
      <c r="HH59" s="307" t="str">
        <f>IF(FH59=0,"",($HE$5*10^-6*Ethernet!X727*'Lenses &amp; detectors'!FH59))</f>
        <v/>
      </c>
      <c r="HI59" s="307" t="str">
        <f>IF(FI59=0,"",($HE$5*10^-6*Ethernet!Y727*'Lenses &amp; detectors'!FI59))</f>
        <v/>
      </c>
      <c r="HJ59" s="307" t="str">
        <f>IF(FJ59=0,"",($HE$5*10^-6*Ethernet!Z727*'Lenses &amp; detectors'!FJ59))</f>
        <v/>
      </c>
      <c r="HL59" s="139" t="str">
        <f t="shared" si="91"/>
        <v>40G 40 km QSFP+</v>
      </c>
      <c r="HM59" s="233">
        <f t="shared" si="92"/>
        <v>3</v>
      </c>
      <c r="HN59" s="233">
        <f t="shared" si="93"/>
        <v>3</v>
      </c>
      <c r="HO59" s="233" t="str">
        <f t="shared" si="94"/>
        <v/>
      </c>
      <c r="HP59" s="233" t="str">
        <f t="shared" si="95"/>
        <v/>
      </c>
      <c r="HQ59" s="233" t="str">
        <f t="shared" si="96"/>
        <v/>
      </c>
      <c r="HR59" s="233" t="str">
        <f t="shared" si="97"/>
        <v/>
      </c>
      <c r="HS59" s="233" t="str">
        <f t="shared" si="98"/>
        <v/>
      </c>
      <c r="HT59" s="233" t="str">
        <f t="shared" si="99"/>
        <v/>
      </c>
      <c r="HU59" s="233" t="str">
        <f t="shared" si="100"/>
        <v/>
      </c>
      <c r="HV59" s="233" t="str">
        <f t="shared" si="101"/>
        <v/>
      </c>
      <c r="HW59" s="233" t="str">
        <f t="shared" si="102"/>
        <v/>
      </c>
      <c r="HY59" s="139" t="str">
        <f t="shared" si="103"/>
        <v>40G 40 km QSFP+</v>
      </c>
      <c r="HZ59" s="233" t="str">
        <f t="shared" si="104"/>
        <v/>
      </c>
      <c r="IA59" s="233" t="str">
        <f t="shared" si="105"/>
        <v/>
      </c>
      <c r="IB59" s="233" t="str">
        <f t="shared" si="106"/>
        <v/>
      </c>
      <c r="IC59" s="233" t="str">
        <f t="shared" si="107"/>
        <v/>
      </c>
      <c r="ID59" s="233" t="str">
        <f t="shared" si="108"/>
        <v/>
      </c>
      <c r="IE59" s="233" t="str">
        <f t="shared" si="109"/>
        <v/>
      </c>
      <c r="IF59" s="233" t="str">
        <f t="shared" si="110"/>
        <v/>
      </c>
      <c r="IG59" s="233" t="str">
        <f t="shared" si="111"/>
        <v/>
      </c>
      <c r="IH59" s="233" t="str">
        <f t="shared" si="112"/>
        <v/>
      </c>
      <c r="II59" s="233" t="str">
        <f t="shared" si="113"/>
        <v/>
      </c>
      <c r="IJ59" s="233" t="str">
        <f t="shared" si="114"/>
        <v/>
      </c>
      <c r="IL59" s="139" t="str">
        <f t="shared" si="115"/>
        <v>40G 40 km QSFP+</v>
      </c>
      <c r="IM59" s="233">
        <f t="shared" si="116"/>
        <v>5</v>
      </c>
      <c r="IN59" s="233">
        <f t="shared" si="117"/>
        <v>5</v>
      </c>
      <c r="IO59" s="233" t="str">
        <f t="shared" si="118"/>
        <v/>
      </c>
      <c r="IP59" s="233" t="str">
        <f t="shared" si="119"/>
        <v/>
      </c>
      <c r="IQ59" s="233" t="str">
        <f t="shared" si="120"/>
        <v/>
      </c>
      <c r="IR59" s="233" t="str">
        <f t="shared" si="121"/>
        <v/>
      </c>
      <c r="IS59" s="233" t="str">
        <f t="shared" si="122"/>
        <v/>
      </c>
      <c r="IT59" s="233" t="str">
        <f t="shared" si="123"/>
        <v/>
      </c>
      <c r="IU59" s="233" t="str">
        <f t="shared" si="124"/>
        <v/>
      </c>
      <c r="IV59" s="233" t="str">
        <f t="shared" si="125"/>
        <v/>
      </c>
      <c r="IW59" s="233" t="str">
        <f t="shared" si="126"/>
        <v/>
      </c>
      <c r="IY59" s="139" t="str">
        <f t="shared" si="127"/>
        <v>40G 40 km QSFP+</v>
      </c>
      <c r="IZ59" s="233">
        <f t="shared" si="128"/>
        <v>94.128812013618614</v>
      </c>
      <c r="JA59" s="233">
        <f t="shared" si="129"/>
        <v>67.072173184357609</v>
      </c>
      <c r="JB59" s="233" t="str">
        <f t="shared" si="130"/>
        <v/>
      </c>
      <c r="JC59" s="233" t="str">
        <f t="shared" si="131"/>
        <v/>
      </c>
      <c r="JD59" s="233" t="str">
        <f t="shared" si="132"/>
        <v/>
      </c>
      <c r="JE59" s="233" t="str">
        <f t="shared" si="133"/>
        <v/>
      </c>
      <c r="JF59" s="233" t="str">
        <f t="shared" si="134"/>
        <v/>
      </c>
      <c r="JG59" s="233" t="str">
        <f t="shared" si="135"/>
        <v/>
      </c>
      <c r="JH59" s="233" t="str">
        <f t="shared" si="136"/>
        <v/>
      </c>
      <c r="JI59" s="233" t="str">
        <f t="shared" si="137"/>
        <v/>
      </c>
      <c r="JJ59" s="233" t="str">
        <f t="shared" si="138"/>
        <v/>
      </c>
    </row>
    <row r="60" spans="1:270">
      <c r="A60" s="110" t="s">
        <v>34</v>
      </c>
      <c r="B60" s="139" t="str">
        <f>Ethernet!B208</f>
        <v>50G  100 m all</v>
      </c>
      <c r="C60" s="210">
        <f>Ethernet!C208</f>
        <v>0</v>
      </c>
      <c r="D60" s="210">
        <f>Ethernet!D208</f>
        <v>0</v>
      </c>
      <c r="E60" s="210">
        <f>Ethernet!E208</f>
        <v>0</v>
      </c>
      <c r="F60" s="210">
        <f>Ethernet!F208</f>
        <v>0</v>
      </c>
      <c r="G60" s="210">
        <f>Ethernet!G208</f>
        <v>0</v>
      </c>
      <c r="H60" s="210">
        <f>Ethernet!H208</f>
        <v>0</v>
      </c>
      <c r="I60" s="210">
        <f>Ethernet!I208</f>
        <v>0</v>
      </c>
      <c r="J60" s="210">
        <f>Ethernet!J208</f>
        <v>0</v>
      </c>
      <c r="K60" s="210">
        <f>Ethernet!K208</f>
        <v>0</v>
      </c>
      <c r="L60" s="210">
        <f>Ethernet!L208</f>
        <v>0</v>
      </c>
      <c r="M60" s="210">
        <f>Ethernet!M208</f>
        <v>0</v>
      </c>
      <c r="O60" s="139" t="str">
        <f t="shared" si="0"/>
        <v>50G  100 m all</v>
      </c>
      <c r="P60" s="210">
        <f>Ethernet!C294</f>
        <v>0</v>
      </c>
      <c r="Q60" s="210">
        <f>Ethernet!D294</f>
        <v>0</v>
      </c>
      <c r="R60" s="210">
        <f>Ethernet!E294</f>
        <v>0</v>
      </c>
      <c r="S60" s="210">
        <f>Ethernet!F294</f>
        <v>0</v>
      </c>
      <c r="T60" s="210">
        <f>Ethernet!G294</f>
        <v>0</v>
      </c>
      <c r="U60" s="210">
        <f>Ethernet!H294</f>
        <v>0</v>
      </c>
      <c r="V60" s="210">
        <f>Ethernet!I294</f>
        <v>0</v>
      </c>
      <c r="W60" s="210">
        <f>Ethernet!J294</f>
        <v>0</v>
      </c>
      <c r="X60" s="210">
        <f>Ethernet!K294</f>
        <v>0</v>
      </c>
      <c r="Y60" s="210">
        <f>Ethernet!L294</f>
        <v>0</v>
      </c>
      <c r="Z60" s="210">
        <f>Ethernet!M294</f>
        <v>0</v>
      </c>
      <c r="AB60" s="139" t="str">
        <f t="shared" si="1"/>
        <v>50G  100 m all</v>
      </c>
      <c r="AC60" s="210">
        <f>Ethernet!C122</f>
        <v>0</v>
      </c>
      <c r="AD60" s="210">
        <f>Ethernet!D122</f>
        <v>0</v>
      </c>
      <c r="AE60" s="210">
        <f>Ethernet!E122</f>
        <v>0</v>
      </c>
      <c r="AF60" s="210">
        <f>Ethernet!F122</f>
        <v>0</v>
      </c>
      <c r="AG60" s="210">
        <f>Ethernet!G122</f>
        <v>0</v>
      </c>
      <c r="AH60" s="210">
        <f>Ethernet!H122</f>
        <v>0</v>
      </c>
      <c r="AI60" s="210">
        <f>Ethernet!I122</f>
        <v>0</v>
      </c>
      <c r="AJ60" s="210">
        <f>Ethernet!J122</f>
        <v>0</v>
      </c>
      <c r="AK60" s="210">
        <f>Ethernet!K122</f>
        <v>0</v>
      </c>
      <c r="AL60" s="210">
        <f>Ethernet!L122</f>
        <v>0</v>
      </c>
      <c r="AM60" s="210">
        <f>Ethernet!M122</f>
        <v>0</v>
      </c>
      <c r="AO60" s="139" t="str">
        <f t="shared" si="2"/>
        <v>50G  100 m all</v>
      </c>
      <c r="AP60" s="210">
        <f>Ethernet!C380</f>
        <v>0</v>
      </c>
      <c r="AQ60" s="210">
        <f>Ethernet!D380</f>
        <v>0</v>
      </c>
      <c r="AR60" s="210">
        <f>Ethernet!E380</f>
        <v>0</v>
      </c>
      <c r="AS60" s="210">
        <f>Ethernet!F380</f>
        <v>0</v>
      </c>
      <c r="AT60" s="210">
        <f>Ethernet!G380</f>
        <v>0</v>
      </c>
      <c r="AU60" s="210">
        <f>Ethernet!H380</f>
        <v>0</v>
      </c>
      <c r="AV60" s="210">
        <f>Ethernet!I380</f>
        <v>0</v>
      </c>
      <c r="AW60" s="210">
        <f>Ethernet!J380</f>
        <v>0</v>
      </c>
      <c r="AX60" s="210">
        <f>Ethernet!K380</f>
        <v>0</v>
      </c>
      <c r="AY60" s="210">
        <f>Ethernet!L380</f>
        <v>0</v>
      </c>
      <c r="AZ60" s="210">
        <f>Ethernet!M380</f>
        <v>0</v>
      </c>
      <c r="BB60" s="139" t="str">
        <f t="shared" si="3"/>
        <v>50G  100 m all</v>
      </c>
      <c r="BC60" s="210">
        <f>Ethernet!C466</f>
        <v>0</v>
      </c>
      <c r="BD60" s="210">
        <f>Ethernet!D466</f>
        <v>0</v>
      </c>
      <c r="BE60" s="210">
        <f>Ethernet!E466</f>
        <v>0</v>
      </c>
      <c r="BF60" s="210">
        <f>Ethernet!F466</f>
        <v>0</v>
      </c>
      <c r="BG60" s="210">
        <f>Ethernet!G466</f>
        <v>0</v>
      </c>
      <c r="BH60" s="210">
        <f>Ethernet!H466</f>
        <v>0</v>
      </c>
      <c r="BI60" s="210">
        <f>Ethernet!I466</f>
        <v>0</v>
      </c>
      <c r="BJ60" s="210">
        <f>Ethernet!J466</f>
        <v>0</v>
      </c>
      <c r="BK60" s="210">
        <f>Ethernet!K466</f>
        <v>0</v>
      </c>
      <c r="BL60" s="210">
        <f>Ethernet!L466</f>
        <v>0</v>
      </c>
      <c r="BM60" s="210">
        <f>Ethernet!M466</f>
        <v>0</v>
      </c>
      <c r="BO60" s="139" t="str">
        <f t="shared" si="4"/>
        <v>50G  100 m all</v>
      </c>
      <c r="BP60" s="272"/>
      <c r="BQ60" s="272"/>
      <c r="BR60" s="272"/>
      <c r="BS60" s="272"/>
      <c r="BT60" s="272"/>
      <c r="BU60" s="272"/>
      <c r="BV60" s="272"/>
      <c r="BW60" s="272"/>
      <c r="BX60" s="272"/>
      <c r="BY60" s="272"/>
      <c r="BZ60" s="272"/>
      <c r="CB60" s="139" t="str">
        <f t="shared" si="5"/>
        <v>50G  100 m all</v>
      </c>
      <c r="CC60" s="272"/>
      <c r="CD60" s="272"/>
      <c r="CE60" s="272"/>
      <c r="CF60" s="272"/>
      <c r="CG60" s="272"/>
      <c r="CH60" s="272"/>
      <c r="CI60" s="272"/>
      <c r="CJ60" s="272"/>
      <c r="CK60" s="272"/>
      <c r="CL60" s="272"/>
      <c r="CM60" s="272"/>
      <c r="CN60" s="214"/>
      <c r="CP60" s="270"/>
      <c r="CQ60" s="270"/>
      <c r="CR60" s="301"/>
      <c r="CS60" s="293">
        <v>1</v>
      </c>
      <c r="CT60" s="265">
        <v>1</v>
      </c>
      <c r="CU60" s="300">
        <v>1</v>
      </c>
      <c r="CV60" s="295"/>
      <c r="CW60" s="270"/>
      <c r="CX60" s="278"/>
      <c r="CY60" s="285">
        <v>2</v>
      </c>
      <c r="CZ60" s="265">
        <v>0</v>
      </c>
      <c r="DA60" s="279">
        <v>1</v>
      </c>
      <c r="DB60" s="284"/>
      <c r="DC60" s="270"/>
      <c r="DD60" s="301"/>
      <c r="DE60" s="295"/>
      <c r="DF60" s="270"/>
      <c r="DG60" s="278"/>
      <c r="DH60" s="284"/>
      <c r="DI60" s="270"/>
      <c r="DJ60" s="270"/>
      <c r="DL60" s="139" t="str">
        <f t="shared" si="139"/>
        <v>50G  100 m all</v>
      </c>
      <c r="DM60" s="210">
        <f t="shared" si="7"/>
        <v>0</v>
      </c>
      <c r="DN60" s="210">
        <f t="shared" si="8"/>
        <v>0</v>
      </c>
      <c r="DO60" s="210">
        <f t="shared" si="9"/>
        <v>0</v>
      </c>
      <c r="DP60" s="210">
        <f t="shared" si="10"/>
        <v>0</v>
      </c>
      <c r="DQ60" s="210">
        <f t="shared" si="11"/>
        <v>0</v>
      </c>
      <c r="DR60" s="210">
        <f t="shared" si="12"/>
        <v>0</v>
      </c>
      <c r="DS60" s="210">
        <f t="shared" si="13"/>
        <v>0</v>
      </c>
      <c r="DT60" s="210">
        <f t="shared" si="14"/>
        <v>0</v>
      </c>
      <c r="DU60" s="210">
        <f t="shared" si="15"/>
        <v>0</v>
      </c>
      <c r="DV60" s="210">
        <f t="shared" si="16"/>
        <v>0</v>
      </c>
      <c r="DW60" s="210">
        <f t="shared" si="17"/>
        <v>0</v>
      </c>
      <c r="DY60" s="139" t="str">
        <f t="shared" si="140"/>
        <v>50G  100 m all</v>
      </c>
      <c r="DZ60" s="210">
        <f t="shared" si="19"/>
        <v>0</v>
      </c>
      <c r="EA60" s="210">
        <f t="shared" si="20"/>
        <v>0</v>
      </c>
      <c r="EB60" s="210">
        <f t="shared" si="21"/>
        <v>0</v>
      </c>
      <c r="EC60" s="210">
        <f t="shared" si="22"/>
        <v>0</v>
      </c>
      <c r="ED60" s="210">
        <f t="shared" si="23"/>
        <v>0</v>
      </c>
      <c r="EE60" s="210">
        <f t="shared" si="24"/>
        <v>0</v>
      </c>
      <c r="EF60" s="210">
        <f t="shared" si="25"/>
        <v>0</v>
      </c>
      <c r="EG60" s="210">
        <f t="shared" si="26"/>
        <v>0</v>
      </c>
      <c r="EH60" s="210">
        <f t="shared" si="27"/>
        <v>0</v>
      </c>
      <c r="EI60" s="210">
        <f t="shared" si="28"/>
        <v>0</v>
      </c>
      <c r="EJ60" s="210">
        <f t="shared" si="29"/>
        <v>0</v>
      </c>
      <c r="EL60" s="139" t="str">
        <f t="shared" si="141"/>
        <v>50G  100 m all</v>
      </c>
      <c r="EM60" s="210">
        <f t="shared" si="31"/>
        <v>0</v>
      </c>
      <c r="EN60" s="210">
        <f t="shared" si="32"/>
        <v>0</v>
      </c>
      <c r="EO60" s="210">
        <f t="shared" si="33"/>
        <v>0</v>
      </c>
      <c r="EP60" s="210">
        <f t="shared" si="34"/>
        <v>0</v>
      </c>
      <c r="EQ60" s="210">
        <f t="shared" si="35"/>
        <v>0</v>
      </c>
      <c r="ER60" s="210">
        <f t="shared" si="36"/>
        <v>0</v>
      </c>
      <c r="ES60" s="210">
        <f t="shared" si="37"/>
        <v>0</v>
      </c>
      <c r="ET60" s="210">
        <f t="shared" si="38"/>
        <v>0</v>
      </c>
      <c r="EU60" s="210">
        <f t="shared" si="39"/>
        <v>0</v>
      </c>
      <c r="EV60" s="210">
        <f t="shared" si="40"/>
        <v>0</v>
      </c>
      <c r="EW60" s="210">
        <f t="shared" si="41"/>
        <v>0</v>
      </c>
      <c r="EY60" s="139" t="str">
        <f t="shared" si="42"/>
        <v>50G  100 m all</v>
      </c>
      <c r="EZ60" s="210">
        <f t="shared" si="142"/>
        <v>0</v>
      </c>
      <c r="FA60" s="210">
        <f t="shared" si="143"/>
        <v>0</v>
      </c>
      <c r="FB60" s="210">
        <f t="shared" si="144"/>
        <v>0</v>
      </c>
      <c r="FC60" s="210">
        <f t="shared" si="145"/>
        <v>0</v>
      </c>
      <c r="FD60" s="210">
        <f t="shared" si="146"/>
        <v>0</v>
      </c>
      <c r="FE60" s="210">
        <f t="shared" si="147"/>
        <v>0</v>
      </c>
      <c r="FF60" s="210">
        <f t="shared" si="148"/>
        <v>0</v>
      </c>
      <c r="FG60" s="210">
        <f t="shared" si="149"/>
        <v>0</v>
      </c>
      <c r="FH60" s="210">
        <f t="shared" si="150"/>
        <v>0</v>
      </c>
      <c r="FI60" s="210">
        <f t="shared" si="151"/>
        <v>0</v>
      </c>
      <c r="FJ60" s="210">
        <f t="shared" si="152"/>
        <v>0</v>
      </c>
      <c r="FL60" s="139" t="str">
        <f t="shared" si="153"/>
        <v>50G  100 m all</v>
      </c>
      <c r="FM60" s="233">
        <f t="shared" si="55"/>
        <v>0</v>
      </c>
      <c r="FN60" s="233">
        <f t="shared" si="56"/>
        <v>0</v>
      </c>
      <c r="FO60" s="233">
        <f t="shared" si="57"/>
        <v>0</v>
      </c>
      <c r="FP60" s="233">
        <f t="shared" si="58"/>
        <v>0</v>
      </c>
      <c r="FQ60" s="233">
        <f t="shared" si="59"/>
        <v>0</v>
      </c>
      <c r="FR60" s="233">
        <f t="shared" si="60"/>
        <v>0</v>
      </c>
      <c r="FS60" s="233">
        <f t="shared" si="61"/>
        <v>0</v>
      </c>
      <c r="FT60" s="233">
        <f t="shared" si="62"/>
        <v>0</v>
      </c>
      <c r="FU60" s="233">
        <f t="shared" si="63"/>
        <v>0</v>
      </c>
      <c r="FV60" s="233">
        <f t="shared" si="64"/>
        <v>0</v>
      </c>
      <c r="FW60" s="233">
        <f t="shared" si="65"/>
        <v>0</v>
      </c>
      <c r="FY60" s="139" t="str">
        <f t="shared" si="154"/>
        <v>50G  100 m all</v>
      </c>
      <c r="FZ60" s="233">
        <f t="shared" si="67"/>
        <v>0</v>
      </c>
      <c r="GA60" s="233">
        <f t="shared" si="68"/>
        <v>0</v>
      </c>
      <c r="GB60" s="233">
        <f t="shared" si="69"/>
        <v>0</v>
      </c>
      <c r="GC60" s="233">
        <f t="shared" si="70"/>
        <v>0</v>
      </c>
      <c r="GD60" s="233">
        <f t="shared" si="71"/>
        <v>0</v>
      </c>
      <c r="GE60" s="233">
        <f t="shared" si="72"/>
        <v>0</v>
      </c>
      <c r="GF60" s="233">
        <f t="shared" si="73"/>
        <v>0</v>
      </c>
      <c r="GG60" s="233">
        <f t="shared" si="74"/>
        <v>0</v>
      </c>
      <c r="GH60" s="233">
        <f t="shared" si="75"/>
        <v>0</v>
      </c>
      <c r="GI60" s="233">
        <f t="shared" si="76"/>
        <v>0</v>
      </c>
      <c r="GJ60" s="233">
        <f t="shared" si="77"/>
        <v>0</v>
      </c>
      <c r="GL60" s="139" t="str">
        <f t="shared" si="155"/>
        <v>50G  100 m all</v>
      </c>
      <c r="GM60" s="310">
        <f t="shared" si="79"/>
        <v>0</v>
      </c>
      <c r="GN60" s="310">
        <f t="shared" si="80"/>
        <v>0</v>
      </c>
      <c r="GO60" s="310">
        <f t="shared" si="81"/>
        <v>0</v>
      </c>
      <c r="GP60" s="310">
        <f t="shared" si="82"/>
        <v>0</v>
      </c>
      <c r="GQ60" s="310">
        <f t="shared" si="83"/>
        <v>0</v>
      </c>
      <c r="GR60" s="310">
        <f t="shared" si="84"/>
        <v>0</v>
      </c>
      <c r="GS60" s="310">
        <f t="shared" si="85"/>
        <v>0</v>
      </c>
      <c r="GT60" s="310">
        <f t="shared" si="86"/>
        <v>0</v>
      </c>
      <c r="GU60" s="310">
        <f t="shared" si="87"/>
        <v>0</v>
      </c>
      <c r="GV60" s="310">
        <f t="shared" si="88"/>
        <v>0</v>
      </c>
      <c r="GW60" s="310">
        <f t="shared" si="89"/>
        <v>0</v>
      </c>
      <c r="GY60" s="139" t="str">
        <f t="shared" si="90"/>
        <v>50G  100 m all</v>
      </c>
      <c r="GZ60" s="307" t="str">
        <f>IF(EZ60=0,"",($HE$5*10^-6*Ethernet!P728*'Lenses &amp; detectors'!EZ60))</f>
        <v/>
      </c>
      <c r="HA60" s="307" t="str">
        <f>IF(FA60=0,"",($HE$5*10^-6*Ethernet!Q728*'Lenses &amp; detectors'!FA60))</f>
        <v/>
      </c>
      <c r="HB60" s="307" t="str">
        <f>IF(FB60=0,"",($HE$5*10^-6*Ethernet!R728*'Lenses &amp; detectors'!FB60))</f>
        <v/>
      </c>
      <c r="HC60" s="307" t="str">
        <f>IF(FC60=0,"",($HE$5*10^-6*Ethernet!S728*'Lenses &amp; detectors'!FC60))</f>
        <v/>
      </c>
      <c r="HD60" s="307" t="str">
        <f>IF(FD60=0,"",($HE$5*10^-6*Ethernet!T728*'Lenses &amp; detectors'!FD60))</f>
        <v/>
      </c>
      <c r="HE60" s="307" t="str">
        <f>IF(FE60=0,"",($HE$5*10^-6*Ethernet!U728*'Lenses &amp; detectors'!FE60))</f>
        <v/>
      </c>
      <c r="HF60" s="307" t="str">
        <f>IF(FF60=0,"",($HE$5*10^-6*Ethernet!V728*'Lenses &amp; detectors'!FF60))</f>
        <v/>
      </c>
      <c r="HG60" s="307" t="str">
        <f>IF(FG60=0,"",($HE$5*10^-6*Ethernet!W728*'Lenses &amp; detectors'!FG60))</f>
        <v/>
      </c>
      <c r="HH60" s="307" t="str">
        <f>IF(FH60=0,"",($HE$5*10^-6*Ethernet!X728*'Lenses &amp; detectors'!FH60))</f>
        <v/>
      </c>
      <c r="HI60" s="307" t="str">
        <f>IF(FI60=0,"",($HE$5*10^-6*Ethernet!Y728*'Lenses &amp; detectors'!FI60))</f>
        <v/>
      </c>
      <c r="HJ60" s="307" t="str">
        <f>IF(FJ60=0,"",($HE$5*10^-6*Ethernet!Z728*'Lenses &amp; detectors'!FJ60))</f>
        <v/>
      </c>
      <c r="HL60" s="139" t="str">
        <f t="shared" si="91"/>
        <v>50G  100 m all</v>
      </c>
      <c r="HM60" s="233" t="str">
        <f t="shared" si="92"/>
        <v/>
      </c>
      <c r="HN60" s="233" t="str">
        <f t="shared" si="93"/>
        <v/>
      </c>
      <c r="HO60" s="233" t="str">
        <f t="shared" si="94"/>
        <v/>
      </c>
      <c r="HP60" s="233" t="str">
        <f t="shared" si="95"/>
        <v/>
      </c>
      <c r="HQ60" s="233" t="str">
        <f t="shared" si="96"/>
        <v/>
      </c>
      <c r="HR60" s="233" t="str">
        <f t="shared" si="97"/>
        <v/>
      </c>
      <c r="HS60" s="233" t="str">
        <f t="shared" si="98"/>
        <v/>
      </c>
      <c r="HT60" s="233" t="str">
        <f t="shared" si="99"/>
        <v/>
      </c>
      <c r="HU60" s="233" t="str">
        <f t="shared" si="100"/>
        <v/>
      </c>
      <c r="HV60" s="233" t="str">
        <f t="shared" si="101"/>
        <v/>
      </c>
      <c r="HW60" s="233" t="str">
        <f t="shared" si="102"/>
        <v/>
      </c>
      <c r="HY60" s="139" t="str">
        <f t="shared" si="103"/>
        <v>50G  100 m all</v>
      </c>
      <c r="HZ60" s="233" t="str">
        <f t="shared" si="104"/>
        <v/>
      </c>
      <c r="IA60" s="233" t="str">
        <f t="shared" si="105"/>
        <v/>
      </c>
      <c r="IB60" s="233" t="str">
        <f t="shared" si="106"/>
        <v/>
      </c>
      <c r="IC60" s="233" t="str">
        <f t="shared" si="107"/>
        <v/>
      </c>
      <c r="ID60" s="233" t="str">
        <f t="shared" si="108"/>
        <v/>
      </c>
      <c r="IE60" s="233" t="str">
        <f t="shared" si="109"/>
        <v/>
      </c>
      <c r="IF60" s="233" t="str">
        <f t="shared" si="110"/>
        <v/>
      </c>
      <c r="IG60" s="233" t="str">
        <f t="shared" si="111"/>
        <v/>
      </c>
      <c r="IH60" s="233" t="str">
        <f t="shared" si="112"/>
        <v/>
      </c>
      <c r="II60" s="233" t="str">
        <f t="shared" si="113"/>
        <v/>
      </c>
      <c r="IJ60" s="233" t="str">
        <f t="shared" si="114"/>
        <v/>
      </c>
      <c r="IL60" s="139" t="str">
        <f t="shared" si="115"/>
        <v>50G  100 m all</v>
      </c>
      <c r="IM60" s="233" t="str">
        <f t="shared" si="116"/>
        <v/>
      </c>
      <c r="IN60" s="233" t="str">
        <f t="shared" si="117"/>
        <v/>
      </c>
      <c r="IO60" s="233" t="str">
        <f t="shared" si="118"/>
        <v/>
      </c>
      <c r="IP60" s="233" t="str">
        <f t="shared" si="119"/>
        <v/>
      </c>
      <c r="IQ60" s="233" t="str">
        <f t="shared" si="120"/>
        <v/>
      </c>
      <c r="IR60" s="233" t="str">
        <f t="shared" si="121"/>
        <v/>
      </c>
      <c r="IS60" s="233" t="str">
        <f t="shared" si="122"/>
        <v/>
      </c>
      <c r="IT60" s="233" t="str">
        <f t="shared" si="123"/>
        <v/>
      </c>
      <c r="IU60" s="233" t="str">
        <f t="shared" si="124"/>
        <v/>
      </c>
      <c r="IV60" s="233" t="str">
        <f t="shared" si="125"/>
        <v/>
      </c>
      <c r="IW60" s="233" t="str">
        <f t="shared" si="126"/>
        <v/>
      </c>
      <c r="IY60" s="139" t="str">
        <f t="shared" si="127"/>
        <v>50G  100 m all</v>
      </c>
      <c r="IZ60" s="233" t="str">
        <f t="shared" si="128"/>
        <v/>
      </c>
      <c r="JA60" s="233" t="str">
        <f t="shared" si="129"/>
        <v/>
      </c>
      <c r="JB60" s="233" t="str">
        <f t="shared" si="130"/>
        <v/>
      </c>
      <c r="JC60" s="233" t="str">
        <f t="shared" si="131"/>
        <v/>
      </c>
      <c r="JD60" s="233" t="str">
        <f t="shared" si="132"/>
        <v/>
      </c>
      <c r="JE60" s="233" t="str">
        <f t="shared" si="133"/>
        <v/>
      </c>
      <c r="JF60" s="233" t="str">
        <f t="shared" si="134"/>
        <v/>
      </c>
      <c r="JG60" s="233" t="str">
        <f t="shared" si="135"/>
        <v/>
      </c>
      <c r="JH60" s="233" t="str">
        <f t="shared" si="136"/>
        <v/>
      </c>
      <c r="JI60" s="233" t="str">
        <f t="shared" si="137"/>
        <v/>
      </c>
      <c r="JJ60" s="233" t="str">
        <f t="shared" si="138"/>
        <v/>
      </c>
    </row>
    <row r="61" spans="1:270">
      <c r="A61" s="110" t="s">
        <v>34</v>
      </c>
      <c r="B61" s="139" t="str">
        <f>Ethernet!B209</f>
        <v>50G  2 km all</v>
      </c>
      <c r="C61" s="210">
        <f>Ethernet!C209</f>
        <v>0</v>
      </c>
      <c r="D61" s="210">
        <f>Ethernet!D209</f>
        <v>0</v>
      </c>
      <c r="E61" s="210">
        <f>Ethernet!E209</f>
        <v>0</v>
      </c>
      <c r="F61" s="210">
        <f>Ethernet!F209</f>
        <v>0</v>
      </c>
      <c r="G61" s="210">
        <f>Ethernet!G209</f>
        <v>0</v>
      </c>
      <c r="H61" s="210">
        <f>Ethernet!H209</f>
        <v>0</v>
      </c>
      <c r="I61" s="210">
        <f>Ethernet!I209</f>
        <v>0</v>
      </c>
      <c r="J61" s="210">
        <f>Ethernet!J209</f>
        <v>0</v>
      </c>
      <c r="K61" s="210">
        <f>Ethernet!K209</f>
        <v>0</v>
      </c>
      <c r="L61" s="210">
        <f>Ethernet!L209</f>
        <v>0</v>
      </c>
      <c r="M61" s="210">
        <f>Ethernet!M209</f>
        <v>0</v>
      </c>
      <c r="O61" s="139" t="str">
        <f t="shared" si="0"/>
        <v>50G  2 km all</v>
      </c>
      <c r="P61" s="210">
        <f>Ethernet!C295</f>
        <v>0</v>
      </c>
      <c r="Q61" s="210">
        <f>Ethernet!D295</f>
        <v>0</v>
      </c>
      <c r="R61" s="210">
        <f>Ethernet!E295</f>
        <v>0</v>
      </c>
      <c r="S61" s="210">
        <f>Ethernet!F295</f>
        <v>0</v>
      </c>
      <c r="T61" s="210">
        <f>Ethernet!G295</f>
        <v>0</v>
      </c>
      <c r="U61" s="210">
        <f>Ethernet!H295</f>
        <v>0</v>
      </c>
      <c r="V61" s="210">
        <f>Ethernet!I295</f>
        <v>0</v>
      </c>
      <c r="W61" s="210">
        <f>Ethernet!J295</f>
        <v>0</v>
      </c>
      <c r="X61" s="210">
        <f>Ethernet!K295</f>
        <v>0</v>
      </c>
      <c r="Y61" s="210">
        <f>Ethernet!L295</f>
        <v>0</v>
      </c>
      <c r="Z61" s="210">
        <f>Ethernet!M295</f>
        <v>0</v>
      </c>
      <c r="AB61" s="139" t="str">
        <f t="shared" si="1"/>
        <v>50G  2 km all</v>
      </c>
      <c r="AC61" s="210">
        <f>Ethernet!C123</f>
        <v>0</v>
      </c>
      <c r="AD61" s="210">
        <f>Ethernet!D123</f>
        <v>0</v>
      </c>
      <c r="AE61" s="210">
        <f>Ethernet!E123</f>
        <v>0</v>
      </c>
      <c r="AF61" s="210">
        <f>Ethernet!F123</f>
        <v>0</v>
      </c>
      <c r="AG61" s="210">
        <f>Ethernet!G123</f>
        <v>0</v>
      </c>
      <c r="AH61" s="210">
        <f>Ethernet!H123</f>
        <v>0</v>
      </c>
      <c r="AI61" s="210">
        <f>Ethernet!I123</f>
        <v>0</v>
      </c>
      <c r="AJ61" s="210">
        <f>Ethernet!J123</f>
        <v>0</v>
      </c>
      <c r="AK61" s="210">
        <f>Ethernet!K123</f>
        <v>0</v>
      </c>
      <c r="AL61" s="210">
        <f>Ethernet!L123</f>
        <v>0</v>
      </c>
      <c r="AM61" s="210">
        <f>Ethernet!M123</f>
        <v>0</v>
      </c>
      <c r="AO61" s="139" t="str">
        <f t="shared" si="2"/>
        <v>50G  2 km all</v>
      </c>
      <c r="AP61" s="210">
        <f>Ethernet!C381</f>
        <v>0</v>
      </c>
      <c r="AQ61" s="210">
        <f>Ethernet!D381</f>
        <v>0</v>
      </c>
      <c r="AR61" s="210">
        <f>Ethernet!E381</f>
        <v>0</v>
      </c>
      <c r="AS61" s="210">
        <f>Ethernet!F381</f>
        <v>0</v>
      </c>
      <c r="AT61" s="210">
        <f>Ethernet!G381</f>
        <v>0</v>
      </c>
      <c r="AU61" s="210">
        <f>Ethernet!H381</f>
        <v>0</v>
      </c>
      <c r="AV61" s="210">
        <f>Ethernet!I381</f>
        <v>0</v>
      </c>
      <c r="AW61" s="210">
        <f>Ethernet!J381</f>
        <v>0</v>
      </c>
      <c r="AX61" s="210">
        <f>Ethernet!K381</f>
        <v>0</v>
      </c>
      <c r="AY61" s="210">
        <f>Ethernet!L381</f>
        <v>0</v>
      </c>
      <c r="AZ61" s="210">
        <f>Ethernet!M381</f>
        <v>0</v>
      </c>
      <c r="BB61" s="139" t="str">
        <f t="shared" si="3"/>
        <v>50G  2 km all</v>
      </c>
      <c r="BC61" s="210">
        <f>Ethernet!C467</f>
        <v>0</v>
      </c>
      <c r="BD61" s="210">
        <f>Ethernet!D467</f>
        <v>0</v>
      </c>
      <c r="BE61" s="210">
        <f>Ethernet!E467</f>
        <v>0</v>
      </c>
      <c r="BF61" s="210">
        <f>Ethernet!F467</f>
        <v>0</v>
      </c>
      <c r="BG61" s="210">
        <f>Ethernet!G467</f>
        <v>0</v>
      </c>
      <c r="BH61" s="210">
        <f>Ethernet!H467</f>
        <v>0</v>
      </c>
      <c r="BI61" s="210">
        <f>Ethernet!I467</f>
        <v>0</v>
      </c>
      <c r="BJ61" s="210">
        <f>Ethernet!J467</f>
        <v>0</v>
      </c>
      <c r="BK61" s="210">
        <f>Ethernet!K467</f>
        <v>0</v>
      </c>
      <c r="BL61" s="210">
        <f>Ethernet!L467</f>
        <v>0</v>
      </c>
      <c r="BM61" s="210">
        <f>Ethernet!M467</f>
        <v>0</v>
      </c>
      <c r="BO61" s="139" t="str">
        <f t="shared" si="4"/>
        <v>50G  2 km all</v>
      </c>
      <c r="BP61" s="272"/>
      <c r="BQ61" s="272"/>
      <c r="BR61" s="272"/>
      <c r="BS61" s="272"/>
      <c r="BT61" s="272"/>
      <c r="BU61" s="272"/>
      <c r="BV61" s="272"/>
      <c r="BW61" s="272"/>
      <c r="BX61" s="272"/>
      <c r="BY61" s="272"/>
      <c r="BZ61" s="272"/>
      <c r="CB61" s="139" t="str">
        <f t="shared" si="5"/>
        <v>50G  2 km all</v>
      </c>
      <c r="CC61" s="272"/>
      <c r="CD61" s="272"/>
      <c r="CE61" s="272"/>
      <c r="CF61" s="272"/>
      <c r="CG61" s="272"/>
      <c r="CH61" s="272"/>
      <c r="CI61" s="272"/>
      <c r="CJ61" s="272"/>
      <c r="CK61" s="272"/>
      <c r="CL61" s="272"/>
      <c r="CM61" s="272"/>
      <c r="CN61" s="214"/>
      <c r="CP61" s="293">
        <v>1</v>
      </c>
      <c r="CQ61" s="265">
        <v>1</v>
      </c>
      <c r="CR61" s="300">
        <v>1</v>
      </c>
      <c r="CS61" s="293">
        <v>1</v>
      </c>
      <c r="CT61" s="265">
        <v>1</v>
      </c>
      <c r="CU61" s="300">
        <v>1</v>
      </c>
      <c r="CV61" s="295"/>
      <c r="CW61" s="270"/>
      <c r="CX61" s="278"/>
      <c r="CY61" s="284"/>
      <c r="CZ61" s="270"/>
      <c r="DA61" s="278"/>
      <c r="DB61" s="284"/>
      <c r="DC61" s="270"/>
      <c r="DD61" s="301"/>
      <c r="DE61" s="295"/>
      <c r="DF61" s="270"/>
      <c r="DG61" s="278"/>
      <c r="DH61" s="284"/>
      <c r="DI61" s="270"/>
      <c r="DJ61" s="270"/>
      <c r="DL61" s="139" t="str">
        <f t="shared" si="139"/>
        <v>50G  2 km all</v>
      </c>
      <c r="DM61" s="210">
        <f t="shared" si="7"/>
        <v>0</v>
      </c>
      <c r="DN61" s="210">
        <f t="shared" si="8"/>
        <v>0</v>
      </c>
      <c r="DO61" s="210">
        <f t="shared" si="9"/>
        <v>0</v>
      </c>
      <c r="DP61" s="210">
        <f t="shared" si="10"/>
        <v>0</v>
      </c>
      <c r="DQ61" s="210">
        <f t="shared" si="11"/>
        <v>0</v>
      </c>
      <c r="DR61" s="210">
        <f t="shared" si="12"/>
        <v>0</v>
      </c>
      <c r="DS61" s="210">
        <f t="shared" si="13"/>
        <v>0</v>
      </c>
      <c r="DT61" s="210">
        <f t="shared" si="14"/>
        <v>0</v>
      </c>
      <c r="DU61" s="210">
        <f t="shared" si="15"/>
        <v>0</v>
      </c>
      <c r="DV61" s="210">
        <f t="shared" si="16"/>
        <v>0</v>
      </c>
      <c r="DW61" s="210">
        <f t="shared" si="17"/>
        <v>0</v>
      </c>
      <c r="DY61" s="139" t="str">
        <f t="shared" si="140"/>
        <v>50G  2 km all</v>
      </c>
      <c r="DZ61" s="210">
        <f t="shared" si="19"/>
        <v>0</v>
      </c>
      <c r="EA61" s="210">
        <f t="shared" si="20"/>
        <v>0</v>
      </c>
      <c r="EB61" s="210">
        <f t="shared" si="21"/>
        <v>0</v>
      </c>
      <c r="EC61" s="210">
        <f t="shared" si="22"/>
        <v>0</v>
      </c>
      <c r="ED61" s="210">
        <f t="shared" si="23"/>
        <v>0</v>
      </c>
      <c r="EE61" s="210">
        <f t="shared" si="24"/>
        <v>0</v>
      </c>
      <c r="EF61" s="210">
        <f t="shared" si="25"/>
        <v>0</v>
      </c>
      <c r="EG61" s="210">
        <f t="shared" si="26"/>
        <v>0</v>
      </c>
      <c r="EH61" s="210">
        <f t="shared" si="27"/>
        <v>0</v>
      </c>
      <c r="EI61" s="210">
        <f t="shared" si="28"/>
        <v>0</v>
      </c>
      <c r="EJ61" s="210">
        <f t="shared" si="29"/>
        <v>0</v>
      </c>
      <c r="EL61" s="139" t="str">
        <f t="shared" si="141"/>
        <v>50G  2 km all</v>
      </c>
      <c r="EM61" s="210">
        <f t="shared" si="31"/>
        <v>0</v>
      </c>
      <c r="EN61" s="210">
        <f t="shared" si="32"/>
        <v>0</v>
      </c>
      <c r="EO61" s="210">
        <f t="shared" si="33"/>
        <v>0</v>
      </c>
      <c r="EP61" s="210">
        <f t="shared" si="34"/>
        <v>0</v>
      </c>
      <c r="EQ61" s="210">
        <f t="shared" si="35"/>
        <v>0</v>
      </c>
      <c r="ER61" s="210">
        <f t="shared" si="36"/>
        <v>0</v>
      </c>
      <c r="ES61" s="210">
        <f t="shared" si="37"/>
        <v>0</v>
      </c>
      <c r="ET61" s="210">
        <f t="shared" si="38"/>
        <v>0</v>
      </c>
      <c r="EU61" s="210">
        <f t="shared" si="39"/>
        <v>0</v>
      </c>
      <c r="EV61" s="210">
        <f t="shared" si="40"/>
        <v>0</v>
      </c>
      <c r="EW61" s="210">
        <f t="shared" si="41"/>
        <v>0</v>
      </c>
      <c r="EY61" s="139" t="str">
        <f t="shared" si="42"/>
        <v>50G  2 km all</v>
      </c>
      <c r="EZ61" s="210">
        <f t="shared" si="142"/>
        <v>0</v>
      </c>
      <c r="FA61" s="210">
        <f t="shared" si="143"/>
        <v>0</v>
      </c>
      <c r="FB61" s="210">
        <f t="shared" si="144"/>
        <v>0</v>
      </c>
      <c r="FC61" s="210">
        <f t="shared" si="145"/>
        <v>0</v>
      </c>
      <c r="FD61" s="210">
        <f t="shared" si="146"/>
        <v>0</v>
      </c>
      <c r="FE61" s="210">
        <f t="shared" si="147"/>
        <v>0</v>
      </c>
      <c r="FF61" s="210">
        <f t="shared" si="148"/>
        <v>0</v>
      </c>
      <c r="FG61" s="210">
        <f t="shared" si="149"/>
        <v>0</v>
      </c>
      <c r="FH61" s="210">
        <f t="shared" si="150"/>
        <v>0</v>
      </c>
      <c r="FI61" s="210">
        <f t="shared" si="151"/>
        <v>0</v>
      </c>
      <c r="FJ61" s="210">
        <f t="shared" si="152"/>
        <v>0</v>
      </c>
      <c r="FL61" s="139" t="str">
        <f t="shared" si="153"/>
        <v>50G  2 km all</v>
      </c>
      <c r="FM61" s="233">
        <f t="shared" si="55"/>
        <v>0</v>
      </c>
      <c r="FN61" s="233">
        <f t="shared" si="56"/>
        <v>0</v>
      </c>
      <c r="FO61" s="233">
        <f t="shared" si="57"/>
        <v>0</v>
      </c>
      <c r="FP61" s="233">
        <f t="shared" si="58"/>
        <v>0</v>
      </c>
      <c r="FQ61" s="233">
        <f t="shared" si="59"/>
        <v>0</v>
      </c>
      <c r="FR61" s="233">
        <f t="shared" si="60"/>
        <v>0</v>
      </c>
      <c r="FS61" s="233">
        <f t="shared" si="61"/>
        <v>0</v>
      </c>
      <c r="FT61" s="233">
        <f t="shared" si="62"/>
        <v>0</v>
      </c>
      <c r="FU61" s="233">
        <f t="shared" si="63"/>
        <v>0</v>
      </c>
      <c r="FV61" s="233">
        <f t="shared" si="64"/>
        <v>0</v>
      </c>
      <c r="FW61" s="233">
        <f t="shared" si="65"/>
        <v>0</v>
      </c>
      <c r="FY61" s="139" t="str">
        <f t="shared" si="154"/>
        <v>50G  2 km all</v>
      </c>
      <c r="FZ61" s="233">
        <f t="shared" si="67"/>
        <v>0</v>
      </c>
      <c r="GA61" s="233">
        <f t="shared" si="68"/>
        <v>0</v>
      </c>
      <c r="GB61" s="233">
        <f t="shared" si="69"/>
        <v>0</v>
      </c>
      <c r="GC61" s="233">
        <f t="shared" si="70"/>
        <v>0</v>
      </c>
      <c r="GD61" s="233">
        <f t="shared" si="71"/>
        <v>0</v>
      </c>
      <c r="GE61" s="233">
        <f t="shared" si="72"/>
        <v>0</v>
      </c>
      <c r="GF61" s="233">
        <f t="shared" si="73"/>
        <v>0</v>
      </c>
      <c r="GG61" s="233">
        <f t="shared" si="74"/>
        <v>0</v>
      </c>
      <c r="GH61" s="233">
        <f t="shared" si="75"/>
        <v>0</v>
      </c>
      <c r="GI61" s="233">
        <f t="shared" si="76"/>
        <v>0</v>
      </c>
      <c r="GJ61" s="233">
        <f t="shared" si="77"/>
        <v>0</v>
      </c>
      <c r="GL61" s="139" t="str">
        <f t="shared" si="155"/>
        <v>50G  2 km all</v>
      </c>
      <c r="GM61" s="310">
        <f t="shared" si="79"/>
        <v>0</v>
      </c>
      <c r="GN61" s="310">
        <f t="shared" si="80"/>
        <v>0</v>
      </c>
      <c r="GO61" s="310">
        <f t="shared" si="81"/>
        <v>0</v>
      </c>
      <c r="GP61" s="310">
        <f t="shared" si="82"/>
        <v>0</v>
      </c>
      <c r="GQ61" s="310">
        <f t="shared" si="83"/>
        <v>0</v>
      </c>
      <c r="GR61" s="310">
        <f t="shared" si="84"/>
        <v>0</v>
      </c>
      <c r="GS61" s="310">
        <f t="shared" si="85"/>
        <v>0</v>
      </c>
      <c r="GT61" s="310">
        <f t="shared" si="86"/>
        <v>0</v>
      </c>
      <c r="GU61" s="310">
        <f t="shared" si="87"/>
        <v>0</v>
      </c>
      <c r="GV61" s="310">
        <f t="shared" si="88"/>
        <v>0</v>
      </c>
      <c r="GW61" s="310">
        <f t="shared" si="89"/>
        <v>0</v>
      </c>
      <c r="GY61" s="139" t="str">
        <f t="shared" si="90"/>
        <v>50G  2 km all</v>
      </c>
      <c r="GZ61" s="307" t="str">
        <f>IF(EZ61=0,"",($HE$5*10^-6*Ethernet!P729*'Lenses &amp; detectors'!EZ61))</f>
        <v/>
      </c>
      <c r="HA61" s="307" t="str">
        <f>IF(FA61=0,"",($HE$5*10^-6*Ethernet!Q729*'Lenses &amp; detectors'!FA61))</f>
        <v/>
      </c>
      <c r="HB61" s="307" t="str">
        <f>IF(FB61=0,"",($HE$5*10^-6*Ethernet!R729*'Lenses &amp; detectors'!FB61))</f>
        <v/>
      </c>
      <c r="HC61" s="307" t="str">
        <f>IF(FC61=0,"",($HE$5*10^-6*Ethernet!S729*'Lenses &amp; detectors'!FC61))</f>
        <v/>
      </c>
      <c r="HD61" s="307" t="str">
        <f>IF(FD61=0,"",($HE$5*10^-6*Ethernet!T729*'Lenses &amp; detectors'!FD61))</f>
        <v/>
      </c>
      <c r="HE61" s="307" t="str">
        <f>IF(FE61=0,"",($HE$5*10^-6*Ethernet!U729*'Lenses &amp; detectors'!FE61))</f>
        <v/>
      </c>
      <c r="HF61" s="307" t="str">
        <f>IF(FF61=0,"",($HE$5*10^-6*Ethernet!V729*'Lenses &amp; detectors'!FF61))</f>
        <v/>
      </c>
      <c r="HG61" s="307" t="str">
        <f>IF(FG61=0,"",($HE$5*10^-6*Ethernet!W729*'Lenses &amp; detectors'!FG61))</f>
        <v/>
      </c>
      <c r="HH61" s="307" t="str">
        <f>IF(FH61=0,"",($HE$5*10^-6*Ethernet!X729*'Lenses &amp; detectors'!FH61))</f>
        <v/>
      </c>
      <c r="HI61" s="307" t="str">
        <f>IF(FI61=0,"",($HE$5*10^-6*Ethernet!Y729*'Lenses &amp; detectors'!FI61))</f>
        <v/>
      </c>
      <c r="HJ61" s="307" t="str">
        <f>IF(FJ61=0,"",($HE$5*10^-6*Ethernet!Z729*'Lenses &amp; detectors'!FJ61))</f>
        <v/>
      </c>
      <c r="HL61" s="139" t="str">
        <f t="shared" si="91"/>
        <v>50G  2 km all</v>
      </c>
      <c r="HM61" s="233" t="str">
        <f t="shared" si="92"/>
        <v/>
      </c>
      <c r="HN61" s="233" t="str">
        <f t="shared" si="93"/>
        <v/>
      </c>
      <c r="HO61" s="233" t="str">
        <f t="shared" si="94"/>
        <v/>
      </c>
      <c r="HP61" s="233" t="str">
        <f t="shared" si="95"/>
        <v/>
      </c>
      <c r="HQ61" s="233" t="str">
        <f t="shared" si="96"/>
        <v/>
      </c>
      <c r="HR61" s="233" t="str">
        <f t="shared" si="97"/>
        <v/>
      </c>
      <c r="HS61" s="233" t="str">
        <f t="shared" si="98"/>
        <v/>
      </c>
      <c r="HT61" s="233" t="str">
        <f t="shared" si="99"/>
        <v/>
      </c>
      <c r="HU61" s="233" t="str">
        <f t="shared" si="100"/>
        <v/>
      </c>
      <c r="HV61" s="233" t="str">
        <f t="shared" si="101"/>
        <v/>
      </c>
      <c r="HW61" s="233" t="str">
        <f t="shared" si="102"/>
        <v/>
      </c>
      <c r="HY61" s="139" t="str">
        <f t="shared" si="103"/>
        <v>50G  2 km all</v>
      </c>
      <c r="HZ61" s="233" t="str">
        <f t="shared" si="104"/>
        <v/>
      </c>
      <c r="IA61" s="233" t="str">
        <f t="shared" si="105"/>
        <v/>
      </c>
      <c r="IB61" s="233" t="str">
        <f t="shared" si="106"/>
        <v/>
      </c>
      <c r="IC61" s="233" t="str">
        <f t="shared" si="107"/>
        <v/>
      </c>
      <c r="ID61" s="233" t="str">
        <f t="shared" si="108"/>
        <v/>
      </c>
      <c r="IE61" s="233" t="str">
        <f t="shared" si="109"/>
        <v/>
      </c>
      <c r="IF61" s="233" t="str">
        <f t="shared" si="110"/>
        <v/>
      </c>
      <c r="IG61" s="233" t="str">
        <f t="shared" si="111"/>
        <v/>
      </c>
      <c r="IH61" s="233" t="str">
        <f t="shared" si="112"/>
        <v/>
      </c>
      <c r="II61" s="233" t="str">
        <f t="shared" si="113"/>
        <v/>
      </c>
      <c r="IJ61" s="233" t="str">
        <f t="shared" si="114"/>
        <v/>
      </c>
      <c r="IL61" s="139" t="str">
        <f t="shared" si="115"/>
        <v>50G  2 km all</v>
      </c>
      <c r="IM61" s="233" t="str">
        <f t="shared" si="116"/>
        <v/>
      </c>
      <c r="IN61" s="233" t="str">
        <f t="shared" si="117"/>
        <v/>
      </c>
      <c r="IO61" s="233" t="str">
        <f t="shared" si="118"/>
        <v/>
      </c>
      <c r="IP61" s="233" t="str">
        <f t="shared" si="119"/>
        <v/>
      </c>
      <c r="IQ61" s="233" t="str">
        <f t="shared" si="120"/>
        <v/>
      </c>
      <c r="IR61" s="233" t="str">
        <f t="shared" si="121"/>
        <v/>
      </c>
      <c r="IS61" s="233" t="str">
        <f t="shared" si="122"/>
        <v/>
      </c>
      <c r="IT61" s="233" t="str">
        <f t="shared" si="123"/>
        <v/>
      </c>
      <c r="IU61" s="233" t="str">
        <f t="shared" si="124"/>
        <v/>
      </c>
      <c r="IV61" s="233" t="str">
        <f t="shared" si="125"/>
        <v/>
      </c>
      <c r="IW61" s="233" t="str">
        <f t="shared" si="126"/>
        <v/>
      </c>
      <c r="IY61" s="139" t="str">
        <f t="shared" si="127"/>
        <v>50G  2 km all</v>
      </c>
      <c r="IZ61" s="233" t="str">
        <f t="shared" si="128"/>
        <v/>
      </c>
      <c r="JA61" s="233" t="str">
        <f t="shared" si="129"/>
        <v/>
      </c>
      <c r="JB61" s="233" t="str">
        <f t="shared" si="130"/>
        <v/>
      </c>
      <c r="JC61" s="233" t="str">
        <f t="shared" si="131"/>
        <v/>
      </c>
      <c r="JD61" s="233" t="str">
        <f t="shared" si="132"/>
        <v/>
      </c>
      <c r="JE61" s="233" t="str">
        <f t="shared" si="133"/>
        <v/>
      </c>
      <c r="JF61" s="233" t="str">
        <f t="shared" si="134"/>
        <v/>
      </c>
      <c r="JG61" s="233" t="str">
        <f t="shared" si="135"/>
        <v/>
      </c>
      <c r="JH61" s="233" t="str">
        <f t="shared" si="136"/>
        <v/>
      </c>
      <c r="JI61" s="233" t="str">
        <f t="shared" si="137"/>
        <v/>
      </c>
      <c r="JJ61" s="233" t="str">
        <f t="shared" si="138"/>
        <v/>
      </c>
    </row>
    <row r="62" spans="1:270">
      <c r="A62" s="110" t="s">
        <v>34</v>
      </c>
      <c r="B62" s="139" t="str">
        <f>Ethernet!B210</f>
        <v>50G  10 km all</v>
      </c>
      <c r="C62" s="210">
        <f>Ethernet!C210</f>
        <v>0</v>
      </c>
      <c r="D62" s="210">
        <f>Ethernet!D210</f>
        <v>0</v>
      </c>
      <c r="E62" s="210">
        <f>Ethernet!E210</f>
        <v>0</v>
      </c>
      <c r="F62" s="210">
        <f>Ethernet!F210</f>
        <v>0</v>
      </c>
      <c r="G62" s="210">
        <f>Ethernet!G210</f>
        <v>0</v>
      </c>
      <c r="H62" s="210">
        <f>Ethernet!H210</f>
        <v>0</v>
      </c>
      <c r="I62" s="210">
        <f>Ethernet!I210</f>
        <v>0</v>
      </c>
      <c r="J62" s="210">
        <f>Ethernet!J210</f>
        <v>0</v>
      </c>
      <c r="K62" s="210">
        <f>Ethernet!K210</f>
        <v>0</v>
      </c>
      <c r="L62" s="210">
        <f>Ethernet!L210</f>
        <v>0</v>
      </c>
      <c r="M62" s="210">
        <f>Ethernet!M210</f>
        <v>0</v>
      </c>
      <c r="O62" s="139" t="str">
        <f t="shared" si="0"/>
        <v>50G  10 km all</v>
      </c>
      <c r="P62" s="210">
        <f>Ethernet!C296</f>
        <v>0</v>
      </c>
      <c r="Q62" s="210">
        <f>Ethernet!D296</f>
        <v>0</v>
      </c>
      <c r="R62" s="210">
        <f>Ethernet!E296</f>
        <v>0</v>
      </c>
      <c r="S62" s="210">
        <f>Ethernet!F296</f>
        <v>0</v>
      </c>
      <c r="T62" s="210">
        <f>Ethernet!G296</f>
        <v>0</v>
      </c>
      <c r="U62" s="210">
        <f>Ethernet!H296</f>
        <v>0</v>
      </c>
      <c r="V62" s="210">
        <f>Ethernet!I296</f>
        <v>0</v>
      </c>
      <c r="W62" s="210">
        <f>Ethernet!J296</f>
        <v>0</v>
      </c>
      <c r="X62" s="210">
        <f>Ethernet!K296</f>
        <v>0</v>
      </c>
      <c r="Y62" s="210">
        <f>Ethernet!L296</f>
        <v>0</v>
      </c>
      <c r="Z62" s="210">
        <f>Ethernet!M296</f>
        <v>0</v>
      </c>
      <c r="AB62" s="139" t="str">
        <f t="shared" si="1"/>
        <v>50G  10 km all</v>
      </c>
      <c r="AC62" s="210">
        <f>Ethernet!C124</f>
        <v>0</v>
      </c>
      <c r="AD62" s="210">
        <f>Ethernet!D124</f>
        <v>0</v>
      </c>
      <c r="AE62" s="210">
        <f>Ethernet!E124</f>
        <v>0</v>
      </c>
      <c r="AF62" s="210">
        <f>Ethernet!F124</f>
        <v>0</v>
      </c>
      <c r="AG62" s="210">
        <f>Ethernet!G124</f>
        <v>0</v>
      </c>
      <c r="AH62" s="210">
        <f>Ethernet!H124</f>
        <v>0</v>
      </c>
      <c r="AI62" s="210">
        <f>Ethernet!I124</f>
        <v>0</v>
      </c>
      <c r="AJ62" s="210">
        <f>Ethernet!J124</f>
        <v>0</v>
      </c>
      <c r="AK62" s="210">
        <f>Ethernet!K124</f>
        <v>0</v>
      </c>
      <c r="AL62" s="210">
        <f>Ethernet!L124</f>
        <v>0</v>
      </c>
      <c r="AM62" s="210">
        <f>Ethernet!M124</f>
        <v>0</v>
      </c>
      <c r="AO62" s="139" t="str">
        <f t="shared" si="2"/>
        <v>50G  10 km all</v>
      </c>
      <c r="AP62" s="210">
        <f>Ethernet!C382</f>
        <v>0</v>
      </c>
      <c r="AQ62" s="210">
        <f>Ethernet!D382</f>
        <v>0</v>
      </c>
      <c r="AR62" s="210">
        <f>Ethernet!E382</f>
        <v>0</v>
      </c>
      <c r="AS62" s="210">
        <f>Ethernet!F382</f>
        <v>0</v>
      </c>
      <c r="AT62" s="210">
        <f>Ethernet!G382</f>
        <v>0</v>
      </c>
      <c r="AU62" s="210">
        <f>Ethernet!H382</f>
        <v>0</v>
      </c>
      <c r="AV62" s="210">
        <f>Ethernet!I382</f>
        <v>0</v>
      </c>
      <c r="AW62" s="210">
        <f>Ethernet!J382</f>
        <v>0</v>
      </c>
      <c r="AX62" s="210">
        <f>Ethernet!K382</f>
        <v>0</v>
      </c>
      <c r="AY62" s="210">
        <f>Ethernet!L382</f>
        <v>0</v>
      </c>
      <c r="AZ62" s="210">
        <f>Ethernet!M382</f>
        <v>0</v>
      </c>
      <c r="BB62" s="139" t="str">
        <f t="shared" si="3"/>
        <v>50G  10 km all</v>
      </c>
      <c r="BC62" s="210">
        <f>Ethernet!C468</f>
        <v>0</v>
      </c>
      <c r="BD62" s="210">
        <f>Ethernet!D468</f>
        <v>0</v>
      </c>
      <c r="BE62" s="210">
        <f>Ethernet!E468</f>
        <v>0</v>
      </c>
      <c r="BF62" s="210">
        <f>Ethernet!F468</f>
        <v>0</v>
      </c>
      <c r="BG62" s="210">
        <f>Ethernet!G468</f>
        <v>0</v>
      </c>
      <c r="BH62" s="210">
        <f>Ethernet!H468</f>
        <v>0</v>
      </c>
      <c r="BI62" s="210">
        <f>Ethernet!I468</f>
        <v>0</v>
      </c>
      <c r="BJ62" s="210">
        <f>Ethernet!J468</f>
        <v>0</v>
      </c>
      <c r="BK62" s="210">
        <f>Ethernet!K468</f>
        <v>0</v>
      </c>
      <c r="BL62" s="210">
        <f>Ethernet!L468</f>
        <v>0</v>
      </c>
      <c r="BM62" s="210">
        <f>Ethernet!M468</f>
        <v>0</v>
      </c>
      <c r="BO62" s="139" t="str">
        <f t="shared" si="4"/>
        <v>50G  10 km all</v>
      </c>
      <c r="BP62" s="272"/>
      <c r="BQ62" s="272"/>
      <c r="BR62" s="272"/>
      <c r="BS62" s="272"/>
      <c r="BT62" s="272"/>
      <c r="BU62" s="272"/>
      <c r="BV62" s="272"/>
      <c r="BW62" s="272"/>
      <c r="BX62" s="272"/>
      <c r="BY62" s="272"/>
      <c r="BZ62" s="272"/>
      <c r="CB62" s="139" t="str">
        <f t="shared" si="5"/>
        <v>50G  10 km all</v>
      </c>
      <c r="CC62" s="272"/>
      <c r="CD62" s="272"/>
      <c r="CE62" s="272"/>
      <c r="CF62" s="272"/>
      <c r="CG62" s="272"/>
      <c r="CH62" s="272"/>
      <c r="CI62" s="272"/>
      <c r="CJ62" s="272"/>
      <c r="CK62" s="272"/>
      <c r="CL62" s="272"/>
      <c r="CM62" s="272"/>
      <c r="CN62" s="214"/>
      <c r="CP62" s="270"/>
      <c r="CQ62" s="270"/>
      <c r="CR62" s="301"/>
      <c r="CS62" s="293">
        <v>1</v>
      </c>
      <c r="CT62" s="265">
        <v>1</v>
      </c>
      <c r="CU62" s="300">
        <v>1</v>
      </c>
      <c r="CV62" s="295"/>
      <c r="CW62" s="270"/>
      <c r="CX62" s="278"/>
      <c r="CY62" s="284"/>
      <c r="CZ62" s="270"/>
      <c r="DA62" s="278"/>
      <c r="DB62" s="284"/>
      <c r="DC62" s="270"/>
      <c r="DD62" s="301"/>
      <c r="DE62" s="295"/>
      <c r="DF62" s="270"/>
      <c r="DG62" s="278"/>
      <c r="DH62" s="284"/>
      <c r="DI62" s="270"/>
      <c r="DJ62" s="270"/>
      <c r="DL62" s="139" t="str">
        <f t="shared" si="139"/>
        <v>50G  10 km all</v>
      </c>
      <c r="DM62" s="210">
        <f t="shared" si="7"/>
        <v>0</v>
      </c>
      <c r="DN62" s="210">
        <f t="shared" si="8"/>
        <v>0</v>
      </c>
      <c r="DO62" s="210">
        <f t="shared" si="9"/>
        <v>0</v>
      </c>
      <c r="DP62" s="210">
        <f t="shared" si="10"/>
        <v>0</v>
      </c>
      <c r="DQ62" s="210">
        <f t="shared" si="11"/>
        <v>0</v>
      </c>
      <c r="DR62" s="210">
        <f t="shared" si="12"/>
        <v>0</v>
      </c>
      <c r="DS62" s="210">
        <f t="shared" si="13"/>
        <v>0</v>
      </c>
      <c r="DT62" s="210">
        <f t="shared" si="14"/>
        <v>0</v>
      </c>
      <c r="DU62" s="210">
        <f t="shared" si="15"/>
        <v>0</v>
      </c>
      <c r="DV62" s="210">
        <f t="shared" si="16"/>
        <v>0</v>
      </c>
      <c r="DW62" s="210">
        <f t="shared" si="17"/>
        <v>0</v>
      </c>
      <c r="DY62" s="139" t="str">
        <f t="shared" si="140"/>
        <v>50G  10 km all</v>
      </c>
      <c r="DZ62" s="210">
        <f t="shared" si="19"/>
        <v>0</v>
      </c>
      <c r="EA62" s="210">
        <f t="shared" si="20"/>
        <v>0</v>
      </c>
      <c r="EB62" s="210">
        <f t="shared" si="21"/>
        <v>0</v>
      </c>
      <c r="EC62" s="210">
        <f t="shared" si="22"/>
        <v>0</v>
      </c>
      <c r="ED62" s="210">
        <f t="shared" si="23"/>
        <v>0</v>
      </c>
      <c r="EE62" s="210">
        <f t="shared" si="24"/>
        <v>0</v>
      </c>
      <c r="EF62" s="210">
        <f t="shared" si="25"/>
        <v>0</v>
      </c>
      <c r="EG62" s="210">
        <f t="shared" si="26"/>
        <v>0</v>
      </c>
      <c r="EH62" s="210">
        <f t="shared" si="27"/>
        <v>0</v>
      </c>
      <c r="EI62" s="210">
        <f t="shared" si="28"/>
        <v>0</v>
      </c>
      <c r="EJ62" s="210">
        <f t="shared" si="29"/>
        <v>0</v>
      </c>
      <c r="EL62" s="139" t="str">
        <f t="shared" si="141"/>
        <v>50G  10 km all</v>
      </c>
      <c r="EM62" s="210">
        <f t="shared" si="31"/>
        <v>0</v>
      </c>
      <c r="EN62" s="210">
        <f t="shared" si="32"/>
        <v>0</v>
      </c>
      <c r="EO62" s="210">
        <f t="shared" si="33"/>
        <v>0</v>
      </c>
      <c r="EP62" s="210">
        <f t="shared" si="34"/>
        <v>0</v>
      </c>
      <c r="EQ62" s="210">
        <f t="shared" si="35"/>
        <v>0</v>
      </c>
      <c r="ER62" s="210">
        <f t="shared" si="36"/>
        <v>0</v>
      </c>
      <c r="ES62" s="210">
        <f t="shared" si="37"/>
        <v>0</v>
      </c>
      <c r="ET62" s="210">
        <f t="shared" si="38"/>
        <v>0</v>
      </c>
      <c r="EU62" s="210">
        <f t="shared" si="39"/>
        <v>0</v>
      </c>
      <c r="EV62" s="210">
        <f t="shared" si="40"/>
        <v>0</v>
      </c>
      <c r="EW62" s="210">
        <f t="shared" si="41"/>
        <v>0</v>
      </c>
      <c r="EY62" s="139" t="str">
        <f t="shared" si="42"/>
        <v>50G  10 km all</v>
      </c>
      <c r="EZ62" s="210">
        <f t="shared" si="142"/>
        <v>0</v>
      </c>
      <c r="FA62" s="210">
        <f t="shared" si="143"/>
        <v>0</v>
      </c>
      <c r="FB62" s="210">
        <f t="shared" si="144"/>
        <v>0</v>
      </c>
      <c r="FC62" s="210">
        <f t="shared" si="145"/>
        <v>0</v>
      </c>
      <c r="FD62" s="210">
        <f t="shared" si="146"/>
        <v>0</v>
      </c>
      <c r="FE62" s="210">
        <f t="shared" si="147"/>
        <v>0</v>
      </c>
      <c r="FF62" s="210">
        <f t="shared" si="148"/>
        <v>0</v>
      </c>
      <c r="FG62" s="210">
        <f t="shared" si="149"/>
        <v>0</v>
      </c>
      <c r="FH62" s="210">
        <f t="shared" si="150"/>
        <v>0</v>
      </c>
      <c r="FI62" s="210">
        <f t="shared" si="151"/>
        <v>0</v>
      </c>
      <c r="FJ62" s="210">
        <f t="shared" si="152"/>
        <v>0</v>
      </c>
      <c r="FL62" s="139" t="str">
        <f t="shared" si="153"/>
        <v>50G  10 km all</v>
      </c>
      <c r="FM62" s="233">
        <f t="shared" si="55"/>
        <v>0</v>
      </c>
      <c r="FN62" s="233">
        <f t="shared" si="56"/>
        <v>0</v>
      </c>
      <c r="FO62" s="233">
        <f t="shared" si="57"/>
        <v>0</v>
      </c>
      <c r="FP62" s="233">
        <f t="shared" si="58"/>
        <v>0</v>
      </c>
      <c r="FQ62" s="233">
        <f t="shared" si="59"/>
        <v>0</v>
      </c>
      <c r="FR62" s="233">
        <f t="shared" si="60"/>
        <v>0</v>
      </c>
      <c r="FS62" s="233">
        <f t="shared" si="61"/>
        <v>0</v>
      </c>
      <c r="FT62" s="233">
        <f t="shared" si="62"/>
        <v>0</v>
      </c>
      <c r="FU62" s="233">
        <f t="shared" si="63"/>
        <v>0</v>
      </c>
      <c r="FV62" s="233">
        <f t="shared" si="64"/>
        <v>0</v>
      </c>
      <c r="FW62" s="233">
        <f t="shared" si="65"/>
        <v>0</v>
      </c>
      <c r="FY62" s="139" t="str">
        <f t="shared" si="154"/>
        <v>50G  10 km all</v>
      </c>
      <c r="FZ62" s="233">
        <f t="shared" si="67"/>
        <v>0</v>
      </c>
      <c r="GA62" s="233">
        <f t="shared" si="68"/>
        <v>0</v>
      </c>
      <c r="GB62" s="233">
        <f t="shared" si="69"/>
        <v>0</v>
      </c>
      <c r="GC62" s="233">
        <f t="shared" si="70"/>
        <v>0</v>
      </c>
      <c r="GD62" s="233">
        <f t="shared" si="71"/>
        <v>0</v>
      </c>
      <c r="GE62" s="233">
        <f t="shared" si="72"/>
        <v>0</v>
      </c>
      <c r="GF62" s="233">
        <f t="shared" si="73"/>
        <v>0</v>
      </c>
      <c r="GG62" s="233">
        <f t="shared" si="74"/>
        <v>0</v>
      </c>
      <c r="GH62" s="233">
        <f t="shared" si="75"/>
        <v>0</v>
      </c>
      <c r="GI62" s="233">
        <f t="shared" si="76"/>
        <v>0</v>
      </c>
      <c r="GJ62" s="233">
        <f t="shared" si="77"/>
        <v>0</v>
      </c>
      <c r="GL62" s="139" t="str">
        <f t="shared" si="155"/>
        <v>50G  10 km all</v>
      </c>
      <c r="GM62" s="310">
        <f t="shared" si="79"/>
        <v>0</v>
      </c>
      <c r="GN62" s="310">
        <f t="shared" si="80"/>
        <v>0</v>
      </c>
      <c r="GO62" s="310">
        <f t="shared" si="81"/>
        <v>0</v>
      </c>
      <c r="GP62" s="310">
        <f t="shared" si="82"/>
        <v>0</v>
      </c>
      <c r="GQ62" s="310">
        <f t="shared" si="83"/>
        <v>0</v>
      </c>
      <c r="GR62" s="310">
        <f t="shared" si="84"/>
        <v>0</v>
      </c>
      <c r="GS62" s="310">
        <f t="shared" si="85"/>
        <v>0</v>
      </c>
      <c r="GT62" s="310">
        <f t="shared" si="86"/>
        <v>0</v>
      </c>
      <c r="GU62" s="310">
        <f t="shared" si="87"/>
        <v>0</v>
      </c>
      <c r="GV62" s="310">
        <f t="shared" si="88"/>
        <v>0</v>
      </c>
      <c r="GW62" s="310">
        <f t="shared" si="89"/>
        <v>0</v>
      </c>
      <c r="GY62" s="139" t="str">
        <f t="shared" si="90"/>
        <v>50G  10 km all</v>
      </c>
      <c r="GZ62" s="307" t="str">
        <f>IF(EZ62=0,"",($HE$5*10^-6*Ethernet!P730*'Lenses &amp; detectors'!EZ62))</f>
        <v/>
      </c>
      <c r="HA62" s="307" t="str">
        <f>IF(FA62=0,"",($HE$5*10^-6*Ethernet!Q730*'Lenses &amp; detectors'!FA62))</f>
        <v/>
      </c>
      <c r="HB62" s="307" t="str">
        <f>IF(FB62=0,"",($HE$5*10^-6*Ethernet!R730*'Lenses &amp; detectors'!FB62))</f>
        <v/>
      </c>
      <c r="HC62" s="307" t="str">
        <f>IF(FC62=0,"",($HE$5*10^-6*Ethernet!S730*'Lenses &amp; detectors'!FC62))</f>
        <v/>
      </c>
      <c r="HD62" s="307" t="str">
        <f>IF(FD62=0,"",($HE$5*10^-6*Ethernet!T730*'Lenses &amp; detectors'!FD62))</f>
        <v/>
      </c>
      <c r="HE62" s="307" t="str">
        <f>IF(FE62=0,"",($HE$5*10^-6*Ethernet!U730*'Lenses &amp; detectors'!FE62))</f>
        <v/>
      </c>
      <c r="HF62" s="307" t="str">
        <f>IF(FF62=0,"",($HE$5*10^-6*Ethernet!V730*'Lenses &amp; detectors'!FF62))</f>
        <v/>
      </c>
      <c r="HG62" s="307" t="str">
        <f>IF(FG62=0,"",($HE$5*10^-6*Ethernet!W730*'Lenses &amp; detectors'!FG62))</f>
        <v/>
      </c>
      <c r="HH62" s="307" t="str">
        <f>IF(FH62=0,"",($HE$5*10^-6*Ethernet!X730*'Lenses &amp; detectors'!FH62))</f>
        <v/>
      </c>
      <c r="HI62" s="307" t="str">
        <f>IF(FI62=0,"",($HE$5*10^-6*Ethernet!Y730*'Lenses &amp; detectors'!FI62))</f>
        <v/>
      </c>
      <c r="HJ62" s="307" t="str">
        <f>IF(FJ62=0,"",($HE$5*10^-6*Ethernet!Z730*'Lenses &amp; detectors'!FJ62))</f>
        <v/>
      </c>
      <c r="HL62" s="139" t="str">
        <f t="shared" si="91"/>
        <v>50G  10 km all</v>
      </c>
      <c r="HM62" s="233" t="str">
        <f t="shared" si="92"/>
        <v/>
      </c>
      <c r="HN62" s="233" t="str">
        <f t="shared" si="93"/>
        <v/>
      </c>
      <c r="HO62" s="233" t="str">
        <f t="shared" si="94"/>
        <v/>
      </c>
      <c r="HP62" s="233" t="str">
        <f t="shared" si="95"/>
        <v/>
      </c>
      <c r="HQ62" s="233" t="str">
        <f t="shared" si="96"/>
        <v/>
      </c>
      <c r="HR62" s="233" t="str">
        <f t="shared" si="97"/>
        <v/>
      </c>
      <c r="HS62" s="233" t="str">
        <f t="shared" si="98"/>
        <v/>
      </c>
      <c r="HT62" s="233" t="str">
        <f t="shared" si="99"/>
        <v/>
      </c>
      <c r="HU62" s="233" t="str">
        <f t="shared" si="100"/>
        <v/>
      </c>
      <c r="HV62" s="233" t="str">
        <f t="shared" si="101"/>
        <v/>
      </c>
      <c r="HW62" s="233" t="str">
        <f t="shared" si="102"/>
        <v/>
      </c>
      <c r="HY62" s="139" t="str">
        <f t="shared" si="103"/>
        <v>50G  10 km all</v>
      </c>
      <c r="HZ62" s="233" t="str">
        <f t="shared" si="104"/>
        <v/>
      </c>
      <c r="IA62" s="233" t="str">
        <f t="shared" si="105"/>
        <v/>
      </c>
      <c r="IB62" s="233" t="str">
        <f t="shared" si="106"/>
        <v/>
      </c>
      <c r="IC62" s="233" t="str">
        <f t="shared" si="107"/>
        <v/>
      </c>
      <c r="ID62" s="233" t="str">
        <f t="shared" si="108"/>
        <v/>
      </c>
      <c r="IE62" s="233" t="str">
        <f t="shared" si="109"/>
        <v/>
      </c>
      <c r="IF62" s="233" t="str">
        <f t="shared" si="110"/>
        <v/>
      </c>
      <c r="IG62" s="233" t="str">
        <f t="shared" si="111"/>
        <v/>
      </c>
      <c r="IH62" s="233" t="str">
        <f t="shared" si="112"/>
        <v/>
      </c>
      <c r="II62" s="233" t="str">
        <f t="shared" si="113"/>
        <v/>
      </c>
      <c r="IJ62" s="233" t="str">
        <f t="shared" si="114"/>
        <v/>
      </c>
      <c r="IL62" s="139" t="str">
        <f t="shared" si="115"/>
        <v>50G  10 km all</v>
      </c>
      <c r="IM62" s="233" t="str">
        <f t="shared" si="116"/>
        <v/>
      </c>
      <c r="IN62" s="233" t="str">
        <f t="shared" si="117"/>
        <v/>
      </c>
      <c r="IO62" s="233" t="str">
        <f t="shared" si="118"/>
        <v/>
      </c>
      <c r="IP62" s="233" t="str">
        <f t="shared" si="119"/>
        <v/>
      </c>
      <c r="IQ62" s="233" t="str">
        <f t="shared" si="120"/>
        <v/>
      </c>
      <c r="IR62" s="233" t="str">
        <f t="shared" si="121"/>
        <v/>
      </c>
      <c r="IS62" s="233" t="str">
        <f t="shared" si="122"/>
        <v/>
      </c>
      <c r="IT62" s="233" t="str">
        <f t="shared" si="123"/>
        <v/>
      </c>
      <c r="IU62" s="233" t="str">
        <f t="shared" si="124"/>
        <v/>
      </c>
      <c r="IV62" s="233" t="str">
        <f t="shared" si="125"/>
        <v/>
      </c>
      <c r="IW62" s="233" t="str">
        <f t="shared" si="126"/>
        <v/>
      </c>
      <c r="IY62" s="139" t="str">
        <f t="shared" si="127"/>
        <v>50G  10 km all</v>
      </c>
      <c r="IZ62" s="233" t="str">
        <f t="shared" si="128"/>
        <v/>
      </c>
      <c r="JA62" s="233" t="str">
        <f t="shared" si="129"/>
        <v/>
      </c>
      <c r="JB62" s="233" t="str">
        <f t="shared" si="130"/>
        <v/>
      </c>
      <c r="JC62" s="233" t="str">
        <f t="shared" si="131"/>
        <v/>
      </c>
      <c r="JD62" s="233" t="str">
        <f t="shared" si="132"/>
        <v/>
      </c>
      <c r="JE62" s="233" t="str">
        <f t="shared" si="133"/>
        <v/>
      </c>
      <c r="JF62" s="233" t="str">
        <f t="shared" si="134"/>
        <v/>
      </c>
      <c r="JG62" s="233" t="str">
        <f t="shared" si="135"/>
        <v/>
      </c>
      <c r="JH62" s="233" t="str">
        <f t="shared" si="136"/>
        <v/>
      </c>
      <c r="JI62" s="233" t="str">
        <f t="shared" si="137"/>
        <v/>
      </c>
      <c r="JJ62" s="233" t="str">
        <f t="shared" si="138"/>
        <v/>
      </c>
    </row>
    <row r="63" spans="1:270">
      <c r="A63" s="110" t="s">
        <v>34</v>
      </c>
      <c r="B63" s="139" t="str">
        <f>Ethernet!B211</f>
        <v>50G  40 km all</v>
      </c>
      <c r="C63" s="210">
        <f>Ethernet!C211</f>
        <v>0</v>
      </c>
      <c r="D63" s="210">
        <f>Ethernet!D211</f>
        <v>0</v>
      </c>
      <c r="E63" s="210">
        <f>Ethernet!E211</f>
        <v>0</v>
      </c>
      <c r="F63" s="210">
        <f>Ethernet!F211</f>
        <v>0</v>
      </c>
      <c r="G63" s="210">
        <f>Ethernet!G211</f>
        <v>0</v>
      </c>
      <c r="H63" s="210">
        <f>Ethernet!H211</f>
        <v>0</v>
      </c>
      <c r="I63" s="210">
        <f>Ethernet!I211</f>
        <v>0</v>
      </c>
      <c r="J63" s="210">
        <f>Ethernet!J211</f>
        <v>0</v>
      </c>
      <c r="K63" s="210">
        <f>Ethernet!K211</f>
        <v>0</v>
      </c>
      <c r="L63" s="210">
        <f>Ethernet!L211</f>
        <v>0</v>
      </c>
      <c r="M63" s="210">
        <f>Ethernet!M211</f>
        <v>0</v>
      </c>
      <c r="O63" s="139" t="str">
        <f t="shared" si="0"/>
        <v>50G  40 km all</v>
      </c>
      <c r="P63" s="210">
        <f>Ethernet!C297</f>
        <v>0</v>
      </c>
      <c r="Q63" s="210">
        <f>Ethernet!D297</f>
        <v>0</v>
      </c>
      <c r="R63" s="210">
        <f>Ethernet!E297</f>
        <v>0</v>
      </c>
      <c r="S63" s="210">
        <f>Ethernet!F297</f>
        <v>0</v>
      </c>
      <c r="T63" s="210">
        <f>Ethernet!G297</f>
        <v>0</v>
      </c>
      <c r="U63" s="210">
        <f>Ethernet!H297</f>
        <v>0</v>
      </c>
      <c r="V63" s="210">
        <f>Ethernet!I297</f>
        <v>0</v>
      </c>
      <c r="W63" s="210">
        <f>Ethernet!J297</f>
        <v>0</v>
      </c>
      <c r="X63" s="210">
        <f>Ethernet!K297</f>
        <v>0</v>
      </c>
      <c r="Y63" s="210">
        <f>Ethernet!L297</f>
        <v>0</v>
      </c>
      <c r="Z63" s="210">
        <f>Ethernet!M297</f>
        <v>0</v>
      </c>
      <c r="AB63" s="139" t="str">
        <f t="shared" si="1"/>
        <v>50G  40 km all</v>
      </c>
      <c r="AC63" s="210">
        <f>Ethernet!C125</f>
        <v>0</v>
      </c>
      <c r="AD63" s="210">
        <f>Ethernet!D125</f>
        <v>0</v>
      </c>
      <c r="AE63" s="210">
        <f>Ethernet!E125</f>
        <v>0</v>
      </c>
      <c r="AF63" s="210">
        <f>Ethernet!F125</f>
        <v>0</v>
      </c>
      <c r="AG63" s="210">
        <f>Ethernet!G125</f>
        <v>0</v>
      </c>
      <c r="AH63" s="210">
        <f>Ethernet!H125</f>
        <v>0</v>
      </c>
      <c r="AI63" s="210">
        <f>Ethernet!I125</f>
        <v>0</v>
      </c>
      <c r="AJ63" s="210">
        <f>Ethernet!J125</f>
        <v>0</v>
      </c>
      <c r="AK63" s="210">
        <f>Ethernet!K125</f>
        <v>0</v>
      </c>
      <c r="AL63" s="210">
        <f>Ethernet!L125</f>
        <v>0</v>
      </c>
      <c r="AM63" s="210">
        <f>Ethernet!M125</f>
        <v>0</v>
      </c>
      <c r="AO63" s="139" t="str">
        <f t="shared" si="2"/>
        <v>50G  40 km all</v>
      </c>
      <c r="AP63" s="210">
        <f>Ethernet!C383</f>
        <v>0</v>
      </c>
      <c r="AQ63" s="210">
        <f>Ethernet!D383</f>
        <v>0</v>
      </c>
      <c r="AR63" s="210">
        <f>Ethernet!E383</f>
        <v>0</v>
      </c>
      <c r="AS63" s="210">
        <f>Ethernet!F383</f>
        <v>0</v>
      </c>
      <c r="AT63" s="210">
        <f>Ethernet!G383</f>
        <v>0</v>
      </c>
      <c r="AU63" s="210">
        <f>Ethernet!H383</f>
        <v>0</v>
      </c>
      <c r="AV63" s="210">
        <f>Ethernet!I383</f>
        <v>0</v>
      </c>
      <c r="AW63" s="210">
        <f>Ethernet!J383</f>
        <v>0</v>
      </c>
      <c r="AX63" s="210">
        <f>Ethernet!K383</f>
        <v>0</v>
      </c>
      <c r="AY63" s="210">
        <f>Ethernet!L383</f>
        <v>0</v>
      </c>
      <c r="AZ63" s="210">
        <f>Ethernet!M383</f>
        <v>0</v>
      </c>
      <c r="BB63" s="139" t="str">
        <f t="shared" si="3"/>
        <v>50G  40 km all</v>
      </c>
      <c r="BC63" s="210">
        <f>Ethernet!C469</f>
        <v>0</v>
      </c>
      <c r="BD63" s="210">
        <f>Ethernet!D469</f>
        <v>0</v>
      </c>
      <c r="BE63" s="210">
        <f>Ethernet!E469</f>
        <v>0</v>
      </c>
      <c r="BF63" s="210">
        <f>Ethernet!F469</f>
        <v>0</v>
      </c>
      <c r="BG63" s="210">
        <f>Ethernet!G469</f>
        <v>0</v>
      </c>
      <c r="BH63" s="210">
        <f>Ethernet!H469</f>
        <v>0</v>
      </c>
      <c r="BI63" s="210">
        <f>Ethernet!I469</f>
        <v>0</v>
      </c>
      <c r="BJ63" s="210">
        <f>Ethernet!J469</f>
        <v>0</v>
      </c>
      <c r="BK63" s="210">
        <f>Ethernet!K469</f>
        <v>0</v>
      </c>
      <c r="BL63" s="210">
        <f>Ethernet!L469</f>
        <v>0</v>
      </c>
      <c r="BM63" s="210">
        <f>Ethernet!M469</f>
        <v>0</v>
      </c>
      <c r="BO63" s="139" t="str">
        <f t="shared" si="4"/>
        <v>50G  40 km all</v>
      </c>
      <c r="BP63" s="272"/>
      <c r="BQ63" s="272"/>
      <c r="BR63" s="272"/>
      <c r="BS63" s="272"/>
      <c r="BT63" s="272"/>
      <c r="BU63" s="272"/>
      <c r="BV63" s="272"/>
      <c r="BW63" s="272"/>
      <c r="BX63" s="272"/>
      <c r="BY63" s="272"/>
      <c r="BZ63" s="272"/>
      <c r="CB63" s="139" t="str">
        <f t="shared" si="5"/>
        <v>50G  40 km all</v>
      </c>
      <c r="CC63" s="272"/>
      <c r="CD63" s="272"/>
      <c r="CE63" s="272"/>
      <c r="CF63" s="272"/>
      <c r="CG63" s="272"/>
      <c r="CH63" s="272"/>
      <c r="CI63" s="272"/>
      <c r="CJ63" s="272"/>
      <c r="CK63" s="272"/>
      <c r="CL63" s="272"/>
      <c r="CM63" s="272"/>
      <c r="CN63" s="214"/>
      <c r="CP63" s="270"/>
      <c r="CQ63" s="270"/>
      <c r="CR63" s="301"/>
      <c r="CS63" s="293">
        <v>1</v>
      </c>
      <c r="CT63" s="265">
        <v>1</v>
      </c>
      <c r="CU63" s="300">
        <v>1</v>
      </c>
      <c r="CV63" s="295"/>
      <c r="CW63" s="270"/>
      <c r="CX63" s="278"/>
      <c r="CY63" s="284"/>
      <c r="CZ63" s="270"/>
      <c r="DA63" s="278"/>
      <c r="DB63" s="284"/>
      <c r="DC63" s="270"/>
      <c r="DD63" s="301"/>
      <c r="DE63" s="295"/>
      <c r="DF63" s="270"/>
      <c r="DG63" s="278"/>
      <c r="DH63" s="284"/>
      <c r="DI63" s="270"/>
      <c r="DJ63" s="270"/>
      <c r="DL63" s="139" t="str">
        <f t="shared" si="139"/>
        <v>50G  40 km all</v>
      </c>
      <c r="DM63" s="210">
        <f t="shared" si="7"/>
        <v>0</v>
      </c>
      <c r="DN63" s="210">
        <f t="shared" si="8"/>
        <v>0</v>
      </c>
      <c r="DO63" s="210">
        <f t="shared" si="9"/>
        <v>0</v>
      </c>
      <c r="DP63" s="210">
        <f t="shared" si="10"/>
        <v>0</v>
      </c>
      <c r="DQ63" s="210">
        <f t="shared" si="11"/>
        <v>0</v>
      </c>
      <c r="DR63" s="210">
        <f t="shared" si="12"/>
        <v>0</v>
      </c>
      <c r="DS63" s="210">
        <f t="shared" si="13"/>
        <v>0</v>
      </c>
      <c r="DT63" s="210">
        <f t="shared" si="14"/>
        <v>0</v>
      </c>
      <c r="DU63" s="210">
        <f t="shared" si="15"/>
        <v>0</v>
      </c>
      <c r="DV63" s="210">
        <f t="shared" si="16"/>
        <v>0</v>
      </c>
      <c r="DW63" s="210">
        <f t="shared" si="17"/>
        <v>0</v>
      </c>
      <c r="DY63" s="139" t="str">
        <f t="shared" si="140"/>
        <v>50G  40 km all</v>
      </c>
      <c r="DZ63" s="210">
        <f t="shared" si="19"/>
        <v>0</v>
      </c>
      <c r="EA63" s="210">
        <f t="shared" si="20"/>
        <v>0</v>
      </c>
      <c r="EB63" s="210">
        <f t="shared" si="21"/>
        <v>0</v>
      </c>
      <c r="EC63" s="210">
        <f t="shared" si="22"/>
        <v>0</v>
      </c>
      <c r="ED63" s="210">
        <f t="shared" si="23"/>
        <v>0</v>
      </c>
      <c r="EE63" s="210">
        <f t="shared" si="24"/>
        <v>0</v>
      </c>
      <c r="EF63" s="210">
        <f t="shared" si="25"/>
        <v>0</v>
      </c>
      <c r="EG63" s="210">
        <f t="shared" si="26"/>
        <v>0</v>
      </c>
      <c r="EH63" s="210">
        <f t="shared" si="27"/>
        <v>0</v>
      </c>
      <c r="EI63" s="210">
        <f t="shared" si="28"/>
        <v>0</v>
      </c>
      <c r="EJ63" s="210">
        <f t="shared" si="29"/>
        <v>0</v>
      </c>
      <c r="EL63" s="139" t="str">
        <f t="shared" si="141"/>
        <v>50G  40 km all</v>
      </c>
      <c r="EM63" s="210">
        <f t="shared" si="31"/>
        <v>0</v>
      </c>
      <c r="EN63" s="210">
        <f t="shared" si="32"/>
        <v>0</v>
      </c>
      <c r="EO63" s="210">
        <f t="shared" si="33"/>
        <v>0</v>
      </c>
      <c r="EP63" s="210">
        <f t="shared" si="34"/>
        <v>0</v>
      </c>
      <c r="EQ63" s="210">
        <f t="shared" si="35"/>
        <v>0</v>
      </c>
      <c r="ER63" s="210">
        <f t="shared" si="36"/>
        <v>0</v>
      </c>
      <c r="ES63" s="210">
        <f t="shared" si="37"/>
        <v>0</v>
      </c>
      <c r="ET63" s="210">
        <f t="shared" si="38"/>
        <v>0</v>
      </c>
      <c r="EU63" s="210">
        <f t="shared" si="39"/>
        <v>0</v>
      </c>
      <c r="EV63" s="210">
        <f t="shared" si="40"/>
        <v>0</v>
      </c>
      <c r="EW63" s="210">
        <f t="shared" si="41"/>
        <v>0</v>
      </c>
      <c r="EY63" s="139" t="str">
        <f t="shared" si="42"/>
        <v>50G  40 km all</v>
      </c>
      <c r="EZ63" s="210">
        <f t="shared" si="142"/>
        <v>0</v>
      </c>
      <c r="FA63" s="210">
        <f t="shared" si="143"/>
        <v>0</v>
      </c>
      <c r="FB63" s="210">
        <f t="shared" si="144"/>
        <v>0</v>
      </c>
      <c r="FC63" s="210">
        <f t="shared" si="145"/>
        <v>0</v>
      </c>
      <c r="FD63" s="210">
        <f t="shared" si="146"/>
        <v>0</v>
      </c>
      <c r="FE63" s="210">
        <f t="shared" si="147"/>
        <v>0</v>
      </c>
      <c r="FF63" s="210">
        <f t="shared" si="148"/>
        <v>0</v>
      </c>
      <c r="FG63" s="210">
        <f t="shared" si="149"/>
        <v>0</v>
      </c>
      <c r="FH63" s="210">
        <f t="shared" si="150"/>
        <v>0</v>
      </c>
      <c r="FI63" s="210">
        <f t="shared" si="151"/>
        <v>0</v>
      </c>
      <c r="FJ63" s="210">
        <f t="shared" si="152"/>
        <v>0</v>
      </c>
      <c r="FL63" s="139" t="str">
        <f t="shared" si="153"/>
        <v>50G  40 km all</v>
      </c>
      <c r="FM63" s="233">
        <f t="shared" si="55"/>
        <v>0</v>
      </c>
      <c r="FN63" s="233">
        <f t="shared" si="56"/>
        <v>0</v>
      </c>
      <c r="FO63" s="233">
        <f t="shared" si="57"/>
        <v>0</v>
      </c>
      <c r="FP63" s="233">
        <f t="shared" si="58"/>
        <v>0</v>
      </c>
      <c r="FQ63" s="233">
        <f t="shared" si="59"/>
        <v>0</v>
      </c>
      <c r="FR63" s="233">
        <f t="shared" si="60"/>
        <v>0</v>
      </c>
      <c r="FS63" s="233">
        <f t="shared" si="61"/>
        <v>0</v>
      </c>
      <c r="FT63" s="233">
        <f t="shared" si="62"/>
        <v>0</v>
      </c>
      <c r="FU63" s="233">
        <f t="shared" si="63"/>
        <v>0</v>
      </c>
      <c r="FV63" s="233">
        <f t="shared" si="64"/>
        <v>0</v>
      </c>
      <c r="FW63" s="233">
        <f t="shared" si="65"/>
        <v>0</v>
      </c>
      <c r="FY63" s="139" t="str">
        <f t="shared" si="154"/>
        <v>50G  40 km all</v>
      </c>
      <c r="FZ63" s="233">
        <f t="shared" si="67"/>
        <v>0</v>
      </c>
      <c r="GA63" s="233">
        <f t="shared" si="68"/>
        <v>0</v>
      </c>
      <c r="GB63" s="233">
        <f t="shared" si="69"/>
        <v>0</v>
      </c>
      <c r="GC63" s="233">
        <f t="shared" si="70"/>
        <v>0</v>
      </c>
      <c r="GD63" s="233">
        <f t="shared" si="71"/>
        <v>0</v>
      </c>
      <c r="GE63" s="233">
        <f t="shared" si="72"/>
        <v>0</v>
      </c>
      <c r="GF63" s="233">
        <f t="shared" si="73"/>
        <v>0</v>
      </c>
      <c r="GG63" s="233">
        <f t="shared" si="74"/>
        <v>0</v>
      </c>
      <c r="GH63" s="233">
        <f t="shared" si="75"/>
        <v>0</v>
      </c>
      <c r="GI63" s="233">
        <f t="shared" si="76"/>
        <v>0</v>
      </c>
      <c r="GJ63" s="233">
        <f t="shared" si="77"/>
        <v>0</v>
      </c>
      <c r="GL63" s="139" t="str">
        <f t="shared" si="155"/>
        <v>50G  40 km all</v>
      </c>
      <c r="GM63" s="310">
        <f t="shared" si="79"/>
        <v>0</v>
      </c>
      <c r="GN63" s="310">
        <f t="shared" si="80"/>
        <v>0</v>
      </c>
      <c r="GO63" s="310">
        <f t="shared" si="81"/>
        <v>0</v>
      </c>
      <c r="GP63" s="310">
        <f t="shared" si="82"/>
        <v>0</v>
      </c>
      <c r="GQ63" s="310">
        <f t="shared" si="83"/>
        <v>0</v>
      </c>
      <c r="GR63" s="310">
        <f t="shared" si="84"/>
        <v>0</v>
      </c>
      <c r="GS63" s="310">
        <f t="shared" si="85"/>
        <v>0</v>
      </c>
      <c r="GT63" s="310">
        <f t="shared" si="86"/>
        <v>0</v>
      </c>
      <c r="GU63" s="310">
        <f t="shared" si="87"/>
        <v>0</v>
      </c>
      <c r="GV63" s="310">
        <f t="shared" si="88"/>
        <v>0</v>
      </c>
      <c r="GW63" s="310">
        <f t="shared" si="89"/>
        <v>0</v>
      </c>
      <c r="GY63" s="139" t="str">
        <f t="shared" si="90"/>
        <v>50G  40 km all</v>
      </c>
      <c r="GZ63" s="307" t="str">
        <f>IF(EZ63=0,"",($HE$5*10^-6*Ethernet!P731*'Lenses &amp; detectors'!EZ63))</f>
        <v/>
      </c>
      <c r="HA63" s="307" t="str">
        <f>IF(FA63=0,"",($HE$5*10^-6*Ethernet!Q731*'Lenses &amp; detectors'!FA63))</f>
        <v/>
      </c>
      <c r="HB63" s="307" t="str">
        <f>IF(FB63=0,"",($HE$5*10^-6*Ethernet!R731*'Lenses &amp; detectors'!FB63))</f>
        <v/>
      </c>
      <c r="HC63" s="307" t="str">
        <f>IF(FC63=0,"",($HE$5*10^-6*Ethernet!S731*'Lenses &amp; detectors'!FC63))</f>
        <v/>
      </c>
      <c r="HD63" s="307" t="str">
        <f>IF(FD63=0,"",($HE$5*10^-6*Ethernet!T731*'Lenses &amp; detectors'!FD63))</f>
        <v/>
      </c>
      <c r="HE63" s="307" t="str">
        <f>IF(FE63=0,"",($HE$5*10^-6*Ethernet!U731*'Lenses &amp; detectors'!FE63))</f>
        <v/>
      </c>
      <c r="HF63" s="307" t="str">
        <f>IF(FF63=0,"",($HE$5*10^-6*Ethernet!V731*'Lenses &amp; detectors'!FF63))</f>
        <v/>
      </c>
      <c r="HG63" s="307" t="str">
        <f>IF(FG63=0,"",($HE$5*10^-6*Ethernet!W731*'Lenses &amp; detectors'!FG63))</f>
        <v/>
      </c>
      <c r="HH63" s="307" t="str">
        <f>IF(FH63=0,"",($HE$5*10^-6*Ethernet!X731*'Lenses &amp; detectors'!FH63))</f>
        <v/>
      </c>
      <c r="HI63" s="307" t="str">
        <f>IF(FI63=0,"",($HE$5*10^-6*Ethernet!Y731*'Lenses &amp; detectors'!FI63))</f>
        <v/>
      </c>
      <c r="HJ63" s="307" t="str">
        <f>IF(FJ63=0,"",($HE$5*10^-6*Ethernet!Z731*'Lenses &amp; detectors'!FJ63))</f>
        <v/>
      </c>
      <c r="HL63" s="139" t="str">
        <f t="shared" si="91"/>
        <v>50G  40 km all</v>
      </c>
      <c r="HM63" s="233" t="str">
        <f t="shared" si="92"/>
        <v/>
      </c>
      <c r="HN63" s="233" t="str">
        <f t="shared" si="93"/>
        <v/>
      </c>
      <c r="HO63" s="233" t="str">
        <f t="shared" si="94"/>
        <v/>
      </c>
      <c r="HP63" s="233" t="str">
        <f t="shared" si="95"/>
        <v/>
      </c>
      <c r="HQ63" s="233" t="str">
        <f t="shared" si="96"/>
        <v/>
      </c>
      <c r="HR63" s="233" t="str">
        <f t="shared" si="97"/>
        <v/>
      </c>
      <c r="HS63" s="233" t="str">
        <f t="shared" si="98"/>
        <v/>
      </c>
      <c r="HT63" s="233" t="str">
        <f t="shared" si="99"/>
        <v/>
      </c>
      <c r="HU63" s="233" t="str">
        <f t="shared" si="100"/>
        <v/>
      </c>
      <c r="HV63" s="233" t="str">
        <f t="shared" si="101"/>
        <v/>
      </c>
      <c r="HW63" s="233" t="str">
        <f t="shared" si="102"/>
        <v/>
      </c>
      <c r="HY63" s="139" t="str">
        <f t="shared" si="103"/>
        <v>50G  40 km all</v>
      </c>
      <c r="HZ63" s="233" t="str">
        <f t="shared" si="104"/>
        <v/>
      </c>
      <c r="IA63" s="233" t="str">
        <f t="shared" si="105"/>
        <v/>
      </c>
      <c r="IB63" s="233" t="str">
        <f t="shared" si="106"/>
        <v/>
      </c>
      <c r="IC63" s="233" t="str">
        <f t="shared" si="107"/>
        <v/>
      </c>
      <c r="ID63" s="233" t="str">
        <f t="shared" si="108"/>
        <v/>
      </c>
      <c r="IE63" s="233" t="str">
        <f t="shared" si="109"/>
        <v/>
      </c>
      <c r="IF63" s="233" t="str">
        <f t="shared" si="110"/>
        <v/>
      </c>
      <c r="IG63" s="233" t="str">
        <f t="shared" si="111"/>
        <v/>
      </c>
      <c r="IH63" s="233" t="str">
        <f t="shared" si="112"/>
        <v/>
      </c>
      <c r="II63" s="233" t="str">
        <f t="shared" si="113"/>
        <v/>
      </c>
      <c r="IJ63" s="233" t="str">
        <f t="shared" si="114"/>
        <v/>
      </c>
      <c r="IL63" s="139" t="str">
        <f t="shared" si="115"/>
        <v>50G  40 km all</v>
      </c>
      <c r="IM63" s="233" t="str">
        <f t="shared" si="116"/>
        <v/>
      </c>
      <c r="IN63" s="233" t="str">
        <f t="shared" si="117"/>
        <v/>
      </c>
      <c r="IO63" s="233" t="str">
        <f t="shared" si="118"/>
        <v/>
      </c>
      <c r="IP63" s="233" t="str">
        <f t="shared" si="119"/>
        <v/>
      </c>
      <c r="IQ63" s="233" t="str">
        <f t="shared" si="120"/>
        <v/>
      </c>
      <c r="IR63" s="233" t="str">
        <f t="shared" si="121"/>
        <v/>
      </c>
      <c r="IS63" s="233" t="str">
        <f t="shared" si="122"/>
        <v/>
      </c>
      <c r="IT63" s="233" t="str">
        <f t="shared" si="123"/>
        <v/>
      </c>
      <c r="IU63" s="233" t="str">
        <f t="shared" si="124"/>
        <v/>
      </c>
      <c r="IV63" s="233" t="str">
        <f t="shared" si="125"/>
        <v/>
      </c>
      <c r="IW63" s="233" t="str">
        <f t="shared" si="126"/>
        <v/>
      </c>
      <c r="IY63" s="139" t="str">
        <f t="shared" si="127"/>
        <v>50G  40 km all</v>
      </c>
      <c r="IZ63" s="233" t="str">
        <f t="shared" si="128"/>
        <v/>
      </c>
      <c r="JA63" s="233" t="str">
        <f t="shared" si="129"/>
        <v/>
      </c>
      <c r="JB63" s="233" t="str">
        <f t="shared" si="130"/>
        <v/>
      </c>
      <c r="JC63" s="233" t="str">
        <f t="shared" si="131"/>
        <v/>
      </c>
      <c r="JD63" s="233" t="str">
        <f t="shared" si="132"/>
        <v/>
      </c>
      <c r="JE63" s="233" t="str">
        <f t="shared" si="133"/>
        <v/>
      </c>
      <c r="JF63" s="233" t="str">
        <f t="shared" si="134"/>
        <v/>
      </c>
      <c r="JG63" s="233" t="str">
        <f t="shared" si="135"/>
        <v/>
      </c>
      <c r="JH63" s="233" t="str">
        <f t="shared" si="136"/>
        <v/>
      </c>
      <c r="JI63" s="233" t="str">
        <f t="shared" si="137"/>
        <v/>
      </c>
      <c r="JJ63" s="233" t="str">
        <f t="shared" si="138"/>
        <v/>
      </c>
    </row>
    <row r="64" spans="1:270">
      <c r="A64" s="110" t="s">
        <v>34</v>
      </c>
      <c r="B64" s="139" t="str">
        <f>Ethernet!B212</f>
        <v>50G  80 km all</v>
      </c>
      <c r="C64" s="210">
        <f>Ethernet!C212</f>
        <v>0</v>
      </c>
      <c r="D64" s="210">
        <f>Ethernet!D212</f>
        <v>0</v>
      </c>
      <c r="E64" s="210">
        <f>Ethernet!E212</f>
        <v>0</v>
      </c>
      <c r="F64" s="210">
        <f>Ethernet!F212</f>
        <v>0</v>
      </c>
      <c r="G64" s="210">
        <f>Ethernet!G212</f>
        <v>0</v>
      </c>
      <c r="H64" s="210">
        <f>Ethernet!H212</f>
        <v>0</v>
      </c>
      <c r="I64" s="210">
        <f>Ethernet!I212</f>
        <v>0</v>
      </c>
      <c r="J64" s="210">
        <f>Ethernet!J212</f>
        <v>0</v>
      </c>
      <c r="K64" s="210">
        <f>Ethernet!K212</f>
        <v>0</v>
      </c>
      <c r="L64" s="210">
        <f>Ethernet!L212</f>
        <v>0</v>
      </c>
      <c r="M64" s="210">
        <f>Ethernet!M212</f>
        <v>0</v>
      </c>
      <c r="O64" s="139" t="str">
        <f t="shared" si="0"/>
        <v>50G  80 km all</v>
      </c>
      <c r="P64" s="210">
        <f>Ethernet!C298</f>
        <v>0</v>
      </c>
      <c r="Q64" s="210">
        <f>Ethernet!D298</f>
        <v>0</v>
      </c>
      <c r="R64" s="210">
        <f>Ethernet!E298</f>
        <v>0</v>
      </c>
      <c r="S64" s="210">
        <f>Ethernet!F298</f>
        <v>0</v>
      </c>
      <c r="T64" s="210">
        <f>Ethernet!G298</f>
        <v>0</v>
      </c>
      <c r="U64" s="210">
        <f>Ethernet!H298</f>
        <v>0</v>
      </c>
      <c r="V64" s="210">
        <f>Ethernet!I298</f>
        <v>0</v>
      </c>
      <c r="W64" s="210">
        <f>Ethernet!J298</f>
        <v>0</v>
      </c>
      <c r="X64" s="210">
        <f>Ethernet!K298</f>
        <v>0</v>
      </c>
      <c r="Y64" s="210">
        <f>Ethernet!L298</f>
        <v>0</v>
      </c>
      <c r="Z64" s="210">
        <f>Ethernet!M298</f>
        <v>0</v>
      </c>
      <c r="AB64" s="139" t="str">
        <f t="shared" si="1"/>
        <v>50G  80 km all</v>
      </c>
      <c r="AC64" s="210">
        <f>Ethernet!C126</f>
        <v>0</v>
      </c>
      <c r="AD64" s="210">
        <f>Ethernet!D126</f>
        <v>0</v>
      </c>
      <c r="AE64" s="210">
        <f>Ethernet!E126</f>
        <v>0</v>
      </c>
      <c r="AF64" s="210">
        <f>Ethernet!F126</f>
        <v>0</v>
      </c>
      <c r="AG64" s="210">
        <f>Ethernet!G126</f>
        <v>0</v>
      </c>
      <c r="AH64" s="210">
        <f>Ethernet!H126</f>
        <v>0</v>
      </c>
      <c r="AI64" s="210">
        <f>Ethernet!I126</f>
        <v>0</v>
      </c>
      <c r="AJ64" s="210">
        <f>Ethernet!J126</f>
        <v>0</v>
      </c>
      <c r="AK64" s="210">
        <f>Ethernet!K126</f>
        <v>0</v>
      </c>
      <c r="AL64" s="210">
        <f>Ethernet!L126</f>
        <v>0</v>
      </c>
      <c r="AM64" s="210">
        <f>Ethernet!M126</f>
        <v>0</v>
      </c>
      <c r="AO64" s="139" t="str">
        <f t="shared" si="2"/>
        <v>50G  80 km all</v>
      </c>
      <c r="AP64" s="210">
        <f>Ethernet!C384</f>
        <v>0</v>
      </c>
      <c r="AQ64" s="210">
        <f>Ethernet!D384</f>
        <v>0</v>
      </c>
      <c r="AR64" s="210">
        <f>Ethernet!E384</f>
        <v>0</v>
      </c>
      <c r="AS64" s="210">
        <f>Ethernet!F384</f>
        <v>0</v>
      </c>
      <c r="AT64" s="210">
        <f>Ethernet!G384</f>
        <v>0</v>
      </c>
      <c r="AU64" s="210">
        <f>Ethernet!H384</f>
        <v>0</v>
      </c>
      <c r="AV64" s="210">
        <f>Ethernet!I384</f>
        <v>0</v>
      </c>
      <c r="AW64" s="210">
        <f>Ethernet!J384</f>
        <v>0</v>
      </c>
      <c r="AX64" s="210">
        <f>Ethernet!K384</f>
        <v>0</v>
      </c>
      <c r="AY64" s="210">
        <f>Ethernet!L384</f>
        <v>0</v>
      </c>
      <c r="AZ64" s="210">
        <f>Ethernet!M384</f>
        <v>0</v>
      </c>
      <c r="BB64" s="139" t="str">
        <f t="shared" si="3"/>
        <v>50G  80 km all</v>
      </c>
      <c r="BC64" s="210">
        <f>Ethernet!C470</f>
        <v>0</v>
      </c>
      <c r="BD64" s="210">
        <f>Ethernet!D470</f>
        <v>0</v>
      </c>
      <c r="BE64" s="210">
        <f>Ethernet!E470</f>
        <v>0</v>
      </c>
      <c r="BF64" s="210">
        <f>Ethernet!F470</f>
        <v>0</v>
      </c>
      <c r="BG64" s="210">
        <f>Ethernet!G470</f>
        <v>0</v>
      </c>
      <c r="BH64" s="210">
        <f>Ethernet!H470</f>
        <v>0</v>
      </c>
      <c r="BI64" s="210">
        <f>Ethernet!I470</f>
        <v>0</v>
      </c>
      <c r="BJ64" s="210">
        <f>Ethernet!J470</f>
        <v>0</v>
      </c>
      <c r="BK64" s="210">
        <f>Ethernet!K470</f>
        <v>0</v>
      </c>
      <c r="BL64" s="210">
        <f>Ethernet!L470</f>
        <v>0</v>
      </c>
      <c r="BM64" s="210">
        <f>Ethernet!M470</f>
        <v>0</v>
      </c>
      <c r="BO64" s="139" t="str">
        <f t="shared" si="4"/>
        <v>50G  80 km all</v>
      </c>
      <c r="BP64" s="272"/>
      <c r="BQ64" s="272"/>
      <c r="BR64" s="272"/>
      <c r="BS64" s="272"/>
      <c r="BT64" s="272"/>
      <c r="BU64" s="272"/>
      <c r="BV64" s="272"/>
      <c r="BW64" s="272"/>
      <c r="BX64" s="272"/>
      <c r="BY64" s="272"/>
      <c r="BZ64" s="272"/>
      <c r="CB64" s="139" t="str">
        <f t="shared" si="5"/>
        <v>50G  80 km all</v>
      </c>
      <c r="CC64" s="272"/>
      <c r="CD64" s="272"/>
      <c r="CE64" s="272"/>
      <c r="CF64" s="272"/>
      <c r="CG64" s="272"/>
      <c r="CH64" s="272"/>
      <c r="CI64" s="272"/>
      <c r="CJ64" s="272"/>
      <c r="CK64" s="272"/>
      <c r="CL64" s="272"/>
      <c r="CM64" s="272"/>
      <c r="CN64" s="214"/>
      <c r="CP64" s="270"/>
      <c r="CQ64" s="270"/>
      <c r="CR64" s="301"/>
      <c r="CS64" s="293">
        <v>1</v>
      </c>
      <c r="CT64" s="265">
        <v>1</v>
      </c>
      <c r="CU64" s="300">
        <v>1</v>
      </c>
      <c r="CV64" s="295"/>
      <c r="CW64" s="270"/>
      <c r="CX64" s="278"/>
      <c r="CY64" s="284"/>
      <c r="CZ64" s="270"/>
      <c r="DA64" s="278"/>
      <c r="DB64" s="284"/>
      <c r="DC64" s="270"/>
      <c r="DD64" s="301"/>
      <c r="DE64" s="295"/>
      <c r="DF64" s="270"/>
      <c r="DG64" s="278"/>
      <c r="DH64" s="284"/>
      <c r="DI64" s="270"/>
      <c r="DJ64" s="270"/>
      <c r="DL64" s="139" t="str">
        <f t="shared" si="139"/>
        <v>50G  80 km all</v>
      </c>
      <c r="DM64" s="210">
        <f t="shared" si="7"/>
        <v>0</v>
      </c>
      <c r="DN64" s="210">
        <f t="shared" si="8"/>
        <v>0</v>
      </c>
      <c r="DO64" s="210">
        <f t="shared" si="9"/>
        <v>0</v>
      </c>
      <c r="DP64" s="210">
        <f t="shared" si="10"/>
        <v>0</v>
      </c>
      <c r="DQ64" s="210">
        <f t="shared" si="11"/>
        <v>0</v>
      </c>
      <c r="DR64" s="210">
        <f t="shared" si="12"/>
        <v>0</v>
      </c>
      <c r="DS64" s="210">
        <f t="shared" si="13"/>
        <v>0</v>
      </c>
      <c r="DT64" s="210">
        <f t="shared" si="14"/>
        <v>0</v>
      </c>
      <c r="DU64" s="210">
        <f t="shared" si="15"/>
        <v>0</v>
      </c>
      <c r="DV64" s="210">
        <f t="shared" si="16"/>
        <v>0</v>
      </c>
      <c r="DW64" s="210">
        <f t="shared" si="17"/>
        <v>0</v>
      </c>
      <c r="DY64" s="139" t="str">
        <f t="shared" si="140"/>
        <v>50G  80 km all</v>
      </c>
      <c r="DZ64" s="210">
        <f t="shared" si="19"/>
        <v>0</v>
      </c>
      <c r="EA64" s="210">
        <f t="shared" si="20"/>
        <v>0</v>
      </c>
      <c r="EB64" s="210">
        <f t="shared" si="21"/>
        <v>0</v>
      </c>
      <c r="EC64" s="210">
        <f t="shared" si="22"/>
        <v>0</v>
      </c>
      <c r="ED64" s="210">
        <f t="shared" si="23"/>
        <v>0</v>
      </c>
      <c r="EE64" s="210">
        <f t="shared" si="24"/>
        <v>0</v>
      </c>
      <c r="EF64" s="210">
        <f t="shared" si="25"/>
        <v>0</v>
      </c>
      <c r="EG64" s="210">
        <f t="shared" si="26"/>
        <v>0</v>
      </c>
      <c r="EH64" s="210">
        <f t="shared" si="27"/>
        <v>0</v>
      </c>
      <c r="EI64" s="210">
        <f t="shared" si="28"/>
        <v>0</v>
      </c>
      <c r="EJ64" s="210">
        <f t="shared" si="29"/>
        <v>0</v>
      </c>
      <c r="EL64" s="139" t="str">
        <f t="shared" si="141"/>
        <v>50G  80 km all</v>
      </c>
      <c r="EM64" s="210">
        <f t="shared" si="31"/>
        <v>0</v>
      </c>
      <c r="EN64" s="210">
        <f t="shared" si="32"/>
        <v>0</v>
      </c>
      <c r="EO64" s="210">
        <f t="shared" si="33"/>
        <v>0</v>
      </c>
      <c r="EP64" s="210">
        <f t="shared" si="34"/>
        <v>0</v>
      </c>
      <c r="EQ64" s="210">
        <f t="shared" si="35"/>
        <v>0</v>
      </c>
      <c r="ER64" s="210">
        <f t="shared" si="36"/>
        <v>0</v>
      </c>
      <c r="ES64" s="210">
        <f t="shared" si="37"/>
        <v>0</v>
      </c>
      <c r="ET64" s="210">
        <f t="shared" si="38"/>
        <v>0</v>
      </c>
      <c r="EU64" s="210">
        <f t="shared" si="39"/>
        <v>0</v>
      </c>
      <c r="EV64" s="210">
        <f t="shared" si="40"/>
        <v>0</v>
      </c>
      <c r="EW64" s="210">
        <f t="shared" si="41"/>
        <v>0</v>
      </c>
      <c r="EY64" s="139" t="str">
        <f t="shared" si="42"/>
        <v>50G  80 km all</v>
      </c>
      <c r="EZ64" s="210">
        <f t="shared" si="142"/>
        <v>0</v>
      </c>
      <c r="FA64" s="210">
        <f t="shared" si="143"/>
        <v>0</v>
      </c>
      <c r="FB64" s="210">
        <f t="shared" si="144"/>
        <v>0</v>
      </c>
      <c r="FC64" s="210">
        <f t="shared" si="145"/>
        <v>0</v>
      </c>
      <c r="FD64" s="210">
        <f t="shared" si="146"/>
        <v>0</v>
      </c>
      <c r="FE64" s="210">
        <f t="shared" si="147"/>
        <v>0</v>
      </c>
      <c r="FF64" s="210">
        <f t="shared" si="148"/>
        <v>0</v>
      </c>
      <c r="FG64" s="210">
        <f t="shared" si="149"/>
        <v>0</v>
      </c>
      <c r="FH64" s="210">
        <f t="shared" si="150"/>
        <v>0</v>
      </c>
      <c r="FI64" s="210">
        <f t="shared" si="151"/>
        <v>0</v>
      </c>
      <c r="FJ64" s="210">
        <f t="shared" si="152"/>
        <v>0</v>
      </c>
      <c r="FL64" s="139" t="str">
        <f t="shared" si="153"/>
        <v>50G  80 km all</v>
      </c>
      <c r="FM64" s="233">
        <f t="shared" si="55"/>
        <v>0</v>
      </c>
      <c r="FN64" s="233">
        <f t="shared" si="56"/>
        <v>0</v>
      </c>
      <c r="FO64" s="233">
        <f t="shared" si="57"/>
        <v>0</v>
      </c>
      <c r="FP64" s="233">
        <f t="shared" si="58"/>
        <v>0</v>
      </c>
      <c r="FQ64" s="233">
        <f t="shared" si="59"/>
        <v>0</v>
      </c>
      <c r="FR64" s="233">
        <f t="shared" si="60"/>
        <v>0</v>
      </c>
      <c r="FS64" s="233">
        <f t="shared" si="61"/>
        <v>0</v>
      </c>
      <c r="FT64" s="233">
        <f t="shared" si="62"/>
        <v>0</v>
      </c>
      <c r="FU64" s="233">
        <f t="shared" si="63"/>
        <v>0</v>
      </c>
      <c r="FV64" s="233">
        <f t="shared" si="64"/>
        <v>0</v>
      </c>
      <c r="FW64" s="233">
        <f t="shared" si="65"/>
        <v>0</v>
      </c>
      <c r="FY64" s="139" t="str">
        <f t="shared" si="154"/>
        <v>50G  80 km all</v>
      </c>
      <c r="FZ64" s="233">
        <f t="shared" si="67"/>
        <v>0</v>
      </c>
      <c r="GA64" s="233">
        <f t="shared" si="68"/>
        <v>0</v>
      </c>
      <c r="GB64" s="233">
        <f t="shared" si="69"/>
        <v>0</v>
      </c>
      <c r="GC64" s="233">
        <f t="shared" si="70"/>
        <v>0</v>
      </c>
      <c r="GD64" s="233">
        <f t="shared" si="71"/>
        <v>0</v>
      </c>
      <c r="GE64" s="233">
        <f t="shared" si="72"/>
        <v>0</v>
      </c>
      <c r="GF64" s="233">
        <f t="shared" si="73"/>
        <v>0</v>
      </c>
      <c r="GG64" s="233">
        <f t="shared" si="74"/>
        <v>0</v>
      </c>
      <c r="GH64" s="233">
        <f t="shared" si="75"/>
        <v>0</v>
      </c>
      <c r="GI64" s="233">
        <f t="shared" si="76"/>
        <v>0</v>
      </c>
      <c r="GJ64" s="233">
        <f t="shared" si="77"/>
        <v>0</v>
      </c>
      <c r="GL64" s="139" t="str">
        <f t="shared" si="155"/>
        <v>50G  80 km all</v>
      </c>
      <c r="GM64" s="310">
        <f t="shared" si="79"/>
        <v>0</v>
      </c>
      <c r="GN64" s="310">
        <f t="shared" si="80"/>
        <v>0</v>
      </c>
      <c r="GO64" s="310">
        <f t="shared" si="81"/>
        <v>0</v>
      </c>
      <c r="GP64" s="310">
        <f t="shared" si="82"/>
        <v>0</v>
      </c>
      <c r="GQ64" s="310">
        <f t="shared" si="83"/>
        <v>0</v>
      </c>
      <c r="GR64" s="310">
        <f t="shared" si="84"/>
        <v>0</v>
      </c>
      <c r="GS64" s="310">
        <f t="shared" si="85"/>
        <v>0</v>
      </c>
      <c r="GT64" s="310">
        <f t="shared" si="86"/>
        <v>0</v>
      </c>
      <c r="GU64" s="310">
        <f t="shared" si="87"/>
        <v>0</v>
      </c>
      <c r="GV64" s="310">
        <f t="shared" si="88"/>
        <v>0</v>
      </c>
      <c r="GW64" s="310">
        <f t="shared" si="89"/>
        <v>0</v>
      </c>
      <c r="GY64" s="139" t="str">
        <f t="shared" si="90"/>
        <v>50G  80 km all</v>
      </c>
      <c r="GZ64" s="307" t="str">
        <f>IF(EZ64=0,"",($HE$5*10^-6*Ethernet!P732*'Lenses &amp; detectors'!EZ64))</f>
        <v/>
      </c>
      <c r="HA64" s="307" t="str">
        <f>IF(FA64=0,"",($HE$5*10^-6*Ethernet!Q732*'Lenses &amp; detectors'!FA64))</f>
        <v/>
      </c>
      <c r="HB64" s="307" t="str">
        <f>IF(FB64=0,"",($HE$5*10^-6*Ethernet!R732*'Lenses &amp; detectors'!FB64))</f>
        <v/>
      </c>
      <c r="HC64" s="307" t="str">
        <f>IF(FC64=0,"",($HE$5*10^-6*Ethernet!S732*'Lenses &amp; detectors'!FC64))</f>
        <v/>
      </c>
      <c r="HD64" s="307" t="str">
        <f>IF(FD64=0,"",($HE$5*10^-6*Ethernet!T732*'Lenses &amp; detectors'!FD64))</f>
        <v/>
      </c>
      <c r="HE64" s="307" t="str">
        <f>IF(FE64=0,"",($HE$5*10^-6*Ethernet!U732*'Lenses &amp; detectors'!FE64))</f>
        <v/>
      </c>
      <c r="HF64" s="307" t="str">
        <f>IF(FF64=0,"",($HE$5*10^-6*Ethernet!V732*'Lenses &amp; detectors'!FF64))</f>
        <v/>
      </c>
      <c r="HG64" s="307" t="str">
        <f>IF(FG64=0,"",($HE$5*10^-6*Ethernet!W732*'Lenses &amp; detectors'!FG64))</f>
        <v/>
      </c>
      <c r="HH64" s="307" t="str">
        <f>IF(FH64=0,"",($HE$5*10^-6*Ethernet!X732*'Lenses &amp; detectors'!FH64))</f>
        <v/>
      </c>
      <c r="HI64" s="307" t="str">
        <f>IF(FI64=0,"",($HE$5*10^-6*Ethernet!Y732*'Lenses &amp; detectors'!FI64))</f>
        <v/>
      </c>
      <c r="HJ64" s="307" t="str">
        <f>IF(FJ64=0,"",($HE$5*10^-6*Ethernet!Z732*'Lenses &amp; detectors'!FJ64))</f>
        <v/>
      </c>
      <c r="HL64" s="139" t="str">
        <f t="shared" si="91"/>
        <v>50G  80 km all</v>
      </c>
      <c r="HM64" s="233" t="str">
        <f t="shared" si="92"/>
        <v/>
      </c>
      <c r="HN64" s="233" t="str">
        <f t="shared" si="93"/>
        <v/>
      </c>
      <c r="HO64" s="233" t="str">
        <f t="shared" si="94"/>
        <v/>
      </c>
      <c r="HP64" s="233" t="str">
        <f t="shared" si="95"/>
        <v/>
      </c>
      <c r="HQ64" s="233" t="str">
        <f t="shared" si="96"/>
        <v/>
      </c>
      <c r="HR64" s="233" t="str">
        <f t="shared" si="97"/>
        <v/>
      </c>
      <c r="HS64" s="233" t="str">
        <f t="shared" si="98"/>
        <v/>
      </c>
      <c r="HT64" s="233" t="str">
        <f t="shared" si="99"/>
        <v/>
      </c>
      <c r="HU64" s="233" t="str">
        <f t="shared" si="100"/>
        <v/>
      </c>
      <c r="HV64" s="233" t="str">
        <f t="shared" si="101"/>
        <v/>
      </c>
      <c r="HW64" s="233" t="str">
        <f t="shared" si="102"/>
        <v/>
      </c>
      <c r="HY64" s="139" t="str">
        <f t="shared" si="103"/>
        <v>50G  80 km all</v>
      </c>
      <c r="HZ64" s="233" t="str">
        <f t="shared" si="104"/>
        <v/>
      </c>
      <c r="IA64" s="233" t="str">
        <f t="shared" si="105"/>
        <v/>
      </c>
      <c r="IB64" s="233" t="str">
        <f t="shared" si="106"/>
        <v/>
      </c>
      <c r="IC64" s="233" t="str">
        <f t="shared" si="107"/>
        <v/>
      </c>
      <c r="ID64" s="233" t="str">
        <f t="shared" si="108"/>
        <v/>
      </c>
      <c r="IE64" s="233" t="str">
        <f t="shared" si="109"/>
        <v/>
      </c>
      <c r="IF64" s="233" t="str">
        <f t="shared" si="110"/>
        <v/>
      </c>
      <c r="IG64" s="233" t="str">
        <f t="shared" si="111"/>
        <v/>
      </c>
      <c r="IH64" s="233" t="str">
        <f t="shared" si="112"/>
        <v/>
      </c>
      <c r="II64" s="233" t="str">
        <f t="shared" si="113"/>
        <v/>
      </c>
      <c r="IJ64" s="233" t="str">
        <f t="shared" si="114"/>
        <v/>
      </c>
      <c r="IL64" s="139" t="str">
        <f t="shared" si="115"/>
        <v>50G  80 km all</v>
      </c>
      <c r="IM64" s="233" t="str">
        <f t="shared" si="116"/>
        <v/>
      </c>
      <c r="IN64" s="233" t="str">
        <f t="shared" si="117"/>
        <v/>
      </c>
      <c r="IO64" s="233" t="str">
        <f t="shared" si="118"/>
        <v/>
      </c>
      <c r="IP64" s="233" t="str">
        <f t="shared" si="119"/>
        <v/>
      </c>
      <c r="IQ64" s="233" t="str">
        <f t="shared" si="120"/>
        <v/>
      </c>
      <c r="IR64" s="233" t="str">
        <f t="shared" si="121"/>
        <v/>
      </c>
      <c r="IS64" s="233" t="str">
        <f t="shared" si="122"/>
        <v/>
      </c>
      <c r="IT64" s="233" t="str">
        <f t="shared" si="123"/>
        <v/>
      </c>
      <c r="IU64" s="233" t="str">
        <f t="shared" si="124"/>
        <v/>
      </c>
      <c r="IV64" s="233" t="str">
        <f t="shared" si="125"/>
        <v/>
      </c>
      <c r="IW64" s="233" t="str">
        <f t="shared" si="126"/>
        <v/>
      </c>
      <c r="IY64" s="139" t="str">
        <f t="shared" si="127"/>
        <v>50G  80 km all</v>
      </c>
      <c r="IZ64" s="233" t="str">
        <f t="shared" si="128"/>
        <v/>
      </c>
      <c r="JA64" s="233" t="str">
        <f t="shared" si="129"/>
        <v/>
      </c>
      <c r="JB64" s="233" t="str">
        <f t="shared" si="130"/>
        <v/>
      </c>
      <c r="JC64" s="233" t="str">
        <f t="shared" si="131"/>
        <v/>
      </c>
      <c r="JD64" s="233" t="str">
        <f t="shared" si="132"/>
        <v/>
      </c>
      <c r="JE64" s="233" t="str">
        <f t="shared" si="133"/>
        <v/>
      </c>
      <c r="JF64" s="233" t="str">
        <f t="shared" si="134"/>
        <v/>
      </c>
      <c r="JG64" s="233" t="str">
        <f t="shared" si="135"/>
        <v/>
      </c>
      <c r="JH64" s="233" t="str">
        <f t="shared" si="136"/>
        <v/>
      </c>
      <c r="JI64" s="233" t="str">
        <f t="shared" si="137"/>
        <v/>
      </c>
      <c r="JJ64" s="233" t="str">
        <f t="shared" si="138"/>
        <v/>
      </c>
    </row>
    <row r="65" spans="1:270">
      <c r="A65" s="110" t="s">
        <v>34</v>
      </c>
      <c r="B65" s="139" t="str">
        <f>Ethernet!B213</f>
        <v>100G SR4 100 m CFP</v>
      </c>
      <c r="C65" s="210">
        <f>Ethernet!C213</f>
        <v>0</v>
      </c>
      <c r="D65" s="210">
        <f>Ethernet!D213</f>
        <v>0</v>
      </c>
      <c r="E65" s="210">
        <f>Ethernet!E213</f>
        <v>0</v>
      </c>
      <c r="F65" s="210">
        <f>Ethernet!F213</f>
        <v>0</v>
      </c>
      <c r="G65" s="210">
        <f>Ethernet!G213</f>
        <v>0</v>
      </c>
      <c r="H65" s="210">
        <f>Ethernet!H213</f>
        <v>0</v>
      </c>
      <c r="I65" s="210">
        <f>Ethernet!I213</f>
        <v>0</v>
      </c>
      <c r="J65" s="210">
        <f>Ethernet!J213</f>
        <v>0</v>
      </c>
      <c r="K65" s="210">
        <f>Ethernet!K213</f>
        <v>0</v>
      </c>
      <c r="L65" s="210">
        <f>Ethernet!L213</f>
        <v>0</v>
      </c>
      <c r="M65" s="210">
        <f>Ethernet!M213</f>
        <v>0</v>
      </c>
      <c r="O65" s="139" t="str">
        <f t="shared" si="0"/>
        <v>100G SR4 100 m CFP</v>
      </c>
      <c r="P65" s="210">
        <f>Ethernet!C299</f>
        <v>0</v>
      </c>
      <c r="Q65" s="210">
        <f>Ethernet!D299</f>
        <v>0</v>
      </c>
      <c r="R65" s="210">
        <f>Ethernet!E299</f>
        <v>0</v>
      </c>
      <c r="S65" s="210">
        <f>Ethernet!F299</f>
        <v>0</v>
      </c>
      <c r="T65" s="210">
        <f>Ethernet!G299</f>
        <v>0</v>
      </c>
      <c r="U65" s="210">
        <f>Ethernet!H299</f>
        <v>0</v>
      </c>
      <c r="V65" s="210">
        <f>Ethernet!I299</f>
        <v>0</v>
      </c>
      <c r="W65" s="210">
        <f>Ethernet!J299</f>
        <v>0</v>
      </c>
      <c r="X65" s="210">
        <f>Ethernet!K299</f>
        <v>0</v>
      </c>
      <c r="Y65" s="210">
        <f>Ethernet!L299</f>
        <v>0</v>
      </c>
      <c r="Z65" s="210">
        <f>Ethernet!M299</f>
        <v>0</v>
      </c>
      <c r="AB65" s="139" t="str">
        <f t="shared" si="1"/>
        <v>100G SR4 100 m CFP</v>
      </c>
      <c r="AC65" s="210">
        <f>Ethernet!C127</f>
        <v>0</v>
      </c>
      <c r="AD65" s="210">
        <f>Ethernet!D127</f>
        <v>0</v>
      </c>
      <c r="AE65" s="210">
        <f>Ethernet!E127</f>
        <v>0</v>
      </c>
      <c r="AF65" s="210">
        <f>Ethernet!F127</f>
        <v>0</v>
      </c>
      <c r="AG65" s="210">
        <f>Ethernet!G127</f>
        <v>0</v>
      </c>
      <c r="AH65" s="210">
        <f>Ethernet!H127</f>
        <v>0</v>
      </c>
      <c r="AI65" s="210">
        <f>Ethernet!I127</f>
        <v>0</v>
      </c>
      <c r="AJ65" s="210">
        <f>Ethernet!J127</f>
        <v>0</v>
      </c>
      <c r="AK65" s="210">
        <f>Ethernet!K127</f>
        <v>0</v>
      </c>
      <c r="AL65" s="210">
        <f>Ethernet!L127</f>
        <v>0</v>
      </c>
      <c r="AM65" s="210">
        <f>Ethernet!M127</f>
        <v>0</v>
      </c>
      <c r="AO65" s="139" t="str">
        <f t="shared" si="2"/>
        <v>100G SR4 100 m CFP</v>
      </c>
      <c r="AP65" s="210">
        <f>Ethernet!C385</f>
        <v>0</v>
      </c>
      <c r="AQ65" s="210">
        <f>Ethernet!D385</f>
        <v>0</v>
      </c>
      <c r="AR65" s="210">
        <f>Ethernet!E385</f>
        <v>0</v>
      </c>
      <c r="AS65" s="210">
        <f>Ethernet!F385</f>
        <v>0</v>
      </c>
      <c r="AT65" s="210">
        <f>Ethernet!G385</f>
        <v>0</v>
      </c>
      <c r="AU65" s="210">
        <f>Ethernet!H385</f>
        <v>0</v>
      </c>
      <c r="AV65" s="210">
        <f>Ethernet!I385</f>
        <v>0</v>
      </c>
      <c r="AW65" s="210">
        <f>Ethernet!J385</f>
        <v>0</v>
      </c>
      <c r="AX65" s="210">
        <f>Ethernet!K385</f>
        <v>0</v>
      </c>
      <c r="AY65" s="210">
        <f>Ethernet!L385</f>
        <v>0</v>
      </c>
      <c r="AZ65" s="210">
        <f>Ethernet!M385</f>
        <v>0</v>
      </c>
      <c r="BB65" s="139" t="str">
        <f t="shared" si="3"/>
        <v>100G SR4 100 m CFP</v>
      </c>
      <c r="BC65" s="210">
        <f>Ethernet!C471</f>
        <v>5094</v>
      </c>
      <c r="BD65" s="210">
        <f>Ethernet!D471</f>
        <v>3000</v>
      </c>
      <c r="BE65" s="210">
        <f>Ethernet!E471</f>
        <v>0</v>
      </c>
      <c r="BF65" s="210">
        <f>Ethernet!F471</f>
        <v>0</v>
      </c>
      <c r="BG65" s="210">
        <f>Ethernet!G471</f>
        <v>0</v>
      </c>
      <c r="BH65" s="210">
        <f>Ethernet!H471</f>
        <v>0</v>
      </c>
      <c r="BI65" s="210">
        <f>Ethernet!I471</f>
        <v>0</v>
      </c>
      <c r="BJ65" s="210">
        <f>Ethernet!J471</f>
        <v>0</v>
      </c>
      <c r="BK65" s="210">
        <f>Ethernet!K471</f>
        <v>0</v>
      </c>
      <c r="BL65" s="210">
        <f>Ethernet!L471</f>
        <v>0</v>
      </c>
      <c r="BM65" s="210">
        <f>Ethernet!M471</f>
        <v>0</v>
      </c>
      <c r="BO65" s="139" t="str">
        <f t="shared" si="4"/>
        <v>100G SR4 100 m CFP</v>
      </c>
      <c r="BP65" s="272"/>
      <c r="BQ65" s="272"/>
      <c r="BR65" s="272"/>
      <c r="BS65" s="272"/>
      <c r="BT65" s="272"/>
      <c r="BU65" s="272"/>
      <c r="BV65" s="272"/>
      <c r="BW65" s="272"/>
      <c r="BX65" s="272"/>
      <c r="BY65" s="272"/>
      <c r="BZ65" s="272"/>
      <c r="CB65" s="139" t="str">
        <f t="shared" si="5"/>
        <v>100G SR4 100 m CFP</v>
      </c>
      <c r="CC65" s="272"/>
      <c r="CD65" s="272"/>
      <c r="CE65" s="272"/>
      <c r="CF65" s="272"/>
      <c r="CG65" s="272"/>
      <c r="CH65" s="272"/>
      <c r="CI65" s="272"/>
      <c r="CJ65" s="272"/>
      <c r="CK65" s="272"/>
      <c r="CL65" s="272"/>
      <c r="CM65" s="272"/>
      <c r="CN65" s="214"/>
      <c r="CP65" s="270"/>
      <c r="CQ65" s="270"/>
      <c r="CR65" s="301"/>
      <c r="CS65" s="293">
        <v>1</v>
      </c>
      <c r="CT65" s="265">
        <v>1</v>
      </c>
      <c r="CU65" s="300">
        <v>1</v>
      </c>
      <c r="CV65" s="295"/>
      <c r="CW65" s="270"/>
      <c r="CX65" s="278"/>
      <c r="CY65" s="284"/>
      <c r="CZ65" s="270"/>
      <c r="DA65" s="278"/>
      <c r="DB65" s="285">
        <v>2</v>
      </c>
      <c r="DC65" s="265">
        <v>0</v>
      </c>
      <c r="DD65" s="300">
        <v>1</v>
      </c>
      <c r="DE65" s="295"/>
      <c r="DF65" s="270"/>
      <c r="DG65" s="278"/>
      <c r="DH65" s="284"/>
      <c r="DI65" s="270"/>
      <c r="DJ65" s="270"/>
      <c r="DL65" s="139" t="str">
        <f t="shared" ref="DL65:DL96" si="156">O65</f>
        <v>100G SR4 100 m CFP</v>
      </c>
      <c r="DM65" s="210">
        <f t="shared" si="7"/>
        <v>0</v>
      </c>
      <c r="DN65" s="210">
        <f t="shared" si="8"/>
        <v>0</v>
      </c>
      <c r="DO65" s="210">
        <f t="shared" si="9"/>
        <v>0</v>
      </c>
      <c r="DP65" s="210">
        <f t="shared" si="10"/>
        <v>0</v>
      </c>
      <c r="DQ65" s="210">
        <f t="shared" si="11"/>
        <v>0</v>
      </c>
      <c r="DR65" s="210">
        <f t="shared" si="12"/>
        <v>0</v>
      </c>
      <c r="DS65" s="210">
        <f t="shared" si="13"/>
        <v>0</v>
      </c>
      <c r="DT65" s="210">
        <f t="shared" si="14"/>
        <v>0</v>
      </c>
      <c r="DU65" s="210">
        <f t="shared" si="15"/>
        <v>0</v>
      </c>
      <c r="DV65" s="210">
        <f t="shared" si="16"/>
        <v>0</v>
      </c>
      <c r="DW65" s="210">
        <f t="shared" si="17"/>
        <v>0</v>
      </c>
      <c r="DY65" s="139" t="str">
        <f t="shared" ref="DY65:DY96" si="157">AB65</f>
        <v>100G SR4 100 m CFP</v>
      </c>
      <c r="DZ65" s="210">
        <f t="shared" si="19"/>
        <v>10188</v>
      </c>
      <c r="EA65" s="210">
        <f t="shared" si="20"/>
        <v>6000</v>
      </c>
      <c r="EB65" s="210">
        <f t="shared" si="21"/>
        <v>0</v>
      </c>
      <c r="EC65" s="210">
        <f t="shared" si="22"/>
        <v>0</v>
      </c>
      <c r="ED65" s="210">
        <f t="shared" si="23"/>
        <v>0</v>
      </c>
      <c r="EE65" s="210">
        <f t="shared" si="24"/>
        <v>0</v>
      </c>
      <c r="EF65" s="210">
        <f t="shared" si="25"/>
        <v>0</v>
      </c>
      <c r="EG65" s="210">
        <f t="shared" si="26"/>
        <v>0</v>
      </c>
      <c r="EH65" s="210">
        <f t="shared" si="27"/>
        <v>0</v>
      </c>
      <c r="EI65" s="210">
        <f t="shared" si="28"/>
        <v>0</v>
      </c>
      <c r="EJ65" s="210">
        <f t="shared" si="29"/>
        <v>0</v>
      </c>
      <c r="EL65" s="139" t="str">
        <f t="shared" ref="EL65:EL96" si="158">AO65</f>
        <v>100G SR4 100 m CFP</v>
      </c>
      <c r="EM65" s="210">
        <f t="shared" si="31"/>
        <v>0</v>
      </c>
      <c r="EN65" s="210">
        <f t="shared" si="32"/>
        <v>0</v>
      </c>
      <c r="EO65" s="210">
        <f t="shared" si="33"/>
        <v>0</v>
      </c>
      <c r="EP65" s="210">
        <f t="shared" si="34"/>
        <v>0</v>
      </c>
      <c r="EQ65" s="210">
        <f t="shared" si="35"/>
        <v>0</v>
      </c>
      <c r="ER65" s="210">
        <f t="shared" si="36"/>
        <v>0</v>
      </c>
      <c r="ES65" s="210">
        <f t="shared" si="37"/>
        <v>0</v>
      </c>
      <c r="ET65" s="210">
        <f t="shared" si="38"/>
        <v>0</v>
      </c>
      <c r="EU65" s="210">
        <f t="shared" si="39"/>
        <v>0</v>
      </c>
      <c r="EV65" s="210">
        <f t="shared" si="40"/>
        <v>0</v>
      </c>
      <c r="EW65" s="210">
        <f t="shared" si="41"/>
        <v>0</v>
      </c>
      <c r="EY65" s="139" t="str">
        <f t="shared" si="42"/>
        <v>100G SR4 100 m CFP</v>
      </c>
      <c r="EZ65" s="210">
        <f t="shared" ref="EZ65:EZ96" si="159">$CR65*C65+$CU65*P65+$CX65*AC65+$DA65*AP65+$DD65*BC65</f>
        <v>5094</v>
      </c>
      <c r="FA65" s="210">
        <f t="shared" ref="FA65:FA96" si="160">$CR65*D65+$CU65*Q65+$CX65*AD65+$DA65*AQ65+$DD65*BD65</f>
        <v>3000</v>
      </c>
      <c r="FB65" s="210">
        <f t="shared" ref="FB65:FB96" si="161">$CR65*E65+$CU65*R65+$CX65*AE65+$DA65*AR65+$DD65*BE65</f>
        <v>0</v>
      </c>
      <c r="FC65" s="210">
        <f t="shared" ref="FC65:FC96" si="162">$CR65*F65+$CU65*S65+$CX65*AF65+$DA65*AS65+$DD65*BF65</f>
        <v>0</v>
      </c>
      <c r="FD65" s="210">
        <f t="shared" ref="FD65:FD96" si="163">$CR65*G65+$CU65*T65+$CX65*AG65+$DA65*AT65+$DD65*BG65</f>
        <v>0</v>
      </c>
      <c r="FE65" s="210">
        <f t="shared" ref="FE65:FE96" si="164">$CR65*H65+$CU65*U65+$CX65*AH65+$DA65*AU65+$DD65*BH65</f>
        <v>0</v>
      </c>
      <c r="FF65" s="210">
        <f t="shared" ref="FF65:FF96" si="165">$CR65*I65+$CU65*V65+$CX65*AI65+$DA65*AV65+$DD65*BI65</f>
        <v>0</v>
      </c>
      <c r="FG65" s="210">
        <f t="shared" ref="FG65:FG96" si="166">$CR65*J65+$CU65*W65+$CX65*AJ65+$DA65*AW65+$DD65*BJ65</f>
        <v>0</v>
      </c>
      <c r="FH65" s="210">
        <f t="shared" ref="FH65:FH96" si="167">$CR65*K65+$CU65*X65+$CX65*AK65+$DA65*AX65+$DD65*BK65</f>
        <v>0</v>
      </c>
      <c r="FI65" s="210">
        <f t="shared" ref="FI65:FI96" si="168">$CR65*L65+$CU65*Y65+$CX65*AL65+$DA65*AY65+$DD65*BL65</f>
        <v>0</v>
      </c>
      <c r="FJ65" s="210">
        <f t="shared" ref="FJ65:FJ96" si="169">$CR65*M65+$CU65*Z65+$CX65*AM65+$DA65*AZ65+$DD65*BM65</f>
        <v>0</v>
      </c>
      <c r="FL65" s="139" t="str">
        <f t="shared" ref="FL65:FL96" si="170">BB65</f>
        <v>100G SR4 100 m CFP</v>
      </c>
      <c r="FM65" s="233">
        <f t="shared" si="55"/>
        <v>0</v>
      </c>
      <c r="FN65" s="233">
        <f t="shared" si="56"/>
        <v>0</v>
      </c>
      <c r="FO65" s="233">
        <f t="shared" si="57"/>
        <v>0</v>
      </c>
      <c r="FP65" s="233">
        <f t="shared" si="58"/>
        <v>0</v>
      </c>
      <c r="FQ65" s="233">
        <f t="shared" si="59"/>
        <v>0</v>
      </c>
      <c r="FR65" s="233">
        <f t="shared" si="60"/>
        <v>0</v>
      </c>
      <c r="FS65" s="233">
        <f t="shared" si="61"/>
        <v>0</v>
      </c>
      <c r="FT65" s="233">
        <f t="shared" si="62"/>
        <v>0</v>
      </c>
      <c r="FU65" s="233">
        <f t="shared" si="63"/>
        <v>0</v>
      </c>
      <c r="FV65" s="233">
        <f t="shared" si="64"/>
        <v>0</v>
      </c>
      <c r="FW65" s="233">
        <f t="shared" si="65"/>
        <v>0</v>
      </c>
      <c r="FY65" s="139" t="str">
        <f t="shared" ref="FY65:FY96" si="171">BO65</f>
        <v>100G SR4 100 m CFP</v>
      </c>
      <c r="FZ65" s="233">
        <f t="shared" si="67"/>
        <v>5.0939999999999996E-3</v>
      </c>
      <c r="GA65" s="233">
        <f t="shared" si="68"/>
        <v>3.0000000000000001E-3</v>
      </c>
      <c r="GB65" s="233">
        <f t="shared" si="69"/>
        <v>0</v>
      </c>
      <c r="GC65" s="233">
        <f t="shared" si="70"/>
        <v>0</v>
      </c>
      <c r="GD65" s="233">
        <f t="shared" si="71"/>
        <v>0</v>
      </c>
      <c r="GE65" s="233">
        <f t="shared" si="72"/>
        <v>0</v>
      </c>
      <c r="GF65" s="233">
        <f t="shared" si="73"/>
        <v>0</v>
      </c>
      <c r="GG65" s="233">
        <f t="shared" si="74"/>
        <v>0</v>
      </c>
      <c r="GH65" s="233">
        <f t="shared" si="75"/>
        <v>0</v>
      </c>
      <c r="GI65" s="233">
        <f t="shared" si="76"/>
        <v>0</v>
      </c>
      <c r="GJ65" s="233">
        <f t="shared" si="77"/>
        <v>0</v>
      </c>
      <c r="GL65" s="139" t="str">
        <f t="shared" ref="GL65:GL96" si="172">BB65</f>
        <v>100G SR4 100 m CFP</v>
      </c>
      <c r="GM65" s="310">
        <f t="shared" si="79"/>
        <v>0</v>
      </c>
      <c r="GN65" s="310">
        <f t="shared" si="80"/>
        <v>0</v>
      </c>
      <c r="GO65" s="310">
        <f t="shared" si="81"/>
        <v>0</v>
      </c>
      <c r="GP65" s="310">
        <f t="shared" si="82"/>
        <v>0</v>
      </c>
      <c r="GQ65" s="310">
        <f t="shared" si="83"/>
        <v>0</v>
      </c>
      <c r="GR65" s="310">
        <f t="shared" si="84"/>
        <v>0</v>
      </c>
      <c r="GS65" s="310">
        <f t="shared" si="85"/>
        <v>0</v>
      </c>
      <c r="GT65" s="310">
        <f t="shared" si="86"/>
        <v>0</v>
      </c>
      <c r="GU65" s="310">
        <f t="shared" si="87"/>
        <v>0</v>
      </c>
      <c r="GV65" s="310">
        <f t="shared" si="88"/>
        <v>0</v>
      </c>
      <c r="GW65" s="310">
        <f t="shared" si="89"/>
        <v>0</v>
      </c>
      <c r="GY65" s="139" t="str">
        <f t="shared" si="90"/>
        <v>100G SR4 100 m CFP</v>
      </c>
      <c r="GZ65" s="307">
        <f>IF(EZ65=0,"",($HE$5*10^-6*Ethernet!P733*'Lenses &amp; detectors'!EZ65))</f>
        <v>0.38927340000000021</v>
      </c>
      <c r="HA65" s="307">
        <f>IF(FA65=0,"",($HE$5*10^-6*Ethernet!Q733*'Lenses &amp; detectors'!FA65))</f>
        <v>0.22499999999999998</v>
      </c>
      <c r="HB65" s="307" t="str">
        <f>IF(FB65=0,"",($HE$5*10^-6*Ethernet!R733*'Lenses &amp; detectors'!FB65))</f>
        <v/>
      </c>
      <c r="HC65" s="307" t="str">
        <f>IF(FC65=0,"",($HE$5*10^-6*Ethernet!S733*'Lenses &amp; detectors'!FC65))</f>
        <v/>
      </c>
      <c r="HD65" s="307" t="str">
        <f>IF(FD65=0,"",($HE$5*10^-6*Ethernet!T733*'Lenses &amp; detectors'!FD65))</f>
        <v/>
      </c>
      <c r="HE65" s="307" t="str">
        <f>IF(FE65=0,"",($HE$5*10^-6*Ethernet!U733*'Lenses &amp; detectors'!FE65))</f>
        <v/>
      </c>
      <c r="HF65" s="307" t="str">
        <f>IF(FF65=0,"",($HE$5*10^-6*Ethernet!V733*'Lenses &amp; detectors'!FF65))</f>
        <v/>
      </c>
      <c r="HG65" s="307" t="str">
        <f>IF(FG65=0,"",($HE$5*10^-6*Ethernet!W733*'Lenses &amp; detectors'!FG65))</f>
        <v/>
      </c>
      <c r="HH65" s="307" t="str">
        <f>IF(FH65=0,"",($HE$5*10^-6*Ethernet!X733*'Lenses &amp; detectors'!FH65))</f>
        <v/>
      </c>
      <c r="HI65" s="307" t="str">
        <f>IF(FI65=0,"",($HE$5*10^-6*Ethernet!Y733*'Lenses &amp; detectors'!FI65))</f>
        <v/>
      </c>
      <c r="HJ65" s="307" t="str">
        <f>IF(FJ65=0,"",($HE$5*10^-6*Ethernet!Z733*'Lenses &amp; detectors'!FJ65))</f>
        <v/>
      </c>
      <c r="HL65" s="139" t="str">
        <f t="shared" si="91"/>
        <v>100G SR4 100 m CFP</v>
      </c>
      <c r="HM65" s="233" t="str">
        <f t="shared" si="92"/>
        <v/>
      </c>
      <c r="HN65" s="233" t="str">
        <f t="shared" si="93"/>
        <v/>
      </c>
      <c r="HO65" s="233" t="str">
        <f t="shared" si="94"/>
        <v/>
      </c>
      <c r="HP65" s="233" t="str">
        <f t="shared" si="95"/>
        <v/>
      </c>
      <c r="HQ65" s="233" t="str">
        <f t="shared" si="96"/>
        <v/>
      </c>
      <c r="HR65" s="233" t="str">
        <f t="shared" si="97"/>
        <v/>
      </c>
      <c r="HS65" s="233" t="str">
        <f t="shared" si="98"/>
        <v/>
      </c>
      <c r="HT65" s="233" t="str">
        <f t="shared" si="99"/>
        <v/>
      </c>
      <c r="HU65" s="233" t="str">
        <f t="shared" si="100"/>
        <v/>
      </c>
      <c r="HV65" s="233" t="str">
        <f t="shared" si="101"/>
        <v/>
      </c>
      <c r="HW65" s="233" t="str">
        <f t="shared" si="102"/>
        <v/>
      </c>
      <c r="HY65" s="139" t="str">
        <f t="shared" si="103"/>
        <v>100G SR4 100 m CFP</v>
      </c>
      <c r="HZ65" s="233">
        <f t="shared" si="104"/>
        <v>0.5</v>
      </c>
      <c r="IA65" s="233">
        <f t="shared" si="105"/>
        <v>0.5</v>
      </c>
      <c r="IB65" s="233" t="str">
        <f t="shared" si="106"/>
        <v/>
      </c>
      <c r="IC65" s="233" t="str">
        <f t="shared" si="107"/>
        <v/>
      </c>
      <c r="ID65" s="233" t="str">
        <f t="shared" si="108"/>
        <v/>
      </c>
      <c r="IE65" s="233" t="str">
        <f t="shared" si="109"/>
        <v/>
      </c>
      <c r="IF65" s="233" t="str">
        <f t="shared" si="110"/>
        <v/>
      </c>
      <c r="IG65" s="233" t="str">
        <f t="shared" si="111"/>
        <v/>
      </c>
      <c r="IH65" s="233" t="str">
        <f t="shared" si="112"/>
        <v/>
      </c>
      <c r="II65" s="233" t="str">
        <f t="shared" si="113"/>
        <v/>
      </c>
      <c r="IJ65" s="233" t="str">
        <f t="shared" si="114"/>
        <v/>
      </c>
      <c r="IL65" s="139" t="str">
        <f t="shared" si="115"/>
        <v>100G SR4 100 m CFP</v>
      </c>
      <c r="IM65" s="233" t="str">
        <f t="shared" si="116"/>
        <v/>
      </c>
      <c r="IN65" s="233" t="str">
        <f t="shared" si="117"/>
        <v/>
      </c>
      <c r="IO65" s="233" t="str">
        <f t="shared" si="118"/>
        <v/>
      </c>
      <c r="IP65" s="233" t="str">
        <f t="shared" si="119"/>
        <v/>
      </c>
      <c r="IQ65" s="233" t="str">
        <f t="shared" si="120"/>
        <v/>
      </c>
      <c r="IR65" s="233" t="str">
        <f t="shared" si="121"/>
        <v/>
      </c>
      <c r="IS65" s="233" t="str">
        <f t="shared" si="122"/>
        <v/>
      </c>
      <c r="IT65" s="233" t="str">
        <f t="shared" si="123"/>
        <v/>
      </c>
      <c r="IU65" s="233" t="str">
        <f t="shared" si="124"/>
        <v/>
      </c>
      <c r="IV65" s="233" t="str">
        <f t="shared" si="125"/>
        <v/>
      </c>
      <c r="IW65" s="233" t="str">
        <f t="shared" si="126"/>
        <v/>
      </c>
      <c r="IY65" s="139" t="str">
        <f t="shared" si="127"/>
        <v>100G SR4 100 m CFP</v>
      </c>
      <c r="IZ65" s="233">
        <f t="shared" si="128"/>
        <v>76.418021201413467</v>
      </c>
      <c r="JA65" s="233">
        <f t="shared" si="129"/>
        <v>74.999999999999986</v>
      </c>
      <c r="JB65" s="233" t="str">
        <f t="shared" si="130"/>
        <v/>
      </c>
      <c r="JC65" s="233" t="str">
        <f t="shared" si="131"/>
        <v/>
      </c>
      <c r="JD65" s="233" t="str">
        <f t="shared" si="132"/>
        <v/>
      </c>
      <c r="JE65" s="233" t="str">
        <f t="shared" si="133"/>
        <v/>
      </c>
      <c r="JF65" s="233" t="str">
        <f t="shared" si="134"/>
        <v/>
      </c>
      <c r="JG65" s="233" t="str">
        <f t="shared" si="135"/>
        <v/>
      </c>
      <c r="JH65" s="233" t="str">
        <f t="shared" si="136"/>
        <v/>
      </c>
      <c r="JI65" s="233" t="str">
        <f t="shared" si="137"/>
        <v/>
      </c>
      <c r="JJ65" s="233" t="str">
        <f t="shared" si="138"/>
        <v/>
      </c>
    </row>
    <row r="66" spans="1:270">
      <c r="A66" s="110" t="s">
        <v>34</v>
      </c>
      <c r="B66" s="139" t="str">
        <f>Ethernet!B214</f>
        <v>100G SR4 100 m CFP2/4</v>
      </c>
      <c r="C66" s="210">
        <f>Ethernet!C214</f>
        <v>0</v>
      </c>
      <c r="D66" s="210">
        <f>Ethernet!D214</f>
        <v>0</v>
      </c>
      <c r="E66" s="210">
        <f>Ethernet!E214</f>
        <v>0</v>
      </c>
      <c r="F66" s="210">
        <f>Ethernet!F214</f>
        <v>0</v>
      </c>
      <c r="G66" s="210">
        <f>Ethernet!G214</f>
        <v>0</v>
      </c>
      <c r="H66" s="210">
        <f>Ethernet!H214</f>
        <v>0</v>
      </c>
      <c r="I66" s="210">
        <f>Ethernet!I214</f>
        <v>0</v>
      </c>
      <c r="J66" s="210">
        <f>Ethernet!J214</f>
        <v>0</v>
      </c>
      <c r="K66" s="210">
        <f>Ethernet!K214</f>
        <v>0</v>
      </c>
      <c r="L66" s="210">
        <f>Ethernet!L214</f>
        <v>0</v>
      </c>
      <c r="M66" s="210">
        <f>Ethernet!M214</f>
        <v>0</v>
      </c>
      <c r="O66" s="139" t="str">
        <f t="shared" si="0"/>
        <v>100G SR4 100 m CFP2/4</v>
      </c>
      <c r="P66" s="210">
        <f>Ethernet!C300</f>
        <v>0</v>
      </c>
      <c r="Q66" s="210">
        <f>Ethernet!D300</f>
        <v>0</v>
      </c>
      <c r="R66" s="210">
        <f>Ethernet!E300</f>
        <v>0</v>
      </c>
      <c r="S66" s="210">
        <f>Ethernet!F300</f>
        <v>0</v>
      </c>
      <c r="T66" s="210">
        <f>Ethernet!G300</f>
        <v>0</v>
      </c>
      <c r="U66" s="210">
        <f>Ethernet!H300</f>
        <v>0</v>
      </c>
      <c r="V66" s="210">
        <f>Ethernet!I300</f>
        <v>0</v>
      </c>
      <c r="W66" s="210">
        <f>Ethernet!J300</f>
        <v>0</v>
      </c>
      <c r="X66" s="210">
        <f>Ethernet!K300</f>
        <v>0</v>
      </c>
      <c r="Y66" s="210">
        <f>Ethernet!L300</f>
        <v>0</v>
      </c>
      <c r="Z66" s="210">
        <f>Ethernet!M300</f>
        <v>0</v>
      </c>
      <c r="AB66" s="139" t="str">
        <f t="shared" si="1"/>
        <v>100G SR4 100 m CFP2/4</v>
      </c>
      <c r="AC66" s="210">
        <f>Ethernet!C128</f>
        <v>0</v>
      </c>
      <c r="AD66" s="210">
        <f>Ethernet!D128</f>
        <v>0</v>
      </c>
      <c r="AE66" s="210">
        <f>Ethernet!E128</f>
        <v>0</v>
      </c>
      <c r="AF66" s="210">
        <f>Ethernet!F128</f>
        <v>0</v>
      </c>
      <c r="AG66" s="210">
        <f>Ethernet!G128</f>
        <v>0</v>
      </c>
      <c r="AH66" s="210">
        <f>Ethernet!H128</f>
        <v>0</v>
      </c>
      <c r="AI66" s="210">
        <f>Ethernet!I128</f>
        <v>0</v>
      </c>
      <c r="AJ66" s="210">
        <f>Ethernet!J128</f>
        <v>0</v>
      </c>
      <c r="AK66" s="210">
        <f>Ethernet!K128</f>
        <v>0</v>
      </c>
      <c r="AL66" s="210">
        <f>Ethernet!L128</f>
        <v>0</v>
      </c>
      <c r="AM66" s="210">
        <f>Ethernet!M128</f>
        <v>0</v>
      </c>
      <c r="AO66" s="139" t="str">
        <f t="shared" si="2"/>
        <v>100G SR4 100 m CFP2/4</v>
      </c>
      <c r="AP66" s="210">
        <f>Ethernet!C386</f>
        <v>0</v>
      </c>
      <c r="AQ66" s="210">
        <f>Ethernet!D386</f>
        <v>0</v>
      </c>
      <c r="AR66" s="210">
        <f>Ethernet!E386</f>
        <v>0</v>
      </c>
      <c r="AS66" s="210">
        <f>Ethernet!F386</f>
        <v>0</v>
      </c>
      <c r="AT66" s="210">
        <f>Ethernet!G386</f>
        <v>0</v>
      </c>
      <c r="AU66" s="210">
        <f>Ethernet!H386</f>
        <v>0</v>
      </c>
      <c r="AV66" s="210">
        <f>Ethernet!I386</f>
        <v>0</v>
      </c>
      <c r="AW66" s="210">
        <f>Ethernet!J386</f>
        <v>0</v>
      </c>
      <c r="AX66" s="210">
        <f>Ethernet!K386</f>
        <v>0</v>
      </c>
      <c r="AY66" s="210">
        <f>Ethernet!L386</f>
        <v>0</v>
      </c>
      <c r="AZ66" s="210">
        <f>Ethernet!M386</f>
        <v>0</v>
      </c>
      <c r="BB66" s="139" t="str">
        <f t="shared" si="3"/>
        <v>100G SR4 100 m CFP2/4</v>
      </c>
      <c r="BC66" s="210">
        <f>Ethernet!C472</f>
        <v>2000</v>
      </c>
      <c r="BD66" s="210">
        <f>Ethernet!D472</f>
        <v>1662.8911414720139</v>
      </c>
      <c r="BE66" s="210">
        <f>Ethernet!E472</f>
        <v>0</v>
      </c>
      <c r="BF66" s="210">
        <f>Ethernet!F472</f>
        <v>0</v>
      </c>
      <c r="BG66" s="210">
        <f>Ethernet!G472</f>
        <v>0</v>
      </c>
      <c r="BH66" s="210">
        <f>Ethernet!H472</f>
        <v>0</v>
      </c>
      <c r="BI66" s="210">
        <f>Ethernet!I472</f>
        <v>0</v>
      </c>
      <c r="BJ66" s="210">
        <f>Ethernet!J472</f>
        <v>0</v>
      </c>
      <c r="BK66" s="210">
        <f>Ethernet!K472</f>
        <v>0</v>
      </c>
      <c r="BL66" s="210">
        <f>Ethernet!L472</f>
        <v>0</v>
      </c>
      <c r="BM66" s="210">
        <f>Ethernet!M472</f>
        <v>0</v>
      </c>
      <c r="BO66" s="139" t="str">
        <f t="shared" si="4"/>
        <v>100G SR4 100 m CFP2/4</v>
      </c>
      <c r="BP66" s="272"/>
      <c r="BQ66" s="272"/>
      <c r="BR66" s="272"/>
      <c r="BS66" s="272"/>
      <c r="BT66" s="272"/>
      <c r="BU66" s="272"/>
      <c r="BV66" s="272"/>
      <c r="BW66" s="272"/>
      <c r="BX66" s="272"/>
      <c r="BY66" s="272"/>
      <c r="BZ66" s="272"/>
      <c r="CB66" s="139" t="str">
        <f t="shared" si="5"/>
        <v>100G SR4 100 m CFP2/4</v>
      </c>
      <c r="CC66" s="272"/>
      <c r="CD66" s="272"/>
      <c r="CE66" s="272"/>
      <c r="CF66" s="272"/>
      <c r="CG66" s="272"/>
      <c r="CH66" s="272"/>
      <c r="CI66" s="272"/>
      <c r="CJ66" s="272"/>
      <c r="CK66" s="272"/>
      <c r="CL66" s="272"/>
      <c r="CM66" s="272"/>
      <c r="CN66" s="214"/>
      <c r="CP66" s="270"/>
      <c r="CQ66" s="270"/>
      <c r="CR66" s="301"/>
      <c r="CS66" s="293">
        <v>1</v>
      </c>
      <c r="CT66" s="265">
        <v>1</v>
      </c>
      <c r="CU66" s="300">
        <v>1</v>
      </c>
      <c r="CV66" s="295"/>
      <c r="CW66" s="270"/>
      <c r="CX66" s="278"/>
      <c r="CY66" s="284"/>
      <c r="CZ66" s="270"/>
      <c r="DA66" s="278"/>
      <c r="DB66" s="285">
        <v>2</v>
      </c>
      <c r="DC66" s="265">
        <v>0</v>
      </c>
      <c r="DD66" s="300">
        <v>1</v>
      </c>
      <c r="DE66" s="295"/>
      <c r="DF66" s="270"/>
      <c r="DG66" s="278"/>
      <c r="DH66" s="284"/>
      <c r="DI66" s="270"/>
      <c r="DJ66" s="270"/>
      <c r="DL66" s="139" t="str">
        <f t="shared" si="156"/>
        <v>100G SR4 100 m CFP2/4</v>
      </c>
      <c r="DM66" s="210">
        <f t="shared" si="7"/>
        <v>0</v>
      </c>
      <c r="DN66" s="210">
        <f t="shared" si="8"/>
        <v>0</v>
      </c>
      <c r="DO66" s="210">
        <f t="shared" si="9"/>
        <v>0</v>
      </c>
      <c r="DP66" s="210">
        <f t="shared" si="10"/>
        <v>0</v>
      </c>
      <c r="DQ66" s="210">
        <f t="shared" si="11"/>
        <v>0</v>
      </c>
      <c r="DR66" s="210">
        <f t="shared" si="12"/>
        <v>0</v>
      </c>
      <c r="DS66" s="210">
        <f t="shared" si="13"/>
        <v>0</v>
      </c>
      <c r="DT66" s="210">
        <f t="shared" si="14"/>
        <v>0</v>
      </c>
      <c r="DU66" s="210">
        <f t="shared" si="15"/>
        <v>0</v>
      </c>
      <c r="DV66" s="210">
        <f t="shared" si="16"/>
        <v>0</v>
      </c>
      <c r="DW66" s="210">
        <f t="shared" si="17"/>
        <v>0</v>
      </c>
      <c r="DY66" s="139" t="str">
        <f t="shared" si="157"/>
        <v>100G SR4 100 m CFP2/4</v>
      </c>
      <c r="DZ66" s="210">
        <f t="shared" si="19"/>
        <v>4000</v>
      </c>
      <c r="EA66" s="210">
        <f t="shared" si="20"/>
        <v>3325.7822829440279</v>
      </c>
      <c r="EB66" s="210">
        <f t="shared" si="21"/>
        <v>0</v>
      </c>
      <c r="EC66" s="210">
        <f t="shared" si="22"/>
        <v>0</v>
      </c>
      <c r="ED66" s="210">
        <f t="shared" si="23"/>
        <v>0</v>
      </c>
      <c r="EE66" s="210">
        <f t="shared" si="24"/>
        <v>0</v>
      </c>
      <c r="EF66" s="210">
        <f t="shared" si="25"/>
        <v>0</v>
      </c>
      <c r="EG66" s="210">
        <f t="shared" si="26"/>
        <v>0</v>
      </c>
      <c r="EH66" s="210">
        <f t="shared" si="27"/>
        <v>0</v>
      </c>
      <c r="EI66" s="210">
        <f t="shared" si="28"/>
        <v>0</v>
      </c>
      <c r="EJ66" s="210">
        <f t="shared" si="29"/>
        <v>0</v>
      </c>
      <c r="EL66" s="139" t="str">
        <f t="shared" si="158"/>
        <v>100G SR4 100 m CFP2/4</v>
      </c>
      <c r="EM66" s="210">
        <f t="shared" si="31"/>
        <v>0</v>
      </c>
      <c r="EN66" s="210">
        <f t="shared" si="32"/>
        <v>0</v>
      </c>
      <c r="EO66" s="210">
        <f t="shared" si="33"/>
        <v>0</v>
      </c>
      <c r="EP66" s="210">
        <f t="shared" si="34"/>
        <v>0</v>
      </c>
      <c r="EQ66" s="210">
        <f t="shared" si="35"/>
        <v>0</v>
      </c>
      <c r="ER66" s="210">
        <f t="shared" si="36"/>
        <v>0</v>
      </c>
      <c r="ES66" s="210">
        <f t="shared" si="37"/>
        <v>0</v>
      </c>
      <c r="ET66" s="210">
        <f t="shared" si="38"/>
        <v>0</v>
      </c>
      <c r="EU66" s="210">
        <f t="shared" si="39"/>
        <v>0</v>
      </c>
      <c r="EV66" s="210">
        <f t="shared" si="40"/>
        <v>0</v>
      </c>
      <c r="EW66" s="210">
        <f t="shared" si="41"/>
        <v>0</v>
      </c>
      <c r="EY66" s="139" t="str">
        <f t="shared" si="42"/>
        <v>100G SR4 100 m CFP2/4</v>
      </c>
      <c r="EZ66" s="210">
        <f t="shared" si="159"/>
        <v>2000</v>
      </c>
      <c r="FA66" s="210">
        <f t="shared" si="160"/>
        <v>1662.8911414720139</v>
      </c>
      <c r="FB66" s="210">
        <f t="shared" si="161"/>
        <v>0</v>
      </c>
      <c r="FC66" s="210">
        <f t="shared" si="162"/>
        <v>0</v>
      </c>
      <c r="FD66" s="210">
        <f t="shared" si="163"/>
        <v>0</v>
      </c>
      <c r="FE66" s="210">
        <f t="shared" si="164"/>
        <v>0</v>
      </c>
      <c r="FF66" s="210">
        <f t="shared" si="165"/>
        <v>0</v>
      </c>
      <c r="FG66" s="210">
        <f t="shared" si="166"/>
        <v>0</v>
      </c>
      <c r="FH66" s="210">
        <f t="shared" si="167"/>
        <v>0</v>
      </c>
      <c r="FI66" s="210">
        <f t="shared" si="168"/>
        <v>0</v>
      </c>
      <c r="FJ66" s="210">
        <f t="shared" si="169"/>
        <v>0</v>
      </c>
      <c r="FL66" s="139" t="str">
        <f t="shared" si="170"/>
        <v>100G SR4 100 m CFP2/4</v>
      </c>
      <c r="FM66" s="233">
        <f t="shared" si="55"/>
        <v>0</v>
      </c>
      <c r="FN66" s="233">
        <f t="shared" si="56"/>
        <v>0</v>
      </c>
      <c r="FO66" s="233">
        <f t="shared" si="57"/>
        <v>0</v>
      </c>
      <c r="FP66" s="233">
        <f t="shared" si="58"/>
        <v>0</v>
      </c>
      <c r="FQ66" s="233">
        <f t="shared" si="59"/>
        <v>0</v>
      </c>
      <c r="FR66" s="233">
        <f t="shared" si="60"/>
        <v>0</v>
      </c>
      <c r="FS66" s="233">
        <f t="shared" si="61"/>
        <v>0</v>
      </c>
      <c r="FT66" s="233">
        <f t="shared" si="62"/>
        <v>0</v>
      </c>
      <c r="FU66" s="233">
        <f t="shared" si="63"/>
        <v>0</v>
      </c>
      <c r="FV66" s="233">
        <f t="shared" si="64"/>
        <v>0</v>
      </c>
      <c r="FW66" s="233">
        <f t="shared" si="65"/>
        <v>0</v>
      </c>
      <c r="FY66" s="139" t="str">
        <f t="shared" si="171"/>
        <v>100G SR4 100 m CFP2/4</v>
      </c>
      <c r="FZ66" s="233">
        <f t="shared" si="67"/>
        <v>2E-3</v>
      </c>
      <c r="GA66" s="233">
        <f t="shared" si="68"/>
        <v>1.6628911414720139E-3</v>
      </c>
      <c r="GB66" s="233">
        <f t="shared" si="69"/>
        <v>0</v>
      </c>
      <c r="GC66" s="233">
        <f t="shared" si="70"/>
        <v>0</v>
      </c>
      <c r="GD66" s="233">
        <f t="shared" si="71"/>
        <v>0</v>
      </c>
      <c r="GE66" s="233">
        <f t="shared" si="72"/>
        <v>0</v>
      </c>
      <c r="GF66" s="233">
        <f t="shared" si="73"/>
        <v>0</v>
      </c>
      <c r="GG66" s="233">
        <f t="shared" si="74"/>
        <v>0</v>
      </c>
      <c r="GH66" s="233">
        <f t="shared" si="75"/>
        <v>0</v>
      </c>
      <c r="GI66" s="233">
        <f t="shared" si="76"/>
        <v>0</v>
      </c>
      <c r="GJ66" s="233">
        <f t="shared" si="77"/>
        <v>0</v>
      </c>
      <c r="GL66" s="139" t="str">
        <f t="shared" si="172"/>
        <v>100G SR4 100 m CFP2/4</v>
      </c>
      <c r="GM66" s="310">
        <f t="shared" si="79"/>
        <v>0</v>
      </c>
      <c r="GN66" s="310">
        <f t="shared" si="80"/>
        <v>0</v>
      </c>
      <c r="GO66" s="310">
        <f t="shared" si="81"/>
        <v>0</v>
      </c>
      <c r="GP66" s="310">
        <f t="shared" si="82"/>
        <v>0</v>
      </c>
      <c r="GQ66" s="310">
        <f t="shared" si="83"/>
        <v>0</v>
      </c>
      <c r="GR66" s="310">
        <f t="shared" si="84"/>
        <v>0</v>
      </c>
      <c r="GS66" s="310">
        <f t="shared" si="85"/>
        <v>0</v>
      </c>
      <c r="GT66" s="310">
        <f t="shared" si="86"/>
        <v>0</v>
      </c>
      <c r="GU66" s="310">
        <f t="shared" si="87"/>
        <v>0</v>
      </c>
      <c r="GV66" s="310">
        <f t="shared" si="88"/>
        <v>0</v>
      </c>
      <c r="GW66" s="310">
        <f t="shared" si="89"/>
        <v>0</v>
      </c>
      <c r="GY66" s="139" t="str">
        <f t="shared" si="90"/>
        <v>100G SR4 100 m CFP2/4</v>
      </c>
      <c r="GZ66" s="307">
        <f>IF(EZ66=0,"",($HE$5*10^-6*Ethernet!P734*'Lenses &amp; detectors'!EZ66))</f>
        <v>0.15060702600000003</v>
      </c>
      <c r="HA66" s="307">
        <f>IF(FA66=0,"",($HE$5*10^-6*Ethernet!Q734*'Lenses &amp; detectors'!FA66))</f>
        <v>0.11269939022048041</v>
      </c>
      <c r="HB66" s="307" t="str">
        <f>IF(FB66=0,"",($HE$5*10^-6*Ethernet!R734*'Lenses &amp; detectors'!FB66))</f>
        <v/>
      </c>
      <c r="HC66" s="307" t="str">
        <f>IF(FC66=0,"",($HE$5*10^-6*Ethernet!S734*'Lenses &amp; detectors'!FC66))</f>
        <v/>
      </c>
      <c r="HD66" s="307" t="str">
        <f>IF(FD66=0,"",($HE$5*10^-6*Ethernet!T734*'Lenses &amp; detectors'!FD66))</f>
        <v/>
      </c>
      <c r="HE66" s="307" t="str">
        <f>IF(FE66=0,"",($HE$5*10^-6*Ethernet!U734*'Lenses &amp; detectors'!FE66))</f>
        <v/>
      </c>
      <c r="HF66" s="307" t="str">
        <f>IF(FF66=0,"",($HE$5*10^-6*Ethernet!V734*'Lenses &amp; detectors'!FF66))</f>
        <v/>
      </c>
      <c r="HG66" s="307" t="str">
        <f>IF(FG66=0,"",($HE$5*10^-6*Ethernet!W734*'Lenses &amp; detectors'!FG66))</f>
        <v/>
      </c>
      <c r="HH66" s="307" t="str">
        <f>IF(FH66=0,"",($HE$5*10^-6*Ethernet!X734*'Lenses &amp; detectors'!FH66))</f>
        <v/>
      </c>
      <c r="HI66" s="307" t="str">
        <f>IF(FI66=0,"",($HE$5*10^-6*Ethernet!Y734*'Lenses &amp; detectors'!FI66))</f>
        <v/>
      </c>
      <c r="HJ66" s="307" t="str">
        <f>IF(FJ66=0,"",($HE$5*10^-6*Ethernet!Z734*'Lenses &amp; detectors'!FJ66))</f>
        <v/>
      </c>
      <c r="HL66" s="139" t="str">
        <f t="shared" si="91"/>
        <v>100G SR4 100 m CFP2/4</v>
      </c>
      <c r="HM66" s="233" t="str">
        <f t="shared" si="92"/>
        <v/>
      </c>
      <c r="HN66" s="233" t="str">
        <f t="shared" si="93"/>
        <v/>
      </c>
      <c r="HO66" s="233" t="str">
        <f t="shared" si="94"/>
        <v/>
      </c>
      <c r="HP66" s="233" t="str">
        <f t="shared" si="95"/>
        <v/>
      </c>
      <c r="HQ66" s="233" t="str">
        <f t="shared" si="96"/>
        <v/>
      </c>
      <c r="HR66" s="233" t="str">
        <f t="shared" si="97"/>
        <v/>
      </c>
      <c r="HS66" s="233" t="str">
        <f t="shared" si="98"/>
        <v/>
      </c>
      <c r="HT66" s="233" t="str">
        <f t="shared" si="99"/>
        <v/>
      </c>
      <c r="HU66" s="233" t="str">
        <f t="shared" si="100"/>
        <v/>
      </c>
      <c r="HV66" s="233" t="str">
        <f t="shared" si="101"/>
        <v/>
      </c>
      <c r="HW66" s="233" t="str">
        <f t="shared" si="102"/>
        <v/>
      </c>
      <c r="HY66" s="139" t="str">
        <f t="shared" si="103"/>
        <v>100G SR4 100 m CFP2/4</v>
      </c>
      <c r="HZ66" s="233">
        <f t="shared" si="104"/>
        <v>0.5</v>
      </c>
      <c r="IA66" s="233">
        <f t="shared" si="105"/>
        <v>0.5</v>
      </c>
      <c r="IB66" s="233" t="str">
        <f t="shared" si="106"/>
        <v/>
      </c>
      <c r="IC66" s="233" t="str">
        <f t="shared" si="107"/>
        <v/>
      </c>
      <c r="ID66" s="233" t="str">
        <f t="shared" si="108"/>
        <v/>
      </c>
      <c r="IE66" s="233" t="str">
        <f t="shared" si="109"/>
        <v/>
      </c>
      <c r="IF66" s="233" t="str">
        <f t="shared" si="110"/>
        <v/>
      </c>
      <c r="IG66" s="233" t="str">
        <f t="shared" si="111"/>
        <v/>
      </c>
      <c r="IH66" s="233" t="str">
        <f t="shared" si="112"/>
        <v/>
      </c>
      <c r="II66" s="233" t="str">
        <f t="shared" si="113"/>
        <v/>
      </c>
      <c r="IJ66" s="233" t="str">
        <f t="shared" si="114"/>
        <v/>
      </c>
      <c r="IL66" s="139" t="str">
        <f t="shared" si="115"/>
        <v>100G SR4 100 m CFP2/4</v>
      </c>
      <c r="IM66" s="233" t="str">
        <f t="shared" si="116"/>
        <v/>
      </c>
      <c r="IN66" s="233" t="str">
        <f t="shared" si="117"/>
        <v/>
      </c>
      <c r="IO66" s="233" t="str">
        <f t="shared" si="118"/>
        <v/>
      </c>
      <c r="IP66" s="233" t="str">
        <f t="shared" si="119"/>
        <v/>
      </c>
      <c r="IQ66" s="233" t="str">
        <f t="shared" si="120"/>
        <v/>
      </c>
      <c r="IR66" s="233" t="str">
        <f t="shared" si="121"/>
        <v/>
      </c>
      <c r="IS66" s="233" t="str">
        <f t="shared" si="122"/>
        <v/>
      </c>
      <c r="IT66" s="233" t="str">
        <f t="shared" si="123"/>
        <v/>
      </c>
      <c r="IU66" s="233" t="str">
        <f t="shared" si="124"/>
        <v/>
      </c>
      <c r="IV66" s="233" t="str">
        <f t="shared" si="125"/>
        <v/>
      </c>
      <c r="IW66" s="233" t="str">
        <f t="shared" si="126"/>
        <v/>
      </c>
      <c r="IY66" s="139" t="str">
        <f t="shared" si="127"/>
        <v>100G SR4 100 m CFP2/4</v>
      </c>
      <c r="IZ66" s="233">
        <f t="shared" si="128"/>
        <v>75.303513000000024</v>
      </c>
      <c r="JA66" s="233">
        <f t="shared" si="129"/>
        <v>67.773161700000017</v>
      </c>
      <c r="JB66" s="233" t="str">
        <f t="shared" si="130"/>
        <v/>
      </c>
      <c r="JC66" s="233" t="str">
        <f t="shared" si="131"/>
        <v/>
      </c>
      <c r="JD66" s="233" t="str">
        <f t="shared" si="132"/>
        <v/>
      </c>
      <c r="JE66" s="233" t="str">
        <f t="shared" si="133"/>
        <v/>
      </c>
      <c r="JF66" s="233" t="str">
        <f t="shared" si="134"/>
        <v/>
      </c>
      <c r="JG66" s="233" t="str">
        <f t="shared" si="135"/>
        <v/>
      </c>
      <c r="JH66" s="233" t="str">
        <f t="shared" si="136"/>
        <v/>
      </c>
      <c r="JI66" s="233" t="str">
        <f t="shared" si="137"/>
        <v/>
      </c>
      <c r="JJ66" s="233" t="str">
        <f t="shared" si="138"/>
        <v/>
      </c>
    </row>
    <row r="67" spans="1:270">
      <c r="A67" s="110" t="s">
        <v>34</v>
      </c>
      <c r="B67" s="139" t="str">
        <f>Ethernet!B215</f>
        <v>100G SR4 100 m QSFP28</v>
      </c>
      <c r="C67" s="210">
        <f>Ethernet!C215</f>
        <v>0</v>
      </c>
      <c r="D67" s="210">
        <f>Ethernet!D215</f>
        <v>0</v>
      </c>
      <c r="E67" s="210">
        <f>Ethernet!E215</f>
        <v>0</v>
      </c>
      <c r="F67" s="210">
        <f>Ethernet!F215</f>
        <v>0</v>
      </c>
      <c r="G67" s="210">
        <f>Ethernet!G215</f>
        <v>0</v>
      </c>
      <c r="H67" s="210">
        <f>Ethernet!H215</f>
        <v>0</v>
      </c>
      <c r="I67" s="210">
        <f>Ethernet!I215</f>
        <v>0</v>
      </c>
      <c r="J67" s="210">
        <f>Ethernet!J215</f>
        <v>0</v>
      </c>
      <c r="K67" s="210">
        <f>Ethernet!K215</f>
        <v>0</v>
      </c>
      <c r="L67" s="210">
        <f>Ethernet!L215</f>
        <v>0</v>
      </c>
      <c r="M67" s="210">
        <f>Ethernet!M215</f>
        <v>0</v>
      </c>
      <c r="O67" s="139" t="str">
        <f t="shared" si="0"/>
        <v>100G SR4 100 m QSFP28</v>
      </c>
      <c r="P67" s="210">
        <f>Ethernet!C301</f>
        <v>0</v>
      </c>
      <c r="Q67" s="210">
        <f>Ethernet!D301</f>
        <v>0</v>
      </c>
      <c r="R67" s="210">
        <f>Ethernet!E301</f>
        <v>0</v>
      </c>
      <c r="S67" s="210">
        <f>Ethernet!F301</f>
        <v>0</v>
      </c>
      <c r="T67" s="210">
        <f>Ethernet!G301</f>
        <v>0</v>
      </c>
      <c r="U67" s="210">
        <f>Ethernet!H301</f>
        <v>0</v>
      </c>
      <c r="V67" s="210">
        <f>Ethernet!I301</f>
        <v>0</v>
      </c>
      <c r="W67" s="210">
        <f>Ethernet!J301</f>
        <v>0</v>
      </c>
      <c r="X67" s="210">
        <f>Ethernet!K301</f>
        <v>0</v>
      </c>
      <c r="Y67" s="210">
        <f>Ethernet!L301</f>
        <v>0</v>
      </c>
      <c r="Z67" s="210">
        <f>Ethernet!M301</f>
        <v>0</v>
      </c>
      <c r="AB67" s="139" t="str">
        <f t="shared" si="1"/>
        <v>100G SR4 100 m QSFP28</v>
      </c>
      <c r="AC67" s="210">
        <f>Ethernet!C129</f>
        <v>0</v>
      </c>
      <c r="AD67" s="210">
        <f>Ethernet!D129</f>
        <v>0</v>
      </c>
      <c r="AE67" s="210">
        <f>Ethernet!E129</f>
        <v>0</v>
      </c>
      <c r="AF67" s="210">
        <f>Ethernet!F129</f>
        <v>0</v>
      </c>
      <c r="AG67" s="210">
        <f>Ethernet!G129</f>
        <v>0</v>
      </c>
      <c r="AH67" s="210">
        <f>Ethernet!H129</f>
        <v>0</v>
      </c>
      <c r="AI67" s="210">
        <f>Ethernet!I129</f>
        <v>0</v>
      </c>
      <c r="AJ67" s="210">
        <f>Ethernet!J129</f>
        <v>0</v>
      </c>
      <c r="AK67" s="210">
        <f>Ethernet!K129</f>
        <v>0</v>
      </c>
      <c r="AL67" s="210">
        <f>Ethernet!L129</f>
        <v>0</v>
      </c>
      <c r="AM67" s="210">
        <f>Ethernet!M129</f>
        <v>0</v>
      </c>
      <c r="AO67" s="139" t="str">
        <f t="shared" si="2"/>
        <v>100G SR4 100 m QSFP28</v>
      </c>
      <c r="AP67" s="210">
        <f>Ethernet!C387</f>
        <v>0</v>
      </c>
      <c r="AQ67" s="210">
        <f>Ethernet!D387</f>
        <v>0</v>
      </c>
      <c r="AR67" s="210">
        <f>Ethernet!E387</f>
        <v>0</v>
      </c>
      <c r="AS67" s="210">
        <f>Ethernet!F387</f>
        <v>0</v>
      </c>
      <c r="AT67" s="210">
        <f>Ethernet!G387</f>
        <v>0</v>
      </c>
      <c r="AU67" s="210">
        <f>Ethernet!H387</f>
        <v>0</v>
      </c>
      <c r="AV67" s="210">
        <f>Ethernet!I387</f>
        <v>0</v>
      </c>
      <c r="AW67" s="210">
        <f>Ethernet!J387</f>
        <v>0</v>
      </c>
      <c r="AX67" s="210">
        <f>Ethernet!K387</f>
        <v>0</v>
      </c>
      <c r="AY67" s="210">
        <f>Ethernet!L387</f>
        <v>0</v>
      </c>
      <c r="AZ67" s="210">
        <f>Ethernet!M387</f>
        <v>0</v>
      </c>
      <c r="BB67" s="139" t="str">
        <f t="shared" si="3"/>
        <v>100G SR4 100 m QSFP28</v>
      </c>
      <c r="BC67" s="210">
        <f>Ethernet!C473</f>
        <v>1915817</v>
      </c>
      <c r="BD67" s="210">
        <f>Ethernet!D473</f>
        <v>1978545</v>
      </c>
      <c r="BE67" s="210">
        <f>Ethernet!E473</f>
        <v>0</v>
      </c>
      <c r="BF67" s="210">
        <f>Ethernet!F473</f>
        <v>0</v>
      </c>
      <c r="BG67" s="210">
        <f>Ethernet!G473</f>
        <v>0</v>
      </c>
      <c r="BH67" s="210">
        <f>Ethernet!H473</f>
        <v>0</v>
      </c>
      <c r="BI67" s="210">
        <f>Ethernet!I473</f>
        <v>0</v>
      </c>
      <c r="BJ67" s="210">
        <f>Ethernet!J473</f>
        <v>0</v>
      </c>
      <c r="BK67" s="210">
        <f>Ethernet!K473</f>
        <v>0</v>
      </c>
      <c r="BL67" s="210">
        <f>Ethernet!L473</f>
        <v>0</v>
      </c>
      <c r="BM67" s="210">
        <f>Ethernet!M473</f>
        <v>0</v>
      </c>
      <c r="BO67" s="139" t="str">
        <f t="shared" si="4"/>
        <v>100G SR4 100 m QSFP28</v>
      </c>
      <c r="BP67" s="272"/>
      <c r="BQ67" s="272"/>
      <c r="BR67" s="272"/>
      <c r="BS67" s="272"/>
      <c r="BT67" s="272"/>
      <c r="BU67" s="272"/>
      <c r="BV67" s="272"/>
      <c r="BW67" s="272"/>
      <c r="BX67" s="272"/>
      <c r="BY67" s="272"/>
      <c r="BZ67" s="272"/>
      <c r="CB67" s="139" t="str">
        <f t="shared" si="5"/>
        <v>100G SR4 100 m QSFP28</v>
      </c>
      <c r="CC67" s="272"/>
      <c r="CD67" s="272"/>
      <c r="CE67" s="272"/>
      <c r="CF67" s="272"/>
      <c r="CG67" s="272"/>
      <c r="CH67" s="272"/>
      <c r="CI67" s="272"/>
      <c r="CJ67" s="272"/>
      <c r="CK67" s="272"/>
      <c r="CL67" s="272"/>
      <c r="CM67" s="272"/>
      <c r="CN67" s="214"/>
      <c r="CP67" s="270"/>
      <c r="CQ67" s="270"/>
      <c r="CR67" s="301"/>
      <c r="CS67" s="293">
        <v>1</v>
      </c>
      <c r="CT67" s="265">
        <v>1</v>
      </c>
      <c r="CU67" s="300">
        <v>1</v>
      </c>
      <c r="CV67" s="295"/>
      <c r="CW67" s="270"/>
      <c r="CX67" s="278"/>
      <c r="CY67" s="284"/>
      <c r="CZ67" s="270"/>
      <c r="DA67" s="278"/>
      <c r="DB67" s="285">
        <v>2</v>
      </c>
      <c r="DC67" s="265">
        <v>0</v>
      </c>
      <c r="DD67" s="300">
        <v>1</v>
      </c>
      <c r="DE67" s="295"/>
      <c r="DF67" s="270"/>
      <c r="DG67" s="278"/>
      <c r="DH67" s="284"/>
      <c r="DI67" s="270"/>
      <c r="DJ67" s="270"/>
      <c r="DL67" s="139" t="str">
        <f t="shared" si="156"/>
        <v>100G SR4 100 m QSFP28</v>
      </c>
      <c r="DM67" s="210">
        <f t="shared" si="7"/>
        <v>0</v>
      </c>
      <c r="DN67" s="210">
        <f t="shared" si="8"/>
        <v>0</v>
      </c>
      <c r="DO67" s="210">
        <f t="shared" si="9"/>
        <v>0</v>
      </c>
      <c r="DP67" s="210">
        <f t="shared" si="10"/>
        <v>0</v>
      </c>
      <c r="DQ67" s="210">
        <f t="shared" si="11"/>
        <v>0</v>
      </c>
      <c r="DR67" s="210">
        <f t="shared" si="12"/>
        <v>0</v>
      </c>
      <c r="DS67" s="210">
        <f t="shared" si="13"/>
        <v>0</v>
      </c>
      <c r="DT67" s="210">
        <f t="shared" si="14"/>
        <v>0</v>
      </c>
      <c r="DU67" s="210">
        <f t="shared" si="15"/>
        <v>0</v>
      </c>
      <c r="DV67" s="210">
        <f t="shared" si="16"/>
        <v>0</v>
      </c>
      <c r="DW67" s="210">
        <f t="shared" si="17"/>
        <v>0</v>
      </c>
      <c r="DY67" s="139" t="str">
        <f t="shared" si="157"/>
        <v>100G SR4 100 m QSFP28</v>
      </c>
      <c r="DZ67" s="210">
        <f t="shared" si="19"/>
        <v>3831634</v>
      </c>
      <c r="EA67" s="210">
        <f t="shared" si="20"/>
        <v>3957090</v>
      </c>
      <c r="EB67" s="210">
        <f t="shared" si="21"/>
        <v>0</v>
      </c>
      <c r="EC67" s="210">
        <f t="shared" si="22"/>
        <v>0</v>
      </c>
      <c r="ED67" s="210">
        <f t="shared" si="23"/>
        <v>0</v>
      </c>
      <c r="EE67" s="210">
        <f t="shared" si="24"/>
        <v>0</v>
      </c>
      <c r="EF67" s="210">
        <f t="shared" si="25"/>
        <v>0</v>
      </c>
      <c r="EG67" s="210">
        <f t="shared" si="26"/>
        <v>0</v>
      </c>
      <c r="EH67" s="210">
        <f t="shared" si="27"/>
        <v>0</v>
      </c>
      <c r="EI67" s="210">
        <f t="shared" si="28"/>
        <v>0</v>
      </c>
      <c r="EJ67" s="210">
        <f t="shared" si="29"/>
        <v>0</v>
      </c>
      <c r="EL67" s="139" t="str">
        <f t="shared" si="158"/>
        <v>100G SR4 100 m QSFP28</v>
      </c>
      <c r="EM67" s="210">
        <f t="shared" si="31"/>
        <v>0</v>
      </c>
      <c r="EN67" s="210">
        <f t="shared" si="32"/>
        <v>0</v>
      </c>
      <c r="EO67" s="210">
        <f t="shared" si="33"/>
        <v>0</v>
      </c>
      <c r="EP67" s="210">
        <f t="shared" si="34"/>
        <v>0</v>
      </c>
      <c r="EQ67" s="210">
        <f t="shared" si="35"/>
        <v>0</v>
      </c>
      <c r="ER67" s="210">
        <f t="shared" si="36"/>
        <v>0</v>
      </c>
      <c r="ES67" s="210">
        <f t="shared" si="37"/>
        <v>0</v>
      </c>
      <c r="ET67" s="210">
        <f t="shared" si="38"/>
        <v>0</v>
      </c>
      <c r="EU67" s="210">
        <f t="shared" si="39"/>
        <v>0</v>
      </c>
      <c r="EV67" s="210">
        <f t="shared" si="40"/>
        <v>0</v>
      </c>
      <c r="EW67" s="210">
        <f t="shared" si="41"/>
        <v>0</v>
      </c>
      <c r="EY67" s="139" t="str">
        <f t="shared" si="42"/>
        <v>100G SR4 100 m QSFP28</v>
      </c>
      <c r="EZ67" s="210">
        <f t="shared" si="159"/>
        <v>1915817</v>
      </c>
      <c r="FA67" s="210">
        <f t="shared" si="160"/>
        <v>1978545</v>
      </c>
      <c r="FB67" s="210">
        <f t="shared" si="161"/>
        <v>0</v>
      </c>
      <c r="FC67" s="210">
        <f t="shared" si="162"/>
        <v>0</v>
      </c>
      <c r="FD67" s="210">
        <f t="shared" si="163"/>
        <v>0</v>
      </c>
      <c r="FE67" s="210">
        <f t="shared" si="164"/>
        <v>0</v>
      </c>
      <c r="FF67" s="210">
        <f t="shared" si="165"/>
        <v>0</v>
      </c>
      <c r="FG67" s="210">
        <f t="shared" si="166"/>
        <v>0</v>
      </c>
      <c r="FH67" s="210">
        <f t="shared" si="167"/>
        <v>0</v>
      </c>
      <c r="FI67" s="210">
        <f t="shared" si="168"/>
        <v>0</v>
      </c>
      <c r="FJ67" s="210">
        <f t="shared" si="169"/>
        <v>0</v>
      </c>
      <c r="FL67" s="139" t="str">
        <f t="shared" si="170"/>
        <v>100G SR4 100 m QSFP28</v>
      </c>
      <c r="FM67" s="233">
        <f t="shared" si="55"/>
        <v>0</v>
      </c>
      <c r="FN67" s="233">
        <f t="shared" si="56"/>
        <v>0</v>
      </c>
      <c r="FO67" s="233">
        <f t="shared" si="57"/>
        <v>0</v>
      </c>
      <c r="FP67" s="233">
        <f t="shared" si="58"/>
        <v>0</v>
      </c>
      <c r="FQ67" s="233">
        <f t="shared" si="59"/>
        <v>0</v>
      </c>
      <c r="FR67" s="233">
        <f t="shared" si="60"/>
        <v>0</v>
      </c>
      <c r="FS67" s="233">
        <f t="shared" si="61"/>
        <v>0</v>
      </c>
      <c r="FT67" s="233">
        <f t="shared" si="62"/>
        <v>0</v>
      </c>
      <c r="FU67" s="233">
        <f t="shared" si="63"/>
        <v>0</v>
      </c>
      <c r="FV67" s="233">
        <f t="shared" si="64"/>
        <v>0</v>
      </c>
      <c r="FW67" s="233">
        <f t="shared" si="65"/>
        <v>0</v>
      </c>
      <c r="FY67" s="139" t="str">
        <f t="shared" si="171"/>
        <v>100G SR4 100 m QSFP28</v>
      </c>
      <c r="FZ67" s="233">
        <f t="shared" si="67"/>
        <v>1.9158170000000001</v>
      </c>
      <c r="GA67" s="233">
        <f t="shared" si="68"/>
        <v>1.978545</v>
      </c>
      <c r="GB67" s="233">
        <f t="shared" si="69"/>
        <v>0</v>
      </c>
      <c r="GC67" s="233">
        <f t="shared" si="70"/>
        <v>0</v>
      </c>
      <c r="GD67" s="233">
        <f t="shared" si="71"/>
        <v>0</v>
      </c>
      <c r="GE67" s="233">
        <f t="shared" si="72"/>
        <v>0</v>
      </c>
      <c r="GF67" s="233">
        <f t="shared" si="73"/>
        <v>0</v>
      </c>
      <c r="GG67" s="233">
        <f t="shared" si="74"/>
        <v>0</v>
      </c>
      <c r="GH67" s="233">
        <f t="shared" si="75"/>
        <v>0</v>
      </c>
      <c r="GI67" s="233">
        <f t="shared" si="76"/>
        <v>0</v>
      </c>
      <c r="GJ67" s="233">
        <f t="shared" si="77"/>
        <v>0</v>
      </c>
      <c r="GL67" s="139" t="str">
        <f t="shared" si="172"/>
        <v>100G SR4 100 m QSFP28</v>
      </c>
      <c r="GM67" s="310">
        <f t="shared" si="79"/>
        <v>0</v>
      </c>
      <c r="GN67" s="310">
        <f t="shared" si="80"/>
        <v>0</v>
      </c>
      <c r="GO67" s="310">
        <f t="shared" si="81"/>
        <v>0</v>
      </c>
      <c r="GP67" s="310">
        <f t="shared" si="82"/>
        <v>0</v>
      </c>
      <c r="GQ67" s="310">
        <f t="shared" si="83"/>
        <v>0</v>
      </c>
      <c r="GR67" s="310">
        <f t="shared" si="84"/>
        <v>0</v>
      </c>
      <c r="GS67" s="310">
        <f t="shared" si="85"/>
        <v>0</v>
      </c>
      <c r="GT67" s="310">
        <f t="shared" si="86"/>
        <v>0</v>
      </c>
      <c r="GU67" s="310">
        <f t="shared" si="87"/>
        <v>0</v>
      </c>
      <c r="GV67" s="310">
        <f t="shared" si="88"/>
        <v>0</v>
      </c>
      <c r="GW67" s="310">
        <f t="shared" si="89"/>
        <v>0</v>
      </c>
      <c r="GY67" s="139" t="str">
        <f t="shared" si="90"/>
        <v>100G SR4 100 m QSFP28</v>
      </c>
      <c r="GZ67" s="307">
        <f>IF(EZ67=0,"",($HE$5*10^-6*Ethernet!P735*'Lenses &amp; detectors'!EZ67))</f>
        <v>16.315121015017048</v>
      </c>
      <c r="HA67" s="307">
        <f>IF(FA67=0,"",($HE$5*10^-6*Ethernet!Q735*'Lenses &amp; detectors'!FA67))</f>
        <v>12.611832648701299</v>
      </c>
      <c r="HB67" s="307" t="str">
        <f>IF(FB67=0,"",($HE$5*10^-6*Ethernet!R735*'Lenses &amp; detectors'!FB67))</f>
        <v/>
      </c>
      <c r="HC67" s="307" t="str">
        <f>IF(FC67=0,"",($HE$5*10^-6*Ethernet!S735*'Lenses &amp; detectors'!FC67))</f>
        <v/>
      </c>
      <c r="HD67" s="307" t="str">
        <f>IF(FD67=0,"",($HE$5*10^-6*Ethernet!T735*'Lenses &amp; detectors'!FD67))</f>
        <v/>
      </c>
      <c r="HE67" s="307" t="str">
        <f>IF(FE67=0,"",($HE$5*10^-6*Ethernet!U735*'Lenses &amp; detectors'!FE67))</f>
        <v/>
      </c>
      <c r="HF67" s="307" t="str">
        <f>IF(FF67=0,"",($HE$5*10^-6*Ethernet!V735*'Lenses &amp; detectors'!FF67))</f>
        <v/>
      </c>
      <c r="HG67" s="307" t="str">
        <f>IF(FG67=0,"",($HE$5*10^-6*Ethernet!W735*'Lenses &amp; detectors'!FG67))</f>
        <v/>
      </c>
      <c r="HH67" s="307" t="str">
        <f>IF(FH67=0,"",($HE$5*10^-6*Ethernet!X735*'Lenses &amp; detectors'!FH67))</f>
        <v/>
      </c>
      <c r="HI67" s="307" t="str">
        <f>IF(FI67=0,"",($HE$5*10^-6*Ethernet!Y735*'Lenses &amp; detectors'!FI67))</f>
        <v/>
      </c>
      <c r="HJ67" s="307" t="str">
        <f>IF(FJ67=0,"",($HE$5*10^-6*Ethernet!Z735*'Lenses &amp; detectors'!FJ67))</f>
        <v/>
      </c>
      <c r="HL67" s="139" t="str">
        <f t="shared" si="91"/>
        <v>100G SR4 100 m QSFP28</v>
      </c>
      <c r="HM67" s="233" t="str">
        <f t="shared" si="92"/>
        <v/>
      </c>
      <c r="HN67" s="233" t="str">
        <f t="shared" si="93"/>
        <v/>
      </c>
      <c r="HO67" s="233" t="str">
        <f t="shared" si="94"/>
        <v/>
      </c>
      <c r="HP67" s="233" t="str">
        <f t="shared" si="95"/>
        <v/>
      </c>
      <c r="HQ67" s="233" t="str">
        <f t="shared" si="96"/>
        <v/>
      </c>
      <c r="HR67" s="233" t="str">
        <f t="shared" si="97"/>
        <v/>
      </c>
      <c r="HS67" s="233" t="str">
        <f t="shared" si="98"/>
        <v/>
      </c>
      <c r="HT67" s="233" t="str">
        <f t="shared" si="99"/>
        <v/>
      </c>
      <c r="HU67" s="233" t="str">
        <f t="shared" si="100"/>
        <v/>
      </c>
      <c r="HV67" s="233" t="str">
        <f t="shared" si="101"/>
        <v/>
      </c>
      <c r="HW67" s="233" t="str">
        <f t="shared" si="102"/>
        <v/>
      </c>
      <c r="HY67" s="139" t="str">
        <f t="shared" si="103"/>
        <v>100G SR4 100 m QSFP28</v>
      </c>
      <c r="HZ67" s="233">
        <f t="shared" si="104"/>
        <v>0.5</v>
      </c>
      <c r="IA67" s="233">
        <f t="shared" si="105"/>
        <v>0.5</v>
      </c>
      <c r="IB67" s="233" t="str">
        <f t="shared" si="106"/>
        <v/>
      </c>
      <c r="IC67" s="233" t="str">
        <f t="shared" si="107"/>
        <v/>
      </c>
      <c r="ID67" s="233" t="str">
        <f t="shared" si="108"/>
        <v/>
      </c>
      <c r="IE67" s="233" t="str">
        <f t="shared" si="109"/>
        <v/>
      </c>
      <c r="IF67" s="233" t="str">
        <f t="shared" si="110"/>
        <v/>
      </c>
      <c r="IG67" s="233" t="str">
        <f t="shared" si="111"/>
        <v/>
      </c>
      <c r="IH67" s="233" t="str">
        <f t="shared" si="112"/>
        <v/>
      </c>
      <c r="II67" s="233" t="str">
        <f t="shared" si="113"/>
        <v/>
      </c>
      <c r="IJ67" s="233" t="str">
        <f t="shared" si="114"/>
        <v/>
      </c>
      <c r="IL67" s="139" t="str">
        <f t="shared" si="115"/>
        <v>100G SR4 100 m QSFP28</v>
      </c>
      <c r="IM67" s="233" t="str">
        <f t="shared" si="116"/>
        <v/>
      </c>
      <c r="IN67" s="233" t="str">
        <f t="shared" si="117"/>
        <v/>
      </c>
      <c r="IO67" s="233" t="str">
        <f t="shared" si="118"/>
        <v/>
      </c>
      <c r="IP67" s="233" t="str">
        <f t="shared" si="119"/>
        <v/>
      </c>
      <c r="IQ67" s="233" t="str">
        <f t="shared" si="120"/>
        <v/>
      </c>
      <c r="IR67" s="233" t="str">
        <f t="shared" si="121"/>
        <v/>
      </c>
      <c r="IS67" s="233" t="str">
        <f t="shared" si="122"/>
        <v/>
      </c>
      <c r="IT67" s="233" t="str">
        <f t="shared" si="123"/>
        <v/>
      </c>
      <c r="IU67" s="233" t="str">
        <f t="shared" si="124"/>
        <v/>
      </c>
      <c r="IV67" s="233" t="str">
        <f t="shared" si="125"/>
        <v/>
      </c>
      <c r="IW67" s="233" t="str">
        <f t="shared" si="126"/>
        <v/>
      </c>
      <c r="IY67" s="139" t="str">
        <f t="shared" si="127"/>
        <v>100G SR4 100 m QSFP28</v>
      </c>
      <c r="IZ67" s="233">
        <f t="shared" si="128"/>
        <v>8.5160122365638529</v>
      </c>
      <c r="JA67" s="233">
        <f t="shared" si="129"/>
        <v>6.3742965910309337</v>
      </c>
      <c r="JB67" s="233" t="str">
        <f t="shared" si="130"/>
        <v/>
      </c>
      <c r="JC67" s="233" t="str">
        <f t="shared" si="131"/>
        <v/>
      </c>
      <c r="JD67" s="233" t="str">
        <f t="shared" si="132"/>
        <v/>
      </c>
      <c r="JE67" s="233" t="str">
        <f t="shared" si="133"/>
        <v/>
      </c>
      <c r="JF67" s="233" t="str">
        <f t="shared" si="134"/>
        <v/>
      </c>
      <c r="JG67" s="233" t="str">
        <f t="shared" si="135"/>
        <v/>
      </c>
      <c r="JH67" s="233" t="str">
        <f t="shared" si="136"/>
        <v/>
      </c>
      <c r="JI67" s="233" t="str">
        <f t="shared" si="137"/>
        <v/>
      </c>
      <c r="JJ67" s="233" t="str">
        <f t="shared" si="138"/>
        <v/>
      </c>
    </row>
    <row r="68" spans="1:270">
      <c r="A68" s="110" t="s">
        <v>34</v>
      </c>
      <c r="B68" s="139" t="str">
        <f>Ethernet!B216</f>
        <v>100G SR2 100 m All</v>
      </c>
      <c r="C68" s="210">
        <f>Ethernet!C216</f>
        <v>0</v>
      </c>
      <c r="D68" s="210">
        <f>Ethernet!D216</f>
        <v>0</v>
      </c>
      <c r="E68" s="210">
        <f>Ethernet!E216</f>
        <v>0</v>
      </c>
      <c r="F68" s="210">
        <f>Ethernet!F216</f>
        <v>0</v>
      </c>
      <c r="G68" s="210">
        <f>Ethernet!G216</f>
        <v>0</v>
      </c>
      <c r="H68" s="210">
        <f>Ethernet!H216</f>
        <v>0</v>
      </c>
      <c r="I68" s="210">
        <f>Ethernet!I216</f>
        <v>0</v>
      </c>
      <c r="J68" s="210">
        <f>Ethernet!J216</f>
        <v>0</v>
      </c>
      <c r="K68" s="210">
        <f>Ethernet!K216</f>
        <v>0</v>
      </c>
      <c r="L68" s="210">
        <f>Ethernet!L216</f>
        <v>0</v>
      </c>
      <c r="M68" s="210">
        <f>Ethernet!M216</f>
        <v>0</v>
      </c>
      <c r="O68" s="139" t="str">
        <f t="shared" si="0"/>
        <v>100G SR2 100 m All</v>
      </c>
      <c r="P68" s="210">
        <f>Ethernet!C302</f>
        <v>0</v>
      </c>
      <c r="Q68" s="210">
        <f>Ethernet!D302</f>
        <v>0</v>
      </c>
      <c r="R68" s="210">
        <f>Ethernet!E302</f>
        <v>0</v>
      </c>
      <c r="S68" s="210">
        <f>Ethernet!F302</f>
        <v>0</v>
      </c>
      <c r="T68" s="210">
        <f>Ethernet!G302</f>
        <v>0</v>
      </c>
      <c r="U68" s="210">
        <f>Ethernet!H302</f>
        <v>0</v>
      </c>
      <c r="V68" s="210">
        <f>Ethernet!I302</f>
        <v>0</v>
      </c>
      <c r="W68" s="210">
        <f>Ethernet!J302</f>
        <v>0</v>
      </c>
      <c r="X68" s="210">
        <f>Ethernet!K302</f>
        <v>0</v>
      </c>
      <c r="Y68" s="210">
        <f>Ethernet!L302</f>
        <v>0</v>
      </c>
      <c r="Z68" s="210">
        <f>Ethernet!M302</f>
        <v>0</v>
      </c>
      <c r="AB68" s="139" t="str">
        <f t="shared" si="1"/>
        <v>100G SR2 100 m All</v>
      </c>
      <c r="AC68" s="210">
        <f>Ethernet!C130</f>
        <v>0</v>
      </c>
      <c r="AD68" s="210">
        <f>Ethernet!D130</f>
        <v>0</v>
      </c>
      <c r="AE68" s="210">
        <f>Ethernet!E130</f>
        <v>0</v>
      </c>
      <c r="AF68" s="210">
        <f>Ethernet!F130</f>
        <v>0</v>
      </c>
      <c r="AG68" s="210">
        <f>Ethernet!G130</f>
        <v>0</v>
      </c>
      <c r="AH68" s="210">
        <f>Ethernet!H130</f>
        <v>0</v>
      </c>
      <c r="AI68" s="210">
        <f>Ethernet!I130</f>
        <v>0</v>
      </c>
      <c r="AJ68" s="210">
        <f>Ethernet!J130</f>
        <v>0</v>
      </c>
      <c r="AK68" s="210">
        <f>Ethernet!K130</f>
        <v>0</v>
      </c>
      <c r="AL68" s="210">
        <f>Ethernet!L130</f>
        <v>0</v>
      </c>
      <c r="AM68" s="210">
        <f>Ethernet!M130</f>
        <v>0</v>
      </c>
      <c r="AO68" s="139" t="str">
        <f t="shared" si="2"/>
        <v>100G SR2 100 m All</v>
      </c>
      <c r="AP68" s="210">
        <f>Ethernet!C388</f>
        <v>0</v>
      </c>
      <c r="AQ68" s="210">
        <f>Ethernet!D388</f>
        <v>0</v>
      </c>
      <c r="AR68" s="210">
        <f>Ethernet!E388</f>
        <v>0</v>
      </c>
      <c r="AS68" s="210">
        <f>Ethernet!F388</f>
        <v>0</v>
      </c>
      <c r="AT68" s="210">
        <f>Ethernet!G388</f>
        <v>0</v>
      </c>
      <c r="AU68" s="210">
        <f>Ethernet!H388</f>
        <v>0</v>
      </c>
      <c r="AV68" s="210">
        <f>Ethernet!I388</f>
        <v>0</v>
      </c>
      <c r="AW68" s="210">
        <f>Ethernet!J388</f>
        <v>0</v>
      </c>
      <c r="AX68" s="210">
        <f>Ethernet!K388</f>
        <v>0</v>
      </c>
      <c r="AY68" s="210">
        <f>Ethernet!L388</f>
        <v>0</v>
      </c>
      <c r="AZ68" s="210">
        <f>Ethernet!M388</f>
        <v>0</v>
      </c>
      <c r="BB68" s="139" t="str">
        <f t="shared" si="3"/>
        <v>100G SR2 100 m All</v>
      </c>
      <c r="BC68" s="210">
        <f>Ethernet!C474</f>
        <v>0</v>
      </c>
      <c r="BD68" s="210">
        <f>Ethernet!D474</f>
        <v>5000</v>
      </c>
      <c r="BE68" s="210">
        <f>Ethernet!E474</f>
        <v>0</v>
      </c>
      <c r="BF68" s="210">
        <f>Ethernet!F474</f>
        <v>0</v>
      </c>
      <c r="BG68" s="210">
        <f>Ethernet!G474</f>
        <v>0</v>
      </c>
      <c r="BH68" s="210">
        <f>Ethernet!H474</f>
        <v>0</v>
      </c>
      <c r="BI68" s="210">
        <f>Ethernet!I474</f>
        <v>0</v>
      </c>
      <c r="BJ68" s="210">
        <f>Ethernet!J474</f>
        <v>0</v>
      </c>
      <c r="BK68" s="210">
        <f>Ethernet!K474</f>
        <v>0</v>
      </c>
      <c r="BL68" s="210">
        <f>Ethernet!L474</f>
        <v>0</v>
      </c>
      <c r="BM68" s="210">
        <f>Ethernet!M474</f>
        <v>0</v>
      </c>
      <c r="BO68" s="139" t="str">
        <f t="shared" si="4"/>
        <v>100G SR2 100 m All</v>
      </c>
      <c r="BP68" s="272"/>
      <c r="BQ68" s="272"/>
      <c r="BR68" s="272"/>
      <c r="BS68" s="272"/>
      <c r="BT68" s="272"/>
      <c r="BU68" s="272"/>
      <c r="BV68" s="272"/>
      <c r="BW68" s="272"/>
      <c r="BX68" s="272"/>
      <c r="BY68" s="272"/>
      <c r="BZ68" s="272"/>
      <c r="CB68" s="139" t="str">
        <f t="shared" si="5"/>
        <v>100G SR2 100 m All</v>
      </c>
      <c r="CC68" s="272"/>
      <c r="CD68" s="272"/>
      <c r="CE68" s="272"/>
      <c r="CF68" s="272"/>
      <c r="CG68" s="272"/>
      <c r="CH68" s="272"/>
      <c r="CI68" s="272"/>
      <c r="CJ68" s="272"/>
      <c r="CK68" s="272"/>
      <c r="CL68" s="272"/>
      <c r="CM68" s="272"/>
      <c r="CN68" s="214"/>
      <c r="CP68" s="270"/>
      <c r="CQ68" s="270"/>
      <c r="CR68" s="301"/>
      <c r="CS68" s="293">
        <v>1</v>
      </c>
      <c r="CT68" s="265">
        <v>1</v>
      </c>
      <c r="CU68" s="300">
        <v>1</v>
      </c>
      <c r="CV68" s="295"/>
      <c r="CW68" s="270"/>
      <c r="CX68" s="278"/>
      <c r="CY68" s="284"/>
      <c r="CZ68" s="270"/>
      <c r="DA68" s="278"/>
      <c r="DB68" s="285">
        <v>2</v>
      </c>
      <c r="DC68" s="265">
        <v>0</v>
      </c>
      <c r="DD68" s="300">
        <v>1</v>
      </c>
      <c r="DE68" s="295"/>
      <c r="DF68" s="270"/>
      <c r="DG68" s="278"/>
      <c r="DH68" s="284"/>
      <c r="DI68" s="270"/>
      <c r="DJ68" s="270"/>
      <c r="DL68" s="139" t="str">
        <f t="shared" si="156"/>
        <v>100G SR2 100 m All</v>
      </c>
      <c r="DM68" s="210">
        <f t="shared" si="7"/>
        <v>0</v>
      </c>
      <c r="DN68" s="210">
        <f t="shared" si="8"/>
        <v>0</v>
      </c>
      <c r="DO68" s="210">
        <f t="shared" si="9"/>
        <v>0</v>
      </c>
      <c r="DP68" s="210">
        <f t="shared" si="10"/>
        <v>0</v>
      </c>
      <c r="DQ68" s="210">
        <f t="shared" si="11"/>
        <v>0</v>
      </c>
      <c r="DR68" s="210">
        <f t="shared" si="12"/>
        <v>0</v>
      </c>
      <c r="DS68" s="210">
        <f t="shared" si="13"/>
        <v>0</v>
      </c>
      <c r="DT68" s="210">
        <f t="shared" si="14"/>
        <v>0</v>
      </c>
      <c r="DU68" s="210">
        <f t="shared" si="15"/>
        <v>0</v>
      </c>
      <c r="DV68" s="210">
        <f t="shared" si="16"/>
        <v>0</v>
      </c>
      <c r="DW68" s="210">
        <f t="shared" si="17"/>
        <v>0</v>
      </c>
      <c r="DY68" s="139" t="str">
        <f t="shared" si="157"/>
        <v>100G SR2 100 m All</v>
      </c>
      <c r="DZ68" s="210">
        <f t="shared" si="19"/>
        <v>0</v>
      </c>
      <c r="EA68" s="210">
        <f t="shared" si="20"/>
        <v>10000</v>
      </c>
      <c r="EB68" s="210">
        <f t="shared" si="21"/>
        <v>0</v>
      </c>
      <c r="EC68" s="210">
        <f t="shared" si="22"/>
        <v>0</v>
      </c>
      <c r="ED68" s="210">
        <f t="shared" si="23"/>
        <v>0</v>
      </c>
      <c r="EE68" s="210">
        <f t="shared" si="24"/>
        <v>0</v>
      </c>
      <c r="EF68" s="210">
        <f t="shared" si="25"/>
        <v>0</v>
      </c>
      <c r="EG68" s="210">
        <f t="shared" si="26"/>
        <v>0</v>
      </c>
      <c r="EH68" s="210">
        <f t="shared" si="27"/>
        <v>0</v>
      </c>
      <c r="EI68" s="210">
        <f t="shared" si="28"/>
        <v>0</v>
      </c>
      <c r="EJ68" s="210">
        <f t="shared" si="29"/>
        <v>0</v>
      </c>
      <c r="EL68" s="139" t="str">
        <f t="shared" si="158"/>
        <v>100G SR2 100 m All</v>
      </c>
      <c r="EM68" s="210">
        <f t="shared" si="31"/>
        <v>0</v>
      </c>
      <c r="EN68" s="210">
        <f t="shared" si="32"/>
        <v>0</v>
      </c>
      <c r="EO68" s="210">
        <f t="shared" si="33"/>
        <v>0</v>
      </c>
      <c r="EP68" s="210">
        <f t="shared" si="34"/>
        <v>0</v>
      </c>
      <c r="EQ68" s="210">
        <f t="shared" si="35"/>
        <v>0</v>
      </c>
      <c r="ER68" s="210">
        <f t="shared" si="36"/>
        <v>0</v>
      </c>
      <c r="ES68" s="210">
        <f t="shared" si="37"/>
        <v>0</v>
      </c>
      <c r="ET68" s="210">
        <f t="shared" si="38"/>
        <v>0</v>
      </c>
      <c r="EU68" s="210">
        <f t="shared" si="39"/>
        <v>0</v>
      </c>
      <c r="EV68" s="210">
        <f t="shared" si="40"/>
        <v>0</v>
      </c>
      <c r="EW68" s="210">
        <f t="shared" si="41"/>
        <v>0</v>
      </c>
      <c r="EY68" s="139" t="str">
        <f t="shared" si="42"/>
        <v>100G SR2 100 m All</v>
      </c>
      <c r="EZ68" s="210">
        <f t="shared" si="159"/>
        <v>0</v>
      </c>
      <c r="FA68" s="210">
        <f t="shared" si="160"/>
        <v>5000</v>
      </c>
      <c r="FB68" s="210">
        <f t="shared" si="161"/>
        <v>0</v>
      </c>
      <c r="FC68" s="210">
        <f t="shared" si="162"/>
        <v>0</v>
      </c>
      <c r="FD68" s="210">
        <f t="shared" si="163"/>
        <v>0</v>
      </c>
      <c r="FE68" s="210">
        <f t="shared" si="164"/>
        <v>0</v>
      </c>
      <c r="FF68" s="210">
        <f t="shared" si="165"/>
        <v>0</v>
      </c>
      <c r="FG68" s="210">
        <f t="shared" si="166"/>
        <v>0</v>
      </c>
      <c r="FH68" s="210">
        <f t="shared" si="167"/>
        <v>0</v>
      </c>
      <c r="FI68" s="210">
        <f t="shared" si="168"/>
        <v>0</v>
      </c>
      <c r="FJ68" s="210">
        <f t="shared" si="169"/>
        <v>0</v>
      </c>
      <c r="FL68" s="139" t="str">
        <f t="shared" si="170"/>
        <v>100G SR2 100 m All</v>
      </c>
      <c r="FM68" s="233">
        <f t="shared" si="55"/>
        <v>0</v>
      </c>
      <c r="FN68" s="233">
        <f t="shared" si="56"/>
        <v>0</v>
      </c>
      <c r="FO68" s="233">
        <f t="shared" si="57"/>
        <v>0</v>
      </c>
      <c r="FP68" s="233">
        <f t="shared" si="58"/>
        <v>0</v>
      </c>
      <c r="FQ68" s="233">
        <f t="shared" si="59"/>
        <v>0</v>
      </c>
      <c r="FR68" s="233">
        <f t="shared" si="60"/>
        <v>0</v>
      </c>
      <c r="FS68" s="233">
        <f t="shared" si="61"/>
        <v>0</v>
      </c>
      <c r="FT68" s="233">
        <f t="shared" si="62"/>
        <v>0</v>
      </c>
      <c r="FU68" s="233">
        <f t="shared" si="63"/>
        <v>0</v>
      </c>
      <c r="FV68" s="233">
        <f t="shared" si="64"/>
        <v>0</v>
      </c>
      <c r="FW68" s="233">
        <f t="shared" si="65"/>
        <v>0</v>
      </c>
      <c r="FY68" s="139" t="str">
        <f t="shared" si="171"/>
        <v>100G SR2 100 m All</v>
      </c>
      <c r="FZ68" s="233">
        <f t="shared" si="67"/>
        <v>0</v>
      </c>
      <c r="GA68" s="233">
        <f t="shared" si="68"/>
        <v>5.0000000000000001E-3</v>
      </c>
      <c r="GB68" s="233">
        <f t="shared" si="69"/>
        <v>0</v>
      </c>
      <c r="GC68" s="233">
        <f t="shared" si="70"/>
        <v>0</v>
      </c>
      <c r="GD68" s="233">
        <f t="shared" si="71"/>
        <v>0</v>
      </c>
      <c r="GE68" s="233">
        <f t="shared" si="72"/>
        <v>0</v>
      </c>
      <c r="GF68" s="233">
        <f t="shared" si="73"/>
        <v>0</v>
      </c>
      <c r="GG68" s="233">
        <f t="shared" si="74"/>
        <v>0</v>
      </c>
      <c r="GH68" s="233">
        <f t="shared" si="75"/>
        <v>0</v>
      </c>
      <c r="GI68" s="233">
        <f t="shared" si="76"/>
        <v>0</v>
      </c>
      <c r="GJ68" s="233">
        <f t="shared" si="77"/>
        <v>0</v>
      </c>
      <c r="GL68" s="139" t="str">
        <f t="shared" si="172"/>
        <v>100G SR2 100 m All</v>
      </c>
      <c r="GM68" s="310">
        <f t="shared" si="79"/>
        <v>0</v>
      </c>
      <c r="GN68" s="310">
        <f t="shared" si="80"/>
        <v>0</v>
      </c>
      <c r="GO68" s="310">
        <f t="shared" si="81"/>
        <v>0</v>
      </c>
      <c r="GP68" s="310">
        <f t="shared" si="82"/>
        <v>0</v>
      </c>
      <c r="GQ68" s="310">
        <f t="shared" si="83"/>
        <v>0</v>
      </c>
      <c r="GR68" s="310">
        <f t="shared" si="84"/>
        <v>0</v>
      </c>
      <c r="GS68" s="310">
        <f t="shared" si="85"/>
        <v>0</v>
      </c>
      <c r="GT68" s="310">
        <f t="shared" si="86"/>
        <v>0</v>
      </c>
      <c r="GU68" s="310">
        <f t="shared" si="87"/>
        <v>0</v>
      </c>
      <c r="GV68" s="310">
        <f t="shared" si="88"/>
        <v>0</v>
      </c>
      <c r="GW68" s="310">
        <f t="shared" si="89"/>
        <v>0</v>
      </c>
      <c r="GY68" s="139" t="str">
        <f t="shared" si="90"/>
        <v>100G SR2 100 m All</v>
      </c>
      <c r="GZ68" s="307" t="str">
        <f>IF(EZ68=0,"",($HE$5*10^-6*Ethernet!P736*'Lenses &amp; detectors'!EZ68))</f>
        <v/>
      </c>
      <c r="HA68" s="307">
        <f>IF(FA68=0,"",($HE$5*10^-6*Ethernet!Q736*'Lenses &amp; detectors'!FA68))</f>
        <v>0.09</v>
      </c>
      <c r="HB68" s="307" t="str">
        <f>IF(FB68=0,"",($HE$5*10^-6*Ethernet!R736*'Lenses &amp; detectors'!FB68))</f>
        <v/>
      </c>
      <c r="HC68" s="307" t="str">
        <f>IF(FC68=0,"",($HE$5*10^-6*Ethernet!S736*'Lenses &amp; detectors'!FC68))</f>
        <v/>
      </c>
      <c r="HD68" s="307" t="str">
        <f>IF(FD68=0,"",($HE$5*10^-6*Ethernet!T736*'Lenses &amp; detectors'!FD68))</f>
        <v/>
      </c>
      <c r="HE68" s="307" t="str">
        <f>IF(FE68=0,"",($HE$5*10^-6*Ethernet!U736*'Lenses &amp; detectors'!FE68))</f>
        <v/>
      </c>
      <c r="HF68" s="307" t="str">
        <f>IF(FF68=0,"",($HE$5*10^-6*Ethernet!V736*'Lenses &amp; detectors'!FF68))</f>
        <v/>
      </c>
      <c r="HG68" s="307" t="str">
        <f>IF(FG68=0,"",($HE$5*10^-6*Ethernet!W736*'Lenses &amp; detectors'!FG68))</f>
        <v/>
      </c>
      <c r="HH68" s="307" t="str">
        <f>IF(FH68=0,"",($HE$5*10^-6*Ethernet!X736*'Lenses &amp; detectors'!FH68))</f>
        <v/>
      </c>
      <c r="HI68" s="307" t="str">
        <f>IF(FI68=0,"",($HE$5*10^-6*Ethernet!Y736*'Lenses &amp; detectors'!FI68))</f>
        <v/>
      </c>
      <c r="HJ68" s="307" t="str">
        <f>IF(FJ68=0,"",($HE$5*10^-6*Ethernet!Z736*'Lenses &amp; detectors'!FJ68))</f>
        <v/>
      </c>
      <c r="HL68" s="139" t="str">
        <f t="shared" si="91"/>
        <v>100G SR2 100 m All</v>
      </c>
      <c r="HM68" s="233" t="str">
        <f t="shared" si="92"/>
        <v/>
      </c>
      <c r="HN68" s="233" t="str">
        <f t="shared" si="93"/>
        <v/>
      </c>
      <c r="HO68" s="233" t="str">
        <f t="shared" si="94"/>
        <v/>
      </c>
      <c r="HP68" s="233" t="str">
        <f t="shared" si="95"/>
        <v/>
      </c>
      <c r="HQ68" s="233" t="str">
        <f t="shared" si="96"/>
        <v/>
      </c>
      <c r="HR68" s="233" t="str">
        <f t="shared" si="97"/>
        <v/>
      </c>
      <c r="HS68" s="233" t="str">
        <f t="shared" si="98"/>
        <v/>
      </c>
      <c r="HT68" s="233" t="str">
        <f t="shared" si="99"/>
        <v/>
      </c>
      <c r="HU68" s="233" t="str">
        <f t="shared" si="100"/>
        <v/>
      </c>
      <c r="HV68" s="233" t="str">
        <f t="shared" si="101"/>
        <v/>
      </c>
      <c r="HW68" s="233" t="str">
        <f t="shared" si="102"/>
        <v/>
      </c>
      <c r="HY68" s="139" t="str">
        <f t="shared" si="103"/>
        <v>100G SR2 100 m All</v>
      </c>
      <c r="HZ68" s="233" t="str">
        <f t="shared" si="104"/>
        <v/>
      </c>
      <c r="IA68" s="233">
        <f t="shared" si="105"/>
        <v>0.5</v>
      </c>
      <c r="IB68" s="233" t="str">
        <f t="shared" si="106"/>
        <v/>
      </c>
      <c r="IC68" s="233" t="str">
        <f t="shared" si="107"/>
        <v/>
      </c>
      <c r="ID68" s="233" t="str">
        <f t="shared" si="108"/>
        <v/>
      </c>
      <c r="IE68" s="233" t="str">
        <f t="shared" si="109"/>
        <v/>
      </c>
      <c r="IF68" s="233" t="str">
        <f t="shared" si="110"/>
        <v/>
      </c>
      <c r="IG68" s="233" t="str">
        <f t="shared" si="111"/>
        <v/>
      </c>
      <c r="IH68" s="233" t="str">
        <f t="shared" si="112"/>
        <v/>
      </c>
      <c r="II68" s="233" t="str">
        <f t="shared" si="113"/>
        <v/>
      </c>
      <c r="IJ68" s="233" t="str">
        <f t="shared" si="114"/>
        <v/>
      </c>
      <c r="IL68" s="139" t="str">
        <f t="shared" si="115"/>
        <v>100G SR2 100 m All</v>
      </c>
      <c r="IM68" s="233" t="str">
        <f t="shared" si="116"/>
        <v/>
      </c>
      <c r="IN68" s="233" t="str">
        <f t="shared" si="117"/>
        <v/>
      </c>
      <c r="IO68" s="233" t="str">
        <f t="shared" si="118"/>
        <v/>
      </c>
      <c r="IP68" s="233" t="str">
        <f t="shared" si="119"/>
        <v/>
      </c>
      <c r="IQ68" s="233" t="str">
        <f t="shared" si="120"/>
        <v/>
      </c>
      <c r="IR68" s="233" t="str">
        <f t="shared" si="121"/>
        <v/>
      </c>
      <c r="IS68" s="233" t="str">
        <f t="shared" si="122"/>
        <v/>
      </c>
      <c r="IT68" s="233" t="str">
        <f t="shared" si="123"/>
        <v/>
      </c>
      <c r="IU68" s="233" t="str">
        <f t="shared" si="124"/>
        <v/>
      </c>
      <c r="IV68" s="233" t="str">
        <f t="shared" si="125"/>
        <v/>
      </c>
      <c r="IW68" s="233" t="str">
        <f t="shared" si="126"/>
        <v/>
      </c>
      <c r="IY68" s="139" t="str">
        <f t="shared" si="127"/>
        <v>100G SR2 100 m All</v>
      </c>
      <c r="IZ68" s="233" t="str">
        <f t="shared" si="128"/>
        <v/>
      </c>
      <c r="JA68" s="233">
        <f t="shared" si="129"/>
        <v>18</v>
      </c>
      <c r="JB68" s="233" t="str">
        <f t="shared" si="130"/>
        <v/>
      </c>
      <c r="JC68" s="233" t="str">
        <f t="shared" si="131"/>
        <v/>
      </c>
      <c r="JD68" s="233" t="str">
        <f t="shared" si="132"/>
        <v/>
      </c>
      <c r="JE68" s="233" t="str">
        <f t="shared" si="133"/>
        <v/>
      </c>
      <c r="JF68" s="233" t="str">
        <f t="shared" si="134"/>
        <v/>
      </c>
      <c r="JG68" s="233" t="str">
        <f t="shared" si="135"/>
        <v/>
      </c>
      <c r="JH68" s="233" t="str">
        <f t="shared" si="136"/>
        <v/>
      </c>
      <c r="JI68" s="233" t="str">
        <f t="shared" si="137"/>
        <v/>
      </c>
      <c r="JJ68" s="233" t="str">
        <f t="shared" si="138"/>
        <v/>
      </c>
    </row>
    <row r="69" spans="1:270">
      <c r="A69" s="110" t="s">
        <v>34</v>
      </c>
      <c r="B69" s="139" t="str">
        <f>Ethernet!B217</f>
        <v>100G MM Duplex 100 - 300 m QSFP28</v>
      </c>
      <c r="C69" s="210">
        <f>Ethernet!C217</f>
        <v>0</v>
      </c>
      <c r="D69" s="210">
        <f>Ethernet!D217</f>
        <v>0</v>
      </c>
      <c r="E69" s="210">
        <f>Ethernet!E217</f>
        <v>0</v>
      </c>
      <c r="F69" s="210">
        <f>Ethernet!F217</f>
        <v>0</v>
      </c>
      <c r="G69" s="210">
        <f>Ethernet!G217</f>
        <v>0</v>
      </c>
      <c r="H69" s="210">
        <f>Ethernet!H217</f>
        <v>0</v>
      </c>
      <c r="I69" s="210">
        <f>Ethernet!I217</f>
        <v>0</v>
      </c>
      <c r="J69" s="210">
        <f>Ethernet!J217</f>
        <v>0</v>
      </c>
      <c r="K69" s="210">
        <f>Ethernet!K217</f>
        <v>0</v>
      </c>
      <c r="L69" s="210">
        <f>Ethernet!L217</f>
        <v>0</v>
      </c>
      <c r="M69" s="210">
        <f>Ethernet!M217</f>
        <v>0</v>
      </c>
      <c r="O69" s="139" t="str">
        <f t="shared" si="0"/>
        <v>100G MM Duplex 100 - 300 m QSFP28</v>
      </c>
      <c r="P69" s="210">
        <f>Ethernet!C303</f>
        <v>0</v>
      </c>
      <c r="Q69" s="210">
        <f>Ethernet!D303</f>
        <v>0</v>
      </c>
      <c r="R69" s="210">
        <f>Ethernet!E303</f>
        <v>0</v>
      </c>
      <c r="S69" s="210">
        <f>Ethernet!F303</f>
        <v>0</v>
      </c>
      <c r="T69" s="210">
        <f>Ethernet!G303</f>
        <v>0</v>
      </c>
      <c r="U69" s="210">
        <f>Ethernet!H303</f>
        <v>0</v>
      </c>
      <c r="V69" s="210">
        <f>Ethernet!I303</f>
        <v>0</v>
      </c>
      <c r="W69" s="210">
        <f>Ethernet!J303</f>
        <v>0</v>
      </c>
      <c r="X69" s="210">
        <f>Ethernet!K303</f>
        <v>0</v>
      </c>
      <c r="Y69" s="210">
        <f>Ethernet!L303</f>
        <v>0</v>
      </c>
      <c r="Z69" s="210">
        <f>Ethernet!M303</f>
        <v>0</v>
      </c>
      <c r="AB69" s="139" t="str">
        <f t="shared" si="1"/>
        <v>100G MM Duplex 100 - 300 m QSFP28</v>
      </c>
      <c r="AC69" s="210">
        <f>Ethernet!C131</f>
        <v>0</v>
      </c>
      <c r="AD69" s="210">
        <f>Ethernet!D131</f>
        <v>0</v>
      </c>
      <c r="AE69" s="210">
        <f>Ethernet!E131</f>
        <v>0</v>
      </c>
      <c r="AF69" s="210">
        <f>Ethernet!F131</f>
        <v>0</v>
      </c>
      <c r="AG69" s="210">
        <f>Ethernet!G131</f>
        <v>0</v>
      </c>
      <c r="AH69" s="210">
        <f>Ethernet!H131</f>
        <v>0</v>
      </c>
      <c r="AI69" s="210">
        <f>Ethernet!I131</f>
        <v>0</v>
      </c>
      <c r="AJ69" s="210">
        <f>Ethernet!J131</f>
        <v>0</v>
      </c>
      <c r="AK69" s="210">
        <f>Ethernet!K131</f>
        <v>0</v>
      </c>
      <c r="AL69" s="210">
        <f>Ethernet!L131</f>
        <v>0</v>
      </c>
      <c r="AM69" s="210">
        <f>Ethernet!M131</f>
        <v>0</v>
      </c>
      <c r="AO69" s="139" t="str">
        <f t="shared" si="2"/>
        <v>100G MM Duplex 100 - 300 m QSFP28</v>
      </c>
      <c r="AP69" s="210">
        <f>Ethernet!C389</f>
        <v>0</v>
      </c>
      <c r="AQ69" s="210">
        <f>Ethernet!D389</f>
        <v>0</v>
      </c>
      <c r="AR69" s="210">
        <f>Ethernet!E389</f>
        <v>0</v>
      </c>
      <c r="AS69" s="210">
        <f>Ethernet!F389</f>
        <v>0</v>
      </c>
      <c r="AT69" s="210">
        <f>Ethernet!G389</f>
        <v>0</v>
      </c>
      <c r="AU69" s="210">
        <f>Ethernet!H389</f>
        <v>0</v>
      </c>
      <c r="AV69" s="210">
        <f>Ethernet!I389</f>
        <v>0</v>
      </c>
      <c r="AW69" s="210">
        <f>Ethernet!J389</f>
        <v>0</v>
      </c>
      <c r="AX69" s="210">
        <f>Ethernet!K389</f>
        <v>0</v>
      </c>
      <c r="AY69" s="210">
        <f>Ethernet!L389</f>
        <v>0</v>
      </c>
      <c r="AZ69" s="210">
        <f>Ethernet!M389</f>
        <v>0</v>
      </c>
      <c r="BB69" s="139" t="str">
        <f t="shared" si="3"/>
        <v>100G MM Duplex 100 - 300 m QSFP28</v>
      </c>
      <c r="BC69" s="210">
        <f>Ethernet!C475</f>
        <v>150000</v>
      </c>
      <c r="BD69" s="210">
        <f>Ethernet!D475</f>
        <v>200000</v>
      </c>
      <c r="BE69" s="210">
        <f>Ethernet!E475</f>
        <v>0</v>
      </c>
      <c r="BF69" s="210">
        <f>Ethernet!F475</f>
        <v>0</v>
      </c>
      <c r="BG69" s="210">
        <f>Ethernet!G475</f>
        <v>0</v>
      </c>
      <c r="BH69" s="210">
        <f>Ethernet!H475</f>
        <v>0</v>
      </c>
      <c r="BI69" s="210">
        <f>Ethernet!I475</f>
        <v>0</v>
      </c>
      <c r="BJ69" s="210">
        <f>Ethernet!J475</f>
        <v>0</v>
      </c>
      <c r="BK69" s="210">
        <f>Ethernet!K475</f>
        <v>0</v>
      </c>
      <c r="BL69" s="210">
        <f>Ethernet!L475</f>
        <v>0</v>
      </c>
      <c r="BM69" s="210">
        <f>Ethernet!M475</f>
        <v>0</v>
      </c>
      <c r="BO69" s="139" t="str">
        <f t="shared" si="4"/>
        <v>100G MM Duplex 100 - 300 m QSFP28</v>
      </c>
      <c r="BP69" s="272"/>
      <c r="BQ69" s="272"/>
      <c r="BR69" s="272"/>
      <c r="BS69" s="272"/>
      <c r="BT69" s="272"/>
      <c r="BU69" s="272"/>
      <c r="BV69" s="272"/>
      <c r="BW69" s="272"/>
      <c r="BX69" s="272"/>
      <c r="BY69" s="272"/>
      <c r="BZ69" s="272"/>
      <c r="CB69" s="139" t="str">
        <f t="shared" si="5"/>
        <v>100G MM Duplex 100 - 300 m QSFP28</v>
      </c>
      <c r="CC69" s="272"/>
      <c r="CD69" s="272"/>
      <c r="CE69" s="272"/>
      <c r="CF69" s="272"/>
      <c r="CG69" s="272"/>
      <c r="CH69" s="272"/>
      <c r="CI69" s="272"/>
      <c r="CJ69" s="272"/>
      <c r="CK69" s="272"/>
      <c r="CL69" s="272"/>
      <c r="CM69" s="272"/>
      <c r="CN69" s="214"/>
      <c r="CP69" s="270"/>
      <c r="CQ69" s="270"/>
      <c r="CR69" s="301"/>
      <c r="CS69" s="293">
        <v>1</v>
      </c>
      <c r="CT69" s="265">
        <v>1</v>
      </c>
      <c r="CU69" s="300">
        <v>1</v>
      </c>
      <c r="CV69" s="295"/>
      <c r="CW69" s="270"/>
      <c r="CX69" s="278"/>
      <c r="CY69" s="284"/>
      <c r="CZ69" s="270"/>
      <c r="DA69" s="278"/>
      <c r="DB69" s="285">
        <v>2</v>
      </c>
      <c r="DC69" s="265">
        <v>0</v>
      </c>
      <c r="DD69" s="300">
        <v>1</v>
      </c>
      <c r="DE69" s="295"/>
      <c r="DF69" s="270"/>
      <c r="DG69" s="278"/>
      <c r="DH69" s="284"/>
      <c r="DI69" s="270"/>
      <c r="DJ69" s="270"/>
      <c r="DL69" s="139" t="str">
        <f t="shared" si="156"/>
        <v>100G MM Duplex 100 - 300 m QSFP28</v>
      </c>
      <c r="DM69" s="210">
        <f t="shared" si="7"/>
        <v>0</v>
      </c>
      <c r="DN69" s="210">
        <f t="shared" si="8"/>
        <v>0</v>
      </c>
      <c r="DO69" s="210">
        <f t="shared" si="9"/>
        <v>0</v>
      </c>
      <c r="DP69" s="210">
        <f t="shared" si="10"/>
        <v>0</v>
      </c>
      <c r="DQ69" s="210">
        <f t="shared" si="11"/>
        <v>0</v>
      </c>
      <c r="DR69" s="210">
        <f t="shared" si="12"/>
        <v>0</v>
      </c>
      <c r="DS69" s="210">
        <f t="shared" si="13"/>
        <v>0</v>
      </c>
      <c r="DT69" s="210">
        <f t="shared" si="14"/>
        <v>0</v>
      </c>
      <c r="DU69" s="210">
        <f t="shared" si="15"/>
        <v>0</v>
      </c>
      <c r="DV69" s="210">
        <f t="shared" si="16"/>
        <v>0</v>
      </c>
      <c r="DW69" s="210">
        <f t="shared" si="17"/>
        <v>0</v>
      </c>
      <c r="DY69" s="139" t="str">
        <f t="shared" si="157"/>
        <v>100G MM Duplex 100 - 300 m QSFP28</v>
      </c>
      <c r="DZ69" s="210">
        <f t="shared" si="19"/>
        <v>300000</v>
      </c>
      <c r="EA69" s="210">
        <f t="shared" si="20"/>
        <v>400000</v>
      </c>
      <c r="EB69" s="210">
        <f t="shared" si="21"/>
        <v>0</v>
      </c>
      <c r="EC69" s="210">
        <f t="shared" si="22"/>
        <v>0</v>
      </c>
      <c r="ED69" s="210">
        <f t="shared" si="23"/>
        <v>0</v>
      </c>
      <c r="EE69" s="210">
        <f t="shared" si="24"/>
        <v>0</v>
      </c>
      <c r="EF69" s="210">
        <f t="shared" si="25"/>
        <v>0</v>
      </c>
      <c r="EG69" s="210">
        <f t="shared" si="26"/>
        <v>0</v>
      </c>
      <c r="EH69" s="210">
        <f t="shared" si="27"/>
        <v>0</v>
      </c>
      <c r="EI69" s="210">
        <f t="shared" si="28"/>
        <v>0</v>
      </c>
      <c r="EJ69" s="210">
        <f t="shared" si="29"/>
        <v>0</v>
      </c>
      <c r="EL69" s="139" t="str">
        <f t="shared" si="158"/>
        <v>100G MM Duplex 100 - 300 m QSFP28</v>
      </c>
      <c r="EM69" s="210">
        <f t="shared" si="31"/>
        <v>0</v>
      </c>
      <c r="EN69" s="210">
        <f t="shared" si="32"/>
        <v>0</v>
      </c>
      <c r="EO69" s="210">
        <f t="shared" si="33"/>
        <v>0</v>
      </c>
      <c r="EP69" s="210">
        <f t="shared" si="34"/>
        <v>0</v>
      </c>
      <c r="EQ69" s="210">
        <f t="shared" si="35"/>
        <v>0</v>
      </c>
      <c r="ER69" s="210">
        <f t="shared" si="36"/>
        <v>0</v>
      </c>
      <c r="ES69" s="210">
        <f t="shared" si="37"/>
        <v>0</v>
      </c>
      <c r="ET69" s="210">
        <f t="shared" si="38"/>
        <v>0</v>
      </c>
      <c r="EU69" s="210">
        <f t="shared" si="39"/>
        <v>0</v>
      </c>
      <c r="EV69" s="210">
        <f t="shared" si="40"/>
        <v>0</v>
      </c>
      <c r="EW69" s="210">
        <f t="shared" si="41"/>
        <v>0</v>
      </c>
      <c r="EY69" s="139" t="str">
        <f t="shared" si="42"/>
        <v>100G MM Duplex 100 - 300 m QSFP28</v>
      </c>
      <c r="EZ69" s="210">
        <f t="shared" si="159"/>
        <v>150000</v>
      </c>
      <c r="FA69" s="210">
        <f t="shared" si="160"/>
        <v>200000</v>
      </c>
      <c r="FB69" s="210">
        <f t="shared" si="161"/>
        <v>0</v>
      </c>
      <c r="FC69" s="210">
        <f t="shared" si="162"/>
        <v>0</v>
      </c>
      <c r="FD69" s="210">
        <f t="shared" si="163"/>
        <v>0</v>
      </c>
      <c r="FE69" s="210">
        <f t="shared" si="164"/>
        <v>0</v>
      </c>
      <c r="FF69" s="210">
        <f t="shared" si="165"/>
        <v>0</v>
      </c>
      <c r="FG69" s="210">
        <f t="shared" si="166"/>
        <v>0</v>
      </c>
      <c r="FH69" s="210">
        <f t="shared" si="167"/>
        <v>0</v>
      </c>
      <c r="FI69" s="210">
        <f t="shared" si="168"/>
        <v>0</v>
      </c>
      <c r="FJ69" s="210">
        <f t="shared" si="169"/>
        <v>0</v>
      </c>
      <c r="FL69" s="139" t="str">
        <f t="shared" si="170"/>
        <v>100G MM Duplex 100 - 300 m QSFP28</v>
      </c>
      <c r="FM69" s="233">
        <f t="shared" si="55"/>
        <v>0</v>
      </c>
      <c r="FN69" s="233">
        <f t="shared" si="56"/>
        <v>0</v>
      </c>
      <c r="FO69" s="233">
        <f t="shared" si="57"/>
        <v>0</v>
      </c>
      <c r="FP69" s="233">
        <f t="shared" si="58"/>
        <v>0</v>
      </c>
      <c r="FQ69" s="233">
        <f t="shared" si="59"/>
        <v>0</v>
      </c>
      <c r="FR69" s="233">
        <f t="shared" si="60"/>
        <v>0</v>
      </c>
      <c r="FS69" s="233">
        <f t="shared" si="61"/>
        <v>0</v>
      </c>
      <c r="FT69" s="233">
        <f t="shared" si="62"/>
        <v>0</v>
      </c>
      <c r="FU69" s="233">
        <f t="shared" si="63"/>
        <v>0</v>
      </c>
      <c r="FV69" s="233">
        <f t="shared" si="64"/>
        <v>0</v>
      </c>
      <c r="FW69" s="233">
        <f t="shared" si="65"/>
        <v>0</v>
      </c>
      <c r="FY69" s="139" t="str">
        <f t="shared" si="171"/>
        <v>100G MM Duplex 100 - 300 m QSFP28</v>
      </c>
      <c r="FZ69" s="233">
        <f t="shared" si="67"/>
        <v>0.15</v>
      </c>
      <c r="GA69" s="233">
        <f t="shared" si="68"/>
        <v>0.2</v>
      </c>
      <c r="GB69" s="233">
        <f t="shared" si="69"/>
        <v>0</v>
      </c>
      <c r="GC69" s="233">
        <f t="shared" si="70"/>
        <v>0</v>
      </c>
      <c r="GD69" s="233">
        <f t="shared" si="71"/>
        <v>0</v>
      </c>
      <c r="GE69" s="233">
        <f t="shared" si="72"/>
        <v>0</v>
      </c>
      <c r="GF69" s="233">
        <f t="shared" si="73"/>
        <v>0</v>
      </c>
      <c r="GG69" s="233">
        <f t="shared" si="74"/>
        <v>0</v>
      </c>
      <c r="GH69" s="233">
        <f t="shared" si="75"/>
        <v>0</v>
      </c>
      <c r="GI69" s="233">
        <f t="shared" si="76"/>
        <v>0</v>
      </c>
      <c r="GJ69" s="233">
        <f t="shared" si="77"/>
        <v>0</v>
      </c>
      <c r="GL69" s="139" t="str">
        <f t="shared" si="172"/>
        <v>100G MM Duplex 100 - 300 m QSFP28</v>
      </c>
      <c r="GM69" s="310">
        <f t="shared" si="79"/>
        <v>0</v>
      </c>
      <c r="GN69" s="310">
        <f t="shared" si="80"/>
        <v>0</v>
      </c>
      <c r="GO69" s="310">
        <f t="shared" si="81"/>
        <v>0</v>
      </c>
      <c r="GP69" s="310">
        <f t="shared" si="82"/>
        <v>0</v>
      </c>
      <c r="GQ69" s="310">
        <f t="shared" si="83"/>
        <v>0</v>
      </c>
      <c r="GR69" s="310">
        <f t="shared" si="84"/>
        <v>0</v>
      </c>
      <c r="GS69" s="310">
        <f t="shared" si="85"/>
        <v>0</v>
      </c>
      <c r="GT69" s="310">
        <f t="shared" si="86"/>
        <v>0</v>
      </c>
      <c r="GU69" s="310">
        <f t="shared" si="87"/>
        <v>0</v>
      </c>
      <c r="GV69" s="310">
        <f t="shared" si="88"/>
        <v>0</v>
      </c>
      <c r="GW69" s="310">
        <f t="shared" si="89"/>
        <v>0</v>
      </c>
      <c r="GY69" s="139" t="str">
        <f t="shared" si="90"/>
        <v>100G MM Duplex 100 - 300 m QSFP28</v>
      </c>
      <c r="GZ69" s="307">
        <f>IF(EZ69=0,"",($HE$5*10^-6*Ethernet!P737*'Lenses &amp; detectors'!EZ69))</f>
        <v>1.9125000000000001</v>
      </c>
      <c r="HA69" s="307">
        <f>IF(FA69=0,"",($HE$5*10^-6*Ethernet!Q737*'Lenses &amp; detectors'!FA69))</f>
        <v>3.375</v>
      </c>
      <c r="HB69" s="307" t="str">
        <f>IF(FB69=0,"",($HE$5*10^-6*Ethernet!R737*'Lenses &amp; detectors'!FB69))</f>
        <v/>
      </c>
      <c r="HC69" s="307" t="str">
        <f>IF(FC69=0,"",($HE$5*10^-6*Ethernet!S737*'Lenses &amp; detectors'!FC69))</f>
        <v/>
      </c>
      <c r="HD69" s="307" t="str">
        <f>IF(FD69=0,"",($HE$5*10^-6*Ethernet!T737*'Lenses &amp; detectors'!FD69))</f>
        <v/>
      </c>
      <c r="HE69" s="307" t="str">
        <f>IF(FE69=0,"",($HE$5*10^-6*Ethernet!U737*'Lenses &amp; detectors'!FE69))</f>
        <v/>
      </c>
      <c r="HF69" s="307" t="str">
        <f>IF(FF69=0,"",($HE$5*10^-6*Ethernet!V737*'Lenses &amp; detectors'!FF69))</f>
        <v/>
      </c>
      <c r="HG69" s="307" t="str">
        <f>IF(FG69=0,"",($HE$5*10^-6*Ethernet!W737*'Lenses &amp; detectors'!FG69))</f>
        <v/>
      </c>
      <c r="HH69" s="307" t="str">
        <f>IF(FH69=0,"",($HE$5*10^-6*Ethernet!X737*'Lenses &amp; detectors'!FH69))</f>
        <v/>
      </c>
      <c r="HI69" s="307" t="str">
        <f>IF(FI69=0,"",($HE$5*10^-6*Ethernet!Y737*'Lenses &amp; detectors'!FI69))</f>
        <v/>
      </c>
      <c r="HJ69" s="307" t="str">
        <f>IF(FJ69=0,"",($HE$5*10^-6*Ethernet!Z737*'Lenses &amp; detectors'!FJ69))</f>
        <v/>
      </c>
      <c r="HL69" s="139" t="str">
        <f t="shared" si="91"/>
        <v>100G MM Duplex 100 - 300 m QSFP28</v>
      </c>
      <c r="HM69" s="233" t="str">
        <f t="shared" si="92"/>
        <v/>
      </c>
      <c r="HN69" s="233" t="str">
        <f t="shared" si="93"/>
        <v/>
      </c>
      <c r="HO69" s="233" t="str">
        <f t="shared" si="94"/>
        <v/>
      </c>
      <c r="HP69" s="233" t="str">
        <f t="shared" si="95"/>
        <v/>
      </c>
      <c r="HQ69" s="233" t="str">
        <f t="shared" si="96"/>
        <v/>
      </c>
      <c r="HR69" s="233" t="str">
        <f t="shared" si="97"/>
        <v/>
      </c>
      <c r="HS69" s="233" t="str">
        <f t="shared" si="98"/>
        <v/>
      </c>
      <c r="HT69" s="233" t="str">
        <f t="shared" si="99"/>
        <v/>
      </c>
      <c r="HU69" s="233" t="str">
        <f t="shared" si="100"/>
        <v/>
      </c>
      <c r="HV69" s="233" t="str">
        <f t="shared" si="101"/>
        <v/>
      </c>
      <c r="HW69" s="233" t="str">
        <f t="shared" si="102"/>
        <v/>
      </c>
      <c r="HY69" s="139" t="str">
        <f t="shared" si="103"/>
        <v>100G MM Duplex 100 - 300 m QSFP28</v>
      </c>
      <c r="HZ69" s="233">
        <f t="shared" si="104"/>
        <v>0.5</v>
      </c>
      <c r="IA69" s="233">
        <f t="shared" si="105"/>
        <v>0.5</v>
      </c>
      <c r="IB69" s="233" t="str">
        <f t="shared" si="106"/>
        <v/>
      </c>
      <c r="IC69" s="233" t="str">
        <f t="shared" si="107"/>
        <v/>
      </c>
      <c r="ID69" s="233" t="str">
        <f t="shared" si="108"/>
        <v/>
      </c>
      <c r="IE69" s="233" t="str">
        <f t="shared" si="109"/>
        <v/>
      </c>
      <c r="IF69" s="233" t="str">
        <f t="shared" si="110"/>
        <v/>
      </c>
      <c r="IG69" s="233" t="str">
        <f t="shared" si="111"/>
        <v/>
      </c>
      <c r="IH69" s="233" t="str">
        <f t="shared" si="112"/>
        <v/>
      </c>
      <c r="II69" s="233" t="str">
        <f t="shared" si="113"/>
        <v/>
      </c>
      <c r="IJ69" s="233" t="str">
        <f t="shared" si="114"/>
        <v/>
      </c>
      <c r="IL69" s="139" t="str">
        <f t="shared" si="115"/>
        <v>100G MM Duplex 100 - 300 m QSFP28</v>
      </c>
      <c r="IM69" s="233" t="str">
        <f t="shared" si="116"/>
        <v/>
      </c>
      <c r="IN69" s="233" t="str">
        <f t="shared" si="117"/>
        <v/>
      </c>
      <c r="IO69" s="233" t="str">
        <f t="shared" si="118"/>
        <v/>
      </c>
      <c r="IP69" s="233" t="str">
        <f t="shared" si="119"/>
        <v/>
      </c>
      <c r="IQ69" s="233" t="str">
        <f t="shared" si="120"/>
        <v/>
      </c>
      <c r="IR69" s="233" t="str">
        <f t="shared" si="121"/>
        <v/>
      </c>
      <c r="IS69" s="233" t="str">
        <f t="shared" si="122"/>
        <v/>
      </c>
      <c r="IT69" s="233" t="str">
        <f t="shared" si="123"/>
        <v/>
      </c>
      <c r="IU69" s="233" t="str">
        <f t="shared" si="124"/>
        <v/>
      </c>
      <c r="IV69" s="233" t="str">
        <f t="shared" si="125"/>
        <v/>
      </c>
      <c r="IW69" s="233" t="str">
        <f t="shared" si="126"/>
        <v/>
      </c>
      <c r="IY69" s="139" t="str">
        <f t="shared" si="127"/>
        <v>100G MM Duplex 100 - 300 m QSFP28</v>
      </c>
      <c r="IZ69" s="233">
        <f t="shared" si="128"/>
        <v>12.75</v>
      </c>
      <c r="JA69" s="233">
        <f t="shared" si="129"/>
        <v>16.875</v>
      </c>
      <c r="JB69" s="233" t="str">
        <f t="shared" si="130"/>
        <v/>
      </c>
      <c r="JC69" s="233" t="str">
        <f t="shared" si="131"/>
        <v/>
      </c>
      <c r="JD69" s="233" t="str">
        <f t="shared" si="132"/>
        <v/>
      </c>
      <c r="JE69" s="233" t="str">
        <f t="shared" si="133"/>
        <v/>
      </c>
      <c r="JF69" s="233" t="str">
        <f t="shared" si="134"/>
        <v/>
      </c>
      <c r="JG69" s="233" t="str">
        <f t="shared" si="135"/>
        <v/>
      </c>
      <c r="JH69" s="233" t="str">
        <f t="shared" si="136"/>
        <v/>
      </c>
      <c r="JI69" s="233" t="str">
        <f t="shared" si="137"/>
        <v/>
      </c>
      <c r="JJ69" s="233" t="str">
        <f t="shared" si="138"/>
        <v/>
      </c>
    </row>
    <row r="70" spans="1:270">
      <c r="A70" s="110" t="s">
        <v>34</v>
      </c>
      <c r="B70" s="139" t="str">
        <f>Ethernet!B218</f>
        <v>100G eSR4 300 m QSFP28</v>
      </c>
      <c r="C70" s="210">
        <f>Ethernet!C218</f>
        <v>0</v>
      </c>
      <c r="D70" s="210">
        <f>Ethernet!D218</f>
        <v>0</v>
      </c>
      <c r="E70" s="210">
        <f>Ethernet!E218</f>
        <v>0</v>
      </c>
      <c r="F70" s="210">
        <f>Ethernet!F218</f>
        <v>0</v>
      </c>
      <c r="G70" s="210">
        <f>Ethernet!G218</f>
        <v>0</v>
      </c>
      <c r="H70" s="210">
        <f>Ethernet!H218</f>
        <v>0</v>
      </c>
      <c r="I70" s="210">
        <f>Ethernet!I218</f>
        <v>0</v>
      </c>
      <c r="J70" s="210">
        <f>Ethernet!J218</f>
        <v>0</v>
      </c>
      <c r="K70" s="210">
        <f>Ethernet!K218</f>
        <v>0</v>
      </c>
      <c r="L70" s="210">
        <f>Ethernet!L218</f>
        <v>0</v>
      </c>
      <c r="M70" s="210">
        <f>Ethernet!M218</f>
        <v>0</v>
      </c>
      <c r="O70" s="139" t="str">
        <f t="shared" si="0"/>
        <v>100G eSR4 300 m QSFP28</v>
      </c>
      <c r="P70" s="210">
        <f>Ethernet!C304</f>
        <v>0</v>
      </c>
      <c r="Q70" s="210">
        <f>Ethernet!D304</f>
        <v>0</v>
      </c>
      <c r="R70" s="210">
        <f>Ethernet!E304</f>
        <v>0</v>
      </c>
      <c r="S70" s="210">
        <f>Ethernet!F304</f>
        <v>0</v>
      </c>
      <c r="T70" s="210">
        <f>Ethernet!G304</f>
        <v>0</v>
      </c>
      <c r="U70" s="210">
        <f>Ethernet!H304</f>
        <v>0</v>
      </c>
      <c r="V70" s="210">
        <f>Ethernet!I304</f>
        <v>0</v>
      </c>
      <c r="W70" s="210">
        <f>Ethernet!J304</f>
        <v>0</v>
      </c>
      <c r="X70" s="210">
        <f>Ethernet!K304</f>
        <v>0</v>
      </c>
      <c r="Y70" s="210">
        <f>Ethernet!L304</f>
        <v>0</v>
      </c>
      <c r="Z70" s="210">
        <f>Ethernet!M304</f>
        <v>0</v>
      </c>
      <c r="AB70" s="139" t="str">
        <f t="shared" si="1"/>
        <v>100G eSR4 300 m QSFP28</v>
      </c>
      <c r="AC70" s="210">
        <f>Ethernet!C132</f>
        <v>0</v>
      </c>
      <c r="AD70" s="210">
        <f>Ethernet!D132</f>
        <v>0</v>
      </c>
      <c r="AE70" s="210">
        <f>Ethernet!E132</f>
        <v>0</v>
      </c>
      <c r="AF70" s="210">
        <f>Ethernet!F132</f>
        <v>0</v>
      </c>
      <c r="AG70" s="210">
        <f>Ethernet!G132</f>
        <v>0</v>
      </c>
      <c r="AH70" s="210">
        <f>Ethernet!H132</f>
        <v>0</v>
      </c>
      <c r="AI70" s="210">
        <f>Ethernet!I132</f>
        <v>0</v>
      </c>
      <c r="AJ70" s="210">
        <f>Ethernet!J132</f>
        <v>0</v>
      </c>
      <c r="AK70" s="210">
        <f>Ethernet!K132</f>
        <v>0</v>
      </c>
      <c r="AL70" s="210">
        <f>Ethernet!L132</f>
        <v>0</v>
      </c>
      <c r="AM70" s="210">
        <f>Ethernet!M132</f>
        <v>0</v>
      </c>
      <c r="AO70" s="139" t="str">
        <f t="shared" si="2"/>
        <v>100G eSR4 300 m QSFP28</v>
      </c>
      <c r="AP70" s="210">
        <f>Ethernet!C390</f>
        <v>0</v>
      </c>
      <c r="AQ70" s="210">
        <f>Ethernet!D390</f>
        <v>0</v>
      </c>
      <c r="AR70" s="210">
        <f>Ethernet!E390</f>
        <v>0</v>
      </c>
      <c r="AS70" s="210">
        <f>Ethernet!F390</f>
        <v>0</v>
      </c>
      <c r="AT70" s="210">
        <f>Ethernet!G390</f>
        <v>0</v>
      </c>
      <c r="AU70" s="210">
        <f>Ethernet!H390</f>
        <v>0</v>
      </c>
      <c r="AV70" s="210">
        <f>Ethernet!I390</f>
        <v>0</v>
      </c>
      <c r="AW70" s="210">
        <f>Ethernet!J390</f>
        <v>0</v>
      </c>
      <c r="AX70" s="210">
        <f>Ethernet!K390</f>
        <v>0</v>
      </c>
      <c r="AY70" s="210">
        <f>Ethernet!L390</f>
        <v>0</v>
      </c>
      <c r="AZ70" s="210">
        <f>Ethernet!M390</f>
        <v>0</v>
      </c>
      <c r="BB70" s="139" t="str">
        <f t="shared" si="3"/>
        <v>100G eSR4 300 m QSFP28</v>
      </c>
      <c r="BC70" s="210">
        <f>Ethernet!C476</f>
        <v>10000</v>
      </c>
      <c r="BD70" s="210">
        <f>Ethernet!D476</f>
        <v>20000</v>
      </c>
      <c r="BE70" s="210">
        <f>Ethernet!E476</f>
        <v>0</v>
      </c>
      <c r="BF70" s="210">
        <f>Ethernet!F476</f>
        <v>0</v>
      </c>
      <c r="BG70" s="210">
        <f>Ethernet!G476</f>
        <v>0</v>
      </c>
      <c r="BH70" s="210">
        <f>Ethernet!H476</f>
        <v>0</v>
      </c>
      <c r="BI70" s="210">
        <f>Ethernet!I476</f>
        <v>0</v>
      </c>
      <c r="BJ70" s="210">
        <f>Ethernet!J476</f>
        <v>0</v>
      </c>
      <c r="BK70" s="210">
        <f>Ethernet!K476</f>
        <v>0</v>
      </c>
      <c r="BL70" s="210">
        <f>Ethernet!L476</f>
        <v>0</v>
      </c>
      <c r="BM70" s="210">
        <f>Ethernet!M476</f>
        <v>0</v>
      </c>
      <c r="BO70" s="139" t="str">
        <f t="shared" si="4"/>
        <v>100G eSR4 300 m QSFP28</v>
      </c>
      <c r="BP70" s="272"/>
      <c r="BQ70" s="272"/>
      <c r="BR70" s="272"/>
      <c r="BS70" s="272"/>
      <c r="BT70" s="272"/>
      <c r="BU70" s="272"/>
      <c r="BV70" s="272"/>
      <c r="BW70" s="272"/>
      <c r="BX70" s="272"/>
      <c r="BY70" s="272"/>
      <c r="BZ70" s="272"/>
      <c r="CB70" s="139" t="str">
        <f t="shared" si="5"/>
        <v>100G eSR4 300 m QSFP28</v>
      </c>
      <c r="CC70" s="272"/>
      <c r="CD70" s="272"/>
      <c r="CE70" s="272"/>
      <c r="CF70" s="272"/>
      <c r="CG70" s="272"/>
      <c r="CH70" s="272"/>
      <c r="CI70" s="272"/>
      <c r="CJ70" s="272"/>
      <c r="CK70" s="272"/>
      <c r="CL70" s="272"/>
      <c r="CM70" s="272"/>
      <c r="CN70" s="214"/>
      <c r="CP70" s="270"/>
      <c r="CQ70" s="270"/>
      <c r="CR70" s="301"/>
      <c r="CS70" s="293">
        <v>1</v>
      </c>
      <c r="CT70" s="265">
        <v>1</v>
      </c>
      <c r="CU70" s="300">
        <v>1</v>
      </c>
      <c r="CV70" s="295"/>
      <c r="CW70" s="270"/>
      <c r="CX70" s="278"/>
      <c r="CY70" s="284"/>
      <c r="CZ70" s="270"/>
      <c r="DA70" s="278"/>
      <c r="DB70" s="285">
        <v>2</v>
      </c>
      <c r="DC70" s="265">
        <v>0</v>
      </c>
      <c r="DD70" s="300">
        <v>1</v>
      </c>
      <c r="DE70" s="295"/>
      <c r="DF70" s="270"/>
      <c r="DG70" s="278"/>
      <c r="DH70" s="284"/>
      <c r="DI70" s="270"/>
      <c r="DJ70" s="270"/>
      <c r="DL70" s="139" t="str">
        <f t="shared" si="156"/>
        <v>100G eSR4 300 m QSFP28</v>
      </c>
      <c r="DM70" s="210">
        <f t="shared" si="7"/>
        <v>0</v>
      </c>
      <c r="DN70" s="210">
        <f t="shared" si="8"/>
        <v>0</v>
      </c>
      <c r="DO70" s="210">
        <f t="shared" si="9"/>
        <v>0</v>
      </c>
      <c r="DP70" s="210">
        <f t="shared" si="10"/>
        <v>0</v>
      </c>
      <c r="DQ70" s="210">
        <f t="shared" si="11"/>
        <v>0</v>
      </c>
      <c r="DR70" s="210">
        <f t="shared" si="12"/>
        <v>0</v>
      </c>
      <c r="DS70" s="210">
        <f t="shared" si="13"/>
        <v>0</v>
      </c>
      <c r="DT70" s="210">
        <f t="shared" si="14"/>
        <v>0</v>
      </c>
      <c r="DU70" s="210">
        <f t="shared" si="15"/>
        <v>0</v>
      </c>
      <c r="DV70" s="210">
        <f t="shared" si="16"/>
        <v>0</v>
      </c>
      <c r="DW70" s="210">
        <f t="shared" si="17"/>
        <v>0</v>
      </c>
      <c r="DY70" s="139" t="str">
        <f t="shared" si="157"/>
        <v>100G eSR4 300 m QSFP28</v>
      </c>
      <c r="DZ70" s="210">
        <f t="shared" si="19"/>
        <v>20000</v>
      </c>
      <c r="EA70" s="210">
        <f t="shared" si="20"/>
        <v>40000</v>
      </c>
      <c r="EB70" s="210">
        <f t="shared" si="21"/>
        <v>0</v>
      </c>
      <c r="EC70" s="210">
        <f t="shared" si="22"/>
        <v>0</v>
      </c>
      <c r="ED70" s="210">
        <f t="shared" si="23"/>
        <v>0</v>
      </c>
      <c r="EE70" s="210">
        <f t="shared" si="24"/>
        <v>0</v>
      </c>
      <c r="EF70" s="210">
        <f t="shared" si="25"/>
        <v>0</v>
      </c>
      <c r="EG70" s="210">
        <f t="shared" si="26"/>
        <v>0</v>
      </c>
      <c r="EH70" s="210">
        <f t="shared" si="27"/>
        <v>0</v>
      </c>
      <c r="EI70" s="210">
        <f t="shared" si="28"/>
        <v>0</v>
      </c>
      <c r="EJ70" s="210">
        <f t="shared" si="29"/>
        <v>0</v>
      </c>
      <c r="EL70" s="139" t="str">
        <f t="shared" si="158"/>
        <v>100G eSR4 300 m QSFP28</v>
      </c>
      <c r="EM70" s="210">
        <f t="shared" si="31"/>
        <v>0</v>
      </c>
      <c r="EN70" s="210">
        <f t="shared" si="32"/>
        <v>0</v>
      </c>
      <c r="EO70" s="210">
        <f t="shared" si="33"/>
        <v>0</v>
      </c>
      <c r="EP70" s="210">
        <f t="shared" si="34"/>
        <v>0</v>
      </c>
      <c r="EQ70" s="210">
        <f t="shared" si="35"/>
        <v>0</v>
      </c>
      <c r="ER70" s="210">
        <f t="shared" si="36"/>
        <v>0</v>
      </c>
      <c r="ES70" s="210">
        <f t="shared" si="37"/>
        <v>0</v>
      </c>
      <c r="ET70" s="210">
        <f t="shared" si="38"/>
        <v>0</v>
      </c>
      <c r="EU70" s="210">
        <f t="shared" si="39"/>
        <v>0</v>
      </c>
      <c r="EV70" s="210">
        <f t="shared" si="40"/>
        <v>0</v>
      </c>
      <c r="EW70" s="210">
        <f t="shared" si="41"/>
        <v>0</v>
      </c>
      <c r="EY70" s="139" t="str">
        <f t="shared" si="42"/>
        <v>100G eSR4 300 m QSFP28</v>
      </c>
      <c r="EZ70" s="210">
        <f t="shared" si="159"/>
        <v>10000</v>
      </c>
      <c r="FA70" s="210">
        <f t="shared" si="160"/>
        <v>20000</v>
      </c>
      <c r="FB70" s="210">
        <f t="shared" si="161"/>
        <v>0</v>
      </c>
      <c r="FC70" s="210">
        <f t="shared" si="162"/>
        <v>0</v>
      </c>
      <c r="FD70" s="210">
        <f t="shared" si="163"/>
        <v>0</v>
      </c>
      <c r="FE70" s="210">
        <f t="shared" si="164"/>
        <v>0</v>
      </c>
      <c r="FF70" s="210">
        <f t="shared" si="165"/>
        <v>0</v>
      </c>
      <c r="FG70" s="210">
        <f t="shared" si="166"/>
        <v>0</v>
      </c>
      <c r="FH70" s="210">
        <f t="shared" si="167"/>
        <v>0</v>
      </c>
      <c r="FI70" s="210">
        <f t="shared" si="168"/>
        <v>0</v>
      </c>
      <c r="FJ70" s="210">
        <f t="shared" si="169"/>
        <v>0</v>
      </c>
      <c r="FL70" s="139" t="str">
        <f t="shared" si="170"/>
        <v>100G eSR4 300 m QSFP28</v>
      </c>
      <c r="FM70" s="233">
        <f t="shared" si="55"/>
        <v>0</v>
      </c>
      <c r="FN70" s="233">
        <f t="shared" si="56"/>
        <v>0</v>
      </c>
      <c r="FO70" s="233">
        <f t="shared" si="57"/>
        <v>0</v>
      </c>
      <c r="FP70" s="233">
        <f t="shared" si="58"/>
        <v>0</v>
      </c>
      <c r="FQ70" s="233">
        <f t="shared" si="59"/>
        <v>0</v>
      </c>
      <c r="FR70" s="233">
        <f t="shared" si="60"/>
        <v>0</v>
      </c>
      <c r="FS70" s="233">
        <f t="shared" si="61"/>
        <v>0</v>
      </c>
      <c r="FT70" s="233">
        <f t="shared" si="62"/>
        <v>0</v>
      </c>
      <c r="FU70" s="233">
        <f t="shared" si="63"/>
        <v>0</v>
      </c>
      <c r="FV70" s="233">
        <f t="shared" si="64"/>
        <v>0</v>
      </c>
      <c r="FW70" s="233">
        <f t="shared" si="65"/>
        <v>0</v>
      </c>
      <c r="FY70" s="139" t="str">
        <f t="shared" si="171"/>
        <v>100G eSR4 300 m QSFP28</v>
      </c>
      <c r="FZ70" s="233">
        <f t="shared" si="67"/>
        <v>0.01</v>
      </c>
      <c r="GA70" s="233">
        <f t="shared" si="68"/>
        <v>0.02</v>
      </c>
      <c r="GB70" s="233">
        <f t="shared" si="69"/>
        <v>0</v>
      </c>
      <c r="GC70" s="233">
        <f t="shared" si="70"/>
        <v>0</v>
      </c>
      <c r="GD70" s="233">
        <f t="shared" si="71"/>
        <v>0</v>
      </c>
      <c r="GE70" s="233">
        <f t="shared" si="72"/>
        <v>0</v>
      </c>
      <c r="GF70" s="233">
        <f t="shared" si="73"/>
        <v>0</v>
      </c>
      <c r="GG70" s="233">
        <f t="shared" si="74"/>
        <v>0</v>
      </c>
      <c r="GH70" s="233">
        <f t="shared" si="75"/>
        <v>0</v>
      </c>
      <c r="GI70" s="233">
        <f t="shared" si="76"/>
        <v>0</v>
      </c>
      <c r="GJ70" s="233">
        <f t="shared" si="77"/>
        <v>0</v>
      </c>
      <c r="GL70" s="139" t="str">
        <f t="shared" si="172"/>
        <v>100G eSR4 300 m QSFP28</v>
      </c>
      <c r="GM70" s="310">
        <f t="shared" si="79"/>
        <v>0</v>
      </c>
      <c r="GN70" s="310">
        <f t="shared" si="80"/>
        <v>0</v>
      </c>
      <c r="GO70" s="310">
        <f t="shared" si="81"/>
        <v>0</v>
      </c>
      <c r="GP70" s="310">
        <f t="shared" si="82"/>
        <v>0</v>
      </c>
      <c r="GQ70" s="310">
        <f t="shared" si="83"/>
        <v>0</v>
      </c>
      <c r="GR70" s="310">
        <f t="shared" si="84"/>
        <v>0</v>
      </c>
      <c r="GS70" s="310">
        <f t="shared" si="85"/>
        <v>0</v>
      </c>
      <c r="GT70" s="310">
        <f t="shared" si="86"/>
        <v>0</v>
      </c>
      <c r="GU70" s="310">
        <f t="shared" si="87"/>
        <v>0</v>
      </c>
      <c r="GV70" s="310">
        <f t="shared" si="88"/>
        <v>0</v>
      </c>
      <c r="GW70" s="310">
        <f t="shared" si="89"/>
        <v>0</v>
      </c>
      <c r="GY70" s="139" t="str">
        <f t="shared" si="90"/>
        <v>100G eSR4 300 m QSFP28</v>
      </c>
      <c r="GZ70" s="307">
        <f>IF(EZ70=0,"",($HE$5*10^-6*Ethernet!P738*'Lenses &amp; detectors'!EZ70))</f>
        <v>0.1275</v>
      </c>
      <c r="HA70" s="307">
        <f>IF(FA70=0,"",($HE$5*10^-6*Ethernet!Q738*'Lenses &amp; detectors'!FA70))</f>
        <v>0.18749999999999997</v>
      </c>
      <c r="HB70" s="307" t="str">
        <f>IF(FB70=0,"",($HE$5*10^-6*Ethernet!R738*'Lenses &amp; detectors'!FB70))</f>
        <v/>
      </c>
      <c r="HC70" s="307" t="str">
        <f>IF(FC70=0,"",($HE$5*10^-6*Ethernet!S738*'Lenses &amp; detectors'!FC70))</f>
        <v/>
      </c>
      <c r="HD70" s="307" t="str">
        <f>IF(FD70=0,"",($HE$5*10^-6*Ethernet!T738*'Lenses &amp; detectors'!FD70))</f>
        <v/>
      </c>
      <c r="HE70" s="307" t="str">
        <f>IF(FE70=0,"",($HE$5*10^-6*Ethernet!U738*'Lenses &amp; detectors'!FE70))</f>
        <v/>
      </c>
      <c r="HF70" s="307" t="str">
        <f>IF(FF70=0,"",($HE$5*10^-6*Ethernet!V738*'Lenses &amp; detectors'!FF70))</f>
        <v/>
      </c>
      <c r="HG70" s="307" t="str">
        <f>IF(FG70=0,"",($HE$5*10^-6*Ethernet!W738*'Lenses &amp; detectors'!FG70))</f>
        <v/>
      </c>
      <c r="HH70" s="307" t="str">
        <f>IF(FH70=0,"",($HE$5*10^-6*Ethernet!X738*'Lenses &amp; detectors'!FH70))</f>
        <v/>
      </c>
      <c r="HI70" s="307" t="str">
        <f>IF(FI70=0,"",($HE$5*10^-6*Ethernet!Y738*'Lenses &amp; detectors'!FI70))</f>
        <v/>
      </c>
      <c r="HJ70" s="307" t="str">
        <f>IF(FJ70=0,"",($HE$5*10^-6*Ethernet!Z738*'Lenses &amp; detectors'!FJ70))</f>
        <v/>
      </c>
      <c r="HL70" s="139" t="str">
        <f t="shared" si="91"/>
        <v>100G eSR4 300 m QSFP28</v>
      </c>
      <c r="HM70" s="233" t="str">
        <f t="shared" si="92"/>
        <v/>
      </c>
      <c r="HN70" s="233" t="str">
        <f t="shared" si="93"/>
        <v/>
      </c>
      <c r="HO70" s="233" t="str">
        <f t="shared" si="94"/>
        <v/>
      </c>
      <c r="HP70" s="233" t="str">
        <f t="shared" si="95"/>
        <v/>
      </c>
      <c r="HQ70" s="233" t="str">
        <f t="shared" si="96"/>
        <v/>
      </c>
      <c r="HR70" s="233" t="str">
        <f t="shared" si="97"/>
        <v/>
      </c>
      <c r="HS70" s="233" t="str">
        <f t="shared" si="98"/>
        <v/>
      </c>
      <c r="HT70" s="233" t="str">
        <f t="shared" si="99"/>
        <v/>
      </c>
      <c r="HU70" s="233" t="str">
        <f t="shared" si="100"/>
        <v/>
      </c>
      <c r="HV70" s="233" t="str">
        <f t="shared" si="101"/>
        <v/>
      </c>
      <c r="HW70" s="233" t="str">
        <f t="shared" si="102"/>
        <v/>
      </c>
      <c r="HY70" s="139" t="str">
        <f t="shared" si="103"/>
        <v>100G eSR4 300 m QSFP28</v>
      </c>
      <c r="HZ70" s="233">
        <f t="shared" si="104"/>
        <v>0.5</v>
      </c>
      <c r="IA70" s="233">
        <f t="shared" si="105"/>
        <v>0.5</v>
      </c>
      <c r="IB70" s="233" t="str">
        <f t="shared" si="106"/>
        <v/>
      </c>
      <c r="IC70" s="233" t="str">
        <f t="shared" si="107"/>
        <v/>
      </c>
      <c r="ID70" s="233" t="str">
        <f t="shared" si="108"/>
        <v/>
      </c>
      <c r="IE70" s="233" t="str">
        <f t="shared" si="109"/>
        <v/>
      </c>
      <c r="IF70" s="233" t="str">
        <f t="shared" si="110"/>
        <v/>
      </c>
      <c r="IG70" s="233" t="str">
        <f t="shared" si="111"/>
        <v/>
      </c>
      <c r="IH70" s="233" t="str">
        <f t="shared" si="112"/>
        <v/>
      </c>
      <c r="II70" s="233" t="str">
        <f t="shared" si="113"/>
        <v/>
      </c>
      <c r="IJ70" s="233" t="str">
        <f t="shared" si="114"/>
        <v/>
      </c>
      <c r="IL70" s="139" t="str">
        <f t="shared" si="115"/>
        <v>100G eSR4 300 m QSFP28</v>
      </c>
      <c r="IM70" s="233" t="str">
        <f t="shared" si="116"/>
        <v/>
      </c>
      <c r="IN70" s="233" t="str">
        <f t="shared" si="117"/>
        <v/>
      </c>
      <c r="IO70" s="233" t="str">
        <f t="shared" si="118"/>
        <v/>
      </c>
      <c r="IP70" s="233" t="str">
        <f t="shared" si="119"/>
        <v/>
      </c>
      <c r="IQ70" s="233" t="str">
        <f t="shared" si="120"/>
        <v/>
      </c>
      <c r="IR70" s="233" t="str">
        <f t="shared" si="121"/>
        <v/>
      </c>
      <c r="IS70" s="233" t="str">
        <f t="shared" si="122"/>
        <v/>
      </c>
      <c r="IT70" s="233" t="str">
        <f t="shared" si="123"/>
        <v/>
      </c>
      <c r="IU70" s="233" t="str">
        <f t="shared" si="124"/>
        <v/>
      </c>
      <c r="IV70" s="233" t="str">
        <f t="shared" si="125"/>
        <v/>
      </c>
      <c r="IW70" s="233" t="str">
        <f t="shared" si="126"/>
        <v/>
      </c>
      <c r="IY70" s="139" t="str">
        <f t="shared" si="127"/>
        <v>100G eSR4 300 m QSFP28</v>
      </c>
      <c r="IZ70" s="233">
        <f t="shared" si="128"/>
        <v>12.75</v>
      </c>
      <c r="JA70" s="233">
        <f t="shared" si="129"/>
        <v>9.3749999999999982</v>
      </c>
      <c r="JB70" s="233" t="str">
        <f t="shared" si="130"/>
        <v/>
      </c>
      <c r="JC70" s="233" t="str">
        <f t="shared" si="131"/>
        <v/>
      </c>
      <c r="JD70" s="233" t="str">
        <f t="shared" si="132"/>
        <v/>
      </c>
      <c r="JE70" s="233" t="str">
        <f t="shared" si="133"/>
        <v/>
      </c>
      <c r="JF70" s="233" t="str">
        <f t="shared" si="134"/>
        <v/>
      </c>
      <c r="JG70" s="233" t="str">
        <f t="shared" si="135"/>
        <v/>
      </c>
      <c r="JH70" s="233" t="str">
        <f t="shared" si="136"/>
        <v/>
      </c>
      <c r="JI70" s="233" t="str">
        <f t="shared" si="137"/>
        <v/>
      </c>
      <c r="JJ70" s="233" t="str">
        <f t="shared" si="138"/>
        <v/>
      </c>
    </row>
    <row r="71" spans="1:270">
      <c r="A71" s="110" t="s">
        <v>34</v>
      </c>
      <c r="B71" s="139" t="str">
        <f>Ethernet!B219</f>
        <v>100G PSM4 500 m QSFP28</v>
      </c>
      <c r="C71" s="210">
        <f>Ethernet!C219</f>
        <v>0</v>
      </c>
      <c r="D71" s="210">
        <f>Ethernet!D219</f>
        <v>0</v>
      </c>
      <c r="E71" s="210">
        <f>Ethernet!E219</f>
        <v>0</v>
      </c>
      <c r="F71" s="210">
        <f>Ethernet!F219</f>
        <v>0</v>
      </c>
      <c r="G71" s="210">
        <f>Ethernet!G219</f>
        <v>0</v>
      </c>
      <c r="H71" s="210">
        <f>Ethernet!H219</f>
        <v>0</v>
      </c>
      <c r="I71" s="210">
        <f>Ethernet!I219</f>
        <v>0</v>
      </c>
      <c r="J71" s="210">
        <f>Ethernet!J219</f>
        <v>0</v>
      </c>
      <c r="K71" s="210">
        <f>Ethernet!K219</f>
        <v>0</v>
      </c>
      <c r="L71" s="210">
        <f>Ethernet!L219</f>
        <v>0</v>
      </c>
      <c r="M71" s="210">
        <f>Ethernet!M219</f>
        <v>0</v>
      </c>
      <c r="O71" s="139" t="str">
        <f t="shared" si="0"/>
        <v>100G PSM4 500 m QSFP28</v>
      </c>
      <c r="P71" s="210">
        <f>Ethernet!C305</f>
        <v>82289.760000000009</v>
      </c>
      <c r="Q71" s="210">
        <f>Ethernet!D305</f>
        <v>149273.99999999994</v>
      </c>
      <c r="R71" s="210">
        <f>Ethernet!E305</f>
        <v>0</v>
      </c>
      <c r="S71" s="210">
        <f>Ethernet!F305</f>
        <v>0</v>
      </c>
      <c r="T71" s="210">
        <f>Ethernet!G305</f>
        <v>0</v>
      </c>
      <c r="U71" s="210">
        <f>Ethernet!H305</f>
        <v>0</v>
      </c>
      <c r="V71" s="210">
        <f>Ethernet!I305</f>
        <v>0</v>
      </c>
      <c r="W71" s="210">
        <f>Ethernet!J305</f>
        <v>0</v>
      </c>
      <c r="X71" s="210">
        <f>Ethernet!K305</f>
        <v>0</v>
      </c>
      <c r="Y71" s="210">
        <f>Ethernet!L305</f>
        <v>0</v>
      </c>
      <c r="Z71" s="210">
        <f>Ethernet!M305</f>
        <v>0</v>
      </c>
      <c r="AB71" s="139" t="str">
        <f t="shared" si="1"/>
        <v>100G PSM4 500 m QSFP28</v>
      </c>
      <c r="AC71" s="210">
        <f>Ethernet!C133</f>
        <v>432021.24</v>
      </c>
      <c r="AD71" s="210">
        <f>Ethernet!D133</f>
        <v>680026</v>
      </c>
      <c r="AE71" s="210">
        <f>Ethernet!E133</f>
        <v>0</v>
      </c>
      <c r="AF71" s="210">
        <f>Ethernet!F133</f>
        <v>0</v>
      </c>
      <c r="AG71" s="210">
        <f>Ethernet!G133</f>
        <v>0</v>
      </c>
      <c r="AH71" s="210">
        <f>Ethernet!H133</f>
        <v>0</v>
      </c>
      <c r="AI71" s="210">
        <f>Ethernet!I133</f>
        <v>0</v>
      </c>
      <c r="AJ71" s="210">
        <f>Ethernet!J133</f>
        <v>0</v>
      </c>
      <c r="AK71" s="210">
        <f>Ethernet!K133</f>
        <v>0</v>
      </c>
      <c r="AL71" s="210">
        <f>Ethernet!L133</f>
        <v>0</v>
      </c>
      <c r="AM71" s="210">
        <f>Ethernet!M133</f>
        <v>0</v>
      </c>
      <c r="AO71" s="139" t="str">
        <f t="shared" si="2"/>
        <v>100G PSM4 500 m QSFP28</v>
      </c>
      <c r="AP71" s="210">
        <f>Ethernet!C391</f>
        <v>0</v>
      </c>
      <c r="AQ71" s="210">
        <f>Ethernet!D391</f>
        <v>0</v>
      </c>
      <c r="AR71" s="210">
        <f>Ethernet!E391</f>
        <v>0</v>
      </c>
      <c r="AS71" s="210">
        <f>Ethernet!F391</f>
        <v>0</v>
      </c>
      <c r="AT71" s="210">
        <f>Ethernet!G391</f>
        <v>0</v>
      </c>
      <c r="AU71" s="210">
        <f>Ethernet!H391</f>
        <v>0</v>
      </c>
      <c r="AV71" s="210">
        <f>Ethernet!I391</f>
        <v>0</v>
      </c>
      <c r="AW71" s="210">
        <f>Ethernet!J391</f>
        <v>0</v>
      </c>
      <c r="AX71" s="210">
        <f>Ethernet!K391</f>
        <v>0</v>
      </c>
      <c r="AY71" s="210">
        <f>Ethernet!L391</f>
        <v>0</v>
      </c>
      <c r="AZ71" s="210">
        <f>Ethernet!M391</f>
        <v>0</v>
      </c>
      <c r="BB71" s="139" t="str">
        <f t="shared" si="3"/>
        <v>100G PSM4 500 m QSFP28</v>
      </c>
      <c r="BC71" s="210">
        <f>Ethernet!C477</f>
        <v>0</v>
      </c>
      <c r="BD71" s="210">
        <f>Ethernet!D477</f>
        <v>5.8207660913467407E-11</v>
      </c>
      <c r="BE71" s="210">
        <f>Ethernet!E477</f>
        <v>0</v>
      </c>
      <c r="BF71" s="210">
        <f>Ethernet!F477</f>
        <v>0</v>
      </c>
      <c r="BG71" s="210">
        <f>Ethernet!G477</f>
        <v>0</v>
      </c>
      <c r="BH71" s="210">
        <f>Ethernet!H477</f>
        <v>0</v>
      </c>
      <c r="BI71" s="210">
        <f>Ethernet!I477</f>
        <v>0</v>
      </c>
      <c r="BJ71" s="210">
        <f>Ethernet!J477</f>
        <v>0</v>
      </c>
      <c r="BK71" s="210">
        <f>Ethernet!K477</f>
        <v>0</v>
      </c>
      <c r="BL71" s="210">
        <f>Ethernet!L477</f>
        <v>0</v>
      </c>
      <c r="BM71" s="210">
        <f>Ethernet!M477</f>
        <v>0</v>
      </c>
      <c r="BO71" s="139" t="str">
        <f t="shared" si="4"/>
        <v>100G PSM4 500 m QSFP28</v>
      </c>
      <c r="BP71" s="272"/>
      <c r="BQ71" s="272"/>
      <c r="BR71" s="272"/>
      <c r="BS71" s="272"/>
      <c r="BT71" s="272"/>
      <c r="BU71" s="272"/>
      <c r="BV71" s="272"/>
      <c r="BW71" s="272"/>
      <c r="BX71" s="272"/>
      <c r="BY71" s="272"/>
      <c r="BZ71" s="272"/>
      <c r="CB71" s="139" t="str">
        <f t="shared" si="5"/>
        <v>100G PSM4 500 m QSFP28</v>
      </c>
      <c r="CC71" s="272"/>
      <c r="CD71" s="272"/>
      <c r="CE71" s="272"/>
      <c r="CF71" s="272"/>
      <c r="CG71" s="272"/>
      <c r="CH71" s="272"/>
      <c r="CI71" s="272"/>
      <c r="CJ71" s="272"/>
      <c r="CK71" s="272"/>
      <c r="CL71" s="272"/>
      <c r="CM71" s="272"/>
      <c r="CN71" s="214"/>
      <c r="CP71" s="270"/>
      <c r="CQ71" s="270"/>
      <c r="CR71" s="301"/>
      <c r="CS71" s="293">
        <v>1</v>
      </c>
      <c r="CT71" s="265">
        <v>1</v>
      </c>
      <c r="CU71" s="300">
        <v>1</v>
      </c>
      <c r="CV71" s="293">
        <v>2</v>
      </c>
      <c r="CW71" s="265">
        <v>0</v>
      </c>
      <c r="CX71" s="279">
        <v>1</v>
      </c>
      <c r="CY71" s="284"/>
      <c r="CZ71" s="270"/>
      <c r="DA71" s="278"/>
      <c r="DB71" s="285">
        <v>2</v>
      </c>
      <c r="DC71" s="265">
        <v>0</v>
      </c>
      <c r="DD71" s="300">
        <v>1</v>
      </c>
      <c r="DE71" s="295"/>
      <c r="DF71" s="270"/>
      <c r="DG71" s="278"/>
      <c r="DH71" s="284"/>
      <c r="DI71" s="270"/>
      <c r="DJ71" s="270"/>
      <c r="DL71" s="139" t="str">
        <f t="shared" si="156"/>
        <v>100G PSM4 500 m QSFP28</v>
      </c>
      <c r="DM71" s="210">
        <f t="shared" si="7"/>
        <v>946332.24</v>
      </c>
      <c r="DN71" s="210">
        <f t="shared" si="8"/>
        <v>1509326</v>
      </c>
      <c r="DO71" s="210">
        <f t="shared" si="9"/>
        <v>0</v>
      </c>
      <c r="DP71" s="210">
        <f t="shared" si="10"/>
        <v>0</v>
      </c>
      <c r="DQ71" s="210">
        <f t="shared" si="11"/>
        <v>0</v>
      </c>
      <c r="DR71" s="210">
        <f t="shared" si="12"/>
        <v>0</v>
      </c>
      <c r="DS71" s="210">
        <f t="shared" si="13"/>
        <v>0</v>
      </c>
      <c r="DT71" s="210">
        <f t="shared" si="14"/>
        <v>0</v>
      </c>
      <c r="DU71" s="210">
        <f t="shared" si="15"/>
        <v>0</v>
      </c>
      <c r="DV71" s="210">
        <f t="shared" si="16"/>
        <v>0</v>
      </c>
      <c r="DW71" s="210">
        <f t="shared" si="17"/>
        <v>0</v>
      </c>
      <c r="DY71" s="139" t="str">
        <f t="shared" si="157"/>
        <v>100G PSM4 500 m QSFP28</v>
      </c>
      <c r="DZ71" s="210">
        <f t="shared" si="19"/>
        <v>0</v>
      </c>
      <c r="EA71" s="210">
        <f t="shared" si="20"/>
        <v>1.1641532182693481E-10</v>
      </c>
      <c r="EB71" s="210">
        <f t="shared" si="21"/>
        <v>0</v>
      </c>
      <c r="EC71" s="210">
        <f t="shared" si="22"/>
        <v>0</v>
      </c>
      <c r="ED71" s="210">
        <f t="shared" si="23"/>
        <v>0</v>
      </c>
      <c r="EE71" s="210">
        <f t="shared" si="24"/>
        <v>0</v>
      </c>
      <c r="EF71" s="210">
        <f t="shared" si="25"/>
        <v>0</v>
      </c>
      <c r="EG71" s="210">
        <f t="shared" si="26"/>
        <v>0</v>
      </c>
      <c r="EH71" s="210">
        <f t="shared" si="27"/>
        <v>0</v>
      </c>
      <c r="EI71" s="210">
        <f t="shared" si="28"/>
        <v>0</v>
      </c>
      <c r="EJ71" s="210">
        <f t="shared" si="29"/>
        <v>0</v>
      </c>
      <c r="EL71" s="139" t="str">
        <f t="shared" si="158"/>
        <v>100G PSM4 500 m QSFP28</v>
      </c>
      <c r="EM71" s="210">
        <f t="shared" si="31"/>
        <v>82289.760000000009</v>
      </c>
      <c r="EN71" s="210">
        <f t="shared" si="32"/>
        <v>149273.99999999994</v>
      </c>
      <c r="EO71" s="210">
        <f t="shared" si="33"/>
        <v>0</v>
      </c>
      <c r="EP71" s="210">
        <f t="shared" si="34"/>
        <v>0</v>
      </c>
      <c r="EQ71" s="210">
        <f t="shared" si="35"/>
        <v>0</v>
      </c>
      <c r="ER71" s="210">
        <f t="shared" si="36"/>
        <v>0</v>
      </c>
      <c r="ES71" s="210">
        <f t="shared" si="37"/>
        <v>0</v>
      </c>
      <c r="ET71" s="210">
        <f t="shared" si="38"/>
        <v>0</v>
      </c>
      <c r="EU71" s="210">
        <f t="shared" si="39"/>
        <v>0</v>
      </c>
      <c r="EV71" s="210">
        <f t="shared" si="40"/>
        <v>0</v>
      </c>
      <c r="EW71" s="210">
        <f t="shared" si="41"/>
        <v>0</v>
      </c>
      <c r="EY71" s="139" t="str">
        <f t="shared" si="42"/>
        <v>100G PSM4 500 m QSFP28</v>
      </c>
      <c r="EZ71" s="210">
        <f t="shared" si="159"/>
        <v>514311</v>
      </c>
      <c r="FA71" s="210">
        <f t="shared" si="160"/>
        <v>829300</v>
      </c>
      <c r="FB71" s="210">
        <f t="shared" si="161"/>
        <v>0</v>
      </c>
      <c r="FC71" s="210">
        <f t="shared" si="162"/>
        <v>0</v>
      </c>
      <c r="FD71" s="210">
        <f t="shared" si="163"/>
        <v>0</v>
      </c>
      <c r="FE71" s="210">
        <f t="shared" si="164"/>
        <v>0</v>
      </c>
      <c r="FF71" s="210">
        <f t="shared" si="165"/>
        <v>0</v>
      </c>
      <c r="FG71" s="210">
        <f t="shared" si="166"/>
        <v>0</v>
      </c>
      <c r="FH71" s="210">
        <f t="shared" si="167"/>
        <v>0</v>
      </c>
      <c r="FI71" s="210">
        <f t="shared" si="168"/>
        <v>0</v>
      </c>
      <c r="FJ71" s="210">
        <f t="shared" si="169"/>
        <v>0</v>
      </c>
      <c r="FL71" s="139" t="str">
        <f t="shared" si="170"/>
        <v>100G PSM4 500 m QSFP28</v>
      </c>
      <c r="FM71" s="233">
        <f t="shared" si="55"/>
        <v>2.8389967199999999</v>
      </c>
      <c r="FN71" s="233">
        <f t="shared" si="56"/>
        <v>4.5279780000000001</v>
      </c>
      <c r="FO71" s="233">
        <f t="shared" si="57"/>
        <v>0</v>
      </c>
      <c r="FP71" s="233">
        <f t="shared" si="58"/>
        <v>0</v>
      </c>
      <c r="FQ71" s="233">
        <f t="shared" si="59"/>
        <v>0</v>
      </c>
      <c r="FR71" s="233">
        <f t="shared" si="60"/>
        <v>0</v>
      </c>
      <c r="FS71" s="233">
        <f t="shared" si="61"/>
        <v>0</v>
      </c>
      <c r="FT71" s="233">
        <f t="shared" si="62"/>
        <v>0</v>
      </c>
      <c r="FU71" s="233">
        <f t="shared" si="63"/>
        <v>0</v>
      </c>
      <c r="FV71" s="233">
        <f t="shared" si="64"/>
        <v>0</v>
      </c>
      <c r="FW71" s="233">
        <f t="shared" si="65"/>
        <v>0</v>
      </c>
      <c r="FY71" s="139" t="str">
        <f t="shared" si="171"/>
        <v>100G PSM4 500 m QSFP28</v>
      </c>
      <c r="FZ71" s="233">
        <f t="shared" si="67"/>
        <v>0</v>
      </c>
      <c r="GA71" s="233">
        <f t="shared" si="68"/>
        <v>5.8207660913467405E-17</v>
      </c>
      <c r="GB71" s="233">
        <f t="shared" si="69"/>
        <v>0</v>
      </c>
      <c r="GC71" s="233">
        <f t="shared" si="70"/>
        <v>0</v>
      </c>
      <c r="GD71" s="233">
        <f t="shared" si="71"/>
        <v>0</v>
      </c>
      <c r="GE71" s="233">
        <f t="shared" si="72"/>
        <v>0</v>
      </c>
      <c r="GF71" s="233">
        <f t="shared" si="73"/>
        <v>0</v>
      </c>
      <c r="GG71" s="233">
        <f t="shared" si="74"/>
        <v>0</v>
      </c>
      <c r="GH71" s="233">
        <f t="shared" si="75"/>
        <v>0</v>
      </c>
      <c r="GI71" s="233">
        <f t="shared" si="76"/>
        <v>0</v>
      </c>
      <c r="GJ71" s="233">
        <f t="shared" si="77"/>
        <v>0</v>
      </c>
      <c r="GL71" s="139" t="str">
        <f t="shared" si="172"/>
        <v>100G PSM4 500 m QSFP28</v>
      </c>
      <c r="GM71" s="310">
        <f t="shared" si="79"/>
        <v>0.41144880000000006</v>
      </c>
      <c r="GN71" s="310">
        <f t="shared" si="80"/>
        <v>0.74636999999999976</v>
      </c>
      <c r="GO71" s="310">
        <f t="shared" si="81"/>
        <v>0</v>
      </c>
      <c r="GP71" s="310">
        <f t="shared" si="82"/>
        <v>0</v>
      </c>
      <c r="GQ71" s="310">
        <f t="shared" si="83"/>
        <v>0</v>
      </c>
      <c r="GR71" s="310">
        <f t="shared" si="84"/>
        <v>0</v>
      </c>
      <c r="GS71" s="310">
        <f t="shared" si="85"/>
        <v>0</v>
      </c>
      <c r="GT71" s="310">
        <f t="shared" si="86"/>
        <v>0</v>
      </c>
      <c r="GU71" s="310">
        <f t="shared" si="87"/>
        <v>0</v>
      </c>
      <c r="GV71" s="310">
        <f t="shared" si="88"/>
        <v>0</v>
      </c>
      <c r="GW71" s="310">
        <f t="shared" si="89"/>
        <v>0</v>
      </c>
      <c r="GY71" s="139" t="str">
        <f t="shared" si="90"/>
        <v>100G PSM4 500 m QSFP28</v>
      </c>
      <c r="GZ71" s="307">
        <f>IF(EZ71=0,"",($HE$5*10^-6*Ethernet!P739*'Lenses &amp; detectors'!EZ71))</f>
        <v>7.2525695999999993</v>
      </c>
      <c r="HA71" s="307">
        <f>IF(FA71=0,"",($HE$5*10^-6*Ethernet!Q739*'Lenses &amp; detectors'!FA71))</f>
        <v>9.9519279593988923</v>
      </c>
      <c r="HB71" s="307" t="str">
        <f>IF(FB71=0,"",($HE$5*10^-6*Ethernet!R739*'Lenses &amp; detectors'!FB71))</f>
        <v/>
      </c>
      <c r="HC71" s="307" t="str">
        <f>IF(FC71=0,"",($HE$5*10^-6*Ethernet!S739*'Lenses &amp; detectors'!FC71))</f>
        <v/>
      </c>
      <c r="HD71" s="307" t="str">
        <f>IF(FD71=0,"",($HE$5*10^-6*Ethernet!T739*'Lenses &amp; detectors'!FD71))</f>
        <v/>
      </c>
      <c r="HE71" s="307" t="str">
        <f>IF(FE71=0,"",($HE$5*10^-6*Ethernet!U739*'Lenses &amp; detectors'!FE71))</f>
        <v/>
      </c>
      <c r="HF71" s="307" t="str">
        <f>IF(FF71=0,"",($HE$5*10^-6*Ethernet!V739*'Lenses &amp; detectors'!FF71))</f>
        <v/>
      </c>
      <c r="HG71" s="307" t="str">
        <f>IF(FG71=0,"",($HE$5*10^-6*Ethernet!W739*'Lenses &amp; detectors'!FG71))</f>
        <v/>
      </c>
      <c r="HH71" s="307" t="str">
        <f>IF(FH71=0,"",($HE$5*10^-6*Ethernet!X739*'Lenses &amp; detectors'!FH71))</f>
        <v/>
      </c>
      <c r="HI71" s="307" t="str">
        <f>IF(FI71=0,"",($HE$5*10^-6*Ethernet!Y739*'Lenses &amp; detectors'!FI71))</f>
        <v/>
      </c>
      <c r="HJ71" s="307" t="str">
        <f>IF(FJ71=0,"",($HE$5*10^-6*Ethernet!Z739*'Lenses &amp; detectors'!FJ71))</f>
        <v/>
      </c>
      <c r="HL71" s="139" t="str">
        <f t="shared" si="91"/>
        <v>100G PSM4 500 m QSFP28</v>
      </c>
      <c r="HM71" s="233">
        <f t="shared" si="92"/>
        <v>2.9999999999999996</v>
      </c>
      <c r="HN71" s="233">
        <f t="shared" si="93"/>
        <v>3</v>
      </c>
      <c r="HO71" s="233" t="str">
        <f t="shared" si="94"/>
        <v/>
      </c>
      <c r="HP71" s="233" t="str">
        <f t="shared" si="95"/>
        <v/>
      </c>
      <c r="HQ71" s="233" t="str">
        <f t="shared" si="96"/>
        <v/>
      </c>
      <c r="HR71" s="233" t="str">
        <f t="shared" si="97"/>
        <v/>
      </c>
      <c r="HS71" s="233" t="str">
        <f t="shared" si="98"/>
        <v/>
      </c>
      <c r="HT71" s="233" t="str">
        <f t="shared" si="99"/>
        <v/>
      </c>
      <c r="HU71" s="233" t="str">
        <f t="shared" si="100"/>
        <v/>
      </c>
      <c r="HV71" s="233" t="str">
        <f t="shared" si="101"/>
        <v/>
      </c>
      <c r="HW71" s="233" t="str">
        <f t="shared" si="102"/>
        <v/>
      </c>
      <c r="HY71" s="139" t="str">
        <f t="shared" si="103"/>
        <v>100G PSM4 500 m QSFP28</v>
      </c>
      <c r="HZ71" s="233" t="str">
        <f t="shared" si="104"/>
        <v/>
      </c>
      <c r="IA71" s="233">
        <f t="shared" si="105"/>
        <v>0.5</v>
      </c>
      <c r="IB71" s="233" t="str">
        <f t="shared" si="106"/>
        <v/>
      </c>
      <c r="IC71" s="233" t="str">
        <f t="shared" si="107"/>
        <v/>
      </c>
      <c r="ID71" s="233" t="str">
        <f t="shared" si="108"/>
        <v/>
      </c>
      <c r="IE71" s="233" t="str">
        <f t="shared" si="109"/>
        <v/>
      </c>
      <c r="IF71" s="233" t="str">
        <f t="shared" si="110"/>
        <v/>
      </c>
      <c r="IG71" s="233" t="str">
        <f t="shared" si="111"/>
        <v/>
      </c>
      <c r="IH71" s="233" t="str">
        <f t="shared" si="112"/>
        <v/>
      </c>
      <c r="II71" s="233" t="str">
        <f t="shared" si="113"/>
        <v/>
      </c>
      <c r="IJ71" s="233" t="str">
        <f t="shared" si="114"/>
        <v/>
      </c>
      <c r="IL71" s="139" t="str">
        <f t="shared" si="115"/>
        <v>100G PSM4 500 m QSFP28</v>
      </c>
      <c r="IM71" s="233">
        <f t="shared" si="116"/>
        <v>5</v>
      </c>
      <c r="IN71" s="233">
        <f t="shared" si="117"/>
        <v>5</v>
      </c>
      <c r="IO71" s="233" t="str">
        <f t="shared" si="118"/>
        <v/>
      </c>
      <c r="IP71" s="233" t="str">
        <f t="shared" si="119"/>
        <v/>
      </c>
      <c r="IQ71" s="233" t="str">
        <f t="shared" si="120"/>
        <v/>
      </c>
      <c r="IR71" s="233" t="str">
        <f t="shared" si="121"/>
        <v/>
      </c>
      <c r="IS71" s="233" t="str">
        <f t="shared" si="122"/>
        <v/>
      </c>
      <c r="IT71" s="233" t="str">
        <f t="shared" si="123"/>
        <v/>
      </c>
      <c r="IU71" s="233" t="str">
        <f t="shared" si="124"/>
        <v/>
      </c>
      <c r="IV71" s="233" t="str">
        <f t="shared" si="125"/>
        <v/>
      </c>
      <c r="IW71" s="233" t="str">
        <f t="shared" si="126"/>
        <v/>
      </c>
      <c r="IY71" s="139" t="str">
        <f t="shared" si="127"/>
        <v>100G PSM4 500 m QSFP28</v>
      </c>
      <c r="IZ71" s="233">
        <f t="shared" si="128"/>
        <v>14.101525341670701</v>
      </c>
      <c r="JA71" s="233">
        <f t="shared" si="129"/>
        <v>12.000395465330872</v>
      </c>
      <c r="JB71" s="233" t="str">
        <f t="shared" si="130"/>
        <v/>
      </c>
      <c r="JC71" s="233" t="str">
        <f t="shared" si="131"/>
        <v/>
      </c>
      <c r="JD71" s="233" t="str">
        <f t="shared" si="132"/>
        <v/>
      </c>
      <c r="JE71" s="233" t="str">
        <f t="shared" si="133"/>
        <v/>
      </c>
      <c r="JF71" s="233" t="str">
        <f t="shared" si="134"/>
        <v/>
      </c>
      <c r="JG71" s="233" t="str">
        <f t="shared" si="135"/>
        <v/>
      </c>
      <c r="JH71" s="233" t="str">
        <f t="shared" si="136"/>
        <v/>
      </c>
      <c r="JI71" s="233" t="str">
        <f t="shared" si="137"/>
        <v/>
      </c>
      <c r="JJ71" s="233" t="str">
        <f t="shared" si="138"/>
        <v/>
      </c>
    </row>
    <row r="72" spans="1:270">
      <c r="A72" s="110" t="s">
        <v>34</v>
      </c>
      <c r="B72" s="139" t="str">
        <f>Ethernet!B220</f>
        <v>100G DR 500m QSFP28</v>
      </c>
      <c r="C72" s="210">
        <f>Ethernet!C220</f>
        <v>0</v>
      </c>
      <c r="D72" s="210">
        <f>Ethernet!D220</f>
        <v>0</v>
      </c>
      <c r="E72" s="210">
        <f>Ethernet!E220</f>
        <v>0</v>
      </c>
      <c r="F72" s="210">
        <f>Ethernet!F220</f>
        <v>0</v>
      </c>
      <c r="G72" s="210">
        <f>Ethernet!G220</f>
        <v>0</v>
      </c>
      <c r="H72" s="210">
        <f>Ethernet!H220</f>
        <v>0</v>
      </c>
      <c r="I72" s="210">
        <f>Ethernet!I220</f>
        <v>0</v>
      </c>
      <c r="J72" s="210">
        <f>Ethernet!J220</f>
        <v>0</v>
      </c>
      <c r="K72" s="210">
        <f>Ethernet!K220</f>
        <v>0</v>
      </c>
      <c r="L72" s="210">
        <f>Ethernet!L220</f>
        <v>0</v>
      </c>
      <c r="M72" s="210">
        <f>Ethernet!M220</f>
        <v>0</v>
      </c>
      <c r="O72" s="139" t="str">
        <f t="shared" ref="O72:O135" si="173">B72</f>
        <v>100G DR 500m QSFP28</v>
      </c>
      <c r="P72" s="210">
        <f>Ethernet!C306</f>
        <v>0</v>
      </c>
      <c r="Q72" s="210">
        <f>Ethernet!D306</f>
        <v>0</v>
      </c>
      <c r="R72" s="210">
        <f>Ethernet!E306</f>
        <v>0</v>
      </c>
      <c r="S72" s="210">
        <f>Ethernet!F306</f>
        <v>0</v>
      </c>
      <c r="T72" s="210">
        <f>Ethernet!G306</f>
        <v>0</v>
      </c>
      <c r="U72" s="210">
        <f>Ethernet!H306</f>
        <v>0</v>
      </c>
      <c r="V72" s="210">
        <f>Ethernet!I306</f>
        <v>0</v>
      </c>
      <c r="W72" s="210">
        <f>Ethernet!J306</f>
        <v>0</v>
      </c>
      <c r="X72" s="210">
        <f>Ethernet!K306</f>
        <v>0</v>
      </c>
      <c r="Y72" s="210">
        <f>Ethernet!L306</f>
        <v>0</v>
      </c>
      <c r="Z72" s="210">
        <f>Ethernet!M306</f>
        <v>0</v>
      </c>
      <c r="AB72" s="139" t="str">
        <f t="shared" ref="AB72:AB135" si="174">O72</f>
        <v>100G DR 500m QSFP28</v>
      </c>
      <c r="AC72" s="210">
        <f>Ethernet!C134</f>
        <v>0</v>
      </c>
      <c r="AD72" s="210">
        <f>Ethernet!D134</f>
        <v>0</v>
      </c>
      <c r="AE72" s="210">
        <f>Ethernet!E134</f>
        <v>0</v>
      </c>
      <c r="AF72" s="210">
        <f>Ethernet!F134</f>
        <v>0</v>
      </c>
      <c r="AG72" s="210">
        <f>Ethernet!G134</f>
        <v>0</v>
      </c>
      <c r="AH72" s="210">
        <f>Ethernet!H134</f>
        <v>0</v>
      </c>
      <c r="AI72" s="210">
        <f>Ethernet!I134</f>
        <v>0</v>
      </c>
      <c r="AJ72" s="210">
        <f>Ethernet!J134</f>
        <v>0</v>
      </c>
      <c r="AK72" s="210">
        <f>Ethernet!K134</f>
        <v>0</v>
      </c>
      <c r="AL72" s="210">
        <f>Ethernet!L134</f>
        <v>0</v>
      </c>
      <c r="AM72" s="210">
        <f>Ethernet!M134</f>
        <v>0</v>
      </c>
      <c r="AO72" s="139" t="str">
        <f t="shared" ref="AO72:AO135" si="175">AB72</f>
        <v>100G DR 500m QSFP28</v>
      </c>
      <c r="AP72" s="210">
        <f>Ethernet!C392</f>
        <v>0</v>
      </c>
      <c r="AQ72" s="210">
        <f>Ethernet!D392</f>
        <v>0</v>
      </c>
      <c r="AR72" s="210">
        <f>Ethernet!E392</f>
        <v>0</v>
      </c>
      <c r="AS72" s="210">
        <f>Ethernet!F392</f>
        <v>0</v>
      </c>
      <c r="AT72" s="210">
        <f>Ethernet!G392</f>
        <v>0</v>
      </c>
      <c r="AU72" s="210">
        <f>Ethernet!H392</f>
        <v>0</v>
      </c>
      <c r="AV72" s="210">
        <f>Ethernet!I392</f>
        <v>0</v>
      </c>
      <c r="AW72" s="210">
        <f>Ethernet!J392</f>
        <v>0</v>
      </c>
      <c r="AX72" s="210">
        <f>Ethernet!K392</f>
        <v>0</v>
      </c>
      <c r="AY72" s="210">
        <f>Ethernet!L392</f>
        <v>0</v>
      </c>
      <c r="AZ72" s="210">
        <f>Ethernet!M392</f>
        <v>0</v>
      </c>
      <c r="BB72" s="139" t="str">
        <f t="shared" ref="BB72:BB135" si="176">AO72</f>
        <v>100G DR 500m QSFP28</v>
      </c>
      <c r="BC72" s="210">
        <f>Ethernet!C478</f>
        <v>0</v>
      </c>
      <c r="BD72" s="210">
        <f>Ethernet!D478</f>
        <v>0</v>
      </c>
      <c r="BE72" s="210">
        <f>Ethernet!E478</f>
        <v>0</v>
      </c>
      <c r="BF72" s="210">
        <f>Ethernet!F478</f>
        <v>0</v>
      </c>
      <c r="BG72" s="210">
        <f>Ethernet!G478</f>
        <v>0</v>
      </c>
      <c r="BH72" s="210">
        <f>Ethernet!H478</f>
        <v>0</v>
      </c>
      <c r="BI72" s="210">
        <f>Ethernet!I478</f>
        <v>0</v>
      </c>
      <c r="BJ72" s="210">
        <f>Ethernet!J478</f>
        <v>0</v>
      </c>
      <c r="BK72" s="210">
        <f>Ethernet!K478</f>
        <v>0</v>
      </c>
      <c r="BL72" s="210">
        <f>Ethernet!L478</f>
        <v>0</v>
      </c>
      <c r="BM72" s="210">
        <f>Ethernet!M478</f>
        <v>0</v>
      </c>
      <c r="BO72" s="139" t="str">
        <f t="shared" ref="BO72:BO135" si="177">BB72</f>
        <v>100G DR 500m QSFP28</v>
      </c>
      <c r="BP72" s="272"/>
      <c r="BQ72" s="272"/>
      <c r="BR72" s="272"/>
      <c r="BS72" s="272"/>
      <c r="BT72" s="272"/>
      <c r="BU72" s="272"/>
      <c r="BV72" s="272"/>
      <c r="BW72" s="272"/>
      <c r="BX72" s="272"/>
      <c r="BY72" s="272"/>
      <c r="BZ72" s="272"/>
      <c r="CB72" s="139" t="str">
        <f t="shared" ref="CB72:CB135" si="178">BO72</f>
        <v>100G DR 500m QSFP28</v>
      </c>
      <c r="CC72" s="272"/>
      <c r="CD72" s="272"/>
      <c r="CE72" s="272"/>
      <c r="CF72" s="272"/>
      <c r="CG72" s="272"/>
      <c r="CH72" s="272"/>
      <c r="CI72" s="272"/>
      <c r="CJ72" s="272"/>
      <c r="CK72" s="272"/>
      <c r="CL72" s="272"/>
      <c r="CM72" s="272"/>
      <c r="CN72" s="214"/>
      <c r="CP72" s="270"/>
      <c r="CQ72" s="270"/>
      <c r="CR72" s="301"/>
      <c r="CS72" s="293">
        <v>1</v>
      </c>
      <c r="CT72" s="265">
        <v>1</v>
      </c>
      <c r="CU72" s="300">
        <v>1</v>
      </c>
      <c r="CV72" s="293">
        <v>2</v>
      </c>
      <c r="CW72" s="265">
        <v>0</v>
      </c>
      <c r="CX72" s="279">
        <v>1</v>
      </c>
      <c r="CY72" s="284"/>
      <c r="CZ72" s="270"/>
      <c r="DA72" s="278"/>
      <c r="DB72" s="285">
        <v>2</v>
      </c>
      <c r="DC72" s="265">
        <v>0</v>
      </c>
      <c r="DD72" s="300">
        <v>1</v>
      </c>
      <c r="DE72" s="295"/>
      <c r="DF72" s="270"/>
      <c r="DG72" s="278"/>
      <c r="DH72" s="284"/>
      <c r="DI72" s="270"/>
      <c r="DJ72" s="270"/>
      <c r="DL72" s="139" t="str">
        <f t="shared" si="156"/>
        <v>100G DR 500m QSFP28</v>
      </c>
      <c r="DM72" s="210">
        <f t="shared" ref="DM72:DM135" si="179">$CP72*C72+$CS72*P72+$CV72*AC72+$DE72*BP72+$DH72*CC72</f>
        <v>0</v>
      </c>
      <c r="DN72" s="210">
        <f t="shared" ref="DN72:DN135" si="180">$CP72*D72+$CS72*Q72+$CV72*AD72+$DE72*BQ72+$DH72*CD72</f>
        <v>0</v>
      </c>
      <c r="DO72" s="210">
        <f t="shared" ref="DO72:DO135" si="181">$CP72*E72+$CS72*R72+$CV72*AE72+$DE72*BR72+$DH72*CE72</f>
        <v>0</v>
      </c>
      <c r="DP72" s="210">
        <f t="shared" ref="DP72:DP135" si="182">$CP72*F72+$CS72*S72+$CV72*AF72+$DE72*BS72+$DH72*CF72</f>
        <v>0</v>
      </c>
      <c r="DQ72" s="210">
        <f t="shared" ref="DQ72:DQ135" si="183">$CP72*G72+$CS72*T72+$CV72*AG72+$DE72*BT72+$DH72*CG72</f>
        <v>0</v>
      </c>
      <c r="DR72" s="210">
        <f t="shared" ref="DR72:DR135" si="184">$CP72*H72+$CS72*U72+$CV72*AH72+$DE72*BU72+$DH72*CH72</f>
        <v>0</v>
      </c>
      <c r="DS72" s="210">
        <f t="shared" ref="DS72:DS135" si="185">$CP72*I72+$CS72*V72+$CV72*AI72+$DE72*BV72+$DH72*CI72</f>
        <v>0</v>
      </c>
      <c r="DT72" s="210">
        <f t="shared" ref="DT72:DT135" si="186">$CP72*J72+$CS72*W72+$CV72*AJ72+$DE72*BW72+$DH72*CJ72</f>
        <v>0</v>
      </c>
      <c r="DU72" s="210">
        <f t="shared" ref="DU72:DU135" si="187">$CP72*K72+$CS72*X72+$CV72*AK72+$DE72*BX72+$DH72*CK72</f>
        <v>0</v>
      </c>
      <c r="DV72" s="210">
        <f t="shared" ref="DV72:DV135" si="188">$CP72*L72+$CS72*Y72+$CV72*AL72+$DE72*BY72+$DH72*CL72</f>
        <v>0</v>
      </c>
      <c r="DW72" s="210">
        <f t="shared" ref="DW72:DW135" si="189">$CP72*M72+$CS72*Z72+$CV72*AM72+$DE72*BZ72+$DH72*CM72</f>
        <v>0</v>
      </c>
      <c r="DY72" s="139" t="str">
        <f t="shared" si="157"/>
        <v>100G DR 500m QSFP28</v>
      </c>
      <c r="DZ72" s="210">
        <f t="shared" ref="DZ72:DZ135" si="190">+$CY72*AP72+$DB72*BC72</f>
        <v>0</v>
      </c>
      <c r="EA72" s="210">
        <f t="shared" ref="EA72:EA135" si="191">+$CY72*AQ72+$DB72*BD72</f>
        <v>0</v>
      </c>
      <c r="EB72" s="210">
        <f t="shared" ref="EB72:EB135" si="192">+$CY72*AR72+$DB72*BE72</f>
        <v>0</v>
      </c>
      <c r="EC72" s="210">
        <f t="shared" ref="EC72:EC135" si="193">+$CY72*AS72+$DB72*BF72</f>
        <v>0</v>
      </c>
      <c r="ED72" s="210">
        <f t="shared" ref="ED72:ED135" si="194">+$CY72*AT72+$DB72*BG72</f>
        <v>0</v>
      </c>
      <c r="EE72" s="210">
        <f t="shared" ref="EE72:EE135" si="195">+$CY72*AU72+$DB72*BH72</f>
        <v>0</v>
      </c>
      <c r="EF72" s="210">
        <f t="shared" ref="EF72:EF135" si="196">+$CY72*AV72+$DB72*BI72</f>
        <v>0</v>
      </c>
      <c r="EG72" s="210">
        <f t="shared" ref="EG72:EG135" si="197">+$CY72*AW72+$DB72*BJ72</f>
        <v>0</v>
      </c>
      <c r="EH72" s="210">
        <f t="shared" ref="EH72:EH135" si="198">+$CY72*AX72+$DB72*BK72</f>
        <v>0</v>
      </c>
      <c r="EI72" s="210">
        <f t="shared" ref="EI72:EI135" si="199">+$CY72*AY72+$DB72*BL72</f>
        <v>0</v>
      </c>
      <c r="EJ72" s="210">
        <f t="shared" ref="EJ72:EJ135" si="200">+$CY72*AZ72+$DB72*BM72</f>
        <v>0</v>
      </c>
      <c r="EL72" s="139" t="str">
        <f t="shared" si="158"/>
        <v>100G DR 500m QSFP28</v>
      </c>
      <c r="EM72" s="210">
        <f t="shared" ref="EM72:EM135" si="201">$CQ72*C72+$CT72*P72+$CW72*AC72+$DF72*BP72+$DI72*CC72</f>
        <v>0</v>
      </c>
      <c r="EN72" s="210">
        <f t="shared" ref="EN72:EN135" si="202">$CQ72*D72+$CT72*Q72+$CW72*AD72+$DF72*BQ72+$DI72*CD72</f>
        <v>0</v>
      </c>
      <c r="EO72" s="210">
        <f t="shared" ref="EO72:EO135" si="203">$CQ72*E72+$CT72*R72+$CW72*AE72+$DF72*BR72+$DI72*CE72</f>
        <v>0</v>
      </c>
      <c r="EP72" s="210">
        <f t="shared" ref="EP72:EP135" si="204">$CQ72*F72+$CT72*S72+$CW72*AF72+$DF72*BS72+$DI72*CF72</f>
        <v>0</v>
      </c>
      <c r="EQ72" s="210">
        <f t="shared" ref="EQ72:EQ135" si="205">$CQ72*G72+$CT72*T72+$CW72*AG72+$DF72*BT72+$DI72*CG72</f>
        <v>0</v>
      </c>
      <c r="ER72" s="210">
        <f t="shared" ref="ER72:ER135" si="206">$CQ72*H72+$CT72*U72+$CW72*AH72+$DF72*BU72+$DI72*CH72</f>
        <v>0</v>
      </c>
      <c r="ES72" s="210">
        <f t="shared" ref="ES72:ES135" si="207">$CQ72*I72+$CT72*V72+$CW72*AI72+$DF72*BV72+$DI72*CI72</f>
        <v>0</v>
      </c>
      <c r="ET72" s="210">
        <f t="shared" ref="ET72:ET135" si="208">$CQ72*J72+$CT72*W72+$CW72*AJ72+$DF72*BW72+$DI72*CJ72</f>
        <v>0</v>
      </c>
      <c r="EU72" s="210">
        <f t="shared" ref="EU72:EU135" si="209">$CQ72*K72+$CT72*X72+$CW72*AK72+$DF72*BX72+$DI72*CK72</f>
        <v>0</v>
      </c>
      <c r="EV72" s="210">
        <f t="shared" ref="EV72:EV135" si="210">$CQ72*L72+$CT72*Y72+$CW72*AL72+$DF72*BY72+$DI72*CL72</f>
        <v>0</v>
      </c>
      <c r="EW72" s="210">
        <f t="shared" ref="EW72:EW135" si="211">$CQ72*M72+$CT72*Z72+$CW72*AM72+$DF72*BZ72+$DI72*CM72</f>
        <v>0</v>
      </c>
      <c r="EY72" s="139" t="str">
        <f t="shared" ref="EY72:EY135" si="212">B72</f>
        <v>100G DR 500m QSFP28</v>
      </c>
      <c r="EZ72" s="210">
        <f t="shared" si="159"/>
        <v>0</v>
      </c>
      <c r="FA72" s="210">
        <f t="shared" si="160"/>
        <v>0</v>
      </c>
      <c r="FB72" s="210">
        <f t="shared" si="161"/>
        <v>0</v>
      </c>
      <c r="FC72" s="210">
        <f t="shared" si="162"/>
        <v>0</v>
      </c>
      <c r="FD72" s="210">
        <f t="shared" si="163"/>
        <v>0</v>
      </c>
      <c r="FE72" s="210">
        <f t="shared" si="164"/>
        <v>0</v>
      </c>
      <c r="FF72" s="210">
        <f t="shared" si="165"/>
        <v>0</v>
      </c>
      <c r="FG72" s="210">
        <f t="shared" si="166"/>
        <v>0</v>
      </c>
      <c r="FH72" s="210">
        <f t="shared" si="167"/>
        <v>0</v>
      </c>
      <c r="FI72" s="210">
        <f t="shared" si="168"/>
        <v>0</v>
      </c>
      <c r="FJ72" s="210">
        <f t="shared" si="169"/>
        <v>0</v>
      </c>
      <c r="FL72" s="139" t="str">
        <f t="shared" si="170"/>
        <v>100G DR 500m QSFP28</v>
      </c>
      <c r="FM72" s="233">
        <f t="shared" ref="FM72:FM135" si="213">($CP72*C72*$CP$5+$CS72*P72*$CS$5+$CV72*AC72*$CV$5+$DE72*BP72*$DE$5+$DH72*CC72*$DH$5)/10^6</f>
        <v>0</v>
      </c>
      <c r="FN72" s="233">
        <f t="shared" ref="FN72:FN135" si="214">($CP72*D72*$CP$5+$CS72*Q72*$CS$5+$CV72*AD72*$CV$5+$DE72*BQ72*$DE$5+$DH72*CD72*$DH$5)/10^6</f>
        <v>0</v>
      </c>
      <c r="FO72" s="233">
        <f t="shared" ref="FO72:FO135" si="215">($CP72*E72*$CP$5+$CS72*R72*$CS$5+$CV72*AE72*$CV$5+$DE72*BR72*$DE$5+$DH72*CE72*$DH$5)/10^6</f>
        <v>0</v>
      </c>
      <c r="FP72" s="233">
        <f t="shared" ref="FP72:FP135" si="216">($CP72*F72*$CP$5+$CS72*S72*$CS$5+$CV72*AF72*$CV$5+$DE72*BS72*$DE$5+$DH72*CF72*$DH$5)/10^6</f>
        <v>0</v>
      </c>
      <c r="FQ72" s="233">
        <f t="shared" ref="FQ72:FQ135" si="217">($CP72*G72*$CP$5+$CS72*T72*$CS$5+$CV72*AG72*$CV$5+$DE72*BT72*$DE$5+$DH72*CG72*$DH$5)/10^6</f>
        <v>0</v>
      </c>
      <c r="FR72" s="233">
        <f t="shared" ref="FR72:FR135" si="218">($CP72*H72*$CP$5+$CS72*U72*$CS$5+$CV72*AH72*$CV$5+$DE72*BU72*$DE$5+$DH72*CH72*$DH$5)/10^6</f>
        <v>0</v>
      </c>
      <c r="FS72" s="233">
        <f t="shared" ref="FS72:FS135" si="219">($CP72*I72*$CP$5+$CS72*V72*$CS$5+$CV72*AI72*$CV$5+$DE72*BV72*$DE$5+$DH72*CI72*$DH$5)/10^6</f>
        <v>0</v>
      </c>
      <c r="FT72" s="233">
        <f t="shared" ref="FT72:FT135" si="220">($CP72*J72*$CP$5+$CS72*W72*$CS$5+$CV72*AJ72*$CV$5+$DE72*BW72*$DE$5+$DH72*CJ72*$DH$5)/10^6</f>
        <v>0</v>
      </c>
      <c r="FU72" s="233">
        <f t="shared" ref="FU72:FU135" si="221">($CP72*K72*$CP$5+$CS72*X72*$CS$5+$CV72*AK72*$CV$5+$DE72*BX72*$DE$5+$DH72*CK72*$DH$5)/10^6</f>
        <v>0</v>
      </c>
      <c r="FV72" s="233">
        <f t="shared" ref="FV72:FV135" si="222">($CP72*L72*$CP$5+$CS72*Y72*$CS$5+$CV72*AL72*$CV$5+$DE72*BY72*$DE$5+$DH72*CL72*$DH$5)/10^6</f>
        <v>0</v>
      </c>
      <c r="FW72" s="233">
        <f t="shared" ref="FW72:FW135" si="223">($CP72*M72*$CP$5+$CS72*Z72*$CS$5+$CV72*AM72*$CV$5+$DE72*BZ72*$DE$5+$DH72*CM72*$DH$5)/10^6</f>
        <v>0</v>
      </c>
      <c r="FY72" s="139" t="str">
        <f t="shared" si="171"/>
        <v>100G DR 500m QSFP28</v>
      </c>
      <c r="FZ72" s="233">
        <f t="shared" ref="FZ72:FZ135" si="224">($CY72*AP72*$CY$5+$DB72*BC72*$DB$5)/10^6</f>
        <v>0</v>
      </c>
      <c r="GA72" s="233">
        <f t="shared" ref="GA72:GA135" si="225">($CY72*AQ72*$CY$5+$DB72*BD72*$DB$5)/10^6</f>
        <v>0</v>
      </c>
      <c r="GB72" s="233">
        <f t="shared" ref="GB72:GB135" si="226">($CY72*AR72*$CY$5+$DB72*BE72*$DB$5)/10^6</f>
        <v>0</v>
      </c>
      <c r="GC72" s="233">
        <f t="shared" ref="GC72:GC135" si="227">($CY72*AS72*$CY$5+$DB72*BF72*$DB$5)/10^6</f>
        <v>0</v>
      </c>
      <c r="GD72" s="233">
        <f t="shared" ref="GD72:GD135" si="228">($CY72*AT72*$CY$5+$DB72*BG72*$DB$5)/10^6</f>
        <v>0</v>
      </c>
      <c r="GE72" s="233">
        <f t="shared" ref="GE72:GE135" si="229">($CY72*AU72*$CY$5+$DB72*BH72*$DB$5)/10^6</f>
        <v>0</v>
      </c>
      <c r="GF72" s="233">
        <f t="shared" ref="GF72:GF135" si="230">($CY72*AV72*$CY$5+$DB72*BI72*$DB$5)/10^6</f>
        <v>0</v>
      </c>
      <c r="GG72" s="233">
        <f t="shared" ref="GG72:GG135" si="231">($CY72*AW72*$CY$5+$DB72*BJ72*$DB$5)/10^6</f>
        <v>0</v>
      </c>
      <c r="GH72" s="233">
        <f t="shared" ref="GH72:GH135" si="232">($CY72*AX72*$CY$5+$DB72*BK72*$DB$5)/10^6</f>
        <v>0</v>
      </c>
      <c r="GI72" s="233">
        <f t="shared" ref="GI72:GI135" si="233">($CY72*AY72*$CY$5+$DB72*BL72*$DB$5)/10^6</f>
        <v>0</v>
      </c>
      <c r="GJ72" s="233">
        <f t="shared" ref="GJ72:GJ135" si="234">($CY72*AZ72*$CY$5+$DB72*BM72*$DB$5)/10^6</f>
        <v>0</v>
      </c>
      <c r="GL72" s="139" t="str">
        <f t="shared" si="172"/>
        <v>100G DR 500m QSFP28</v>
      </c>
      <c r="GM72" s="310">
        <f t="shared" ref="GM72:GM135" si="235">($CQ72*C72*$CQ$5+$CT72*P72*$CT$5+$CW72*AC72*$CW$5+$CZ72*AP72*$CZ$5+$DC72*BC72*$DC$5+$DF72*BP72*$DF$5+$DI72*CC72*$DI$5)/10^6</f>
        <v>0</v>
      </c>
      <c r="GN72" s="310">
        <f t="shared" ref="GN72:GN135" si="236">($CQ72*D72*$CQ$5+$CT72*Q72*$CT$5+$CW72*AD72*$CW$5+$CZ72*AQ72*$CZ$5+$DC72*BD72*$DC$5+$DF72*BQ72*$DF$5+$DI72*CD72*$DI$5)/10^6</f>
        <v>0</v>
      </c>
      <c r="GO72" s="310">
        <f t="shared" ref="GO72:GO135" si="237">($CQ72*E72*$CQ$5+$CT72*R72*$CT$5+$CW72*AE72*$CW$5+$CZ72*AR72*$CZ$5+$DC72*BE72*$DC$5+$DF72*BR72*$DF$5+$DI72*CE72*$DI$5)/10^6</f>
        <v>0</v>
      </c>
      <c r="GP72" s="310">
        <f t="shared" ref="GP72:GP135" si="238">($CQ72*F72*$CQ$5+$CT72*S72*$CT$5+$CW72*AF72*$CW$5+$CZ72*AS72*$CZ$5+$DC72*BF72*$DC$5+$DF72*BS72*$DF$5+$DI72*CF72*$DI$5)/10^6</f>
        <v>0</v>
      </c>
      <c r="GQ72" s="310">
        <f t="shared" ref="GQ72:GQ135" si="239">($CQ72*G72*$CQ$5+$CT72*T72*$CT$5+$CW72*AG72*$CW$5+$CZ72*AT72*$CZ$5+$DC72*BG72*$DC$5+$DF72*BT72*$DF$5+$DI72*CG72*$DI$5)/10^6</f>
        <v>0</v>
      </c>
      <c r="GR72" s="310">
        <f t="shared" ref="GR72:GR135" si="240">($CQ72*H72*$CQ$5+$CT72*U72*$CT$5+$CW72*AH72*$CW$5+$CZ72*AU72*$CZ$5+$DC72*BH72*$DC$5+$DF72*BU72*$DF$5+$DI72*CH72*$DI$5)/10^6</f>
        <v>0</v>
      </c>
      <c r="GS72" s="310">
        <f t="shared" ref="GS72:GS135" si="241">($CQ72*I72*$CQ$5+$CT72*V72*$CT$5+$CW72*AI72*$CW$5+$CZ72*AV72*$CZ$5+$DC72*BI72*$DC$5+$DF72*BV72*$DF$5+$DI72*CI72*$DI$5)/10^6</f>
        <v>0</v>
      </c>
      <c r="GT72" s="310">
        <f t="shared" ref="GT72:GT135" si="242">($CQ72*J72*$CQ$5+$CT72*W72*$CT$5+$CW72*AJ72*$CW$5+$CZ72*AW72*$CZ$5+$DC72*BJ72*$DC$5+$DF72*BW72*$DF$5+$DI72*CJ72*$DI$5)/10^6</f>
        <v>0</v>
      </c>
      <c r="GU72" s="310">
        <f t="shared" ref="GU72:GU135" si="243">($CQ72*K72*$CQ$5+$CT72*X72*$CT$5+$CW72*AK72*$CW$5+$CZ72*AX72*$CZ$5+$DC72*BK72*$DC$5+$DF72*BX72*$DF$5+$DI72*CK72*$DI$5)/10^6</f>
        <v>0</v>
      </c>
      <c r="GV72" s="310">
        <f t="shared" ref="GV72:GV135" si="244">($CQ72*L72*$CQ$5+$CT72*Y72*$CT$5+$CW72*AL72*$CW$5+$CZ72*AY72*$CZ$5+$DC72*BL72*$DC$5+$DF72*BY72*$DF$5+$DI72*CL72*$DI$5)/10^6</f>
        <v>0</v>
      </c>
      <c r="GW72" s="310">
        <f t="shared" ref="GW72:GW135" si="245">($CQ72*M72*$CQ$5+$CT72*Z72*$CT$5+$CW72*AM72*$CW$5+$CZ72*AZ72*$CZ$5+$DC72*BM72*$DC$5+$DF72*BZ72*$DF$5+$DI72*CM72*$DI$5)/10^6</f>
        <v>0</v>
      </c>
      <c r="GY72" s="139" t="str">
        <f t="shared" ref="GY72:GY135" si="246">AO72</f>
        <v>100G DR 500m QSFP28</v>
      </c>
      <c r="GZ72" s="307" t="str">
        <f>IF(EZ72=0,"",($HE$5*10^-6*Ethernet!P740*'Lenses &amp; detectors'!EZ72))</f>
        <v/>
      </c>
      <c r="HA72" s="307" t="str">
        <f>IF(FA72=0,"",($HE$5*10^-6*Ethernet!Q740*'Lenses &amp; detectors'!FA72))</f>
        <v/>
      </c>
      <c r="HB72" s="307" t="str">
        <f>IF(FB72=0,"",($HE$5*10^-6*Ethernet!R740*'Lenses &amp; detectors'!FB72))</f>
        <v/>
      </c>
      <c r="HC72" s="307" t="str">
        <f>IF(FC72=0,"",($HE$5*10^-6*Ethernet!S740*'Lenses &amp; detectors'!FC72))</f>
        <v/>
      </c>
      <c r="HD72" s="307" t="str">
        <f>IF(FD72=0,"",($HE$5*10^-6*Ethernet!T740*'Lenses &amp; detectors'!FD72))</f>
        <v/>
      </c>
      <c r="HE72" s="307" t="str">
        <f>IF(FE72=0,"",($HE$5*10^-6*Ethernet!U740*'Lenses &amp; detectors'!FE72))</f>
        <v/>
      </c>
      <c r="HF72" s="307" t="str">
        <f>IF(FF72=0,"",($HE$5*10^-6*Ethernet!V740*'Lenses &amp; detectors'!FF72))</f>
        <v/>
      </c>
      <c r="HG72" s="307" t="str">
        <f>IF(FG72=0,"",($HE$5*10^-6*Ethernet!W740*'Lenses &amp; detectors'!FG72))</f>
        <v/>
      </c>
      <c r="HH72" s="307" t="str">
        <f>IF(FH72=0,"",($HE$5*10^-6*Ethernet!X740*'Lenses &amp; detectors'!FH72))</f>
        <v/>
      </c>
      <c r="HI72" s="307" t="str">
        <f>IF(FI72=0,"",($HE$5*10^-6*Ethernet!Y740*'Lenses &amp; detectors'!FI72))</f>
        <v/>
      </c>
      <c r="HJ72" s="307" t="str">
        <f>IF(FJ72=0,"",($HE$5*10^-6*Ethernet!Z740*'Lenses &amp; detectors'!FJ72))</f>
        <v/>
      </c>
      <c r="HL72" s="139" t="str">
        <f t="shared" ref="HL72:HL135" si="247">B72</f>
        <v>100G DR 500m QSFP28</v>
      </c>
      <c r="HM72" s="233" t="str">
        <f t="shared" ref="HM72:HM135" si="248">IF(DM72=0,"",FM72*10^6/DM72)</f>
        <v/>
      </c>
      <c r="HN72" s="233" t="str">
        <f t="shared" ref="HN72:HN135" si="249">IF(DN72=0,"",FN72*10^6/DN72)</f>
        <v/>
      </c>
      <c r="HO72" s="233" t="str">
        <f t="shared" ref="HO72:HO135" si="250">IF(DO72=0,"",FO72*10^6/DO72)</f>
        <v/>
      </c>
      <c r="HP72" s="233" t="str">
        <f t="shared" ref="HP72:HP135" si="251">IF(DP72=0,"",FP72*10^6/DP72)</f>
        <v/>
      </c>
      <c r="HQ72" s="233" t="str">
        <f t="shared" ref="HQ72:HQ135" si="252">IF(DQ72=0,"",FQ72*10^6/DQ72)</f>
        <v/>
      </c>
      <c r="HR72" s="233" t="str">
        <f t="shared" ref="HR72:HR135" si="253">IF(DR72=0,"",FR72*10^6/DR72)</f>
        <v/>
      </c>
      <c r="HS72" s="233" t="str">
        <f t="shared" ref="HS72:HS135" si="254">IF(DS72=0,"",FS72*10^6/DS72)</f>
        <v/>
      </c>
      <c r="HT72" s="233" t="str">
        <f t="shared" ref="HT72:HT135" si="255">IF(DT72=0,"",FT72*10^6/DT72)</f>
        <v/>
      </c>
      <c r="HU72" s="233" t="str">
        <f t="shared" ref="HU72:HU135" si="256">IF(DU72=0,"",FU72*10^6/DU72)</f>
        <v/>
      </c>
      <c r="HV72" s="233" t="str">
        <f t="shared" ref="HV72:HV135" si="257">IF(DV72=0,"",FV72*10^6/DV72)</f>
        <v/>
      </c>
      <c r="HW72" s="233" t="str">
        <f t="shared" ref="HW72:HW135" si="258">IF(DW72=0,"",FW72*10^6/DW72)</f>
        <v/>
      </c>
      <c r="HY72" s="139" t="str">
        <f t="shared" ref="HY72:HY135" si="259">O72</f>
        <v>100G DR 500m QSFP28</v>
      </c>
      <c r="HZ72" s="233" t="str">
        <f t="shared" ref="HZ72:HZ135" si="260">IF(DZ72=0,"",FZ72*10^6/DZ72)</f>
        <v/>
      </c>
      <c r="IA72" s="233" t="str">
        <f t="shared" ref="IA72:IA135" si="261">IF(EA72=0,"",GA72*10^6/EA72)</f>
        <v/>
      </c>
      <c r="IB72" s="233" t="str">
        <f t="shared" ref="IB72:IB135" si="262">IF(EB72=0,"",GB72*10^6/EB72)</f>
        <v/>
      </c>
      <c r="IC72" s="233" t="str">
        <f t="shared" ref="IC72:IC135" si="263">IF(EC72=0,"",GC72*10^6/EC72)</f>
        <v/>
      </c>
      <c r="ID72" s="233" t="str">
        <f t="shared" ref="ID72:ID135" si="264">IF(ED72=0,"",GD72*10^6/ED72)</f>
        <v/>
      </c>
      <c r="IE72" s="233" t="str">
        <f t="shared" ref="IE72:IE135" si="265">IF(EE72=0,"",GE72*10^6/EE72)</f>
        <v/>
      </c>
      <c r="IF72" s="233" t="str">
        <f t="shared" ref="IF72:IF135" si="266">IF(EF72=0,"",GF72*10^6/EF72)</f>
        <v/>
      </c>
      <c r="IG72" s="233" t="str">
        <f t="shared" ref="IG72:IG135" si="267">IF(EG72=0,"",GG72*10^6/EG72)</f>
        <v/>
      </c>
      <c r="IH72" s="233" t="str">
        <f t="shared" ref="IH72:IH135" si="268">IF(EH72=0,"",GH72*10^6/EH72)</f>
        <v/>
      </c>
      <c r="II72" s="233" t="str">
        <f t="shared" ref="II72:II135" si="269">IF(EI72=0,"",GI72*10^6/EI72)</f>
        <v/>
      </c>
      <c r="IJ72" s="233" t="str">
        <f t="shared" ref="IJ72:IJ135" si="270">IF(EJ72=0,"",GJ72*10^6/EJ72)</f>
        <v/>
      </c>
      <c r="IL72" s="139" t="str">
        <f t="shared" ref="IL72:IL135" si="271">HL72</f>
        <v>100G DR 500m QSFP28</v>
      </c>
      <c r="IM72" s="233" t="str">
        <f t="shared" ref="IM72:IM135" si="272">IF(EM72=0,"",GM72*10^6/EM72)</f>
        <v/>
      </c>
      <c r="IN72" s="233" t="str">
        <f t="shared" ref="IN72:IN135" si="273">IF(EN72=0,"",GN72*10^6/EN72)</f>
        <v/>
      </c>
      <c r="IO72" s="233" t="str">
        <f t="shared" ref="IO72:IO135" si="274">IF(EO72=0,"",GO72*10^6/EO72)</f>
        <v/>
      </c>
      <c r="IP72" s="233" t="str">
        <f t="shared" ref="IP72:IP135" si="275">IF(EP72=0,"",GP72*10^6/EP72)</f>
        <v/>
      </c>
      <c r="IQ72" s="233" t="str">
        <f t="shared" ref="IQ72:IQ135" si="276">IF(EQ72=0,"",GQ72*10^6/EQ72)</f>
        <v/>
      </c>
      <c r="IR72" s="233" t="str">
        <f t="shared" ref="IR72:IR135" si="277">IF(ER72=0,"",GR72*10^6/ER72)</f>
        <v/>
      </c>
      <c r="IS72" s="233" t="str">
        <f t="shared" ref="IS72:IS135" si="278">IF(ES72=0,"",GS72*10^6/ES72)</f>
        <v/>
      </c>
      <c r="IT72" s="233" t="str">
        <f t="shared" ref="IT72:IT135" si="279">IF(ET72=0,"",GT72*10^6/ET72)</f>
        <v/>
      </c>
      <c r="IU72" s="233" t="str">
        <f t="shared" ref="IU72:IU135" si="280">IF(EU72=0,"",GU72*10^6/EU72)</f>
        <v/>
      </c>
      <c r="IV72" s="233" t="str">
        <f t="shared" ref="IV72:IV135" si="281">IF(EV72=0,"",GV72*10^6/EV72)</f>
        <v/>
      </c>
      <c r="IW72" s="233" t="str">
        <f t="shared" ref="IW72:IW135" si="282">IF(EW72=0,"",GW72*10^6/EW72)</f>
        <v/>
      </c>
      <c r="IY72" s="139" t="str">
        <f t="shared" ref="IY72:IY135" si="283">IL72</f>
        <v>100G DR 500m QSFP28</v>
      </c>
      <c r="IZ72" s="233" t="str">
        <f t="shared" ref="IZ72:IZ135" si="284">IF(EZ72=0,"",GZ72*10^6/EZ72)</f>
        <v/>
      </c>
      <c r="JA72" s="233" t="str">
        <f t="shared" ref="JA72:JA135" si="285">IF(FA72=0,"",HA72*10^6/FA72)</f>
        <v/>
      </c>
      <c r="JB72" s="233" t="str">
        <f t="shared" ref="JB72:JB135" si="286">IF(FB72=0,"",HB72*10^6/FB72)</f>
        <v/>
      </c>
      <c r="JC72" s="233" t="str">
        <f t="shared" ref="JC72:JC135" si="287">IF(FC72=0,"",HC72*10^6/FC72)</f>
        <v/>
      </c>
      <c r="JD72" s="233" t="str">
        <f t="shared" ref="JD72:JD135" si="288">IF(FD72=0,"",HD72*10^6/FD72)</f>
        <v/>
      </c>
      <c r="JE72" s="233" t="str">
        <f t="shared" ref="JE72:JE135" si="289">IF(FE72=0,"",HE72*10^6/FE72)</f>
        <v/>
      </c>
      <c r="JF72" s="233" t="str">
        <f t="shared" ref="JF72:JF135" si="290">IF(FF72=0,"",HF72*10^6/FF72)</f>
        <v/>
      </c>
      <c r="JG72" s="233" t="str">
        <f t="shared" ref="JG72:JG135" si="291">IF(FG72=0,"",HG72*10^6/FG72)</f>
        <v/>
      </c>
      <c r="JH72" s="233" t="str">
        <f t="shared" ref="JH72:JH135" si="292">IF(FH72=0,"",HH72*10^6/FH72)</f>
        <v/>
      </c>
      <c r="JI72" s="233" t="str">
        <f t="shared" ref="JI72:JI135" si="293">IF(FI72=0,"",HI72*10^6/FI72)</f>
        <v/>
      </c>
      <c r="JJ72" s="233" t="str">
        <f t="shared" ref="JJ72:JJ135" si="294">IF(FJ72=0,"",HJ72*10^6/FJ72)</f>
        <v/>
      </c>
    </row>
    <row r="73" spans="1:270">
      <c r="A73" s="110" t="s">
        <v>34</v>
      </c>
      <c r="B73" s="139" t="str">
        <f>Ethernet!B221</f>
        <v>100G CWDM4-subspec 500 m QSFP28</v>
      </c>
      <c r="C73" s="210">
        <f>Ethernet!C221</f>
        <v>0</v>
      </c>
      <c r="D73" s="210">
        <f>Ethernet!D221</f>
        <v>0</v>
      </c>
      <c r="E73" s="210">
        <f>Ethernet!E221</f>
        <v>0</v>
      </c>
      <c r="F73" s="210">
        <f>Ethernet!F221</f>
        <v>0</v>
      </c>
      <c r="G73" s="210">
        <f>Ethernet!G221</f>
        <v>0</v>
      </c>
      <c r="H73" s="210">
        <f>Ethernet!H221</f>
        <v>0</v>
      </c>
      <c r="I73" s="210">
        <f>Ethernet!I221</f>
        <v>0</v>
      </c>
      <c r="J73" s="210">
        <f>Ethernet!J221</f>
        <v>0</v>
      </c>
      <c r="K73" s="210">
        <f>Ethernet!K221</f>
        <v>0</v>
      </c>
      <c r="L73" s="210">
        <f>Ethernet!L221</f>
        <v>0</v>
      </c>
      <c r="M73" s="210">
        <f>Ethernet!M221</f>
        <v>0</v>
      </c>
      <c r="O73" s="139" t="str">
        <f t="shared" si="173"/>
        <v>100G CWDM4-subspec 500 m QSFP28</v>
      </c>
      <c r="P73" s="210">
        <f>Ethernet!C307</f>
        <v>836000</v>
      </c>
      <c r="Q73" s="210">
        <f>Ethernet!D307</f>
        <v>1105000</v>
      </c>
      <c r="R73" s="210">
        <f>Ethernet!E307</f>
        <v>0</v>
      </c>
      <c r="S73" s="210">
        <f>Ethernet!F307</f>
        <v>0</v>
      </c>
      <c r="T73" s="210">
        <f>Ethernet!G307</f>
        <v>0</v>
      </c>
      <c r="U73" s="210">
        <f>Ethernet!H307</f>
        <v>0</v>
      </c>
      <c r="V73" s="210">
        <f>Ethernet!I307</f>
        <v>0</v>
      </c>
      <c r="W73" s="210">
        <f>Ethernet!J307</f>
        <v>0</v>
      </c>
      <c r="X73" s="210">
        <f>Ethernet!K307</f>
        <v>0</v>
      </c>
      <c r="Y73" s="210">
        <f>Ethernet!L307</f>
        <v>0</v>
      </c>
      <c r="Z73" s="210">
        <f>Ethernet!M307</f>
        <v>0</v>
      </c>
      <c r="AB73" s="139" t="str">
        <f t="shared" si="174"/>
        <v>100G CWDM4-subspec 500 m QSFP28</v>
      </c>
      <c r="AC73" s="210">
        <f>Ethernet!C135</f>
        <v>264000</v>
      </c>
      <c r="AD73" s="210">
        <f>Ethernet!D135</f>
        <v>595000</v>
      </c>
      <c r="AE73" s="210">
        <f>Ethernet!E135</f>
        <v>0</v>
      </c>
      <c r="AF73" s="210">
        <f>Ethernet!F135</f>
        <v>0</v>
      </c>
      <c r="AG73" s="210">
        <f>Ethernet!G135</f>
        <v>0</v>
      </c>
      <c r="AH73" s="210">
        <f>Ethernet!H135</f>
        <v>0</v>
      </c>
      <c r="AI73" s="210">
        <f>Ethernet!I135</f>
        <v>0</v>
      </c>
      <c r="AJ73" s="210">
        <f>Ethernet!J135</f>
        <v>0</v>
      </c>
      <c r="AK73" s="210">
        <f>Ethernet!K135</f>
        <v>0</v>
      </c>
      <c r="AL73" s="210">
        <f>Ethernet!L135</f>
        <v>0</v>
      </c>
      <c r="AM73" s="210">
        <f>Ethernet!M135</f>
        <v>0</v>
      </c>
      <c r="AO73" s="139" t="str">
        <f t="shared" si="175"/>
        <v>100G CWDM4-subspec 500 m QSFP28</v>
      </c>
      <c r="AP73" s="210">
        <f>Ethernet!C393</f>
        <v>0</v>
      </c>
      <c r="AQ73" s="210">
        <f>Ethernet!D393</f>
        <v>0</v>
      </c>
      <c r="AR73" s="210">
        <f>Ethernet!E393</f>
        <v>0</v>
      </c>
      <c r="AS73" s="210">
        <f>Ethernet!F393</f>
        <v>0</v>
      </c>
      <c r="AT73" s="210">
        <f>Ethernet!G393</f>
        <v>0</v>
      </c>
      <c r="AU73" s="210">
        <f>Ethernet!H393</f>
        <v>0</v>
      </c>
      <c r="AV73" s="210">
        <f>Ethernet!I393</f>
        <v>0</v>
      </c>
      <c r="AW73" s="210">
        <f>Ethernet!J393</f>
        <v>0</v>
      </c>
      <c r="AX73" s="210">
        <f>Ethernet!K393</f>
        <v>0</v>
      </c>
      <c r="AY73" s="210">
        <f>Ethernet!L393</f>
        <v>0</v>
      </c>
      <c r="AZ73" s="210">
        <f>Ethernet!M393</f>
        <v>0</v>
      </c>
      <c r="BB73" s="139" t="str">
        <f t="shared" si="176"/>
        <v>100G CWDM4-subspec 500 m QSFP28</v>
      </c>
      <c r="BC73" s="210">
        <f>Ethernet!C479</f>
        <v>0</v>
      </c>
      <c r="BD73" s="210">
        <f>Ethernet!D479</f>
        <v>0</v>
      </c>
      <c r="BE73" s="210">
        <f>Ethernet!E479</f>
        <v>0</v>
      </c>
      <c r="BF73" s="210">
        <f>Ethernet!F479</f>
        <v>0</v>
      </c>
      <c r="BG73" s="210">
        <f>Ethernet!G479</f>
        <v>0</v>
      </c>
      <c r="BH73" s="210">
        <f>Ethernet!H479</f>
        <v>0</v>
      </c>
      <c r="BI73" s="210">
        <f>Ethernet!I479</f>
        <v>0</v>
      </c>
      <c r="BJ73" s="210">
        <f>Ethernet!J479</f>
        <v>0</v>
      </c>
      <c r="BK73" s="210">
        <f>Ethernet!K479</f>
        <v>0</v>
      </c>
      <c r="BL73" s="210">
        <f>Ethernet!L479</f>
        <v>0</v>
      </c>
      <c r="BM73" s="210">
        <f>Ethernet!M479</f>
        <v>0</v>
      </c>
      <c r="BO73" s="139" t="str">
        <f t="shared" si="177"/>
        <v>100G CWDM4-subspec 500 m QSFP28</v>
      </c>
      <c r="BP73" s="272"/>
      <c r="BQ73" s="272"/>
      <c r="BR73" s="272"/>
      <c r="BS73" s="272"/>
      <c r="BT73" s="272"/>
      <c r="BU73" s="272"/>
      <c r="BV73" s="272"/>
      <c r="BW73" s="272"/>
      <c r="BX73" s="272"/>
      <c r="BY73" s="272"/>
      <c r="BZ73" s="272"/>
      <c r="CB73" s="139" t="str">
        <f t="shared" si="178"/>
        <v>100G CWDM4-subspec 500 m QSFP28</v>
      </c>
      <c r="CC73" s="272"/>
      <c r="CD73" s="272"/>
      <c r="CE73" s="272"/>
      <c r="CF73" s="272"/>
      <c r="CG73" s="272"/>
      <c r="CH73" s="272"/>
      <c r="CI73" s="272"/>
      <c r="CJ73" s="272"/>
      <c r="CK73" s="272"/>
      <c r="CL73" s="272"/>
      <c r="CM73" s="272"/>
      <c r="CN73" s="214"/>
      <c r="CP73" s="270"/>
      <c r="CQ73" s="270"/>
      <c r="CR73" s="301"/>
      <c r="CS73" s="293">
        <v>1</v>
      </c>
      <c r="CT73" s="265">
        <v>1</v>
      </c>
      <c r="CU73" s="300">
        <v>1</v>
      </c>
      <c r="CV73" s="293">
        <v>2</v>
      </c>
      <c r="CW73" s="265">
        <v>0</v>
      </c>
      <c r="CX73" s="279">
        <v>1</v>
      </c>
      <c r="CY73" s="284"/>
      <c r="CZ73" s="270"/>
      <c r="DA73" s="278"/>
      <c r="DB73" s="285">
        <v>2</v>
      </c>
      <c r="DC73" s="265">
        <v>0</v>
      </c>
      <c r="DD73" s="300">
        <v>1</v>
      </c>
      <c r="DE73" s="295"/>
      <c r="DF73" s="270"/>
      <c r="DG73" s="278"/>
      <c r="DH73" s="284"/>
      <c r="DI73" s="270"/>
      <c r="DJ73" s="270"/>
      <c r="DL73" s="139" t="str">
        <f t="shared" si="156"/>
        <v>100G CWDM4-subspec 500 m QSFP28</v>
      </c>
      <c r="DM73" s="210">
        <f t="shared" si="179"/>
        <v>1364000</v>
      </c>
      <c r="DN73" s="210">
        <f t="shared" si="180"/>
        <v>2295000</v>
      </c>
      <c r="DO73" s="210">
        <f t="shared" si="181"/>
        <v>0</v>
      </c>
      <c r="DP73" s="210">
        <f t="shared" si="182"/>
        <v>0</v>
      </c>
      <c r="DQ73" s="210">
        <f t="shared" si="183"/>
        <v>0</v>
      </c>
      <c r="DR73" s="210">
        <f t="shared" si="184"/>
        <v>0</v>
      </c>
      <c r="DS73" s="210">
        <f t="shared" si="185"/>
        <v>0</v>
      </c>
      <c r="DT73" s="210">
        <f t="shared" si="186"/>
        <v>0</v>
      </c>
      <c r="DU73" s="210">
        <f t="shared" si="187"/>
        <v>0</v>
      </c>
      <c r="DV73" s="210">
        <f t="shared" si="188"/>
        <v>0</v>
      </c>
      <c r="DW73" s="210">
        <f t="shared" si="189"/>
        <v>0</v>
      </c>
      <c r="DY73" s="139" t="str">
        <f t="shared" si="157"/>
        <v>100G CWDM4-subspec 500 m QSFP28</v>
      </c>
      <c r="DZ73" s="210">
        <f t="shared" si="190"/>
        <v>0</v>
      </c>
      <c r="EA73" s="210">
        <f t="shared" si="191"/>
        <v>0</v>
      </c>
      <c r="EB73" s="210">
        <f t="shared" si="192"/>
        <v>0</v>
      </c>
      <c r="EC73" s="210">
        <f t="shared" si="193"/>
        <v>0</v>
      </c>
      <c r="ED73" s="210">
        <f t="shared" si="194"/>
        <v>0</v>
      </c>
      <c r="EE73" s="210">
        <f t="shared" si="195"/>
        <v>0</v>
      </c>
      <c r="EF73" s="210">
        <f t="shared" si="196"/>
        <v>0</v>
      </c>
      <c r="EG73" s="210">
        <f t="shared" si="197"/>
        <v>0</v>
      </c>
      <c r="EH73" s="210">
        <f t="shared" si="198"/>
        <v>0</v>
      </c>
      <c r="EI73" s="210">
        <f t="shared" si="199"/>
        <v>0</v>
      </c>
      <c r="EJ73" s="210">
        <f t="shared" si="200"/>
        <v>0</v>
      </c>
      <c r="EL73" s="139" t="str">
        <f t="shared" si="158"/>
        <v>100G CWDM4-subspec 500 m QSFP28</v>
      </c>
      <c r="EM73" s="210">
        <f t="shared" si="201"/>
        <v>836000</v>
      </c>
      <c r="EN73" s="210">
        <f t="shared" si="202"/>
        <v>1105000</v>
      </c>
      <c r="EO73" s="210">
        <f t="shared" si="203"/>
        <v>0</v>
      </c>
      <c r="EP73" s="210">
        <f t="shared" si="204"/>
        <v>0</v>
      </c>
      <c r="EQ73" s="210">
        <f t="shared" si="205"/>
        <v>0</v>
      </c>
      <c r="ER73" s="210">
        <f t="shared" si="206"/>
        <v>0</v>
      </c>
      <c r="ES73" s="210">
        <f t="shared" si="207"/>
        <v>0</v>
      </c>
      <c r="ET73" s="210">
        <f t="shared" si="208"/>
        <v>0</v>
      </c>
      <c r="EU73" s="210">
        <f t="shared" si="209"/>
        <v>0</v>
      </c>
      <c r="EV73" s="210">
        <f t="shared" si="210"/>
        <v>0</v>
      </c>
      <c r="EW73" s="210">
        <f t="shared" si="211"/>
        <v>0</v>
      </c>
      <c r="EY73" s="139" t="str">
        <f t="shared" si="212"/>
        <v>100G CWDM4-subspec 500 m QSFP28</v>
      </c>
      <c r="EZ73" s="210">
        <f t="shared" si="159"/>
        <v>1100000</v>
      </c>
      <c r="FA73" s="210">
        <f t="shared" si="160"/>
        <v>1700000</v>
      </c>
      <c r="FB73" s="210">
        <f t="shared" si="161"/>
        <v>0</v>
      </c>
      <c r="FC73" s="210">
        <f t="shared" si="162"/>
        <v>0</v>
      </c>
      <c r="FD73" s="210">
        <f t="shared" si="163"/>
        <v>0</v>
      </c>
      <c r="FE73" s="210">
        <f t="shared" si="164"/>
        <v>0</v>
      </c>
      <c r="FF73" s="210">
        <f t="shared" si="165"/>
        <v>0</v>
      </c>
      <c r="FG73" s="210">
        <f t="shared" si="166"/>
        <v>0</v>
      </c>
      <c r="FH73" s="210">
        <f t="shared" si="167"/>
        <v>0</v>
      </c>
      <c r="FI73" s="210">
        <f t="shared" si="168"/>
        <v>0</v>
      </c>
      <c r="FJ73" s="210">
        <f t="shared" si="169"/>
        <v>0</v>
      </c>
      <c r="FL73" s="139" t="str">
        <f t="shared" si="170"/>
        <v>100G CWDM4-subspec 500 m QSFP28</v>
      </c>
      <c r="FM73" s="233">
        <f t="shared" si="213"/>
        <v>4.0919999999999996</v>
      </c>
      <c r="FN73" s="233">
        <f t="shared" si="214"/>
        <v>6.8849999999999998</v>
      </c>
      <c r="FO73" s="233">
        <f t="shared" si="215"/>
        <v>0</v>
      </c>
      <c r="FP73" s="233">
        <f t="shared" si="216"/>
        <v>0</v>
      </c>
      <c r="FQ73" s="233">
        <f t="shared" si="217"/>
        <v>0</v>
      </c>
      <c r="FR73" s="233">
        <f t="shared" si="218"/>
        <v>0</v>
      </c>
      <c r="FS73" s="233">
        <f t="shared" si="219"/>
        <v>0</v>
      </c>
      <c r="FT73" s="233">
        <f t="shared" si="220"/>
        <v>0</v>
      </c>
      <c r="FU73" s="233">
        <f t="shared" si="221"/>
        <v>0</v>
      </c>
      <c r="FV73" s="233">
        <f t="shared" si="222"/>
        <v>0</v>
      </c>
      <c r="FW73" s="233">
        <f t="shared" si="223"/>
        <v>0</v>
      </c>
      <c r="FY73" s="139" t="str">
        <f t="shared" si="171"/>
        <v>100G CWDM4-subspec 500 m QSFP28</v>
      </c>
      <c r="FZ73" s="233">
        <f t="shared" si="224"/>
        <v>0</v>
      </c>
      <c r="GA73" s="233">
        <f t="shared" si="225"/>
        <v>0</v>
      </c>
      <c r="GB73" s="233">
        <f t="shared" si="226"/>
        <v>0</v>
      </c>
      <c r="GC73" s="233">
        <f t="shared" si="227"/>
        <v>0</v>
      </c>
      <c r="GD73" s="233">
        <f t="shared" si="228"/>
        <v>0</v>
      </c>
      <c r="GE73" s="233">
        <f t="shared" si="229"/>
        <v>0</v>
      </c>
      <c r="GF73" s="233">
        <f t="shared" si="230"/>
        <v>0</v>
      </c>
      <c r="GG73" s="233">
        <f t="shared" si="231"/>
        <v>0</v>
      </c>
      <c r="GH73" s="233">
        <f t="shared" si="232"/>
        <v>0</v>
      </c>
      <c r="GI73" s="233">
        <f t="shared" si="233"/>
        <v>0</v>
      </c>
      <c r="GJ73" s="233">
        <f t="shared" si="234"/>
        <v>0</v>
      </c>
      <c r="GL73" s="139" t="str">
        <f t="shared" si="172"/>
        <v>100G CWDM4-subspec 500 m QSFP28</v>
      </c>
      <c r="GM73" s="310">
        <f t="shared" si="235"/>
        <v>4.18</v>
      </c>
      <c r="GN73" s="310">
        <f t="shared" si="236"/>
        <v>5.5250000000000004</v>
      </c>
      <c r="GO73" s="310">
        <f t="shared" si="237"/>
        <v>0</v>
      </c>
      <c r="GP73" s="310">
        <f t="shared" si="238"/>
        <v>0</v>
      </c>
      <c r="GQ73" s="310">
        <f t="shared" si="239"/>
        <v>0</v>
      </c>
      <c r="GR73" s="310">
        <f t="shared" si="240"/>
        <v>0</v>
      </c>
      <c r="GS73" s="310">
        <f t="shared" si="241"/>
        <v>0</v>
      </c>
      <c r="GT73" s="310">
        <f t="shared" si="242"/>
        <v>0</v>
      </c>
      <c r="GU73" s="310">
        <f t="shared" si="243"/>
        <v>0</v>
      </c>
      <c r="GV73" s="310">
        <f t="shared" si="244"/>
        <v>0</v>
      </c>
      <c r="GW73" s="310">
        <f t="shared" si="245"/>
        <v>0</v>
      </c>
      <c r="GY73" s="139" t="str">
        <f t="shared" si="246"/>
        <v>100G CWDM4-subspec 500 m QSFP28</v>
      </c>
      <c r="GZ73" s="307">
        <f>IF(EZ73=0,"",($HE$5*10^-6*Ethernet!P741*'Lenses &amp; detectors'!EZ73))</f>
        <v>23.099999999999998</v>
      </c>
      <c r="HA73" s="307">
        <f>IF(FA73=0,"",($HE$5*10^-6*Ethernet!Q741*'Lenses &amp; detectors'!FA73))</f>
        <v>22.95</v>
      </c>
      <c r="HB73" s="307" t="str">
        <f>IF(FB73=0,"",($HE$5*10^-6*Ethernet!R741*'Lenses &amp; detectors'!FB73))</f>
        <v/>
      </c>
      <c r="HC73" s="307" t="str">
        <f>IF(FC73=0,"",($HE$5*10^-6*Ethernet!S741*'Lenses &amp; detectors'!FC73))</f>
        <v/>
      </c>
      <c r="HD73" s="307" t="str">
        <f>IF(FD73=0,"",($HE$5*10^-6*Ethernet!T741*'Lenses &amp; detectors'!FD73))</f>
        <v/>
      </c>
      <c r="HE73" s="307" t="str">
        <f>IF(FE73=0,"",($HE$5*10^-6*Ethernet!U741*'Lenses &amp; detectors'!FE73))</f>
        <v/>
      </c>
      <c r="HF73" s="307" t="str">
        <f>IF(FF73=0,"",($HE$5*10^-6*Ethernet!V741*'Lenses &amp; detectors'!FF73))</f>
        <v/>
      </c>
      <c r="HG73" s="307" t="str">
        <f>IF(FG73=0,"",($HE$5*10^-6*Ethernet!W741*'Lenses &amp; detectors'!FG73))</f>
        <v/>
      </c>
      <c r="HH73" s="307" t="str">
        <f>IF(FH73=0,"",($HE$5*10^-6*Ethernet!X741*'Lenses &amp; detectors'!FH73))</f>
        <v/>
      </c>
      <c r="HI73" s="307" t="str">
        <f>IF(FI73=0,"",($HE$5*10^-6*Ethernet!Y741*'Lenses &amp; detectors'!FI73))</f>
        <v/>
      </c>
      <c r="HJ73" s="307" t="str">
        <f>IF(FJ73=0,"",($HE$5*10^-6*Ethernet!Z741*'Lenses &amp; detectors'!FJ73))</f>
        <v/>
      </c>
      <c r="HL73" s="139" t="str">
        <f t="shared" si="247"/>
        <v>100G CWDM4-subspec 500 m QSFP28</v>
      </c>
      <c r="HM73" s="233">
        <f t="shared" si="248"/>
        <v>2.9999999999999996</v>
      </c>
      <c r="HN73" s="233">
        <f t="shared" si="249"/>
        <v>3</v>
      </c>
      <c r="HO73" s="233" t="str">
        <f t="shared" si="250"/>
        <v/>
      </c>
      <c r="HP73" s="233" t="str">
        <f t="shared" si="251"/>
        <v/>
      </c>
      <c r="HQ73" s="233" t="str">
        <f t="shared" si="252"/>
        <v/>
      </c>
      <c r="HR73" s="233" t="str">
        <f t="shared" si="253"/>
        <v/>
      </c>
      <c r="HS73" s="233" t="str">
        <f t="shared" si="254"/>
        <v/>
      </c>
      <c r="HT73" s="233" t="str">
        <f t="shared" si="255"/>
        <v/>
      </c>
      <c r="HU73" s="233" t="str">
        <f t="shared" si="256"/>
        <v/>
      </c>
      <c r="HV73" s="233" t="str">
        <f t="shared" si="257"/>
        <v/>
      </c>
      <c r="HW73" s="233" t="str">
        <f t="shared" si="258"/>
        <v/>
      </c>
      <c r="HY73" s="139" t="str">
        <f t="shared" si="259"/>
        <v>100G CWDM4-subspec 500 m QSFP28</v>
      </c>
      <c r="HZ73" s="233" t="str">
        <f t="shared" si="260"/>
        <v/>
      </c>
      <c r="IA73" s="233" t="str">
        <f t="shared" si="261"/>
        <v/>
      </c>
      <c r="IB73" s="233" t="str">
        <f t="shared" si="262"/>
        <v/>
      </c>
      <c r="IC73" s="233" t="str">
        <f t="shared" si="263"/>
        <v/>
      </c>
      <c r="ID73" s="233" t="str">
        <f t="shared" si="264"/>
        <v/>
      </c>
      <c r="IE73" s="233" t="str">
        <f t="shared" si="265"/>
        <v/>
      </c>
      <c r="IF73" s="233" t="str">
        <f t="shared" si="266"/>
        <v/>
      </c>
      <c r="IG73" s="233" t="str">
        <f t="shared" si="267"/>
        <v/>
      </c>
      <c r="IH73" s="233" t="str">
        <f t="shared" si="268"/>
        <v/>
      </c>
      <c r="II73" s="233" t="str">
        <f t="shared" si="269"/>
        <v/>
      </c>
      <c r="IJ73" s="233" t="str">
        <f t="shared" si="270"/>
        <v/>
      </c>
      <c r="IL73" s="139" t="str">
        <f t="shared" si="271"/>
        <v>100G CWDM4-subspec 500 m QSFP28</v>
      </c>
      <c r="IM73" s="233">
        <f t="shared" si="272"/>
        <v>4.9999999999999991</v>
      </c>
      <c r="IN73" s="233">
        <f t="shared" si="273"/>
        <v>5</v>
      </c>
      <c r="IO73" s="233" t="str">
        <f t="shared" si="274"/>
        <v/>
      </c>
      <c r="IP73" s="233" t="str">
        <f t="shared" si="275"/>
        <v/>
      </c>
      <c r="IQ73" s="233" t="str">
        <f t="shared" si="276"/>
        <v/>
      </c>
      <c r="IR73" s="233" t="str">
        <f t="shared" si="277"/>
        <v/>
      </c>
      <c r="IS73" s="233" t="str">
        <f t="shared" si="278"/>
        <v/>
      </c>
      <c r="IT73" s="233" t="str">
        <f t="shared" si="279"/>
        <v/>
      </c>
      <c r="IU73" s="233" t="str">
        <f t="shared" si="280"/>
        <v/>
      </c>
      <c r="IV73" s="233" t="str">
        <f t="shared" si="281"/>
        <v/>
      </c>
      <c r="IW73" s="233" t="str">
        <f t="shared" si="282"/>
        <v/>
      </c>
      <c r="IY73" s="139" t="str">
        <f t="shared" si="283"/>
        <v>100G CWDM4-subspec 500 m QSFP28</v>
      </c>
      <c r="IZ73" s="233">
        <f t="shared" si="284"/>
        <v>20.999999999999996</v>
      </c>
      <c r="JA73" s="233">
        <f t="shared" si="285"/>
        <v>13.5</v>
      </c>
      <c r="JB73" s="233" t="str">
        <f t="shared" si="286"/>
        <v/>
      </c>
      <c r="JC73" s="233" t="str">
        <f t="shared" si="287"/>
        <v/>
      </c>
      <c r="JD73" s="233" t="str">
        <f t="shared" si="288"/>
        <v/>
      </c>
      <c r="JE73" s="233" t="str">
        <f t="shared" si="289"/>
        <v/>
      </c>
      <c r="JF73" s="233" t="str">
        <f t="shared" si="290"/>
        <v/>
      </c>
      <c r="JG73" s="233" t="str">
        <f t="shared" si="291"/>
        <v/>
      </c>
      <c r="JH73" s="233" t="str">
        <f t="shared" si="292"/>
        <v/>
      </c>
      <c r="JI73" s="233" t="str">
        <f t="shared" si="293"/>
        <v/>
      </c>
      <c r="JJ73" s="233" t="str">
        <f t="shared" si="294"/>
        <v/>
      </c>
    </row>
    <row r="74" spans="1:270">
      <c r="A74" s="110" t="s">
        <v>34</v>
      </c>
      <c r="B74" s="139" t="str">
        <f>Ethernet!B222</f>
        <v>100G CWDM4 2 km QSFP28</v>
      </c>
      <c r="C74" s="210">
        <f>Ethernet!C222</f>
        <v>0</v>
      </c>
      <c r="D74" s="210">
        <f>Ethernet!D222</f>
        <v>0</v>
      </c>
      <c r="E74" s="210">
        <f>Ethernet!E222</f>
        <v>0</v>
      </c>
      <c r="F74" s="210">
        <f>Ethernet!F222</f>
        <v>0</v>
      </c>
      <c r="G74" s="210">
        <f>Ethernet!G222</f>
        <v>0</v>
      </c>
      <c r="H74" s="210">
        <f>Ethernet!H222</f>
        <v>0</v>
      </c>
      <c r="I74" s="210">
        <f>Ethernet!I222</f>
        <v>0</v>
      </c>
      <c r="J74" s="210">
        <f>Ethernet!J222</f>
        <v>0</v>
      </c>
      <c r="K74" s="210">
        <f>Ethernet!K222</f>
        <v>0</v>
      </c>
      <c r="L74" s="210">
        <f>Ethernet!L222</f>
        <v>0</v>
      </c>
      <c r="M74" s="210">
        <f>Ethernet!M222</f>
        <v>0</v>
      </c>
      <c r="O74" s="139" t="str">
        <f t="shared" si="173"/>
        <v>100G CWDM4 2 km QSFP28</v>
      </c>
      <c r="P74" s="210">
        <f>Ethernet!C308</f>
        <v>1418382.3904761905</v>
      </c>
      <c r="Q74" s="210">
        <f>Ethernet!D308</f>
        <v>1675071.2999999998</v>
      </c>
      <c r="R74" s="210">
        <f>Ethernet!E308</f>
        <v>0</v>
      </c>
      <c r="S74" s="210">
        <f>Ethernet!F308</f>
        <v>0</v>
      </c>
      <c r="T74" s="210">
        <f>Ethernet!G308</f>
        <v>0</v>
      </c>
      <c r="U74" s="210">
        <f>Ethernet!H308</f>
        <v>0</v>
      </c>
      <c r="V74" s="210">
        <f>Ethernet!I308</f>
        <v>0</v>
      </c>
      <c r="W74" s="210">
        <f>Ethernet!J308</f>
        <v>0</v>
      </c>
      <c r="X74" s="210">
        <f>Ethernet!K308</f>
        <v>0</v>
      </c>
      <c r="Y74" s="210">
        <f>Ethernet!L308</f>
        <v>0</v>
      </c>
      <c r="Z74" s="210">
        <f>Ethernet!M308</f>
        <v>0</v>
      </c>
      <c r="AB74" s="139" t="str">
        <f t="shared" si="174"/>
        <v>100G CWDM4 2 km QSFP28</v>
      </c>
      <c r="AC74" s="210">
        <f>Ethernet!C136</f>
        <v>447910.22857142851</v>
      </c>
      <c r="AD74" s="210">
        <f>Ethernet!D136</f>
        <v>717887.7</v>
      </c>
      <c r="AE74" s="210">
        <f>Ethernet!E136</f>
        <v>0</v>
      </c>
      <c r="AF74" s="210">
        <f>Ethernet!F136</f>
        <v>0</v>
      </c>
      <c r="AG74" s="210">
        <f>Ethernet!G136</f>
        <v>0</v>
      </c>
      <c r="AH74" s="210">
        <f>Ethernet!H136</f>
        <v>0</v>
      </c>
      <c r="AI74" s="210">
        <f>Ethernet!I136</f>
        <v>0</v>
      </c>
      <c r="AJ74" s="210">
        <f>Ethernet!J136</f>
        <v>0</v>
      </c>
      <c r="AK74" s="210">
        <f>Ethernet!K136</f>
        <v>0</v>
      </c>
      <c r="AL74" s="210">
        <f>Ethernet!L136</f>
        <v>0</v>
      </c>
      <c r="AM74" s="210">
        <f>Ethernet!M136</f>
        <v>0</v>
      </c>
      <c r="AO74" s="139" t="str">
        <f t="shared" si="175"/>
        <v>100G CWDM4 2 km QSFP28</v>
      </c>
      <c r="AP74" s="210">
        <f>Ethernet!C394</f>
        <v>0</v>
      </c>
      <c r="AQ74" s="210">
        <f>Ethernet!D394</f>
        <v>0</v>
      </c>
      <c r="AR74" s="210">
        <f>Ethernet!E394</f>
        <v>0</v>
      </c>
      <c r="AS74" s="210">
        <f>Ethernet!F394</f>
        <v>0</v>
      </c>
      <c r="AT74" s="210">
        <f>Ethernet!G394</f>
        <v>0</v>
      </c>
      <c r="AU74" s="210">
        <f>Ethernet!H394</f>
        <v>0</v>
      </c>
      <c r="AV74" s="210">
        <f>Ethernet!I394</f>
        <v>0</v>
      </c>
      <c r="AW74" s="210">
        <f>Ethernet!J394</f>
        <v>0</v>
      </c>
      <c r="AX74" s="210">
        <f>Ethernet!K394</f>
        <v>0</v>
      </c>
      <c r="AY74" s="210">
        <f>Ethernet!L394</f>
        <v>0</v>
      </c>
      <c r="AZ74" s="210">
        <f>Ethernet!M394</f>
        <v>0</v>
      </c>
      <c r="BB74" s="139" t="str">
        <f t="shared" si="176"/>
        <v>100G CWDM4 2 km QSFP28</v>
      </c>
      <c r="BC74" s="210">
        <f>Ethernet!C480</f>
        <v>0</v>
      </c>
      <c r="BD74" s="210">
        <f>Ethernet!D480</f>
        <v>2.3283064365386963E-10</v>
      </c>
      <c r="BE74" s="210">
        <f>Ethernet!E480</f>
        <v>0</v>
      </c>
      <c r="BF74" s="210">
        <f>Ethernet!F480</f>
        <v>0</v>
      </c>
      <c r="BG74" s="210">
        <f>Ethernet!G480</f>
        <v>0</v>
      </c>
      <c r="BH74" s="210">
        <f>Ethernet!H480</f>
        <v>0</v>
      </c>
      <c r="BI74" s="210">
        <f>Ethernet!I480</f>
        <v>0</v>
      </c>
      <c r="BJ74" s="210">
        <f>Ethernet!J480</f>
        <v>0</v>
      </c>
      <c r="BK74" s="210">
        <f>Ethernet!K480</f>
        <v>0</v>
      </c>
      <c r="BL74" s="210">
        <f>Ethernet!L480</f>
        <v>0</v>
      </c>
      <c r="BM74" s="210">
        <f>Ethernet!M480</f>
        <v>0</v>
      </c>
      <c r="BO74" s="139" t="str">
        <f t="shared" si="177"/>
        <v>100G CWDM4 2 km QSFP28</v>
      </c>
      <c r="BP74" s="272"/>
      <c r="BQ74" s="272"/>
      <c r="BR74" s="272"/>
      <c r="BS74" s="272"/>
      <c r="BT74" s="272"/>
      <c r="BU74" s="272"/>
      <c r="BV74" s="272"/>
      <c r="BW74" s="272"/>
      <c r="BX74" s="272"/>
      <c r="BY74" s="272"/>
      <c r="BZ74" s="272"/>
      <c r="CB74" s="139" t="str">
        <f t="shared" si="178"/>
        <v>100G CWDM4 2 km QSFP28</v>
      </c>
      <c r="CC74" s="272"/>
      <c r="CD74" s="272"/>
      <c r="CE74" s="272"/>
      <c r="CF74" s="272"/>
      <c r="CG74" s="272"/>
      <c r="CH74" s="272"/>
      <c r="CI74" s="272"/>
      <c r="CJ74" s="272"/>
      <c r="CK74" s="272"/>
      <c r="CL74" s="272"/>
      <c r="CM74" s="272"/>
      <c r="CN74" s="214"/>
      <c r="CP74" s="270"/>
      <c r="CQ74" s="270"/>
      <c r="CR74" s="301"/>
      <c r="CS74" s="293">
        <v>1</v>
      </c>
      <c r="CT74" s="265">
        <v>1</v>
      </c>
      <c r="CU74" s="300">
        <v>1</v>
      </c>
      <c r="CV74" s="293">
        <v>2</v>
      </c>
      <c r="CW74" s="265">
        <v>0</v>
      </c>
      <c r="CX74" s="279">
        <v>1</v>
      </c>
      <c r="CY74" s="284"/>
      <c r="CZ74" s="270"/>
      <c r="DA74" s="278"/>
      <c r="DB74" s="285">
        <v>2</v>
      </c>
      <c r="DC74" s="265">
        <v>0</v>
      </c>
      <c r="DD74" s="300">
        <v>1</v>
      </c>
      <c r="DE74" s="295"/>
      <c r="DF74" s="270"/>
      <c r="DG74" s="278"/>
      <c r="DH74" s="284"/>
      <c r="DI74" s="270"/>
      <c r="DJ74" s="270"/>
      <c r="DL74" s="139" t="str">
        <f t="shared" si="156"/>
        <v>100G CWDM4 2 km QSFP28</v>
      </c>
      <c r="DM74" s="210">
        <f t="shared" si="179"/>
        <v>2314202.8476190474</v>
      </c>
      <c r="DN74" s="210">
        <f t="shared" si="180"/>
        <v>3110846.6999999997</v>
      </c>
      <c r="DO74" s="210">
        <f t="shared" si="181"/>
        <v>0</v>
      </c>
      <c r="DP74" s="210">
        <f t="shared" si="182"/>
        <v>0</v>
      </c>
      <c r="DQ74" s="210">
        <f t="shared" si="183"/>
        <v>0</v>
      </c>
      <c r="DR74" s="210">
        <f t="shared" si="184"/>
        <v>0</v>
      </c>
      <c r="DS74" s="210">
        <f t="shared" si="185"/>
        <v>0</v>
      </c>
      <c r="DT74" s="210">
        <f t="shared" si="186"/>
        <v>0</v>
      </c>
      <c r="DU74" s="210">
        <f t="shared" si="187"/>
        <v>0</v>
      </c>
      <c r="DV74" s="210">
        <f t="shared" si="188"/>
        <v>0</v>
      </c>
      <c r="DW74" s="210">
        <f t="shared" si="189"/>
        <v>0</v>
      </c>
      <c r="DY74" s="139" t="str">
        <f t="shared" si="157"/>
        <v>100G CWDM4 2 km QSFP28</v>
      </c>
      <c r="DZ74" s="210">
        <f t="shared" si="190"/>
        <v>0</v>
      </c>
      <c r="EA74" s="210">
        <f t="shared" si="191"/>
        <v>4.6566128730773926E-10</v>
      </c>
      <c r="EB74" s="210">
        <f t="shared" si="192"/>
        <v>0</v>
      </c>
      <c r="EC74" s="210">
        <f t="shared" si="193"/>
        <v>0</v>
      </c>
      <c r="ED74" s="210">
        <f t="shared" si="194"/>
        <v>0</v>
      </c>
      <c r="EE74" s="210">
        <f t="shared" si="195"/>
        <v>0</v>
      </c>
      <c r="EF74" s="210">
        <f t="shared" si="196"/>
        <v>0</v>
      </c>
      <c r="EG74" s="210">
        <f t="shared" si="197"/>
        <v>0</v>
      </c>
      <c r="EH74" s="210">
        <f t="shared" si="198"/>
        <v>0</v>
      </c>
      <c r="EI74" s="210">
        <f t="shared" si="199"/>
        <v>0</v>
      </c>
      <c r="EJ74" s="210">
        <f t="shared" si="200"/>
        <v>0</v>
      </c>
      <c r="EL74" s="139" t="str">
        <f t="shared" si="158"/>
        <v>100G CWDM4 2 km QSFP28</v>
      </c>
      <c r="EM74" s="210">
        <f t="shared" si="201"/>
        <v>1418382.3904761905</v>
      </c>
      <c r="EN74" s="210">
        <f t="shared" si="202"/>
        <v>1675071.2999999998</v>
      </c>
      <c r="EO74" s="210">
        <f t="shared" si="203"/>
        <v>0</v>
      </c>
      <c r="EP74" s="210">
        <f t="shared" si="204"/>
        <v>0</v>
      </c>
      <c r="EQ74" s="210">
        <f t="shared" si="205"/>
        <v>0</v>
      </c>
      <c r="ER74" s="210">
        <f t="shared" si="206"/>
        <v>0</v>
      </c>
      <c r="ES74" s="210">
        <f t="shared" si="207"/>
        <v>0</v>
      </c>
      <c r="ET74" s="210">
        <f t="shared" si="208"/>
        <v>0</v>
      </c>
      <c r="EU74" s="210">
        <f t="shared" si="209"/>
        <v>0</v>
      </c>
      <c r="EV74" s="210">
        <f t="shared" si="210"/>
        <v>0</v>
      </c>
      <c r="EW74" s="210">
        <f t="shared" si="211"/>
        <v>0</v>
      </c>
      <c r="EY74" s="139" t="str">
        <f t="shared" si="212"/>
        <v>100G CWDM4 2 km QSFP28</v>
      </c>
      <c r="EZ74" s="210">
        <f t="shared" si="159"/>
        <v>1866292.6190476189</v>
      </c>
      <c r="FA74" s="210">
        <f t="shared" si="160"/>
        <v>2392959</v>
      </c>
      <c r="FB74" s="210">
        <f t="shared" si="161"/>
        <v>0</v>
      </c>
      <c r="FC74" s="210">
        <f t="shared" si="162"/>
        <v>0</v>
      </c>
      <c r="FD74" s="210">
        <f t="shared" si="163"/>
        <v>0</v>
      </c>
      <c r="FE74" s="210">
        <f t="shared" si="164"/>
        <v>0</v>
      </c>
      <c r="FF74" s="210">
        <f t="shared" si="165"/>
        <v>0</v>
      </c>
      <c r="FG74" s="210">
        <f t="shared" si="166"/>
        <v>0</v>
      </c>
      <c r="FH74" s="210">
        <f t="shared" si="167"/>
        <v>0</v>
      </c>
      <c r="FI74" s="210">
        <f t="shared" si="168"/>
        <v>0</v>
      </c>
      <c r="FJ74" s="210">
        <f t="shared" si="169"/>
        <v>0</v>
      </c>
      <c r="FL74" s="139" t="str">
        <f t="shared" si="170"/>
        <v>100G CWDM4 2 km QSFP28</v>
      </c>
      <c r="FM74" s="233">
        <f t="shared" si="213"/>
        <v>6.9426085428571422</v>
      </c>
      <c r="FN74" s="233">
        <f t="shared" si="214"/>
        <v>9.3325400999999975</v>
      </c>
      <c r="FO74" s="233">
        <f t="shared" si="215"/>
        <v>0</v>
      </c>
      <c r="FP74" s="233">
        <f t="shared" si="216"/>
        <v>0</v>
      </c>
      <c r="FQ74" s="233">
        <f t="shared" si="217"/>
        <v>0</v>
      </c>
      <c r="FR74" s="233">
        <f t="shared" si="218"/>
        <v>0</v>
      </c>
      <c r="FS74" s="233">
        <f t="shared" si="219"/>
        <v>0</v>
      </c>
      <c r="FT74" s="233">
        <f t="shared" si="220"/>
        <v>0</v>
      </c>
      <c r="FU74" s="233">
        <f t="shared" si="221"/>
        <v>0</v>
      </c>
      <c r="FV74" s="233">
        <f t="shared" si="222"/>
        <v>0</v>
      </c>
      <c r="FW74" s="233">
        <f t="shared" si="223"/>
        <v>0</v>
      </c>
      <c r="FY74" s="139" t="str">
        <f t="shared" si="171"/>
        <v>100G CWDM4 2 km QSFP28</v>
      </c>
      <c r="FZ74" s="233">
        <f t="shared" si="224"/>
        <v>0</v>
      </c>
      <c r="GA74" s="233">
        <f t="shared" si="225"/>
        <v>2.3283064365386962E-16</v>
      </c>
      <c r="GB74" s="233">
        <f t="shared" si="226"/>
        <v>0</v>
      </c>
      <c r="GC74" s="233">
        <f t="shared" si="227"/>
        <v>0</v>
      </c>
      <c r="GD74" s="233">
        <f t="shared" si="228"/>
        <v>0</v>
      </c>
      <c r="GE74" s="233">
        <f t="shared" si="229"/>
        <v>0</v>
      </c>
      <c r="GF74" s="233">
        <f t="shared" si="230"/>
        <v>0</v>
      </c>
      <c r="GG74" s="233">
        <f t="shared" si="231"/>
        <v>0</v>
      </c>
      <c r="GH74" s="233">
        <f t="shared" si="232"/>
        <v>0</v>
      </c>
      <c r="GI74" s="233">
        <f t="shared" si="233"/>
        <v>0</v>
      </c>
      <c r="GJ74" s="233">
        <f t="shared" si="234"/>
        <v>0</v>
      </c>
      <c r="GL74" s="139" t="str">
        <f t="shared" si="172"/>
        <v>100G CWDM4 2 km QSFP28</v>
      </c>
      <c r="GM74" s="310">
        <f t="shared" si="235"/>
        <v>7.0919119523809524</v>
      </c>
      <c r="GN74" s="310">
        <f t="shared" si="236"/>
        <v>8.3753564999999988</v>
      </c>
      <c r="GO74" s="310">
        <f t="shared" si="237"/>
        <v>0</v>
      </c>
      <c r="GP74" s="310">
        <f t="shared" si="238"/>
        <v>0</v>
      </c>
      <c r="GQ74" s="310">
        <f t="shared" si="239"/>
        <v>0</v>
      </c>
      <c r="GR74" s="310">
        <f t="shared" si="240"/>
        <v>0</v>
      </c>
      <c r="GS74" s="310">
        <f t="shared" si="241"/>
        <v>0</v>
      </c>
      <c r="GT74" s="310">
        <f t="shared" si="242"/>
        <v>0</v>
      </c>
      <c r="GU74" s="310">
        <f t="shared" si="243"/>
        <v>0</v>
      </c>
      <c r="GV74" s="310">
        <f t="shared" si="244"/>
        <v>0</v>
      </c>
      <c r="GW74" s="310">
        <f t="shared" si="245"/>
        <v>0</v>
      </c>
      <c r="GY74" s="139" t="str">
        <f t="shared" si="246"/>
        <v>100G CWDM4 2 km QSFP28</v>
      </c>
      <c r="GZ74" s="307">
        <f>IF(EZ74=0,"",($HE$5*10^-6*Ethernet!P742*'Lenses &amp; detectors'!EZ74))</f>
        <v>68.586253749999997</v>
      </c>
      <c r="HA74" s="307">
        <f>IF(FA74=0,"",($HE$5*10^-6*Ethernet!Q742*'Lenses &amp; detectors'!FA74))</f>
        <v>43.073262</v>
      </c>
      <c r="HB74" s="307" t="str">
        <f>IF(FB74=0,"",($HE$5*10^-6*Ethernet!R742*'Lenses &amp; detectors'!FB74))</f>
        <v/>
      </c>
      <c r="HC74" s="307" t="str">
        <f>IF(FC74=0,"",($HE$5*10^-6*Ethernet!S742*'Lenses &amp; detectors'!FC74))</f>
        <v/>
      </c>
      <c r="HD74" s="307" t="str">
        <f>IF(FD74=0,"",($HE$5*10^-6*Ethernet!T742*'Lenses &amp; detectors'!FD74))</f>
        <v/>
      </c>
      <c r="HE74" s="307" t="str">
        <f>IF(FE74=0,"",($HE$5*10^-6*Ethernet!U742*'Lenses &amp; detectors'!FE74))</f>
        <v/>
      </c>
      <c r="HF74" s="307" t="str">
        <f>IF(FF74=0,"",($HE$5*10^-6*Ethernet!V742*'Lenses &amp; detectors'!FF74))</f>
        <v/>
      </c>
      <c r="HG74" s="307" t="str">
        <f>IF(FG74=0,"",($HE$5*10^-6*Ethernet!W742*'Lenses &amp; detectors'!FG74))</f>
        <v/>
      </c>
      <c r="HH74" s="307" t="str">
        <f>IF(FH74=0,"",($HE$5*10^-6*Ethernet!X742*'Lenses &amp; detectors'!FH74))</f>
        <v/>
      </c>
      <c r="HI74" s="307" t="str">
        <f>IF(FI74=0,"",($HE$5*10^-6*Ethernet!Y742*'Lenses &amp; detectors'!FI74))</f>
        <v/>
      </c>
      <c r="HJ74" s="307" t="str">
        <f>IF(FJ74=0,"",($HE$5*10^-6*Ethernet!Z742*'Lenses &amp; detectors'!FJ74))</f>
        <v/>
      </c>
      <c r="HL74" s="139" t="str">
        <f t="shared" si="247"/>
        <v>100G CWDM4 2 km QSFP28</v>
      </c>
      <c r="HM74" s="233">
        <f t="shared" si="248"/>
        <v>3</v>
      </c>
      <c r="HN74" s="233">
        <f t="shared" si="249"/>
        <v>2.9999999999999996</v>
      </c>
      <c r="HO74" s="233" t="str">
        <f t="shared" si="250"/>
        <v/>
      </c>
      <c r="HP74" s="233" t="str">
        <f t="shared" si="251"/>
        <v/>
      </c>
      <c r="HQ74" s="233" t="str">
        <f t="shared" si="252"/>
        <v/>
      </c>
      <c r="HR74" s="233" t="str">
        <f t="shared" si="253"/>
        <v/>
      </c>
      <c r="HS74" s="233" t="str">
        <f t="shared" si="254"/>
        <v/>
      </c>
      <c r="HT74" s="233" t="str">
        <f t="shared" si="255"/>
        <v/>
      </c>
      <c r="HU74" s="233" t="str">
        <f t="shared" si="256"/>
        <v/>
      </c>
      <c r="HV74" s="233" t="str">
        <f t="shared" si="257"/>
        <v/>
      </c>
      <c r="HW74" s="233" t="str">
        <f t="shared" si="258"/>
        <v/>
      </c>
      <c r="HY74" s="139" t="str">
        <f t="shared" si="259"/>
        <v>100G CWDM4 2 km QSFP28</v>
      </c>
      <c r="HZ74" s="233" t="str">
        <f t="shared" si="260"/>
        <v/>
      </c>
      <c r="IA74" s="233">
        <f t="shared" si="261"/>
        <v>0.5</v>
      </c>
      <c r="IB74" s="233" t="str">
        <f t="shared" si="262"/>
        <v/>
      </c>
      <c r="IC74" s="233" t="str">
        <f t="shared" si="263"/>
        <v/>
      </c>
      <c r="ID74" s="233" t="str">
        <f t="shared" si="264"/>
        <v/>
      </c>
      <c r="IE74" s="233" t="str">
        <f t="shared" si="265"/>
        <v/>
      </c>
      <c r="IF74" s="233" t="str">
        <f t="shared" si="266"/>
        <v/>
      </c>
      <c r="IG74" s="233" t="str">
        <f t="shared" si="267"/>
        <v/>
      </c>
      <c r="IH74" s="233" t="str">
        <f t="shared" si="268"/>
        <v/>
      </c>
      <c r="II74" s="233" t="str">
        <f t="shared" si="269"/>
        <v/>
      </c>
      <c r="IJ74" s="233" t="str">
        <f t="shared" si="270"/>
        <v/>
      </c>
      <c r="IL74" s="139" t="str">
        <f t="shared" si="271"/>
        <v>100G CWDM4 2 km QSFP28</v>
      </c>
      <c r="IM74" s="233">
        <f t="shared" si="272"/>
        <v>5</v>
      </c>
      <c r="IN74" s="233">
        <f t="shared" si="273"/>
        <v>5</v>
      </c>
      <c r="IO74" s="233" t="str">
        <f t="shared" si="274"/>
        <v/>
      </c>
      <c r="IP74" s="233" t="str">
        <f t="shared" si="275"/>
        <v/>
      </c>
      <c r="IQ74" s="233" t="str">
        <f t="shared" si="276"/>
        <v/>
      </c>
      <c r="IR74" s="233" t="str">
        <f t="shared" si="277"/>
        <v/>
      </c>
      <c r="IS74" s="233" t="str">
        <f t="shared" si="278"/>
        <v/>
      </c>
      <c r="IT74" s="233" t="str">
        <f t="shared" si="279"/>
        <v/>
      </c>
      <c r="IU74" s="233" t="str">
        <f t="shared" si="280"/>
        <v/>
      </c>
      <c r="IV74" s="233" t="str">
        <f t="shared" si="281"/>
        <v/>
      </c>
      <c r="IW74" s="233" t="str">
        <f t="shared" si="282"/>
        <v/>
      </c>
      <c r="IY74" s="139" t="str">
        <f t="shared" si="283"/>
        <v>100G CWDM4 2 km QSFP28</v>
      </c>
      <c r="IZ74" s="233">
        <f t="shared" si="284"/>
        <v>36.75</v>
      </c>
      <c r="JA74" s="233">
        <f t="shared" si="285"/>
        <v>18</v>
      </c>
      <c r="JB74" s="233" t="str">
        <f t="shared" si="286"/>
        <v/>
      </c>
      <c r="JC74" s="233" t="str">
        <f t="shared" si="287"/>
        <v/>
      </c>
      <c r="JD74" s="233" t="str">
        <f t="shared" si="288"/>
        <v/>
      </c>
      <c r="JE74" s="233" t="str">
        <f t="shared" si="289"/>
        <v/>
      </c>
      <c r="JF74" s="233" t="str">
        <f t="shared" si="290"/>
        <v/>
      </c>
      <c r="JG74" s="233" t="str">
        <f t="shared" si="291"/>
        <v/>
      </c>
      <c r="JH74" s="233" t="str">
        <f t="shared" si="292"/>
        <v/>
      </c>
      <c r="JI74" s="233" t="str">
        <f t="shared" si="293"/>
        <v/>
      </c>
      <c r="JJ74" s="233" t="str">
        <f t="shared" si="294"/>
        <v/>
      </c>
    </row>
    <row r="75" spans="1:270">
      <c r="A75" s="110" t="s">
        <v>34</v>
      </c>
      <c r="B75" s="139" t="str">
        <f>Ethernet!B223</f>
        <v>100G FR, DR+ 2 km QSFP28</v>
      </c>
      <c r="C75" s="210">
        <f>Ethernet!C223</f>
        <v>0</v>
      </c>
      <c r="D75" s="210">
        <f>Ethernet!D223</f>
        <v>0</v>
      </c>
      <c r="E75" s="210">
        <f>Ethernet!E223</f>
        <v>0</v>
      </c>
      <c r="F75" s="210">
        <f>Ethernet!F223</f>
        <v>0</v>
      </c>
      <c r="G75" s="210">
        <f>Ethernet!G223</f>
        <v>0</v>
      </c>
      <c r="H75" s="210">
        <f>Ethernet!H223</f>
        <v>0</v>
      </c>
      <c r="I75" s="210">
        <f>Ethernet!I223</f>
        <v>0</v>
      </c>
      <c r="J75" s="210">
        <f>Ethernet!J223</f>
        <v>0</v>
      </c>
      <c r="K75" s="210">
        <f>Ethernet!K223</f>
        <v>0</v>
      </c>
      <c r="L75" s="210">
        <f>Ethernet!L223</f>
        <v>0</v>
      </c>
      <c r="M75" s="210">
        <f>Ethernet!M223</f>
        <v>0</v>
      </c>
      <c r="O75" s="139" t="str">
        <f t="shared" si="173"/>
        <v>100G FR, DR+ 2 km QSFP28</v>
      </c>
      <c r="P75" s="210">
        <f>Ethernet!C309</f>
        <v>3000</v>
      </c>
      <c r="Q75" s="210">
        <f>Ethernet!D309</f>
        <v>25083</v>
      </c>
      <c r="R75" s="210">
        <f>Ethernet!E309</f>
        <v>0</v>
      </c>
      <c r="S75" s="210">
        <f>Ethernet!F309</f>
        <v>0</v>
      </c>
      <c r="T75" s="210">
        <f>Ethernet!G309</f>
        <v>0</v>
      </c>
      <c r="U75" s="210">
        <f>Ethernet!H309</f>
        <v>0</v>
      </c>
      <c r="V75" s="210">
        <f>Ethernet!I309</f>
        <v>0</v>
      </c>
      <c r="W75" s="210">
        <f>Ethernet!J309</f>
        <v>0</v>
      </c>
      <c r="X75" s="210">
        <f>Ethernet!K309</f>
        <v>0</v>
      </c>
      <c r="Y75" s="210">
        <f>Ethernet!L309</f>
        <v>0</v>
      </c>
      <c r="Z75" s="210">
        <f>Ethernet!M309</f>
        <v>0</v>
      </c>
      <c r="AB75" s="139" t="str">
        <f t="shared" si="174"/>
        <v>100G FR, DR+ 2 km QSFP28</v>
      </c>
      <c r="AC75" s="210">
        <f>Ethernet!C137</f>
        <v>0</v>
      </c>
      <c r="AD75" s="210">
        <f>Ethernet!D137</f>
        <v>0</v>
      </c>
      <c r="AE75" s="210">
        <f>Ethernet!E137</f>
        <v>0</v>
      </c>
      <c r="AF75" s="210">
        <f>Ethernet!F137</f>
        <v>0</v>
      </c>
      <c r="AG75" s="210">
        <f>Ethernet!G137</f>
        <v>0</v>
      </c>
      <c r="AH75" s="210">
        <f>Ethernet!H137</f>
        <v>0</v>
      </c>
      <c r="AI75" s="210">
        <f>Ethernet!I137</f>
        <v>0</v>
      </c>
      <c r="AJ75" s="210">
        <f>Ethernet!J137</f>
        <v>0</v>
      </c>
      <c r="AK75" s="210">
        <f>Ethernet!K137</f>
        <v>0</v>
      </c>
      <c r="AL75" s="210">
        <f>Ethernet!L137</f>
        <v>0</v>
      </c>
      <c r="AM75" s="210">
        <f>Ethernet!M137</f>
        <v>0</v>
      </c>
      <c r="AO75" s="139" t="str">
        <f t="shared" si="175"/>
        <v>100G FR, DR+ 2 km QSFP28</v>
      </c>
      <c r="AP75" s="210">
        <f>Ethernet!C395</f>
        <v>0</v>
      </c>
      <c r="AQ75" s="210">
        <f>Ethernet!D395</f>
        <v>0</v>
      </c>
      <c r="AR75" s="210">
        <f>Ethernet!E395</f>
        <v>0</v>
      </c>
      <c r="AS75" s="210">
        <f>Ethernet!F395</f>
        <v>0</v>
      </c>
      <c r="AT75" s="210">
        <f>Ethernet!G395</f>
        <v>0</v>
      </c>
      <c r="AU75" s="210">
        <f>Ethernet!H395</f>
        <v>0</v>
      </c>
      <c r="AV75" s="210">
        <f>Ethernet!I395</f>
        <v>0</v>
      </c>
      <c r="AW75" s="210">
        <f>Ethernet!J395</f>
        <v>0</v>
      </c>
      <c r="AX75" s="210">
        <f>Ethernet!K395</f>
        <v>0</v>
      </c>
      <c r="AY75" s="210">
        <f>Ethernet!L395</f>
        <v>0</v>
      </c>
      <c r="AZ75" s="210">
        <f>Ethernet!M395</f>
        <v>0</v>
      </c>
      <c r="BB75" s="139" t="str">
        <f t="shared" si="176"/>
        <v>100G FR, DR+ 2 km QSFP28</v>
      </c>
      <c r="BC75" s="210">
        <f>Ethernet!C481</f>
        <v>0</v>
      </c>
      <c r="BD75" s="210">
        <f>Ethernet!D481</f>
        <v>0</v>
      </c>
      <c r="BE75" s="210">
        <f>Ethernet!E481</f>
        <v>0</v>
      </c>
      <c r="BF75" s="210">
        <f>Ethernet!F481</f>
        <v>0</v>
      </c>
      <c r="BG75" s="210">
        <f>Ethernet!G481</f>
        <v>0</v>
      </c>
      <c r="BH75" s="210">
        <f>Ethernet!H481</f>
        <v>0</v>
      </c>
      <c r="BI75" s="210">
        <f>Ethernet!I481</f>
        <v>0</v>
      </c>
      <c r="BJ75" s="210">
        <f>Ethernet!J481</f>
        <v>0</v>
      </c>
      <c r="BK75" s="210">
        <f>Ethernet!K481</f>
        <v>0</v>
      </c>
      <c r="BL75" s="210">
        <f>Ethernet!L481</f>
        <v>0</v>
      </c>
      <c r="BM75" s="210">
        <f>Ethernet!M481</f>
        <v>0</v>
      </c>
      <c r="BO75" s="139" t="str">
        <f t="shared" si="177"/>
        <v>100G FR, DR+ 2 km QSFP28</v>
      </c>
      <c r="BP75" s="272"/>
      <c r="BQ75" s="272"/>
      <c r="BR75" s="272"/>
      <c r="BS75" s="272"/>
      <c r="BT75" s="272"/>
      <c r="BU75" s="272"/>
      <c r="BV75" s="272"/>
      <c r="BW75" s="272"/>
      <c r="BX75" s="272"/>
      <c r="BY75" s="272"/>
      <c r="BZ75" s="272"/>
      <c r="CB75" s="139" t="str">
        <f t="shared" si="178"/>
        <v>100G FR, DR+ 2 km QSFP28</v>
      </c>
      <c r="CC75" s="272"/>
      <c r="CD75" s="272"/>
      <c r="CE75" s="272"/>
      <c r="CF75" s="272"/>
      <c r="CG75" s="272"/>
      <c r="CH75" s="272"/>
      <c r="CI75" s="272"/>
      <c r="CJ75" s="272"/>
      <c r="CK75" s="272"/>
      <c r="CL75" s="272"/>
      <c r="CM75" s="272"/>
      <c r="CN75" s="214"/>
      <c r="CP75" s="270"/>
      <c r="CQ75" s="270"/>
      <c r="CR75" s="301"/>
      <c r="CS75" s="293">
        <v>1</v>
      </c>
      <c r="CT75" s="265">
        <v>1</v>
      </c>
      <c r="CU75" s="300">
        <v>1</v>
      </c>
      <c r="CV75" s="293">
        <v>2</v>
      </c>
      <c r="CW75" s="265">
        <v>0</v>
      </c>
      <c r="CX75" s="279">
        <v>1</v>
      </c>
      <c r="CY75" s="284"/>
      <c r="CZ75" s="270"/>
      <c r="DA75" s="278"/>
      <c r="DB75" s="285">
        <v>2</v>
      </c>
      <c r="DC75" s="265">
        <v>0</v>
      </c>
      <c r="DD75" s="300">
        <v>1</v>
      </c>
      <c r="DE75" s="295"/>
      <c r="DF75" s="270"/>
      <c r="DG75" s="278"/>
      <c r="DH75" s="284"/>
      <c r="DI75" s="270"/>
      <c r="DJ75" s="270"/>
      <c r="DL75" s="139" t="str">
        <f t="shared" si="156"/>
        <v>100G FR, DR+ 2 km QSFP28</v>
      </c>
      <c r="DM75" s="210">
        <f t="shared" si="179"/>
        <v>3000</v>
      </c>
      <c r="DN75" s="210">
        <f t="shared" si="180"/>
        <v>25083</v>
      </c>
      <c r="DO75" s="210">
        <f t="shared" si="181"/>
        <v>0</v>
      </c>
      <c r="DP75" s="210">
        <f t="shared" si="182"/>
        <v>0</v>
      </c>
      <c r="DQ75" s="210">
        <f t="shared" si="183"/>
        <v>0</v>
      </c>
      <c r="DR75" s="210">
        <f t="shared" si="184"/>
        <v>0</v>
      </c>
      <c r="DS75" s="210">
        <f t="shared" si="185"/>
        <v>0</v>
      </c>
      <c r="DT75" s="210">
        <f t="shared" si="186"/>
        <v>0</v>
      </c>
      <c r="DU75" s="210">
        <f t="shared" si="187"/>
        <v>0</v>
      </c>
      <c r="DV75" s="210">
        <f t="shared" si="188"/>
        <v>0</v>
      </c>
      <c r="DW75" s="210">
        <f t="shared" si="189"/>
        <v>0</v>
      </c>
      <c r="DY75" s="139" t="str">
        <f t="shared" si="157"/>
        <v>100G FR, DR+ 2 km QSFP28</v>
      </c>
      <c r="DZ75" s="210">
        <f t="shared" si="190"/>
        <v>0</v>
      </c>
      <c r="EA75" s="210">
        <f t="shared" si="191"/>
        <v>0</v>
      </c>
      <c r="EB75" s="210">
        <f t="shared" si="192"/>
        <v>0</v>
      </c>
      <c r="EC75" s="210">
        <f t="shared" si="193"/>
        <v>0</v>
      </c>
      <c r="ED75" s="210">
        <f t="shared" si="194"/>
        <v>0</v>
      </c>
      <c r="EE75" s="210">
        <f t="shared" si="195"/>
        <v>0</v>
      </c>
      <c r="EF75" s="210">
        <f t="shared" si="196"/>
        <v>0</v>
      </c>
      <c r="EG75" s="210">
        <f t="shared" si="197"/>
        <v>0</v>
      </c>
      <c r="EH75" s="210">
        <f t="shared" si="198"/>
        <v>0</v>
      </c>
      <c r="EI75" s="210">
        <f t="shared" si="199"/>
        <v>0</v>
      </c>
      <c r="EJ75" s="210">
        <f t="shared" si="200"/>
        <v>0</v>
      </c>
      <c r="EL75" s="139" t="str">
        <f t="shared" si="158"/>
        <v>100G FR, DR+ 2 km QSFP28</v>
      </c>
      <c r="EM75" s="210">
        <f t="shared" si="201"/>
        <v>3000</v>
      </c>
      <c r="EN75" s="210">
        <f t="shared" si="202"/>
        <v>25083</v>
      </c>
      <c r="EO75" s="210">
        <f t="shared" si="203"/>
        <v>0</v>
      </c>
      <c r="EP75" s="210">
        <f t="shared" si="204"/>
        <v>0</v>
      </c>
      <c r="EQ75" s="210">
        <f t="shared" si="205"/>
        <v>0</v>
      </c>
      <c r="ER75" s="210">
        <f t="shared" si="206"/>
        <v>0</v>
      </c>
      <c r="ES75" s="210">
        <f t="shared" si="207"/>
        <v>0</v>
      </c>
      <c r="ET75" s="210">
        <f t="shared" si="208"/>
        <v>0</v>
      </c>
      <c r="EU75" s="210">
        <f t="shared" si="209"/>
        <v>0</v>
      </c>
      <c r="EV75" s="210">
        <f t="shared" si="210"/>
        <v>0</v>
      </c>
      <c r="EW75" s="210">
        <f t="shared" si="211"/>
        <v>0</v>
      </c>
      <c r="EY75" s="139" t="str">
        <f t="shared" si="212"/>
        <v>100G FR, DR+ 2 km QSFP28</v>
      </c>
      <c r="EZ75" s="210">
        <f t="shared" si="159"/>
        <v>3000</v>
      </c>
      <c r="FA75" s="210">
        <f t="shared" si="160"/>
        <v>25083</v>
      </c>
      <c r="FB75" s="210">
        <f t="shared" si="161"/>
        <v>0</v>
      </c>
      <c r="FC75" s="210">
        <f t="shared" si="162"/>
        <v>0</v>
      </c>
      <c r="FD75" s="210">
        <f t="shared" si="163"/>
        <v>0</v>
      </c>
      <c r="FE75" s="210">
        <f t="shared" si="164"/>
        <v>0</v>
      </c>
      <c r="FF75" s="210">
        <f t="shared" si="165"/>
        <v>0</v>
      </c>
      <c r="FG75" s="210">
        <f t="shared" si="166"/>
        <v>0</v>
      </c>
      <c r="FH75" s="210">
        <f t="shared" si="167"/>
        <v>0</v>
      </c>
      <c r="FI75" s="210">
        <f t="shared" si="168"/>
        <v>0</v>
      </c>
      <c r="FJ75" s="210">
        <f t="shared" si="169"/>
        <v>0</v>
      </c>
      <c r="FL75" s="139" t="str">
        <f t="shared" si="170"/>
        <v>100G FR, DR+ 2 km QSFP28</v>
      </c>
      <c r="FM75" s="233">
        <f t="shared" si="213"/>
        <v>8.9999999999999993E-3</v>
      </c>
      <c r="FN75" s="233">
        <f t="shared" si="214"/>
        <v>7.5248999999999996E-2</v>
      </c>
      <c r="FO75" s="233">
        <f t="shared" si="215"/>
        <v>0</v>
      </c>
      <c r="FP75" s="233">
        <f t="shared" si="216"/>
        <v>0</v>
      </c>
      <c r="FQ75" s="233">
        <f t="shared" si="217"/>
        <v>0</v>
      </c>
      <c r="FR75" s="233">
        <f t="shared" si="218"/>
        <v>0</v>
      </c>
      <c r="FS75" s="233">
        <f t="shared" si="219"/>
        <v>0</v>
      </c>
      <c r="FT75" s="233">
        <f t="shared" si="220"/>
        <v>0</v>
      </c>
      <c r="FU75" s="233">
        <f t="shared" si="221"/>
        <v>0</v>
      </c>
      <c r="FV75" s="233">
        <f t="shared" si="222"/>
        <v>0</v>
      </c>
      <c r="FW75" s="233">
        <f t="shared" si="223"/>
        <v>0</v>
      </c>
      <c r="FY75" s="139" t="str">
        <f t="shared" si="171"/>
        <v>100G FR, DR+ 2 km QSFP28</v>
      </c>
      <c r="FZ75" s="233">
        <f t="shared" si="224"/>
        <v>0</v>
      </c>
      <c r="GA75" s="233">
        <f t="shared" si="225"/>
        <v>0</v>
      </c>
      <c r="GB75" s="233">
        <f t="shared" si="226"/>
        <v>0</v>
      </c>
      <c r="GC75" s="233">
        <f t="shared" si="227"/>
        <v>0</v>
      </c>
      <c r="GD75" s="233">
        <f t="shared" si="228"/>
        <v>0</v>
      </c>
      <c r="GE75" s="233">
        <f t="shared" si="229"/>
        <v>0</v>
      </c>
      <c r="GF75" s="233">
        <f t="shared" si="230"/>
        <v>0</v>
      </c>
      <c r="GG75" s="233">
        <f t="shared" si="231"/>
        <v>0</v>
      </c>
      <c r="GH75" s="233">
        <f t="shared" si="232"/>
        <v>0</v>
      </c>
      <c r="GI75" s="233">
        <f t="shared" si="233"/>
        <v>0</v>
      </c>
      <c r="GJ75" s="233">
        <f t="shared" si="234"/>
        <v>0</v>
      </c>
      <c r="GL75" s="139" t="str">
        <f t="shared" si="172"/>
        <v>100G FR, DR+ 2 km QSFP28</v>
      </c>
      <c r="GM75" s="310">
        <f t="shared" si="235"/>
        <v>1.4999999999999999E-2</v>
      </c>
      <c r="GN75" s="310">
        <f t="shared" si="236"/>
        <v>0.125415</v>
      </c>
      <c r="GO75" s="310">
        <f t="shared" si="237"/>
        <v>0</v>
      </c>
      <c r="GP75" s="310">
        <f t="shared" si="238"/>
        <v>0</v>
      </c>
      <c r="GQ75" s="310">
        <f t="shared" si="239"/>
        <v>0</v>
      </c>
      <c r="GR75" s="310">
        <f t="shared" si="240"/>
        <v>0</v>
      </c>
      <c r="GS75" s="310">
        <f t="shared" si="241"/>
        <v>0</v>
      </c>
      <c r="GT75" s="310">
        <f t="shared" si="242"/>
        <v>0</v>
      </c>
      <c r="GU75" s="310">
        <f t="shared" si="243"/>
        <v>0</v>
      </c>
      <c r="GV75" s="310">
        <f t="shared" si="244"/>
        <v>0</v>
      </c>
      <c r="GW75" s="310">
        <f t="shared" si="245"/>
        <v>0</v>
      </c>
      <c r="GY75" s="139" t="str">
        <f t="shared" si="246"/>
        <v>100G FR, DR+ 2 km QSFP28</v>
      </c>
      <c r="GZ75" s="307">
        <f>IF(EZ75=0,"",($HE$5*10^-6*Ethernet!P743*'Lenses &amp; detectors'!EZ75))</f>
        <v>0.09</v>
      </c>
      <c r="HA75" s="307">
        <f>IF(FA75=0,"",($HE$5*10^-6*Ethernet!Q743*'Lenses &amp; detectors'!FA75))</f>
        <v>0.38753234999999997</v>
      </c>
      <c r="HB75" s="307" t="str">
        <f>IF(FB75=0,"",($HE$5*10^-6*Ethernet!R743*'Lenses &amp; detectors'!FB75))</f>
        <v/>
      </c>
      <c r="HC75" s="307" t="str">
        <f>IF(FC75=0,"",($HE$5*10^-6*Ethernet!S743*'Lenses &amp; detectors'!FC75))</f>
        <v/>
      </c>
      <c r="HD75" s="307" t="str">
        <f>IF(FD75=0,"",($HE$5*10^-6*Ethernet!T743*'Lenses &amp; detectors'!FD75))</f>
        <v/>
      </c>
      <c r="HE75" s="307" t="str">
        <f>IF(FE75=0,"",($HE$5*10^-6*Ethernet!U743*'Lenses &amp; detectors'!FE75))</f>
        <v/>
      </c>
      <c r="HF75" s="307" t="str">
        <f>IF(FF75=0,"",($HE$5*10^-6*Ethernet!V743*'Lenses &amp; detectors'!FF75))</f>
        <v/>
      </c>
      <c r="HG75" s="307" t="str">
        <f>IF(FG75=0,"",($HE$5*10^-6*Ethernet!W743*'Lenses &amp; detectors'!FG75))</f>
        <v/>
      </c>
      <c r="HH75" s="307" t="str">
        <f>IF(FH75=0,"",($HE$5*10^-6*Ethernet!X743*'Lenses &amp; detectors'!FH75))</f>
        <v/>
      </c>
      <c r="HI75" s="307" t="str">
        <f>IF(FI75=0,"",($HE$5*10^-6*Ethernet!Y743*'Lenses &amp; detectors'!FI75))</f>
        <v/>
      </c>
      <c r="HJ75" s="307" t="str">
        <f>IF(FJ75=0,"",($HE$5*10^-6*Ethernet!Z743*'Lenses &amp; detectors'!FJ75))</f>
        <v/>
      </c>
      <c r="HL75" s="139" t="str">
        <f t="shared" si="247"/>
        <v>100G FR, DR+ 2 km QSFP28</v>
      </c>
      <c r="HM75" s="233">
        <f t="shared" si="248"/>
        <v>3</v>
      </c>
      <c r="HN75" s="233">
        <f t="shared" si="249"/>
        <v>3</v>
      </c>
      <c r="HO75" s="233" t="str">
        <f t="shared" si="250"/>
        <v/>
      </c>
      <c r="HP75" s="233" t="str">
        <f t="shared" si="251"/>
        <v/>
      </c>
      <c r="HQ75" s="233" t="str">
        <f t="shared" si="252"/>
        <v/>
      </c>
      <c r="HR75" s="233" t="str">
        <f t="shared" si="253"/>
        <v/>
      </c>
      <c r="HS75" s="233" t="str">
        <f t="shared" si="254"/>
        <v/>
      </c>
      <c r="HT75" s="233" t="str">
        <f t="shared" si="255"/>
        <v/>
      </c>
      <c r="HU75" s="233" t="str">
        <f t="shared" si="256"/>
        <v/>
      </c>
      <c r="HV75" s="233" t="str">
        <f t="shared" si="257"/>
        <v/>
      </c>
      <c r="HW75" s="233" t="str">
        <f t="shared" si="258"/>
        <v/>
      </c>
      <c r="HY75" s="139" t="str">
        <f t="shared" si="259"/>
        <v>100G FR, DR+ 2 km QSFP28</v>
      </c>
      <c r="HZ75" s="233" t="str">
        <f t="shared" si="260"/>
        <v/>
      </c>
      <c r="IA75" s="233" t="str">
        <f t="shared" si="261"/>
        <v/>
      </c>
      <c r="IB75" s="233" t="str">
        <f t="shared" si="262"/>
        <v/>
      </c>
      <c r="IC75" s="233" t="str">
        <f t="shared" si="263"/>
        <v/>
      </c>
      <c r="ID75" s="233" t="str">
        <f t="shared" si="264"/>
        <v/>
      </c>
      <c r="IE75" s="233" t="str">
        <f t="shared" si="265"/>
        <v/>
      </c>
      <c r="IF75" s="233" t="str">
        <f t="shared" si="266"/>
        <v/>
      </c>
      <c r="IG75" s="233" t="str">
        <f t="shared" si="267"/>
        <v/>
      </c>
      <c r="IH75" s="233" t="str">
        <f t="shared" si="268"/>
        <v/>
      </c>
      <c r="II75" s="233" t="str">
        <f t="shared" si="269"/>
        <v/>
      </c>
      <c r="IJ75" s="233" t="str">
        <f t="shared" si="270"/>
        <v/>
      </c>
      <c r="IL75" s="139" t="str">
        <f t="shared" si="271"/>
        <v>100G FR, DR+ 2 km QSFP28</v>
      </c>
      <c r="IM75" s="233">
        <f t="shared" si="272"/>
        <v>5</v>
      </c>
      <c r="IN75" s="233">
        <f t="shared" si="273"/>
        <v>5</v>
      </c>
      <c r="IO75" s="233" t="str">
        <f t="shared" si="274"/>
        <v/>
      </c>
      <c r="IP75" s="233" t="str">
        <f t="shared" si="275"/>
        <v/>
      </c>
      <c r="IQ75" s="233" t="str">
        <f t="shared" si="276"/>
        <v/>
      </c>
      <c r="IR75" s="233" t="str">
        <f t="shared" si="277"/>
        <v/>
      </c>
      <c r="IS75" s="233" t="str">
        <f t="shared" si="278"/>
        <v/>
      </c>
      <c r="IT75" s="233" t="str">
        <f t="shared" si="279"/>
        <v/>
      </c>
      <c r="IU75" s="233" t="str">
        <f t="shared" si="280"/>
        <v/>
      </c>
      <c r="IV75" s="233" t="str">
        <f t="shared" si="281"/>
        <v/>
      </c>
      <c r="IW75" s="233" t="str">
        <f t="shared" si="282"/>
        <v/>
      </c>
      <c r="IY75" s="139" t="str">
        <f t="shared" si="283"/>
        <v>100G FR, DR+ 2 km QSFP28</v>
      </c>
      <c r="IZ75" s="233">
        <f t="shared" si="284"/>
        <v>30</v>
      </c>
      <c r="JA75" s="233">
        <f t="shared" si="285"/>
        <v>15.45</v>
      </c>
      <c r="JB75" s="233" t="str">
        <f t="shared" si="286"/>
        <v/>
      </c>
      <c r="JC75" s="233" t="str">
        <f t="shared" si="287"/>
        <v/>
      </c>
      <c r="JD75" s="233" t="str">
        <f t="shared" si="288"/>
        <v/>
      </c>
      <c r="JE75" s="233" t="str">
        <f t="shared" si="289"/>
        <v/>
      </c>
      <c r="JF75" s="233" t="str">
        <f t="shared" si="290"/>
        <v/>
      </c>
      <c r="JG75" s="233" t="str">
        <f t="shared" si="291"/>
        <v/>
      </c>
      <c r="JH75" s="233" t="str">
        <f t="shared" si="292"/>
        <v/>
      </c>
      <c r="JI75" s="233" t="str">
        <f t="shared" si="293"/>
        <v/>
      </c>
      <c r="JJ75" s="233" t="str">
        <f t="shared" si="294"/>
        <v/>
      </c>
    </row>
    <row r="76" spans="1:270">
      <c r="A76" s="110" t="s">
        <v>34</v>
      </c>
      <c r="B76" s="139" t="str">
        <f>Ethernet!B224</f>
        <v>100G LR4 10 km CFP</v>
      </c>
      <c r="C76" s="210">
        <f>Ethernet!C224</f>
        <v>0</v>
      </c>
      <c r="D76" s="210">
        <f>Ethernet!D224</f>
        <v>0</v>
      </c>
      <c r="E76" s="210">
        <f>Ethernet!E224</f>
        <v>0</v>
      </c>
      <c r="F76" s="210">
        <f>Ethernet!F224</f>
        <v>0</v>
      </c>
      <c r="G76" s="210">
        <f>Ethernet!G224</f>
        <v>0</v>
      </c>
      <c r="H76" s="210">
        <f>Ethernet!H224</f>
        <v>0</v>
      </c>
      <c r="I76" s="210">
        <f>Ethernet!I224</f>
        <v>0</v>
      </c>
      <c r="J76" s="210">
        <f>Ethernet!J224</f>
        <v>0</v>
      </c>
      <c r="K76" s="210">
        <f>Ethernet!K224</f>
        <v>0</v>
      </c>
      <c r="L76" s="210">
        <f>Ethernet!L224</f>
        <v>0</v>
      </c>
      <c r="M76" s="210">
        <f>Ethernet!M224</f>
        <v>0</v>
      </c>
      <c r="O76" s="139" t="str">
        <f t="shared" si="173"/>
        <v>100G LR4 10 km CFP</v>
      </c>
      <c r="P76" s="210">
        <f>Ethernet!C310</f>
        <v>38716</v>
      </c>
      <c r="Q76" s="210">
        <f>Ethernet!D310</f>
        <v>28569</v>
      </c>
      <c r="R76" s="210">
        <f>Ethernet!E310</f>
        <v>0</v>
      </c>
      <c r="S76" s="210">
        <f>Ethernet!F310</f>
        <v>0</v>
      </c>
      <c r="T76" s="210">
        <f>Ethernet!G310</f>
        <v>0</v>
      </c>
      <c r="U76" s="210">
        <f>Ethernet!H310</f>
        <v>0</v>
      </c>
      <c r="V76" s="210">
        <f>Ethernet!I310</f>
        <v>0</v>
      </c>
      <c r="W76" s="210">
        <f>Ethernet!J310</f>
        <v>0</v>
      </c>
      <c r="X76" s="210">
        <f>Ethernet!K310</f>
        <v>0</v>
      </c>
      <c r="Y76" s="210">
        <f>Ethernet!L310</f>
        <v>0</v>
      </c>
      <c r="Z76" s="210">
        <f>Ethernet!M310</f>
        <v>0</v>
      </c>
      <c r="AB76" s="139" t="str">
        <f t="shared" si="174"/>
        <v>100G LR4 10 km CFP</v>
      </c>
      <c r="AC76" s="210">
        <f>Ethernet!C138</f>
        <v>0</v>
      </c>
      <c r="AD76" s="210">
        <f>Ethernet!D138</f>
        <v>0</v>
      </c>
      <c r="AE76" s="210">
        <f>Ethernet!E138</f>
        <v>0</v>
      </c>
      <c r="AF76" s="210">
        <f>Ethernet!F138</f>
        <v>0</v>
      </c>
      <c r="AG76" s="210">
        <f>Ethernet!G138</f>
        <v>0</v>
      </c>
      <c r="AH76" s="210">
        <f>Ethernet!H138</f>
        <v>0</v>
      </c>
      <c r="AI76" s="210">
        <f>Ethernet!I138</f>
        <v>0</v>
      </c>
      <c r="AJ76" s="210">
        <f>Ethernet!J138</f>
        <v>0</v>
      </c>
      <c r="AK76" s="210">
        <f>Ethernet!K138</f>
        <v>0</v>
      </c>
      <c r="AL76" s="210">
        <f>Ethernet!L138</f>
        <v>0</v>
      </c>
      <c r="AM76" s="210">
        <f>Ethernet!M138</f>
        <v>0</v>
      </c>
      <c r="AO76" s="139" t="str">
        <f t="shared" si="175"/>
        <v>100G LR4 10 km CFP</v>
      </c>
      <c r="AP76" s="210">
        <f>Ethernet!C396</f>
        <v>0</v>
      </c>
      <c r="AQ76" s="210">
        <f>Ethernet!D396</f>
        <v>0</v>
      </c>
      <c r="AR76" s="210">
        <f>Ethernet!E396</f>
        <v>0</v>
      </c>
      <c r="AS76" s="210">
        <f>Ethernet!F396</f>
        <v>0</v>
      </c>
      <c r="AT76" s="210">
        <f>Ethernet!G396</f>
        <v>0</v>
      </c>
      <c r="AU76" s="210">
        <f>Ethernet!H396</f>
        <v>0</v>
      </c>
      <c r="AV76" s="210">
        <f>Ethernet!I396</f>
        <v>0</v>
      </c>
      <c r="AW76" s="210">
        <f>Ethernet!J396</f>
        <v>0</v>
      </c>
      <c r="AX76" s="210">
        <f>Ethernet!K396</f>
        <v>0</v>
      </c>
      <c r="AY76" s="210">
        <f>Ethernet!L396</f>
        <v>0</v>
      </c>
      <c r="AZ76" s="210">
        <f>Ethernet!M396</f>
        <v>0</v>
      </c>
      <c r="BB76" s="139" t="str">
        <f t="shared" si="176"/>
        <v>100G LR4 10 km CFP</v>
      </c>
      <c r="BC76" s="210">
        <f>Ethernet!C482</f>
        <v>0</v>
      </c>
      <c r="BD76" s="210">
        <f>Ethernet!D482</f>
        <v>0</v>
      </c>
      <c r="BE76" s="210">
        <f>Ethernet!E482</f>
        <v>0</v>
      </c>
      <c r="BF76" s="210">
        <f>Ethernet!F482</f>
        <v>0</v>
      </c>
      <c r="BG76" s="210">
        <f>Ethernet!G482</f>
        <v>0</v>
      </c>
      <c r="BH76" s="210">
        <f>Ethernet!H482</f>
        <v>0</v>
      </c>
      <c r="BI76" s="210">
        <f>Ethernet!I482</f>
        <v>0</v>
      </c>
      <c r="BJ76" s="210">
        <f>Ethernet!J482</f>
        <v>0</v>
      </c>
      <c r="BK76" s="210">
        <f>Ethernet!K482</f>
        <v>0</v>
      </c>
      <c r="BL76" s="210">
        <f>Ethernet!L482</f>
        <v>0</v>
      </c>
      <c r="BM76" s="210">
        <f>Ethernet!M482</f>
        <v>0</v>
      </c>
      <c r="BO76" s="139" t="str">
        <f t="shared" si="177"/>
        <v>100G LR4 10 km CFP</v>
      </c>
      <c r="BP76" s="272"/>
      <c r="BQ76" s="272"/>
      <c r="BR76" s="272"/>
      <c r="BS76" s="272"/>
      <c r="BT76" s="272"/>
      <c r="BU76" s="272"/>
      <c r="BV76" s="272"/>
      <c r="BW76" s="272"/>
      <c r="BX76" s="272"/>
      <c r="BY76" s="272"/>
      <c r="BZ76" s="272"/>
      <c r="CB76" s="139" t="str">
        <f t="shared" si="178"/>
        <v>100G LR4 10 km CFP</v>
      </c>
      <c r="CC76" s="272"/>
      <c r="CD76" s="272"/>
      <c r="CE76" s="272"/>
      <c r="CF76" s="272"/>
      <c r="CG76" s="272"/>
      <c r="CH76" s="272"/>
      <c r="CI76" s="272"/>
      <c r="CJ76" s="272"/>
      <c r="CK76" s="272"/>
      <c r="CL76" s="272"/>
      <c r="CM76" s="272"/>
      <c r="CN76" s="214"/>
      <c r="CP76" s="270"/>
      <c r="CQ76" s="270"/>
      <c r="CR76" s="301"/>
      <c r="CS76" s="293">
        <v>1</v>
      </c>
      <c r="CT76" s="265">
        <v>1</v>
      </c>
      <c r="CU76" s="300">
        <v>1</v>
      </c>
      <c r="CV76" s="295"/>
      <c r="CW76" s="270"/>
      <c r="CX76" s="278"/>
      <c r="CY76" s="284"/>
      <c r="CZ76" s="270"/>
      <c r="DA76" s="278"/>
      <c r="DB76" s="285">
        <v>2</v>
      </c>
      <c r="DC76" s="265">
        <v>0</v>
      </c>
      <c r="DD76" s="300">
        <v>1</v>
      </c>
      <c r="DE76" s="295"/>
      <c r="DF76" s="270"/>
      <c r="DG76" s="278"/>
      <c r="DH76" s="284"/>
      <c r="DI76" s="270"/>
      <c r="DJ76" s="270"/>
      <c r="DL76" s="139" t="str">
        <f t="shared" si="156"/>
        <v>100G LR4 10 km CFP</v>
      </c>
      <c r="DM76" s="210">
        <f t="shared" si="179"/>
        <v>38716</v>
      </c>
      <c r="DN76" s="210">
        <f t="shared" si="180"/>
        <v>28569</v>
      </c>
      <c r="DO76" s="210">
        <f t="shared" si="181"/>
        <v>0</v>
      </c>
      <c r="DP76" s="210">
        <f t="shared" si="182"/>
        <v>0</v>
      </c>
      <c r="DQ76" s="210">
        <f t="shared" si="183"/>
        <v>0</v>
      </c>
      <c r="DR76" s="210">
        <f t="shared" si="184"/>
        <v>0</v>
      </c>
      <c r="DS76" s="210">
        <f t="shared" si="185"/>
        <v>0</v>
      </c>
      <c r="DT76" s="210">
        <f t="shared" si="186"/>
        <v>0</v>
      </c>
      <c r="DU76" s="210">
        <f t="shared" si="187"/>
        <v>0</v>
      </c>
      <c r="DV76" s="210">
        <f t="shared" si="188"/>
        <v>0</v>
      </c>
      <c r="DW76" s="210">
        <f t="shared" si="189"/>
        <v>0</v>
      </c>
      <c r="DY76" s="139" t="str">
        <f t="shared" si="157"/>
        <v>100G LR4 10 km CFP</v>
      </c>
      <c r="DZ76" s="210">
        <f t="shared" si="190"/>
        <v>0</v>
      </c>
      <c r="EA76" s="210">
        <f t="shared" si="191"/>
        <v>0</v>
      </c>
      <c r="EB76" s="210">
        <f t="shared" si="192"/>
        <v>0</v>
      </c>
      <c r="EC76" s="210">
        <f t="shared" si="193"/>
        <v>0</v>
      </c>
      <c r="ED76" s="210">
        <f t="shared" si="194"/>
        <v>0</v>
      </c>
      <c r="EE76" s="210">
        <f t="shared" si="195"/>
        <v>0</v>
      </c>
      <c r="EF76" s="210">
        <f t="shared" si="196"/>
        <v>0</v>
      </c>
      <c r="EG76" s="210">
        <f t="shared" si="197"/>
        <v>0</v>
      </c>
      <c r="EH76" s="210">
        <f t="shared" si="198"/>
        <v>0</v>
      </c>
      <c r="EI76" s="210">
        <f t="shared" si="199"/>
        <v>0</v>
      </c>
      <c r="EJ76" s="210">
        <f t="shared" si="200"/>
        <v>0</v>
      </c>
      <c r="EL76" s="139" t="str">
        <f t="shared" si="158"/>
        <v>100G LR4 10 km CFP</v>
      </c>
      <c r="EM76" s="210">
        <f t="shared" si="201"/>
        <v>38716</v>
      </c>
      <c r="EN76" s="210">
        <f t="shared" si="202"/>
        <v>28569</v>
      </c>
      <c r="EO76" s="210">
        <f t="shared" si="203"/>
        <v>0</v>
      </c>
      <c r="EP76" s="210">
        <f t="shared" si="204"/>
        <v>0</v>
      </c>
      <c r="EQ76" s="210">
        <f t="shared" si="205"/>
        <v>0</v>
      </c>
      <c r="ER76" s="210">
        <f t="shared" si="206"/>
        <v>0</v>
      </c>
      <c r="ES76" s="210">
        <f t="shared" si="207"/>
        <v>0</v>
      </c>
      <c r="ET76" s="210">
        <f t="shared" si="208"/>
        <v>0</v>
      </c>
      <c r="EU76" s="210">
        <f t="shared" si="209"/>
        <v>0</v>
      </c>
      <c r="EV76" s="210">
        <f t="shared" si="210"/>
        <v>0</v>
      </c>
      <c r="EW76" s="210">
        <f t="shared" si="211"/>
        <v>0</v>
      </c>
      <c r="EY76" s="139" t="str">
        <f t="shared" si="212"/>
        <v>100G LR4 10 km CFP</v>
      </c>
      <c r="EZ76" s="210">
        <f t="shared" si="159"/>
        <v>38716</v>
      </c>
      <c r="FA76" s="210">
        <f t="shared" si="160"/>
        <v>28569</v>
      </c>
      <c r="FB76" s="210">
        <f t="shared" si="161"/>
        <v>0</v>
      </c>
      <c r="FC76" s="210">
        <f t="shared" si="162"/>
        <v>0</v>
      </c>
      <c r="FD76" s="210">
        <f t="shared" si="163"/>
        <v>0</v>
      </c>
      <c r="FE76" s="210">
        <f t="shared" si="164"/>
        <v>0</v>
      </c>
      <c r="FF76" s="210">
        <f t="shared" si="165"/>
        <v>0</v>
      </c>
      <c r="FG76" s="210">
        <f t="shared" si="166"/>
        <v>0</v>
      </c>
      <c r="FH76" s="210">
        <f t="shared" si="167"/>
        <v>0</v>
      </c>
      <c r="FI76" s="210">
        <f t="shared" si="168"/>
        <v>0</v>
      </c>
      <c r="FJ76" s="210">
        <f t="shared" si="169"/>
        <v>0</v>
      </c>
      <c r="FL76" s="139" t="str">
        <f t="shared" si="170"/>
        <v>100G LR4 10 km CFP</v>
      </c>
      <c r="FM76" s="233">
        <f t="shared" si="213"/>
        <v>0.116148</v>
      </c>
      <c r="FN76" s="233">
        <f t="shared" si="214"/>
        <v>8.5707000000000005E-2</v>
      </c>
      <c r="FO76" s="233">
        <f t="shared" si="215"/>
        <v>0</v>
      </c>
      <c r="FP76" s="233">
        <f t="shared" si="216"/>
        <v>0</v>
      </c>
      <c r="FQ76" s="233">
        <f t="shared" si="217"/>
        <v>0</v>
      </c>
      <c r="FR76" s="233">
        <f t="shared" si="218"/>
        <v>0</v>
      </c>
      <c r="FS76" s="233">
        <f t="shared" si="219"/>
        <v>0</v>
      </c>
      <c r="FT76" s="233">
        <f t="shared" si="220"/>
        <v>0</v>
      </c>
      <c r="FU76" s="233">
        <f t="shared" si="221"/>
        <v>0</v>
      </c>
      <c r="FV76" s="233">
        <f t="shared" si="222"/>
        <v>0</v>
      </c>
      <c r="FW76" s="233">
        <f t="shared" si="223"/>
        <v>0</v>
      </c>
      <c r="FY76" s="139" t="str">
        <f t="shared" si="171"/>
        <v>100G LR4 10 km CFP</v>
      </c>
      <c r="FZ76" s="233">
        <f t="shared" si="224"/>
        <v>0</v>
      </c>
      <c r="GA76" s="233">
        <f t="shared" si="225"/>
        <v>0</v>
      </c>
      <c r="GB76" s="233">
        <f t="shared" si="226"/>
        <v>0</v>
      </c>
      <c r="GC76" s="233">
        <f t="shared" si="227"/>
        <v>0</v>
      </c>
      <c r="GD76" s="233">
        <f t="shared" si="228"/>
        <v>0</v>
      </c>
      <c r="GE76" s="233">
        <f t="shared" si="229"/>
        <v>0</v>
      </c>
      <c r="GF76" s="233">
        <f t="shared" si="230"/>
        <v>0</v>
      </c>
      <c r="GG76" s="233">
        <f t="shared" si="231"/>
        <v>0</v>
      </c>
      <c r="GH76" s="233">
        <f t="shared" si="232"/>
        <v>0</v>
      </c>
      <c r="GI76" s="233">
        <f t="shared" si="233"/>
        <v>0</v>
      </c>
      <c r="GJ76" s="233">
        <f t="shared" si="234"/>
        <v>0</v>
      </c>
      <c r="GL76" s="139" t="str">
        <f t="shared" si="172"/>
        <v>100G LR4 10 km CFP</v>
      </c>
      <c r="GM76" s="310">
        <f t="shared" si="235"/>
        <v>0.19358</v>
      </c>
      <c r="GN76" s="310">
        <f t="shared" si="236"/>
        <v>0.142845</v>
      </c>
      <c r="GO76" s="310">
        <f t="shared" si="237"/>
        <v>0</v>
      </c>
      <c r="GP76" s="310">
        <f t="shared" si="238"/>
        <v>0</v>
      </c>
      <c r="GQ76" s="310">
        <f t="shared" si="239"/>
        <v>0</v>
      </c>
      <c r="GR76" s="310">
        <f t="shared" si="240"/>
        <v>0</v>
      </c>
      <c r="GS76" s="310">
        <f t="shared" si="241"/>
        <v>0</v>
      </c>
      <c r="GT76" s="310">
        <f t="shared" si="242"/>
        <v>0</v>
      </c>
      <c r="GU76" s="310">
        <f t="shared" si="243"/>
        <v>0</v>
      </c>
      <c r="GV76" s="310">
        <f t="shared" si="244"/>
        <v>0</v>
      </c>
      <c r="GW76" s="310">
        <f t="shared" si="245"/>
        <v>0</v>
      </c>
      <c r="GY76" s="139" t="str">
        <f t="shared" si="246"/>
        <v>100G LR4 10 km CFP</v>
      </c>
      <c r="GZ76" s="307">
        <f>IF(EZ76=0,"",($HE$5*10^-6*Ethernet!P744*'Lenses &amp; detectors'!EZ76))</f>
        <v>6.1091904124455461</v>
      </c>
      <c r="HA76" s="307">
        <f>IF(FA76=0,"",($HE$5*10^-6*Ethernet!Q744*'Lenses &amp; detectors'!FA76))</f>
        <v>3.1560069756167204</v>
      </c>
      <c r="HB76" s="307" t="str">
        <f>IF(FB76=0,"",($HE$5*10^-6*Ethernet!R744*'Lenses &amp; detectors'!FB76))</f>
        <v/>
      </c>
      <c r="HC76" s="307" t="str">
        <f>IF(FC76=0,"",($HE$5*10^-6*Ethernet!S744*'Lenses &amp; detectors'!FC76))</f>
        <v/>
      </c>
      <c r="HD76" s="307" t="str">
        <f>IF(FD76=0,"",($HE$5*10^-6*Ethernet!T744*'Lenses &amp; detectors'!FD76))</f>
        <v/>
      </c>
      <c r="HE76" s="307" t="str">
        <f>IF(FE76=0,"",($HE$5*10^-6*Ethernet!U744*'Lenses &amp; detectors'!FE76))</f>
        <v/>
      </c>
      <c r="HF76" s="307" t="str">
        <f>IF(FF76=0,"",($HE$5*10^-6*Ethernet!V744*'Lenses &amp; detectors'!FF76))</f>
        <v/>
      </c>
      <c r="HG76" s="307" t="str">
        <f>IF(FG76=0,"",($HE$5*10^-6*Ethernet!W744*'Lenses &amp; detectors'!FG76))</f>
        <v/>
      </c>
      <c r="HH76" s="307" t="str">
        <f>IF(FH76=0,"",($HE$5*10^-6*Ethernet!X744*'Lenses &amp; detectors'!FH76))</f>
        <v/>
      </c>
      <c r="HI76" s="307" t="str">
        <f>IF(FI76=0,"",($HE$5*10^-6*Ethernet!Y744*'Lenses &amp; detectors'!FI76))</f>
        <v/>
      </c>
      <c r="HJ76" s="307" t="str">
        <f>IF(FJ76=0,"",($HE$5*10^-6*Ethernet!Z744*'Lenses &amp; detectors'!FJ76))</f>
        <v/>
      </c>
      <c r="HL76" s="139" t="str">
        <f t="shared" si="247"/>
        <v>100G LR4 10 km CFP</v>
      </c>
      <c r="HM76" s="233">
        <f t="shared" si="248"/>
        <v>3</v>
      </c>
      <c r="HN76" s="233">
        <f t="shared" si="249"/>
        <v>3</v>
      </c>
      <c r="HO76" s="233" t="str">
        <f t="shared" si="250"/>
        <v/>
      </c>
      <c r="HP76" s="233" t="str">
        <f t="shared" si="251"/>
        <v/>
      </c>
      <c r="HQ76" s="233" t="str">
        <f t="shared" si="252"/>
        <v/>
      </c>
      <c r="HR76" s="233" t="str">
        <f t="shared" si="253"/>
        <v/>
      </c>
      <c r="HS76" s="233" t="str">
        <f t="shared" si="254"/>
        <v/>
      </c>
      <c r="HT76" s="233" t="str">
        <f t="shared" si="255"/>
        <v/>
      </c>
      <c r="HU76" s="233" t="str">
        <f t="shared" si="256"/>
        <v/>
      </c>
      <c r="HV76" s="233" t="str">
        <f t="shared" si="257"/>
        <v/>
      </c>
      <c r="HW76" s="233" t="str">
        <f t="shared" si="258"/>
        <v/>
      </c>
      <c r="HY76" s="139" t="str">
        <f t="shared" si="259"/>
        <v>100G LR4 10 km CFP</v>
      </c>
      <c r="HZ76" s="233" t="str">
        <f t="shared" si="260"/>
        <v/>
      </c>
      <c r="IA76" s="233" t="str">
        <f t="shared" si="261"/>
        <v/>
      </c>
      <c r="IB76" s="233" t="str">
        <f t="shared" si="262"/>
        <v/>
      </c>
      <c r="IC76" s="233" t="str">
        <f t="shared" si="263"/>
        <v/>
      </c>
      <c r="ID76" s="233" t="str">
        <f t="shared" si="264"/>
        <v/>
      </c>
      <c r="IE76" s="233" t="str">
        <f t="shared" si="265"/>
        <v/>
      </c>
      <c r="IF76" s="233" t="str">
        <f t="shared" si="266"/>
        <v/>
      </c>
      <c r="IG76" s="233" t="str">
        <f t="shared" si="267"/>
        <v/>
      </c>
      <c r="IH76" s="233" t="str">
        <f t="shared" si="268"/>
        <v/>
      </c>
      <c r="II76" s="233" t="str">
        <f t="shared" si="269"/>
        <v/>
      </c>
      <c r="IJ76" s="233" t="str">
        <f t="shared" si="270"/>
        <v/>
      </c>
      <c r="IL76" s="139" t="str">
        <f t="shared" si="271"/>
        <v>100G LR4 10 km CFP</v>
      </c>
      <c r="IM76" s="233">
        <f t="shared" si="272"/>
        <v>5</v>
      </c>
      <c r="IN76" s="233">
        <f t="shared" si="273"/>
        <v>5</v>
      </c>
      <c r="IO76" s="233" t="str">
        <f t="shared" si="274"/>
        <v/>
      </c>
      <c r="IP76" s="233" t="str">
        <f t="shared" si="275"/>
        <v/>
      </c>
      <c r="IQ76" s="233" t="str">
        <f t="shared" si="276"/>
        <v/>
      </c>
      <c r="IR76" s="233" t="str">
        <f t="shared" si="277"/>
        <v/>
      </c>
      <c r="IS76" s="233" t="str">
        <f t="shared" si="278"/>
        <v/>
      </c>
      <c r="IT76" s="233" t="str">
        <f t="shared" si="279"/>
        <v/>
      </c>
      <c r="IU76" s="233" t="str">
        <f t="shared" si="280"/>
        <v/>
      </c>
      <c r="IV76" s="233" t="str">
        <f t="shared" si="281"/>
        <v/>
      </c>
      <c r="IW76" s="233" t="str">
        <f t="shared" si="282"/>
        <v/>
      </c>
      <c r="IY76" s="139" t="str">
        <f t="shared" si="283"/>
        <v>100G LR4 10 km CFP</v>
      </c>
      <c r="IZ76" s="233">
        <f t="shared" si="284"/>
        <v>157.7949791415835</v>
      </c>
      <c r="JA76" s="233">
        <f t="shared" si="285"/>
        <v>110.46963406548079</v>
      </c>
      <c r="JB76" s="233" t="str">
        <f t="shared" si="286"/>
        <v/>
      </c>
      <c r="JC76" s="233" t="str">
        <f t="shared" si="287"/>
        <v/>
      </c>
      <c r="JD76" s="233" t="str">
        <f t="shared" si="288"/>
        <v/>
      </c>
      <c r="JE76" s="233" t="str">
        <f t="shared" si="289"/>
        <v/>
      </c>
      <c r="JF76" s="233" t="str">
        <f t="shared" si="290"/>
        <v/>
      </c>
      <c r="JG76" s="233" t="str">
        <f t="shared" si="291"/>
        <v/>
      </c>
      <c r="JH76" s="233" t="str">
        <f t="shared" si="292"/>
        <v/>
      </c>
      <c r="JI76" s="233" t="str">
        <f t="shared" si="293"/>
        <v/>
      </c>
      <c r="JJ76" s="233" t="str">
        <f t="shared" si="294"/>
        <v/>
      </c>
    </row>
    <row r="77" spans="1:270">
      <c r="A77" s="110" t="s">
        <v>34</v>
      </c>
      <c r="B77" s="139" t="str">
        <f>Ethernet!B225</f>
        <v>100G LR4 10 km CFP2/4</v>
      </c>
      <c r="C77" s="210">
        <f>Ethernet!C225</f>
        <v>0</v>
      </c>
      <c r="D77" s="210">
        <f>Ethernet!D225</f>
        <v>0</v>
      </c>
      <c r="E77" s="210">
        <f>Ethernet!E225</f>
        <v>0</v>
      </c>
      <c r="F77" s="210">
        <f>Ethernet!F225</f>
        <v>0</v>
      </c>
      <c r="G77" s="210">
        <f>Ethernet!G225</f>
        <v>0</v>
      </c>
      <c r="H77" s="210">
        <f>Ethernet!H225</f>
        <v>0</v>
      </c>
      <c r="I77" s="210">
        <f>Ethernet!I225</f>
        <v>0</v>
      </c>
      <c r="J77" s="210">
        <f>Ethernet!J225</f>
        <v>0</v>
      </c>
      <c r="K77" s="210">
        <f>Ethernet!K225</f>
        <v>0</v>
      </c>
      <c r="L77" s="210">
        <f>Ethernet!L225</f>
        <v>0</v>
      </c>
      <c r="M77" s="210">
        <f>Ethernet!M225</f>
        <v>0</v>
      </c>
      <c r="O77" s="139" t="str">
        <f t="shared" si="173"/>
        <v>100G LR4 10 km CFP2/4</v>
      </c>
      <c r="P77" s="210">
        <f>Ethernet!C311</f>
        <v>73797</v>
      </c>
      <c r="Q77" s="210">
        <f>Ethernet!D311</f>
        <v>44060</v>
      </c>
      <c r="R77" s="210">
        <f>Ethernet!E311</f>
        <v>0</v>
      </c>
      <c r="S77" s="210">
        <f>Ethernet!F311</f>
        <v>0</v>
      </c>
      <c r="T77" s="210">
        <f>Ethernet!G311</f>
        <v>0</v>
      </c>
      <c r="U77" s="210">
        <f>Ethernet!H311</f>
        <v>0</v>
      </c>
      <c r="V77" s="210">
        <f>Ethernet!I311</f>
        <v>0</v>
      </c>
      <c r="W77" s="210">
        <f>Ethernet!J311</f>
        <v>0</v>
      </c>
      <c r="X77" s="210">
        <f>Ethernet!K311</f>
        <v>0</v>
      </c>
      <c r="Y77" s="210">
        <f>Ethernet!L311</f>
        <v>0</v>
      </c>
      <c r="Z77" s="210">
        <f>Ethernet!M311</f>
        <v>0</v>
      </c>
      <c r="AB77" s="139" t="str">
        <f t="shared" si="174"/>
        <v>100G LR4 10 km CFP2/4</v>
      </c>
      <c r="AC77" s="210">
        <f>Ethernet!C139</f>
        <v>0</v>
      </c>
      <c r="AD77" s="210">
        <f>Ethernet!D139</f>
        <v>0</v>
      </c>
      <c r="AE77" s="210">
        <f>Ethernet!E139</f>
        <v>0</v>
      </c>
      <c r="AF77" s="210">
        <f>Ethernet!F139</f>
        <v>0</v>
      </c>
      <c r="AG77" s="210">
        <f>Ethernet!G139</f>
        <v>0</v>
      </c>
      <c r="AH77" s="210">
        <f>Ethernet!H139</f>
        <v>0</v>
      </c>
      <c r="AI77" s="210">
        <f>Ethernet!I139</f>
        <v>0</v>
      </c>
      <c r="AJ77" s="210">
        <f>Ethernet!J139</f>
        <v>0</v>
      </c>
      <c r="AK77" s="210">
        <f>Ethernet!K139</f>
        <v>0</v>
      </c>
      <c r="AL77" s="210">
        <f>Ethernet!L139</f>
        <v>0</v>
      </c>
      <c r="AM77" s="210">
        <f>Ethernet!M139</f>
        <v>0</v>
      </c>
      <c r="AO77" s="139" t="str">
        <f t="shared" si="175"/>
        <v>100G LR4 10 km CFP2/4</v>
      </c>
      <c r="AP77" s="210">
        <f>Ethernet!C397</f>
        <v>0</v>
      </c>
      <c r="AQ77" s="210">
        <f>Ethernet!D397</f>
        <v>0</v>
      </c>
      <c r="AR77" s="210">
        <f>Ethernet!E397</f>
        <v>0</v>
      </c>
      <c r="AS77" s="210">
        <f>Ethernet!F397</f>
        <v>0</v>
      </c>
      <c r="AT77" s="210">
        <f>Ethernet!G397</f>
        <v>0</v>
      </c>
      <c r="AU77" s="210">
        <f>Ethernet!H397</f>
        <v>0</v>
      </c>
      <c r="AV77" s="210">
        <f>Ethernet!I397</f>
        <v>0</v>
      </c>
      <c r="AW77" s="210">
        <f>Ethernet!J397</f>
        <v>0</v>
      </c>
      <c r="AX77" s="210">
        <f>Ethernet!K397</f>
        <v>0</v>
      </c>
      <c r="AY77" s="210">
        <f>Ethernet!L397</f>
        <v>0</v>
      </c>
      <c r="AZ77" s="210">
        <f>Ethernet!M397</f>
        <v>0</v>
      </c>
      <c r="BB77" s="139" t="str">
        <f t="shared" si="176"/>
        <v>100G LR4 10 km CFP2/4</v>
      </c>
      <c r="BC77" s="210">
        <f>Ethernet!C483</f>
        <v>0</v>
      </c>
      <c r="BD77" s="210">
        <f>Ethernet!D483</f>
        <v>0</v>
      </c>
      <c r="BE77" s="210">
        <f>Ethernet!E483</f>
        <v>0</v>
      </c>
      <c r="BF77" s="210">
        <f>Ethernet!F483</f>
        <v>0</v>
      </c>
      <c r="BG77" s="210">
        <f>Ethernet!G483</f>
        <v>0</v>
      </c>
      <c r="BH77" s="210">
        <f>Ethernet!H483</f>
        <v>0</v>
      </c>
      <c r="BI77" s="210">
        <f>Ethernet!I483</f>
        <v>0</v>
      </c>
      <c r="BJ77" s="210">
        <f>Ethernet!J483</f>
        <v>0</v>
      </c>
      <c r="BK77" s="210">
        <f>Ethernet!K483</f>
        <v>0</v>
      </c>
      <c r="BL77" s="210">
        <f>Ethernet!L483</f>
        <v>0</v>
      </c>
      <c r="BM77" s="210">
        <f>Ethernet!M483</f>
        <v>0</v>
      </c>
      <c r="BO77" s="139" t="str">
        <f t="shared" si="177"/>
        <v>100G LR4 10 km CFP2/4</v>
      </c>
      <c r="BP77" s="272"/>
      <c r="BQ77" s="272"/>
      <c r="BR77" s="272"/>
      <c r="BS77" s="272"/>
      <c r="BT77" s="272"/>
      <c r="BU77" s="272"/>
      <c r="BV77" s="272"/>
      <c r="BW77" s="272"/>
      <c r="BX77" s="272"/>
      <c r="BY77" s="272"/>
      <c r="BZ77" s="272"/>
      <c r="CB77" s="139" t="str">
        <f t="shared" si="178"/>
        <v>100G LR4 10 km CFP2/4</v>
      </c>
      <c r="CC77" s="272"/>
      <c r="CD77" s="272"/>
      <c r="CE77" s="272"/>
      <c r="CF77" s="272"/>
      <c r="CG77" s="272"/>
      <c r="CH77" s="272"/>
      <c r="CI77" s="272"/>
      <c r="CJ77" s="272"/>
      <c r="CK77" s="272"/>
      <c r="CL77" s="272"/>
      <c r="CM77" s="272"/>
      <c r="CN77" s="214"/>
      <c r="CP77" s="270"/>
      <c r="CQ77" s="270"/>
      <c r="CR77" s="301"/>
      <c r="CS77" s="293">
        <v>1</v>
      </c>
      <c r="CT77" s="265">
        <v>1</v>
      </c>
      <c r="CU77" s="300">
        <v>1</v>
      </c>
      <c r="CV77" s="295"/>
      <c r="CW77" s="270"/>
      <c r="CX77" s="278"/>
      <c r="CY77" s="284"/>
      <c r="CZ77" s="270"/>
      <c r="DA77" s="278"/>
      <c r="DB77" s="285">
        <v>2</v>
      </c>
      <c r="DC77" s="265">
        <v>0</v>
      </c>
      <c r="DD77" s="300">
        <v>1</v>
      </c>
      <c r="DE77" s="295"/>
      <c r="DF77" s="270"/>
      <c r="DG77" s="278"/>
      <c r="DH77" s="284"/>
      <c r="DI77" s="270"/>
      <c r="DJ77" s="270"/>
      <c r="DL77" s="139" t="str">
        <f t="shared" si="156"/>
        <v>100G LR4 10 km CFP2/4</v>
      </c>
      <c r="DM77" s="210">
        <f t="shared" si="179"/>
        <v>73797</v>
      </c>
      <c r="DN77" s="210">
        <f t="shared" si="180"/>
        <v>44060</v>
      </c>
      <c r="DO77" s="210">
        <f t="shared" si="181"/>
        <v>0</v>
      </c>
      <c r="DP77" s="210">
        <f t="shared" si="182"/>
        <v>0</v>
      </c>
      <c r="DQ77" s="210">
        <f t="shared" si="183"/>
        <v>0</v>
      </c>
      <c r="DR77" s="210">
        <f t="shared" si="184"/>
        <v>0</v>
      </c>
      <c r="DS77" s="210">
        <f t="shared" si="185"/>
        <v>0</v>
      </c>
      <c r="DT77" s="210">
        <f t="shared" si="186"/>
        <v>0</v>
      </c>
      <c r="DU77" s="210">
        <f t="shared" si="187"/>
        <v>0</v>
      </c>
      <c r="DV77" s="210">
        <f t="shared" si="188"/>
        <v>0</v>
      </c>
      <c r="DW77" s="210">
        <f t="shared" si="189"/>
        <v>0</v>
      </c>
      <c r="DY77" s="139" t="str">
        <f t="shared" si="157"/>
        <v>100G LR4 10 km CFP2/4</v>
      </c>
      <c r="DZ77" s="210">
        <f t="shared" si="190"/>
        <v>0</v>
      </c>
      <c r="EA77" s="210">
        <f t="shared" si="191"/>
        <v>0</v>
      </c>
      <c r="EB77" s="210">
        <f t="shared" si="192"/>
        <v>0</v>
      </c>
      <c r="EC77" s="210">
        <f t="shared" si="193"/>
        <v>0</v>
      </c>
      <c r="ED77" s="210">
        <f t="shared" si="194"/>
        <v>0</v>
      </c>
      <c r="EE77" s="210">
        <f t="shared" si="195"/>
        <v>0</v>
      </c>
      <c r="EF77" s="210">
        <f t="shared" si="196"/>
        <v>0</v>
      </c>
      <c r="EG77" s="210">
        <f t="shared" si="197"/>
        <v>0</v>
      </c>
      <c r="EH77" s="210">
        <f t="shared" si="198"/>
        <v>0</v>
      </c>
      <c r="EI77" s="210">
        <f t="shared" si="199"/>
        <v>0</v>
      </c>
      <c r="EJ77" s="210">
        <f t="shared" si="200"/>
        <v>0</v>
      </c>
      <c r="EL77" s="139" t="str">
        <f t="shared" si="158"/>
        <v>100G LR4 10 km CFP2/4</v>
      </c>
      <c r="EM77" s="210">
        <f t="shared" si="201"/>
        <v>73797</v>
      </c>
      <c r="EN77" s="210">
        <f t="shared" si="202"/>
        <v>44060</v>
      </c>
      <c r="EO77" s="210">
        <f t="shared" si="203"/>
        <v>0</v>
      </c>
      <c r="EP77" s="210">
        <f t="shared" si="204"/>
        <v>0</v>
      </c>
      <c r="EQ77" s="210">
        <f t="shared" si="205"/>
        <v>0</v>
      </c>
      <c r="ER77" s="210">
        <f t="shared" si="206"/>
        <v>0</v>
      </c>
      <c r="ES77" s="210">
        <f t="shared" si="207"/>
        <v>0</v>
      </c>
      <c r="ET77" s="210">
        <f t="shared" si="208"/>
        <v>0</v>
      </c>
      <c r="EU77" s="210">
        <f t="shared" si="209"/>
        <v>0</v>
      </c>
      <c r="EV77" s="210">
        <f t="shared" si="210"/>
        <v>0</v>
      </c>
      <c r="EW77" s="210">
        <f t="shared" si="211"/>
        <v>0</v>
      </c>
      <c r="EY77" s="139" t="str">
        <f t="shared" si="212"/>
        <v>100G LR4 10 km CFP2/4</v>
      </c>
      <c r="EZ77" s="210">
        <f t="shared" si="159"/>
        <v>73797</v>
      </c>
      <c r="FA77" s="210">
        <f t="shared" si="160"/>
        <v>44060</v>
      </c>
      <c r="FB77" s="210">
        <f t="shared" si="161"/>
        <v>0</v>
      </c>
      <c r="FC77" s="210">
        <f t="shared" si="162"/>
        <v>0</v>
      </c>
      <c r="FD77" s="210">
        <f t="shared" si="163"/>
        <v>0</v>
      </c>
      <c r="FE77" s="210">
        <f t="shared" si="164"/>
        <v>0</v>
      </c>
      <c r="FF77" s="210">
        <f t="shared" si="165"/>
        <v>0</v>
      </c>
      <c r="FG77" s="210">
        <f t="shared" si="166"/>
        <v>0</v>
      </c>
      <c r="FH77" s="210">
        <f t="shared" si="167"/>
        <v>0</v>
      </c>
      <c r="FI77" s="210">
        <f t="shared" si="168"/>
        <v>0</v>
      </c>
      <c r="FJ77" s="210">
        <f t="shared" si="169"/>
        <v>0</v>
      </c>
      <c r="FL77" s="139" t="str">
        <f t="shared" si="170"/>
        <v>100G LR4 10 km CFP2/4</v>
      </c>
      <c r="FM77" s="233">
        <f t="shared" si="213"/>
        <v>0.221391</v>
      </c>
      <c r="FN77" s="233">
        <f t="shared" si="214"/>
        <v>0.13217999999999999</v>
      </c>
      <c r="FO77" s="233">
        <f t="shared" si="215"/>
        <v>0</v>
      </c>
      <c r="FP77" s="233">
        <f t="shared" si="216"/>
        <v>0</v>
      </c>
      <c r="FQ77" s="233">
        <f t="shared" si="217"/>
        <v>0</v>
      </c>
      <c r="FR77" s="233">
        <f t="shared" si="218"/>
        <v>0</v>
      </c>
      <c r="FS77" s="233">
        <f t="shared" si="219"/>
        <v>0</v>
      </c>
      <c r="FT77" s="233">
        <f t="shared" si="220"/>
        <v>0</v>
      </c>
      <c r="FU77" s="233">
        <f t="shared" si="221"/>
        <v>0</v>
      </c>
      <c r="FV77" s="233">
        <f t="shared" si="222"/>
        <v>0</v>
      </c>
      <c r="FW77" s="233">
        <f t="shared" si="223"/>
        <v>0</v>
      </c>
      <c r="FY77" s="139" t="str">
        <f t="shared" si="171"/>
        <v>100G LR4 10 km CFP2/4</v>
      </c>
      <c r="FZ77" s="233">
        <f t="shared" si="224"/>
        <v>0</v>
      </c>
      <c r="GA77" s="233">
        <f t="shared" si="225"/>
        <v>0</v>
      </c>
      <c r="GB77" s="233">
        <f t="shared" si="226"/>
        <v>0</v>
      </c>
      <c r="GC77" s="233">
        <f t="shared" si="227"/>
        <v>0</v>
      </c>
      <c r="GD77" s="233">
        <f t="shared" si="228"/>
        <v>0</v>
      </c>
      <c r="GE77" s="233">
        <f t="shared" si="229"/>
        <v>0</v>
      </c>
      <c r="GF77" s="233">
        <f t="shared" si="230"/>
        <v>0</v>
      </c>
      <c r="GG77" s="233">
        <f t="shared" si="231"/>
        <v>0</v>
      </c>
      <c r="GH77" s="233">
        <f t="shared" si="232"/>
        <v>0</v>
      </c>
      <c r="GI77" s="233">
        <f t="shared" si="233"/>
        <v>0</v>
      </c>
      <c r="GJ77" s="233">
        <f t="shared" si="234"/>
        <v>0</v>
      </c>
      <c r="GL77" s="139" t="str">
        <f t="shared" si="172"/>
        <v>100G LR4 10 km CFP2/4</v>
      </c>
      <c r="GM77" s="310">
        <f t="shared" si="235"/>
        <v>0.36898500000000001</v>
      </c>
      <c r="GN77" s="310">
        <f t="shared" si="236"/>
        <v>0.2203</v>
      </c>
      <c r="GO77" s="310">
        <f t="shared" si="237"/>
        <v>0</v>
      </c>
      <c r="GP77" s="310">
        <f t="shared" si="238"/>
        <v>0</v>
      </c>
      <c r="GQ77" s="310">
        <f t="shared" si="239"/>
        <v>0</v>
      </c>
      <c r="GR77" s="310">
        <f t="shared" si="240"/>
        <v>0</v>
      </c>
      <c r="GS77" s="310">
        <f t="shared" si="241"/>
        <v>0</v>
      </c>
      <c r="GT77" s="310">
        <f t="shared" si="242"/>
        <v>0</v>
      </c>
      <c r="GU77" s="310">
        <f t="shared" si="243"/>
        <v>0</v>
      </c>
      <c r="GV77" s="310">
        <f t="shared" si="244"/>
        <v>0</v>
      </c>
      <c r="GW77" s="310">
        <f t="shared" si="245"/>
        <v>0</v>
      </c>
      <c r="GY77" s="139" t="str">
        <f t="shared" si="246"/>
        <v>100G LR4 10 km CFP2/4</v>
      </c>
      <c r="GZ77" s="307">
        <f>IF(EZ77=0,"",($HE$5*10^-6*Ethernet!P745*'Lenses &amp; detectors'!EZ77))</f>
        <v>7.5911237249999957</v>
      </c>
      <c r="HA77" s="307">
        <f>IF(FA77=0,"",($HE$5*10^-6*Ethernet!Q745*'Lenses &amp; detectors'!FA77))</f>
        <v>3.2978103750000001</v>
      </c>
      <c r="HB77" s="307" t="str">
        <f>IF(FB77=0,"",($HE$5*10^-6*Ethernet!R745*'Lenses &amp; detectors'!FB77))</f>
        <v/>
      </c>
      <c r="HC77" s="307" t="str">
        <f>IF(FC77=0,"",($HE$5*10^-6*Ethernet!S745*'Lenses &amp; detectors'!FC77))</f>
        <v/>
      </c>
      <c r="HD77" s="307" t="str">
        <f>IF(FD77=0,"",($HE$5*10^-6*Ethernet!T745*'Lenses &amp; detectors'!FD77))</f>
        <v/>
      </c>
      <c r="HE77" s="307" t="str">
        <f>IF(FE77=0,"",($HE$5*10^-6*Ethernet!U745*'Lenses &amp; detectors'!FE77))</f>
        <v/>
      </c>
      <c r="HF77" s="307" t="str">
        <f>IF(FF77=0,"",($HE$5*10^-6*Ethernet!V745*'Lenses &amp; detectors'!FF77))</f>
        <v/>
      </c>
      <c r="HG77" s="307" t="str">
        <f>IF(FG77=0,"",($HE$5*10^-6*Ethernet!W745*'Lenses &amp; detectors'!FG77))</f>
        <v/>
      </c>
      <c r="HH77" s="307" t="str">
        <f>IF(FH77=0,"",($HE$5*10^-6*Ethernet!X745*'Lenses &amp; detectors'!FH77))</f>
        <v/>
      </c>
      <c r="HI77" s="307" t="str">
        <f>IF(FI77=0,"",($HE$5*10^-6*Ethernet!Y745*'Lenses &amp; detectors'!FI77))</f>
        <v/>
      </c>
      <c r="HJ77" s="307" t="str">
        <f>IF(FJ77=0,"",($HE$5*10^-6*Ethernet!Z745*'Lenses &amp; detectors'!FJ77))</f>
        <v/>
      </c>
      <c r="HL77" s="139" t="str">
        <f t="shared" si="247"/>
        <v>100G LR4 10 km CFP2/4</v>
      </c>
      <c r="HM77" s="233">
        <f t="shared" si="248"/>
        <v>3</v>
      </c>
      <c r="HN77" s="233">
        <f t="shared" si="249"/>
        <v>3</v>
      </c>
      <c r="HO77" s="233" t="str">
        <f t="shared" si="250"/>
        <v/>
      </c>
      <c r="HP77" s="233" t="str">
        <f t="shared" si="251"/>
        <v/>
      </c>
      <c r="HQ77" s="233" t="str">
        <f t="shared" si="252"/>
        <v/>
      </c>
      <c r="HR77" s="233" t="str">
        <f t="shared" si="253"/>
        <v/>
      </c>
      <c r="HS77" s="233" t="str">
        <f t="shared" si="254"/>
        <v/>
      </c>
      <c r="HT77" s="233" t="str">
        <f t="shared" si="255"/>
        <v/>
      </c>
      <c r="HU77" s="233" t="str">
        <f t="shared" si="256"/>
        <v/>
      </c>
      <c r="HV77" s="233" t="str">
        <f t="shared" si="257"/>
        <v/>
      </c>
      <c r="HW77" s="233" t="str">
        <f t="shared" si="258"/>
        <v/>
      </c>
      <c r="HY77" s="139" t="str">
        <f t="shared" si="259"/>
        <v>100G LR4 10 km CFP2/4</v>
      </c>
      <c r="HZ77" s="233" t="str">
        <f t="shared" si="260"/>
        <v/>
      </c>
      <c r="IA77" s="233" t="str">
        <f t="shared" si="261"/>
        <v/>
      </c>
      <c r="IB77" s="233" t="str">
        <f t="shared" si="262"/>
        <v/>
      </c>
      <c r="IC77" s="233" t="str">
        <f t="shared" si="263"/>
        <v/>
      </c>
      <c r="ID77" s="233" t="str">
        <f t="shared" si="264"/>
        <v/>
      </c>
      <c r="IE77" s="233" t="str">
        <f t="shared" si="265"/>
        <v/>
      </c>
      <c r="IF77" s="233" t="str">
        <f t="shared" si="266"/>
        <v/>
      </c>
      <c r="IG77" s="233" t="str">
        <f t="shared" si="267"/>
        <v/>
      </c>
      <c r="IH77" s="233" t="str">
        <f t="shared" si="268"/>
        <v/>
      </c>
      <c r="II77" s="233" t="str">
        <f t="shared" si="269"/>
        <v/>
      </c>
      <c r="IJ77" s="233" t="str">
        <f t="shared" si="270"/>
        <v/>
      </c>
      <c r="IL77" s="139" t="str">
        <f t="shared" si="271"/>
        <v>100G LR4 10 km CFP2/4</v>
      </c>
      <c r="IM77" s="233">
        <f t="shared" si="272"/>
        <v>5</v>
      </c>
      <c r="IN77" s="233">
        <f t="shared" si="273"/>
        <v>5</v>
      </c>
      <c r="IO77" s="233" t="str">
        <f t="shared" si="274"/>
        <v/>
      </c>
      <c r="IP77" s="233" t="str">
        <f t="shared" si="275"/>
        <v/>
      </c>
      <c r="IQ77" s="233" t="str">
        <f t="shared" si="276"/>
        <v/>
      </c>
      <c r="IR77" s="233" t="str">
        <f t="shared" si="277"/>
        <v/>
      </c>
      <c r="IS77" s="233" t="str">
        <f t="shared" si="278"/>
        <v/>
      </c>
      <c r="IT77" s="233" t="str">
        <f t="shared" si="279"/>
        <v/>
      </c>
      <c r="IU77" s="233" t="str">
        <f t="shared" si="280"/>
        <v/>
      </c>
      <c r="IV77" s="233" t="str">
        <f t="shared" si="281"/>
        <v/>
      </c>
      <c r="IW77" s="233" t="str">
        <f t="shared" si="282"/>
        <v/>
      </c>
      <c r="IY77" s="139" t="str">
        <f t="shared" si="283"/>
        <v>100G LR4 10 km CFP2/4</v>
      </c>
      <c r="IZ77" s="233">
        <f t="shared" si="284"/>
        <v>102.86493658278786</v>
      </c>
      <c r="JA77" s="233">
        <f t="shared" si="285"/>
        <v>74.848170108942355</v>
      </c>
      <c r="JB77" s="233" t="str">
        <f t="shared" si="286"/>
        <v/>
      </c>
      <c r="JC77" s="233" t="str">
        <f t="shared" si="287"/>
        <v/>
      </c>
      <c r="JD77" s="233" t="str">
        <f t="shared" si="288"/>
        <v/>
      </c>
      <c r="JE77" s="233" t="str">
        <f t="shared" si="289"/>
        <v/>
      </c>
      <c r="JF77" s="233" t="str">
        <f t="shared" si="290"/>
        <v/>
      </c>
      <c r="JG77" s="233" t="str">
        <f t="shared" si="291"/>
        <v/>
      </c>
      <c r="JH77" s="233" t="str">
        <f t="shared" si="292"/>
        <v/>
      </c>
      <c r="JI77" s="233" t="str">
        <f t="shared" si="293"/>
        <v/>
      </c>
      <c r="JJ77" s="233" t="str">
        <f t="shared" si="294"/>
        <v/>
      </c>
    </row>
    <row r="78" spans="1:270">
      <c r="A78" s="110" t="s">
        <v>34</v>
      </c>
      <c r="B78" s="139" t="str">
        <f>Ethernet!B226</f>
        <v>100G LR4 and LR1 10 km QSFP28</v>
      </c>
      <c r="C78" s="210">
        <f>Ethernet!C226</f>
        <v>0</v>
      </c>
      <c r="D78" s="210">
        <f>Ethernet!D226</f>
        <v>0</v>
      </c>
      <c r="E78" s="210">
        <f>Ethernet!E226</f>
        <v>0</v>
      </c>
      <c r="F78" s="210">
        <f>Ethernet!F226</f>
        <v>0</v>
      </c>
      <c r="G78" s="210">
        <f>Ethernet!G226</f>
        <v>0</v>
      </c>
      <c r="H78" s="210">
        <f>Ethernet!H226</f>
        <v>0</v>
      </c>
      <c r="I78" s="210">
        <f>Ethernet!I226</f>
        <v>0</v>
      </c>
      <c r="J78" s="210">
        <f>Ethernet!J226</f>
        <v>0</v>
      </c>
      <c r="K78" s="210">
        <f>Ethernet!K226</f>
        <v>0</v>
      </c>
      <c r="L78" s="210">
        <f>Ethernet!L226</f>
        <v>0</v>
      </c>
      <c r="M78" s="210">
        <f>Ethernet!M226</f>
        <v>0</v>
      </c>
      <c r="O78" s="139" t="str">
        <f t="shared" si="173"/>
        <v>100G LR4 and LR1 10 km QSFP28</v>
      </c>
      <c r="P78" s="210">
        <f>Ethernet!C312</f>
        <v>397891.1176470588</v>
      </c>
      <c r="Q78" s="210">
        <f>Ethernet!D312</f>
        <v>489483.9</v>
      </c>
      <c r="R78" s="210">
        <f>Ethernet!E312</f>
        <v>0</v>
      </c>
      <c r="S78" s="210">
        <f>Ethernet!F312</f>
        <v>0</v>
      </c>
      <c r="T78" s="210">
        <f>Ethernet!G312</f>
        <v>0</v>
      </c>
      <c r="U78" s="210">
        <f>Ethernet!H312</f>
        <v>0</v>
      </c>
      <c r="V78" s="210">
        <f>Ethernet!I312</f>
        <v>0</v>
      </c>
      <c r="W78" s="210">
        <f>Ethernet!J312</f>
        <v>0</v>
      </c>
      <c r="X78" s="210">
        <f>Ethernet!K312</f>
        <v>0</v>
      </c>
      <c r="Y78" s="210">
        <f>Ethernet!L312</f>
        <v>0</v>
      </c>
      <c r="Z78" s="210">
        <f>Ethernet!M312</f>
        <v>0</v>
      </c>
      <c r="AB78" s="139" t="str">
        <f t="shared" si="174"/>
        <v>100G LR4 and LR1 10 km QSFP28</v>
      </c>
      <c r="AC78" s="210">
        <f>Ethernet!C140</f>
        <v>0</v>
      </c>
      <c r="AD78" s="210">
        <f>Ethernet!D140</f>
        <v>54387.100000000006</v>
      </c>
      <c r="AE78" s="210">
        <f>Ethernet!E140</f>
        <v>0</v>
      </c>
      <c r="AF78" s="210">
        <f>Ethernet!F140</f>
        <v>0</v>
      </c>
      <c r="AG78" s="210">
        <f>Ethernet!G140</f>
        <v>0</v>
      </c>
      <c r="AH78" s="210">
        <f>Ethernet!H140</f>
        <v>0</v>
      </c>
      <c r="AI78" s="210">
        <f>Ethernet!I140</f>
        <v>0</v>
      </c>
      <c r="AJ78" s="210">
        <f>Ethernet!J140</f>
        <v>0</v>
      </c>
      <c r="AK78" s="210">
        <f>Ethernet!K140</f>
        <v>0</v>
      </c>
      <c r="AL78" s="210">
        <f>Ethernet!L140</f>
        <v>0</v>
      </c>
      <c r="AM78" s="210">
        <f>Ethernet!M140</f>
        <v>0</v>
      </c>
      <c r="AO78" s="139" t="str">
        <f t="shared" si="175"/>
        <v>100G LR4 and LR1 10 km QSFP28</v>
      </c>
      <c r="AP78" s="210">
        <f>Ethernet!C398</f>
        <v>0</v>
      </c>
      <c r="AQ78" s="210">
        <f>Ethernet!D398</f>
        <v>0</v>
      </c>
      <c r="AR78" s="210">
        <f>Ethernet!E398</f>
        <v>0</v>
      </c>
      <c r="AS78" s="210">
        <f>Ethernet!F398</f>
        <v>0</v>
      </c>
      <c r="AT78" s="210">
        <f>Ethernet!G398</f>
        <v>0</v>
      </c>
      <c r="AU78" s="210">
        <f>Ethernet!H398</f>
        <v>0</v>
      </c>
      <c r="AV78" s="210">
        <f>Ethernet!I398</f>
        <v>0</v>
      </c>
      <c r="AW78" s="210">
        <f>Ethernet!J398</f>
        <v>0</v>
      </c>
      <c r="AX78" s="210">
        <f>Ethernet!K398</f>
        <v>0</v>
      </c>
      <c r="AY78" s="210">
        <f>Ethernet!L398</f>
        <v>0</v>
      </c>
      <c r="AZ78" s="210">
        <f>Ethernet!M398</f>
        <v>0</v>
      </c>
      <c r="BB78" s="139" t="str">
        <f t="shared" si="176"/>
        <v>100G LR4 and LR1 10 km QSFP28</v>
      </c>
      <c r="BC78" s="210">
        <f>Ethernet!C484</f>
        <v>0</v>
      </c>
      <c r="BD78" s="210">
        <f>Ethernet!D484</f>
        <v>0</v>
      </c>
      <c r="BE78" s="210">
        <f>Ethernet!E484</f>
        <v>0</v>
      </c>
      <c r="BF78" s="210">
        <f>Ethernet!F484</f>
        <v>0</v>
      </c>
      <c r="BG78" s="210">
        <f>Ethernet!G484</f>
        <v>0</v>
      </c>
      <c r="BH78" s="210">
        <f>Ethernet!H484</f>
        <v>0</v>
      </c>
      <c r="BI78" s="210">
        <f>Ethernet!I484</f>
        <v>0</v>
      </c>
      <c r="BJ78" s="210">
        <f>Ethernet!J484</f>
        <v>0</v>
      </c>
      <c r="BK78" s="210">
        <f>Ethernet!K484</f>
        <v>0</v>
      </c>
      <c r="BL78" s="210">
        <f>Ethernet!L484</f>
        <v>0</v>
      </c>
      <c r="BM78" s="210">
        <f>Ethernet!M484</f>
        <v>0</v>
      </c>
      <c r="BO78" s="139" t="str">
        <f t="shared" si="177"/>
        <v>100G LR4 and LR1 10 km QSFP28</v>
      </c>
      <c r="BP78" s="272"/>
      <c r="BQ78" s="272"/>
      <c r="BR78" s="272"/>
      <c r="BS78" s="272"/>
      <c r="BT78" s="272"/>
      <c r="BU78" s="272"/>
      <c r="BV78" s="272"/>
      <c r="BW78" s="272"/>
      <c r="BX78" s="272"/>
      <c r="BY78" s="272"/>
      <c r="BZ78" s="272"/>
      <c r="CB78" s="139" t="str">
        <f t="shared" si="178"/>
        <v>100G LR4 and LR1 10 km QSFP28</v>
      </c>
      <c r="CC78" s="272"/>
      <c r="CD78" s="272"/>
      <c r="CE78" s="272"/>
      <c r="CF78" s="272"/>
      <c r="CG78" s="272"/>
      <c r="CH78" s="272"/>
      <c r="CI78" s="272"/>
      <c r="CJ78" s="272"/>
      <c r="CK78" s="272"/>
      <c r="CL78" s="272"/>
      <c r="CM78" s="272"/>
      <c r="CN78" s="214"/>
      <c r="CP78" s="270"/>
      <c r="CQ78" s="270"/>
      <c r="CR78" s="301"/>
      <c r="CS78" s="293">
        <v>1</v>
      </c>
      <c r="CT78" s="265">
        <v>1</v>
      </c>
      <c r="CU78" s="300">
        <v>1</v>
      </c>
      <c r="CV78" s="293">
        <v>2</v>
      </c>
      <c r="CW78" s="265">
        <v>0</v>
      </c>
      <c r="CX78" s="279">
        <v>1</v>
      </c>
      <c r="CY78" s="284"/>
      <c r="CZ78" s="270"/>
      <c r="DA78" s="278"/>
      <c r="DB78" s="285">
        <v>2</v>
      </c>
      <c r="DC78" s="265">
        <v>0</v>
      </c>
      <c r="DD78" s="300">
        <v>1</v>
      </c>
      <c r="DE78" s="295"/>
      <c r="DF78" s="270"/>
      <c r="DG78" s="278"/>
      <c r="DH78" s="284"/>
      <c r="DI78" s="270"/>
      <c r="DJ78" s="270"/>
      <c r="DL78" s="139" t="str">
        <f t="shared" si="156"/>
        <v>100G LR4 and LR1 10 km QSFP28</v>
      </c>
      <c r="DM78" s="210">
        <f t="shared" si="179"/>
        <v>397891.1176470588</v>
      </c>
      <c r="DN78" s="210">
        <f t="shared" si="180"/>
        <v>598258.10000000009</v>
      </c>
      <c r="DO78" s="210">
        <f t="shared" si="181"/>
        <v>0</v>
      </c>
      <c r="DP78" s="210">
        <f t="shared" si="182"/>
        <v>0</v>
      </c>
      <c r="DQ78" s="210">
        <f t="shared" si="183"/>
        <v>0</v>
      </c>
      <c r="DR78" s="210">
        <f t="shared" si="184"/>
        <v>0</v>
      </c>
      <c r="DS78" s="210">
        <f t="shared" si="185"/>
        <v>0</v>
      </c>
      <c r="DT78" s="210">
        <f t="shared" si="186"/>
        <v>0</v>
      </c>
      <c r="DU78" s="210">
        <f t="shared" si="187"/>
        <v>0</v>
      </c>
      <c r="DV78" s="210">
        <f t="shared" si="188"/>
        <v>0</v>
      </c>
      <c r="DW78" s="210">
        <f t="shared" si="189"/>
        <v>0</v>
      </c>
      <c r="DY78" s="139" t="str">
        <f t="shared" si="157"/>
        <v>100G LR4 and LR1 10 km QSFP28</v>
      </c>
      <c r="DZ78" s="210">
        <f t="shared" si="190"/>
        <v>0</v>
      </c>
      <c r="EA78" s="210">
        <f t="shared" si="191"/>
        <v>0</v>
      </c>
      <c r="EB78" s="210">
        <f t="shared" si="192"/>
        <v>0</v>
      </c>
      <c r="EC78" s="210">
        <f t="shared" si="193"/>
        <v>0</v>
      </c>
      <c r="ED78" s="210">
        <f t="shared" si="194"/>
        <v>0</v>
      </c>
      <c r="EE78" s="210">
        <f t="shared" si="195"/>
        <v>0</v>
      </c>
      <c r="EF78" s="210">
        <f t="shared" si="196"/>
        <v>0</v>
      </c>
      <c r="EG78" s="210">
        <f t="shared" si="197"/>
        <v>0</v>
      </c>
      <c r="EH78" s="210">
        <f t="shared" si="198"/>
        <v>0</v>
      </c>
      <c r="EI78" s="210">
        <f t="shared" si="199"/>
        <v>0</v>
      </c>
      <c r="EJ78" s="210">
        <f t="shared" si="200"/>
        <v>0</v>
      </c>
      <c r="EL78" s="139" t="str">
        <f t="shared" si="158"/>
        <v>100G LR4 and LR1 10 km QSFP28</v>
      </c>
      <c r="EM78" s="210">
        <f t="shared" si="201"/>
        <v>397891.1176470588</v>
      </c>
      <c r="EN78" s="210">
        <f t="shared" si="202"/>
        <v>489483.9</v>
      </c>
      <c r="EO78" s="210">
        <f t="shared" si="203"/>
        <v>0</v>
      </c>
      <c r="EP78" s="210">
        <f t="shared" si="204"/>
        <v>0</v>
      </c>
      <c r="EQ78" s="210">
        <f t="shared" si="205"/>
        <v>0</v>
      </c>
      <c r="ER78" s="210">
        <f t="shared" si="206"/>
        <v>0</v>
      </c>
      <c r="ES78" s="210">
        <f t="shared" si="207"/>
        <v>0</v>
      </c>
      <c r="ET78" s="210">
        <f t="shared" si="208"/>
        <v>0</v>
      </c>
      <c r="EU78" s="210">
        <f t="shared" si="209"/>
        <v>0</v>
      </c>
      <c r="EV78" s="210">
        <f t="shared" si="210"/>
        <v>0</v>
      </c>
      <c r="EW78" s="210">
        <f t="shared" si="211"/>
        <v>0</v>
      </c>
      <c r="EY78" s="139" t="str">
        <f t="shared" si="212"/>
        <v>100G LR4 and LR1 10 km QSFP28</v>
      </c>
      <c r="EZ78" s="210">
        <f t="shared" si="159"/>
        <v>397891.1176470588</v>
      </c>
      <c r="FA78" s="210">
        <f t="shared" si="160"/>
        <v>543871</v>
      </c>
      <c r="FB78" s="210">
        <f t="shared" si="161"/>
        <v>0</v>
      </c>
      <c r="FC78" s="210">
        <f t="shared" si="162"/>
        <v>0</v>
      </c>
      <c r="FD78" s="210">
        <f t="shared" si="163"/>
        <v>0</v>
      </c>
      <c r="FE78" s="210">
        <f t="shared" si="164"/>
        <v>0</v>
      </c>
      <c r="FF78" s="210">
        <f t="shared" si="165"/>
        <v>0</v>
      </c>
      <c r="FG78" s="210">
        <f t="shared" si="166"/>
        <v>0</v>
      </c>
      <c r="FH78" s="210">
        <f t="shared" si="167"/>
        <v>0</v>
      </c>
      <c r="FI78" s="210">
        <f t="shared" si="168"/>
        <v>0</v>
      </c>
      <c r="FJ78" s="210">
        <f t="shared" si="169"/>
        <v>0</v>
      </c>
      <c r="FL78" s="139" t="str">
        <f t="shared" si="170"/>
        <v>100G LR4 and LR1 10 km QSFP28</v>
      </c>
      <c r="FM78" s="233">
        <f t="shared" si="213"/>
        <v>1.1936733529411765</v>
      </c>
      <c r="FN78" s="233">
        <f t="shared" si="214"/>
        <v>1.7947743000000003</v>
      </c>
      <c r="FO78" s="233">
        <f t="shared" si="215"/>
        <v>0</v>
      </c>
      <c r="FP78" s="233">
        <f t="shared" si="216"/>
        <v>0</v>
      </c>
      <c r="FQ78" s="233">
        <f t="shared" si="217"/>
        <v>0</v>
      </c>
      <c r="FR78" s="233">
        <f t="shared" si="218"/>
        <v>0</v>
      </c>
      <c r="FS78" s="233">
        <f t="shared" si="219"/>
        <v>0</v>
      </c>
      <c r="FT78" s="233">
        <f t="shared" si="220"/>
        <v>0</v>
      </c>
      <c r="FU78" s="233">
        <f t="shared" si="221"/>
        <v>0</v>
      </c>
      <c r="FV78" s="233">
        <f t="shared" si="222"/>
        <v>0</v>
      </c>
      <c r="FW78" s="233">
        <f t="shared" si="223"/>
        <v>0</v>
      </c>
      <c r="FY78" s="139" t="str">
        <f t="shared" si="171"/>
        <v>100G LR4 and LR1 10 km QSFP28</v>
      </c>
      <c r="FZ78" s="233">
        <f t="shared" si="224"/>
        <v>0</v>
      </c>
      <c r="GA78" s="233">
        <f t="shared" si="225"/>
        <v>0</v>
      </c>
      <c r="GB78" s="233">
        <f t="shared" si="226"/>
        <v>0</v>
      </c>
      <c r="GC78" s="233">
        <f t="shared" si="227"/>
        <v>0</v>
      </c>
      <c r="GD78" s="233">
        <f t="shared" si="228"/>
        <v>0</v>
      </c>
      <c r="GE78" s="233">
        <f t="shared" si="229"/>
        <v>0</v>
      </c>
      <c r="GF78" s="233">
        <f t="shared" si="230"/>
        <v>0</v>
      </c>
      <c r="GG78" s="233">
        <f t="shared" si="231"/>
        <v>0</v>
      </c>
      <c r="GH78" s="233">
        <f t="shared" si="232"/>
        <v>0</v>
      </c>
      <c r="GI78" s="233">
        <f t="shared" si="233"/>
        <v>0</v>
      </c>
      <c r="GJ78" s="233">
        <f t="shared" si="234"/>
        <v>0</v>
      </c>
      <c r="GL78" s="139" t="str">
        <f t="shared" si="172"/>
        <v>100G LR4 and LR1 10 km QSFP28</v>
      </c>
      <c r="GM78" s="310">
        <f t="shared" si="235"/>
        <v>1.989455588235294</v>
      </c>
      <c r="GN78" s="310">
        <f t="shared" si="236"/>
        <v>2.4474195000000001</v>
      </c>
      <c r="GO78" s="310">
        <f t="shared" si="237"/>
        <v>0</v>
      </c>
      <c r="GP78" s="310">
        <f t="shared" si="238"/>
        <v>0</v>
      </c>
      <c r="GQ78" s="310">
        <f t="shared" si="239"/>
        <v>0</v>
      </c>
      <c r="GR78" s="310">
        <f t="shared" si="240"/>
        <v>0</v>
      </c>
      <c r="GS78" s="310">
        <f t="shared" si="241"/>
        <v>0</v>
      </c>
      <c r="GT78" s="310">
        <f t="shared" si="242"/>
        <v>0</v>
      </c>
      <c r="GU78" s="310">
        <f t="shared" si="243"/>
        <v>0</v>
      </c>
      <c r="GV78" s="310">
        <f t="shared" si="244"/>
        <v>0</v>
      </c>
      <c r="GW78" s="310">
        <f t="shared" si="245"/>
        <v>0</v>
      </c>
      <c r="GY78" s="139" t="str">
        <f t="shared" si="246"/>
        <v>100G LR4 and LR1 10 km QSFP28</v>
      </c>
      <c r="GZ78" s="307">
        <f>IF(EZ78=0,"",($HE$5*10^-6*Ethernet!P746*'Lenses &amp; detectors'!EZ78))</f>
        <v>24.883100238622639</v>
      </c>
      <c r="HA78" s="307">
        <f>IF(FA78=0,"",($HE$5*10^-6*Ethernet!Q746*'Lenses &amp; detectors'!FA78))</f>
        <v>21.50005754241397</v>
      </c>
      <c r="HB78" s="307" t="str">
        <f>IF(FB78=0,"",($HE$5*10^-6*Ethernet!R746*'Lenses &amp; detectors'!FB78))</f>
        <v/>
      </c>
      <c r="HC78" s="307" t="str">
        <f>IF(FC78=0,"",($HE$5*10^-6*Ethernet!S746*'Lenses &amp; detectors'!FC78))</f>
        <v/>
      </c>
      <c r="HD78" s="307" t="str">
        <f>IF(FD78=0,"",($HE$5*10^-6*Ethernet!T746*'Lenses &amp; detectors'!FD78))</f>
        <v/>
      </c>
      <c r="HE78" s="307" t="str">
        <f>IF(FE78=0,"",($HE$5*10^-6*Ethernet!U746*'Lenses &amp; detectors'!FE78))</f>
        <v/>
      </c>
      <c r="HF78" s="307" t="str">
        <f>IF(FF78=0,"",($HE$5*10^-6*Ethernet!V746*'Lenses &amp; detectors'!FF78))</f>
        <v/>
      </c>
      <c r="HG78" s="307" t="str">
        <f>IF(FG78=0,"",($HE$5*10^-6*Ethernet!W746*'Lenses &amp; detectors'!FG78))</f>
        <v/>
      </c>
      <c r="HH78" s="307" t="str">
        <f>IF(FH78=0,"",($HE$5*10^-6*Ethernet!X746*'Lenses &amp; detectors'!FH78))</f>
        <v/>
      </c>
      <c r="HI78" s="307" t="str">
        <f>IF(FI78=0,"",($HE$5*10^-6*Ethernet!Y746*'Lenses &amp; detectors'!FI78))</f>
        <v/>
      </c>
      <c r="HJ78" s="307" t="str">
        <f>IF(FJ78=0,"",($HE$5*10^-6*Ethernet!Z746*'Lenses &amp; detectors'!FJ78))</f>
        <v/>
      </c>
      <c r="HL78" s="139" t="str">
        <f t="shared" si="247"/>
        <v>100G LR4 and LR1 10 km QSFP28</v>
      </c>
      <c r="HM78" s="233">
        <f t="shared" si="248"/>
        <v>3</v>
      </c>
      <c r="HN78" s="233">
        <f t="shared" si="249"/>
        <v>3</v>
      </c>
      <c r="HO78" s="233" t="str">
        <f t="shared" si="250"/>
        <v/>
      </c>
      <c r="HP78" s="233" t="str">
        <f t="shared" si="251"/>
        <v/>
      </c>
      <c r="HQ78" s="233" t="str">
        <f t="shared" si="252"/>
        <v/>
      </c>
      <c r="HR78" s="233" t="str">
        <f t="shared" si="253"/>
        <v/>
      </c>
      <c r="HS78" s="233" t="str">
        <f t="shared" si="254"/>
        <v/>
      </c>
      <c r="HT78" s="233" t="str">
        <f t="shared" si="255"/>
        <v/>
      </c>
      <c r="HU78" s="233" t="str">
        <f t="shared" si="256"/>
        <v/>
      </c>
      <c r="HV78" s="233" t="str">
        <f t="shared" si="257"/>
        <v/>
      </c>
      <c r="HW78" s="233" t="str">
        <f t="shared" si="258"/>
        <v/>
      </c>
      <c r="HY78" s="139" t="str">
        <f t="shared" si="259"/>
        <v>100G LR4 and LR1 10 km QSFP28</v>
      </c>
      <c r="HZ78" s="233" t="str">
        <f t="shared" si="260"/>
        <v/>
      </c>
      <c r="IA78" s="233" t="str">
        <f t="shared" si="261"/>
        <v/>
      </c>
      <c r="IB78" s="233" t="str">
        <f t="shared" si="262"/>
        <v/>
      </c>
      <c r="IC78" s="233" t="str">
        <f t="shared" si="263"/>
        <v/>
      </c>
      <c r="ID78" s="233" t="str">
        <f t="shared" si="264"/>
        <v/>
      </c>
      <c r="IE78" s="233" t="str">
        <f t="shared" si="265"/>
        <v/>
      </c>
      <c r="IF78" s="233" t="str">
        <f t="shared" si="266"/>
        <v/>
      </c>
      <c r="IG78" s="233" t="str">
        <f t="shared" si="267"/>
        <v/>
      </c>
      <c r="IH78" s="233" t="str">
        <f t="shared" si="268"/>
        <v/>
      </c>
      <c r="II78" s="233" t="str">
        <f t="shared" si="269"/>
        <v/>
      </c>
      <c r="IJ78" s="233" t="str">
        <f t="shared" si="270"/>
        <v/>
      </c>
      <c r="IL78" s="139" t="str">
        <f t="shared" si="271"/>
        <v>100G LR4 and LR1 10 km QSFP28</v>
      </c>
      <c r="IM78" s="233">
        <f t="shared" si="272"/>
        <v>5</v>
      </c>
      <c r="IN78" s="233">
        <f t="shared" si="273"/>
        <v>5</v>
      </c>
      <c r="IO78" s="233" t="str">
        <f t="shared" si="274"/>
        <v/>
      </c>
      <c r="IP78" s="233" t="str">
        <f t="shared" si="275"/>
        <v/>
      </c>
      <c r="IQ78" s="233" t="str">
        <f t="shared" si="276"/>
        <v/>
      </c>
      <c r="IR78" s="233" t="str">
        <f t="shared" si="277"/>
        <v/>
      </c>
      <c r="IS78" s="233" t="str">
        <f t="shared" si="278"/>
        <v/>
      </c>
      <c r="IT78" s="233" t="str">
        <f t="shared" si="279"/>
        <v/>
      </c>
      <c r="IU78" s="233" t="str">
        <f t="shared" si="280"/>
        <v/>
      </c>
      <c r="IV78" s="233" t="str">
        <f t="shared" si="281"/>
        <v/>
      </c>
      <c r="IW78" s="233" t="str">
        <f t="shared" si="282"/>
        <v/>
      </c>
      <c r="IY78" s="139" t="str">
        <f t="shared" si="283"/>
        <v>100G LR4 and LR1 10 km QSFP28</v>
      </c>
      <c r="IZ78" s="233">
        <f t="shared" si="284"/>
        <v>62.53746096612965</v>
      </c>
      <c r="JA78" s="233">
        <f t="shared" si="285"/>
        <v>39.531538806838327</v>
      </c>
      <c r="JB78" s="233" t="str">
        <f t="shared" si="286"/>
        <v/>
      </c>
      <c r="JC78" s="233" t="str">
        <f t="shared" si="287"/>
        <v/>
      </c>
      <c r="JD78" s="233" t="str">
        <f t="shared" si="288"/>
        <v/>
      </c>
      <c r="JE78" s="233" t="str">
        <f t="shared" si="289"/>
        <v/>
      </c>
      <c r="JF78" s="233" t="str">
        <f t="shared" si="290"/>
        <v/>
      </c>
      <c r="JG78" s="233" t="str">
        <f t="shared" si="291"/>
        <v/>
      </c>
      <c r="JH78" s="233" t="str">
        <f t="shared" si="292"/>
        <v/>
      </c>
      <c r="JI78" s="233" t="str">
        <f t="shared" si="293"/>
        <v/>
      </c>
      <c r="JJ78" s="233" t="str">
        <f t="shared" si="294"/>
        <v/>
      </c>
    </row>
    <row r="79" spans="1:270">
      <c r="A79" s="110" t="s">
        <v>34</v>
      </c>
      <c r="B79" s="139" t="str">
        <f>Ethernet!B227</f>
        <v>100G 4WDM10 10 km QSFP28</v>
      </c>
      <c r="C79" s="210">
        <f>Ethernet!C227</f>
        <v>0</v>
      </c>
      <c r="D79" s="210">
        <f>Ethernet!D227</f>
        <v>0</v>
      </c>
      <c r="E79" s="210">
        <f>Ethernet!E227</f>
        <v>0</v>
      </c>
      <c r="F79" s="210">
        <f>Ethernet!F227</f>
        <v>0</v>
      </c>
      <c r="G79" s="210">
        <f>Ethernet!G227</f>
        <v>0</v>
      </c>
      <c r="H79" s="210">
        <f>Ethernet!H227</f>
        <v>0</v>
      </c>
      <c r="I79" s="210">
        <f>Ethernet!I227</f>
        <v>0</v>
      </c>
      <c r="J79" s="210">
        <f>Ethernet!J227</f>
        <v>0</v>
      </c>
      <c r="K79" s="210">
        <f>Ethernet!K227</f>
        <v>0</v>
      </c>
      <c r="L79" s="210">
        <f>Ethernet!L227</f>
        <v>0</v>
      </c>
      <c r="M79" s="210">
        <f>Ethernet!M227</f>
        <v>0</v>
      </c>
      <c r="O79" s="139" t="str">
        <f t="shared" si="173"/>
        <v>100G 4WDM10 10 km QSFP28</v>
      </c>
      <c r="P79" s="210">
        <f>Ethernet!C313</f>
        <v>100000</v>
      </c>
      <c r="Q79" s="210">
        <f>Ethernet!D313</f>
        <v>90142.2</v>
      </c>
      <c r="R79" s="210">
        <f>Ethernet!E313</f>
        <v>0</v>
      </c>
      <c r="S79" s="210">
        <f>Ethernet!F313</f>
        <v>0</v>
      </c>
      <c r="T79" s="210">
        <f>Ethernet!G313</f>
        <v>0</v>
      </c>
      <c r="U79" s="210">
        <f>Ethernet!H313</f>
        <v>0</v>
      </c>
      <c r="V79" s="210">
        <f>Ethernet!I313</f>
        <v>0</v>
      </c>
      <c r="W79" s="210">
        <f>Ethernet!J313</f>
        <v>0</v>
      </c>
      <c r="X79" s="210">
        <f>Ethernet!K313</f>
        <v>0</v>
      </c>
      <c r="Y79" s="210">
        <f>Ethernet!L313</f>
        <v>0</v>
      </c>
      <c r="Z79" s="210">
        <f>Ethernet!M313</f>
        <v>0</v>
      </c>
      <c r="AB79" s="139" t="str">
        <f t="shared" si="174"/>
        <v>100G 4WDM10 10 km QSFP28</v>
      </c>
      <c r="AC79" s="210">
        <f>Ethernet!C141</f>
        <v>0</v>
      </c>
      <c r="AD79" s="210">
        <f>Ethernet!D141</f>
        <v>10015.800000000001</v>
      </c>
      <c r="AE79" s="210">
        <f>Ethernet!E141</f>
        <v>0</v>
      </c>
      <c r="AF79" s="210">
        <f>Ethernet!F141</f>
        <v>0</v>
      </c>
      <c r="AG79" s="210">
        <f>Ethernet!G141</f>
        <v>0</v>
      </c>
      <c r="AH79" s="210">
        <f>Ethernet!H141</f>
        <v>0</v>
      </c>
      <c r="AI79" s="210">
        <f>Ethernet!I141</f>
        <v>0</v>
      </c>
      <c r="AJ79" s="210">
        <f>Ethernet!J141</f>
        <v>0</v>
      </c>
      <c r="AK79" s="210">
        <f>Ethernet!K141</f>
        <v>0</v>
      </c>
      <c r="AL79" s="210">
        <f>Ethernet!L141</f>
        <v>0</v>
      </c>
      <c r="AM79" s="210">
        <f>Ethernet!M141</f>
        <v>0</v>
      </c>
      <c r="AO79" s="139" t="str">
        <f t="shared" si="175"/>
        <v>100G 4WDM10 10 km QSFP28</v>
      </c>
      <c r="AP79" s="210">
        <f>Ethernet!C399</f>
        <v>0</v>
      </c>
      <c r="AQ79" s="210">
        <f>Ethernet!D399</f>
        <v>0</v>
      </c>
      <c r="AR79" s="210">
        <f>Ethernet!E399</f>
        <v>0</v>
      </c>
      <c r="AS79" s="210">
        <f>Ethernet!F399</f>
        <v>0</v>
      </c>
      <c r="AT79" s="210">
        <f>Ethernet!G399</f>
        <v>0</v>
      </c>
      <c r="AU79" s="210">
        <f>Ethernet!H399</f>
        <v>0</v>
      </c>
      <c r="AV79" s="210">
        <f>Ethernet!I399</f>
        <v>0</v>
      </c>
      <c r="AW79" s="210">
        <f>Ethernet!J399</f>
        <v>0</v>
      </c>
      <c r="AX79" s="210">
        <f>Ethernet!K399</f>
        <v>0</v>
      </c>
      <c r="AY79" s="210">
        <f>Ethernet!L399</f>
        <v>0</v>
      </c>
      <c r="AZ79" s="210">
        <f>Ethernet!M399</f>
        <v>0</v>
      </c>
      <c r="BB79" s="139" t="str">
        <f t="shared" si="176"/>
        <v>100G 4WDM10 10 km QSFP28</v>
      </c>
      <c r="BC79" s="210">
        <f>Ethernet!C485</f>
        <v>0</v>
      </c>
      <c r="BD79" s="210">
        <f>Ethernet!D485</f>
        <v>0</v>
      </c>
      <c r="BE79" s="210">
        <f>Ethernet!E485</f>
        <v>0</v>
      </c>
      <c r="BF79" s="210">
        <f>Ethernet!F485</f>
        <v>0</v>
      </c>
      <c r="BG79" s="210">
        <f>Ethernet!G485</f>
        <v>0</v>
      </c>
      <c r="BH79" s="210">
        <f>Ethernet!H485</f>
        <v>0</v>
      </c>
      <c r="BI79" s="210">
        <f>Ethernet!I485</f>
        <v>0</v>
      </c>
      <c r="BJ79" s="210">
        <f>Ethernet!J485</f>
        <v>0</v>
      </c>
      <c r="BK79" s="210">
        <f>Ethernet!K485</f>
        <v>0</v>
      </c>
      <c r="BL79" s="210">
        <f>Ethernet!L485</f>
        <v>0</v>
      </c>
      <c r="BM79" s="210">
        <f>Ethernet!M485</f>
        <v>0</v>
      </c>
      <c r="BO79" s="139" t="str">
        <f t="shared" si="177"/>
        <v>100G 4WDM10 10 km QSFP28</v>
      </c>
      <c r="BP79" s="272"/>
      <c r="BQ79" s="272"/>
      <c r="BR79" s="272"/>
      <c r="BS79" s="272"/>
      <c r="BT79" s="272"/>
      <c r="BU79" s="272"/>
      <c r="BV79" s="272"/>
      <c r="BW79" s="272"/>
      <c r="BX79" s="272"/>
      <c r="BY79" s="272"/>
      <c r="BZ79" s="272"/>
      <c r="CB79" s="139" t="str">
        <f t="shared" si="178"/>
        <v>100G 4WDM10 10 km QSFP28</v>
      </c>
      <c r="CC79" s="272"/>
      <c r="CD79" s="272"/>
      <c r="CE79" s="272"/>
      <c r="CF79" s="272"/>
      <c r="CG79" s="272"/>
      <c r="CH79" s="272"/>
      <c r="CI79" s="272"/>
      <c r="CJ79" s="272"/>
      <c r="CK79" s="272"/>
      <c r="CL79" s="272"/>
      <c r="CM79" s="272"/>
      <c r="CN79" s="214"/>
      <c r="CP79" s="270"/>
      <c r="CQ79" s="270"/>
      <c r="CR79" s="301"/>
      <c r="CS79" s="293">
        <v>1</v>
      </c>
      <c r="CT79" s="265">
        <v>1</v>
      </c>
      <c r="CU79" s="300">
        <v>1</v>
      </c>
      <c r="CV79" s="293">
        <v>2</v>
      </c>
      <c r="CW79" s="265">
        <v>0</v>
      </c>
      <c r="CX79" s="279">
        <v>1</v>
      </c>
      <c r="CY79" s="284"/>
      <c r="CZ79" s="270"/>
      <c r="DA79" s="278"/>
      <c r="DB79" s="285">
        <v>2</v>
      </c>
      <c r="DC79" s="265">
        <v>0</v>
      </c>
      <c r="DD79" s="300">
        <v>1</v>
      </c>
      <c r="DE79" s="295"/>
      <c r="DF79" s="270"/>
      <c r="DG79" s="278"/>
      <c r="DH79" s="284"/>
      <c r="DI79" s="270"/>
      <c r="DJ79" s="270"/>
      <c r="DL79" s="139" t="str">
        <f t="shared" si="156"/>
        <v>100G 4WDM10 10 km QSFP28</v>
      </c>
      <c r="DM79" s="210">
        <f t="shared" si="179"/>
        <v>100000</v>
      </c>
      <c r="DN79" s="210">
        <f t="shared" si="180"/>
        <v>110173.8</v>
      </c>
      <c r="DO79" s="210">
        <f t="shared" si="181"/>
        <v>0</v>
      </c>
      <c r="DP79" s="210">
        <f t="shared" si="182"/>
        <v>0</v>
      </c>
      <c r="DQ79" s="210">
        <f t="shared" si="183"/>
        <v>0</v>
      </c>
      <c r="DR79" s="210">
        <f t="shared" si="184"/>
        <v>0</v>
      </c>
      <c r="DS79" s="210">
        <f t="shared" si="185"/>
        <v>0</v>
      </c>
      <c r="DT79" s="210">
        <f t="shared" si="186"/>
        <v>0</v>
      </c>
      <c r="DU79" s="210">
        <f t="shared" si="187"/>
        <v>0</v>
      </c>
      <c r="DV79" s="210">
        <f t="shared" si="188"/>
        <v>0</v>
      </c>
      <c r="DW79" s="210">
        <f t="shared" si="189"/>
        <v>0</v>
      </c>
      <c r="DY79" s="139" t="str">
        <f t="shared" si="157"/>
        <v>100G 4WDM10 10 km QSFP28</v>
      </c>
      <c r="DZ79" s="210">
        <f t="shared" si="190"/>
        <v>0</v>
      </c>
      <c r="EA79" s="210">
        <f t="shared" si="191"/>
        <v>0</v>
      </c>
      <c r="EB79" s="210">
        <f t="shared" si="192"/>
        <v>0</v>
      </c>
      <c r="EC79" s="210">
        <f t="shared" si="193"/>
        <v>0</v>
      </c>
      <c r="ED79" s="210">
        <f t="shared" si="194"/>
        <v>0</v>
      </c>
      <c r="EE79" s="210">
        <f t="shared" si="195"/>
        <v>0</v>
      </c>
      <c r="EF79" s="210">
        <f t="shared" si="196"/>
        <v>0</v>
      </c>
      <c r="EG79" s="210">
        <f t="shared" si="197"/>
        <v>0</v>
      </c>
      <c r="EH79" s="210">
        <f t="shared" si="198"/>
        <v>0</v>
      </c>
      <c r="EI79" s="210">
        <f t="shared" si="199"/>
        <v>0</v>
      </c>
      <c r="EJ79" s="210">
        <f t="shared" si="200"/>
        <v>0</v>
      </c>
      <c r="EL79" s="139" t="str">
        <f t="shared" si="158"/>
        <v>100G 4WDM10 10 km QSFP28</v>
      </c>
      <c r="EM79" s="210">
        <f t="shared" si="201"/>
        <v>100000</v>
      </c>
      <c r="EN79" s="210">
        <f t="shared" si="202"/>
        <v>90142.2</v>
      </c>
      <c r="EO79" s="210">
        <f t="shared" si="203"/>
        <v>0</v>
      </c>
      <c r="EP79" s="210">
        <f t="shared" si="204"/>
        <v>0</v>
      </c>
      <c r="EQ79" s="210">
        <f t="shared" si="205"/>
        <v>0</v>
      </c>
      <c r="ER79" s="210">
        <f t="shared" si="206"/>
        <v>0</v>
      </c>
      <c r="ES79" s="210">
        <f t="shared" si="207"/>
        <v>0</v>
      </c>
      <c r="ET79" s="210">
        <f t="shared" si="208"/>
        <v>0</v>
      </c>
      <c r="EU79" s="210">
        <f t="shared" si="209"/>
        <v>0</v>
      </c>
      <c r="EV79" s="210">
        <f t="shared" si="210"/>
        <v>0</v>
      </c>
      <c r="EW79" s="210">
        <f t="shared" si="211"/>
        <v>0</v>
      </c>
      <c r="EY79" s="139" t="str">
        <f t="shared" si="212"/>
        <v>100G 4WDM10 10 km QSFP28</v>
      </c>
      <c r="EZ79" s="210">
        <f t="shared" si="159"/>
        <v>100000</v>
      </c>
      <c r="FA79" s="210">
        <f t="shared" si="160"/>
        <v>100158</v>
      </c>
      <c r="FB79" s="210">
        <f t="shared" si="161"/>
        <v>0</v>
      </c>
      <c r="FC79" s="210">
        <f t="shared" si="162"/>
        <v>0</v>
      </c>
      <c r="FD79" s="210">
        <f t="shared" si="163"/>
        <v>0</v>
      </c>
      <c r="FE79" s="210">
        <f t="shared" si="164"/>
        <v>0</v>
      </c>
      <c r="FF79" s="210">
        <f t="shared" si="165"/>
        <v>0</v>
      </c>
      <c r="FG79" s="210">
        <f t="shared" si="166"/>
        <v>0</v>
      </c>
      <c r="FH79" s="210">
        <f t="shared" si="167"/>
        <v>0</v>
      </c>
      <c r="FI79" s="210">
        <f t="shared" si="168"/>
        <v>0</v>
      </c>
      <c r="FJ79" s="210">
        <f t="shared" si="169"/>
        <v>0</v>
      </c>
      <c r="FL79" s="139" t="str">
        <f t="shared" si="170"/>
        <v>100G 4WDM10 10 km QSFP28</v>
      </c>
      <c r="FM79" s="233">
        <f t="shared" si="213"/>
        <v>0.3</v>
      </c>
      <c r="FN79" s="233">
        <f t="shared" si="214"/>
        <v>0.33052139999999997</v>
      </c>
      <c r="FO79" s="233">
        <f t="shared" si="215"/>
        <v>0</v>
      </c>
      <c r="FP79" s="233">
        <f t="shared" si="216"/>
        <v>0</v>
      </c>
      <c r="FQ79" s="233">
        <f t="shared" si="217"/>
        <v>0</v>
      </c>
      <c r="FR79" s="233">
        <f t="shared" si="218"/>
        <v>0</v>
      </c>
      <c r="FS79" s="233">
        <f t="shared" si="219"/>
        <v>0</v>
      </c>
      <c r="FT79" s="233">
        <f t="shared" si="220"/>
        <v>0</v>
      </c>
      <c r="FU79" s="233">
        <f t="shared" si="221"/>
        <v>0</v>
      </c>
      <c r="FV79" s="233">
        <f t="shared" si="222"/>
        <v>0</v>
      </c>
      <c r="FW79" s="233">
        <f t="shared" si="223"/>
        <v>0</v>
      </c>
      <c r="FY79" s="139" t="str">
        <f t="shared" si="171"/>
        <v>100G 4WDM10 10 km QSFP28</v>
      </c>
      <c r="FZ79" s="233">
        <f t="shared" si="224"/>
        <v>0</v>
      </c>
      <c r="GA79" s="233">
        <f t="shared" si="225"/>
        <v>0</v>
      </c>
      <c r="GB79" s="233">
        <f t="shared" si="226"/>
        <v>0</v>
      </c>
      <c r="GC79" s="233">
        <f t="shared" si="227"/>
        <v>0</v>
      </c>
      <c r="GD79" s="233">
        <f t="shared" si="228"/>
        <v>0</v>
      </c>
      <c r="GE79" s="233">
        <f t="shared" si="229"/>
        <v>0</v>
      </c>
      <c r="GF79" s="233">
        <f t="shared" si="230"/>
        <v>0</v>
      </c>
      <c r="GG79" s="233">
        <f t="shared" si="231"/>
        <v>0</v>
      </c>
      <c r="GH79" s="233">
        <f t="shared" si="232"/>
        <v>0</v>
      </c>
      <c r="GI79" s="233">
        <f t="shared" si="233"/>
        <v>0</v>
      </c>
      <c r="GJ79" s="233">
        <f t="shared" si="234"/>
        <v>0</v>
      </c>
      <c r="GL79" s="139" t="str">
        <f t="shared" si="172"/>
        <v>100G 4WDM10 10 km QSFP28</v>
      </c>
      <c r="GM79" s="310">
        <f t="shared" si="235"/>
        <v>0.5</v>
      </c>
      <c r="GN79" s="310">
        <f t="shared" si="236"/>
        <v>0.45071099999999997</v>
      </c>
      <c r="GO79" s="310">
        <f t="shared" si="237"/>
        <v>0</v>
      </c>
      <c r="GP79" s="310">
        <f t="shared" si="238"/>
        <v>0</v>
      </c>
      <c r="GQ79" s="310">
        <f t="shared" si="239"/>
        <v>0</v>
      </c>
      <c r="GR79" s="310">
        <f t="shared" si="240"/>
        <v>0</v>
      </c>
      <c r="GS79" s="310">
        <f t="shared" si="241"/>
        <v>0</v>
      </c>
      <c r="GT79" s="310">
        <f t="shared" si="242"/>
        <v>0</v>
      </c>
      <c r="GU79" s="310">
        <f t="shared" si="243"/>
        <v>0</v>
      </c>
      <c r="GV79" s="310">
        <f t="shared" si="244"/>
        <v>0</v>
      </c>
      <c r="GW79" s="310">
        <f t="shared" si="245"/>
        <v>0</v>
      </c>
      <c r="GY79" s="139" t="str">
        <f t="shared" si="246"/>
        <v>100G 4WDM10 10 km QSFP28</v>
      </c>
      <c r="GZ79" s="307">
        <f>IF(EZ79=0,"",($HE$5*10^-6*Ethernet!P747*'Lenses &amp; detectors'!EZ79))</f>
        <v>2.25</v>
      </c>
      <c r="HA79" s="307">
        <f>IF(FA79=0,"",($HE$5*10^-6*Ethernet!Q747*'Lenses &amp; detectors'!FA79))</f>
        <v>1.5490827657149597</v>
      </c>
      <c r="HB79" s="307" t="str">
        <f>IF(FB79=0,"",($HE$5*10^-6*Ethernet!R747*'Lenses &amp; detectors'!FB79))</f>
        <v/>
      </c>
      <c r="HC79" s="307" t="str">
        <f>IF(FC79=0,"",($HE$5*10^-6*Ethernet!S747*'Lenses &amp; detectors'!FC79))</f>
        <v/>
      </c>
      <c r="HD79" s="307" t="str">
        <f>IF(FD79=0,"",($HE$5*10^-6*Ethernet!T747*'Lenses &amp; detectors'!FD79))</f>
        <v/>
      </c>
      <c r="HE79" s="307" t="str">
        <f>IF(FE79=0,"",($HE$5*10^-6*Ethernet!U747*'Lenses &amp; detectors'!FE79))</f>
        <v/>
      </c>
      <c r="HF79" s="307" t="str">
        <f>IF(FF79=0,"",($HE$5*10^-6*Ethernet!V747*'Lenses &amp; detectors'!FF79))</f>
        <v/>
      </c>
      <c r="HG79" s="307" t="str">
        <f>IF(FG79=0,"",($HE$5*10^-6*Ethernet!W747*'Lenses &amp; detectors'!FG79))</f>
        <v/>
      </c>
      <c r="HH79" s="307" t="str">
        <f>IF(FH79=0,"",($HE$5*10^-6*Ethernet!X747*'Lenses &amp; detectors'!FH79))</f>
        <v/>
      </c>
      <c r="HI79" s="307" t="str">
        <f>IF(FI79=0,"",($HE$5*10^-6*Ethernet!Y747*'Lenses &amp; detectors'!FI79))</f>
        <v/>
      </c>
      <c r="HJ79" s="307" t="str">
        <f>IF(FJ79=0,"",($HE$5*10^-6*Ethernet!Z747*'Lenses &amp; detectors'!FJ79))</f>
        <v/>
      </c>
      <c r="HL79" s="139" t="str">
        <f t="shared" si="247"/>
        <v>100G 4WDM10 10 km QSFP28</v>
      </c>
      <c r="HM79" s="233">
        <f t="shared" si="248"/>
        <v>3</v>
      </c>
      <c r="HN79" s="233">
        <f t="shared" si="249"/>
        <v>2.9999999999999996</v>
      </c>
      <c r="HO79" s="233" t="str">
        <f t="shared" si="250"/>
        <v/>
      </c>
      <c r="HP79" s="233" t="str">
        <f t="shared" si="251"/>
        <v/>
      </c>
      <c r="HQ79" s="233" t="str">
        <f t="shared" si="252"/>
        <v/>
      </c>
      <c r="HR79" s="233" t="str">
        <f t="shared" si="253"/>
        <v/>
      </c>
      <c r="HS79" s="233" t="str">
        <f t="shared" si="254"/>
        <v/>
      </c>
      <c r="HT79" s="233" t="str">
        <f t="shared" si="255"/>
        <v/>
      </c>
      <c r="HU79" s="233" t="str">
        <f t="shared" si="256"/>
        <v/>
      </c>
      <c r="HV79" s="233" t="str">
        <f t="shared" si="257"/>
        <v/>
      </c>
      <c r="HW79" s="233" t="str">
        <f t="shared" si="258"/>
        <v/>
      </c>
      <c r="HY79" s="139" t="str">
        <f t="shared" si="259"/>
        <v>100G 4WDM10 10 km QSFP28</v>
      </c>
      <c r="HZ79" s="233" t="str">
        <f t="shared" si="260"/>
        <v/>
      </c>
      <c r="IA79" s="233" t="str">
        <f t="shared" si="261"/>
        <v/>
      </c>
      <c r="IB79" s="233" t="str">
        <f t="shared" si="262"/>
        <v/>
      </c>
      <c r="IC79" s="233" t="str">
        <f t="shared" si="263"/>
        <v/>
      </c>
      <c r="ID79" s="233" t="str">
        <f t="shared" si="264"/>
        <v/>
      </c>
      <c r="IE79" s="233" t="str">
        <f t="shared" si="265"/>
        <v/>
      </c>
      <c r="IF79" s="233" t="str">
        <f t="shared" si="266"/>
        <v/>
      </c>
      <c r="IG79" s="233" t="str">
        <f t="shared" si="267"/>
        <v/>
      </c>
      <c r="IH79" s="233" t="str">
        <f t="shared" si="268"/>
        <v/>
      </c>
      <c r="II79" s="233" t="str">
        <f t="shared" si="269"/>
        <v/>
      </c>
      <c r="IJ79" s="233" t="str">
        <f t="shared" si="270"/>
        <v/>
      </c>
      <c r="IL79" s="139" t="str">
        <f t="shared" si="271"/>
        <v>100G 4WDM10 10 km QSFP28</v>
      </c>
      <c r="IM79" s="233">
        <f t="shared" si="272"/>
        <v>5</v>
      </c>
      <c r="IN79" s="233">
        <f t="shared" si="273"/>
        <v>5</v>
      </c>
      <c r="IO79" s="233" t="str">
        <f t="shared" si="274"/>
        <v/>
      </c>
      <c r="IP79" s="233" t="str">
        <f t="shared" si="275"/>
        <v/>
      </c>
      <c r="IQ79" s="233" t="str">
        <f t="shared" si="276"/>
        <v/>
      </c>
      <c r="IR79" s="233" t="str">
        <f t="shared" si="277"/>
        <v/>
      </c>
      <c r="IS79" s="233" t="str">
        <f t="shared" si="278"/>
        <v/>
      </c>
      <c r="IT79" s="233" t="str">
        <f t="shared" si="279"/>
        <v/>
      </c>
      <c r="IU79" s="233" t="str">
        <f t="shared" si="280"/>
        <v/>
      </c>
      <c r="IV79" s="233" t="str">
        <f t="shared" si="281"/>
        <v/>
      </c>
      <c r="IW79" s="233" t="str">
        <f t="shared" si="282"/>
        <v/>
      </c>
      <c r="IY79" s="139" t="str">
        <f t="shared" si="283"/>
        <v>100G 4WDM10 10 km QSFP28</v>
      </c>
      <c r="IZ79" s="233">
        <f t="shared" si="284"/>
        <v>22.5</v>
      </c>
      <c r="JA79" s="233">
        <f t="shared" si="285"/>
        <v>15.466390759749194</v>
      </c>
      <c r="JB79" s="233" t="str">
        <f t="shared" si="286"/>
        <v/>
      </c>
      <c r="JC79" s="233" t="str">
        <f t="shared" si="287"/>
        <v/>
      </c>
      <c r="JD79" s="233" t="str">
        <f t="shared" si="288"/>
        <v/>
      </c>
      <c r="JE79" s="233" t="str">
        <f t="shared" si="289"/>
        <v/>
      </c>
      <c r="JF79" s="233" t="str">
        <f t="shared" si="290"/>
        <v/>
      </c>
      <c r="JG79" s="233" t="str">
        <f t="shared" si="291"/>
        <v/>
      </c>
      <c r="JH79" s="233" t="str">
        <f t="shared" si="292"/>
        <v/>
      </c>
      <c r="JI79" s="233" t="str">
        <f t="shared" si="293"/>
        <v/>
      </c>
      <c r="JJ79" s="233" t="str">
        <f t="shared" si="294"/>
        <v/>
      </c>
    </row>
    <row r="80" spans="1:270">
      <c r="A80" s="110" t="s">
        <v>34</v>
      </c>
      <c r="B80" s="139" t="str">
        <f>Ethernet!B228</f>
        <v>100G 4WDM20 20 km QSFP28</v>
      </c>
      <c r="C80" s="210">
        <f>Ethernet!C228</f>
        <v>0</v>
      </c>
      <c r="D80" s="210">
        <f>Ethernet!D228</f>
        <v>0</v>
      </c>
      <c r="E80" s="210">
        <f>Ethernet!E228</f>
        <v>0</v>
      </c>
      <c r="F80" s="210">
        <f>Ethernet!F228</f>
        <v>0</v>
      </c>
      <c r="G80" s="210">
        <f>Ethernet!G228</f>
        <v>0</v>
      </c>
      <c r="H80" s="210">
        <f>Ethernet!H228</f>
        <v>0</v>
      </c>
      <c r="I80" s="210">
        <f>Ethernet!I228</f>
        <v>0</v>
      </c>
      <c r="J80" s="210">
        <f>Ethernet!J228</f>
        <v>0</v>
      </c>
      <c r="K80" s="210">
        <f>Ethernet!K228</f>
        <v>0</v>
      </c>
      <c r="L80" s="210">
        <f>Ethernet!L228</f>
        <v>0</v>
      </c>
      <c r="M80" s="210">
        <f>Ethernet!M228</f>
        <v>0</v>
      </c>
      <c r="O80" s="139" t="str">
        <f t="shared" si="173"/>
        <v>100G 4WDM20 20 km QSFP28</v>
      </c>
      <c r="P80" s="210">
        <f>Ethernet!C314</f>
        <v>0</v>
      </c>
      <c r="Q80" s="210">
        <f>Ethernet!D314</f>
        <v>9400</v>
      </c>
      <c r="R80" s="210">
        <f>Ethernet!E314</f>
        <v>0</v>
      </c>
      <c r="S80" s="210">
        <f>Ethernet!F314</f>
        <v>0</v>
      </c>
      <c r="T80" s="210">
        <f>Ethernet!G314</f>
        <v>0</v>
      </c>
      <c r="U80" s="210">
        <f>Ethernet!H314</f>
        <v>0</v>
      </c>
      <c r="V80" s="210">
        <f>Ethernet!I314</f>
        <v>0</v>
      </c>
      <c r="W80" s="210">
        <f>Ethernet!J314</f>
        <v>0</v>
      </c>
      <c r="X80" s="210">
        <f>Ethernet!K314</f>
        <v>0</v>
      </c>
      <c r="Y80" s="210">
        <f>Ethernet!L314</f>
        <v>0</v>
      </c>
      <c r="Z80" s="210">
        <f>Ethernet!M314</f>
        <v>0</v>
      </c>
      <c r="AB80" s="139" t="str">
        <f t="shared" si="174"/>
        <v>100G 4WDM20 20 km QSFP28</v>
      </c>
      <c r="AC80" s="210">
        <f>Ethernet!C142</f>
        <v>0</v>
      </c>
      <c r="AD80" s="210">
        <f>Ethernet!D142</f>
        <v>0</v>
      </c>
      <c r="AE80" s="210">
        <f>Ethernet!E142</f>
        <v>0</v>
      </c>
      <c r="AF80" s="210">
        <f>Ethernet!F142</f>
        <v>0</v>
      </c>
      <c r="AG80" s="210">
        <f>Ethernet!G142</f>
        <v>0</v>
      </c>
      <c r="AH80" s="210">
        <f>Ethernet!H142</f>
        <v>0</v>
      </c>
      <c r="AI80" s="210">
        <f>Ethernet!I142</f>
        <v>0</v>
      </c>
      <c r="AJ80" s="210">
        <f>Ethernet!J142</f>
        <v>0</v>
      </c>
      <c r="AK80" s="210">
        <f>Ethernet!K142</f>
        <v>0</v>
      </c>
      <c r="AL80" s="210">
        <f>Ethernet!L142</f>
        <v>0</v>
      </c>
      <c r="AM80" s="210">
        <f>Ethernet!M142</f>
        <v>0</v>
      </c>
      <c r="AO80" s="139" t="str">
        <f t="shared" si="175"/>
        <v>100G 4WDM20 20 km QSFP28</v>
      </c>
      <c r="AP80" s="210">
        <f>Ethernet!C400</f>
        <v>0</v>
      </c>
      <c r="AQ80" s="210">
        <f>Ethernet!D400</f>
        <v>0</v>
      </c>
      <c r="AR80" s="210">
        <f>Ethernet!E400</f>
        <v>0</v>
      </c>
      <c r="AS80" s="210">
        <f>Ethernet!F400</f>
        <v>0</v>
      </c>
      <c r="AT80" s="210">
        <f>Ethernet!G400</f>
        <v>0</v>
      </c>
      <c r="AU80" s="210">
        <f>Ethernet!H400</f>
        <v>0</v>
      </c>
      <c r="AV80" s="210">
        <f>Ethernet!I400</f>
        <v>0</v>
      </c>
      <c r="AW80" s="210">
        <f>Ethernet!J400</f>
        <v>0</v>
      </c>
      <c r="AX80" s="210">
        <f>Ethernet!K400</f>
        <v>0</v>
      </c>
      <c r="AY80" s="210">
        <f>Ethernet!L400</f>
        <v>0</v>
      </c>
      <c r="AZ80" s="210">
        <f>Ethernet!M400</f>
        <v>0</v>
      </c>
      <c r="BB80" s="139" t="str">
        <f t="shared" si="176"/>
        <v>100G 4WDM20 20 km QSFP28</v>
      </c>
      <c r="BC80" s="210">
        <f>Ethernet!C486</f>
        <v>0</v>
      </c>
      <c r="BD80" s="210">
        <f>Ethernet!D486</f>
        <v>0</v>
      </c>
      <c r="BE80" s="210">
        <f>Ethernet!E486</f>
        <v>0</v>
      </c>
      <c r="BF80" s="210">
        <f>Ethernet!F486</f>
        <v>0</v>
      </c>
      <c r="BG80" s="210">
        <f>Ethernet!G486</f>
        <v>0</v>
      </c>
      <c r="BH80" s="210">
        <f>Ethernet!H486</f>
        <v>0</v>
      </c>
      <c r="BI80" s="210">
        <f>Ethernet!I486</f>
        <v>0</v>
      </c>
      <c r="BJ80" s="210">
        <f>Ethernet!J486</f>
        <v>0</v>
      </c>
      <c r="BK80" s="210">
        <f>Ethernet!K486</f>
        <v>0</v>
      </c>
      <c r="BL80" s="210">
        <f>Ethernet!L486</f>
        <v>0</v>
      </c>
      <c r="BM80" s="210">
        <f>Ethernet!M486</f>
        <v>0</v>
      </c>
      <c r="BO80" s="139" t="str">
        <f t="shared" si="177"/>
        <v>100G 4WDM20 20 km QSFP28</v>
      </c>
      <c r="BP80" s="272"/>
      <c r="BQ80" s="272"/>
      <c r="BR80" s="272"/>
      <c r="BS80" s="272"/>
      <c r="BT80" s="272"/>
      <c r="BU80" s="272"/>
      <c r="BV80" s="272"/>
      <c r="BW80" s="272"/>
      <c r="BX80" s="272"/>
      <c r="BY80" s="272"/>
      <c r="BZ80" s="272"/>
      <c r="CB80" s="139" t="str">
        <f t="shared" si="178"/>
        <v>100G 4WDM20 20 km QSFP28</v>
      </c>
      <c r="CC80" s="272"/>
      <c r="CD80" s="272"/>
      <c r="CE80" s="272"/>
      <c r="CF80" s="272"/>
      <c r="CG80" s="272"/>
      <c r="CH80" s="272"/>
      <c r="CI80" s="272"/>
      <c r="CJ80" s="272"/>
      <c r="CK80" s="272"/>
      <c r="CL80" s="272"/>
      <c r="CM80" s="272"/>
      <c r="CN80" s="214"/>
      <c r="CP80" s="270"/>
      <c r="CQ80" s="270"/>
      <c r="CR80" s="301"/>
      <c r="CS80" s="293">
        <v>1</v>
      </c>
      <c r="CT80" s="265">
        <v>1</v>
      </c>
      <c r="CU80" s="300">
        <v>1</v>
      </c>
      <c r="CV80" s="293">
        <v>2</v>
      </c>
      <c r="CW80" s="265">
        <v>0</v>
      </c>
      <c r="CX80" s="279">
        <v>1</v>
      </c>
      <c r="CY80" s="284"/>
      <c r="CZ80" s="270"/>
      <c r="DA80" s="278"/>
      <c r="DB80" s="285">
        <v>2</v>
      </c>
      <c r="DC80" s="265">
        <v>0</v>
      </c>
      <c r="DD80" s="300">
        <v>1</v>
      </c>
      <c r="DE80" s="295"/>
      <c r="DF80" s="270"/>
      <c r="DG80" s="278"/>
      <c r="DH80" s="284"/>
      <c r="DI80" s="270"/>
      <c r="DJ80" s="270"/>
      <c r="DL80" s="139" t="str">
        <f t="shared" si="156"/>
        <v>100G 4WDM20 20 km QSFP28</v>
      </c>
      <c r="DM80" s="210">
        <f t="shared" si="179"/>
        <v>0</v>
      </c>
      <c r="DN80" s="210">
        <f t="shared" si="180"/>
        <v>9400</v>
      </c>
      <c r="DO80" s="210">
        <f t="shared" si="181"/>
        <v>0</v>
      </c>
      <c r="DP80" s="210">
        <f t="shared" si="182"/>
        <v>0</v>
      </c>
      <c r="DQ80" s="210">
        <f t="shared" si="183"/>
        <v>0</v>
      </c>
      <c r="DR80" s="210">
        <f t="shared" si="184"/>
        <v>0</v>
      </c>
      <c r="DS80" s="210">
        <f t="shared" si="185"/>
        <v>0</v>
      </c>
      <c r="DT80" s="210">
        <f t="shared" si="186"/>
        <v>0</v>
      </c>
      <c r="DU80" s="210">
        <f t="shared" si="187"/>
        <v>0</v>
      </c>
      <c r="DV80" s="210">
        <f t="shared" si="188"/>
        <v>0</v>
      </c>
      <c r="DW80" s="210">
        <f t="shared" si="189"/>
        <v>0</v>
      </c>
      <c r="DY80" s="139" t="str">
        <f t="shared" si="157"/>
        <v>100G 4WDM20 20 km QSFP28</v>
      </c>
      <c r="DZ80" s="210">
        <f t="shared" si="190"/>
        <v>0</v>
      </c>
      <c r="EA80" s="210">
        <f t="shared" si="191"/>
        <v>0</v>
      </c>
      <c r="EB80" s="210">
        <f t="shared" si="192"/>
        <v>0</v>
      </c>
      <c r="EC80" s="210">
        <f t="shared" si="193"/>
        <v>0</v>
      </c>
      <c r="ED80" s="210">
        <f t="shared" si="194"/>
        <v>0</v>
      </c>
      <c r="EE80" s="210">
        <f t="shared" si="195"/>
        <v>0</v>
      </c>
      <c r="EF80" s="210">
        <f t="shared" si="196"/>
        <v>0</v>
      </c>
      <c r="EG80" s="210">
        <f t="shared" si="197"/>
        <v>0</v>
      </c>
      <c r="EH80" s="210">
        <f t="shared" si="198"/>
        <v>0</v>
      </c>
      <c r="EI80" s="210">
        <f t="shared" si="199"/>
        <v>0</v>
      </c>
      <c r="EJ80" s="210">
        <f t="shared" si="200"/>
        <v>0</v>
      </c>
      <c r="EL80" s="139" t="str">
        <f t="shared" si="158"/>
        <v>100G 4WDM20 20 km QSFP28</v>
      </c>
      <c r="EM80" s="210">
        <f t="shared" si="201"/>
        <v>0</v>
      </c>
      <c r="EN80" s="210">
        <f t="shared" si="202"/>
        <v>9400</v>
      </c>
      <c r="EO80" s="210">
        <f t="shared" si="203"/>
        <v>0</v>
      </c>
      <c r="EP80" s="210">
        <f t="shared" si="204"/>
        <v>0</v>
      </c>
      <c r="EQ80" s="210">
        <f t="shared" si="205"/>
        <v>0</v>
      </c>
      <c r="ER80" s="210">
        <f t="shared" si="206"/>
        <v>0</v>
      </c>
      <c r="ES80" s="210">
        <f t="shared" si="207"/>
        <v>0</v>
      </c>
      <c r="ET80" s="210">
        <f t="shared" si="208"/>
        <v>0</v>
      </c>
      <c r="EU80" s="210">
        <f t="shared" si="209"/>
        <v>0</v>
      </c>
      <c r="EV80" s="210">
        <f t="shared" si="210"/>
        <v>0</v>
      </c>
      <c r="EW80" s="210">
        <f t="shared" si="211"/>
        <v>0</v>
      </c>
      <c r="EY80" s="139" t="str">
        <f t="shared" si="212"/>
        <v>100G 4WDM20 20 km QSFP28</v>
      </c>
      <c r="EZ80" s="210">
        <f t="shared" si="159"/>
        <v>0</v>
      </c>
      <c r="FA80" s="210">
        <f t="shared" si="160"/>
        <v>9400</v>
      </c>
      <c r="FB80" s="210">
        <f t="shared" si="161"/>
        <v>0</v>
      </c>
      <c r="FC80" s="210">
        <f t="shared" si="162"/>
        <v>0</v>
      </c>
      <c r="FD80" s="210">
        <f t="shared" si="163"/>
        <v>0</v>
      </c>
      <c r="FE80" s="210">
        <f t="shared" si="164"/>
        <v>0</v>
      </c>
      <c r="FF80" s="210">
        <f t="shared" si="165"/>
        <v>0</v>
      </c>
      <c r="FG80" s="210">
        <f t="shared" si="166"/>
        <v>0</v>
      </c>
      <c r="FH80" s="210">
        <f t="shared" si="167"/>
        <v>0</v>
      </c>
      <c r="FI80" s="210">
        <f t="shared" si="168"/>
        <v>0</v>
      </c>
      <c r="FJ80" s="210">
        <f t="shared" si="169"/>
        <v>0</v>
      </c>
      <c r="FL80" s="139" t="str">
        <f t="shared" si="170"/>
        <v>100G 4WDM20 20 km QSFP28</v>
      </c>
      <c r="FM80" s="233">
        <f t="shared" si="213"/>
        <v>0</v>
      </c>
      <c r="FN80" s="233">
        <f t="shared" si="214"/>
        <v>2.8199999999999999E-2</v>
      </c>
      <c r="FO80" s="233">
        <f t="shared" si="215"/>
        <v>0</v>
      </c>
      <c r="FP80" s="233">
        <f t="shared" si="216"/>
        <v>0</v>
      </c>
      <c r="FQ80" s="233">
        <f t="shared" si="217"/>
        <v>0</v>
      </c>
      <c r="FR80" s="233">
        <f t="shared" si="218"/>
        <v>0</v>
      </c>
      <c r="FS80" s="233">
        <f t="shared" si="219"/>
        <v>0</v>
      </c>
      <c r="FT80" s="233">
        <f t="shared" si="220"/>
        <v>0</v>
      </c>
      <c r="FU80" s="233">
        <f t="shared" si="221"/>
        <v>0</v>
      </c>
      <c r="FV80" s="233">
        <f t="shared" si="222"/>
        <v>0</v>
      </c>
      <c r="FW80" s="233">
        <f t="shared" si="223"/>
        <v>0</v>
      </c>
      <c r="FY80" s="139" t="str">
        <f t="shared" si="171"/>
        <v>100G 4WDM20 20 km QSFP28</v>
      </c>
      <c r="FZ80" s="233">
        <f t="shared" si="224"/>
        <v>0</v>
      </c>
      <c r="GA80" s="233">
        <f t="shared" si="225"/>
        <v>0</v>
      </c>
      <c r="GB80" s="233">
        <f t="shared" si="226"/>
        <v>0</v>
      </c>
      <c r="GC80" s="233">
        <f t="shared" si="227"/>
        <v>0</v>
      </c>
      <c r="GD80" s="233">
        <f t="shared" si="228"/>
        <v>0</v>
      </c>
      <c r="GE80" s="233">
        <f t="shared" si="229"/>
        <v>0</v>
      </c>
      <c r="GF80" s="233">
        <f t="shared" si="230"/>
        <v>0</v>
      </c>
      <c r="GG80" s="233">
        <f t="shared" si="231"/>
        <v>0</v>
      </c>
      <c r="GH80" s="233">
        <f t="shared" si="232"/>
        <v>0</v>
      </c>
      <c r="GI80" s="233">
        <f t="shared" si="233"/>
        <v>0</v>
      </c>
      <c r="GJ80" s="233">
        <f t="shared" si="234"/>
        <v>0</v>
      </c>
      <c r="GL80" s="139" t="str">
        <f t="shared" si="172"/>
        <v>100G 4WDM20 20 km QSFP28</v>
      </c>
      <c r="GM80" s="310">
        <f t="shared" si="235"/>
        <v>0</v>
      </c>
      <c r="GN80" s="310">
        <f t="shared" si="236"/>
        <v>4.7E-2</v>
      </c>
      <c r="GO80" s="310">
        <f t="shared" si="237"/>
        <v>0</v>
      </c>
      <c r="GP80" s="310">
        <f t="shared" si="238"/>
        <v>0</v>
      </c>
      <c r="GQ80" s="310">
        <f t="shared" si="239"/>
        <v>0</v>
      </c>
      <c r="GR80" s="310">
        <f t="shared" si="240"/>
        <v>0</v>
      </c>
      <c r="GS80" s="310">
        <f t="shared" si="241"/>
        <v>0</v>
      </c>
      <c r="GT80" s="310">
        <f t="shared" si="242"/>
        <v>0</v>
      </c>
      <c r="GU80" s="310">
        <f t="shared" si="243"/>
        <v>0</v>
      </c>
      <c r="GV80" s="310">
        <f t="shared" si="244"/>
        <v>0</v>
      </c>
      <c r="GW80" s="310">
        <f t="shared" si="245"/>
        <v>0</v>
      </c>
      <c r="GY80" s="139" t="str">
        <f t="shared" si="246"/>
        <v>100G 4WDM20 20 km QSFP28</v>
      </c>
      <c r="GZ80" s="307" t="str">
        <f>IF(EZ80=0,"",($HE$5*10^-6*Ethernet!P748*'Lenses &amp; detectors'!EZ80))</f>
        <v/>
      </c>
      <c r="HA80" s="307">
        <f>IF(FA80=0,"",($HE$5*10^-6*Ethernet!Q748*'Lenses &amp; detectors'!FA80))</f>
        <v>1.2038898275558247</v>
      </c>
      <c r="HB80" s="307" t="str">
        <f>IF(FB80=0,"",($HE$5*10^-6*Ethernet!R748*'Lenses &amp; detectors'!FB80))</f>
        <v/>
      </c>
      <c r="HC80" s="307" t="str">
        <f>IF(FC80=0,"",($HE$5*10^-6*Ethernet!S748*'Lenses &amp; detectors'!FC80))</f>
        <v/>
      </c>
      <c r="HD80" s="307" t="str">
        <f>IF(FD80=0,"",($HE$5*10^-6*Ethernet!T748*'Lenses &amp; detectors'!FD80))</f>
        <v/>
      </c>
      <c r="HE80" s="307" t="str">
        <f>IF(FE80=0,"",($HE$5*10^-6*Ethernet!U748*'Lenses &amp; detectors'!FE80))</f>
        <v/>
      </c>
      <c r="HF80" s="307" t="str">
        <f>IF(FF80=0,"",($HE$5*10^-6*Ethernet!V748*'Lenses &amp; detectors'!FF80))</f>
        <v/>
      </c>
      <c r="HG80" s="307" t="str">
        <f>IF(FG80=0,"",($HE$5*10^-6*Ethernet!W748*'Lenses &amp; detectors'!FG80))</f>
        <v/>
      </c>
      <c r="HH80" s="307" t="str">
        <f>IF(FH80=0,"",($HE$5*10^-6*Ethernet!X748*'Lenses &amp; detectors'!FH80))</f>
        <v/>
      </c>
      <c r="HI80" s="307" t="str">
        <f>IF(FI80=0,"",($HE$5*10^-6*Ethernet!Y748*'Lenses &amp; detectors'!FI80))</f>
        <v/>
      </c>
      <c r="HJ80" s="307" t="str">
        <f>IF(FJ80=0,"",($HE$5*10^-6*Ethernet!Z748*'Lenses &amp; detectors'!FJ80))</f>
        <v/>
      </c>
      <c r="HL80" s="139" t="str">
        <f t="shared" si="247"/>
        <v>100G 4WDM20 20 km QSFP28</v>
      </c>
      <c r="HM80" s="233" t="str">
        <f t="shared" si="248"/>
        <v/>
      </c>
      <c r="HN80" s="233">
        <f t="shared" si="249"/>
        <v>3</v>
      </c>
      <c r="HO80" s="233" t="str">
        <f t="shared" si="250"/>
        <v/>
      </c>
      <c r="HP80" s="233" t="str">
        <f t="shared" si="251"/>
        <v/>
      </c>
      <c r="HQ80" s="233" t="str">
        <f t="shared" si="252"/>
        <v/>
      </c>
      <c r="HR80" s="233" t="str">
        <f t="shared" si="253"/>
        <v/>
      </c>
      <c r="HS80" s="233" t="str">
        <f t="shared" si="254"/>
        <v/>
      </c>
      <c r="HT80" s="233" t="str">
        <f t="shared" si="255"/>
        <v/>
      </c>
      <c r="HU80" s="233" t="str">
        <f t="shared" si="256"/>
        <v/>
      </c>
      <c r="HV80" s="233" t="str">
        <f t="shared" si="257"/>
        <v/>
      </c>
      <c r="HW80" s="233" t="str">
        <f t="shared" si="258"/>
        <v/>
      </c>
      <c r="HY80" s="139" t="str">
        <f t="shared" si="259"/>
        <v>100G 4WDM20 20 km QSFP28</v>
      </c>
      <c r="HZ80" s="233" t="str">
        <f t="shared" si="260"/>
        <v/>
      </c>
      <c r="IA80" s="233" t="str">
        <f t="shared" si="261"/>
        <v/>
      </c>
      <c r="IB80" s="233" t="str">
        <f t="shared" si="262"/>
        <v/>
      </c>
      <c r="IC80" s="233" t="str">
        <f t="shared" si="263"/>
        <v/>
      </c>
      <c r="ID80" s="233" t="str">
        <f t="shared" si="264"/>
        <v/>
      </c>
      <c r="IE80" s="233" t="str">
        <f t="shared" si="265"/>
        <v/>
      </c>
      <c r="IF80" s="233" t="str">
        <f t="shared" si="266"/>
        <v/>
      </c>
      <c r="IG80" s="233" t="str">
        <f t="shared" si="267"/>
        <v/>
      </c>
      <c r="IH80" s="233" t="str">
        <f t="shared" si="268"/>
        <v/>
      </c>
      <c r="II80" s="233" t="str">
        <f t="shared" si="269"/>
        <v/>
      </c>
      <c r="IJ80" s="233" t="str">
        <f t="shared" si="270"/>
        <v/>
      </c>
      <c r="IL80" s="139" t="str">
        <f t="shared" si="271"/>
        <v>100G 4WDM20 20 km QSFP28</v>
      </c>
      <c r="IM80" s="233" t="str">
        <f t="shared" si="272"/>
        <v/>
      </c>
      <c r="IN80" s="233">
        <f t="shared" si="273"/>
        <v>5</v>
      </c>
      <c r="IO80" s="233" t="str">
        <f t="shared" si="274"/>
        <v/>
      </c>
      <c r="IP80" s="233" t="str">
        <f t="shared" si="275"/>
        <v/>
      </c>
      <c r="IQ80" s="233" t="str">
        <f t="shared" si="276"/>
        <v/>
      </c>
      <c r="IR80" s="233" t="str">
        <f t="shared" si="277"/>
        <v/>
      </c>
      <c r="IS80" s="233" t="str">
        <f t="shared" si="278"/>
        <v/>
      </c>
      <c r="IT80" s="233" t="str">
        <f t="shared" si="279"/>
        <v/>
      </c>
      <c r="IU80" s="233" t="str">
        <f t="shared" si="280"/>
        <v/>
      </c>
      <c r="IV80" s="233" t="str">
        <f t="shared" si="281"/>
        <v/>
      </c>
      <c r="IW80" s="233" t="str">
        <f t="shared" si="282"/>
        <v/>
      </c>
      <c r="IY80" s="139" t="str">
        <f t="shared" si="283"/>
        <v>100G 4WDM20 20 km QSFP28</v>
      </c>
      <c r="IZ80" s="233" t="str">
        <f t="shared" si="284"/>
        <v/>
      </c>
      <c r="JA80" s="233">
        <f t="shared" si="285"/>
        <v>128.07338591019413</v>
      </c>
      <c r="JB80" s="233" t="str">
        <f t="shared" si="286"/>
        <v/>
      </c>
      <c r="JC80" s="233" t="str">
        <f t="shared" si="287"/>
        <v/>
      </c>
      <c r="JD80" s="233" t="str">
        <f t="shared" si="288"/>
        <v/>
      </c>
      <c r="JE80" s="233" t="str">
        <f t="shared" si="289"/>
        <v/>
      </c>
      <c r="JF80" s="233" t="str">
        <f t="shared" si="290"/>
        <v/>
      </c>
      <c r="JG80" s="233" t="str">
        <f t="shared" si="291"/>
        <v/>
      </c>
      <c r="JH80" s="233" t="str">
        <f t="shared" si="292"/>
        <v/>
      </c>
      <c r="JI80" s="233" t="str">
        <f t="shared" si="293"/>
        <v/>
      </c>
      <c r="JJ80" s="233" t="str">
        <f t="shared" si="294"/>
        <v/>
      </c>
    </row>
    <row r="81" spans="1:270">
      <c r="A81" s="110" t="s">
        <v>34</v>
      </c>
      <c r="B81" s="139" t="str">
        <f>Ethernet!B229</f>
        <v>100G ER4-Lite 30 km QSFP28</v>
      </c>
      <c r="C81" s="210">
        <f>Ethernet!C229</f>
        <v>0</v>
      </c>
      <c r="D81" s="210">
        <f>Ethernet!D229</f>
        <v>0</v>
      </c>
      <c r="E81" s="210">
        <f>Ethernet!E229</f>
        <v>0</v>
      </c>
      <c r="F81" s="210">
        <f>Ethernet!F229</f>
        <v>0</v>
      </c>
      <c r="G81" s="210">
        <f>Ethernet!G229</f>
        <v>0</v>
      </c>
      <c r="H81" s="210">
        <f>Ethernet!H229</f>
        <v>0</v>
      </c>
      <c r="I81" s="210">
        <f>Ethernet!I229</f>
        <v>0</v>
      </c>
      <c r="J81" s="210">
        <f>Ethernet!J229</f>
        <v>0</v>
      </c>
      <c r="K81" s="210">
        <f>Ethernet!K229</f>
        <v>0</v>
      </c>
      <c r="L81" s="210">
        <f>Ethernet!L229</f>
        <v>0</v>
      </c>
      <c r="M81" s="210">
        <f>Ethernet!M229</f>
        <v>0</v>
      </c>
      <c r="O81" s="139" t="str">
        <f t="shared" si="173"/>
        <v>100G ER4-Lite 30 km QSFP28</v>
      </c>
      <c r="P81" s="210">
        <f>Ethernet!C315</f>
        <v>6050</v>
      </c>
      <c r="Q81" s="210">
        <f>Ethernet!D315</f>
        <v>21384</v>
      </c>
      <c r="R81" s="210">
        <f>Ethernet!E315</f>
        <v>0</v>
      </c>
      <c r="S81" s="210">
        <f>Ethernet!F315</f>
        <v>0</v>
      </c>
      <c r="T81" s="210">
        <f>Ethernet!G315</f>
        <v>0</v>
      </c>
      <c r="U81" s="210">
        <f>Ethernet!H315</f>
        <v>0</v>
      </c>
      <c r="V81" s="210">
        <f>Ethernet!I315</f>
        <v>0</v>
      </c>
      <c r="W81" s="210">
        <f>Ethernet!J315</f>
        <v>0</v>
      </c>
      <c r="X81" s="210">
        <f>Ethernet!K315</f>
        <v>0</v>
      </c>
      <c r="Y81" s="210">
        <f>Ethernet!L315</f>
        <v>0</v>
      </c>
      <c r="Z81" s="210">
        <f>Ethernet!M315</f>
        <v>0</v>
      </c>
      <c r="AB81" s="139" t="str">
        <f t="shared" si="174"/>
        <v>100G ER4-Lite 30 km QSFP28</v>
      </c>
      <c r="AC81" s="210">
        <f>Ethernet!C143</f>
        <v>0</v>
      </c>
      <c r="AD81" s="210">
        <f>Ethernet!D143</f>
        <v>0</v>
      </c>
      <c r="AE81" s="210">
        <f>Ethernet!E143</f>
        <v>0</v>
      </c>
      <c r="AF81" s="210">
        <f>Ethernet!F143</f>
        <v>0</v>
      </c>
      <c r="AG81" s="210">
        <f>Ethernet!G143</f>
        <v>0</v>
      </c>
      <c r="AH81" s="210">
        <f>Ethernet!H143</f>
        <v>0</v>
      </c>
      <c r="AI81" s="210">
        <f>Ethernet!I143</f>
        <v>0</v>
      </c>
      <c r="AJ81" s="210">
        <f>Ethernet!J143</f>
        <v>0</v>
      </c>
      <c r="AK81" s="210">
        <f>Ethernet!K143</f>
        <v>0</v>
      </c>
      <c r="AL81" s="210">
        <f>Ethernet!L143</f>
        <v>0</v>
      </c>
      <c r="AM81" s="210">
        <f>Ethernet!M143</f>
        <v>0</v>
      </c>
      <c r="AO81" s="139" t="str">
        <f t="shared" si="175"/>
        <v>100G ER4-Lite 30 km QSFP28</v>
      </c>
      <c r="AP81" s="210">
        <f>Ethernet!C401</f>
        <v>0</v>
      </c>
      <c r="AQ81" s="210">
        <f>Ethernet!D401</f>
        <v>0</v>
      </c>
      <c r="AR81" s="210">
        <f>Ethernet!E401</f>
        <v>0</v>
      </c>
      <c r="AS81" s="210">
        <f>Ethernet!F401</f>
        <v>0</v>
      </c>
      <c r="AT81" s="210">
        <f>Ethernet!G401</f>
        <v>0</v>
      </c>
      <c r="AU81" s="210">
        <f>Ethernet!H401</f>
        <v>0</v>
      </c>
      <c r="AV81" s="210">
        <f>Ethernet!I401</f>
        <v>0</v>
      </c>
      <c r="AW81" s="210">
        <f>Ethernet!J401</f>
        <v>0</v>
      </c>
      <c r="AX81" s="210">
        <f>Ethernet!K401</f>
        <v>0</v>
      </c>
      <c r="AY81" s="210">
        <f>Ethernet!L401</f>
        <v>0</v>
      </c>
      <c r="AZ81" s="210">
        <f>Ethernet!M401</f>
        <v>0</v>
      </c>
      <c r="BB81" s="139" t="str">
        <f t="shared" si="176"/>
        <v>100G ER4-Lite 30 km QSFP28</v>
      </c>
      <c r="BC81" s="210">
        <f>Ethernet!C487</f>
        <v>0</v>
      </c>
      <c r="BD81" s="210">
        <f>Ethernet!D487</f>
        <v>0</v>
      </c>
      <c r="BE81" s="210">
        <f>Ethernet!E487</f>
        <v>0</v>
      </c>
      <c r="BF81" s="210">
        <f>Ethernet!F487</f>
        <v>0</v>
      </c>
      <c r="BG81" s="210">
        <f>Ethernet!G487</f>
        <v>0</v>
      </c>
      <c r="BH81" s="210">
        <f>Ethernet!H487</f>
        <v>0</v>
      </c>
      <c r="BI81" s="210">
        <f>Ethernet!I487</f>
        <v>0</v>
      </c>
      <c r="BJ81" s="210">
        <f>Ethernet!J487</f>
        <v>0</v>
      </c>
      <c r="BK81" s="210">
        <f>Ethernet!K487</f>
        <v>0</v>
      </c>
      <c r="BL81" s="210">
        <f>Ethernet!L487</f>
        <v>0</v>
      </c>
      <c r="BM81" s="210">
        <f>Ethernet!M487</f>
        <v>0</v>
      </c>
      <c r="BO81" s="139" t="str">
        <f t="shared" si="177"/>
        <v>100G ER4-Lite 30 km QSFP28</v>
      </c>
      <c r="BP81" s="272"/>
      <c r="BQ81" s="272"/>
      <c r="BR81" s="272"/>
      <c r="BS81" s="272"/>
      <c r="BT81" s="272"/>
      <c r="BU81" s="272"/>
      <c r="BV81" s="272"/>
      <c r="BW81" s="272"/>
      <c r="BX81" s="272"/>
      <c r="BY81" s="272"/>
      <c r="BZ81" s="272"/>
      <c r="CB81" s="139" t="str">
        <f t="shared" si="178"/>
        <v>100G ER4-Lite 30 km QSFP28</v>
      </c>
      <c r="CC81" s="272"/>
      <c r="CD81" s="272"/>
      <c r="CE81" s="272"/>
      <c r="CF81" s="272"/>
      <c r="CG81" s="272"/>
      <c r="CH81" s="272"/>
      <c r="CI81" s="272"/>
      <c r="CJ81" s="272"/>
      <c r="CK81" s="272"/>
      <c r="CL81" s="272"/>
      <c r="CM81" s="272"/>
      <c r="CN81" s="214"/>
      <c r="CP81" s="270"/>
      <c r="CQ81" s="270"/>
      <c r="CR81" s="301"/>
      <c r="CS81" s="293">
        <v>1</v>
      </c>
      <c r="CT81" s="265">
        <v>1</v>
      </c>
      <c r="CU81" s="300">
        <v>1</v>
      </c>
      <c r="CV81" s="293">
        <v>2</v>
      </c>
      <c r="CW81" s="265">
        <v>0</v>
      </c>
      <c r="CX81" s="279">
        <v>1</v>
      </c>
      <c r="CY81" s="284"/>
      <c r="CZ81" s="270"/>
      <c r="DA81" s="278"/>
      <c r="DB81" s="285">
        <v>2</v>
      </c>
      <c r="DC81" s="265">
        <v>0</v>
      </c>
      <c r="DD81" s="300">
        <v>1</v>
      </c>
      <c r="DE81" s="295"/>
      <c r="DF81" s="270"/>
      <c r="DG81" s="278"/>
      <c r="DH81" s="284"/>
      <c r="DI81" s="270"/>
      <c r="DJ81" s="270"/>
      <c r="DL81" s="139" t="str">
        <f t="shared" si="156"/>
        <v>100G ER4-Lite 30 km QSFP28</v>
      </c>
      <c r="DM81" s="210">
        <f t="shared" si="179"/>
        <v>6050</v>
      </c>
      <c r="DN81" s="210">
        <f t="shared" si="180"/>
        <v>21384</v>
      </c>
      <c r="DO81" s="210">
        <f t="shared" si="181"/>
        <v>0</v>
      </c>
      <c r="DP81" s="210">
        <f t="shared" si="182"/>
        <v>0</v>
      </c>
      <c r="DQ81" s="210">
        <f t="shared" si="183"/>
        <v>0</v>
      </c>
      <c r="DR81" s="210">
        <f t="shared" si="184"/>
        <v>0</v>
      </c>
      <c r="DS81" s="210">
        <f t="shared" si="185"/>
        <v>0</v>
      </c>
      <c r="DT81" s="210">
        <f t="shared" si="186"/>
        <v>0</v>
      </c>
      <c r="DU81" s="210">
        <f t="shared" si="187"/>
        <v>0</v>
      </c>
      <c r="DV81" s="210">
        <f t="shared" si="188"/>
        <v>0</v>
      </c>
      <c r="DW81" s="210">
        <f t="shared" si="189"/>
        <v>0</v>
      </c>
      <c r="DY81" s="139" t="str">
        <f t="shared" si="157"/>
        <v>100G ER4-Lite 30 km QSFP28</v>
      </c>
      <c r="DZ81" s="210">
        <f t="shared" si="190"/>
        <v>0</v>
      </c>
      <c r="EA81" s="210">
        <f t="shared" si="191"/>
        <v>0</v>
      </c>
      <c r="EB81" s="210">
        <f t="shared" si="192"/>
        <v>0</v>
      </c>
      <c r="EC81" s="210">
        <f t="shared" si="193"/>
        <v>0</v>
      </c>
      <c r="ED81" s="210">
        <f t="shared" si="194"/>
        <v>0</v>
      </c>
      <c r="EE81" s="210">
        <f t="shared" si="195"/>
        <v>0</v>
      </c>
      <c r="EF81" s="210">
        <f t="shared" si="196"/>
        <v>0</v>
      </c>
      <c r="EG81" s="210">
        <f t="shared" si="197"/>
        <v>0</v>
      </c>
      <c r="EH81" s="210">
        <f t="shared" si="198"/>
        <v>0</v>
      </c>
      <c r="EI81" s="210">
        <f t="shared" si="199"/>
        <v>0</v>
      </c>
      <c r="EJ81" s="210">
        <f t="shared" si="200"/>
        <v>0</v>
      </c>
      <c r="EL81" s="139" t="str">
        <f t="shared" si="158"/>
        <v>100G ER4-Lite 30 km QSFP28</v>
      </c>
      <c r="EM81" s="210">
        <f t="shared" si="201"/>
        <v>6050</v>
      </c>
      <c r="EN81" s="210">
        <f t="shared" si="202"/>
        <v>21384</v>
      </c>
      <c r="EO81" s="210">
        <f t="shared" si="203"/>
        <v>0</v>
      </c>
      <c r="EP81" s="210">
        <f t="shared" si="204"/>
        <v>0</v>
      </c>
      <c r="EQ81" s="210">
        <f t="shared" si="205"/>
        <v>0</v>
      </c>
      <c r="ER81" s="210">
        <f t="shared" si="206"/>
        <v>0</v>
      </c>
      <c r="ES81" s="210">
        <f t="shared" si="207"/>
        <v>0</v>
      </c>
      <c r="ET81" s="210">
        <f t="shared" si="208"/>
        <v>0</v>
      </c>
      <c r="EU81" s="210">
        <f t="shared" si="209"/>
        <v>0</v>
      </c>
      <c r="EV81" s="210">
        <f t="shared" si="210"/>
        <v>0</v>
      </c>
      <c r="EW81" s="210">
        <f t="shared" si="211"/>
        <v>0</v>
      </c>
      <c r="EY81" s="139" t="str">
        <f t="shared" si="212"/>
        <v>100G ER4-Lite 30 km QSFP28</v>
      </c>
      <c r="EZ81" s="210">
        <f t="shared" si="159"/>
        <v>6050</v>
      </c>
      <c r="FA81" s="210">
        <f t="shared" si="160"/>
        <v>21384</v>
      </c>
      <c r="FB81" s="210">
        <f t="shared" si="161"/>
        <v>0</v>
      </c>
      <c r="FC81" s="210">
        <f t="shared" si="162"/>
        <v>0</v>
      </c>
      <c r="FD81" s="210">
        <f t="shared" si="163"/>
        <v>0</v>
      </c>
      <c r="FE81" s="210">
        <f t="shared" si="164"/>
        <v>0</v>
      </c>
      <c r="FF81" s="210">
        <f t="shared" si="165"/>
        <v>0</v>
      </c>
      <c r="FG81" s="210">
        <f t="shared" si="166"/>
        <v>0</v>
      </c>
      <c r="FH81" s="210">
        <f t="shared" si="167"/>
        <v>0</v>
      </c>
      <c r="FI81" s="210">
        <f t="shared" si="168"/>
        <v>0</v>
      </c>
      <c r="FJ81" s="210">
        <f t="shared" si="169"/>
        <v>0</v>
      </c>
      <c r="FL81" s="139" t="str">
        <f t="shared" si="170"/>
        <v>100G ER4-Lite 30 km QSFP28</v>
      </c>
      <c r="FM81" s="233">
        <f t="shared" si="213"/>
        <v>1.8149999999999999E-2</v>
      </c>
      <c r="FN81" s="233">
        <f t="shared" si="214"/>
        <v>6.4152000000000001E-2</v>
      </c>
      <c r="FO81" s="233">
        <f t="shared" si="215"/>
        <v>0</v>
      </c>
      <c r="FP81" s="233">
        <f t="shared" si="216"/>
        <v>0</v>
      </c>
      <c r="FQ81" s="233">
        <f t="shared" si="217"/>
        <v>0</v>
      </c>
      <c r="FR81" s="233">
        <f t="shared" si="218"/>
        <v>0</v>
      </c>
      <c r="FS81" s="233">
        <f t="shared" si="219"/>
        <v>0</v>
      </c>
      <c r="FT81" s="233">
        <f t="shared" si="220"/>
        <v>0</v>
      </c>
      <c r="FU81" s="233">
        <f t="shared" si="221"/>
        <v>0</v>
      </c>
      <c r="FV81" s="233">
        <f t="shared" si="222"/>
        <v>0</v>
      </c>
      <c r="FW81" s="233">
        <f t="shared" si="223"/>
        <v>0</v>
      </c>
      <c r="FY81" s="139" t="str">
        <f t="shared" si="171"/>
        <v>100G ER4-Lite 30 km QSFP28</v>
      </c>
      <c r="FZ81" s="233">
        <f t="shared" si="224"/>
        <v>0</v>
      </c>
      <c r="GA81" s="233">
        <f t="shared" si="225"/>
        <v>0</v>
      </c>
      <c r="GB81" s="233">
        <f t="shared" si="226"/>
        <v>0</v>
      </c>
      <c r="GC81" s="233">
        <f t="shared" si="227"/>
        <v>0</v>
      </c>
      <c r="GD81" s="233">
        <f t="shared" si="228"/>
        <v>0</v>
      </c>
      <c r="GE81" s="233">
        <f t="shared" si="229"/>
        <v>0</v>
      </c>
      <c r="GF81" s="233">
        <f t="shared" si="230"/>
        <v>0</v>
      </c>
      <c r="GG81" s="233">
        <f t="shared" si="231"/>
        <v>0</v>
      </c>
      <c r="GH81" s="233">
        <f t="shared" si="232"/>
        <v>0</v>
      </c>
      <c r="GI81" s="233">
        <f t="shared" si="233"/>
        <v>0</v>
      </c>
      <c r="GJ81" s="233">
        <f t="shared" si="234"/>
        <v>0</v>
      </c>
      <c r="GL81" s="139" t="str">
        <f t="shared" si="172"/>
        <v>100G ER4-Lite 30 km QSFP28</v>
      </c>
      <c r="GM81" s="310">
        <f t="shared" si="235"/>
        <v>3.0249999999999999E-2</v>
      </c>
      <c r="GN81" s="310">
        <f t="shared" si="236"/>
        <v>0.10692</v>
      </c>
      <c r="GO81" s="310">
        <f t="shared" si="237"/>
        <v>0</v>
      </c>
      <c r="GP81" s="310">
        <f t="shared" si="238"/>
        <v>0</v>
      </c>
      <c r="GQ81" s="310">
        <f t="shared" si="239"/>
        <v>0</v>
      </c>
      <c r="GR81" s="310">
        <f t="shared" si="240"/>
        <v>0</v>
      </c>
      <c r="GS81" s="310">
        <f t="shared" si="241"/>
        <v>0</v>
      </c>
      <c r="GT81" s="310">
        <f t="shared" si="242"/>
        <v>0</v>
      </c>
      <c r="GU81" s="310">
        <f t="shared" si="243"/>
        <v>0</v>
      </c>
      <c r="GV81" s="310">
        <f t="shared" si="244"/>
        <v>0</v>
      </c>
      <c r="GW81" s="310">
        <f t="shared" si="245"/>
        <v>0</v>
      </c>
      <c r="GY81" s="139" t="str">
        <f t="shared" si="246"/>
        <v>100G ER4-Lite 30 km QSFP28</v>
      </c>
      <c r="GZ81" s="307">
        <f>IF(EZ81=0,"",($HE$5*10^-6*Ethernet!P749*'Lenses &amp; detectors'!EZ81))</f>
        <v>1.4126524805555554</v>
      </c>
      <c r="HA81" s="307">
        <f>IF(FA81=0,"",($HE$5*10^-6*Ethernet!Q749*'Lenses &amp; detectors'!FA81))</f>
        <v>3.6547875061314601</v>
      </c>
      <c r="HB81" s="307" t="str">
        <f>IF(FB81=0,"",($HE$5*10^-6*Ethernet!R749*'Lenses &amp; detectors'!FB81))</f>
        <v/>
      </c>
      <c r="HC81" s="307" t="str">
        <f>IF(FC81=0,"",($HE$5*10^-6*Ethernet!S749*'Lenses &amp; detectors'!FC81))</f>
        <v/>
      </c>
      <c r="HD81" s="307" t="str">
        <f>IF(FD81=0,"",($HE$5*10^-6*Ethernet!T749*'Lenses &amp; detectors'!FD81))</f>
        <v/>
      </c>
      <c r="HE81" s="307" t="str">
        <f>IF(FE81=0,"",($HE$5*10^-6*Ethernet!U749*'Lenses &amp; detectors'!FE81))</f>
        <v/>
      </c>
      <c r="HF81" s="307" t="str">
        <f>IF(FF81=0,"",($HE$5*10^-6*Ethernet!V749*'Lenses &amp; detectors'!FF81))</f>
        <v/>
      </c>
      <c r="HG81" s="307" t="str">
        <f>IF(FG81=0,"",($HE$5*10^-6*Ethernet!W749*'Lenses &amp; detectors'!FG81))</f>
        <v/>
      </c>
      <c r="HH81" s="307" t="str">
        <f>IF(FH81=0,"",($HE$5*10^-6*Ethernet!X749*'Lenses &amp; detectors'!FH81))</f>
        <v/>
      </c>
      <c r="HI81" s="307" t="str">
        <f>IF(FI81=0,"",($HE$5*10^-6*Ethernet!Y749*'Lenses &amp; detectors'!FI81))</f>
        <v/>
      </c>
      <c r="HJ81" s="307" t="str">
        <f>IF(FJ81=0,"",($HE$5*10^-6*Ethernet!Z749*'Lenses &amp; detectors'!FJ81))</f>
        <v/>
      </c>
      <c r="HL81" s="139" t="str">
        <f t="shared" si="247"/>
        <v>100G ER4-Lite 30 km QSFP28</v>
      </c>
      <c r="HM81" s="233">
        <f t="shared" si="248"/>
        <v>3</v>
      </c>
      <c r="HN81" s="233">
        <f t="shared" si="249"/>
        <v>3</v>
      </c>
      <c r="HO81" s="233" t="str">
        <f t="shared" si="250"/>
        <v/>
      </c>
      <c r="HP81" s="233" t="str">
        <f t="shared" si="251"/>
        <v/>
      </c>
      <c r="HQ81" s="233" t="str">
        <f t="shared" si="252"/>
        <v/>
      </c>
      <c r="HR81" s="233" t="str">
        <f t="shared" si="253"/>
        <v/>
      </c>
      <c r="HS81" s="233" t="str">
        <f t="shared" si="254"/>
        <v/>
      </c>
      <c r="HT81" s="233" t="str">
        <f t="shared" si="255"/>
        <v/>
      </c>
      <c r="HU81" s="233" t="str">
        <f t="shared" si="256"/>
        <v/>
      </c>
      <c r="HV81" s="233" t="str">
        <f t="shared" si="257"/>
        <v/>
      </c>
      <c r="HW81" s="233" t="str">
        <f t="shared" si="258"/>
        <v/>
      </c>
      <c r="HY81" s="139" t="str">
        <f t="shared" si="259"/>
        <v>100G ER4-Lite 30 km QSFP28</v>
      </c>
      <c r="HZ81" s="233" t="str">
        <f t="shared" si="260"/>
        <v/>
      </c>
      <c r="IA81" s="233" t="str">
        <f t="shared" si="261"/>
        <v/>
      </c>
      <c r="IB81" s="233" t="str">
        <f t="shared" si="262"/>
        <v/>
      </c>
      <c r="IC81" s="233" t="str">
        <f t="shared" si="263"/>
        <v/>
      </c>
      <c r="ID81" s="233" t="str">
        <f t="shared" si="264"/>
        <v/>
      </c>
      <c r="IE81" s="233" t="str">
        <f t="shared" si="265"/>
        <v/>
      </c>
      <c r="IF81" s="233" t="str">
        <f t="shared" si="266"/>
        <v/>
      </c>
      <c r="IG81" s="233" t="str">
        <f t="shared" si="267"/>
        <v/>
      </c>
      <c r="IH81" s="233" t="str">
        <f t="shared" si="268"/>
        <v/>
      </c>
      <c r="II81" s="233" t="str">
        <f t="shared" si="269"/>
        <v/>
      </c>
      <c r="IJ81" s="233" t="str">
        <f t="shared" si="270"/>
        <v/>
      </c>
      <c r="IL81" s="139" t="str">
        <f t="shared" si="271"/>
        <v>100G ER4-Lite 30 km QSFP28</v>
      </c>
      <c r="IM81" s="233">
        <f t="shared" si="272"/>
        <v>5</v>
      </c>
      <c r="IN81" s="233">
        <f t="shared" si="273"/>
        <v>5</v>
      </c>
      <c r="IO81" s="233" t="str">
        <f t="shared" si="274"/>
        <v/>
      </c>
      <c r="IP81" s="233" t="str">
        <f t="shared" si="275"/>
        <v/>
      </c>
      <c r="IQ81" s="233" t="str">
        <f t="shared" si="276"/>
        <v/>
      </c>
      <c r="IR81" s="233" t="str">
        <f t="shared" si="277"/>
        <v/>
      </c>
      <c r="IS81" s="233" t="str">
        <f t="shared" si="278"/>
        <v/>
      </c>
      <c r="IT81" s="233" t="str">
        <f t="shared" si="279"/>
        <v/>
      </c>
      <c r="IU81" s="233" t="str">
        <f t="shared" si="280"/>
        <v/>
      </c>
      <c r="IV81" s="233" t="str">
        <f t="shared" si="281"/>
        <v/>
      </c>
      <c r="IW81" s="233" t="str">
        <f t="shared" si="282"/>
        <v/>
      </c>
      <c r="IY81" s="139" t="str">
        <f t="shared" si="283"/>
        <v>100G ER4-Lite 30 km QSFP28</v>
      </c>
      <c r="IZ81" s="233">
        <f t="shared" si="284"/>
        <v>233.49627777777775</v>
      </c>
      <c r="JA81" s="233">
        <f t="shared" si="285"/>
        <v>170.91224776147868</v>
      </c>
      <c r="JB81" s="233" t="str">
        <f t="shared" si="286"/>
        <v/>
      </c>
      <c r="JC81" s="233" t="str">
        <f t="shared" si="287"/>
        <v/>
      </c>
      <c r="JD81" s="233" t="str">
        <f t="shared" si="288"/>
        <v/>
      </c>
      <c r="JE81" s="233" t="str">
        <f t="shared" si="289"/>
        <v/>
      </c>
      <c r="JF81" s="233" t="str">
        <f t="shared" si="290"/>
        <v/>
      </c>
      <c r="JG81" s="233" t="str">
        <f t="shared" si="291"/>
        <v/>
      </c>
      <c r="JH81" s="233" t="str">
        <f t="shared" si="292"/>
        <v/>
      </c>
      <c r="JI81" s="233" t="str">
        <f t="shared" si="293"/>
        <v/>
      </c>
      <c r="JJ81" s="233" t="str">
        <f t="shared" si="294"/>
        <v/>
      </c>
    </row>
    <row r="82" spans="1:270">
      <c r="A82" s="110" t="s">
        <v>34</v>
      </c>
      <c r="B82" s="139" t="str">
        <f>Ethernet!B230</f>
        <v>100G ER4 40 km QSFP28</v>
      </c>
      <c r="C82" s="210">
        <f>Ethernet!C230</f>
        <v>0</v>
      </c>
      <c r="D82" s="210">
        <f>Ethernet!D230</f>
        <v>0</v>
      </c>
      <c r="E82" s="210">
        <f>Ethernet!E230</f>
        <v>0</v>
      </c>
      <c r="F82" s="210">
        <f>Ethernet!F230</f>
        <v>0</v>
      </c>
      <c r="G82" s="210">
        <f>Ethernet!G230</f>
        <v>0</v>
      </c>
      <c r="H82" s="210">
        <f>Ethernet!H230</f>
        <v>0</v>
      </c>
      <c r="I82" s="210">
        <f>Ethernet!I230</f>
        <v>0</v>
      </c>
      <c r="J82" s="210">
        <f>Ethernet!J230</f>
        <v>0</v>
      </c>
      <c r="K82" s="210">
        <f>Ethernet!K230</f>
        <v>0</v>
      </c>
      <c r="L82" s="210">
        <f>Ethernet!L230</f>
        <v>0</v>
      </c>
      <c r="M82" s="210">
        <f>Ethernet!M230</f>
        <v>0</v>
      </c>
      <c r="O82" s="139" t="str">
        <f t="shared" si="173"/>
        <v>100G ER4 40 km QSFP28</v>
      </c>
      <c r="P82" s="210">
        <f>Ethernet!C316</f>
        <v>0</v>
      </c>
      <c r="Q82" s="210">
        <f>Ethernet!D316</f>
        <v>0</v>
      </c>
      <c r="R82" s="210">
        <f>Ethernet!E316</f>
        <v>0</v>
      </c>
      <c r="S82" s="210">
        <f>Ethernet!F316</f>
        <v>0</v>
      </c>
      <c r="T82" s="210">
        <f>Ethernet!G316</f>
        <v>0</v>
      </c>
      <c r="U82" s="210">
        <f>Ethernet!H316</f>
        <v>0</v>
      </c>
      <c r="V82" s="210">
        <f>Ethernet!I316</f>
        <v>0</v>
      </c>
      <c r="W82" s="210">
        <f>Ethernet!J316</f>
        <v>0</v>
      </c>
      <c r="X82" s="210">
        <f>Ethernet!K316</f>
        <v>0</v>
      </c>
      <c r="Y82" s="210">
        <f>Ethernet!L316</f>
        <v>0</v>
      </c>
      <c r="Z82" s="210">
        <f>Ethernet!M316</f>
        <v>0</v>
      </c>
      <c r="AB82" s="139" t="str">
        <f t="shared" si="174"/>
        <v>100G ER4 40 km QSFP28</v>
      </c>
      <c r="AC82" s="210">
        <f>Ethernet!C144</f>
        <v>0</v>
      </c>
      <c r="AD82" s="210">
        <f>Ethernet!D144</f>
        <v>0</v>
      </c>
      <c r="AE82" s="210">
        <f>Ethernet!E144</f>
        <v>0</v>
      </c>
      <c r="AF82" s="210">
        <f>Ethernet!F144</f>
        <v>0</v>
      </c>
      <c r="AG82" s="210">
        <f>Ethernet!G144</f>
        <v>0</v>
      </c>
      <c r="AH82" s="210">
        <f>Ethernet!H144</f>
        <v>0</v>
      </c>
      <c r="AI82" s="210">
        <f>Ethernet!I144</f>
        <v>0</v>
      </c>
      <c r="AJ82" s="210">
        <f>Ethernet!J144</f>
        <v>0</v>
      </c>
      <c r="AK82" s="210">
        <f>Ethernet!K144</f>
        <v>0</v>
      </c>
      <c r="AL82" s="210">
        <f>Ethernet!L144</f>
        <v>0</v>
      </c>
      <c r="AM82" s="210">
        <f>Ethernet!M144</f>
        <v>0</v>
      </c>
      <c r="AO82" s="139" t="str">
        <f t="shared" si="175"/>
        <v>100G ER4 40 km QSFP28</v>
      </c>
      <c r="AP82" s="210">
        <f>Ethernet!C402</f>
        <v>0</v>
      </c>
      <c r="AQ82" s="210">
        <f>Ethernet!D402</f>
        <v>0</v>
      </c>
      <c r="AR82" s="210">
        <f>Ethernet!E402</f>
        <v>0</v>
      </c>
      <c r="AS82" s="210">
        <f>Ethernet!F402</f>
        <v>0</v>
      </c>
      <c r="AT82" s="210">
        <f>Ethernet!G402</f>
        <v>0</v>
      </c>
      <c r="AU82" s="210">
        <f>Ethernet!H402</f>
        <v>0</v>
      </c>
      <c r="AV82" s="210">
        <f>Ethernet!I402</f>
        <v>0</v>
      </c>
      <c r="AW82" s="210">
        <f>Ethernet!J402</f>
        <v>0</v>
      </c>
      <c r="AX82" s="210">
        <f>Ethernet!K402</f>
        <v>0</v>
      </c>
      <c r="AY82" s="210">
        <f>Ethernet!L402</f>
        <v>0</v>
      </c>
      <c r="AZ82" s="210">
        <f>Ethernet!M402</f>
        <v>0</v>
      </c>
      <c r="BB82" s="139" t="str">
        <f t="shared" si="176"/>
        <v>100G ER4 40 km QSFP28</v>
      </c>
      <c r="BC82" s="210">
        <f>Ethernet!C488</f>
        <v>4050</v>
      </c>
      <c r="BD82" s="210">
        <f>Ethernet!D488</f>
        <v>5350</v>
      </c>
      <c r="BE82" s="210">
        <f>Ethernet!E488</f>
        <v>0</v>
      </c>
      <c r="BF82" s="210">
        <f>Ethernet!F488</f>
        <v>0</v>
      </c>
      <c r="BG82" s="210">
        <f>Ethernet!G488</f>
        <v>0</v>
      </c>
      <c r="BH82" s="210">
        <f>Ethernet!H488</f>
        <v>0</v>
      </c>
      <c r="BI82" s="210">
        <f>Ethernet!I488</f>
        <v>0</v>
      </c>
      <c r="BJ82" s="210">
        <f>Ethernet!J488</f>
        <v>0</v>
      </c>
      <c r="BK82" s="210">
        <f>Ethernet!K488</f>
        <v>0</v>
      </c>
      <c r="BL82" s="210">
        <f>Ethernet!L488</f>
        <v>0</v>
      </c>
      <c r="BM82" s="210">
        <f>Ethernet!M488</f>
        <v>0</v>
      </c>
      <c r="BO82" s="139" t="str">
        <f t="shared" si="177"/>
        <v>100G ER4 40 km QSFP28</v>
      </c>
      <c r="BP82" s="272"/>
      <c r="BQ82" s="272"/>
      <c r="BR82" s="272"/>
      <c r="BS82" s="272"/>
      <c r="BT82" s="272"/>
      <c r="BU82" s="272"/>
      <c r="BV82" s="272"/>
      <c r="BW82" s="272"/>
      <c r="BX82" s="272"/>
      <c r="BY82" s="272"/>
      <c r="BZ82" s="272"/>
      <c r="CB82" s="139" t="str">
        <f t="shared" si="178"/>
        <v>100G ER4 40 km QSFP28</v>
      </c>
      <c r="CC82" s="272"/>
      <c r="CD82" s="272"/>
      <c r="CE82" s="272"/>
      <c r="CF82" s="272"/>
      <c r="CG82" s="272"/>
      <c r="CH82" s="272"/>
      <c r="CI82" s="272"/>
      <c r="CJ82" s="272"/>
      <c r="CK82" s="272"/>
      <c r="CL82" s="272"/>
      <c r="CM82" s="272"/>
      <c r="CN82" s="214"/>
      <c r="CP82" s="270"/>
      <c r="CQ82" s="270"/>
      <c r="CR82" s="301"/>
      <c r="CS82" s="293">
        <v>1</v>
      </c>
      <c r="CT82" s="265">
        <v>1</v>
      </c>
      <c r="CU82" s="300">
        <v>1</v>
      </c>
      <c r="CV82" s="293">
        <v>2</v>
      </c>
      <c r="CW82" s="265">
        <v>0</v>
      </c>
      <c r="CX82" s="279">
        <v>1</v>
      </c>
      <c r="CY82" s="284"/>
      <c r="CZ82" s="270"/>
      <c r="DA82" s="278"/>
      <c r="DB82" s="285">
        <v>2</v>
      </c>
      <c r="DC82" s="265">
        <v>0</v>
      </c>
      <c r="DD82" s="300">
        <v>1</v>
      </c>
      <c r="DE82" s="295"/>
      <c r="DF82" s="270"/>
      <c r="DG82" s="278"/>
      <c r="DH82" s="284"/>
      <c r="DI82" s="270"/>
      <c r="DJ82" s="270"/>
      <c r="DL82" s="139" t="str">
        <f t="shared" si="156"/>
        <v>100G ER4 40 km QSFP28</v>
      </c>
      <c r="DM82" s="210">
        <f t="shared" si="179"/>
        <v>0</v>
      </c>
      <c r="DN82" s="210">
        <f t="shared" si="180"/>
        <v>0</v>
      </c>
      <c r="DO82" s="210">
        <f t="shared" si="181"/>
        <v>0</v>
      </c>
      <c r="DP82" s="210">
        <f t="shared" si="182"/>
        <v>0</v>
      </c>
      <c r="DQ82" s="210">
        <f t="shared" si="183"/>
        <v>0</v>
      </c>
      <c r="DR82" s="210">
        <f t="shared" si="184"/>
        <v>0</v>
      </c>
      <c r="DS82" s="210">
        <f t="shared" si="185"/>
        <v>0</v>
      </c>
      <c r="DT82" s="210">
        <f t="shared" si="186"/>
        <v>0</v>
      </c>
      <c r="DU82" s="210">
        <f t="shared" si="187"/>
        <v>0</v>
      </c>
      <c r="DV82" s="210">
        <f t="shared" si="188"/>
        <v>0</v>
      </c>
      <c r="DW82" s="210">
        <f t="shared" si="189"/>
        <v>0</v>
      </c>
      <c r="DY82" s="139" t="str">
        <f t="shared" si="157"/>
        <v>100G ER4 40 km QSFP28</v>
      </c>
      <c r="DZ82" s="210">
        <f t="shared" si="190"/>
        <v>8100</v>
      </c>
      <c r="EA82" s="210">
        <f t="shared" si="191"/>
        <v>10700</v>
      </c>
      <c r="EB82" s="210">
        <f t="shared" si="192"/>
        <v>0</v>
      </c>
      <c r="EC82" s="210">
        <f t="shared" si="193"/>
        <v>0</v>
      </c>
      <c r="ED82" s="210">
        <f t="shared" si="194"/>
        <v>0</v>
      </c>
      <c r="EE82" s="210">
        <f t="shared" si="195"/>
        <v>0</v>
      </c>
      <c r="EF82" s="210">
        <f t="shared" si="196"/>
        <v>0</v>
      </c>
      <c r="EG82" s="210">
        <f t="shared" si="197"/>
        <v>0</v>
      </c>
      <c r="EH82" s="210">
        <f t="shared" si="198"/>
        <v>0</v>
      </c>
      <c r="EI82" s="210">
        <f t="shared" si="199"/>
        <v>0</v>
      </c>
      <c r="EJ82" s="210">
        <f t="shared" si="200"/>
        <v>0</v>
      </c>
      <c r="EL82" s="139" t="str">
        <f t="shared" si="158"/>
        <v>100G ER4 40 km QSFP28</v>
      </c>
      <c r="EM82" s="210">
        <f t="shared" si="201"/>
        <v>0</v>
      </c>
      <c r="EN82" s="210">
        <f t="shared" si="202"/>
        <v>0</v>
      </c>
      <c r="EO82" s="210">
        <f t="shared" si="203"/>
        <v>0</v>
      </c>
      <c r="EP82" s="210">
        <f t="shared" si="204"/>
        <v>0</v>
      </c>
      <c r="EQ82" s="210">
        <f t="shared" si="205"/>
        <v>0</v>
      </c>
      <c r="ER82" s="210">
        <f t="shared" si="206"/>
        <v>0</v>
      </c>
      <c r="ES82" s="210">
        <f t="shared" si="207"/>
        <v>0</v>
      </c>
      <c r="ET82" s="210">
        <f t="shared" si="208"/>
        <v>0</v>
      </c>
      <c r="EU82" s="210">
        <f t="shared" si="209"/>
        <v>0</v>
      </c>
      <c r="EV82" s="210">
        <f t="shared" si="210"/>
        <v>0</v>
      </c>
      <c r="EW82" s="210">
        <f t="shared" si="211"/>
        <v>0</v>
      </c>
      <c r="EY82" s="139" t="str">
        <f t="shared" si="212"/>
        <v>100G ER4 40 km QSFP28</v>
      </c>
      <c r="EZ82" s="210">
        <f t="shared" si="159"/>
        <v>4050</v>
      </c>
      <c r="FA82" s="210">
        <f t="shared" si="160"/>
        <v>5350</v>
      </c>
      <c r="FB82" s="210">
        <f t="shared" si="161"/>
        <v>0</v>
      </c>
      <c r="FC82" s="210">
        <f t="shared" si="162"/>
        <v>0</v>
      </c>
      <c r="FD82" s="210">
        <f t="shared" si="163"/>
        <v>0</v>
      </c>
      <c r="FE82" s="210">
        <f t="shared" si="164"/>
        <v>0</v>
      </c>
      <c r="FF82" s="210">
        <f t="shared" si="165"/>
        <v>0</v>
      </c>
      <c r="FG82" s="210">
        <f t="shared" si="166"/>
        <v>0</v>
      </c>
      <c r="FH82" s="210">
        <f t="shared" si="167"/>
        <v>0</v>
      </c>
      <c r="FI82" s="210">
        <f t="shared" si="168"/>
        <v>0</v>
      </c>
      <c r="FJ82" s="210">
        <f t="shared" si="169"/>
        <v>0</v>
      </c>
      <c r="FL82" s="139" t="str">
        <f t="shared" si="170"/>
        <v>100G ER4 40 km QSFP28</v>
      </c>
      <c r="FM82" s="233">
        <f t="shared" si="213"/>
        <v>0</v>
      </c>
      <c r="FN82" s="233">
        <f t="shared" si="214"/>
        <v>0</v>
      </c>
      <c r="FO82" s="233">
        <f t="shared" si="215"/>
        <v>0</v>
      </c>
      <c r="FP82" s="233">
        <f t="shared" si="216"/>
        <v>0</v>
      </c>
      <c r="FQ82" s="233">
        <f t="shared" si="217"/>
        <v>0</v>
      </c>
      <c r="FR82" s="233">
        <f t="shared" si="218"/>
        <v>0</v>
      </c>
      <c r="FS82" s="233">
        <f t="shared" si="219"/>
        <v>0</v>
      </c>
      <c r="FT82" s="233">
        <f t="shared" si="220"/>
        <v>0</v>
      </c>
      <c r="FU82" s="233">
        <f t="shared" si="221"/>
        <v>0</v>
      </c>
      <c r="FV82" s="233">
        <f t="shared" si="222"/>
        <v>0</v>
      </c>
      <c r="FW82" s="233">
        <f t="shared" si="223"/>
        <v>0</v>
      </c>
      <c r="FY82" s="139" t="str">
        <f t="shared" si="171"/>
        <v>100G ER4 40 km QSFP28</v>
      </c>
      <c r="FZ82" s="233">
        <f t="shared" si="224"/>
        <v>4.0499999999999998E-3</v>
      </c>
      <c r="GA82" s="233">
        <f t="shared" si="225"/>
        <v>5.3499999999999997E-3</v>
      </c>
      <c r="GB82" s="233">
        <f t="shared" si="226"/>
        <v>0</v>
      </c>
      <c r="GC82" s="233">
        <f t="shared" si="227"/>
        <v>0</v>
      </c>
      <c r="GD82" s="233">
        <f t="shared" si="228"/>
        <v>0</v>
      </c>
      <c r="GE82" s="233">
        <f t="shared" si="229"/>
        <v>0</v>
      </c>
      <c r="GF82" s="233">
        <f t="shared" si="230"/>
        <v>0</v>
      </c>
      <c r="GG82" s="233">
        <f t="shared" si="231"/>
        <v>0</v>
      </c>
      <c r="GH82" s="233">
        <f t="shared" si="232"/>
        <v>0</v>
      </c>
      <c r="GI82" s="233">
        <f t="shared" si="233"/>
        <v>0</v>
      </c>
      <c r="GJ82" s="233">
        <f t="shared" si="234"/>
        <v>0</v>
      </c>
      <c r="GL82" s="139" t="str">
        <f t="shared" si="172"/>
        <v>100G ER4 40 km QSFP28</v>
      </c>
      <c r="GM82" s="310">
        <f t="shared" si="235"/>
        <v>0</v>
      </c>
      <c r="GN82" s="310">
        <f t="shared" si="236"/>
        <v>0</v>
      </c>
      <c r="GO82" s="310">
        <f t="shared" si="237"/>
        <v>0</v>
      </c>
      <c r="GP82" s="310">
        <f t="shared" si="238"/>
        <v>0</v>
      </c>
      <c r="GQ82" s="310">
        <f t="shared" si="239"/>
        <v>0</v>
      </c>
      <c r="GR82" s="310">
        <f t="shared" si="240"/>
        <v>0</v>
      </c>
      <c r="GS82" s="310">
        <f t="shared" si="241"/>
        <v>0</v>
      </c>
      <c r="GT82" s="310">
        <f t="shared" si="242"/>
        <v>0</v>
      </c>
      <c r="GU82" s="310">
        <f t="shared" si="243"/>
        <v>0</v>
      </c>
      <c r="GV82" s="310">
        <f t="shared" si="244"/>
        <v>0</v>
      </c>
      <c r="GW82" s="310">
        <f t="shared" si="245"/>
        <v>0</v>
      </c>
      <c r="GY82" s="139" t="str">
        <f t="shared" si="246"/>
        <v>100G ER4 40 km QSFP28</v>
      </c>
      <c r="GZ82" s="307">
        <f>IF(EZ82=0,"",($HE$5*10^-6*Ethernet!P750*'Lenses &amp; detectors'!EZ82))</f>
        <v>1.5005033852472351</v>
      </c>
      <c r="HA82" s="307">
        <f>IF(FA82=0,"",($HE$5*10^-6*Ethernet!Q750*'Lenses &amp; detectors'!FA82))</f>
        <v>1.5456377969516475</v>
      </c>
      <c r="HB82" s="307" t="str">
        <f>IF(FB82=0,"",($HE$5*10^-6*Ethernet!R750*'Lenses &amp; detectors'!FB82))</f>
        <v/>
      </c>
      <c r="HC82" s="307" t="str">
        <f>IF(FC82=0,"",($HE$5*10^-6*Ethernet!S750*'Lenses &amp; detectors'!FC82))</f>
        <v/>
      </c>
      <c r="HD82" s="307" t="str">
        <f>IF(FD82=0,"",($HE$5*10^-6*Ethernet!T750*'Lenses &amp; detectors'!FD82))</f>
        <v/>
      </c>
      <c r="HE82" s="307" t="str">
        <f>IF(FE82=0,"",($HE$5*10^-6*Ethernet!U750*'Lenses &amp; detectors'!FE82))</f>
        <v/>
      </c>
      <c r="HF82" s="307" t="str">
        <f>IF(FF82=0,"",($HE$5*10^-6*Ethernet!V750*'Lenses &amp; detectors'!FF82))</f>
        <v/>
      </c>
      <c r="HG82" s="307" t="str">
        <f>IF(FG82=0,"",($HE$5*10^-6*Ethernet!W750*'Lenses &amp; detectors'!FG82))</f>
        <v/>
      </c>
      <c r="HH82" s="307" t="str">
        <f>IF(FH82=0,"",($HE$5*10^-6*Ethernet!X750*'Lenses &amp; detectors'!FH82))</f>
        <v/>
      </c>
      <c r="HI82" s="307" t="str">
        <f>IF(FI82=0,"",($HE$5*10^-6*Ethernet!Y750*'Lenses &amp; detectors'!FI82))</f>
        <v/>
      </c>
      <c r="HJ82" s="307" t="str">
        <f>IF(FJ82=0,"",($HE$5*10^-6*Ethernet!Z750*'Lenses &amp; detectors'!FJ82))</f>
        <v/>
      </c>
      <c r="HL82" s="139" t="str">
        <f t="shared" si="247"/>
        <v>100G ER4 40 km QSFP28</v>
      </c>
      <c r="HM82" s="233" t="str">
        <f t="shared" si="248"/>
        <v/>
      </c>
      <c r="HN82" s="233" t="str">
        <f t="shared" si="249"/>
        <v/>
      </c>
      <c r="HO82" s="233" t="str">
        <f t="shared" si="250"/>
        <v/>
      </c>
      <c r="HP82" s="233" t="str">
        <f t="shared" si="251"/>
        <v/>
      </c>
      <c r="HQ82" s="233" t="str">
        <f t="shared" si="252"/>
        <v/>
      </c>
      <c r="HR82" s="233" t="str">
        <f t="shared" si="253"/>
        <v/>
      </c>
      <c r="HS82" s="233" t="str">
        <f t="shared" si="254"/>
        <v/>
      </c>
      <c r="HT82" s="233" t="str">
        <f t="shared" si="255"/>
        <v/>
      </c>
      <c r="HU82" s="233" t="str">
        <f t="shared" si="256"/>
        <v/>
      </c>
      <c r="HV82" s="233" t="str">
        <f t="shared" si="257"/>
        <v/>
      </c>
      <c r="HW82" s="233" t="str">
        <f t="shared" si="258"/>
        <v/>
      </c>
      <c r="HY82" s="139" t="str">
        <f t="shared" si="259"/>
        <v>100G ER4 40 km QSFP28</v>
      </c>
      <c r="HZ82" s="233">
        <f t="shared" si="260"/>
        <v>0.5</v>
      </c>
      <c r="IA82" s="233">
        <f t="shared" si="261"/>
        <v>0.5</v>
      </c>
      <c r="IB82" s="233" t="str">
        <f t="shared" si="262"/>
        <v/>
      </c>
      <c r="IC82" s="233" t="str">
        <f t="shared" si="263"/>
        <v/>
      </c>
      <c r="ID82" s="233" t="str">
        <f t="shared" si="264"/>
        <v/>
      </c>
      <c r="IE82" s="233" t="str">
        <f t="shared" si="265"/>
        <v/>
      </c>
      <c r="IF82" s="233" t="str">
        <f t="shared" si="266"/>
        <v/>
      </c>
      <c r="IG82" s="233" t="str">
        <f t="shared" si="267"/>
        <v/>
      </c>
      <c r="IH82" s="233" t="str">
        <f t="shared" si="268"/>
        <v/>
      </c>
      <c r="II82" s="233" t="str">
        <f t="shared" si="269"/>
        <v/>
      </c>
      <c r="IJ82" s="233" t="str">
        <f t="shared" si="270"/>
        <v/>
      </c>
      <c r="IL82" s="139" t="str">
        <f t="shared" si="271"/>
        <v>100G ER4 40 km QSFP28</v>
      </c>
      <c r="IM82" s="233" t="str">
        <f t="shared" si="272"/>
        <v/>
      </c>
      <c r="IN82" s="233" t="str">
        <f t="shared" si="273"/>
        <v/>
      </c>
      <c r="IO82" s="233" t="str">
        <f t="shared" si="274"/>
        <v/>
      </c>
      <c r="IP82" s="233" t="str">
        <f t="shared" si="275"/>
        <v/>
      </c>
      <c r="IQ82" s="233" t="str">
        <f t="shared" si="276"/>
        <v/>
      </c>
      <c r="IR82" s="233" t="str">
        <f t="shared" si="277"/>
        <v/>
      </c>
      <c r="IS82" s="233" t="str">
        <f t="shared" si="278"/>
        <v/>
      </c>
      <c r="IT82" s="233" t="str">
        <f t="shared" si="279"/>
        <v/>
      </c>
      <c r="IU82" s="233" t="str">
        <f t="shared" si="280"/>
        <v/>
      </c>
      <c r="IV82" s="233" t="str">
        <f t="shared" si="281"/>
        <v/>
      </c>
      <c r="IW82" s="233" t="str">
        <f t="shared" si="282"/>
        <v/>
      </c>
      <c r="IY82" s="139" t="str">
        <f t="shared" si="283"/>
        <v>100G ER4 40 km QSFP28</v>
      </c>
      <c r="IZ82" s="233">
        <f t="shared" si="284"/>
        <v>370.49466302400867</v>
      </c>
      <c r="JA82" s="233">
        <f t="shared" si="285"/>
        <v>288.90426111245745</v>
      </c>
      <c r="JB82" s="233" t="str">
        <f t="shared" si="286"/>
        <v/>
      </c>
      <c r="JC82" s="233" t="str">
        <f t="shared" si="287"/>
        <v/>
      </c>
      <c r="JD82" s="233" t="str">
        <f t="shared" si="288"/>
        <v/>
      </c>
      <c r="JE82" s="233" t="str">
        <f t="shared" si="289"/>
        <v/>
      </c>
      <c r="JF82" s="233" t="str">
        <f t="shared" si="290"/>
        <v/>
      </c>
      <c r="JG82" s="233" t="str">
        <f t="shared" si="291"/>
        <v/>
      </c>
      <c r="JH82" s="233" t="str">
        <f t="shared" si="292"/>
        <v/>
      </c>
      <c r="JI82" s="233" t="str">
        <f t="shared" si="293"/>
        <v/>
      </c>
      <c r="JJ82" s="233" t="str">
        <f t="shared" si="294"/>
        <v/>
      </c>
    </row>
    <row r="83" spans="1:270">
      <c r="A83" s="110" t="s">
        <v>34</v>
      </c>
      <c r="B83" s="139" t="str">
        <f>Ethernet!B231</f>
        <v>100G ZR4 80 km QSFP28</v>
      </c>
      <c r="C83" s="210">
        <f>Ethernet!C231</f>
        <v>0</v>
      </c>
      <c r="D83" s="210">
        <f>Ethernet!D231</f>
        <v>0</v>
      </c>
      <c r="E83" s="210">
        <f>Ethernet!E231</f>
        <v>0</v>
      </c>
      <c r="F83" s="210">
        <f>Ethernet!F231</f>
        <v>0</v>
      </c>
      <c r="G83" s="210">
        <f>Ethernet!G231</f>
        <v>0</v>
      </c>
      <c r="H83" s="210">
        <f>Ethernet!H231</f>
        <v>0</v>
      </c>
      <c r="I83" s="210">
        <f>Ethernet!I231</f>
        <v>0</v>
      </c>
      <c r="J83" s="210">
        <f>Ethernet!J231</f>
        <v>0</v>
      </c>
      <c r="K83" s="210">
        <f>Ethernet!K231</f>
        <v>0</v>
      </c>
      <c r="L83" s="210">
        <f>Ethernet!L231</f>
        <v>0</v>
      </c>
      <c r="M83" s="210">
        <f>Ethernet!M231</f>
        <v>0</v>
      </c>
      <c r="O83" s="139" t="str">
        <f t="shared" si="173"/>
        <v>100G ZR4 80 km QSFP28</v>
      </c>
      <c r="P83" s="210">
        <f>Ethernet!C317</f>
        <v>0</v>
      </c>
      <c r="Q83" s="210">
        <f>Ethernet!D317</f>
        <v>0</v>
      </c>
      <c r="R83" s="210">
        <f>Ethernet!E317</f>
        <v>0</v>
      </c>
      <c r="S83" s="210">
        <f>Ethernet!F317</f>
        <v>0</v>
      </c>
      <c r="T83" s="210">
        <f>Ethernet!G317</f>
        <v>0</v>
      </c>
      <c r="U83" s="210">
        <f>Ethernet!H317</f>
        <v>0</v>
      </c>
      <c r="V83" s="210">
        <f>Ethernet!I317</f>
        <v>0</v>
      </c>
      <c r="W83" s="210">
        <f>Ethernet!J317</f>
        <v>0</v>
      </c>
      <c r="X83" s="210">
        <f>Ethernet!K317</f>
        <v>0</v>
      </c>
      <c r="Y83" s="210">
        <f>Ethernet!L317</f>
        <v>0</v>
      </c>
      <c r="Z83" s="210">
        <f>Ethernet!M317</f>
        <v>0</v>
      </c>
      <c r="AB83" s="139" t="str">
        <f t="shared" si="174"/>
        <v>100G ZR4 80 km QSFP28</v>
      </c>
      <c r="AC83" s="210">
        <f>Ethernet!C145</f>
        <v>0</v>
      </c>
      <c r="AD83" s="210">
        <f>Ethernet!D145</f>
        <v>0</v>
      </c>
      <c r="AE83" s="210">
        <f>Ethernet!E145</f>
        <v>0</v>
      </c>
      <c r="AF83" s="210">
        <f>Ethernet!F145</f>
        <v>0</v>
      </c>
      <c r="AG83" s="210">
        <f>Ethernet!G145</f>
        <v>0</v>
      </c>
      <c r="AH83" s="210">
        <f>Ethernet!H145</f>
        <v>0</v>
      </c>
      <c r="AI83" s="210">
        <f>Ethernet!I145</f>
        <v>0</v>
      </c>
      <c r="AJ83" s="210">
        <f>Ethernet!J145</f>
        <v>0</v>
      </c>
      <c r="AK83" s="210">
        <f>Ethernet!K145</f>
        <v>0</v>
      </c>
      <c r="AL83" s="210">
        <f>Ethernet!L145</f>
        <v>0</v>
      </c>
      <c r="AM83" s="210">
        <f>Ethernet!M145</f>
        <v>0</v>
      </c>
      <c r="AO83" s="139" t="str">
        <f t="shared" si="175"/>
        <v>100G ZR4 80 km QSFP28</v>
      </c>
      <c r="AP83" s="210">
        <f>Ethernet!C403</f>
        <v>0</v>
      </c>
      <c r="AQ83" s="210">
        <f>Ethernet!D403</f>
        <v>0</v>
      </c>
      <c r="AR83" s="210">
        <f>Ethernet!E403</f>
        <v>0</v>
      </c>
      <c r="AS83" s="210">
        <f>Ethernet!F403</f>
        <v>0</v>
      </c>
      <c r="AT83" s="210">
        <f>Ethernet!G403</f>
        <v>0</v>
      </c>
      <c r="AU83" s="210">
        <f>Ethernet!H403</f>
        <v>0</v>
      </c>
      <c r="AV83" s="210">
        <f>Ethernet!I403</f>
        <v>0</v>
      </c>
      <c r="AW83" s="210">
        <f>Ethernet!J403</f>
        <v>0</v>
      </c>
      <c r="AX83" s="210">
        <f>Ethernet!K403</f>
        <v>0</v>
      </c>
      <c r="AY83" s="210">
        <f>Ethernet!L403</f>
        <v>0</v>
      </c>
      <c r="AZ83" s="210">
        <f>Ethernet!M403</f>
        <v>0</v>
      </c>
      <c r="BB83" s="139" t="str">
        <f t="shared" si="176"/>
        <v>100G ZR4 80 km QSFP28</v>
      </c>
      <c r="BC83" s="210">
        <f>Ethernet!C489</f>
        <v>0</v>
      </c>
      <c r="BD83" s="210">
        <f>Ethernet!D489</f>
        <v>0</v>
      </c>
      <c r="BE83" s="210">
        <f>Ethernet!E489</f>
        <v>0</v>
      </c>
      <c r="BF83" s="210">
        <f>Ethernet!F489</f>
        <v>0</v>
      </c>
      <c r="BG83" s="210">
        <f>Ethernet!G489</f>
        <v>0</v>
      </c>
      <c r="BH83" s="210">
        <f>Ethernet!H489</f>
        <v>0</v>
      </c>
      <c r="BI83" s="210">
        <f>Ethernet!I489</f>
        <v>0</v>
      </c>
      <c r="BJ83" s="210">
        <f>Ethernet!J489</f>
        <v>0</v>
      </c>
      <c r="BK83" s="210">
        <f>Ethernet!K489</f>
        <v>0</v>
      </c>
      <c r="BL83" s="210">
        <f>Ethernet!L489</f>
        <v>0</v>
      </c>
      <c r="BM83" s="210">
        <f>Ethernet!M489</f>
        <v>0</v>
      </c>
      <c r="BO83" s="139" t="str">
        <f t="shared" si="177"/>
        <v>100G ZR4 80 km QSFP28</v>
      </c>
      <c r="BP83" s="272"/>
      <c r="BQ83" s="272"/>
      <c r="BR83" s="272"/>
      <c r="BS83" s="272"/>
      <c r="BT83" s="272"/>
      <c r="BU83" s="272"/>
      <c r="BV83" s="272"/>
      <c r="BW83" s="272"/>
      <c r="BX83" s="272"/>
      <c r="BY83" s="272"/>
      <c r="BZ83" s="272"/>
      <c r="CB83" s="139" t="str">
        <f t="shared" si="178"/>
        <v>100G ZR4 80 km QSFP28</v>
      </c>
      <c r="CC83" s="272"/>
      <c r="CD83" s="272"/>
      <c r="CE83" s="272"/>
      <c r="CF83" s="272"/>
      <c r="CG83" s="272"/>
      <c r="CH83" s="272"/>
      <c r="CI83" s="272"/>
      <c r="CJ83" s="272"/>
      <c r="CK83" s="272"/>
      <c r="CL83" s="272"/>
      <c r="CM83" s="272"/>
      <c r="CN83" s="214"/>
      <c r="CP83" s="270"/>
      <c r="CQ83" s="270"/>
      <c r="CR83" s="301"/>
      <c r="CS83" s="293">
        <v>1</v>
      </c>
      <c r="CT83" s="265">
        <v>1</v>
      </c>
      <c r="CU83" s="300">
        <v>1</v>
      </c>
      <c r="CV83" s="293">
        <v>2</v>
      </c>
      <c r="CW83" s="265">
        <v>0</v>
      </c>
      <c r="CX83" s="279">
        <v>1</v>
      </c>
      <c r="CY83" s="284"/>
      <c r="CZ83" s="270"/>
      <c r="DA83" s="278"/>
      <c r="DB83" s="285">
        <v>2</v>
      </c>
      <c r="DC83" s="265">
        <v>0</v>
      </c>
      <c r="DD83" s="300">
        <v>1</v>
      </c>
      <c r="DE83" s="295"/>
      <c r="DF83" s="270"/>
      <c r="DG83" s="278"/>
      <c r="DH83" s="284"/>
      <c r="DI83" s="270"/>
      <c r="DJ83" s="270"/>
      <c r="DL83" s="139" t="str">
        <f t="shared" si="156"/>
        <v>100G ZR4 80 km QSFP28</v>
      </c>
      <c r="DM83" s="210">
        <f t="shared" si="179"/>
        <v>0</v>
      </c>
      <c r="DN83" s="210">
        <f t="shared" si="180"/>
        <v>0</v>
      </c>
      <c r="DO83" s="210">
        <f t="shared" si="181"/>
        <v>0</v>
      </c>
      <c r="DP83" s="210">
        <f t="shared" si="182"/>
        <v>0</v>
      </c>
      <c r="DQ83" s="210">
        <f t="shared" si="183"/>
        <v>0</v>
      </c>
      <c r="DR83" s="210">
        <f t="shared" si="184"/>
        <v>0</v>
      </c>
      <c r="DS83" s="210">
        <f t="shared" si="185"/>
        <v>0</v>
      </c>
      <c r="DT83" s="210">
        <f t="shared" si="186"/>
        <v>0</v>
      </c>
      <c r="DU83" s="210">
        <f t="shared" si="187"/>
        <v>0</v>
      </c>
      <c r="DV83" s="210">
        <f t="shared" si="188"/>
        <v>0</v>
      </c>
      <c r="DW83" s="210">
        <f t="shared" si="189"/>
        <v>0</v>
      </c>
      <c r="DY83" s="139" t="str">
        <f t="shared" si="157"/>
        <v>100G ZR4 80 km QSFP28</v>
      </c>
      <c r="DZ83" s="210">
        <f t="shared" si="190"/>
        <v>0</v>
      </c>
      <c r="EA83" s="210">
        <f t="shared" si="191"/>
        <v>0</v>
      </c>
      <c r="EB83" s="210">
        <f t="shared" si="192"/>
        <v>0</v>
      </c>
      <c r="EC83" s="210">
        <f t="shared" si="193"/>
        <v>0</v>
      </c>
      <c r="ED83" s="210">
        <f t="shared" si="194"/>
        <v>0</v>
      </c>
      <c r="EE83" s="210">
        <f t="shared" si="195"/>
        <v>0</v>
      </c>
      <c r="EF83" s="210">
        <f t="shared" si="196"/>
        <v>0</v>
      </c>
      <c r="EG83" s="210">
        <f t="shared" si="197"/>
        <v>0</v>
      </c>
      <c r="EH83" s="210">
        <f t="shared" si="198"/>
        <v>0</v>
      </c>
      <c r="EI83" s="210">
        <f t="shared" si="199"/>
        <v>0</v>
      </c>
      <c r="EJ83" s="210">
        <f t="shared" si="200"/>
        <v>0</v>
      </c>
      <c r="EL83" s="139" t="str">
        <f t="shared" si="158"/>
        <v>100G ZR4 80 km QSFP28</v>
      </c>
      <c r="EM83" s="210">
        <f t="shared" si="201"/>
        <v>0</v>
      </c>
      <c r="EN83" s="210">
        <f t="shared" si="202"/>
        <v>0</v>
      </c>
      <c r="EO83" s="210">
        <f t="shared" si="203"/>
        <v>0</v>
      </c>
      <c r="EP83" s="210">
        <f t="shared" si="204"/>
        <v>0</v>
      </c>
      <c r="EQ83" s="210">
        <f t="shared" si="205"/>
        <v>0</v>
      </c>
      <c r="ER83" s="210">
        <f t="shared" si="206"/>
        <v>0</v>
      </c>
      <c r="ES83" s="210">
        <f t="shared" si="207"/>
        <v>0</v>
      </c>
      <c r="ET83" s="210">
        <f t="shared" si="208"/>
        <v>0</v>
      </c>
      <c r="EU83" s="210">
        <f t="shared" si="209"/>
        <v>0</v>
      </c>
      <c r="EV83" s="210">
        <f t="shared" si="210"/>
        <v>0</v>
      </c>
      <c r="EW83" s="210">
        <f t="shared" si="211"/>
        <v>0</v>
      </c>
      <c r="EY83" s="139" t="str">
        <f t="shared" si="212"/>
        <v>100G ZR4 80 km QSFP28</v>
      </c>
      <c r="EZ83" s="210">
        <f t="shared" si="159"/>
        <v>0</v>
      </c>
      <c r="FA83" s="210">
        <f t="shared" si="160"/>
        <v>0</v>
      </c>
      <c r="FB83" s="210">
        <f t="shared" si="161"/>
        <v>0</v>
      </c>
      <c r="FC83" s="210">
        <f t="shared" si="162"/>
        <v>0</v>
      </c>
      <c r="FD83" s="210">
        <f t="shared" si="163"/>
        <v>0</v>
      </c>
      <c r="FE83" s="210">
        <f t="shared" si="164"/>
        <v>0</v>
      </c>
      <c r="FF83" s="210">
        <f t="shared" si="165"/>
        <v>0</v>
      </c>
      <c r="FG83" s="210">
        <f t="shared" si="166"/>
        <v>0</v>
      </c>
      <c r="FH83" s="210">
        <f t="shared" si="167"/>
        <v>0</v>
      </c>
      <c r="FI83" s="210">
        <f t="shared" si="168"/>
        <v>0</v>
      </c>
      <c r="FJ83" s="210">
        <f t="shared" si="169"/>
        <v>0</v>
      </c>
      <c r="FL83" s="139" t="str">
        <f t="shared" si="170"/>
        <v>100G ZR4 80 km QSFP28</v>
      </c>
      <c r="FM83" s="233">
        <f t="shared" si="213"/>
        <v>0</v>
      </c>
      <c r="FN83" s="233">
        <f t="shared" si="214"/>
        <v>0</v>
      </c>
      <c r="FO83" s="233">
        <f t="shared" si="215"/>
        <v>0</v>
      </c>
      <c r="FP83" s="233">
        <f t="shared" si="216"/>
        <v>0</v>
      </c>
      <c r="FQ83" s="233">
        <f t="shared" si="217"/>
        <v>0</v>
      </c>
      <c r="FR83" s="233">
        <f t="shared" si="218"/>
        <v>0</v>
      </c>
      <c r="FS83" s="233">
        <f t="shared" si="219"/>
        <v>0</v>
      </c>
      <c r="FT83" s="233">
        <f t="shared" si="220"/>
        <v>0</v>
      </c>
      <c r="FU83" s="233">
        <f t="shared" si="221"/>
        <v>0</v>
      </c>
      <c r="FV83" s="233">
        <f t="shared" si="222"/>
        <v>0</v>
      </c>
      <c r="FW83" s="233">
        <f t="shared" si="223"/>
        <v>0</v>
      </c>
      <c r="FY83" s="139" t="str">
        <f t="shared" si="171"/>
        <v>100G ZR4 80 km QSFP28</v>
      </c>
      <c r="FZ83" s="233">
        <f t="shared" si="224"/>
        <v>0</v>
      </c>
      <c r="GA83" s="233">
        <f t="shared" si="225"/>
        <v>0</v>
      </c>
      <c r="GB83" s="233">
        <f t="shared" si="226"/>
        <v>0</v>
      </c>
      <c r="GC83" s="233">
        <f t="shared" si="227"/>
        <v>0</v>
      </c>
      <c r="GD83" s="233">
        <f t="shared" si="228"/>
        <v>0</v>
      </c>
      <c r="GE83" s="233">
        <f t="shared" si="229"/>
        <v>0</v>
      </c>
      <c r="GF83" s="233">
        <f t="shared" si="230"/>
        <v>0</v>
      </c>
      <c r="GG83" s="233">
        <f t="shared" si="231"/>
        <v>0</v>
      </c>
      <c r="GH83" s="233">
        <f t="shared" si="232"/>
        <v>0</v>
      </c>
      <c r="GI83" s="233">
        <f t="shared" si="233"/>
        <v>0</v>
      </c>
      <c r="GJ83" s="233">
        <f t="shared" si="234"/>
        <v>0</v>
      </c>
      <c r="GL83" s="139" t="str">
        <f t="shared" si="172"/>
        <v>100G ZR4 80 km QSFP28</v>
      </c>
      <c r="GM83" s="310">
        <f t="shared" si="235"/>
        <v>0</v>
      </c>
      <c r="GN83" s="310">
        <f t="shared" si="236"/>
        <v>0</v>
      </c>
      <c r="GO83" s="310">
        <f t="shared" si="237"/>
        <v>0</v>
      </c>
      <c r="GP83" s="310">
        <f t="shared" si="238"/>
        <v>0</v>
      </c>
      <c r="GQ83" s="310">
        <f t="shared" si="239"/>
        <v>0</v>
      </c>
      <c r="GR83" s="310">
        <f t="shared" si="240"/>
        <v>0</v>
      </c>
      <c r="GS83" s="310">
        <f t="shared" si="241"/>
        <v>0</v>
      </c>
      <c r="GT83" s="310">
        <f t="shared" si="242"/>
        <v>0</v>
      </c>
      <c r="GU83" s="310">
        <f t="shared" si="243"/>
        <v>0</v>
      </c>
      <c r="GV83" s="310">
        <f t="shared" si="244"/>
        <v>0</v>
      </c>
      <c r="GW83" s="310">
        <f t="shared" si="245"/>
        <v>0</v>
      </c>
      <c r="GY83" s="139" t="str">
        <f t="shared" si="246"/>
        <v>100G ZR4 80 km QSFP28</v>
      </c>
      <c r="GZ83" s="307" t="str">
        <f>IF(EZ83=0,"",($HE$5*10^-6*Ethernet!P751*'Lenses &amp; detectors'!EZ83))</f>
        <v/>
      </c>
      <c r="HA83" s="307" t="str">
        <f>IF(FA83=0,"",($HE$5*10^-6*Ethernet!Q751*'Lenses &amp; detectors'!FA83))</f>
        <v/>
      </c>
      <c r="HB83" s="307" t="str">
        <f>IF(FB83=0,"",($HE$5*10^-6*Ethernet!R751*'Lenses &amp; detectors'!FB83))</f>
        <v/>
      </c>
      <c r="HC83" s="307" t="str">
        <f>IF(FC83=0,"",($HE$5*10^-6*Ethernet!S751*'Lenses &amp; detectors'!FC83))</f>
        <v/>
      </c>
      <c r="HD83" s="307" t="str">
        <f>IF(FD83=0,"",($HE$5*10^-6*Ethernet!T751*'Lenses &amp; detectors'!FD83))</f>
        <v/>
      </c>
      <c r="HE83" s="307" t="str">
        <f>IF(FE83=0,"",($HE$5*10^-6*Ethernet!U751*'Lenses &amp; detectors'!FE83))</f>
        <v/>
      </c>
      <c r="HF83" s="307" t="str">
        <f>IF(FF83=0,"",($HE$5*10^-6*Ethernet!V751*'Lenses &amp; detectors'!FF83))</f>
        <v/>
      </c>
      <c r="HG83" s="307" t="str">
        <f>IF(FG83=0,"",($HE$5*10^-6*Ethernet!W751*'Lenses &amp; detectors'!FG83))</f>
        <v/>
      </c>
      <c r="HH83" s="307" t="str">
        <f>IF(FH83=0,"",($HE$5*10^-6*Ethernet!X751*'Lenses &amp; detectors'!FH83))</f>
        <v/>
      </c>
      <c r="HI83" s="307" t="str">
        <f>IF(FI83=0,"",($HE$5*10^-6*Ethernet!Y751*'Lenses &amp; detectors'!FI83))</f>
        <v/>
      </c>
      <c r="HJ83" s="307" t="str">
        <f>IF(FJ83=0,"",($HE$5*10^-6*Ethernet!Z751*'Lenses &amp; detectors'!FJ83))</f>
        <v/>
      </c>
      <c r="HL83" s="139" t="str">
        <f t="shared" si="247"/>
        <v>100G ZR4 80 km QSFP28</v>
      </c>
      <c r="HM83" s="233" t="str">
        <f t="shared" si="248"/>
        <v/>
      </c>
      <c r="HN83" s="233" t="str">
        <f t="shared" si="249"/>
        <v/>
      </c>
      <c r="HO83" s="233" t="str">
        <f t="shared" si="250"/>
        <v/>
      </c>
      <c r="HP83" s="233" t="str">
        <f t="shared" si="251"/>
        <v/>
      </c>
      <c r="HQ83" s="233" t="str">
        <f t="shared" si="252"/>
        <v/>
      </c>
      <c r="HR83" s="233" t="str">
        <f t="shared" si="253"/>
        <v/>
      </c>
      <c r="HS83" s="233" t="str">
        <f t="shared" si="254"/>
        <v/>
      </c>
      <c r="HT83" s="233" t="str">
        <f t="shared" si="255"/>
        <v/>
      </c>
      <c r="HU83" s="233" t="str">
        <f t="shared" si="256"/>
        <v/>
      </c>
      <c r="HV83" s="233" t="str">
        <f t="shared" si="257"/>
        <v/>
      </c>
      <c r="HW83" s="233" t="str">
        <f t="shared" si="258"/>
        <v/>
      </c>
      <c r="HY83" s="139" t="str">
        <f t="shared" si="259"/>
        <v>100G ZR4 80 km QSFP28</v>
      </c>
      <c r="HZ83" s="233" t="str">
        <f t="shared" si="260"/>
        <v/>
      </c>
      <c r="IA83" s="233" t="str">
        <f t="shared" si="261"/>
        <v/>
      </c>
      <c r="IB83" s="233" t="str">
        <f t="shared" si="262"/>
        <v/>
      </c>
      <c r="IC83" s="233" t="str">
        <f t="shared" si="263"/>
        <v/>
      </c>
      <c r="ID83" s="233" t="str">
        <f t="shared" si="264"/>
        <v/>
      </c>
      <c r="IE83" s="233" t="str">
        <f t="shared" si="265"/>
        <v/>
      </c>
      <c r="IF83" s="233" t="str">
        <f t="shared" si="266"/>
        <v/>
      </c>
      <c r="IG83" s="233" t="str">
        <f t="shared" si="267"/>
        <v/>
      </c>
      <c r="IH83" s="233" t="str">
        <f t="shared" si="268"/>
        <v/>
      </c>
      <c r="II83" s="233" t="str">
        <f t="shared" si="269"/>
        <v/>
      </c>
      <c r="IJ83" s="233" t="str">
        <f t="shared" si="270"/>
        <v/>
      </c>
      <c r="IL83" s="139" t="str">
        <f t="shared" si="271"/>
        <v>100G ZR4 80 km QSFP28</v>
      </c>
      <c r="IM83" s="233" t="str">
        <f t="shared" si="272"/>
        <v/>
      </c>
      <c r="IN83" s="233" t="str">
        <f t="shared" si="273"/>
        <v/>
      </c>
      <c r="IO83" s="233" t="str">
        <f t="shared" si="274"/>
        <v/>
      </c>
      <c r="IP83" s="233" t="str">
        <f t="shared" si="275"/>
        <v/>
      </c>
      <c r="IQ83" s="233" t="str">
        <f t="shared" si="276"/>
        <v/>
      </c>
      <c r="IR83" s="233" t="str">
        <f t="shared" si="277"/>
        <v/>
      </c>
      <c r="IS83" s="233" t="str">
        <f t="shared" si="278"/>
        <v/>
      </c>
      <c r="IT83" s="233" t="str">
        <f t="shared" si="279"/>
        <v/>
      </c>
      <c r="IU83" s="233" t="str">
        <f t="shared" si="280"/>
        <v/>
      </c>
      <c r="IV83" s="233" t="str">
        <f t="shared" si="281"/>
        <v/>
      </c>
      <c r="IW83" s="233" t="str">
        <f t="shared" si="282"/>
        <v/>
      </c>
      <c r="IY83" s="139" t="str">
        <f t="shared" si="283"/>
        <v>100G ZR4 80 km QSFP28</v>
      </c>
      <c r="IZ83" s="233" t="str">
        <f t="shared" si="284"/>
        <v/>
      </c>
      <c r="JA83" s="233" t="str">
        <f t="shared" si="285"/>
        <v/>
      </c>
      <c r="JB83" s="233" t="str">
        <f t="shared" si="286"/>
        <v/>
      </c>
      <c r="JC83" s="233" t="str">
        <f t="shared" si="287"/>
        <v/>
      </c>
      <c r="JD83" s="233" t="str">
        <f t="shared" si="288"/>
        <v/>
      </c>
      <c r="JE83" s="233" t="str">
        <f t="shared" si="289"/>
        <v/>
      </c>
      <c r="JF83" s="233" t="str">
        <f t="shared" si="290"/>
        <v/>
      </c>
      <c r="JG83" s="233" t="str">
        <f t="shared" si="291"/>
        <v/>
      </c>
      <c r="JH83" s="233" t="str">
        <f t="shared" si="292"/>
        <v/>
      </c>
      <c r="JI83" s="233" t="str">
        <f t="shared" si="293"/>
        <v/>
      </c>
      <c r="JJ83" s="233" t="str">
        <f t="shared" si="294"/>
        <v/>
      </c>
    </row>
    <row r="84" spans="1:270">
      <c r="A84" s="110" t="s">
        <v>34</v>
      </c>
      <c r="B84" s="139" t="str">
        <f>Ethernet!B232</f>
        <v>200G SR4 100 m QSFP56</v>
      </c>
      <c r="C84" s="210">
        <f>Ethernet!C232</f>
        <v>0</v>
      </c>
      <c r="D84" s="210">
        <f>Ethernet!D232</f>
        <v>0</v>
      </c>
      <c r="E84" s="210">
        <f>Ethernet!E232</f>
        <v>0</v>
      </c>
      <c r="F84" s="210">
        <f>Ethernet!F232</f>
        <v>0</v>
      </c>
      <c r="G84" s="210">
        <f>Ethernet!G232</f>
        <v>0</v>
      </c>
      <c r="H84" s="210">
        <f>Ethernet!H232</f>
        <v>0</v>
      </c>
      <c r="I84" s="210">
        <f>Ethernet!I232</f>
        <v>0</v>
      </c>
      <c r="J84" s="210">
        <f>Ethernet!J232</f>
        <v>0</v>
      </c>
      <c r="K84" s="210">
        <f>Ethernet!K232</f>
        <v>0</v>
      </c>
      <c r="L84" s="210">
        <f>Ethernet!L232</f>
        <v>0</v>
      </c>
      <c r="M84" s="210">
        <f>Ethernet!M232</f>
        <v>0</v>
      </c>
      <c r="O84" s="139" t="str">
        <f t="shared" si="173"/>
        <v>200G SR4 100 m QSFP56</v>
      </c>
      <c r="P84" s="210">
        <f>Ethernet!C318</f>
        <v>0</v>
      </c>
      <c r="Q84" s="210">
        <f>Ethernet!D318</f>
        <v>0</v>
      </c>
      <c r="R84" s="210">
        <f>Ethernet!E318</f>
        <v>0</v>
      </c>
      <c r="S84" s="210">
        <f>Ethernet!F318</f>
        <v>0</v>
      </c>
      <c r="T84" s="210">
        <f>Ethernet!G318</f>
        <v>0</v>
      </c>
      <c r="U84" s="210">
        <f>Ethernet!H318</f>
        <v>0</v>
      </c>
      <c r="V84" s="210">
        <f>Ethernet!I318</f>
        <v>0</v>
      </c>
      <c r="W84" s="210">
        <f>Ethernet!J318</f>
        <v>0</v>
      </c>
      <c r="X84" s="210">
        <f>Ethernet!K318</f>
        <v>0</v>
      </c>
      <c r="Y84" s="210">
        <f>Ethernet!L318</f>
        <v>0</v>
      </c>
      <c r="Z84" s="210">
        <f>Ethernet!M318</f>
        <v>0</v>
      </c>
      <c r="AB84" s="139" t="str">
        <f t="shared" si="174"/>
        <v>200G SR4 100 m QSFP56</v>
      </c>
      <c r="AC84" s="210">
        <f>Ethernet!C146</f>
        <v>0</v>
      </c>
      <c r="AD84" s="210">
        <f>Ethernet!D146</f>
        <v>0</v>
      </c>
      <c r="AE84" s="210">
        <f>Ethernet!E146</f>
        <v>0</v>
      </c>
      <c r="AF84" s="210">
        <f>Ethernet!F146</f>
        <v>0</v>
      </c>
      <c r="AG84" s="210">
        <f>Ethernet!G146</f>
        <v>0</v>
      </c>
      <c r="AH84" s="210">
        <f>Ethernet!H146</f>
        <v>0</v>
      </c>
      <c r="AI84" s="210">
        <f>Ethernet!I146</f>
        <v>0</v>
      </c>
      <c r="AJ84" s="210">
        <f>Ethernet!J146</f>
        <v>0</v>
      </c>
      <c r="AK84" s="210">
        <f>Ethernet!K146</f>
        <v>0</v>
      </c>
      <c r="AL84" s="210">
        <f>Ethernet!L146</f>
        <v>0</v>
      </c>
      <c r="AM84" s="210">
        <f>Ethernet!M146</f>
        <v>0</v>
      </c>
      <c r="AO84" s="139" t="str">
        <f t="shared" si="175"/>
        <v>200G SR4 100 m QSFP56</v>
      </c>
      <c r="AP84" s="210">
        <f>Ethernet!C404</f>
        <v>0</v>
      </c>
      <c r="AQ84" s="210">
        <f>Ethernet!D404</f>
        <v>0</v>
      </c>
      <c r="AR84" s="210">
        <f>Ethernet!E404</f>
        <v>0</v>
      </c>
      <c r="AS84" s="210">
        <f>Ethernet!F404</f>
        <v>0</v>
      </c>
      <c r="AT84" s="210">
        <f>Ethernet!G404</f>
        <v>0</v>
      </c>
      <c r="AU84" s="210">
        <f>Ethernet!H404</f>
        <v>0</v>
      </c>
      <c r="AV84" s="210">
        <f>Ethernet!I404</f>
        <v>0</v>
      </c>
      <c r="AW84" s="210">
        <f>Ethernet!J404</f>
        <v>0</v>
      </c>
      <c r="AX84" s="210">
        <f>Ethernet!K404</f>
        <v>0</v>
      </c>
      <c r="AY84" s="210">
        <f>Ethernet!L404</f>
        <v>0</v>
      </c>
      <c r="AZ84" s="210">
        <f>Ethernet!M404</f>
        <v>0</v>
      </c>
      <c r="BB84" s="139" t="str">
        <f t="shared" si="176"/>
        <v>200G SR4 100 m QSFP56</v>
      </c>
      <c r="BC84" s="210">
        <f>Ethernet!C490</f>
        <v>500</v>
      </c>
      <c r="BD84" s="210">
        <f>Ethernet!D490</f>
        <v>5000</v>
      </c>
      <c r="BE84" s="210">
        <f>Ethernet!E490</f>
        <v>0</v>
      </c>
      <c r="BF84" s="210">
        <f>Ethernet!F490</f>
        <v>0</v>
      </c>
      <c r="BG84" s="210">
        <f>Ethernet!G490</f>
        <v>0</v>
      </c>
      <c r="BH84" s="210">
        <f>Ethernet!H490</f>
        <v>0</v>
      </c>
      <c r="BI84" s="210">
        <f>Ethernet!I490</f>
        <v>0</v>
      </c>
      <c r="BJ84" s="210">
        <f>Ethernet!J490</f>
        <v>0</v>
      </c>
      <c r="BK84" s="210">
        <f>Ethernet!K490</f>
        <v>0</v>
      </c>
      <c r="BL84" s="210">
        <f>Ethernet!L490</f>
        <v>0</v>
      </c>
      <c r="BM84" s="210">
        <f>Ethernet!M490</f>
        <v>0</v>
      </c>
      <c r="BO84" s="139" t="str">
        <f t="shared" si="177"/>
        <v>200G SR4 100 m QSFP56</v>
      </c>
      <c r="BP84" s="272"/>
      <c r="BQ84" s="272"/>
      <c r="BR84" s="272"/>
      <c r="BS84" s="272"/>
      <c r="BT84" s="272"/>
      <c r="BU84" s="272"/>
      <c r="BV84" s="272"/>
      <c r="BW84" s="272"/>
      <c r="BX84" s="272"/>
      <c r="BY84" s="272"/>
      <c r="BZ84" s="272"/>
      <c r="CB84" s="139" t="str">
        <f t="shared" si="178"/>
        <v>200G SR4 100 m QSFP56</v>
      </c>
      <c r="CC84" s="272"/>
      <c r="CD84" s="272"/>
      <c r="CE84" s="272"/>
      <c r="CF84" s="272"/>
      <c r="CG84" s="272"/>
      <c r="CH84" s="272"/>
      <c r="CI84" s="272"/>
      <c r="CJ84" s="272"/>
      <c r="CK84" s="272"/>
      <c r="CL84" s="272"/>
      <c r="CM84" s="272"/>
      <c r="CN84" s="214"/>
      <c r="CP84" s="270"/>
      <c r="CQ84" s="270"/>
      <c r="CR84" s="301"/>
      <c r="CS84" s="293">
        <v>1</v>
      </c>
      <c r="CT84" s="265">
        <v>1</v>
      </c>
      <c r="CU84" s="300">
        <v>1</v>
      </c>
      <c r="CV84" s="295"/>
      <c r="CW84" s="270"/>
      <c r="CX84" s="278"/>
      <c r="CY84" s="284"/>
      <c r="CZ84" s="270"/>
      <c r="DA84" s="278"/>
      <c r="DB84" s="285">
        <v>2</v>
      </c>
      <c r="DC84" s="265">
        <v>0</v>
      </c>
      <c r="DD84" s="300">
        <v>1</v>
      </c>
      <c r="DE84" s="295"/>
      <c r="DF84" s="270"/>
      <c r="DG84" s="278"/>
      <c r="DH84" s="284"/>
      <c r="DI84" s="270"/>
      <c r="DJ84" s="270"/>
      <c r="DL84" s="139" t="str">
        <f t="shared" si="156"/>
        <v>200G SR4 100 m QSFP56</v>
      </c>
      <c r="DM84" s="210">
        <f t="shared" si="179"/>
        <v>0</v>
      </c>
      <c r="DN84" s="210">
        <f t="shared" si="180"/>
        <v>0</v>
      </c>
      <c r="DO84" s="210">
        <f t="shared" si="181"/>
        <v>0</v>
      </c>
      <c r="DP84" s="210">
        <f t="shared" si="182"/>
        <v>0</v>
      </c>
      <c r="DQ84" s="210">
        <f t="shared" si="183"/>
        <v>0</v>
      </c>
      <c r="DR84" s="210">
        <f t="shared" si="184"/>
        <v>0</v>
      </c>
      <c r="DS84" s="210">
        <f t="shared" si="185"/>
        <v>0</v>
      </c>
      <c r="DT84" s="210">
        <f t="shared" si="186"/>
        <v>0</v>
      </c>
      <c r="DU84" s="210">
        <f t="shared" si="187"/>
        <v>0</v>
      </c>
      <c r="DV84" s="210">
        <f t="shared" si="188"/>
        <v>0</v>
      </c>
      <c r="DW84" s="210">
        <f t="shared" si="189"/>
        <v>0</v>
      </c>
      <c r="DY84" s="139" t="str">
        <f t="shared" si="157"/>
        <v>200G SR4 100 m QSFP56</v>
      </c>
      <c r="DZ84" s="210">
        <f t="shared" si="190"/>
        <v>1000</v>
      </c>
      <c r="EA84" s="210">
        <f t="shared" si="191"/>
        <v>10000</v>
      </c>
      <c r="EB84" s="210">
        <f t="shared" si="192"/>
        <v>0</v>
      </c>
      <c r="EC84" s="210">
        <f t="shared" si="193"/>
        <v>0</v>
      </c>
      <c r="ED84" s="210">
        <f t="shared" si="194"/>
        <v>0</v>
      </c>
      <c r="EE84" s="210">
        <f t="shared" si="195"/>
        <v>0</v>
      </c>
      <c r="EF84" s="210">
        <f t="shared" si="196"/>
        <v>0</v>
      </c>
      <c r="EG84" s="210">
        <f t="shared" si="197"/>
        <v>0</v>
      </c>
      <c r="EH84" s="210">
        <f t="shared" si="198"/>
        <v>0</v>
      </c>
      <c r="EI84" s="210">
        <f t="shared" si="199"/>
        <v>0</v>
      </c>
      <c r="EJ84" s="210">
        <f t="shared" si="200"/>
        <v>0</v>
      </c>
      <c r="EL84" s="139" t="str">
        <f t="shared" si="158"/>
        <v>200G SR4 100 m QSFP56</v>
      </c>
      <c r="EM84" s="210">
        <f t="shared" si="201"/>
        <v>0</v>
      </c>
      <c r="EN84" s="210">
        <f t="shared" si="202"/>
        <v>0</v>
      </c>
      <c r="EO84" s="210">
        <f t="shared" si="203"/>
        <v>0</v>
      </c>
      <c r="EP84" s="210">
        <f t="shared" si="204"/>
        <v>0</v>
      </c>
      <c r="EQ84" s="210">
        <f t="shared" si="205"/>
        <v>0</v>
      </c>
      <c r="ER84" s="210">
        <f t="shared" si="206"/>
        <v>0</v>
      </c>
      <c r="ES84" s="210">
        <f t="shared" si="207"/>
        <v>0</v>
      </c>
      <c r="ET84" s="210">
        <f t="shared" si="208"/>
        <v>0</v>
      </c>
      <c r="EU84" s="210">
        <f t="shared" si="209"/>
        <v>0</v>
      </c>
      <c r="EV84" s="210">
        <f t="shared" si="210"/>
        <v>0</v>
      </c>
      <c r="EW84" s="210">
        <f t="shared" si="211"/>
        <v>0</v>
      </c>
      <c r="EY84" s="139" t="str">
        <f t="shared" si="212"/>
        <v>200G SR4 100 m QSFP56</v>
      </c>
      <c r="EZ84" s="210">
        <f t="shared" si="159"/>
        <v>500</v>
      </c>
      <c r="FA84" s="210">
        <f t="shared" si="160"/>
        <v>5000</v>
      </c>
      <c r="FB84" s="210">
        <f t="shared" si="161"/>
        <v>0</v>
      </c>
      <c r="FC84" s="210">
        <f t="shared" si="162"/>
        <v>0</v>
      </c>
      <c r="FD84" s="210">
        <f t="shared" si="163"/>
        <v>0</v>
      </c>
      <c r="FE84" s="210">
        <f t="shared" si="164"/>
        <v>0</v>
      </c>
      <c r="FF84" s="210">
        <f t="shared" si="165"/>
        <v>0</v>
      </c>
      <c r="FG84" s="210">
        <f t="shared" si="166"/>
        <v>0</v>
      </c>
      <c r="FH84" s="210">
        <f t="shared" si="167"/>
        <v>0</v>
      </c>
      <c r="FI84" s="210">
        <f t="shared" si="168"/>
        <v>0</v>
      </c>
      <c r="FJ84" s="210">
        <f t="shared" si="169"/>
        <v>0</v>
      </c>
      <c r="FL84" s="139" t="str">
        <f t="shared" si="170"/>
        <v>200G SR4 100 m QSFP56</v>
      </c>
      <c r="FM84" s="233">
        <f t="shared" si="213"/>
        <v>0</v>
      </c>
      <c r="FN84" s="233">
        <f t="shared" si="214"/>
        <v>0</v>
      </c>
      <c r="FO84" s="233">
        <f t="shared" si="215"/>
        <v>0</v>
      </c>
      <c r="FP84" s="233">
        <f t="shared" si="216"/>
        <v>0</v>
      </c>
      <c r="FQ84" s="233">
        <f t="shared" si="217"/>
        <v>0</v>
      </c>
      <c r="FR84" s="233">
        <f t="shared" si="218"/>
        <v>0</v>
      </c>
      <c r="FS84" s="233">
        <f t="shared" si="219"/>
        <v>0</v>
      </c>
      <c r="FT84" s="233">
        <f t="shared" si="220"/>
        <v>0</v>
      </c>
      <c r="FU84" s="233">
        <f t="shared" si="221"/>
        <v>0</v>
      </c>
      <c r="FV84" s="233">
        <f t="shared" si="222"/>
        <v>0</v>
      </c>
      <c r="FW84" s="233">
        <f t="shared" si="223"/>
        <v>0</v>
      </c>
      <c r="FY84" s="139" t="str">
        <f t="shared" si="171"/>
        <v>200G SR4 100 m QSFP56</v>
      </c>
      <c r="FZ84" s="233">
        <f t="shared" si="224"/>
        <v>5.0000000000000001E-4</v>
      </c>
      <c r="GA84" s="233">
        <f t="shared" si="225"/>
        <v>5.0000000000000001E-3</v>
      </c>
      <c r="GB84" s="233">
        <f t="shared" si="226"/>
        <v>0</v>
      </c>
      <c r="GC84" s="233">
        <f t="shared" si="227"/>
        <v>0</v>
      </c>
      <c r="GD84" s="233">
        <f t="shared" si="228"/>
        <v>0</v>
      </c>
      <c r="GE84" s="233">
        <f t="shared" si="229"/>
        <v>0</v>
      </c>
      <c r="GF84" s="233">
        <f t="shared" si="230"/>
        <v>0</v>
      </c>
      <c r="GG84" s="233">
        <f t="shared" si="231"/>
        <v>0</v>
      </c>
      <c r="GH84" s="233">
        <f t="shared" si="232"/>
        <v>0</v>
      </c>
      <c r="GI84" s="233">
        <f t="shared" si="233"/>
        <v>0</v>
      </c>
      <c r="GJ84" s="233">
        <f t="shared" si="234"/>
        <v>0</v>
      </c>
      <c r="GL84" s="139" t="str">
        <f t="shared" si="172"/>
        <v>200G SR4 100 m QSFP56</v>
      </c>
      <c r="GM84" s="310">
        <f t="shared" si="235"/>
        <v>0</v>
      </c>
      <c r="GN84" s="310">
        <f t="shared" si="236"/>
        <v>0</v>
      </c>
      <c r="GO84" s="310">
        <f t="shared" si="237"/>
        <v>0</v>
      </c>
      <c r="GP84" s="310">
        <f t="shared" si="238"/>
        <v>0</v>
      </c>
      <c r="GQ84" s="310">
        <f t="shared" si="239"/>
        <v>0</v>
      </c>
      <c r="GR84" s="310">
        <f t="shared" si="240"/>
        <v>0</v>
      </c>
      <c r="GS84" s="310">
        <f t="shared" si="241"/>
        <v>0</v>
      </c>
      <c r="GT84" s="310">
        <f t="shared" si="242"/>
        <v>0</v>
      </c>
      <c r="GU84" s="310">
        <f t="shared" si="243"/>
        <v>0</v>
      </c>
      <c r="GV84" s="310">
        <f t="shared" si="244"/>
        <v>0</v>
      </c>
      <c r="GW84" s="310">
        <f t="shared" si="245"/>
        <v>0</v>
      </c>
      <c r="GY84" s="139" t="str">
        <f t="shared" si="246"/>
        <v>200G SR4 100 m QSFP56</v>
      </c>
      <c r="GZ84" s="307">
        <f>IF(EZ84=0,"",($HE$5*10^-6*Ethernet!P752*'Lenses &amp; detectors'!EZ84))</f>
        <v>2.6249999999999999E-2</v>
      </c>
      <c r="HA84" s="307">
        <f>IF(FA84=0,"",($HE$5*10^-6*Ethernet!Q752*'Lenses &amp; detectors'!FA84))</f>
        <v>0.22499999999999998</v>
      </c>
      <c r="HB84" s="307" t="str">
        <f>IF(FB84=0,"",($HE$5*10^-6*Ethernet!R752*'Lenses &amp; detectors'!FB84))</f>
        <v/>
      </c>
      <c r="HC84" s="307" t="str">
        <f>IF(FC84=0,"",($HE$5*10^-6*Ethernet!S752*'Lenses &amp; detectors'!FC84))</f>
        <v/>
      </c>
      <c r="HD84" s="307" t="str">
        <f>IF(FD84=0,"",($HE$5*10^-6*Ethernet!T752*'Lenses &amp; detectors'!FD84))</f>
        <v/>
      </c>
      <c r="HE84" s="307" t="str">
        <f>IF(FE84=0,"",($HE$5*10^-6*Ethernet!U752*'Lenses &amp; detectors'!FE84))</f>
        <v/>
      </c>
      <c r="HF84" s="307" t="str">
        <f>IF(FF84=0,"",($HE$5*10^-6*Ethernet!V752*'Lenses &amp; detectors'!FF84))</f>
        <v/>
      </c>
      <c r="HG84" s="307" t="str">
        <f>IF(FG84=0,"",($HE$5*10^-6*Ethernet!W752*'Lenses &amp; detectors'!FG84))</f>
        <v/>
      </c>
      <c r="HH84" s="307" t="str">
        <f>IF(FH84=0,"",($HE$5*10^-6*Ethernet!X752*'Lenses &amp; detectors'!FH84))</f>
        <v/>
      </c>
      <c r="HI84" s="307" t="str">
        <f>IF(FI84=0,"",($HE$5*10^-6*Ethernet!Y752*'Lenses &amp; detectors'!FI84))</f>
        <v/>
      </c>
      <c r="HJ84" s="307" t="str">
        <f>IF(FJ84=0,"",($HE$5*10^-6*Ethernet!Z752*'Lenses &amp; detectors'!FJ84))</f>
        <v/>
      </c>
      <c r="HL84" s="139" t="str">
        <f t="shared" si="247"/>
        <v>200G SR4 100 m QSFP56</v>
      </c>
      <c r="HM84" s="233" t="str">
        <f t="shared" si="248"/>
        <v/>
      </c>
      <c r="HN84" s="233" t="str">
        <f t="shared" si="249"/>
        <v/>
      </c>
      <c r="HO84" s="233" t="str">
        <f t="shared" si="250"/>
        <v/>
      </c>
      <c r="HP84" s="233" t="str">
        <f t="shared" si="251"/>
        <v/>
      </c>
      <c r="HQ84" s="233" t="str">
        <f t="shared" si="252"/>
        <v/>
      </c>
      <c r="HR84" s="233" t="str">
        <f t="shared" si="253"/>
        <v/>
      </c>
      <c r="HS84" s="233" t="str">
        <f t="shared" si="254"/>
        <v/>
      </c>
      <c r="HT84" s="233" t="str">
        <f t="shared" si="255"/>
        <v/>
      </c>
      <c r="HU84" s="233" t="str">
        <f t="shared" si="256"/>
        <v/>
      </c>
      <c r="HV84" s="233" t="str">
        <f t="shared" si="257"/>
        <v/>
      </c>
      <c r="HW84" s="233" t="str">
        <f t="shared" si="258"/>
        <v/>
      </c>
      <c r="HY84" s="139" t="str">
        <f t="shared" si="259"/>
        <v>200G SR4 100 m QSFP56</v>
      </c>
      <c r="HZ84" s="233">
        <f t="shared" si="260"/>
        <v>0.5</v>
      </c>
      <c r="IA84" s="233">
        <f t="shared" si="261"/>
        <v>0.5</v>
      </c>
      <c r="IB84" s="233" t="str">
        <f t="shared" si="262"/>
        <v/>
      </c>
      <c r="IC84" s="233" t="str">
        <f t="shared" si="263"/>
        <v/>
      </c>
      <c r="ID84" s="233" t="str">
        <f t="shared" si="264"/>
        <v/>
      </c>
      <c r="IE84" s="233" t="str">
        <f t="shared" si="265"/>
        <v/>
      </c>
      <c r="IF84" s="233" t="str">
        <f t="shared" si="266"/>
        <v/>
      </c>
      <c r="IG84" s="233" t="str">
        <f t="shared" si="267"/>
        <v/>
      </c>
      <c r="IH84" s="233" t="str">
        <f t="shared" si="268"/>
        <v/>
      </c>
      <c r="II84" s="233" t="str">
        <f t="shared" si="269"/>
        <v/>
      </c>
      <c r="IJ84" s="233" t="str">
        <f t="shared" si="270"/>
        <v/>
      </c>
      <c r="IL84" s="139" t="str">
        <f t="shared" si="271"/>
        <v>200G SR4 100 m QSFP56</v>
      </c>
      <c r="IM84" s="233" t="str">
        <f t="shared" si="272"/>
        <v/>
      </c>
      <c r="IN84" s="233" t="str">
        <f t="shared" si="273"/>
        <v/>
      </c>
      <c r="IO84" s="233" t="str">
        <f t="shared" si="274"/>
        <v/>
      </c>
      <c r="IP84" s="233" t="str">
        <f t="shared" si="275"/>
        <v/>
      </c>
      <c r="IQ84" s="233" t="str">
        <f t="shared" si="276"/>
        <v/>
      </c>
      <c r="IR84" s="233" t="str">
        <f t="shared" si="277"/>
        <v/>
      </c>
      <c r="IS84" s="233" t="str">
        <f t="shared" si="278"/>
        <v/>
      </c>
      <c r="IT84" s="233" t="str">
        <f t="shared" si="279"/>
        <v/>
      </c>
      <c r="IU84" s="233" t="str">
        <f t="shared" si="280"/>
        <v/>
      </c>
      <c r="IV84" s="233" t="str">
        <f t="shared" si="281"/>
        <v/>
      </c>
      <c r="IW84" s="233" t="str">
        <f t="shared" si="282"/>
        <v/>
      </c>
      <c r="IY84" s="139" t="str">
        <f t="shared" si="283"/>
        <v>200G SR4 100 m QSFP56</v>
      </c>
      <c r="IZ84" s="233">
        <f t="shared" si="284"/>
        <v>52.5</v>
      </c>
      <c r="JA84" s="233">
        <f t="shared" si="285"/>
        <v>44.999999999999993</v>
      </c>
      <c r="JB84" s="233" t="str">
        <f t="shared" si="286"/>
        <v/>
      </c>
      <c r="JC84" s="233" t="str">
        <f t="shared" si="287"/>
        <v/>
      </c>
      <c r="JD84" s="233" t="str">
        <f t="shared" si="288"/>
        <v/>
      </c>
      <c r="JE84" s="233" t="str">
        <f t="shared" si="289"/>
        <v/>
      </c>
      <c r="JF84" s="233" t="str">
        <f t="shared" si="290"/>
        <v/>
      </c>
      <c r="JG84" s="233" t="str">
        <f t="shared" si="291"/>
        <v/>
      </c>
      <c r="JH84" s="233" t="str">
        <f t="shared" si="292"/>
        <v/>
      </c>
      <c r="JI84" s="233" t="str">
        <f t="shared" si="293"/>
        <v/>
      </c>
      <c r="JJ84" s="233" t="str">
        <f t="shared" si="294"/>
        <v/>
      </c>
    </row>
    <row r="85" spans="1:270">
      <c r="A85" s="110" t="s">
        <v>34</v>
      </c>
      <c r="B85" s="139" t="str">
        <f>Ethernet!B233</f>
        <v>200G DR 500 m TBD</v>
      </c>
      <c r="C85" s="210">
        <f>Ethernet!C233</f>
        <v>0</v>
      </c>
      <c r="D85" s="210">
        <f>Ethernet!D233</f>
        <v>0</v>
      </c>
      <c r="E85" s="210">
        <f>Ethernet!E233</f>
        <v>0</v>
      </c>
      <c r="F85" s="210">
        <f>Ethernet!F233</f>
        <v>0</v>
      </c>
      <c r="G85" s="210">
        <f>Ethernet!G233</f>
        <v>0</v>
      </c>
      <c r="H85" s="210">
        <f>Ethernet!H233</f>
        <v>0</v>
      </c>
      <c r="I85" s="210">
        <f>Ethernet!I233</f>
        <v>0</v>
      </c>
      <c r="J85" s="210">
        <f>Ethernet!J233</f>
        <v>0</v>
      </c>
      <c r="K85" s="210">
        <f>Ethernet!K233</f>
        <v>0</v>
      </c>
      <c r="L85" s="210">
        <f>Ethernet!L233</f>
        <v>0</v>
      </c>
      <c r="M85" s="210">
        <f>Ethernet!M233</f>
        <v>0</v>
      </c>
      <c r="O85" s="139" t="str">
        <f t="shared" si="173"/>
        <v>200G DR 500 m TBD</v>
      </c>
      <c r="P85" s="210">
        <f>Ethernet!C319</f>
        <v>0</v>
      </c>
      <c r="Q85" s="210">
        <f>Ethernet!D319</f>
        <v>0</v>
      </c>
      <c r="R85" s="210">
        <f>Ethernet!E319</f>
        <v>0</v>
      </c>
      <c r="S85" s="210">
        <f>Ethernet!F319</f>
        <v>0</v>
      </c>
      <c r="T85" s="210">
        <f>Ethernet!G319</f>
        <v>0</v>
      </c>
      <c r="U85" s="210">
        <f>Ethernet!H319</f>
        <v>0</v>
      </c>
      <c r="V85" s="210">
        <f>Ethernet!I319</f>
        <v>0</v>
      </c>
      <c r="W85" s="210">
        <f>Ethernet!J319</f>
        <v>0</v>
      </c>
      <c r="X85" s="210">
        <f>Ethernet!K319</f>
        <v>0</v>
      </c>
      <c r="Y85" s="210">
        <f>Ethernet!L319</f>
        <v>0</v>
      </c>
      <c r="Z85" s="210">
        <f>Ethernet!M319</f>
        <v>0</v>
      </c>
      <c r="AB85" s="139" t="str">
        <f t="shared" si="174"/>
        <v>200G DR 500 m TBD</v>
      </c>
      <c r="AC85" s="210">
        <f>Ethernet!C147</f>
        <v>0</v>
      </c>
      <c r="AD85" s="210">
        <f>Ethernet!D147</f>
        <v>0</v>
      </c>
      <c r="AE85" s="210">
        <f>Ethernet!E147</f>
        <v>0</v>
      </c>
      <c r="AF85" s="210">
        <f>Ethernet!F147</f>
        <v>0</v>
      </c>
      <c r="AG85" s="210">
        <f>Ethernet!G147</f>
        <v>0</v>
      </c>
      <c r="AH85" s="210">
        <f>Ethernet!H147</f>
        <v>0</v>
      </c>
      <c r="AI85" s="210">
        <f>Ethernet!I147</f>
        <v>0</v>
      </c>
      <c r="AJ85" s="210">
        <f>Ethernet!J147</f>
        <v>0</v>
      </c>
      <c r="AK85" s="210">
        <f>Ethernet!K147</f>
        <v>0</v>
      </c>
      <c r="AL85" s="210">
        <f>Ethernet!L147</f>
        <v>0</v>
      </c>
      <c r="AM85" s="210">
        <f>Ethernet!M147</f>
        <v>0</v>
      </c>
      <c r="AO85" s="139" t="str">
        <f t="shared" si="175"/>
        <v>200G DR 500 m TBD</v>
      </c>
      <c r="AP85" s="210">
        <f>Ethernet!C405</f>
        <v>0</v>
      </c>
      <c r="AQ85" s="210">
        <f>Ethernet!D405</f>
        <v>0</v>
      </c>
      <c r="AR85" s="210">
        <f>Ethernet!E405</f>
        <v>0</v>
      </c>
      <c r="AS85" s="210">
        <f>Ethernet!F405</f>
        <v>0</v>
      </c>
      <c r="AT85" s="210">
        <f>Ethernet!G405</f>
        <v>0</v>
      </c>
      <c r="AU85" s="210">
        <f>Ethernet!H405</f>
        <v>0</v>
      </c>
      <c r="AV85" s="210">
        <f>Ethernet!I405</f>
        <v>0</v>
      </c>
      <c r="AW85" s="210">
        <f>Ethernet!J405</f>
        <v>0</v>
      </c>
      <c r="AX85" s="210">
        <f>Ethernet!K405</f>
        <v>0</v>
      </c>
      <c r="AY85" s="210">
        <f>Ethernet!L405</f>
        <v>0</v>
      </c>
      <c r="AZ85" s="210">
        <f>Ethernet!M405</f>
        <v>0</v>
      </c>
      <c r="BB85" s="139" t="str">
        <f t="shared" si="176"/>
        <v>200G DR 500 m TBD</v>
      </c>
      <c r="BC85" s="210">
        <f>Ethernet!C491</f>
        <v>0</v>
      </c>
      <c r="BD85" s="210">
        <f>Ethernet!D491</f>
        <v>0</v>
      </c>
      <c r="BE85" s="210">
        <f>Ethernet!E491</f>
        <v>0</v>
      </c>
      <c r="BF85" s="210">
        <f>Ethernet!F491</f>
        <v>0</v>
      </c>
      <c r="BG85" s="210">
        <f>Ethernet!G491</f>
        <v>0</v>
      </c>
      <c r="BH85" s="210">
        <f>Ethernet!H491</f>
        <v>0</v>
      </c>
      <c r="BI85" s="210">
        <f>Ethernet!I491</f>
        <v>0</v>
      </c>
      <c r="BJ85" s="210">
        <f>Ethernet!J491</f>
        <v>0</v>
      </c>
      <c r="BK85" s="210">
        <f>Ethernet!K491</f>
        <v>0</v>
      </c>
      <c r="BL85" s="210">
        <f>Ethernet!L491</f>
        <v>0</v>
      </c>
      <c r="BM85" s="210">
        <f>Ethernet!M491</f>
        <v>0</v>
      </c>
      <c r="BO85" s="139" t="str">
        <f t="shared" si="177"/>
        <v>200G DR 500 m TBD</v>
      </c>
      <c r="BP85" s="272"/>
      <c r="BQ85" s="272"/>
      <c r="BR85" s="272"/>
      <c r="BS85" s="272"/>
      <c r="BT85" s="272"/>
      <c r="BU85" s="272"/>
      <c r="BV85" s="272"/>
      <c r="BW85" s="272"/>
      <c r="BX85" s="272"/>
      <c r="BY85" s="272"/>
      <c r="BZ85" s="272"/>
      <c r="CB85" s="139" t="str">
        <f t="shared" si="178"/>
        <v>200G DR 500 m TBD</v>
      </c>
      <c r="CC85" s="272"/>
      <c r="CD85" s="272"/>
      <c r="CE85" s="272"/>
      <c r="CF85" s="272"/>
      <c r="CG85" s="272"/>
      <c r="CH85" s="272"/>
      <c r="CI85" s="272"/>
      <c r="CJ85" s="272"/>
      <c r="CK85" s="272"/>
      <c r="CL85" s="272"/>
      <c r="CM85" s="272"/>
      <c r="CN85" s="214"/>
      <c r="CP85" s="270"/>
      <c r="CQ85" s="270"/>
      <c r="CR85" s="301"/>
      <c r="CS85" s="293">
        <v>1</v>
      </c>
      <c r="CT85" s="265">
        <v>1</v>
      </c>
      <c r="CU85" s="300">
        <v>1</v>
      </c>
      <c r="CV85" s="295"/>
      <c r="CW85" s="270"/>
      <c r="CX85" s="278"/>
      <c r="CY85" s="284"/>
      <c r="CZ85" s="270"/>
      <c r="DA85" s="278"/>
      <c r="DB85" s="285">
        <v>2</v>
      </c>
      <c r="DC85" s="265">
        <v>0</v>
      </c>
      <c r="DD85" s="300">
        <v>1</v>
      </c>
      <c r="DE85" s="295"/>
      <c r="DF85" s="270"/>
      <c r="DG85" s="278"/>
      <c r="DH85" s="284"/>
      <c r="DI85" s="270"/>
      <c r="DJ85" s="270"/>
      <c r="DL85" s="139" t="str">
        <f t="shared" si="156"/>
        <v>200G DR 500 m TBD</v>
      </c>
      <c r="DM85" s="210">
        <f t="shared" si="179"/>
        <v>0</v>
      </c>
      <c r="DN85" s="210">
        <f t="shared" si="180"/>
        <v>0</v>
      </c>
      <c r="DO85" s="210">
        <f t="shared" si="181"/>
        <v>0</v>
      </c>
      <c r="DP85" s="210">
        <f t="shared" si="182"/>
        <v>0</v>
      </c>
      <c r="DQ85" s="210">
        <f t="shared" si="183"/>
        <v>0</v>
      </c>
      <c r="DR85" s="210">
        <f t="shared" si="184"/>
        <v>0</v>
      </c>
      <c r="DS85" s="210">
        <f t="shared" si="185"/>
        <v>0</v>
      </c>
      <c r="DT85" s="210">
        <f t="shared" si="186"/>
        <v>0</v>
      </c>
      <c r="DU85" s="210">
        <f t="shared" si="187"/>
        <v>0</v>
      </c>
      <c r="DV85" s="210">
        <f t="shared" si="188"/>
        <v>0</v>
      </c>
      <c r="DW85" s="210">
        <f t="shared" si="189"/>
        <v>0</v>
      </c>
      <c r="DY85" s="139" t="str">
        <f t="shared" si="157"/>
        <v>200G DR 500 m TBD</v>
      </c>
      <c r="DZ85" s="210">
        <f t="shared" si="190"/>
        <v>0</v>
      </c>
      <c r="EA85" s="210">
        <f t="shared" si="191"/>
        <v>0</v>
      </c>
      <c r="EB85" s="210">
        <f t="shared" si="192"/>
        <v>0</v>
      </c>
      <c r="EC85" s="210">
        <f t="shared" si="193"/>
        <v>0</v>
      </c>
      <c r="ED85" s="210">
        <f t="shared" si="194"/>
        <v>0</v>
      </c>
      <c r="EE85" s="210">
        <f t="shared" si="195"/>
        <v>0</v>
      </c>
      <c r="EF85" s="210">
        <f t="shared" si="196"/>
        <v>0</v>
      </c>
      <c r="EG85" s="210">
        <f t="shared" si="197"/>
        <v>0</v>
      </c>
      <c r="EH85" s="210">
        <f t="shared" si="198"/>
        <v>0</v>
      </c>
      <c r="EI85" s="210">
        <f t="shared" si="199"/>
        <v>0</v>
      </c>
      <c r="EJ85" s="210">
        <f t="shared" si="200"/>
        <v>0</v>
      </c>
      <c r="EL85" s="139" t="str">
        <f t="shared" si="158"/>
        <v>200G DR 500 m TBD</v>
      </c>
      <c r="EM85" s="210">
        <f t="shared" si="201"/>
        <v>0</v>
      </c>
      <c r="EN85" s="210">
        <f t="shared" si="202"/>
        <v>0</v>
      </c>
      <c r="EO85" s="210">
        <f t="shared" si="203"/>
        <v>0</v>
      </c>
      <c r="EP85" s="210">
        <f t="shared" si="204"/>
        <v>0</v>
      </c>
      <c r="EQ85" s="210">
        <f t="shared" si="205"/>
        <v>0</v>
      </c>
      <c r="ER85" s="210">
        <f t="shared" si="206"/>
        <v>0</v>
      </c>
      <c r="ES85" s="210">
        <f t="shared" si="207"/>
        <v>0</v>
      </c>
      <c r="ET85" s="210">
        <f t="shared" si="208"/>
        <v>0</v>
      </c>
      <c r="EU85" s="210">
        <f t="shared" si="209"/>
        <v>0</v>
      </c>
      <c r="EV85" s="210">
        <f t="shared" si="210"/>
        <v>0</v>
      </c>
      <c r="EW85" s="210">
        <f t="shared" si="211"/>
        <v>0</v>
      </c>
      <c r="EY85" s="139" t="str">
        <f t="shared" si="212"/>
        <v>200G DR 500 m TBD</v>
      </c>
      <c r="EZ85" s="210">
        <f t="shared" si="159"/>
        <v>0</v>
      </c>
      <c r="FA85" s="210">
        <f t="shared" si="160"/>
        <v>0</v>
      </c>
      <c r="FB85" s="210">
        <f t="shared" si="161"/>
        <v>0</v>
      </c>
      <c r="FC85" s="210">
        <f t="shared" si="162"/>
        <v>0</v>
      </c>
      <c r="FD85" s="210">
        <f t="shared" si="163"/>
        <v>0</v>
      </c>
      <c r="FE85" s="210">
        <f t="shared" si="164"/>
        <v>0</v>
      </c>
      <c r="FF85" s="210">
        <f t="shared" si="165"/>
        <v>0</v>
      </c>
      <c r="FG85" s="210">
        <f t="shared" si="166"/>
        <v>0</v>
      </c>
      <c r="FH85" s="210">
        <f t="shared" si="167"/>
        <v>0</v>
      </c>
      <c r="FI85" s="210">
        <f t="shared" si="168"/>
        <v>0</v>
      </c>
      <c r="FJ85" s="210">
        <f t="shared" si="169"/>
        <v>0</v>
      </c>
      <c r="FL85" s="139" t="str">
        <f t="shared" si="170"/>
        <v>200G DR 500 m TBD</v>
      </c>
      <c r="FM85" s="233">
        <f t="shared" si="213"/>
        <v>0</v>
      </c>
      <c r="FN85" s="233">
        <f t="shared" si="214"/>
        <v>0</v>
      </c>
      <c r="FO85" s="233">
        <f t="shared" si="215"/>
        <v>0</v>
      </c>
      <c r="FP85" s="233">
        <f t="shared" si="216"/>
        <v>0</v>
      </c>
      <c r="FQ85" s="233">
        <f t="shared" si="217"/>
        <v>0</v>
      </c>
      <c r="FR85" s="233">
        <f t="shared" si="218"/>
        <v>0</v>
      </c>
      <c r="FS85" s="233">
        <f t="shared" si="219"/>
        <v>0</v>
      </c>
      <c r="FT85" s="233">
        <f t="shared" si="220"/>
        <v>0</v>
      </c>
      <c r="FU85" s="233">
        <f t="shared" si="221"/>
        <v>0</v>
      </c>
      <c r="FV85" s="233">
        <f t="shared" si="222"/>
        <v>0</v>
      </c>
      <c r="FW85" s="233">
        <f t="shared" si="223"/>
        <v>0</v>
      </c>
      <c r="FY85" s="139" t="str">
        <f t="shared" si="171"/>
        <v>200G DR 500 m TBD</v>
      </c>
      <c r="FZ85" s="233">
        <f t="shared" si="224"/>
        <v>0</v>
      </c>
      <c r="GA85" s="233">
        <f t="shared" si="225"/>
        <v>0</v>
      </c>
      <c r="GB85" s="233">
        <f t="shared" si="226"/>
        <v>0</v>
      </c>
      <c r="GC85" s="233">
        <f t="shared" si="227"/>
        <v>0</v>
      </c>
      <c r="GD85" s="233">
        <f t="shared" si="228"/>
        <v>0</v>
      </c>
      <c r="GE85" s="233">
        <f t="shared" si="229"/>
        <v>0</v>
      </c>
      <c r="GF85" s="233">
        <f t="shared" si="230"/>
        <v>0</v>
      </c>
      <c r="GG85" s="233">
        <f t="shared" si="231"/>
        <v>0</v>
      </c>
      <c r="GH85" s="233">
        <f t="shared" si="232"/>
        <v>0</v>
      </c>
      <c r="GI85" s="233">
        <f t="shared" si="233"/>
        <v>0</v>
      </c>
      <c r="GJ85" s="233">
        <f t="shared" si="234"/>
        <v>0</v>
      </c>
      <c r="GL85" s="139" t="str">
        <f t="shared" si="172"/>
        <v>200G DR 500 m TBD</v>
      </c>
      <c r="GM85" s="310">
        <f t="shared" si="235"/>
        <v>0</v>
      </c>
      <c r="GN85" s="310">
        <f t="shared" si="236"/>
        <v>0</v>
      </c>
      <c r="GO85" s="310">
        <f t="shared" si="237"/>
        <v>0</v>
      </c>
      <c r="GP85" s="310">
        <f t="shared" si="238"/>
        <v>0</v>
      </c>
      <c r="GQ85" s="310">
        <f t="shared" si="239"/>
        <v>0</v>
      </c>
      <c r="GR85" s="310">
        <f t="shared" si="240"/>
        <v>0</v>
      </c>
      <c r="GS85" s="310">
        <f t="shared" si="241"/>
        <v>0</v>
      </c>
      <c r="GT85" s="310">
        <f t="shared" si="242"/>
        <v>0</v>
      </c>
      <c r="GU85" s="310">
        <f t="shared" si="243"/>
        <v>0</v>
      </c>
      <c r="GV85" s="310">
        <f t="shared" si="244"/>
        <v>0</v>
      </c>
      <c r="GW85" s="310">
        <f t="shared" si="245"/>
        <v>0</v>
      </c>
      <c r="GY85" s="139" t="str">
        <f t="shared" si="246"/>
        <v>200G DR 500 m TBD</v>
      </c>
      <c r="GZ85" s="307" t="str">
        <f>IF(EZ85=0,"",($HE$5*10^-6*Ethernet!P753*'Lenses &amp; detectors'!EZ85))</f>
        <v/>
      </c>
      <c r="HA85" s="307" t="str">
        <f>IF(FA85=0,"",($HE$5*10^-6*Ethernet!Q753*'Lenses &amp; detectors'!FA85))</f>
        <v/>
      </c>
      <c r="HB85" s="307" t="str">
        <f>IF(FB85=0,"",($HE$5*10^-6*Ethernet!R753*'Lenses &amp; detectors'!FB85))</f>
        <v/>
      </c>
      <c r="HC85" s="307" t="str">
        <f>IF(FC85=0,"",($HE$5*10^-6*Ethernet!S753*'Lenses &amp; detectors'!FC85))</f>
        <v/>
      </c>
      <c r="HD85" s="307" t="str">
        <f>IF(FD85=0,"",($HE$5*10^-6*Ethernet!T753*'Lenses &amp; detectors'!FD85))</f>
        <v/>
      </c>
      <c r="HE85" s="307" t="str">
        <f>IF(FE85=0,"",($HE$5*10^-6*Ethernet!U753*'Lenses &amp; detectors'!FE85))</f>
        <v/>
      </c>
      <c r="HF85" s="307" t="str">
        <f>IF(FF85=0,"",($HE$5*10^-6*Ethernet!V753*'Lenses &amp; detectors'!FF85))</f>
        <v/>
      </c>
      <c r="HG85" s="307" t="str">
        <f>IF(FG85=0,"",($HE$5*10^-6*Ethernet!W753*'Lenses &amp; detectors'!FG85))</f>
        <v/>
      </c>
      <c r="HH85" s="307" t="str">
        <f>IF(FH85=0,"",($HE$5*10^-6*Ethernet!X753*'Lenses &amp; detectors'!FH85))</f>
        <v/>
      </c>
      <c r="HI85" s="307" t="str">
        <f>IF(FI85=0,"",($HE$5*10^-6*Ethernet!Y753*'Lenses &amp; detectors'!FI85))</f>
        <v/>
      </c>
      <c r="HJ85" s="307" t="str">
        <f>IF(FJ85=0,"",($HE$5*10^-6*Ethernet!Z753*'Lenses &amp; detectors'!FJ85))</f>
        <v/>
      </c>
      <c r="HL85" s="139" t="str">
        <f t="shared" si="247"/>
        <v>200G DR 500 m TBD</v>
      </c>
      <c r="HM85" s="233" t="str">
        <f t="shared" si="248"/>
        <v/>
      </c>
      <c r="HN85" s="233" t="str">
        <f t="shared" si="249"/>
        <v/>
      </c>
      <c r="HO85" s="233" t="str">
        <f t="shared" si="250"/>
        <v/>
      </c>
      <c r="HP85" s="233" t="str">
        <f t="shared" si="251"/>
        <v/>
      </c>
      <c r="HQ85" s="233" t="str">
        <f t="shared" si="252"/>
        <v/>
      </c>
      <c r="HR85" s="233" t="str">
        <f t="shared" si="253"/>
        <v/>
      </c>
      <c r="HS85" s="233" t="str">
        <f t="shared" si="254"/>
        <v/>
      </c>
      <c r="HT85" s="233" t="str">
        <f t="shared" si="255"/>
        <v/>
      </c>
      <c r="HU85" s="233" t="str">
        <f t="shared" si="256"/>
        <v/>
      </c>
      <c r="HV85" s="233" t="str">
        <f t="shared" si="257"/>
        <v/>
      </c>
      <c r="HW85" s="233" t="str">
        <f t="shared" si="258"/>
        <v/>
      </c>
      <c r="HY85" s="139" t="str">
        <f t="shared" si="259"/>
        <v>200G DR 500 m TBD</v>
      </c>
      <c r="HZ85" s="233" t="str">
        <f t="shared" si="260"/>
        <v/>
      </c>
      <c r="IA85" s="233" t="str">
        <f t="shared" si="261"/>
        <v/>
      </c>
      <c r="IB85" s="233" t="str">
        <f t="shared" si="262"/>
        <v/>
      </c>
      <c r="IC85" s="233" t="str">
        <f t="shared" si="263"/>
        <v/>
      </c>
      <c r="ID85" s="233" t="str">
        <f t="shared" si="264"/>
        <v/>
      </c>
      <c r="IE85" s="233" t="str">
        <f t="shared" si="265"/>
        <v/>
      </c>
      <c r="IF85" s="233" t="str">
        <f t="shared" si="266"/>
        <v/>
      </c>
      <c r="IG85" s="233" t="str">
        <f t="shared" si="267"/>
        <v/>
      </c>
      <c r="IH85" s="233" t="str">
        <f t="shared" si="268"/>
        <v/>
      </c>
      <c r="II85" s="233" t="str">
        <f t="shared" si="269"/>
        <v/>
      </c>
      <c r="IJ85" s="233" t="str">
        <f t="shared" si="270"/>
        <v/>
      </c>
      <c r="IL85" s="139" t="str">
        <f t="shared" si="271"/>
        <v>200G DR 500 m TBD</v>
      </c>
      <c r="IM85" s="233" t="str">
        <f t="shared" si="272"/>
        <v/>
      </c>
      <c r="IN85" s="233" t="str">
        <f t="shared" si="273"/>
        <v/>
      </c>
      <c r="IO85" s="233" t="str">
        <f t="shared" si="274"/>
        <v/>
      </c>
      <c r="IP85" s="233" t="str">
        <f t="shared" si="275"/>
        <v/>
      </c>
      <c r="IQ85" s="233" t="str">
        <f t="shared" si="276"/>
        <v/>
      </c>
      <c r="IR85" s="233" t="str">
        <f t="shared" si="277"/>
        <v/>
      </c>
      <c r="IS85" s="233" t="str">
        <f t="shared" si="278"/>
        <v/>
      </c>
      <c r="IT85" s="233" t="str">
        <f t="shared" si="279"/>
        <v/>
      </c>
      <c r="IU85" s="233" t="str">
        <f t="shared" si="280"/>
        <v/>
      </c>
      <c r="IV85" s="233" t="str">
        <f t="shared" si="281"/>
        <v/>
      </c>
      <c r="IW85" s="233" t="str">
        <f t="shared" si="282"/>
        <v/>
      </c>
      <c r="IY85" s="139" t="str">
        <f t="shared" si="283"/>
        <v>200G DR 500 m TBD</v>
      </c>
      <c r="IZ85" s="233" t="str">
        <f t="shared" si="284"/>
        <v/>
      </c>
      <c r="JA85" s="233" t="str">
        <f t="shared" si="285"/>
        <v/>
      </c>
      <c r="JB85" s="233" t="str">
        <f t="shared" si="286"/>
        <v/>
      </c>
      <c r="JC85" s="233" t="str">
        <f t="shared" si="287"/>
        <v/>
      </c>
      <c r="JD85" s="233" t="str">
        <f t="shared" si="288"/>
        <v/>
      </c>
      <c r="JE85" s="233" t="str">
        <f t="shared" si="289"/>
        <v/>
      </c>
      <c r="JF85" s="233" t="str">
        <f t="shared" si="290"/>
        <v/>
      </c>
      <c r="JG85" s="233" t="str">
        <f t="shared" si="291"/>
        <v/>
      </c>
      <c r="JH85" s="233" t="str">
        <f t="shared" si="292"/>
        <v/>
      </c>
      <c r="JI85" s="233" t="str">
        <f t="shared" si="293"/>
        <v/>
      </c>
      <c r="JJ85" s="233" t="str">
        <f t="shared" si="294"/>
        <v/>
      </c>
    </row>
    <row r="86" spans="1:270">
      <c r="A86" s="110" t="s">
        <v>34</v>
      </c>
      <c r="B86" s="139" t="str">
        <f>Ethernet!B234</f>
        <v>200G FR4 3 km QSFP56</v>
      </c>
      <c r="C86" s="210">
        <f>Ethernet!C234</f>
        <v>150</v>
      </c>
      <c r="D86" s="210">
        <f>Ethernet!D234</f>
        <v>1821.6</v>
      </c>
      <c r="E86" s="210">
        <f>Ethernet!E234</f>
        <v>0</v>
      </c>
      <c r="F86" s="210">
        <f>Ethernet!F234</f>
        <v>0</v>
      </c>
      <c r="G86" s="210">
        <f>Ethernet!G234</f>
        <v>0</v>
      </c>
      <c r="H86" s="210">
        <f>Ethernet!H234</f>
        <v>0</v>
      </c>
      <c r="I86" s="210">
        <f>Ethernet!I234</f>
        <v>0</v>
      </c>
      <c r="J86" s="210">
        <f>Ethernet!J234</f>
        <v>0</v>
      </c>
      <c r="K86" s="210">
        <f>Ethernet!K234</f>
        <v>0</v>
      </c>
      <c r="L86" s="210">
        <f>Ethernet!L234</f>
        <v>0</v>
      </c>
      <c r="M86" s="210">
        <f>Ethernet!M234</f>
        <v>0</v>
      </c>
      <c r="O86" s="139" t="str">
        <f t="shared" si="173"/>
        <v>200G FR4 3 km QSFP56</v>
      </c>
      <c r="P86" s="210">
        <f>Ethernet!C320</f>
        <v>350</v>
      </c>
      <c r="Q86" s="210">
        <f>Ethernet!D320</f>
        <v>4250.3999999999996</v>
      </c>
      <c r="R86" s="210">
        <f>Ethernet!E320</f>
        <v>0</v>
      </c>
      <c r="S86" s="210">
        <f>Ethernet!F320</f>
        <v>0</v>
      </c>
      <c r="T86" s="210">
        <f>Ethernet!G320</f>
        <v>0</v>
      </c>
      <c r="U86" s="210">
        <f>Ethernet!H320</f>
        <v>0</v>
      </c>
      <c r="V86" s="210">
        <f>Ethernet!I320</f>
        <v>0</v>
      </c>
      <c r="W86" s="210">
        <f>Ethernet!J320</f>
        <v>0</v>
      </c>
      <c r="X86" s="210">
        <f>Ethernet!K320</f>
        <v>0</v>
      </c>
      <c r="Y86" s="210">
        <f>Ethernet!L320</f>
        <v>0</v>
      </c>
      <c r="Z86" s="210">
        <f>Ethernet!M320</f>
        <v>0</v>
      </c>
      <c r="AB86" s="139" t="str">
        <f t="shared" si="174"/>
        <v>200G FR4 3 km QSFP56</v>
      </c>
      <c r="AC86" s="210">
        <f>Ethernet!C148</f>
        <v>0</v>
      </c>
      <c r="AD86" s="210">
        <f>Ethernet!D148</f>
        <v>0</v>
      </c>
      <c r="AE86" s="210">
        <f>Ethernet!E148</f>
        <v>0</v>
      </c>
      <c r="AF86" s="210">
        <f>Ethernet!F148</f>
        <v>0</v>
      </c>
      <c r="AG86" s="210">
        <f>Ethernet!G148</f>
        <v>0</v>
      </c>
      <c r="AH86" s="210">
        <f>Ethernet!H148</f>
        <v>0</v>
      </c>
      <c r="AI86" s="210">
        <f>Ethernet!I148</f>
        <v>0</v>
      </c>
      <c r="AJ86" s="210">
        <f>Ethernet!J148</f>
        <v>0</v>
      </c>
      <c r="AK86" s="210">
        <f>Ethernet!K148</f>
        <v>0</v>
      </c>
      <c r="AL86" s="210">
        <f>Ethernet!L148</f>
        <v>0</v>
      </c>
      <c r="AM86" s="210">
        <f>Ethernet!M148</f>
        <v>0</v>
      </c>
      <c r="AO86" s="139" t="str">
        <f t="shared" si="175"/>
        <v>200G FR4 3 km QSFP56</v>
      </c>
      <c r="AP86" s="210">
        <f>Ethernet!C406</f>
        <v>0</v>
      </c>
      <c r="AQ86" s="210">
        <f>Ethernet!D406</f>
        <v>0</v>
      </c>
      <c r="AR86" s="210">
        <f>Ethernet!E406</f>
        <v>0</v>
      </c>
      <c r="AS86" s="210">
        <f>Ethernet!F406</f>
        <v>0</v>
      </c>
      <c r="AT86" s="210">
        <f>Ethernet!G406</f>
        <v>0</v>
      </c>
      <c r="AU86" s="210">
        <f>Ethernet!H406</f>
        <v>0</v>
      </c>
      <c r="AV86" s="210">
        <f>Ethernet!I406</f>
        <v>0</v>
      </c>
      <c r="AW86" s="210">
        <f>Ethernet!J406</f>
        <v>0</v>
      </c>
      <c r="AX86" s="210">
        <f>Ethernet!K406</f>
        <v>0</v>
      </c>
      <c r="AY86" s="210">
        <f>Ethernet!L406</f>
        <v>0</v>
      </c>
      <c r="AZ86" s="210">
        <f>Ethernet!M406</f>
        <v>0</v>
      </c>
      <c r="BB86" s="139" t="str">
        <f t="shared" si="176"/>
        <v>200G FR4 3 km QSFP56</v>
      </c>
      <c r="BC86" s="210">
        <f>Ethernet!C492</f>
        <v>0</v>
      </c>
      <c r="BD86" s="210">
        <f>Ethernet!D492</f>
        <v>0</v>
      </c>
      <c r="BE86" s="210">
        <f>Ethernet!E492</f>
        <v>0</v>
      </c>
      <c r="BF86" s="210">
        <f>Ethernet!F492</f>
        <v>0</v>
      </c>
      <c r="BG86" s="210">
        <f>Ethernet!G492</f>
        <v>0</v>
      </c>
      <c r="BH86" s="210">
        <f>Ethernet!H492</f>
        <v>0</v>
      </c>
      <c r="BI86" s="210">
        <f>Ethernet!I492</f>
        <v>0</v>
      </c>
      <c r="BJ86" s="210">
        <f>Ethernet!J492</f>
        <v>0</v>
      </c>
      <c r="BK86" s="210">
        <f>Ethernet!K492</f>
        <v>0</v>
      </c>
      <c r="BL86" s="210">
        <f>Ethernet!L492</f>
        <v>0</v>
      </c>
      <c r="BM86" s="210">
        <f>Ethernet!M492</f>
        <v>0</v>
      </c>
      <c r="BO86" s="139" t="str">
        <f t="shared" si="177"/>
        <v>200G FR4 3 km QSFP56</v>
      </c>
      <c r="BP86" s="272"/>
      <c r="BQ86" s="272"/>
      <c r="BR86" s="272"/>
      <c r="BS86" s="272"/>
      <c r="BT86" s="272"/>
      <c r="BU86" s="272"/>
      <c r="BV86" s="272"/>
      <c r="BW86" s="272"/>
      <c r="BX86" s="272"/>
      <c r="BY86" s="272"/>
      <c r="BZ86" s="272"/>
      <c r="CB86" s="139" t="str">
        <f t="shared" si="178"/>
        <v>200G FR4 3 km QSFP56</v>
      </c>
      <c r="CC86" s="272"/>
      <c r="CD86" s="272"/>
      <c r="CE86" s="272"/>
      <c r="CF86" s="272"/>
      <c r="CG86" s="272"/>
      <c r="CH86" s="272"/>
      <c r="CI86" s="272"/>
      <c r="CJ86" s="272"/>
      <c r="CK86" s="272"/>
      <c r="CL86" s="272"/>
      <c r="CM86" s="272"/>
      <c r="CN86" s="214"/>
      <c r="CP86" s="270"/>
      <c r="CQ86" s="270"/>
      <c r="CR86" s="301"/>
      <c r="CS86" s="293">
        <v>1</v>
      </c>
      <c r="CT86" s="265">
        <v>1</v>
      </c>
      <c r="CU86" s="300">
        <v>1</v>
      </c>
      <c r="CV86" s="293">
        <v>2</v>
      </c>
      <c r="CW86" s="265">
        <v>0</v>
      </c>
      <c r="CX86" s="279">
        <v>1</v>
      </c>
      <c r="CY86" s="284"/>
      <c r="CZ86" s="270"/>
      <c r="DA86" s="278"/>
      <c r="DB86" s="285">
        <v>2</v>
      </c>
      <c r="DC86" s="265">
        <v>0</v>
      </c>
      <c r="DD86" s="300">
        <v>1</v>
      </c>
      <c r="DE86" s="295"/>
      <c r="DF86" s="270"/>
      <c r="DG86" s="278"/>
      <c r="DH86" s="284"/>
      <c r="DI86" s="270"/>
      <c r="DJ86" s="270"/>
      <c r="DL86" s="139" t="str">
        <f t="shared" si="156"/>
        <v>200G FR4 3 km QSFP56</v>
      </c>
      <c r="DM86" s="210">
        <f t="shared" si="179"/>
        <v>350</v>
      </c>
      <c r="DN86" s="210">
        <f t="shared" si="180"/>
        <v>4250.3999999999996</v>
      </c>
      <c r="DO86" s="210">
        <f t="shared" si="181"/>
        <v>0</v>
      </c>
      <c r="DP86" s="210">
        <f t="shared" si="182"/>
        <v>0</v>
      </c>
      <c r="DQ86" s="210">
        <f t="shared" si="183"/>
        <v>0</v>
      </c>
      <c r="DR86" s="210">
        <f t="shared" si="184"/>
        <v>0</v>
      </c>
      <c r="DS86" s="210">
        <f t="shared" si="185"/>
        <v>0</v>
      </c>
      <c r="DT86" s="210">
        <f t="shared" si="186"/>
        <v>0</v>
      </c>
      <c r="DU86" s="210">
        <f t="shared" si="187"/>
        <v>0</v>
      </c>
      <c r="DV86" s="210">
        <f t="shared" si="188"/>
        <v>0</v>
      </c>
      <c r="DW86" s="210">
        <f t="shared" si="189"/>
        <v>0</v>
      </c>
      <c r="DY86" s="139" t="str">
        <f t="shared" si="157"/>
        <v>200G FR4 3 km QSFP56</v>
      </c>
      <c r="DZ86" s="210">
        <f t="shared" si="190"/>
        <v>0</v>
      </c>
      <c r="EA86" s="210">
        <f t="shared" si="191"/>
        <v>0</v>
      </c>
      <c r="EB86" s="210">
        <f t="shared" si="192"/>
        <v>0</v>
      </c>
      <c r="EC86" s="210">
        <f t="shared" si="193"/>
        <v>0</v>
      </c>
      <c r="ED86" s="210">
        <f t="shared" si="194"/>
        <v>0</v>
      </c>
      <c r="EE86" s="210">
        <f t="shared" si="195"/>
        <v>0</v>
      </c>
      <c r="EF86" s="210">
        <f t="shared" si="196"/>
        <v>0</v>
      </c>
      <c r="EG86" s="210">
        <f t="shared" si="197"/>
        <v>0</v>
      </c>
      <c r="EH86" s="210">
        <f t="shared" si="198"/>
        <v>0</v>
      </c>
      <c r="EI86" s="210">
        <f t="shared" si="199"/>
        <v>0</v>
      </c>
      <c r="EJ86" s="210">
        <f t="shared" si="200"/>
        <v>0</v>
      </c>
      <c r="EL86" s="139" t="str">
        <f t="shared" si="158"/>
        <v>200G FR4 3 km QSFP56</v>
      </c>
      <c r="EM86" s="210">
        <f t="shared" si="201"/>
        <v>350</v>
      </c>
      <c r="EN86" s="210">
        <f t="shared" si="202"/>
        <v>4250.3999999999996</v>
      </c>
      <c r="EO86" s="210">
        <f t="shared" si="203"/>
        <v>0</v>
      </c>
      <c r="EP86" s="210">
        <f t="shared" si="204"/>
        <v>0</v>
      </c>
      <c r="EQ86" s="210">
        <f t="shared" si="205"/>
        <v>0</v>
      </c>
      <c r="ER86" s="210">
        <f t="shared" si="206"/>
        <v>0</v>
      </c>
      <c r="ES86" s="210">
        <f t="shared" si="207"/>
        <v>0</v>
      </c>
      <c r="ET86" s="210">
        <f t="shared" si="208"/>
        <v>0</v>
      </c>
      <c r="EU86" s="210">
        <f t="shared" si="209"/>
        <v>0</v>
      </c>
      <c r="EV86" s="210">
        <f t="shared" si="210"/>
        <v>0</v>
      </c>
      <c r="EW86" s="210">
        <f t="shared" si="211"/>
        <v>0</v>
      </c>
      <c r="EY86" s="139" t="str">
        <f t="shared" si="212"/>
        <v>200G FR4 3 km QSFP56</v>
      </c>
      <c r="EZ86" s="210">
        <f t="shared" si="159"/>
        <v>350</v>
      </c>
      <c r="FA86" s="210">
        <f t="shared" si="160"/>
        <v>4250.3999999999996</v>
      </c>
      <c r="FB86" s="210">
        <f t="shared" si="161"/>
        <v>0</v>
      </c>
      <c r="FC86" s="210">
        <f t="shared" si="162"/>
        <v>0</v>
      </c>
      <c r="FD86" s="210">
        <f t="shared" si="163"/>
        <v>0</v>
      </c>
      <c r="FE86" s="210">
        <f t="shared" si="164"/>
        <v>0</v>
      </c>
      <c r="FF86" s="210">
        <f t="shared" si="165"/>
        <v>0</v>
      </c>
      <c r="FG86" s="210">
        <f t="shared" si="166"/>
        <v>0</v>
      </c>
      <c r="FH86" s="210">
        <f t="shared" si="167"/>
        <v>0</v>
      </c>
      <c r="FI86" s="210">
        <f t="shared" si="168"/>
        <v>0</v>
      </c>
      <c r="FJ86" s="210">
        <f t="shared" si="169"/>
        <v>0</v>
      </c>
      <c r="FL86" s="139" t="str">
        <f t="shared" si="170"/>
        <v>200G FR4 3 km QSFP56</v>
      </c>
      <c r="FM86" s="233">
        <f t="shared" si="213"/>
        <v>1.0499999999999999E-3</v>
      </c>
      <c r="FN86" s="233">
        <f t="shared" si="214"/>
        <v>1.2751199999999999E-2</v>
      </c>
      <c r="FO86" s="233">
        <f t="shared" si="215"/>
        <v>0</v>
      </c>
      <c r="FP86" s="233">
        <f t="shared" si="216"/>
        <v>0</v>
      </c>
      <c r="FQ86" s="233">
        <f t="shared" si="217"/>
        <v>0</v>
      </c>
      <c r="FR86" s="233">
        <f t="shared" si="218"/>
        <v>0</v>
      </c>
      <c r="FS86" s="233">
        <f t="shared" si="219"/>
        <v>0</v>
      </c>
      <c r="FT86" s="233">
        <f t="shared" si="220"/>
        <v>0</v>
      </c>
      <c r="FU86" s="233">
        <f t="shared" si="221"/>
        <v>0</v>
      </c>
      <c r="FV86" s="233">
        <f t="shared" si="222"/>
        <v>0</v>
      </c>
      <c r="FW86" s="233">
        <f t="shared" si="223"/>
        <v>0</v>
      </c>
      <c r="FY86" s="139" t="str">
        <f t="shared" si="171"/>
        <v>200G FR4 3 km QSFP56</v>
      </c>
      <c r="FZ86" s="233">
        <f t="shared" si="224"/>
        <v>0</v>
      </c>
      <c r="GA86" s="233">
        <f t="shared" si="225"/>
        <v>0</v>
      </c>
      <c r="GB86" s="233">
        <f t="shared" si="226"/>
        <v>0</v>
      </c>
      <c r="GC86" s="233">
        <f t="shared" si="227"/>
        <v>0</v>
      </c>
      <c r="GD86" s="233">
        <f t="shared" si="228"/>
        <v>0</v>
      </c>
      <c r="GE86" s="233">
        <f t="shared" si="229"/>
        <v>0</v>
      </c>
      <c r="GF86" s="233">
        <f t="shared" si="230"/>
        <v>0</v>
      </c>
      <c r="GG86" s="233">
        <f t="shared" si="231"/>
        <v>0</v>
      </c>
      <c r="GH86" s="233">
        <f t="shared" si="232"/>
        <v>0</v>
      </c>
      <c r="GI86" s="233">
        <f t="shared" si="233"/>
        <v>0</v>
      </c>
      <c r="GJ86" s="233">
        <f t="shared" si="234"/>
        <v>0</v>
      </c>
      <c r="GL86" s="139" t="str">
        <f t="shared" si="172"/>
        <v>200G FR4 3 km QSFP56</v>
      </c>
      <c r="GM86" s="310">
        <f t="shared" si="235"/>
        <v>1.75E-3</v>
      </c>
      <c r="GN86" s="310">
        <f t="shared" si="236"/>
        <v>2.1252E-2</v>
      </c>
      <c r="GO86" s="310">
        <f t="shared" si="237"/>
        <v>0</v>
      </c>
      <c r="GP86" s="310">
        <f t="shared" si="238"/>
        <v>0</v>
      </c>
      <c r="GQ86" s="310">
        <f t="shared" si="239"/>
        <v>0</v>
      </c>
      <c r="GR86" s="310">
        <f t="shared" si="240"/>
        <v>0</v>
      </c>
      <c r="GS86" s="310">
        <f t="shared" si="241"/>
        <v>0</v>
      </c>
      <c r="GT86" s="310">
        <f t="shared" si="242"/>
        <v>0</v>
      </c>
      <c r="GU86" s="310">
        <f t="shared" si="243"/>
        <v>0</v>
      </c>
      <c r="GV86" s="310">
        <f t="shared" si="244"/>
        <v>0</v>
      </c>
      <c r="GW86" s="310">
        <f t="shared" si="245"/>
        <v>0</v>
      </c>
      <c r="GY86" s="139" t="str">
        <f t="shared" si="246"/>
        <v>200G FR4 3 km QSFP56</v>
      </c>
      <c r="GZ86" s="307">
        <f>IF(EZ86=0,"",($HE$5*10^-6*Ethernet!P754*'Lenses &amp; detectors'!EZ86))</f>
        <v>3.9375E-2</v>
      </c>
      <c r="HA86" s="307">
        <f>IF(FA86=0,"",($HE$5*10^-6*Ethernet!Q754*'Lenses &amp; detectors'!FA86))</f>
        <v>0.16246124999999997</v>
      </c>
      <c r="HB86" s="307" t="str">
        <f>IF(FB86=0,"",($HE$5*10^-6*Ethernet!R754*'Lenses &amp; detectors'!FB86))</f>
        <v/>
      </c>
      <c r="HC86" s="307" t="str">
        <f>IF(FC86=0,"",($HE$5*10^-6*Ethernet!S754*'Lenses &amp; detectors'!FC86))</f>
        <v/>
      </c>
      <c r="HD86" s="307" t="str">
        <f>IF(FD86=0,"",($HE$5*10^-6*Ethernet!T754*'Lenses &amp; detectors'!FD86))</f>
        <v/>
      </c>
      <c r="HE86" s="307" t="str">
        <f>IF(FE86=0,"",($HE$5*10^-6*Ethernet!U754*'Lenses &amp; detectors'!FE86))</f>
        <v/>
      </c>
      <c r="HF86" s="307" t="str">
        <f>IF(FF86=0,"",($HE$5*10^-6*Ethernet!V754*'Lenses &amp; detectors'!FF86))</f>
        <v/>
      </c>
      <c r="HG86" s="307" t="str">
        <f>IF(FG86=0,"",($HE$5*10^-6*Ethernet!W754*'Lenses &amp; detectors'!FG86))</f>
        <v/>
      </c>
      <c r="HH86" s="307" t="str">
        <f>IF(FH86=0,"",($HE$5*10^-6*Ethernet!X754*'Lenses &amp; detectors'!FH86))</f>
        <v/>
      </c>
      <c r="HI86" s="307" t="str">
        <f>IF(FI86=0,"",($HE$5*10^-6*Ethernet!Y754*'Lenses &amp; detectors'!FI86))</f>
        <v/>
      </c>
      <c r="HJ86" s="307" t="str">
        <f>IF(FJ86=0,"",($HE$5*10^-6*Ethernet!Z754*'Lenses &amp; detectors'!FJ86))</f>
        <v/>
      </c>
      <c r="HL86" s="139" t="str">
        <f t="shared" si="247"/>
        <v>200G FR4 3 km QSFP56</v>
      </c>
      <c r="HM86" s="233">
        <f t="shared" si="248"/>
        <v>3</v>
      </c>
      <c r="HN86" s="233">
        <f t="shared" si="249"/>
        <v>3</v>
      </c>
      <c r="HO86" s="233" t="str">
        <f t="shared" si="250"/>
        <v/>
      </c>
      <c r="HP86" s="233" t="str">
        <f t="shared" si="251"/>
        <v/>
      </c>
      <c r="HQ86" s="233" t="str">
        <f t="shared" si="252"/>
        <v/>
      </c>
      <c r="HR86" s="233" t="str">
        <f t="shared" si="253"/>
        <v/>
      </c>
      <c r="HS86" s="233" t="str">
        <f t="shared" si="254"/>
        <v/>
      </c>
      <c r="HT86" s="233" t="str">
        <f t="shared" si="255"/>
        <v/>
      </c>
      <c r="HU86" s="233" t="str">
        <f t="shared" si="256"/>
        <v/>
      </c>
      <c r="HV86" s="233" t="str">
        <f t="shared" si="257"/>
        <v/>
      </c>
      <c r="HW86" s="233" t="str">
        <f t="shared" si="258"/>
        <v/>
      </c>
      <c r="HY86" s="139" t="str">
        <f t="shared" si="259"/>
        <v>200G FR4 3 km QSFP56</v>
      </c>
      <c r="HZ86" s="233" t="str">
        <f t="shared" si="260"/>
        <v/>
      </c>
      <c r="IA86" s="233" t="str">
        <f t="shared" si="261"/>
        <v/>
      </c>
      <c r="IB86" s="233" t="str">
        <f t="shared" si="262"/>
        <v/>
      </c>
      <c r="IC86" s="233" t="str">
        <f t="shared" si="263"/>
        <v/>
      </c>
      <c r="ID86" s="233" t="str">
        <f t="shared" si="264"/>
        <v/>
      </c>
      <c r="IE86" s="233" t="str">
        <f t="shared" si="265"/>
        <v/>
      </c>
      <c r="IF86" s="233" t="str">
        <f t="shared" si="266"/>
        <v/>
      </c>
      <c r="IG86" s="233" t="str">
        <f t="shared" si="267"/>
        <v/>
      </c>
      <c r="IH86" s="233" t="str">
        <f t="shared" si="268"/>
        <v/>
      </c>
      <c r="II86" s="233" t="str">
        <f t="shared" si="269"/>
        <v/>
      </c>
      <c r="IJ86" s="233" t="str">
        <f t="shared" si="270"/>
        <v/>
      </c>
      <c r="IL86" s="139" t="str">
        <f t="shared" si="271"/>
        <v>200G FR4 3 km QSFP56</v>
      </c>
      <c r="IM86" s="233">
        <f t="shared" si="272"/>
        <v>5</v>
      </c>
      <c r="IN86" s="233">
        <f t="shared" si="273"/>
        <v>5</v>
      </c>
      <c r="IO86" s="233" t="str">
        <f t="shared" si="274"/>
        <v/>
      </c>
      <c r="IP86" s="233" t="str">
        <f t="shared" si="275"/>
        <v/>
      </c>
      <c r="IQ86" s="233" t="str">
        <f t="shared" si="276"/>
        <v/>
      </c>
      <c r="IR86" s="233" t="str">
        <f t="shared" si="277"/>
        <v/>
      </c>
      <c r="IS86" s="233" t="str">
        <f t="shared" si="278"/>
        <v/>
      </c>
      <c r="IT86" s="233" t="str">
        <f t="shared" si="279"/>
        <v/>
      </c>
      <c r="IU86" s="233" t="str">
        <f t="shared" si="280"/>
        <v/>
      </c>
      <c r="IV86" s="233" t="str">
        <f t="shared" si="281"/>
        <v/>
      </c>
      <c r="IW86" s="233" t="str">
        <f t="shared" si="282"/>
        <v/>
      </c>
      <c r="IY86" s="139" t="str">
        <f t="shared" si="283"/>
        <v>200G FR4 3 km QSFP56</v>
      </c>
      <c r="IZ86" s="233">
        <f t="shared" si="284"/>
        <v>112.5</v>
      </c>
      <c r="JA86" s="233">
        <f t="shared" si="285"/>
        <v>38.222579051383399</v>
      </c>
      <c r="JB86" s="233" t="str">
        <f t="shared" si="286"/>
        <v/>
      </c>
      <c r="JC86" s="233" t="str">
        <f t="shared" si="287"/>
        <v/>
      </c>
      <c r="JD86" s="233" t="str">
        <f t="shared" si="288"/>
        <v/>
      </c>
      <c r="JE86" s="233" t="str">
        <f t="shared" si="289"/>
        <v/>
      </c>
      <c r="JF86" s="233" t="str">
        <f t="shared" si="290"/>
        <v/>
      </c>
      <c r="JG86" s="233" t="str">
        <f t="shared" si="291"/>
        <v/>
      </c>
      <c r="JH86" s="233" t="str">
        <f t="shared" si="292"/>
        <v/>
      </c>
      <c r="JI86" s="233" t="str">
        <f t="shared" si="293"/>
        <v/>
      </c>
      <c r="JJ86" s="233" t="str">
        <f t="shared" si="294"/>
        <v/>
      </c>
    </row>
    <row r="87" spans="1:270">
      <c r="A87" s="110" t="s">
        <v>34</v>
      </c>
      <c r="B87" s="139" t="str">
        <f>Ethernet!B235</f>
        <v>200G LR 10 km TBD</v>
      </c>
      <c r="C87" s="210">
        <f>Ethernet!C235</f>
        <v>0</v>
      </c>
      <c r="D87" s="210">
        <f>Ethernet!D235</f>
        <v>0</v>
      </c>
      <c r="E87" s="210">
        <f>Ethernet!E235</f>
        <v>0</v>
      </c>
      <c r="F87" s="210">
        <f>Ethernet!F235</f>
        <v>0</v>
      </c>
      <c r="G87" s="210">
        <f>Ethernet!G235</f>
        <v>0</v>
      </c>
      <c r="H87" s="210">
        <f>Ethernet!H235</f>
        <v>0</v>
      </c>
      <c r="I87" s="210">
        <f>Ethernet!I235</f>
        <v>0</v>
      </c>
      <c r="J87" s="210">
        <f>Ethernet!J235</f>
        <v>0</v>
      </c>
      <c r="K87" s="210">
        <f>Ethernet!K235</f>
        <v>0</v>
      </c>
      <c r="L87" s="210">
        <f>Ethernet!L235</f>
        <v>0</v>
      </c>
      <c r="M87" s="210">
        <f>Ethernet!M235</f>
        <v>0</v>
      </c>
      <c r="O87" s="139" t="str">
        <f t="shared" si="173"/>
        <v>200G LR 10 km TBD</v>
      </c>
      <c r="P87" s="210">
        <f>Ethernet!C321</f>
        <v>0</v>
      </c>
      <c r="Q87" s="210">
        <f>Ethernet!D321</f>
        <v>0</v>
      </c>
      <c r="R87" s="210">
        <f>Ethernet!E321</f>
        <v>0</v>
      </c>
      <c r="S87" s="210">
        <f>Ethernet!F321</f>
        <v>0</v>
      </c>
      <c r="T87" s="210">
        <f>Ethernet!G321</f>
        <v>0</v>
      </c>
      <c r="U87" s="210">
        <f>Ethernet!H321</f>
        <v>0</v>
      </c>
      <c r="V87" s="210">
        <f>Ethernet!I321</f>
        <v>0</v>
      </c>
      <c r="W87" s="210">
        <f>Ethernet!J321</f>
        <v>0</v>
      </c>
      <c r="X87" s="210">
        <f>Ethernet!K321</f>
        <v>0</v>
      </c>
      <c r="Y87" s="210">
        <f>Ethernet!L321</f>
        <v>0</v>
      </c>
      <c r="Z87" s="210">
        <f>Ethernet!M321</f>
        <v>0</v>
      </c>
      <c r="AB87" s="139" t="str">
        <f t="shared" si="174"/>
        <v>200G LR 10 km TBD</v>
      </c>
      <c r="AC87" s="210">
        <f>Ethernet!C149</f>
        <v>0</v>
      </c>
      <c r="AD87" s="210">
        <f>Ethernet!D149</f>
        <v>0</v>
      </c>
      <c r="AE87" s="210">
        <f>Ethernet!E149</f>
        <v>0</v>
      </c>
      <c r="AF87" s="210">
        <f>Ethernet!F149</f>
        <v>0</v>
      </c>
      <c r="AG87" s="210">
        <f>Ethernet!G149</f>
        <v>0</v>
      </c>
      <c r="AH87" s="210">
        <f>Ethernet!H149</f>
        <v>0</v>
      </c>
      <c r="AI87" s="210">
        <f>Ethernet!I149</f>
        <v>0</v>
      </c>
      <c r="AJ87" s="210">
        <f>Ethernet!J149</f>
        <v>0</v>
      </c>
      <c r="AK87" s="210">
        <f>Ethernet!K149</f>
        <v>0</v>
      </c>
      <c r="AL87" s="210">
        <f>Ethernet!L149</f>
        <v>0</v>
      </c>
      <c r="AM87" s="210">
        <f>Ethernet!M149</f>
        <v>0</v>
      </c>
      <c r="AO87" s="139" t="str">
        <f t="shared" si="175"/>
        <v>200G LR 10 km TBD</v>
      </c>
      <c r="AP87" s="210">
        <f>Ethernet!C407</f>
        <v>0</v>
      </c>
      <c r="AQ87" s="210">
        <f>Ethernet!D407</f>
        <v>0</v>
      </c>
      <c r="AR87" s="210">
        <f>Ethernet!E407</f>
        <v>0</v>
      </c>
      <c r="AS87" s="210">
        <f>Ethernet!F407</f>
        <v>0</v>
      </c>
      <c r="AT87" s="210">
        <f>Ethernet!G407</f>
        <v>0</v>
      </c>
      <c r="AU87" s="210">
        <f>Ethernet!H407</f>
        <v>0</v>
      </c>
      <c r="AV87" s="210">
        <f>Ethernet!I407</f>
        <v>0</v>
      </c>
      <c r="AW87" s="210">
        <f>Ethernet!J407</f>
        <v>0</v>
      </c>
      <c r="AX87" s="210">
        <f>Ethernet!K407</f>
        <v>0</v>
      </c>
      <c r="AY87" s="210">
        <f>Ethernet!L407</f>
        <v>0</v>
      </c>
      <c r="AZ87" s="210">
        <f>Ethernet!M407</f>
        <v>0</v>
      </c>
      <c r="BB87" s="139" t="str">
        <f t="shared" si="176"/>
        <v>200G LR 10 km TBD</v>
      </c>
      <c r="BC87" s="210">
        <f>Ethernet!C493</f>
        <v>0</v>
      </c>
      <c r="BD87" s="210">
        <f>Ethernet!D493</f>
        <v>0</v>
      </c>
      <c r="BE87" s="210">
        <f>Ethernet!E493</f>
        <v>0</v>
      </c>
      <c r="BF87" s="210">
        <f>Ethernet!F493</f>
        <v>0</v>
      </c>
      <c r="BG87" s="210">
        <f>Ethernet!G493</f>
        <v>0</v>
      </c>
      <c r="BH87" s="210">
        <f>Ethernet!H493</f>
        <v>0</v>
      </c>
      <c r="BI87" s="210">
        <f>Ethernet!I493</f>
        <v>0</v>
      </c>
      <c r="BJ87" s="210">
        <f>Ethernet!J493</f>
        <v>0</v>
      </c>
      <c r="BK87" s="210">
        <f>Ethernet!K493</f>
        <v>0</v>
      </c>
      <c r="BL87" s="210">
        <f>Ethernet!L493</f>
        <v>0</v>
      </c>
      <c r="BM87" s="210">
        <f>Ethernet!M493</f>
        <v>0</v>
      </c>
      <c r="BO87" s="139" t="str">
        <f t="shared" si="177"/>
        <v>200G LR 10 km TBD</v>
      </c>
      <c r="BP87" s="272"/>
      <c r="BQ87" s="272"/>
      <c r="BR87" s="272"/>
      <c r="BS87" s="272"/>
      <c r="BT87" s="272"/>
      <c r="BU87" s="272"/>
      <c r="BV87" s="272"/>
      <c r="BW87" s="272"/>
      <c r="BX87" s="272"/>
      <c r="BY87" s="272"/>
      <c r="BZ87" s="272"/>
      <c r="CB87" s="139" t="str">
        <f t="shared" si="178"/>
        <v>200G LR 10 km TBD</v>
      </c>
      <c r="CC87" s="272"/>
      <c r="CD87" s="272"/>
      <c r="CE87" s="272"/>
      <c r="CF87" s="272"/>
      <c r="CG87" s="272"/>
      <c r="CH87" s="272"/>
      <c r="CI87" s="272"/>
      <c r="CJ87" s="272"/>
      <c r="CK87" s="272"/>
      <c r="CL87" s="272"/>
      <c r="CM87" s="272"/>
      <c r="CN87" s="214"/>
      <c r="CP87" s="270"/>
      <c r="CQ87" s="270"/>
      <c r="CR87" s="301"/>
      <c r="CS87" s="293">
        <v>1</v>
      </c>
      <c r="CT87" s="265">
        <v>1</v>
      </c>
      <c r="CU87" s="300">
        <v>1</v>
      </c>
      <c r="CV87" s="295"/>
      <c r="CW87" s="270"/>
      <c r="CX87" s="278"/>
      <c r="CY87" s="284"/>
      <c r="CZ87" s="270"/>
      <c r="DA87" s="278"/>
      <c r="DB87" s="285">
        <v>2</v>
      </c>
      <c r="DC87" s="265">
        <v>0</v>
      </c>
      <c r="DD87" s="300">
        <v>1</v>
      </c>
      <c r="DE87" s="295"/>
      <c r="DF87" s="270"/>
      <c r="DG87" s="278"/>
      <c r="DH87" s="284"/>
      <c r="DI87" s="270"/>
      <c r="DJ87" s="270"/>
      <c r="DL87" s="139" t="str">
        <f t="shared" si="156"/>
        <v>200G LR 10 km TBD</v>
      </c>
      <c r="DM87" s="210">
        <f t="shared" si="179"/>
        <v>0</v>
      </c>
      <c r="DN87" s="210">
        <f t="shared" si="180"/>
        <v>0</v>
      </c>
      <c r="DO87" s="210">
        <f t="shared" si="181"/>
        <v>0</v>
      </c>
      <c r="DP87" s="210">
        <f t="shared" si="182"/>
        <v>0</v>
      </c>
      <c r="DQ87" s="210">
        <f t="shared" si="183"/>
        <v>0</v>
      </c>
      <c r="DR87" s="210">
        <f t="shared" si="184"/>
        <v>0</v>
      </c>
      <c r="DS87" s="210">
        <f t="shared" si="185"/>
        <v>0</v>
      </c>
      <c r="DT87" s="210">
        <f t="shared" si="186"/>
        <v>0</v>
      </c>
      <c r="DU87" s="210">
        <f t="shared" si="187"/>
        <v>0</v>
      </c>
      <c r="DV87" s="210">
        <f t="shared" si="188"/>
        <v>0</v>
      </c>
      <c r="DW87" s="210">
        <f t="shared" si="189"/>
        <v>0</v>
      </c>
      <c r="DY87" s="139" t="str">
        <f t="shared" si="157"/>
        <v>200G LR 10 km TBD</v>
      </c>
      <c r="DZ87" s="210">
        <f t="shared" si="190"/>
        <v>0</v>
      </c>
      <c r="EA87" s="210">
        <f t="shared" si="191"/>
        <v>0</v>
      </c>
      <c r="EB87" s="210">
        <f t="shared" si="192"/>
        <v>0</v>
      </c>
      <c r="EC87" s="210">
        <f t="shared" si="193"/>
        <v>0</v>
      </c>
      <c r="ED87" s="210">
        <f t="shared" si="194"/>
        <v>0</v>
      </c>
      <c r="EE87" s="210">
        <f t="shared" si="195"/>
        <v>0</v>
      </c>
      <c r="EF87" s="210">
        <f t="shared" si="196"/>
        <v>0</v>
      </c>
      <c r="EG87" s="210">
        <f t="shared" si="197"/>
        <v>0</v>
      </c>
      <c r="EH87" s="210">
        <f t="shared" si="198"/>
        <v>0</v>
      </c>
      <c r="EI87" s="210">
        <f t="shared" si="199"/>
        <v>0</v>
      </c>
      <c r="EJ87" s="210">
        <f t="shared" si="200"/>
        <v>0</v>
      </c>
      <c r="EL87" s="139" t="str">
        <f t="shared" si="158"/>
        <v>200G LR 10 km TBD</v>
      </c>
      <c r="EM87" s="210">
        <f t="shared" si="201"/>
        <v>0</v>
      </c>
      <c r="EN87" s="210">
        <f t="shared" si="202"/>
        <v>0</v>
      </c>
      <c r="EO87" s="210">
        <f t="shared" si="203"/>
        <v>0</v>
      </c>
      <c r="EP87" s="210">
        <f t="shared" si="204"/>
        <v>0</v>
      </c>
      <c r="EQ87" s="210">
        <f t="shared" si="205"/>
        <v>0</v>
      </c>
      <c r="ER87" s="210">
        <f t="shared" si="206"/>
        <v>0</v>
      </c>
      <c r="ES87" s="210">
        <f t="shared" si="207"/>
        <v>0</v>
      </c>
      <c r="ET87" s="210">
        <f t="shared" si="208"/>
        <v>0</v>
      </c>
      <c r="EU87" s="210">
        <f t="shared" si="209"/>
        <v>0</v>
      </c>
      <c r="EV87" s="210">
        <f t="shared" si="210"/>
        <v>0</v>
      </c>
      <c r="EW87" s="210">
        <f t="shared" si="211"/>
        <v>0</v>
      </c>
      <c r="EY87" s="139" t="str">
        <f t="shared" si="212"/>
        <v>200G LR 10 km TBD</v>
      </c>
      <c r="EZ87" s="210">
        <f t="shared" si="159"/>
        <v>0</v>
      </c>
      <c r="FA87" s="210">
        <f t="shared" si="160"/>
        <v>0</v>
      </c>
      <c r="FB87" s="210">
        <f t="shared" si="161"/>
        <v>0</v>
      </c>
      <c r="FC87" s="210">
        <f t="shared" si="162"/>
        <v>0</v>
      </c>
      <c r="FD87" s="210">
        <f t="shared" si="163"/>
        <v>0</v>
      </c>
      <c r="FE87" s="210">
        <f t="shared" si="164"/>
        <v>0</v>
      </c>
      <c r="FF87" s="210">
        <f t="shared" si="165"/>
        <v>0</v>
      </c>
      <c r="FG87" s="210">
        <f t="shared" si="166"/>
        <v>0</v>
      </c>
      <c r="FH87" s="210">
        <f t="shared" si="167"/>
        <v>0</v>
      </c>
      <c r="FI87" s="210">
        <f t="shared" si="168"/>
        <v>0</v>
      </c>
      <c r="FJ87" s="210">
        <f t="shared" si="169"/>
        <v>0</v>
      </c>
      <c r="FL87" s="139" t="str">
        <f t="shared" si="170"/>
        <v>200G LR 10 km TBD</v>
      </c>
      <c r="FM87" s="233">
        <f t="shared" si="213"/>
        <v>0</v>
      </c>
      <c r="FN87" s="233">
        <f t="shared" si="214"/>
        <v>0</v>
      </c>
      <c r="FO87" s="233">
        <f t="shared" si="215"/>
        <v>0</v>
      </c>
      <c r="FP87" s="233">
        <f t="shared" si="216"/>
        <v>0</v>
      </c>
      <c r="FQ87" s="233">
        <f t="shared" si="217"/>
        <v>0</v>
      </c>
      <c r="FR87" s="233">
        <f t="shared" si="218"/>
        <v>0</v>
      </c>
      <c r="FS87" s="233">
        <f t="shared" si="219"/>
        <v>0</v>
      </c>
      <c r="FT87" s="233">
        <f t="shared" si="220"/>
        <v>0</v>
      </c>
      <c r="FU87" s="233">
        <f t="shared" si="221"/>
        <v>0</v>
      </c>
      <c r="FV87" s="233">
        <f t="shared" si="222"/>
        <v>0</v>
      </c>
      <c r="FW87" s="233">
        <f t="shared" si="223"/>
        <v>0</v>
      </c>
      <c r="FY87" s="139" t="str">
        <f t="shared" si="171"/>
        <v>200G LR 10 km TBD</v>
      </c>
      <c r="FZ87" s="233">
        <f t="shared" si="224"/>
        <v>0</v>
      </c>
      <c r="GA87" s="233">
        <f t="shared" si="225"/>
        <v>0</v>
      </c>
      <c r="GB87" s="233">
        <f t="shared" si="226"/>
        <v>0</v>
      </c>
      <c r="GC87" s="233">
        <f t="shared" si="227"/>
        <v>0</v>
      </c>
      <c r="GD87" s="233">
        <f t="shared" si="228"/>
        <v>0</v>
      </c>
      <c r="GE87" s="233">
        <f t="shared" si="229"/>
        <v>0</v>
      </c>
      <c r="GF87" s="233">
        <f t="shared" si="230"/>
        <v>0</v>
      </c>
      <c r="GG87" s="233">
        <f t="shared" si="231"/>
        <v>0</v>
      </c>
      <c r="GH87" s="233">
        <f t="shared" si="232"/>
        <v>0</v>
      </c>
      <c r="GI87" s="233">
        <f t="shared" si="233"/>
        <v>0</v>
      </c>
      <c r="GJ87" s="233">
        <f t="shared" si="234"/>
        <v>0</v>
      </c>
      <c r="GL87" s="139" t="str">
        <f t="shared" si="172"/>
        <v>200G LR 10 km TBD</v>
      </c>
      <c r="GM87" s="310">
        <f t="shared" si="235"/>
        <v>0</v>
      </c>
      <c r="GN87" s="310">
        <f t="shared" si="236"/>
        <v>0</v>
      </c>
      <c r="GO87" s="310">
        <f t="shared" si="237"/>
        <v>0</v>
      </c>
      <c r="GP87" s="310">
        <f t="shared" si="238"/>
        <v>0</v>
      </c>
      <c r="GQ87" s="310">
        <f t="shared" si="239"/>
        <v>0</v>
      </c>
      <c r="GR87" s="310">
        <f t="shared" si="240"/>
        <v>0</v>
      </c>
      <c r="GS87" s="310">
        <f t="shared" si="241"/>
        <v>0</v>
      </c>
      <c r="GT87" s="310">
        <f t="shared" si="242"/>
        <v>0</v>
      </c>
      <c r="GU87" s="310">
        <f t="shared" si="243"/>
        <v>0</v>
      </c>
      <c r="GV87" s="310">
        <f t="shared" si="244"/>
        <v>0</v>
      </c>
      <c r="GW87" s="310">
        <f t="shared" si="245"/>
        <v>0</v>
      </c>
      <c r="GY87" s="139" t="str">
        <f t="shared" si="246"/>
        <v>200G LR 10 km TBD</v>
      </c>
      <c r="GZ87" s="307" t="str">
        <f>IF(EZ87=0,"",($HE$5*10^-6*Ethernet!P755*'Lenses &amp; detectors'!EZ87))</f>
        <v/>
      </c>
      <c r="HA87" s="307" t="str">
        <f>IF(FA87=0,"",($HE$5*10^-6*Ethernet!Q755*'Lenses &amp; detectors'!FA87))</f>
        <v/>
      </c>
      <c r="HB87" s="307" t="str">
        <f>IF(FB87=0,"",($HE$5*10^-6*Ethernet!R755*'Lenses &amp; detectors'!FB87))</f>
        <v/>
      </c>
      <c r="HC87" s="307" t="str">
        <f>IF(FC87=0,"",($HE$5*10^-6*Ethernet!S755*'Lenses &amp; detectors'!FC87))</f>
        <v/>
      </c>
      <c r="HD87" s="307" t="str">
        <f>IF(FD87=0,"",($HE$5*10^-6*Ethernet!T755*'Lenses &amp; detectors'!FD87))</f>
        <v/>
      </c>
      <c r="HE87" s="307" t="str">
        <f>IF(FE87=0,"",($HE$5*10^-6*Ethernet!U755*'Lenses &amp; detectors'!FE87))</f>
        <v/>
      </c>
      <c r="HF87" s="307" t="str">
        <f>IF(FF87=0,"",($HE$5*10^-6*Ethernet!V755*'Lenses &amp; detectors'!FF87))</f>
        <v/>
      </c>
      <c r="HG87" s="307" t="str">
        <f>IF(FG87=0,"",($HE$5*10^-6*Ethernet!W755*'Lenses &amp; detectors'!FG87))</f>
        <v/>
      </c>
      <c r="HH87" s="307" t="str">
        <f>IF(FH87=0,"",($HE$5*10^-6*Ethernet!X755*'Lenses &amp; detectors'!FH87))</f>
        <v/>
      </c>
      <c r="HI87" s="307" t="str">
        <f>IF(FI87=0,"",($HE$5*10^-6*Ethernet!Y755*'Lenses &amp; detectors'!FI87))</f>
        <v/>
      </c>
      <c r="HJ87" s="307" t="str">
        <f>IF(FJ87=0,"",($HE$5*10^-6*Ethernet!Z755*'Lenses &amp; detectors'!FJ87))</f>
        <v/>
      </c>
      <c r="HL87" s="139" t="str">
        <f t="shared" si="247"/>
        <v>200G LR 10 km TBD</v>
      </c>
      <c r="HM87" s="233" t="str">
        <f t="shared" si="248"/>
        <v/>
      </c>
      <c r="HN87" s="233" t="str">
        <f t="shared" si="249"/>
        <v/>
      </c>
      <c r="HO87" s="233" t="str">
        <f t="shared" si="250"/>
        <v/>
      </c>
      <c r="HP87" s="233" t="str">
        <f t="shared" si="251"/>
        <v/>
      </c>
      <c r="HQ87" s="233" t="str">
        <f t="shared" si="252"/>
        <v/>
      </c>
      <c r="HR87" s="233" t="str">
        <f t="shared" si="253"/>
        <v/>
      </c>
      <c r="HS87" s="233" t="str">
        <f t="shared" si="254"/>
        <v/>
      </c>
      <c r="HT87" s="233" t="str">
        <f t="shared" si="255"/>
        <v/>
      </c>
      <c r="HU87" s="233" t="str">
        <f t="shared" si="256"/>
        <v/>
      </c>
      <c r="HV87" s="233" t="str">
        <f t="shared" si="257"/>
        <v/>
      </c>
      <c r="HW87" s="233" t="str">
        <f t="shared" si="258"/>
        <v/>
      </c>
      <c r="HY87" s="139" t="str">
        <f t="shared" si="259"/>
        <v>200G LR 10 km TBD</v>
      </c>
      <c r="HZ87" s="233" t="str">
        <f t="shared" si="260"/>
        <v/>
      </c>
      <c r="IA87" s="233" t="str">
        <f t="shared" si="261"/>
        <v/>
      </c>
      <c r="IB87" s="233" t="str">
        <f t="shared" si="262"/>
        <v/>
      </c>
      <c r="IC87" s="233" t="str">
        <f t="shared" si="263"/>
        <v/>
      </c>
      <c r="ID87" s="233" t="str">
        <f t="shared" si="264"/>
        <v/>
      </c>
      <c r="IE87" s="233" t="str">
        <f t="shared" si="265"/>
        <v/>
      </c>
      <c r="IF87" s="233" t="str">
        <f t="shared" si="266"/>
        <v/>
      </c>
      <c r="IG87" s="233" t="str">
        <f t="shared" si="267"/>
        <v/>
      </c>
      <c r="IH87" s="233" t="str">
        <f t="shared" si="268"/>
        <v/>
      </c>
      <c r="II87" s="233" t="str">
        <f t="shared" si="269"/>
        <v/>
      </c>
      <c r="IJ87" s="233" t="str">
        <f t="shared" si="270"/>
        <v/>
      </c>
      <c r="IL87" s="139" t="str">
        <f t="shared" si="271"/>
        <v>200G LR 10 km TBD</v>
      </c>
      <c r="IM87" s="233" t="str">
        <f t="shared" si="272"/>
        <v/>
      </c>
      <c r="IN87" s="233" t="str">
        <f t="shared" si="273"/>
        <v/>
      </c>
      <c r="IO87" s="233" t="str">
        <f t="shared" si="274"/>
        <v/>
      </c>
      <c r="IP87" s="233" t="str">
        <f t="shared" si="275"/>
        <v/>
      </c>
      <c r="IQ87" s="233" t="str">
        <f t="shared" si="276"/>
        <v/>
      </c>
      <c r="IR87" s="233" t="str">
        <f t="shared" si="277"/>
        <v/>
      </c>
      <c r="IS87" s="233" t="str">
        <f t="shared" si="278"/>
        <v/>
      </c>
      <c r="IT87" s="233" t="str">
        <f t="shared" si="279"/>
        <v/>
      </c>
      <c r="IU87" s="233" t="str">
        <f t="shared" si="280"/>
        <v/>
      </c>
      <c r="IV87" s="233" t="str">
        <f t="shared" si="281"/>
        <v/>
      </c>
      <c r="IW87" s="233" t="str">
        <f t="shared" si="282"/>
        <v/>
      </c>
      <c r="IY87" s="139" t="str">
        <f t="shared" si="283"/>
        <v>200G LR 10 km TBD</v>
      </c>
      <c r="IZ87" s="233" t="str">
        <f t="shared" si="284"/>
        <v/>
      </c>
      <c r="JA87" s="233" t="str">
        <f t="shared" si="285"/>
        <v/>
      </c>
      <c r="JB87" s="233" t="str">
        <f t="shared" si="286"/>
        <v/>
      </c>
      <c r="JC87" s="233" t="str">
        <f t="shared" si="287"/>
        <v/>
      </c>
      <c r="JD87" s="233" t="str">
        <f t="shared" si="288"/>
        <v/>
      </c>
      <c r="JE87" s="233" t="str">
        <f t="shared" si="289"/>
        <v/>
      </c>
      <c r="JF87" s="233" t="str">
        <f t="shared" si="290"/>
        <v/>
      </c>
      <c r="JG87" s="233" t="str">
        <f t="shared" si="291"/>
        <v/>
      </c>
      <c r="JH87" s="233" t="str">
        <f t="shared" si="292"/>
        <v/>
      </c>
      <c r="JI87" s="233" t="str">
        <f t="shared" si="293"/>
        <v/>
      </c>
      <c r="JJ87" s="233" t="str">
        <f t="shared" si="294"/>
        <v/>
      </c>
    </row>
    <row r="88" spans="1:270">
      <c r="A88" s="110" t="s">
        <v>34</v>
      </c>
      <c r="B88" s="139" t="str">
        <f>Ethernet!B236</f>
        <v>200G ER4 40 km TBD</v>
      </c>
      <c r="C88" s="210">
        <f>Ethernet!C236</f>
        <v>0</v>
      </c>
      <c r="D88" s="210">
        <f>Ethernet!D236</f>
        <v>0</v>
      </c>
      <c r="E88" s="210">
        <f>Ethernet!E236</f>
        <v>0</v>
      </c>
      <c r="F88" s="210">
        <f>Ethernet!F236</f>
        <v>0</v>
      </c>
      <c r="G88" s="210">
        <f>Ethernet!G236</f>
        <v>0</v>
      </c>
      <c r="H88" s="210">
        <f>Ethernet!H236</f>
        <v>0</v>
      </c>
      <c r="I88" s="210">
        <f>Ethernet!I236</f>
        <v>0</v>
      </c>
      <c r="J88" s="210">
        <f>Ethernet!J236</f>
        <v>0</v>
      </c>
      <c r="K88" s="210">
        <f>Ethernet!K236</f>
        <v>0</v>
      </c>
      <c r="L88" s="210">
        <f>Ethernet!L236</f>
        <v>0</v>
      </c>
      <c r="M88" s="210">
        <f>Ethernet!M236</f>
        <v>0</v>
      </c>
      <c r="O88" s="139" t="str">
        <f t="shared" si="173"/>
        <v>200G ER4 40 km TBD</v>
      </c>
      <c r="P88" s="210">
        <f>Ethernet!C322</f>
        <v>0</v>
      </c>
      <c r="Q88" s="210">
        <f>Ethernet!D322</f>
        <v>0</v>
      </c>
      <c r="R88" s="210">
        <f>Ethernet!E322</f>
        <v>0</v>
      </c>
      <c r="S88" s="210">
        <f>Ethernet!F322</f>
        <v>0</v>
      </c>
      <c r="T88" s="210">
        <f>Ethernet!G322</f>
        <v>0</v>
      </c>
      <c r="U88" s="210">
        <f>Ethernet!H322</f>
        <v>0</v>
      </c>
      <c r="V88" s="210">
        <f>Ethernet!I322</f>
        <v>0</v>
      </c>
      <c r="W88" s="210">
        <f>Ethernet!J322</f>
        <v>0</v>
      </c>
      <c r="X88" s="210">
        <f>Ethernet!K322</f>
        <v>0</v>
      </c>
      <c r="Y88" s="210">
        <f>Ethernet!L322</f>
        <v>0</v>
      </c>
      <c r="Z88" s="210">
        <f>Ethernet!M322</f>
        <v>0</v>
      </c>
      <c r="AB88" s="139" t="str">
        <f t="shared" si="174"/>
        <v>200G ER4 40 km TBD</v>
      </c>
      <c r="AC88" s="210">
        <f>Ethernet!C150</f>
        <v>0</v>
      </c>
      <c r="AD88" s="210">
        <f>Ethernet!D150</f>
        <v>0</v>
      </c>
      <c r="AE88" s="210">
        <f>Ethernet!E150</f>
        <v>0</v>
      </c>
      <c r="AF88" s="210">
        <f>Ethernet!F150</f>
        <v>0</v>
      </c>
      <c r="AG88" s="210">
        <f>Ethernet!G150</f>
        <v>0</v>
      </c>
      <c r="AH88" s="210">
        <f>Ethernet!H150</f>
        <v>0</v>
      </c>
      <c r="AI88" s="210">
        <f>Ethernet!I150</f>
        <v>0</v>
      </c>
      <c r="AJ88" s="210">
        <f>Ethernet!J150</f>
        <v>0</v>
      </c>
      <c r="AK88" s="210">
        <f>Ethernet!K150</f>
        <v>0</v>
      </c>
      <c r="AL88" s="210">
        <f>Ethernet!L150</f>
        <v>0</v>
      </c>
      <c r="AM88" s="210">
        <f>Ethernet!M150</f>
        <v>0</v>
      </c>
      <c r="AO88" s="139" t="str">
        <f t="shared" si="175"/>
        <v>200G ER4 40 km TBD</v>
      </c>
      <c r="AP88" s="210">
        <f>Ethernet!C408</f>
        <v>0</v>
      </c>
      <c r="AQ88" s="210">
        <f>Ethernet!D408</f>
        <v>0</v>
      </c>
      <c r="AR88" s="210">
        <f>Ethernet!E408</f>
        <v>0</v>
      </c>
      <c r="AS88" s="210">
        <f>Ethernet!F408</f>
        <v>0</v>
      </c>
      <c r="AT88" s="210">
        <f>Ethernet!G408</f>
        <v>0</v>
      </c>
      <c r="AU88" s="210">
        <f>Ethernet!H408</f>
        <v>0</v>
      </c>
      <c r="AV88" s="210">
        <f>Ethernet!I408</f>
        <v>0</v>
      </c>
      <c r="AW88" s="210">
        <f>Ethernet!J408</f>
        <v>0</v>
      </c>
      <c r="AX88" s="210">
        <f>Ethernet!K408</f>
        <v>0</v>
      </c>
      <c r="AY88" s="210">
        <f>Ethernet!L408</f>
        <v>0</v>
      </c>
      <c r="AZ88" s="210">
        <f>Ethernet!M408</f>
        <v>0</v>
      </c>
      <c r="BB88" s="139" t="str">
        <f t="shared" si="176"/>
        <v>200G ER4 40 km TBD</v>
      </c>
      <c r="BC88" s="210">
        <f>Ethernet!C494</f>
        <v>0</v>
      </c>
      <c r="BD88" s="210">
        <f>Ethernet!D494</f>
        <v>0</v>
      </c>
      <c r="BE88" s="210">
        <f>Ethernet!E494</f>
        <v>0</v>
      </c>
      <c r="BF88" s="210">
        <f>Ethernet!F494</f>
        <v>0</v>
      </c>
      <c r="BG88" s="210">
        <f>Ethernet!G494</f>
        <v>0</v>
      </c>
      <c r="BH88" s="210">
        <f>Ethernet!H494</f>
        <v>0</v>
      </c>
      <c r="BI88" s="210">
        <f>Ethernet!I494</f>
        <v>0</v>
      </c>
      <c r="BJ88" s="210">
        <f>Ethernet!J494</f>
        <v>0</v>
      </c>
      <c r="BK88" s="210">
        <f>Ethernet!K494</f>
        <v>0</v>
      </c>
      <c r="BL88" s="210">
        <f>Ethernet!L494</f>
        <v>0</v>
      </c>
      <c r="BM88" s="210">
        <f>Ethernet!M494</f>
        <v>0</v>
      </c>
      <c r="BO88" s="139" t="str">
        <f t="shared" si="177"/>
        <v>200G ER4 40 km TBD</v>
      </c>
      <c r="BP88" s="272"/>
      <c r="BQ88" s="272"/>
      <c r="BR88" s="272"/>
      <c r="BS88" s="272"/>
      <c r="BT88" s="272"/>
      <c r="BU88" s="272"/>
      <c r="BV88" s="272"/>
      <c r="BW88" s="272"/>
      <c r="BX88" s="272"/>
      <c r="BY88" s="272"/>
      <c r="BZ88" s="272"/>
      <c r="CB88" s="139" t="str">
        <f t="shared" si="178"/>
        <v>200G ER4 40 km TBD</v>
      </c>
      <c r="CC88" s="272"/>
      <c r="CD88" s="272"/>
      <c r="CE88" s="272"/>
      <c r="CF88" s="272"/>
      <c r="CG88" s="272"/>
      <c r="CH88" s="272"/>
      <c r="CI88" s="272"/>
      <c r="CJ88" s="272"/>
      <c r="CK88" s="272"/>
      <c r="CL88" s="272"/>
      <c r="CM88" s="272"/>
      <c r="CN88" s="214"/>
      <c r="CP88" s="270"/>
      <c r="CQ88" s="270"/>
      <c r="CR88" s="301"/>
      <c r="CS88" s="293">
        <v>1</v>
      </c>
      <c r="CT88" s="265">
        <v>1</v>
      </c>
      <c r="CU88" s="300">
        <v>1</v>
      </c>
      <c r="CV88" s="295"/>
      <c r="CW88" s="270"/>
      <c r="CX88" s="278"/>
      <c r="CY88" s="284"/>
      <c r="CZ88" s="270"/>
      <c r="DA88" s="278"/>
      <c r="DB88" s="285">
        <v>2</v>
      </c>
      <c r="DC88" s="265">
        <v>0</v>
      </c>
      <c r="DD88" s="300">
        <v>1</v>
      </c>
      <c r="DE88" s="295"/>
      <c r="DF88" s="270"/>
      <c r="DG88" s="278"/>
      <c r="DH88" s="284"/>
      <c r="DI88" s="270"/>
      <c r="DJ88" s="270"/>
      <c r="DL88" s="139" t="str">
        <f t="shared" si="156"/>
        <v>200G ER4 40 km TBD</v>
      </c>
      <c r="DM88" s="210">
        <f t="shared" si="179"/>
        <v>0</v>
      </c>
      <c r="DN88" s="210">
        <f t="shared" si="180"/>
        <v>0</v>
      </c>
      <c r="DO88" s="210">
        <f t="shared" si="181"/>
        <v>0</v>
      </c>
      <c r="DP88" s="210">
        <f t="shared" si="182"/>
        <v>0</v>
      </c>
      <c r="DQ88" s="210">
        <f t="shared" si="183"/>
        <v>0</v>
      </c>
      <c r="DR88" s="210">
        <f t="shared" si="184"/>
        <v>0</v>
      </c>
      <c r="DS88" s="210">
        <f t="shared" si="185"/>
        <v>0</v>
      </c>
      <c r="DT88" s="210">
        <f t="shared" si="186"/>
        <v>0</v>
      </c>
      <c r="DU88" s="210">
        <f t="shared" si="187"/>
        <v>0</v>
      </c>
      <c r="DV88" s="210">
        <f t="shared" si="188"/>
        <v>0</v>
      </c>
      <c r="DW88" s="210">
        <f t="shared" si="189"/>
        <v>0</v>
      </c>
      <c r="DY88" s="139" t="str">
        <f t="shared" si="157"/>
        <v>200G ER4 40 km TBD</v>
      </c>
      <c r="DZ88" s="210">
        <f t="shared" si="190"/>
        <v>0</v>
      </c>
      <c r="EA88" s="210">
        <f t="shared" si="191"/>
        <v>0</v>
      </c>
      <c r="EB88" s="210">
        <f t="shared" si="192"/>
        <v>0</v>
      </c>
      <c r="EC88" s="210">
        <f t="shared" si="193"/>
        <v>0</v>
      </c>
      <c r="ED88" s="210">
        <f t="shared" si="194"/>
        <v>0</v>
      </c>
      <c r="EE88" s="210">
        <f t="shared" si="195"/>
        <v>0</v>
      </c>
      <c r="EF88" s="210">
        <f t="shared" si="196"/>
        <v>0</v>
      </c>
      <c r="EG88" s="210">
        <f t="shared" si="197"/>
        <v>0</v>
      </c>
      <c r="EH88" s="210">
        <f t="shared" si="198"/>
        <v>0</v>
      </c>
      <c r="EI88" s="210">
        <f t="shared" si="199"/>
        <v>0</v>
      </c>
      <c r="EJ88" s="210">
        <f t="shared" si="200"/>
        <v>0</v>
      </c>
      <c r="EL88" s="139" t="str">
        <f t="shared" si="158"/>
        <v>200G ER4 40 km TBD</v>
      </c>
      <c r="EM88" s="210">
        <f t="shared" si="201"/>
        <v>0</v>
      </c>
      <c r="EN88" s="210">
        <f t="shared" si="202"/>
        <v>0</v>
      </c>
      <c r="EO88" s="210">
        <f t="shared" si="203"/>
        <v>0</v>
      </c>
      <c r="EP88" s="210">
        <f t="shared" si="204"/>
        <v>0</v>
      </c>
      <c r="EQ88" s="210">
        <f t="shared" si="205"/>
        <v>0</v>
      </c>
      <c r="ER88" s="210">
        <f t="shared" si="206"/>
        <v>0</v>
      </c>
      <c r="ES88" s="210">
        <f t="shared" si="207"/>
        <v>0</v>
      </c>
      <c r="ET88" s="210">
        <f t="shared" si="208"/>
        <v>0</v>
      </c>
      <c r="EU88" s="210">
        <f t="shared" si="209"/>
        <v>0</v>
      </c>
      <c r="EV88" s="210">
        <f t="shared" si="210"/>
        <v>0</v>
      </c>
      <c r="EW88" s="210">
        <f t="shared" si="211"/>
        <v>0</v>
      </c>
      <c r="EY88" s="139" t="str">
        <f t="shared" si="212"/>
        <v>200G ER4 40 km TBD</v>
      </c>
      <c r="EZ88" s="210">
        <f t="shared" si="159"/>
        <v>0</v>
      </c>
      <c r="FA88" s="210">
        <f t="shared" si="160"/>
        <v>0</v>
      </c>
      <c r="FB88" s="210">
        <f t="shared" si="161"/>
        <v>0</v>
      </c>
      <c r="FC88" s="210">
        <f t="shared" si="162"/>
        <v>0</v>
      </c>
      <c r="FD88" s="210">
        <f t="shared" si="163"/>
        <v>0</v>
      </c>
      <c r="FE88" s="210">
        <f t="shared" si="164"/>
        <v>0</v>
      </c>
      <c r="FF88" s="210">
        <f t="shared" si="165"/>
        <v>0</v>
      </c>
      <c r="FG88" s="210">
        <f t="shared" si="166"/>
        <v>0</v>
      </c>
      <c r="FH88" s="210">
        <f t="shared" si="167"/>
        <v>0</v>
      </c>
      <c r="FI88" s="210">
        <f t="shared" si="168"/>
        <v>0</v>
      </c>
      <c r="FJ88" s="210">
        <f t="shared" si="169"/>
        <v>0</v>
      </c>
      <c r="FL88" s="139" t="str">
        <f t="shared" si="170"/>
        <v>200G ER4 40 km TBD</v>
      </c>
      <c r="FM88" s="233">
        <f t="shared" si="213"/>
        <v>0</v>
      </c>
      <c r="FN88" s="233">
        <f t="shared" si="214"/>
        <v>0</v>
      </c>
      <c r="FO88" s="233">
        <f t="shared" si="215"/>
        <v>0</v>
      </c>
      <c r="FP88" s="233">
        <f t="shared" si="216"/>
        <v>0</v>
      </c>
      <c r="FQ88" s="233">
        <f t="shared" si="217"/>
        <v>0</v>
      </c>
      <c r="FR88" s="233">
        <f t="shared" si="218"/>
        <v>0</v>
      </c>
      <c r="FS88" s="233">
        <f t="shared" si="219"/>
        <v>0</v>
      </c>
      <c r="FT88" s="233">
        <f t="shared" si="220"/>
        <v>0</v>
      </c>
      <c r="FU88" s="233">
        <f t="shared" si="221"/>
        <v>0</v>
      </c>
      <c r="FV88" s="233">
        <f t="shared" si="222"/>
        <v>0</v>
      </c>
      <c r="FW88" s="233">
        <f t="shared" si="223"/>
        <v>0</v>
      </c>
      <c r="FY88" s="139" t="str">
        <f t="shared" si="171"/>
        <v>200G ER4 40 km TBD</v>
      </c>
      <c r="FZ88" s="233">
        <f t="shared" si="224"/>
        <v>0</v>
      </c>
      <c r="GA88" s="233">
        <f t="shared" si="225"/>
        <v>0</v>
      </c>
      <c r="GB88" s="233">
        <f t="shared" si="226"/>
        <v>0</v>
      </c>
      <c r="GC88" s="233">
        <f t="shared" si="227"/>
        <v>0</v>
      </c>
      <c r="GD88" s="233">
        <f t="shared" si="228"/>
        <v>0</v>
      </c>
      <c r="GE88" s="233">
        <f t="shared" si="229"/>
        <v>0</v>
      </c>
      <c r="GF88" s="233">
        <f t="shared" si="230"/>
        <v>0</v>
      </c>
      <c r="GG88" s="233">
        <f t="shared" si="231"/>
        <v>0</v>
      </c>
      <c r="GH88" s="233">
        <f t="shared" si="232"/>
        <v>0</v>
      </c>
      <c r="GI88" s="233">
        <f t="shared" si="233"/>
        <v>0</v>
      </c>
      <c r="GJ88" s="233">
        <f t="shared" si="234"/>
        <v>0</v>
      </c>
      <c r="GL88" s="139" t="str">
        <f t="shared" si="172"/>
        <v>200G ER4 40 km TBD</v>
      </c>
      <c r="GM88" s="310">
        <f t="shared" si="235"/>
        <v>0</v>
      </c>
      <c r="GN88" s="310">
        <f t="shared" si="236"/>
        <v>0</v>
      </c>
      <c r="GO88" s="310">
        <f t="shared" si="237"/>
        <v>0</v>
      </c>
      <c r="GP88" s="310">
        <f t="shared" si="238"/>
        <v>0</v>
      </c>
      <c r="GQ88" s="310">
        <f t="shared" si="239"/>
        <v>0</v>
      </c>
      <c r="GR88" s="310">
        <f t="shared" si="240"/>
        <v>0</v>
      </c>
      <c r="GS88" s="310">
        <f t="shared" si="241"/>
        <v>0</v>
      </c>
      <c r="GT88" s="310">
        <f t="shared" si="242"/>
        <v>0</v>
      </c>
      <c r="GU88" s="310">
        <f t="shared" si="243"/>
        <v>0</v>
      </c>
      <c r="GV88" s="310">
        <f t="shared" si="244"/>
        <v>0</v>
      </c>
      <c r="GW88" s="310">
        <f t="shared" si="245"/>
        <v>0</v>
      </c>
      <c r="GY88" s="139" t="str">
        <f t="shared" si="246"/>
        <v>200G ER4 40 km TBD</v>
      </c>
      <c r="GZ88" s="307" t="str">
        <f>IF(EZ88=0,"",($HE$5*10^-6*Ethernet!P756*'Lenses &amp; detectors'!EZ88))</f>
        <v/>
      </c>
      <c r="HA88" s="307" t="str">
        <f>IF(FA88=0,"",($HE$5*10^-6*Ethernet!Q756*'Lenses &amp; detectors'!FA88))</f>
        <v/>
      </c>
      <c r="HB88" s="307" t="str">
        <f>IF(FB88=0,"",($HE$5*10^-6*Ethernet!R756*'Lenses &amp; detectors'!FB88))</f>
        <v/>
      </c>
      <c r="HC88" s="307" t="str">
        <f>IF(FC88=0,"",($HE$5*10^-6*Ethernet!S756*'Lenses &amp; detectors'!FC88))</f>
        <v/>
      </c>
      <c r="HD88" s="307" t="str">
        <f>IF(FD88=0,"",($HE$5*10^-6*Ethernet!T756*'Lenses &amp; detectors'!FD88))</f>
        <v/>
      </c>
      <c r="HE88" s="307" t="str">
        <f>IF(FE88=0,"",($HE$5*10^-6*Ethernet!U756*'Lenses &amp; detectors'!FE88))</f>
        <v/>
      </c>
      <c r="HF88" s="307" t="str">
        <f>IF(FF88=0,"",($HE$5*10^-6*Ethernet!V756*'Lenses &amp; detectors'!FF88))</f>
        <v/>
      </c>
      <c r="HG88" s="307" t="str">
        <f>IF(FG88=0,"",($HE$5*10^-6*Ethernet!W756*'Lenses &amp; detectors'!FG88))</f>
        <v/>
      </c>
      <c r="HH88" s="307" t="str">
        <f>IF(FH88=0,"",($HE$5*10^-6*Ethernet!X756*'Lenses &amp; detectors'!FH88))</f>
        <v/>
      </c>
      <c r="HI88" s="307" t="str">
        <f>IF(FI88=0,"",($HE$5*10^-6*Ethernet!Y756*'Lenses &amp; detectors'!FI88))</f>
        <v/>
      </c>
      <c r="HJ88" s="307" t="str">
        <f>IF(FJ88=0,"",($HE$5*10^-6*Ethernet!Z756*'Lenses &amp; detectors'!FJ88))</f>
        <v/>
      </c>
      <c r="HL88" s="139" t="str">
        <f t="shared" si="247"/>
        <v>200G ER4 40 km TBD</v>
      </c>
      <c r="HM88" s="233" t="str">
        <f t="shared" si="248"/>
        <v/>
      </c>
      <c r="HN88" s="233" t="str">
        <f t="shared" si="249"/>
        <v/>
      </c>
      <c r="HO88" s="233" t="str">
        <f t="shared" si="250"/>
        <v/>
      </c>
      <c r="HP88" s="233" t="str">
        <f t="shared" si="251"/>
        <v/>
      </c>
      <c r="HQ88" s="233" t="str">
        <f t="shared" si="252"/>
        <v/>
      </c>
      <c r="HR88" s="233" t="str">
        <f t="shared" si="253"/>
        <v/>
      </c>
      <c r="HS88" s="233" t="str">
        <f t="shared" si="254"/>
        <v/>
      </c>
      <c r="HT88" s="233" t="str">
        <f t="shared" si="255"/>
        <v/>
      </c>
      <c r="HU88" s="233" t="str">
        <f t="shared" si="256"/>
        <v/>
      </c>
      <c r="HV88" s="233" t="str">
        <f t="shared" si="257"/>
        <v/>
      </c>
      <c r="HW88" s="233" t="str">
        <f t="shared" si="258"/>
        <v/>
      </c>
      <c r="HY88" s="139" t="str">
        <f t="shared" si="259"/>
        <v>200G ER4 40 km TBD</v>
      </c>
      <c r="HZ88" s="233" t="str">
        <f t="shared" si="260"/>
        <v/>
      </c>
      <c r="IA88" s="233" t="str">
        <f t="shared" si="261"/>
        <v/>
      </c>
      <c r="IB88" s="233" t="str">
        <f t="shared" si="262"/>
        <v/>
      </c>
      <c r="IC88" s="233" t="str">
        <f t="shared" si="263"/>
        <v/>
      </c>
      <c r="ID88" s="233" t="str">
        <f t="shared" si="264"/>
        <v/>
      </c>
      <c r="IE88" s="233" t="str">
        <f t="shared" si="265"/>
        <v/>
      </c>
      <c r="IF88" s="233" t="str">
        <f t="shared" si="266"/>
        <v/>
      </c>
      <c r="IG88" s="233" t="str">
        <f t="shared" si="267"/>
        <v/>
      </c>
      <c r="IH88" s="233" t="str">
        <f t="shared" si="268"/>
        <v/>
      </c>
      <c r="II88" s="233" t="str">
        <f t="shared" si="269"/>
        <v/>
      </c>
      <c r="IJ88" s="233" t="str">
        <f t="shared" si="270"/>
        <v/>
      </c>
      <c r="IL88" s="139" t="str">
        <f t="shared" si="271"/>
        <v>200G ER4 40 km TBD</v>
      </c>
      <c r="IM88" s="233" t="str">
        <f t="shared" si="272"/>
        <v/>
      </c>
      <c r="IN88" s="233" t="str">
        <f t="shared" si="273"/>
        <v/>
      </c>
      <c r="IO88" s="233" t="str">
        <f t="shared" si="274"/>
        <v/>
      </c>
      <c r="IP88" s="233" t="str">
        <f t="shared" si="275"/>
        <v/>
      </c>
      <c r="IQ88" s="233" t="str">
        <f t="shared" si="276"/>
        <v/>
      </c>
      <c r="IR88" s="233" t="str">
        <f t="shared" si="277"/>
        <v/>
      </c>
      <c r="IS88" s="233" t="str">
        <f t="shared" si="278"/>
        <v/>
      </c>
      <c r="IT88" s="233" t="str">
        <f t="shared" si="279"/>
        <v/>
      </c>
      <c r="IU88" s="233" t="str">
        <f t="shared" si="280"/>
        <v/>
      </c>
      <c r="IV88" s="233" t="str">
        <f t="shared" si="281"/>
        <v/>
      </c>
      <c r="IW88" s="233" t="str">
        <f t="shared" si="282"/>
        <v/>
      </c>
      <c r="IY88" s="139" t="str">
        <f t="shared" si="283"/>
        <v>200G ER4 40 km TBD</v>
      </c>
      <c r="IZ88" s="233" t="str">
        <f t="shared" si="284"/>
        <v/>
      </c>
      <c r="JA88" s="233" t="str">
        <f t="shared" si="285"/>
        <v/>
      </c>
      <c r="JB88" s="233" t="str">
        <f t="shared" si="286"/>
        <v/>
      </c>
      <c r="JC88" s="233" t="str">
        <f t="shared" si="287"/>
        <v/>
      </c>
      <c r="JD88" s="233" t="str">
        <f t="shared" si="288"/>
        <v/>
      </c>
      <c r="JE88" s="233" t="str">
        <f t="shared" si="289"/>
        <v/>
      </c>
      <c r="JF88" s="233" t="str">
        <f t="shared" si="290"/>
        <v/>
      </c>
      <c r="JG88" s="233" t="str">
        <f t="shared" si="291"/>
        <v/>
      </c>
      <c r="JH88" s="233" t="str">
        <f t="shared" si="292"/>
        <v/>
      </c>
      <c r="JI88" s="233" t="str">
        <f t="shared" si="293"/>
        <v/>
      </c>
      <c r="JJ88" s="233" t="str">
        <f t="shared" si="294"/>
        <v/>
      </c>
    </row>
    <row r="89" spans="1:270">
      <c r="A89" s="110" t="s">
        <v>34</v>
      </c>
      <c r="B89" s="139" t="str">
        <f>Ethernet!B237</f>
        <v>2x200 (400G-SR8) 100 m OSFP, QSFP-DD</v>
      </c>
      <c r="C89" s="210">
        <f>Ethernet!C237</f>
        <v>0</v>
      </c>
      <c r="D89" s="210">
        <f>Ethernet!D237</f>
        <v>0</v>
      </c>
      <c r="E89" s="210">
        <f>Ethernet!E237</f>
        <v>0</v>
      </c>
      <c r="F89" s="210">
        <f>Ethernet!F237</f>
        <v>0</v>
      </c>
      <c r="G89" s="210">
        <f>Ethernet!G237</f>
        <v>0</v>
      </c>
      <c r="H89" s="210">
        <f>Ethernet!H237</f>
        <v>0</v>
      </c>
      <c r="I89" s="210">
        <f>Ethernet!I237</f>
        <v>0</v>
      </c>
      <c r="J89" s="210">
        <f>Ethernet!J237</f>
        <v>0</v>
      </c>
      <c r="K89" s="210">
        <f>Ethernet!K237</f>
        <v>0</v>
      </c>
      <c r="L89" s="210">
        <f>Ethernet!L237</f>
        <v>0</v>
      </c>
      <c r="M89" s="210">
        <f>Ethernet!M237</f>
        <v>0</v>
      </c>
      <c r="O89" s="139" t="str">
        <f t="shared" si="173"/>
        <v>2x200 (400G-SR8) 100 m OSFP, QSFP-DD</v>
      </c>
      <c r="P89" s="210">
        <f>Ethernet!C323</f>
        <v>0</v>
      </c>
      <c r="Q89" s="210">
        <f>Ethernet!D323</f>
        <v>0</v>
      </c>
      <c r="R89" s="210">
        <f>Ethernet!E323</f>
        <v>0</v>
      </c>
      <c r="S89" s="210">
        <f>Ethernet!F323</f>
        <v>0</v>
      </c>
      <c r="T89" s="210">
        <f>Ethernet!G323</f>
        <v>0</v>
      </c>
      <c r="U89" s="210">
        <f>Ethernet!H323</f>
        <v>0</v>
      </c>
      <c r="V89" s="210">
        <f>Ethernet!I323</f>
        <v>0</v>
      </c>
      <c r="W89" s="210">
        <f>Ethernet!J323</f>
        <v>0</v>
      </c>
      <c r="X89" s="210">
        <f>Ethernet!K323</f>
        <v>0</v>
      </c>
      <c r="Y89" s="210">
        <f>Ethernet!L323</f>
        <v>0</v>
      </c>
      <c r="Z89" s="210">
        <f>Ethernet!M323</f>
        <v>0</v>
      </c>
      <c r="AB89" s="139" t="str">
        <f t="shared" si="174"/>
        <v>2x200 (400G-SR8) 100 m OSFP, QSFP-DD</v>
      </c>
      <c r="AC89" s="210">
        <f>Ethernet!C151</f>
        <v>0</v>
      </c>
      <c r="AD89" s="210">
        <f>Ethernet!D151</f>
        <v>0</v>
      </c>
      <c r="AE89" s="210">
        <f>Ethernet!E151</f>
        <v>0</v>
      </c>
      <c r="AF89" s="210">
        <f>Ethernet!F151</f>
        <v>0</v>
      </c>
      <c r="AG89" s="210">
        <f>Ethernet!G151</f>
        <v>0</v>
      </c>
      <c r="AH89" s="210">
        <f>Ethernet!H151</f>
        <v>0</v>
      </c>
      <c r="AI89" s="210">
        <f>Ethernet!I151</f>
        <v>0</v>
      </c>
      <c r="AJ89" s="210">
        <f>Ethernet!J151</f>
        <v>0</v>
      </c>
      <c r="AK89" s="210">
        <f>Ethernet!K151</f>
        <v>0</v>
      </c>
      <c r="AL89" s="210">
        <f>Ethernet!L151</f>
        <v>0</v>
      </c>
      <c r="AM89" s="210">
        <f>Ethernet!M151</f>
        <v>0</v>
      </c>
      <c r="AO89" s="139" t="str">
        <f t="shared" si="175"/>
        <v>2x200 (400G-SR8) 100 m OSFP, QSFP-DD</v>
      </c>
      <c r="AP89" s="210">
        <f>Ethernet!C409</f>
        <v>0</v>
      </c>
      <c r="AQ89" s="210">
        <f>Ethernet!D409</f>
        <v>0</v>
      </c>
      <c r="AR89" s="210">
        <f>Ethernet!E409</f>
        <v>0</v>
      </c>
      <c r="AS89" s="210">
        <f>Ethernet!F409</f>
        <v>0</v>
      </c>
      <c r="AT89" s="210">
        <f>Ethernet!G409</f>
        <v>0</v>
      </c>
      <c r="AU89" s="210">
        <f>Ethernet!H409</f>
        <v>0</v>
      </c>
      <c r="AV89" s="210">
        <f>Ethernet!I409</f>
        <v>0</v>
      </c>
      <c r="AW89" s="210">
        <f>Ethernet!J409</f>
        <v>0</v>
      </c>
      <c r="AX89" s="210">
        <f>Ethernet!K409</f>
        <v>0</v>
      </c>
      <c r="AY89" s="210">
        <f>Ethernet!L409</f>
        <v>0</v>
      </c>
      <c r="AZ89" s="210">
        <f>Ethernet!M409</f>
        <v>0</v>
      </c>
      <c r="BB89" s="139" t="str">
        <f t="shared" si="176"/>
        <v>2x200 (400G-SR8) 100 m OSFP, QSFP-DD</v>
      </c>
      <c r="BC89" s="210">
        <f>Ethernet!C495</f>
        <v>23000</v>
      </c>
      <c r="BD89" s="210">
        <f>Ethernet!D495</f>
        <v>60000</v>
      </c>
      <c r="BE89" s="210">
        <f>Ethernet!E495</f>
        <v>0</v>
      </c>
      <c r="BF89" s="210">
        <f>Ethernet!F495</f>
        <v>0</v>
      </c>
      <c r="BG89" s="210">
        <f>Ethernet!G495</f>
        <v>0</v>
      </c>
      <c r="BH89" s="210">
        <f>Ethernet!H495</f>
        <v>0</v>
      </c>
      <c r="BI89" s="210">
        <f>Ethernet!I495</f>
        <v>0</v>
      </c>
      <c r="BJ89" s="210">
        <f>Ethernet!J495</f>
        <v>0</v>
      </c>
      <c r="BK89" s="210">
        <f>Ethernet!K495</f>
        <v>0</v>
      </c>
      <c r="BL89" s="210">
        <f>Ethernet!L495</f>
        <v>0</v>
      </c>
      <c r="BM89" s="210">
        <f>Ethernet!M495</f>
        <v>0</v>
      </c>
      <c r="BO89" s="139" t="str">
        <f t="shared" si="177"/>
        <v>2x200 (400G-SR8) 100 m OSFP, QSFP-DD</v>
      </c>
      <c r="BP89" s="272"/>
      <c r="BQ89" s="272"/>
      <c r="BR89" s="272"/>
      <c r="BS89" s="272"/>
      <c r="BT89" s="272"/>
      <c r="BU89" s="272"/>
      <c r="BV89" s="272"/>
      <c r="BW89" s="272"/>
      <c r="BX89" s="272"/>
      <c r="BY89" s="272"/>
      <c r="BZ89" s="272"/>
      <c r="CB89" s="139" t="str">
        <f t="shared" si="178"/>
        <v>2x200 (400G-SR8) 100 m OSFP, QSFP-DD</v>
      </c>
      <c r="CC89" s="272"/>
      <c r="CD89" s="272"/>
      <c r="CE89" s="272"/>
      <c r="CF89" s="272"/>
      <c r="CG89" s="272"/>
      <c r="CH89" s="272"/>
      <c r="CI89" s="272"/>
      <c r="CJ89" s="272"/>
      <c r="CK89" s="272"/>
      <c r="CL89" s="272"/>
      <c r="CM89" s="272"/>
      <c r="CN89" s="214"/>
      <c r="CP89" s="270"/>
      <c r="CQ89" s="270"/>
      <c r="CR89" s="301"/>
      <c r="CS89" s="293">
        <v>1</v>
      </c>
      <c r="CT89" s="265">
        <v>1</v>
      </c>
      <c r="CU89" s="300">
        <v>1</v>
      </c>
      <c r="CV89" s="295"/>
      <c r="CW89" s="270"/>
      <c r="CX89" s="278"/>
      <c r="CY89" s="284"/>
      <c r="CZ89" s="270"/>
      <c r="DA89" s="278"/>
      <c r="DB89" s="285">
        <v>2</v>
      </c>
      <c r="DC89" s="265">
        <v>0</v>
      </c>
      <c r="DD89" s="300">
        <v>1</v>
      </c>
      <c r="DE89" s="295"/>
      <c r="DF89" s="270"/>
      <c r="DG89" s="278"/>
      <c r="DH89" s="284"/>
      <c r="DI89" s="270"/>
      <c r="DJ89" s="270"/>
      <c r="DL89" s="139" t="str">
        <f t="shared" si="156"/>
        <v>2x200 (400G-SR8) 100 m OSFP, QSFP-DD</v>
      </c>
      <c r="DM89" s="210">
        <f t="shared" si="179"/>
        <v>0</v>
      </c>
      <c r="DN89" s="210">
        <f t="shared" si="180"/>
        <v>0</v>
      </c>
      <c r="DO89" s="210">
        <f t="shared" si="181"/>
        <v>0</v>
      </c>
      <c r="DP89" s="210">
        <f t="shared" si="182"/>
        <v>0</v>
      </c>
      <c r="DQ89" s="210">
        <f t="shared" si="183"/>
        <v>0</v>
      </c>
      <c r="DR89" s="210">
        <f t="shared" si="184"/>
        <v>0</v>
      </c>
      <c r="DS89" s="210">
        <f t="shared" si="185"/>
        <v>0</v>
      </c>
      <c r="DT89" s="210">
        <f t="shared" si="186"/>
        <v>0</v>
      </c>
      <c r="DU89" s="210">
        <f t="shared" si="187"/>
        <v>0</v>
      </c>
      <c r="DV89" s="210">
        <f t="shared" si="188"/>
        <v>0</v>
      </c>
      <c r="DW89" s="210">
        <f t="shared" si="189"/>
        <v>0</v>
      </c>
      <c r="DY89" s="139" t="str">
        <f t="shared" si="157"/>
        <v>2x200 (400G-SR8) 100 m OSFP, QSFP-DD</v>
      </c>
      <c r="DZ89" s="210">
        <f t="shared" si="190"/>
        <v>46000</v>
      </c>
      <c r="EA89" s="210">
        <f t="shared" si="191"/>
        <v>120000</v>
      </c>
      <c r="EB89" s="210">
        <f t="shared" si="192"/>
        <v>0</v>
      </c>
      <c r="EC89" s="210">
        <f t="shared" si="193"/>
        <v>0</v>
      </c>
      <c r="ED89" s="210">
        <f t="shared" si="194"/>
        <v>0</v>
      </c>
      <c r="EE89" s="210">
        <f t="shared" si="195"/>
        <v>0</v>
      </c>
      <c r="EF89" s="210">
        <f t="shared" si="196"/>
        <v>0</v>
      </c>
      <c r="EG89" s="210">
        <f t="shared" si="197"/>
        <v>0</v>
      </c>
      <c r="EH89" s="210">
        <f t="shared" si="198"/>
        <v>0</v>
      </c>
      <c r="EI89" s="210">
        <f t="shared" si="199"/>
        <v>0</v>
      </c>
      <c r="EJ89" s="210">
        <f t="shared" si="200"/>
        <v>0</v>
      </c>
      <c r="EL89" s="139" t="str">
        <f t="shared" si="158"/>
        <v>2x200 (400G-SR8) 100 m OSFP, QSFP-DD</v>
      </c>
      <c r="EM89" s="210">
        <f t="shared" si="201"/>
        <v>0</v>
      </c>
      <c r="EN89" s="210">
        <f t="shared" si="202"/>
        <v>0</v>
      </c>
      <c r="EO89" s="210">
        <f t="shared" si="203"/>
        <v>0</v>
      </c>
      <c r="EP89" s="210">
        <f t="shared" si="204"/>
        <v>0</v>
      </c>
      <c r="EQ89" s="210">
        <f t="shared" si="205"/>
        <v>0</v>
      </c>
      <c r="ER89" s="210">
        <f t="shared" si="206"/>
        <v>0</v>
      </c>
      <c r="ES89" s="210">
        <f t="shared" si="207"/>
        <v>0</v>
      </c>
      <c r="ET89" s="210">
        <f t="shared" si="208"/>
        <v>0</v>
      </c>
      <c r="EU89" s="210">
        <f t="shared" si="209"/>
        <v>0</v>
      </c>
      <c r="EV89" s="210">
        <f t="shared" si="210"/>
        <v>0</v>
      </c>
      <c r="EW89" s="210">
        <f t="shared" si="211"/>
        <v>0</v>
      </c>
      <c r="EY89" s="139" t="str">
        <f t="shared" si="212"/>
        <v>2x200 (400G-SR8) 100 m OSFP, QSFP-DD</v>
      </c>
      <c r="EZ89" s="210">
        <f t="shared" si="159"/>
        <v>23000</v>
      </c>
      <c r="FA89" s="210">
        <f t="shared" si="160"/>
        <v>60000</v>
      </c>
      <c r="FB89" s="210">
        <f t="shared" si="161"/>
        <v>0</v>
      </c>
      <c r="FC89" s="210">
        <f t="shared" si="162"/>
        <v>0</v>
      </c>
      <c r="FD89" s="210">
        <f t="shared" si="163"/>
        <v>0</v>
      </c>
      <c r="FE89" s="210">
        <f t="shared" si="164"/>
        <v>0</v>
      </c>
      <c r="FF89" s="210">
        <f t="shared" si="165"/>
        <v>0</v>
      </c>
      <c r="FG89" s="210">
        <f t="shared" si="166"/>
        <v>0</v>
      </c>
      <c r="FH89" s="210">
        <f t="shared" si="167"/>
        <v>0</v>
      </c>
      <c r="FI89" s="210">
        <f t="shared" si="168"/>
        <v>0</v>
      </c>
      <c r="FJ89" s="210">
        <f t="shared" si="169"/>
        <v>0</v>
      </c>
      <c r="FL89" s="139" t="str">
        <f t="shared" si="170"/>
        <v>2x200 (400G-SR8) 100 m OSFP, QSFP-DD</v>
      </c>
      <c r="FM89" s="233">
        <f t="shared" si="213"/>
        <v>0</v>
      </c>
      <c r="FN89" s="233">
        <f t="shared" si="214"/>
        <v>0</v>
      </c>
      <c r="FO89" s="233">
        <f t="shared" si="215"/>
        <v>0</v>
      </c>
      <c r="FP89" s="233">
        <f t="shared" si="216"/>
        <v>0</v>
      </c>
      <c r="FQ89" s="233">
        <f t="shared" si="217"/>
        <v>0</v>
      </c>
      <c r="FR89" s="233">
        <f t="shared" si="218"/>
        <v>0</v>
      </c>
      <c r="FS89" s="233">
        <f t="shared" si="219"/>
        <v>0</v>
      </c>
      <c r="FT89" s="233">
        <f t="shared" si="220"/>
        <v>0</v>
      </c>
      <c r="FU89" s="233">
        <f t="shared" si="221"/>
        <v>0</v>
      </c>
      <c r="FV89" s="233">
        <f t="shared" si="222"/>
        <v>0</v>
      </c>
      <c r="FW89" s="233">
        <f t="shared" si="223"/>
        <v>0</v>
      </c>
      <c r="FY89" s="139" t="str">
        <f t="shared" si="171"/>
        <v>2x200 (400G-SR8) 100 m OSFP, QSFP-DD</v>
      </c>
      <c r="FZ89" s="233">
        <f t="shared" si="224"/>
        <v>2.3E-2</v>
      </c>
      <c r="GA89" s="233">
        <f t="shared" si="225"/>
        <v>0.06</v>
      </c>
      <c r="GB89" s="233">
        <f t="shared" si="226"/>
        <v>0</v>
      </c>
      <c r="GC89" s="233">
        <f t="shared" si="227"/>
        <v>0</v>
      </c>
      <c r="GD89" s="233">
        <f t="shared" si="228"/>
        <v>0</v>
      </c>
      <c r="GE89" s="233">
        <f t="shared" si="229"/>
        <v>0</v>
      </c>
      <c r="GF89" s="233">
        <f t="shared" si="230"/>
        <v>0</v>
      </c>
      <c r="GG89" s="233">
        <f t="shared" si="231"/>
        <v>0</v>
      </c>
      <c r="GH89" s="233">
        <f t="shared" si="232"/>
        <v>0</v>
      </c>
      <c r="GI89" s="233">
        <f t="shared" si="233"/>
        <v>0</v>
      </c>
      <c r="GJ89" s="233">
        <f t="shared" si="234"/>
        <v>0</v>
      </c>
      <c r="GL89" s="139" t="str">
        <f t="shared" si="172"/>
        <v>2x200 (400G-SR8) 100 m OSFP, QSFP-DD</v>
      </c>
      <c r="GM89" s="310">
        <f t="shared" si="235"/>
        <v>0</v>
      </c>
      <c r="GN89" s="310">
        <f t="shared" si="236"/>
        <v>0</v>
      </c>
      <c r="GO89" s="310">
        <f t="shared" si="237"/>
        <v>0</v>
      </c>
      <c r="GP89" s="310">
        <f t="shared" si="238"/>
        <v>0</v>
      </c>
      <c r="GQ89" s="310">
        <f t="shared" si="239"/>
        <v>0</v>
      </c>
      <c r="GR89" s="310">
        <f t="shared" si="240"/>
        <v>0</v>
      </c>
      <c r="GS89" s="310">
        <f t="shared" si="241"/>
        <v>0</v>
      </c>
      <c r="GT89" s="310">
        <f t="shared" si="242"/>
        <v>0</v>
      </c>
      <c r="GU89" s="310">
        <f t="shared" si="243"/>
        <v>0</v>
      </c>
      <c r="GV89" s="310">
        <f t="shared" si="244"/>
        <v>0</v>
      </c>
      <c r="GW89" s="310">
        <f t="shared" si="245"/>
        <v>0</v>
      </c>
      <c r="GY89" s="139" t="str">
        <f t="shared" si="246"/>
        <v>2x200 (400G-SR8) 100 m OSFP, QSFP-DD</v>
      </c>
      <c r="GZ89" s="307">
        <f>IF(EZ89=0,"",($HE$5*10^-6*Ethernet!P757*'Lenses &amp; detectors'!EZ89))</f>
        <v>1.1108999999999998</v>
      </c>
      <c r="HA89" s="307">
        <f>IF(FA89=0,"",($HE$5*10^-6*Ethernet!Q757*'Lenses &amp; detectors'!FA89))</f>
        <v>2.34</v>
      </c>
      <c r="HB89" s="307" t="str">
        <f>IF(FB89=0,"",($HE$5*10^-6*Ethernet!R757*'Lenses &amp; detectors'!FB89))</f>
        <v/>
      </c>
      <c r="HC89" s="307" t="str">
        <f>IF(FC89=0,"",($HE$5*10^-6*Ethernet!S757*'Lenses &amp; detectors'!FC89))</f>
        <v/>
      </c>
      <c r="HD89" s="307" t="str">
        <f>IF(FD89=0,"",($HE$5*10^-6*Ethernet!T757*'Lenses &amp; detectors'!FD89))</f>
        <v/>
      </c>
      <c r="HE89" s="307" t="str">
        <f>IF(FE89=0,"",($HE$5*10^-6*Ethernet!U757*'Lenses &amp; detectors'!FE89))</f>
        <v/>
      </c>
      <c r="HF89" s="307" t="str">
        <f>IF(FF89=0,"",($HE$5*10^-6*Ethernet!V757*'Lenses &amp; detectors'!FF89))</f>
        <v/>
      </c>
      <c r="HG89" s="307" t="str">
        <f>IF(FG89=0,"",($HE$5*10^-6*Ethernet!W757*'Lenses &amp; detectors'!FG89))</f>
        <v/>
      </c>
      <c r="HH89" s="307" t="str">
        <f>IF(FH89=0,"",($HE$5*10^-6*Ethernet!X757*'Lenses &amp; detectors'!FH89))</f>
        <v/>
      </c>
      <c r="HI89" s="307" t="str">
        <f>IF(FI89=0,"",($HE$5*10^-6*Ethernet!Y757*'Lenses &amp; detectors'!FI89))</f>
        <v/>
      </c>
      <c r="HJ89" s="307" t="str">
        <f>IF(FJ89=0,"",($HE$5*10^-6*Ethernet!Z757*'Lenses &amp; detectors'!FJ89))</f>
        <v/>
      </c>
      <c r="HL89" s="139" t="str">
        <f t="shared" si="247"/>
        <v>2x200 (400G-SR8) 100 m OSFP, QSFP-DD</v>
      </c>
      <c r="HM89" s="233" t="str">
        <f t="shared" si="248"/>
        <v/>
      </c>
      <c r="HN89" s="233" t="str">
        <f t="shared" si="249"/>
        <v/>
      </c>
      <c r="HO89" s="233" t="str">
        <f t="shared" si="250"/>
        <v/>
      </c>
      <c r="HP89" s="233" t="str">
        <f t="shared" si="251"/>
        <v/>
      </c>
      <c r="HQ89" s="233" t="str">
        <f t="shared" si="252"/>
        <v/>
      </c>
      <c r="HR89" s="233" t="str">
        <f t="shared" si="253"/>
        <v/>
      </c>
      <c r="HS89" s="233" t="str">
        <f t="shared" si="254"/>
        <v/>
      </c>
      <c r="HT89" s="233" t="str">
        <f t="shared" si="255"/>
        <v/>
      </c>
      <c r="HU89" s="233" t="str">
        <f t="shared" si="256"/>
        <v/>
      </c>
      <c r="HV89" s="233" t="str">
        <f t="shared" si="257"/>
        <v/>
      </c>
      <c r="HW89" s="233" t="str">
        <f t="shared" si="258"/>
        <v/>
      </c>
      <c r="HY89" s="139" t="str">
        <f t="shared" si="259"/>
        <v>2x200 (400G-SR8) 100 m OSFP, QSFP-DD</v>
      </c>
      <c r="HZ89" s="233">
        <f t="shared" si="260"/>
        <v>0.5</v>
      </c>
      <c r="IA89" s="233">
        <f t="shared" si="261"/>
        <v>0.5</v>
      </c>
      <c r="IB89" s="233" t="str">
        <f t="shared" si="262"/>
        <v/>
      </c>
      <c r="IC89" s="233" t="str">
        <f t="shared" si="263"/>
        <v/>
      </c>
      <c r="ID89" s="233" t="str">
        <f t="shared" si="264"/>
        <v/>
      </c>
      <c r="IE89" s="233" t="str">
        <f t="shared" si="265"/>
        <v/>
      </c>
      <c r="IF89" s="233" t="str">
        <f t="shared" si="266"/>
        <v/>
      </c>
      <c r="IG89" s="233" t="str">
        <f t="shared" si="267"/>
        <v/>
      </c>
      <c r="IH89" s="233" t="str">
        <f t="shared" si="268"/>
        <v/>
      </c>
      <c r="II89" s="233" t="str">
        <f t="shared" si="269"/>
        <v/>
      </c>
      <c r="IJ89" s="233" t="str">
        <f t="shared" si="270"/>
        <v/>
      </c>
      <c r="IL89" s="139" t="str">
        <f t="shared" si="271"/>
        <v>2x200 (400G-SR8) 100 m OSFP, QSFP-DD</v>
      </c>
      <c r="IM89" s="233" t="str">
        <f t="shared" si="272"/>
        <v/>
      </c>
      <c r="IN89" s="233" t="str">
        <f t="shared" si="273"/>
        <v/>
      </c>
      <c r="IO89" s="233" t="str">
        <f t="shared" si="274"/>
        <v/>
      </c>
      <c r="IP89" s="233" t="str">
        <f t="shared" si="275"/>
        <v/>
      </c>
      <c r="IQ89" s="233" t="str">
        <f t="shared" si="276"/>
        <v/>
      </c>
      <c r="IR89" s="233" t="str">
        <f t="shared" si="277"/>
        <v/>
      </c>
      <c r="IS89" s="233" t="str">
        <f t="shared" si="278"/>
        <v/>
      </c>
      <c r="IT89" s="233" t="str">
        <f t="shared" si="279"/>
        <v/>
      </c>
      <c r="IU89" s="233" t="str">
        <f t="shared" si="280"/>
        <v/>
      </c>
      <c r="IV89" s="233" t="str">
        <f t="shared" si="281"/>
        <v/>
      </c>
      <c r="IW89" s="233" t="str">
        <f t="shared" si="282"/>
        <v/>
      </c>
      <c r="IY89" s="139" t="str">
        <f t="shared" si="283"/>
        <v>2x200 (400G-SR8) 100 m OSFP, QSFP-DD</v>
      </c>
      <c r="IZ89" s="233">
        <f t="shared" si="284"/>
        <v>48.29999999999999</v>
      </c>
      <c r="JA89" s="233">
        <f t="shared" si="285"/>
        <v>39</v>
      </c>
      <c r="JB89" s="233" t="str">
        <f t="shared" si="286"/>
        <v/>
      </c>
      <c r="JC89" s="233" t="str">
        <f t="shared" si="287"/>
        <v/>
      </c>
      <c r="JD89" s="233" t="str">
        <f t="shared" si="288"/>
        <v/>
      </c>
      <c r="JE89" s="233" t="str">
        <f t="shared" si="289"/>
        <v/>
      </c>
      <c r="JF89" s="233" t="str">
        <f t="shared" si="290"/>
        <v/>
      </c>
      <c r="JG89" s="233" t="str">
        <f t="shared" si="291"/>
        <v/>
      </c>
      <c r="JH89" s="233" t="str">
        <f t="shared" si="292"/>
        <v/>
      </c>
      <c r="JI89" s="233" t="str">
        <f t="shared" si="293"/>
        <v/>
      </c>
      <c r="JJ89" s="233" t="str">
        <f t="shared" si="294"/>
        <v/>
      </c>
    </row>
    <row r="90" spans="1:270">
      <c r="A90" s="110" t="s">
        <v>34</v>
      </c>
      <c r="B90" s="139" t="str">
        <f>Ethernet!B238</f>
        <v>400G SR4.2 100 m OSFP, QSFP-DD</v>
      </c>
      <c r="C90" s="210">
        <f>Ethernet!C238</f>
        <v>0</v>
      </c>
      <c r="D90" s="210">
        <f>Ethernet!D238</f>
        <v>0</v>
      </c>
      <c r="E90" s="210">
        <f>Ethernet!E238</f>
        <v>0</v>
      </c>
      <c r="F90" s="210">
        <f>Ethernet!F238</f>
        <v>0</v>
      </c>
      <c r="G90" s="210">
        <f>Ethernet!G238</f>
        <v>0</v>
      </c>
      <c r="H90" s="210">
        <f>Ethernet!H238</f>
        <v>0</v>
      </c>
      <c r="I90" s="210">
        <f>Ethernet!I238</f>
        <v>0</v>
      </c>
      <c r="J90" s="210">
        <f>Ethernet!J238</f>
        <v>0</v>
      </c>
      <c r="K90" s="210">
        <f>Ethernet!K238</f>
        <v>0</v>
      </c>
      <c r="L90" s="210">
        <f>Ethernet!L238</f>
        <v>0</v>
      </c>
      <c r="M90" s="210">
        <f>Ethernet!M238</f>
        <v>0</v>
      </c>
      <c r="O90" s="139" t="str">
        <f t="shared" si="173"/>
        <v>400G SR4.2 100 m OSFP, QSFP-DD</v>
      </c>
      <c r="P90" s="210">
        <f>Ethernet!C324</f>
        <v>0</v>
      </c>
      <c r="Q90" s="210">
        <f>Ethernet!D324</f>
        <v>0</v>
      </c>
      <c r="R90" s="210">
        <f>Ethernet!E324</f>
        <v>0</v>
      </c>
      <c r="S90" s="210">
        <f>Ethernet!F324</f>
        <v>0</v>
      </c>
      <c r="T90" s="210">
        <f>Ethernet!G324</f>
        <v>0</v>
      </c>
      <c r="U90" s="210">
        <f>Ethernet!H324</f>
        <v>0</v>
      </c>
      <c r="V90" s="210">
        <f>Ethernet!I324</f>
        <v>0</v>
      </c>
      <c r="W90" s="210">
        <f>Ethernet!J324</f>
        <v>0</v>
      </c>
      <c r="X90" s="210">
        <f>Ethernet!K324</f>
        <v>0</v>
      </c>
      <c r="Y90" s="210">
        <f>Ethernet!L324</f>
        <v>0</v>
      </c>
      <c r="Z90" s="210">
        <f>Ethernet!M324</f>
        <v>0</v>
      </c>
      <c r="AB90" s="139" t="str">
        <f t="shared" si="174"/>
        <v>400G SR4.2 100 m OSFP, QSFP-DD</v>
      </c>
      <c r="AC90" s="210">
        <f>Ethernet!C152</f>
        <v>0</v>
      </c>
      <c r="AD90" s="210">
        <f>Ethernet!D152</f>
        <v>0</v>
      </c>
      <c r="AE90" s="210">
        <f>Ethernet!E152</f>
        <v>0</v>
      </c>
      <c r="AF90" s="210">
        <f>Ethernet!F152</f>
        <v>0</v>
      </c>
      <c r="AG90" s="210">
        <f>Ethernet!G152</f>
        <v>0</v>
      </c>
      <c r="AH90" s="210">
        <f>Ethernet!H152</f>
        <v>0</v>
      </c>
      <c r="AI90" s="210">
        <f>Ethernet!I152</f>
        <v>0</v>
      </c>
      <c r="AJ90" s="210">
        <f>Ethernet!J152</f>
        <v>0</v>
      </c>
      <c r="AK90" s="210">
        <f>Ethernet!K152</f>
        <v>0</v>
      </c>
      <c r="AL90" s="210">
        <f>Ethernet!L152</f>
        <v>0</v>
      </c>
      <c r="AM90" s="210">
        <f>Ethernet!M152</f>
        <v>0</v>
      </c>
      <c r="AO90" s="139" t="str">
        <f t="shared" si="175"/>
        <v>400G SR4.2 100 m OSFP, QSFP-DD</v>
      </c>
      <c r="AP90" s="210">
        <f>Ethernet!C410</f>
        <v>0</v>
      </c>
      <c r="AQ90" s="210">
        <f>Ethernet!D410</f>
        <v>0</v>
      </c>
      <c r="AR90" s="210">
        <f>Ethernet!E410</f>
        <v>0</v>
      </c>
      <c r="AS90" s="210">
        <f>Ethernet!F410</f>
        <v>0</v>
      </c>
      <c r="AT90" s="210">
        <f>Ethernet!G410</f>
        <v>0</v>
      </c>
      <c r="AU90" s="210">
        <f>Ethernet!H410</f>
        <v>0</v>
      </c>
      <c r="AV90" s="210">
        <f>Ethernet!I410</f>
        <v>0</v>
      </c>
      <c r="AW90" s="210">
        <f>Ethernet!J410</f>
        <v>0</v>
      </c>
      <c r="AX90" s="210">
        <f>Ethernet!K410</f>
        <v>0</v>
      </c>
      <c r="AY90" s="210">
        <f>Ethernet!L410</f>
        <v>0</v>
      </c>
      <c r="AZ90" s="210">
        <f>Ethernet!M410</f>
        <v>0</v>
      </c>
      <c r="BB90" s="139" t="str">
        <f t="shared" si="176"/>
        <v>400G SR4.2 100 m OSFP, QSFP-DD</v>
      </c>
      <c r="BC90" s="210">
        <f>Ethernet!C496</f>
        <v>0</v>
      </c>
      <c r="BD90" s="210">
        <f>Ethernet!D496</f>
        <v>0</v>
      </c>
      <c r="BE90" s="210">
        <f>Ethernet!E496</f>
        <v>0</v>
      </c>
      <c r="BF90" s="210">
        <f>Ethernet!F496</f>
        <v>0</v>
      </c>
      <c r="BG90" s="210">
        <f>Ethernet!G496</f>
        <v>0</v>
      </c>
      <c r="BH90" s="210">
        <f>Ethernet!H496</f>
        <v>0</v>
      </c>
      <c r="BI90" s="210">
        <f>Ethernet!I496</f>
        <v>0</v>
      </c>
      <c r="BJ90" s="210">
        <f>Ethernet!J496</f>
        <v>0</v>
      </c>
      <c r="BK90" s="210">
        <f>Ethernet!K496</f>
        <v>0</v>
      </c>
      <c r="BL90" s="210">
        <f>Ethernet!L496</f>
        <v>0</v>
      </c>
      <c r="BM90" s="210">
        <f>Ethernet!M496</f>
        <v>0</v>
      </c>
      <c r="BO90" s="139" t="str">
        <f t="shared" si="177"/>
        <v>400G SR4.2 100 m OSFP, QSFP-DD</v>
      </c>
      <c r="BP90" s="272"/>
      <c r="BQ90" s="272"/>
      <c r="BR90" s="272"/>
      <c r="BS90" s="272"/>
      <c r="BT90" s="272"/>
      <c r="BU90" s="272"/>
      <c r="BV90" s="272"/>
      <c r="BW90" s="272"/>
      <c r="BX90" s="272"/>
      <c r="BY90" s="272"/>
      <c r="BZ90" s="272"/>
      <c r="CB90" s="139" t="str">
        <f t="shared" si="178"/>
        <v>400G SR4.2 100 m OSFP, QSFP-DD</v>
      </c>
      <c r="CC90" s="272"/>
      <c r="CD90" s="272"/>
      <c r="CE90" s="272"/>
      <c r="CF90" s="272"/>
      <c r="CG90" s="272"/>
      <c r="CH90" s="272"/>
      <c r="CI90" s="272"/>
      <c r="CJ90" s="272"/>
      <c r="CK90" s="272"/>
      <c r="CL90" s="272"/>
      <c r="CM90" s="272"/>
      <c r="CN90" s="214"/>
      <c r="CP90" s="270"/>
      <c r="CQ90" s="270"/>
      <c r="CR90" s="301"/>
      <c r="CS90" s="293">
        <v>1</v>
      </c>
      <c r="CT90" s="265">
        <v>1</v>
      </c>
      <c r="CU90" s="300">
        <v>1</v>
      </c>
      <c r="CV90" s="295"/>
      <c r="CW90" s="270"/>
      <c r="CX90" s="278"/>
      <c r="CY90" s="284"/>
      <c r="CZ90" s="270"/>
      <c r="DA90" s="278"/>
      <c r="DB90" s="285">
        <v>2</v>
      </c>
      <c r="DC90" s="265">
        <v>0</v>
      </c>
      <c r="DD90" s="300">
        <v>1</v>
      </c>
      <c r="DE90" s="295"/>
      <c r="DF90" s="270"/>
      <c r="DG90" s="278"/>
      <c r="DH90" s="284"/>
      <c r="DI90" s="270"/>
      <c r="DJ90" s="270"/>
      <c r="DL90" s="139" t="str">
        <f t="shared" si="156"/>
        <v>400G SR4.2 100 m OSFP, QSFP-DD</v>
      </c>
      <c r="DM90" s="210">
        <f t="shared" si="179"/>
        <v>0</v>
      </c>
      <c r="DN90" s="210">
        <f t="shared" si="180"/>
        <v>0</v>
      </c>
      <c r="DO90" s="210">
        <f t="shared" si="181"/>
        <v>0</v>
      </c>
      <c r="DP90" s="210">
        <f t="shared" si="182"/>
        <v>0</v>
      </c>
      <c r="DQ90" s="210">
        <f t="shared" si="183"/>
        <v>0</v>
      </c>
      <c r="DR90" s="210">
        <f t="shared" si="184"/>
        <v>0</v>
      </c>
      <c r="DS90" s="210">
        <f t="shared" si="185"/>
        <v>0</v>
      </c>
      <c r="DT90" s="210">
        <f t="shared" si="186"/>
        <v>0</v>
      </c>
      <c r="DU90" s="210">
        <f t="shared" si="187"/>
        <v>0</v>
      </c>
      <c r="DV90" s="210">
        <f t="shared" si="188"/>
        <v>0</v>
      </c>
      <c r="DW90" s="210">
        <f t="shared" si="189"/>
        <v>0</v>
      </c>
      <c r="DY90" s="139" t="str">
        <f t="shared" si="157"/>
        <v>400G SR4.2 100 m OSFP, QSFP-DD</v>
      </c>
      <c r="DZ90" s="210">
        <f t="shared" si="190"/>
        <v>0</v>
      </c>
      <c r="EA90" s="210">
        <f t="shared" si="191"/>
        <v>0</v>
      </c>
      <c r="EB90" s="210">
        <f t="shared" si="192"/>
        <v>0</v>
      </c>
      <c r="EC90" s="210">
        <f t="shared" si="193"/>
        <v>0</v>
      </c>
      <c r="ED90" s="210">
        <f t="shared" si="194"/>
        <v>0</v>
      </c>
      <c r="EE90" s="210">
        <f t="shared" si="195"/>
        <v>0</v>
      </c>
      <c r="EF90" s="210">
        <f t="shared" si="196"/>
        <v>0</v>
      </c>
      <c r="EG90" s="210">
        <f t="shared" si="197"/>
        <v>0</v>
      </c>
      <c r="EH90" s="210">
        <f t="shared" si="198"/>
        <v>0</v>
      </c>
      <c r="EI90" s="210">
        <f t="shared" si="199"/>
        <v>0</v>
      </c>
      <c r="EJ90" s="210">
        <f t="shared" si="200"/>
        <v>0</v>
      </c>
      <c r="EL90" s="139" t="str">
        <f t="shared" si="158"/>
        <v>400G SR4.2 100 m OSFP, QSFP-DD</v>
      </c>
      <c r="EM90" s="210">
        <f t="shared" si="201"/>
        <v>0</v>
      </c>
      <c r="EN90" s="210">
        <f t="shared" si="202"/>
        <v>0</v>
      </c>
      <c r="EO90" s="210">
        <f t="shared" si="203"/>
        <v>0</v>
      </c>
      <c r="EP90" s="210">
        <f t="shared" si="204"/>
        <v>0</v>
      </c>
      <c r="EQ90" s="210">
        <f t="shared" si="205"/>
        <v>0</v>
      </c>
      <c r="ER90" s="210">
        <f t="shared" si="206"/>
        <v>0</v>
      </c>
      <c r="ES90" s="210">
        <f t="shared" si="207"/>
        <v>0</v>
      </c>
      <c r="ET90" s="210">
        <f t="shared" si="208"/>
        <v>0</v>
      </c>
      <c r="EU90" s="210">
        <f t="shared" si="209"/>
        <v>0</v>
      </c>
      <c r="EV90" s="210">
        <f t="shared" si="210"/>
        <v>0</v>
      </c>
      <c r="EW90" s="210">
        <f t="shared" si="211"/>
        <v>0</v>
      </c>
      <c r="EY90" s="139" t="str">
        <f t="shared" si="212"/>
        <v>400G SR4.2 100 m OSFP, QSFP-DD</v>
      </c>
      <c r="EZ90" s="210">
        <f t="shared" si="159"/>
        <v>0</v>
      </c>
      <c r="FA90" s="210">
        <f t="shared" si="160"/>
        <v>0</v>
      </c>
      <c r="FB90" s="210">
        <f t="shared" si="161"/>
        <v>0</v>
      </c>
      <c r="FC90" s="210">
        <f t="shared" si="162"/>
        <v>0</v>
      </c>
      <c r="FD90" s="210">
        <f t="shared" si="163"/>
        <v>0</v>
      </c>
      <c r="FE90" s="210">
        <f t="shared" si="164"/>
        <v>0</v>
      </c>
      <c r="FF90" s="210">
        <f t="shared" si="165"/>
        <v>0</v>
      </c>
      <c r="FG90" s="210">
        <f t="shared" si="166"/>
        <v>0</v>
      </c>
      <c r="FH90" s="210">
        <f t="shared" si="167"/>
        <v>0</v>
      </c>
      <c r="FI90" s="210">
        <f t="shared" si="168"/>
        <v>0</v>
      </c>
      <c r="FJ90" s="210">
        <f t="shared" si="169"/>
        <v>0</v>
      </c>
      <c r="FL90" s="139" t="str">
        <f t="shared" si="170"/>
        <v>400G SR4.2 100 m OSFP, QSFP-DD</v>
      </c>
      <c r="FM90" s="233">
        <f t="shared" si="213"/>
        <v>0</v>
      </c>
      <c r="FN90" s="233">
        <f t="shared" si="214"/>
        <v>0</v>
      </c>
      <c r="FO90" s="233">
        <f t="shared" si="215"/>
        <v>0</v>
      </c>
      <c r="FP90" s="233">
        <f t="shared" si="216"/>
        <v>0</v>
      </c>
      <c r="FQ90" s="233">
        <f t="shared" si="217"/>
        <v>0</v>
      </c>
      <c r="FR90" s="233">
        <f t="shared" si="218"/>
        <v>0</v>
      </c>
      <c r="FS90" s="233">
        <f t="shared" si="219"/>
        <v>0</v>
      </c>
      <c r="FT90" s="233">
        <f t="shared" si="220"/>
        <v>0</v>
      </c>
      <c r="FU90" s="233">
        <f t="shared" si="221"/>
        <v>0</v>
      </c>
      <c r="FV90" s="233">
        <f t="shared" si="222"/>
        <v>0</v>
      </c>
      <c r="FW90" s="233">
        <f t="shared" si="223"/>
        <v>0</v>
      </c>
      <c r="FY90" s="139" t="str">
        <f t="shared" si="171"/>
        <v>400G SR4.2 100 m OSFP, QSFP-DD</v>
      </c>
      <c r="FZ90" s="233">
        <f t="shared" si="224"/>
        <v>0</v>
      </c>
      <c r="GA90" s="233">
        <f t="shared" si="225"/>
        <v>0</v>
      </c>
      <c r="GB90" s="233">
        <f t="shared" si="226"/>
        <v>0</v>
      </c>
      <c r="GC90" s="233">
        <f t="shared" si="227"/>
        <v>0</v>
      </c>
      <c r="GD90" s="233">
        <f t="shared" si="228"/>
        <v>0</v>
      </c>
      <c r="GE90" s="233">
        <f t="shared" si="229"/>
        <v>0</v>
      </c>
      <c r="GF90" s="233">
        <f t="shared" si="230"/>
        <v>0</v>
      </c>
      <c r="GG90" s="233">
        <f t="shared" si="231"/>
        <v>0</v>
      </c>
      <c r="GH90" s="233">
        <f t="shared" si="232"/>
        <v>0</v>
      </c>
      <c r="GI90" s="233">
        <f t="shared" si="233"/>
        <v>0</v>
      </c>
      <c r="GJ90" s="233">
        <f t="shared" si="234"/>
        <v>0</v>
      </c>
      <c r="GL90" s="139" t="str">
        <f t="shared" si="172"/>
        <v>400G SR4.2 100 m OSFP, QSFP-DD</v>
      </c>
      <c r="GM90" s="310">
        <f t="shared" si="235"/>
        <v>0</v>
      </c>
      <c r="GN90" s="310">
        <f t="shared" si="236"/>
        <v>0</v>
      </c>
      <c r="GO90" s="310">
        <f t="shared" si="237"/>
        <v>0</v>
      </c>
      <c r="GP90" s="310">
        <f t="shared" si="238"/>
        <v>0</v>
      </c>
      <c r="GQ90" s="310">
        <f t="shared" si="239"/>
        <v>0</v>
      </c>
      <c r="GR90" s="310">
        <f t="shared" si="240"/>
        <v>0</v>
      </c>
      <c r="GS90" s="310">
        <f t="shared" si="241"/>
        <v>0</v>
      </c>
      <c r="GT90" s="310">
        <f t="shared" si="242"/>
        <v>0</v>
      </c>
      <c r="GU90" s="310">
        <f t="shared" si="243"/>
        <v>0</v>
      </c>
      <c r="GV90" s="310">
        <f t="shared" si="244"/>
        <v>0</v>
      </c>
      <c r="GW90" s="310">
        <f t="shared" si="245"/>
        <v>0</v>
      </c>
      <c r="GY90" s="139" t="str">
        <f t="shared" si="246"/>
        <v>400G SR4.2 100 m OSFP, QSFP-DD</v>
      </c>
      <c r="GZ90" s="307" t="str">
        <f>IF(EZ90=0,"",($HE$5*10^-6*Ethernet!P758*'Lenses &amp; detectors'!EZ90))</f>
        <v/>
      </c>
      <c r="HA90" s="307" t="str">
        <f>IF(FA90=0,"",($HE$5*10^-6*Ethernet!Q758*'Lenses &amp; detectors'!FA90))</f>
        <v/>
      </c>
      <c r="HB90" s="307" t="str">
        <f>IF(FB90=0,"",($HE$5*10^-6*Ethernet!R758*'Lenses &amp; detectors'!FB90))</f>
        <v/>
      </c>
      <c r="HC90" s="307" t="str">
        <f>IF(FC90=0,"",($HE$5*10^-6*Ethernet!S758*'Lenses &amp; detectors'!FC90))</f>
        <v/>
      </c>
      <c r="HD90" s="307" t="str">
        <f>IF(FD90=0,"",($HE$5*10^-6*Ethernet!T758*'Lenses &amp; detectors'!FD90))</f>
        <v/>
      </c>
      <c r="HE90" s="307" t="str">
        <f>IF(FE90=0,"",($HE$5*10^-6*Ethernet!U758*'Lenses &amp; detectors'!FE90))</f>
        <v/>
      </c>
      <c r="HF90" s="307" t="str">
        <f>IF(FF90=0,"",($HE$5*10^-6*Ethernet!V758*'Lenses &amp; detectors'!FF90))</f>
        <v/>
      </c>
      <c r="HG90" s="307" t="str">
        <f>IF(FG90=0,"",($HE$5*10^-6*Ethernet!W758*'Lenses &amp; detectors'!FG90))</f>
        <v/>
      </c>
      <c r="HH90" s="307" t="str">
        <f>IF(FH90=0,"",($HE$5*10^-6*Ethernet!X758*'Lenses &amp; detectors'!FH90))</f>
        <v/>
      </c>
      <c r="HI90" s="307" t="str">
        <f>IF(FI90=0,"",($HE$5*10^-6*Ethernet!Y758*'Lenses &amp; detectors'!FI90))</f>
        <v/>
      </c>
      <c r="HJ90" s="307" t="str">
        <f>IF(FJ90=0,"",($HE$5*10^-6*Ethernet!Z758*'Lenses &amp; detectors'!FJ90))</f>
        <v/>
      </c>
      <c r="HL90" s="139" t="str">
        <f t="shared" si="247"/>
        <v>400G SR4.2 100 m OSFP, QSFP-DD</v>
      </c>
      <c r="HM90" s="233" t="str">
        <f t="shared" si="248"/>
        <v/>
      </c>
      <c r="HN90" s="233" t="str">
        <f t="shared" si="249"/>
        <v/>
      </c>
      <c r="HO90" s="233" t="str">
        <f t="shared" si="250"/>
        <v/>
      </c>
      <c r="HP90" s="233" t="str">
        <f t="shared" si="251"/>
        <v/>
      </c>
      <c r="HQ90" s="233" t="str">
        <f t="shared" si="252"/>
        <v/>
      </c>
      <c r="HR90" s="233" t="str">
        <f t="shared" si="253"/>
        <v/>
      </c>
      <c r="HS90" s="233" t="str">
        <f t="shared" si="254"/>
        <v/>
      </c>
      <c r="HT90" s="233" t="str">
        <f t="shared" si="255"/>
        <v/>
      </c>
      <c r="HU90" s="233" t="str">
        <f t="shared" si="256"/>
        <v/>
      </c>
      <c r="HV90" s="233" t="str">
        <f t="shared" si="257"/>
        <v/>
      </c>
      <c r="HW90" s="233" t="str">
        <f t="shared" si="258"/>
        <v/>
      </c>
      <c r="HY90" s="139" t="str">
        <f t="shared" si="259"/>
        <v>400G SR4.2 100 m OSFP, QSFP-DD</v>
      </c>
      <c r="HZ90" s="233" t="str">
        <f t="shared" si="260"/>
        <v/>
      </c>
      <c r="IA90" s="233" t="str">
        <f t="shared" si="261"/>
        <v/>
      </c>
      <c r="IB90" s="233" t="str">
        <f t="shared" si="262"/>
        <v/>
      </c>
      <c r="IC90" s="233" t="str">
        <f t="shared" si="263"/>
        <v/>
      </c>
      <c r="ID90" s="233" t="str">
        <f t="shared" si="264"/>
        <v/>
      </c>
      <c r="IE90" s="233" t="str">
        <f t="shared" si="265"/>
        <v/>
      </c>
      <c r="IF90" s="233" t="str">
        <f t="shared" si="266"/>
        <v/>
      </c>
      <c r="IG90" s="233" t="str">
        <f t="shared" si="267"/>
        <v/>
      </c>
      <c r="IH90" s="233" t="str">
        <f t="shared" si="268"/>
        <v/>
      </c>
      <c r="II90" s="233" t="str">
        <f t="shared" si="269"/>
        <v/>
      </c>
      <c r="IJ90" s="233" t="str">
        <f t="shared" si="270"/>
        <v/>
      </c>
      <c r="IL90" s="139" t="str">
        <f t="shared" si="271"/>
        <v>400G SR4.2 100 m OSFP, QSFP-DD</v>
      </c>
      <c r="IM90" s="233" t="str">
        <f t="shared" si="272"/>
        <v/>
      </c>
      <c r="IN90" s="233" t="str">
        <f t="shared" si="273"/>
        <v/>
      </c>
      <c r="IO90" s="233" t="str">
        <f t="shared" si="274"/>
        <v/>
      </c>
      <c r="IP90" s="233" t="str">
        <f t="shared" si="275"/>
        <v/>
      </c>
      <c r="IQ90" s="233" t="str">
        <f t="shared" si="276"/>
        <v/>
      </c>
      <c r="IR90" s="233" t="str">
        <f t="shared" si="277"/>
        <v/>
      </c>
      <c r="IS90" s="233" t="str">
        <f t="shared" si="278"/>
        <v/>
      </c>
      <c r="IT90" s="233" t="str">
        <f t="shared" si="279"/>
        <v/>
      </c>
      <c r="IU90" s="233" t="str">
        <f t="shared" si="280"/>
        <v/>
      </c>
      <c r="IV90" s="233" t="str">
        <f t="shared" si="281"/>
        <v/>
      </c>
      <c r="IW90" s="233" t="str">
        <f t="shared" si="282"/>
        <v/>
      </c>
      <c r="IY90" s="139" t="str">
        <f t="shared" si="283"/>
        <v>400G SR4.2 100 m OSFP, QSFP-DD</v>
      </c>
      <c r="IZ90" s="233" t="str">
        <f t="shared" si="284"/>
        <v/>
      </c>
      <c r="JA90" s="233" t="str">
        <f t="shared" si="285"/>
        <v/>
      </c>
      <c r="JB90" s="233" t="str">
        <f t="shared" si="286"/>
        <v/>
      </c>
      <c r="JC90" s="233" t="str">
        <f t="shared" si="287"/>
        <v/>
      </c>
      <c r="JD90" s="233" t="str">
        <f t="shared" si="288"/>
        <v/>
      </c>
      <c r="JE90" s="233" t="str">
        <f t="shared" si="289"/>
        <v/>
      </c>
      <c r="JF90" s="233" t="str">
        <f t="shared" si="290"/>
        <v/>
      </c>
      <c r="JG90" s="233" t="str">
        <f t="shared" si="291"/>
        <v/>
      </c>
      <c r="JH90" s="233" t="str">
        <f t="shared" si="292"/>
        <v/>
      </c>
      <c r="JI90" s="233" t="str">
        <f t="shared" si="293"/>
        <v/>
      </c>
      <c r="JJ90" s="233" t="str">
        <f t="shared" si="294"/>
        <v/>
      </c>
    </row>
    <row r="91" spans="1:270">
      <c r="A91" s="110" t="s">
        <v>34</v>
      </c>
      <c r="B91" s="139" t="str">
        <f>Ethernet!B239</f>
        <v>400G DR4 500 m OSFP, QSFP-DD, QSFP112</v>
      </c>
      <c r="C91" s="210">
        <f>Ethernet!C239</f>
        <v>0</v>
      </c>
      <c r="D91" s="210">
        <f>Ethernet!D239</f>
        <v>0</v>
      </c>
      <c r="E91" s="210">
        <f>Ethernet!E239</f>
        <v>0</v>
      </c>
      <c r="F91" s="210">
        <f>Ethernet!F239</f>
        <v>0</v>
      </c>
      <c r="G91" s="210">
        <f>Ethernet!G239</f>
        <v>0</v>
      </c>
      <c r="H91" s="210">
        <f>Ethernet!H239</f>
        <v>0</v>
      </c>
      <c r="I91" s="210">
        <f>Ethernet!I239</f>
        <v>0</v>
      </c>
      <c r="J91" s="210">
        <f>Ethernet!J239</f>
        <v>0</v>
      </c>
      <c r="K91" s="210">
        <f>Ethernet!K239</f>
        <v>0</v>
      </c>
      <c r="L91" s="210">
        <f>Ethernet!L239</f>
        <v>0</v>
      </c>
      <c r="M91" s="210">
        <f>Ethernet!M239</f>
        <v>0</v>
      </c>
      <c r="O91" s="139" t="str">
        <f t="shared" si="173"/>
        <v>400G DR4 500 m OSFP, QSFP-DD, QSFP112</v>
      </c>
      <c r="P91" s="210">
        <f>Ethernet!C325</f>
        <v>2000</v>
      </c>
      <c r="Q91" s="210">
        <f>Ethernet!D325</f>
        <v>29283</v>
      </c>
      <c r="R91" s="210">
        <f>Ethernet!E325</f>
        <v>0</v>
      </c>
      <c r="S91" s="210">
        <f>Ethernet!F325</f>
        <v>0</v>
      </c>
      <c r="T91" s="210">
        <f>Ethernet!G325</f>
        <v>0</v>
      </c>
      <c r="U91" s="210">
        <f>Ethernet!H325</f>
        <v>0</v>
      </c>
      <c r="V91" s="210">
        <f>Ethernet!I325</f>
        <v>0</v>
      </c>
      <c r="W91" s="210">
        <f>Ethernet!J325</f>
        <v>0</v>
      </c>
      <c r="X91" s="210">
        <f>Ethernet!K325</f>
        <v>0</v>
      </c>
      <c r="Y91" s="210">
        <f>Ethernet!L325</f>
        <v>0</v>
      </c>
      <c r="Z91" s="210">
        <f>Ethernet!M325</f>
        <v>0</v>
      </c>
      <c r="AB91" s="139" t="str">
        <f t="shared" si="174"/>
        <v>400G DR4 500 m OSFP, QSFP-DD, QSFP112</v>
      </c>
      <c r="AC91" s="210">
        <f>Ethernet!C153</f>
        <v>0</v>
      </c>
      <c r="AD91" s="210">
        <f>Ethernet!D153</f>
        <v>0</v>
      </c>
      <c r="AE91" s="210">
        <f>Ethernet!E153</f>
        <v>0</v>
      </c>
      <c r="AF91" s="210">
        <f>Ethernet!F153</f>
        <v>0</v>
      </c>
      <c r="AG91" s="210">
        <f>Ethernet!G153</f>
        <v>0</v>
      </c>
      <c r="AH91" s="210">
        <f>Ethernet!H153</f>
        <v>0</v>
      </c>
      <c r="AI91" s="210">
        <f>Ethernet!I153</f>
        <v>0</v>
      </c>
      <c r="AJ91" s="210">
        <f>Ethernet!J153</f>
        <v>0</v>
      </c>
      <c r="AK91" s="210">
        <f>Ethernet!K153</f>
        <v>0</v>
      </c>
      <c r="AL91" s="210">
        <f>Ethernet!L153</f>
        <v>0</v>
      </c>
      <c r="AM91" s="210">
        <f>Ethernet!M153</f>
        <v>0</v>
      </c>
      <c r="AO91" s="139" t="str">
        <f t="shared" si="175"/>
        <v>400G DR4 500 m OSFP, QSFP-DD, QSFP112</v>
      </c>
      <c r="AP91" s="210">
        <f>Ethernet!C411</f>
        <v>0</v>
      </c>
      <c r="AQ91" s="210">
        <f>Ethernet!D411</f>
        <v>0</v>
      </c>
      <c r="AR91" s="210">
        <f>Ethernet!E411</f>
        <v>0</v>
      </c>
      <c r="AS91" s="210">
        <f>Ethernet!F411</f>
        <v>0</v>
      </c>
      <c r="AT91" s="210">
        <f>Ethernet!G411</f>
        <v>0</v>
      </c>
      <c r="AU91" s="210">
        <f>Ethernet!H411</f>
        <v>0</v>
      </c>
      <c r="AV91" s="210">
        <f>Ethernet!I411</f>
        <v>0</v>
      </c>
      <c r="AW91" s="210">
        <f>Ethernet!J411</f>
        <v>0</v>
      </c>
      <c r="AX91" s="210">
        <f>Ethernet!K411</f>
        <v>0</v>
      </c>
      <c r="AY91" s="210">
        <f>Ethernet!L411</f>
        <v>0</v>
      </c>
      <c r="AZ91" s="210">
        <f>Ethernet!M411</f>
        <v>0</v>
      </c>
      <c r="BB91" s="139" t="str">
        <f t="shared" si="176"/>
        <v>400G DR4 500 m OSFP, QSFP-DD, QSFP112</v>
      </c>
      <c r="BC91" s="210">
        <f>Ethernet!C497</f>
        <v>0</v>
      </c>
      <c r="BD91" s="210">
        <f>Ethernet!D497</f>
        <v>0</v>
      </c>
      <c r="BE91" s="210">
        <f>Ethernet!E497</f>
        <v>0</v>
      </c>
      <c r="BF91" s="210">
        <f>Ethernet!F497</f>
        <v>0</v>
      </c>
      <c r="BG91" s="210">
        <f>Ethernet!G497</f>
        <v>0</v>
      </c>
      <c r="BH91" s="210">
        <f>Ethernet!H497</f>
        <v>0</v>
      </c>
      <c r="BI91" s="210">
        <f>Ethernet!I497</f>
        <v>0</v>
      </c>
      <c r="BJ91" s="210">
        <f>Ethernet!J497</f>
        <v>0</v>
      </c>
      <c r="BK91" s="210">
        <f>Ethernet!K497</f>
        <v>0</v>
      </c>
      <c r="BL91" s="210">
        <f>Ethernet!L497</f>
        <v>0</v>
      </c>
      <c r="BM91" s="210">
        <f>Ethernet!M497</f>
        <v>0</v>
      </c>
      <c r="BO91" s="139" t="str">
        <f t="shared" si="177"/>
        <v>400G DR4 500 m OSFP, QSFP-DD, QSFP112</v>
      </c>
      <c r="BP91" s="272"/>
      <c r="BQ91" s="272"/>
      <c r="BR91" s="272"/>
      <c r="BS91" s="272"/>
      <c r="BT91" s="272"/>
      <c r="BU91" s="272"/>
      <c r="BV91" s="272"/>
      <c r="BW91" s="272"/>
      <c r="BX91" s="272"/>
      <c r="BY91" s="272"/>
      <c r="BZ91" s="272"/>
      <c r="CB91" s="139" t="str">
        <f t="shared" si="178"/>
        <v>400G DR4 500 m OSFP, QSFP-DD, QSFP112</v>
      </c>
      <c r="CC91" s="272"/>
      <c r="CD91" s="272"/>
      <c r="CE91" s="272"/>
      <c r="CF91" s="272"/>
      <c r="CG91" s="272"/>
      <c r="CH91" s="272"/>
      <c r="CI91" s="272"/>
      <c r="CJ91" s="272"/>
      <c r="CK91" s="272"/>
      <c r="CL91" s="272"/>
      <c r="CM91" s="272"/>
      <c r="CN91" s="214"/>
      <c r="CP91" s="270"/>
      <c r="CQ91" s="270"/>
      <c r="CR91" s="301"/>
      <c r="CS91" s="293">
        <v>1</v>
      </c>
      <c r="CT91" s="265">
        <v>1</v>
      </c>
      <c r="CU91" s="300">
        <v>1</v>
      </c>
      <c r="CV91" s="293">
        <v>2</v>
      </c>
      <c r="CW91" s="265">
        <v>0</v>
      </c>
      <c r="CX91" s="279">
        <v>1</v>
      </c>
      <c r="CY91" s="284"/>
      <c r="CZ91" s="270"/>
      <c r="DA91" s="278"/>
      <c r="DB91" s="285">
        <v>2</v>
      </c>
      <c r="DC91" s="265">
        <v>0</v>
      </c>
      <c r="DD91" s="300">
        <v>1</v>
      </c>
      <c r="DE91" s="295"/>
      <c r="DF91" s="270"/>
      <c r="DG91" s="278"/>
      <c r="DH91" s="284"/>
      <c r="DI91" s="270"/>
      <c r="DJ91" s="270"/>
      <c r="DL91" s="139" t="str">
        <f t="shared" si="156"/>
        <v>400G DR4 500 m OSFP, QSFP-DD, QSFP112</v>
      </c>
      <c r="DM91" s="210">
        <f t="shared" si="179"/>
        <v>2000</v>
      </c>
      <c r="DN91" s="210">
        <f t="shared" si="180"/>
        <v>29283</v>
      </c>
      <c r="DO91" s="210">
        <f t="shared" si="181"/>
        <v>0</v>
      </c>
      <c r="DP91" s="210">
        <f t="shared" si="182"/>
        <v>0</v>
      </c>
      <c r="DQ91" s="210">
        <f t="shared" si="183"/>
        <v>0</v>
      </c>
      <c r="DR91" s="210">
        <f t="shared" si="184"/>
        <v>0</v>
      </c>
      <c r="DS91" s="210">
        <f t="shared" si="185"/>
        <v>0</v>
      </c>
      <c r="DT91" s="210">
        <f t="shared" si="186"/>
        <v>0</v>
      </c>
      <c r="DU91" s="210">
        <f t="shared" si="187"/>
        <v>0</v>
      </c>
      <c r="DV91" s="210">
        <f t="shared" si="188"/>
        <v>0</v>
      </c>
      <c r="DW91" s="210">
        <f t="shared" si="189"/>
        <v>0</v>
      </c>
      <c r="DY91" s="139" t="str">
        <f t="shared" si="157"/>
        <v>400G DR4 500 m OSFP, QSFP-DD, QSFP112</v>
      </c>
      <c r="DZ91" s="210">
        <f t="shared" si="190"/>
        <v>0</v>
      </c>
      <c r="EA91" s="210">
        <f t="shared" si="191"/>
        <v>0</v>
      </c>
      <c r="EB91" s="210">
        <f t="shared" si="192"/>
        <v>0</v>
      </c>
      <c r="EC91" s="210">
        <f t="shared" si="193"/>
        <v>0</v>
      </c>
      <c r="ED91" s="210">
        <f t="shared" si="194"/>
        <v>0</v>
      </c>
      <c r="EE91" s="210">
        <f t="shared" si="195"/>
        <v>0</v>
      </c>
      <c r="EF91" s="210">
        <f t="shared" si="196"/>
        <v>0</v>
      </c>
      <c r="EG91" s="210">
        <f t="shared" si="197"/>
        <v>0</v>
      </c>
      <c r="EH91" s="210">
        <f t="shared" si="198"/>
        <v>0</v>
      </c>
      <c r="EI91" s="210">
        <f t="shared" si="199"/>
        <v>0</v>
      </c>
      <c r="EJ91" s="210">
        <f t="shared" si="200"/>
        <v>0</v>
      </c>
      <c r="EL91" s="139" t="str">
        <f t="shared" si="158"/>
        <v>400G DR4 500 m OSFP, QSFP-DD, QSFP112</v>
      </c>
      <c r="EM91" s="210">
        <f t="shared" si="201"/>
        <v>2000</v>
      </c>
      <c r="EN91" s="210">
        <f t="shared" si="202"/>
        <v>29283</v>
      </c>
      <c r="EO91" s="210">
        <f t="shared" si="203"/>
        <v>0</v>
      </c>
      <c r="EP91" s="210">
        <f t="shared" si="204"/>
        <v>0</v>
      </c>
      <c r="EQ91" s="210">
        <f t="shared" si="205"/>
        <v>0</v>
      </c>
      <c r="ER91" s="210">
        <f t="shared" si="206"/>
        <v>0</v>
      </c>
      <c r="ES91" s="210">
        <f t="shared" si="207"/>
        <v>0</v>
      </c>
      <c r="ET91" s="210">
        <f t="shared" si="208"/>
        <v>0</v>
      </c>
      <c r="EU91" s="210">
        <f t="shared" si="209"/>
        <v>0</v>
      </c>
      <c r="EV91" s="210">
        <f t="shared" si="210"/>
        <v>0</v>
      </c>
      <c r="EW91" s="210">
        <f t="shared" si="211"/>
        <v>0</v>
      </c>
      <c r="EY91" s="139" t="str">
        <f t="shared" si="212"/>
        <v>400G DR4 500 m OSFP, QSFP-DD, QSFP112</v>
      </c>
      <c r="EZ91" s="210">
        <f t="shared" si="159"/>
        <v>2000</v>
      </c>
      <c r="FA91" s="210">
        <f t="shared" si="160"/>
        <v>29283</v>
      </c>
      <c r="FB91" s="210">
        <f t="shared" si="161"/>
        <v>0</v>
      </c>
      <c r="FC91" s="210">
        <f t="shared" si="162"/>
        <v>0</v>
      </c>
      <c r="FD91" s="210">
        <f t="shared" si="163"/>
        <v>0</v>
      </c>
      <c r="FE91" s="210">
        <f t="shared" si="164"/>
        <v>0</v>
      </c>
      <c r="FF91" s="210">
        <f t="shared" si="165"/>
        <v>0</v>
      </c>
      <c r="FG91" s="210">
        <f t="shared" si="166"/>
        <v>0</v>
      </c>
      <c r="FH91" s="210">
        <f t="shared" si="167"/>
        <v>0</v>
      </c>
      <c r="FI91" s="210">
        <f t="shared" si="168"/>
        <v>0</v>
      </c>
      <c r="FJ91" s="210">
        <f t="shared" si="169"/>
        <v>0</v>
      </c>
      <c r="FL91" s="139" t="str">
        <f t="shared" si="170"/>
        <v>400G DR4 500 m OSFP, QSFP-DD, QSFP112</v>
      </c>
      <c r="FM91" s="233">
        <f t="shared" si="213"/>
        <v>6.0000000000000001E-3</v>
      </c>
      <c r="FN91" s="233">
        <f t="shared" si="214"/>
        <v>8.7848999999999997E-2</v>
      </c>
      <c r="FO91" s="233">
        <f t="shared" si="215"/>
        <v>0</v>
      </c>
      <c r="FP91" s="233">
        <f t="shared" si="216"/>
        <v>0</v>
      </c>
      <c r="FQ91" s="233">
        <f t="shared" si="217"/>
        <v>0</v>
      </c>
      <c r="FR91" s="233">
        <f t="shared" si="218"/>
        <v>0</v>
      </c>
      <c r="FS91" s="233">
        <f t="shared" si="219"/>
        <v>0</v>
      </c>
      <c r="FT91" s="233">
        <f t="shared" si="220"/>
        <v>0</v>
      </c>
      <c r="FU91" s="233">
        <f t="shared" si="221"/>
        <v>0</v>
      </c>
      <c r="FV91" s="233">
        <f t="shared" si="222"/>
        <v>0</v>
      </c>
      <c r="FW91" s="233">
        <f t="shared" si="223"/>
        <v>0</v>
      </c>
      <c r="FY91" s="139" t="str">
        <f t="shared" si="171"/>
        <v>400G DR4 500 m OSFP, QSFP-DD, QSFP112</v>
      </c>
      <c r="FZ91" s="233">
        <f t="shared" si="224"/>
        <v>0</v>
      </c>
      <c r="GA91" s="233">
        <f t="shared" si="225"/>
        <v>0</v>
      </c>
      <c r="GB91" s="233">
        <f t="shared" si="226"/>
        <v>0</v>
      </c>
      <c r="GC91" s="233">
        <f t="shared" si="227"/>
        <v>0</v>
      </c>
      <c r="GD91" s="233">
        <f t="shared" si="228"/>
        <v>0</v>
      </c>
      <c r="GE91" s="233">
        <f t="shared" si="229"/>
        <v>0</v>
      </c>
      <c r="GF91" s="233">
        <f t="shared" si="230"/>
        <v>0</v>
      </c>
      <c r="GG91" s="233">
        <f t="shared" si="231"/>
        <v>0</v>
      </c>
      <c r="GH91" s="233">
        <f t="shared" si="232"/>
        <v>0</v>
      </c>
      <c r="GI91" s="233">
        <f t="shared" si="233"/>
        <v>0</v>
      </c>
      <c r="GJ91" s="233">
        <f t="shared" si="234"/>
        <v>0</v>
      </c>
      <c r="GL91" s="139" t="str">
        <f t="shared" si="172"/>
        <v>400G DR4 500 m OSFP, QSFP-DD, QSFP112</v>
      </c>
      <c r="GM91" s="310">
        <f t="shared" si="235"/>
        <v>0.01</v>
      </c>
      <c r="GN91" s="310">
        <f t="shared" si="236"/>
        <v>0.14641499999999999</v>
      </c>
      <c r="GO91" s="310">
        <f t="shared" si="237"/>
        <v>0</v>
      </c>
      <c r="GP91" s="310">
        <f t="shared" si="238"/>
        <v>0</v>
      </c>
      <c r="GQ91" s="310">
        <f t="shared" si="239"/>
        <v>0</v>
      </c>
      <c r="GR91" s="310">
        <f t="shared" si="240"/>
        <v>0</v>
      </c>
      <c r="GS91" s="310">
        <f t="shared" si="241"/>
        <v>0</v>
      </c>
      <c r="GT91" s="310">
        <f t="shared" si="242"/>
        <v>0</v>
      </c>
      <c r="GU91" s="310">
        <f t="shared" si="243"/>
        <v>0</v>
      </c>
      <c r="GV91" s="310">
        <f t="shared" si="244"/>
        <v>0</v>
      </c>
      <c r="GW91" s="310">
        <f t="shared" si="245"/>
        <v>0</v>
      </c>
      <c r="GY91" s="139" t="str">
        <f t="shared" si="246"/>
        <v>400G DR4 500 m OSFP, QSFP-DD, QSFP112</v>
      </c>
      <c r="GZ91" s="307">
        <f>IF(EZ91=0,"",($HE$5*10^-6*Ethernet!P759*'Lenses &amp; detectors'!EZ91))</f>
        <v>0.16500000000000001</v>
      </c>
      <c r="HA91" s="307">
        <f>IF(FA91=0,"",($HE$5*10^-6*Ethernet!Q759*'Lenses &amp; detectors'!FA91))</f>
        <v>1.7905420222500001</v>
      </c>
      <c r="HB91" s="307" t="str">
        <f>IF(FB91=0,"",($HE$5*10^-6*Ethernet!R759*'Lenses &amp; detectors'!FB91))</f>
        <v/>
      </c>
      <c r="HC91" s="307" t="str">
        <f>IF(FC91=0,"",($HE$5*10^-6*Ethernet!S759*'Lenses &amp; detectors'!FC91))</f>
        <v/>
      </c>
      <c r="HD91" s="307" t="str">
        <f>IF(FD91=0,"",($HE$5*10^-6*Ethernet!T759*'Lenses &amp; detectors'!FD91))</f>
        <v/>
      </c>
      <c r="HE91" s="307" t="str">
        <f>IF(FE91=0,"",($HE$5*10^-6*Ethernet!U759*'Lenses &amp; detectors'!FE91))</f>
        <v/>
      </c>
      <c r="HF91" s="307" t="str">
        <f>IF(FF91=0,"",($HE$5*10^-6*Ethernet!V759*'Lenses &amp; detectors'!FF91))</f>
        <v/>
      </c>
      <c r="HG91" s="307" t="str">
        <f>IF(FG91=0,"",($HE$5*10^-6*Ethernet!W759*'Lenses &amp; detectors'!FG91))</f>
        <v/>
      </c>
      <c r="HH91" s="307" t="str">
        <f>IF(FH91=0,"",($HE$5*10^-6*Ethernet!X759*'Lenses &amp; detectors'!FH91))</f>
        <v/>
      </c>
      <c r="HI91" s="307" t="str">
        <f>IF(FI91=0,"",($HE$5*10^-6*Ethernet!Y759*'Lenses &amp; detectors'!FI91))</f>
        <v/>
      </c>
      <c r="HJ91" s="307" t="str">
        <f>IF(FJ91=0,"",($HE$5*10^-6*Ethernet!Z759*'Lenses &amp; detectors'!FJ91))</f>
        <v/>
      </c>
      <c r="HL91" s="139" t="str">
        <f t="shared" si="247"/>
        <v>400G DR4 500 m OSFP, QSFP-DD, QSFP112</v>
      </c>
      <c r="HM91" s="233">
        <f t="shared" si="248"/>
        <v>3</v>
      </c>
      <c r="HN91" s="233">
        <f t="shared" si="249"/>
        <v>3</v>
      </c>
      <c r="HO91" s="233" t="str">
        <f t="shared" si="250"/>
        <v/>
      </c>
      <c r="HP91" s="233" t="str">
        <f t="shared" si="251"/>
        <v/>
      </c>
      <c r="HQ91" s="233" t="str">
        <f t="shared" si="252"/>
        <v/>
      </c>
      <c r="HR91" s="233" t="str">
        <f t="shared" si="253"/>
        <v/>
      </c>
      <c r="HS91" s="233" t="str">
        <f t="shared" si="254"/>
        <v/>
      </c>
      <c r="HT91" s="233" t="str">
        <f t="shared" si="255"/>
        <v/>
      </c>
      <c r="HU91" s="233" t="str">
        <f t="shared" si="256"/>
        <v/>
      </c>
      <c r="HV91" s="233" t="str">
        <f t="shared" si="257"/>
        <v/>
      </c>
      <c r="HW91" s="233" t="str">
        <f t="shared" si="258"/>
        <v/>
      </c>
      <c r="HY91" s="139" t="str">
        <f t="shared" si="259"/>
        <v>400G DR4 500 m OSFP, QSFP-DD, QSFP112</v>
      </c>
      <c r="HZ91" s="233" t="str">
        <f t="shared" si="260"/>
        <v/>
      </c>
      <c r="IA91" s="233" t="str">
        <f t="shared" si="261"/>
        <v/>
      </c>
      <c r="IB91" s="233" t="str">
        <f t="shared" si="262"/>
        <v/>
      </c>
      <c r="IC91" s="233" t="str">
        <f t="shared" si="263"/>
        <v/>
      </c>
      <c r="ID91" s="233" t="str">
        <f t="shared" si="264"/>
        <v/>
      </c>
      <c r="IE91" s="233" t="str">
        <f t="shared" si="265"/>
        <v/>
      </c>
      <c r="IF91" s="233" t="str">
        <f t="shared" si="266"/>
        <v/>
      </c>
      <c r="IG91" s="233" t="str">
        <f t="shared" si="267"/>
        <v/>
      </c>
      <c r="IH91" s="233" t="str">
        <f t="shared" si="268"/>
        <v/>
      </c>
      <c r="II91" s="233" t="str">
        <f t="shared" si="269"/>
        <v/>
      </c>
      <c r="IJ91" s="233" t="str">
        <f t="shared" si="270"/>
        <v/>
      </c>
      <c r="IL91" s="139" t="str">
        <f t="shared" si="271"/>
        <v>400G DR4 500 m OSFP, QSFP-DD, QSFP112</v>
      </c>
      <c r="IM91" s="233">
        <f t="shared" si="272"/>
        <v>5</v>
      </c>
      <c r="IN91" s="233">
        <f t="shared" si="273"/>
        <v>5</v>
      </c>
      <c r="IO91" s="233" t="str">
        <f t="shared" si="274"/>
        <v/>
      </c>
      <c r="IP91" s="233" t="str">
        <f t="shared" si="275"/>
        <v/>
      </c>
      <c r="IQ91" s="233" t="str">
        <f t="shared" si="276"/>
        <v/>
      </c>
      <c r="IR91" s="233" t="str">
        <f t="shared" si="277"/>
        <v/>
      </c>
      <c r="IS91" s="233" t="str">
        <f t="shared" si="278"/>
        <v/>
      </c>
      <c r="IT91" s="233" t="str">
        <f t="shared" si="279"/>
        <v/>
      </c>
      <c r="IU91" s="233" t="str">
        <f t="shared" si="280"/>
        <v/>
      </c>
      <c r="IV91" s="233" t="str">
        <f t="shared" si="281"/>
        <v/>
      </c>
      <c r="IW91" s="233" t="str">
        <f t="shared" si="282"/>
        <v/>
      </c>
      <c r="IY91" s="139" t="str">
        <f t="shared" si="283"/>
        <v>400G DR4 500 m OSFP, QSFP-DD, QSFP112</v>
      </c>
      <c r="IZ91" s="233">
        <f t="shared" si="284"/>
        <v>82.5</v>
      </c>
      <c r="JA91" s="233">
        <f t="shared" si="285"/>
        <v>61.146126498309606</v>
      </c>
      <c r="JB91" s="233" t="str">
        <f t="shared" si="286"/>
        <v/>
      </c>
      <c r="JC91" s="233" t="str">
        <f t="shared" si="287"/>
        <v/>
      </c>
      <c r="JD91" s="233" t="str">
        <f t="shared" si="288"/>
        <v/>
      </c>
      <c r="JE91" s="233" t="str">
        <f t="shared" si="289"/>
        <v/>
      </c>
      <c r="JF91" s="233" t="str">
        <f t="shared" si="290"/>
        <v/>
      </c>
      <c r="JG91" s="233" t="str">
        <f t="shared" si="291"/>
        <v/>
      </c>
      <c r="JH91" s="233" t="str">
        <f t="shared" si="292"/>
        <v/>
      </c>
      <c r="JI91" s="233" t="str">
        <f t="shared" si="293"/>
        <v/>
      </c>
      <c r="JJ91" s="233" t="str">
        <f t="shared" si="294"/>
        <v/>
      </c>
    </row>
    <row r="92" spans="1:270">
      <c r="A92" s="110" t="s">
        <v>34</v>
      </c>
      <c r="B92" s="139" t="str">
        <f>Ethernet!B240</f>
        <v>2x(200G FR4) 2 km OSFP</v>
      </c>
      <c r="C92" s="210">
        <f>Ethernet!C240</f>
        <v>0</v>
      </c>
      <c r="D92" s="210">
        <f>Ethernet!D240</f>
        <v>0</v>
      </c>
      <c r="E92" s="210">
        <f>Ethernet!E240</f>
        <v>0</v>
      </c>
      <c r="F92" s="210">
        <f>Ethernet!F240</f>
        <v>0</v>
      </c>
      <c r="G92" s="210">
        <f>Ethernet!G240</f>
        <v>0</v>
      </c>
      <c r="H92" s="210">
        <f>Ethernet!H240</f>
        <v>0</v>
      </c>
      <c r="I92" s="210">
        <f>Ethernet!I240</f>
        <v>0</v>
      </c>
      <c r="J92" s="210">
        <f>Ethernet!J240</f>
        <v>0</v>
      </c>
      <c r="K92" s="210">
        <f>Ethernet!K240</f>
        <v>0</v>
      </c>
      <c r="L92" s="210">
        <f>Ethernet!L240</f>
        <v>0</v>
      </c>
      <c r="M92" s="210">
        <f>Ethernet!M240</f>
        <v>0</v>
      </c>
      <c r="O92" s="139" t="str">
        <f t="shared" si="173"/>
        <v>2x(200G FR4) 2 km OSFP</v>
      </c>
      <c r="P92" s="210">
        <f>Ethernet!C326</f>
        <v>12000</v>
      </c>
      <c r="Q92" s="210">
        <f>Ethernet!D326</f>
        <v>53000</v>
      </c>
      <c r="R92" s="210">
        <f>Ethernet!E326</f>
        <v>0</v>
      </c>
      <c r="S92" s="210">
        <f>Ethernet!F326</f>
        <v>0</v>
      </c>
      <c r="T92" s="210">
        <f>Ethernet!G326</f>
        <v>0</v>
      </c>
      <c r="U92" s="210">
        <f>Ethernet!H326</f>
        <v>0</v>
      </c>
      <c r="V92" s="210">
        <f>Ethernet!I326</f>
        <v>0</v>
      </c>
      <c r="W92" s="210">
        <f>Ethernet!J326</f>
        <v>0</v>
      </c>
      <c r="X92" s="210">
        <f>Ethernet!K326</f>
        <v>0</v>
      </c>
      <c r="Y92" s="210">
        <f>Ethernet!L326</f>
        <v>0</v>
      </c>
      <c r="Z92" s="210">
        <f>Ethernet!M326</f>
        <v>0</v>
      </c>
      <c r="AB92" s="139" t="str">
        <f t="shared" si="174"/>
        <v>2x(200G FR4) 2 km OSFP</v>
      </c>
      <c r="AC92" s="210">
        <f>Ethernet!C154</f>
        <v>0</v>
      </c>
      <c r="AD92" s="210">
        <f>Ethernet!D154</f>
        <v>0</v>
      </c>
      <c r="AE92" s="210">
        <f>Ethernet!E154</f>
        <v>0</v>
      </c>
      <c r="AF92" s="210">
        <f>Ethernet!F154</f>
        <v>0</v>
      </c>
      <c r="AG92" s="210">
        <f>Ethernet!G154</f>
        <v>0</v>
      </c>
      <c r="AH92" s="210">
        <f>Ethernet!H154</f>
        <v>0</v>
      </c>
      <c r="AI92" s="210">
        <f>Ethernet!I154</f>
        <v>0</v>
      </c>
      <c r="AJ92" s="210">
        <f>Ethernet!J154</f>
        <v>0</v>
      </c>
      <c r="AK92" s="210">
        <f>Ethernet!K154</f>
        <v>0</v>
      </c>
      <c r="AL92" s="210">
        <f>Ethernet!L154</f>
        <v>0</v>
      </c>
      <c r="AM92" s="210">
        <f>Ethernet!M154</f>
        <v>0</v>
      </c>
      <c r="AO92" s="139" t="str">
        <f t="shared" si="175"/>
        <v>2x(200G FR4) 2 km OSFP</v>
      </c>
      <c r="AP92" s="210">
        <f>Ethernet!C412</f>
        <v>0</v>
      </c>
      <c r="AQ92" s="210">
        <f>Ethernet!D412</f>
        <v>0</v>
      </c>
      <c r="AR92" s="210">
        <f>Ethernet!E412</f>
        <v>0</v>
      </c>
      <c r="AS92" s="210">
        <f>Ethernet!F412</f>
        <v>0</v>
      </c>
      <c r="AT92" s="210">
        <f>Ethernet!G412</f>
        <v>0</v>
      </c>
      <c r="AU92" s="210">
        <f>Ethernet!H412</f>
        <v>0</v>
      </c>
      <c r="AV92" s="210">
        <f>Ethernet!I412</f>
        <v>0</v>
      </c>
      <c r="AW92" s="210">
        <f>Ethernet!J412</f>
        <v>0</v>
      </c>
      <c r="AX92" s="210">
        <f>Ethernet!K412</f>
        <v>0</v>
      </c>
      <c r="AY92" s="210">
        <f>Ethernet!L412</f>
        <v>0</v>
      </c>
      <c r="AZ92" s="210">
        <f>Ethernet!M412</f>
        <v>0</v>
      </c>
      <c r="BB92" s="139" t="str">
        <f t="shared" si="176"/>
        <v>2x(200G FR4) 2 km OSFP</v>
      </c>
      <c r="BC92" s="210">
        <f>Ethernet!C498</f>
        <v>0</v>
      </c>
      <c r="BD92" s="210">
        <f>Ethernet!D498</f>
        <v>0</v>
      </c>
      <c r="BE92" s="210">
        <f>Ethernet!E498</f>
        <v>0</v>
      </c>
      <c r="BF92" s="210">
        <f>Ethernet!F498</f>
        <v>0</v>
      </c>
      <c r="BG92" s="210">
        <f>Ethernet!G498</f>
        <v>0</v>
      </c>
      <c r="BH92" s="210">
        <f>Ethernet!H498</f>
        <v>0</v>
      </c>
      <c r="BI92" s="210">
        <f>Ethernet!I498</f>
        <v>0</v>
      </c>
      <c r="BJ92" s="210">
        <f>Ethernet!J498</f>
        <v>0</v>
      </c>
      <c r="BK92" s="210">
        <f>Ethernet!K498</f>
        <v>0</v>
      </c>
      <c r="BL92" s="210">
        <f>Ethernet!L498</f>
        <v>0</v>
      </c>
      <c r="BM92" s="210">
        <f>Ethernet!M498</f>
        <v>0</v>
      </c>
      <c r="BO92" s="139" t="str">
        <f t="shared" si="177"/>
        <v>2x(200G FR4) 2 km OSFP</v>
      </c>
      <c r="BP92" s="272"/>
      <c r="BQ92" s="272"/>
      <c r="BR92" s="272"/>
      <c r="BS92" s="272"/>
      <c r="BT92" s="272"/>
      <c r="BU92" s="272"/>
      <c r="BV92" s="272"/>
      <c r="BW92" s="272"/>
      <c r="BX92" s="272"/>
      <c r="BY92" s="272"/>
      <c r="BZ92" s="272"/>
      <c r="CB92" s="139" t="str">
        <f t="shared" si="178"/>
        <v>2x(200G FR4) 2 km OSFP</v>
      </c>
      <c r="CC92" s="272"/>
      <c r="CD92" s="272"/>
      <c r="CE92" s="272"/>
      <c r="CF92" s="272"/>
      <c r="CG92" s="272"/>
      <c r="CH92" s="272"/>
      <c r="CI92" s="272"/>
      <c r="CJ92" s="272"/>
      <c r="CK92" s="272"/>
      <c r="CL92" s="272"/>
      <c r="CM92" s="272"/>
      <c r="CN92" s="214"/>
      <c r="CP92" s="270"/>
      <c r="CQ92" s="270"/>
      <c r="CR92" s="301"/>
      <c r="CS92" s="293">
        <v>1</v>
      </c>
      <c r="CT92" s="265">
        <v>1</v>
      </c>
      <c r="CU92" s="300">
        <v>1</v>
      </c>
      <c r="CV92" s="293">
        <v>2</v>
      </c>
      <c r="CW92" s="265">
        <v>0</v>
      </c>
      <c r="CX92" s="279">
        <v>1</v>
      </c>
      <c r="CY92" s="284"/>
      <c r="CZ92" s="270"/>
      <c r="DA92" s="278"/>
      <c r="DB92" s="285">
        <v>2</v>
      </c>
      <c r="DC92" s="265">
        <v>0</v>
      </c>
      <c r="DD92" s="300">
        <v>1</v>
      </c>
      <c r="DE92" s="295"/>
      <c r="DF92" s="270"/>
      <c r="DG92" s="278"/>
      <c r="DH92" s="284"/>
      <c r="DI92" s="270"/>
      <c r="DJ92" s="270"/>
      <c r="DL92" s="139" t="str">
        <f t="shared" si="156"/>
        <v>2x(200G FR4) 2 km OSFP</v>
      </c>
      <c r="DM92" s="210">
        <f t="shared" si="179"/>
        <v>12000</v>
      </c>
      <c r="DN92" s="210">
        <f t="shared" si="180"/>
        <v>53000</v>
      </c>
      <c r="DO92" s="210">
        <f t="shared" si="181"/>
        <v>0</v>
      </c>
      <c r="DP92" s="210">
        <f t="shared" si="182"/>
        <v>0</v>
      </c>
      <c r="DQ92" s="210">
        <f t="shared" si="183"/>
        <v>0</v>
      </c>
      <c r="DR92" s="210">
        <f t="shared" si="184"/>
        <v>0</v>
      </c>
      <c r="DS92" s="210">
        <f t="shared" si="185"/>
        <v>0</v>
      </c>
      <c r="DT92" s="210">
        <f t="shared" si="186"/>
        <v>0</v>
      </c>
      <c r="DU92" s="210">
        <f t="shared" si="187"/>
        <v>0</v>
      </c>
      <c r="DV92" s="210">
        <f t="shared" si="188"/>
        <v>0</v>
      </c>
      <c r="DW92" s="210">
        <f t="shared" si="189"/>
        <v>0</v>
      </c>
      <c r="DY92" s="139" t="str">
        <f t="shared" si="157"/>
        <v>2x(200G FR4) 2 km OSFP</v>
      </c>
      <c r="DZ92" s="210">
        <f t="shared" si="190"/>
        <v>0</v>
      </c>
      <c r="EA92" s="210">
        <f t="shared" si="191"/>
        <v>0</v>
      </c>
      <c r="EB92" s="210">
        <f t="shared" si="192"/>
        <v>0</v>
      </c>
      <c r="EC92" s="210">
        <f t="shared" si="193"/>
        <v>0</v>
      </c>
      <c r="ED92" s="210">
        <f t="shared" si="194"/>
        <v>0</v>
      </c>
      <c r="EE92" s="210">
        <f t="shared" si="195"/>
        <v>0</v>
      </c>
      <c r="EF92" s="210">
        <f t="shared" si="196"/>
        <v>0</v>
      </c>
      <c r="EG92" s="210">
        <f t="shared" si="197"/>
        <v>0</v>
      </c>
      <c r="EH92" s="210">
        <f t="shared" si="198"/>
        <v>0</v>
      </c>
      <c r="EI92" s="210">
        <f t="shared" si="199"/>
        <v>0</v>
      </c>
      <c r="EJ92" s="210">
        <f t="shared" si="200"/>
        <v>0</v>
      </c>
      <c r="EL92" s="139" t="str">
        <f t="shared" si="158"/>
        <v>2x(200G FR4) 2 km OSFP</v>
      </c>
      <c r="EM92" s="210">
        <f t="shared" si="201"/>
        <v>12000</v>
      </c>
      <c r="EN92" s="210">
        <f t="shared" si="202"/>
        <v>53000</v>
      </c>
      <c r="EO92" s="210">
        <f t="shared" si="203"/>
        <v>0</v>
      </c>
      <c r="EP92" s="210">
        <f t="shared" si="204"/>
        <v>0</v>
      </c>
      <c r="EQ92" s="210">
        <f t="shared" si="205"/>
        <v>0</v>
      </c>
      <c r="ER92" s="210">
        <f t="shared" si="206"/>
        <v>0</v>
      </c>
      <c r="ES92" s="210">
        <f t="shared" si="207"/>
        <v>0</v>
      </c>
      <c r="ET92" s="210">
        <f t="shared" si="208"/>
        <v>0</v>
      </c>
      <c r="EU92" s="210">
        <f t="shared" si="209"/>
        <v>0</v>
      </c>
      <c r="EV92" s="210">
        <f t="shared" si="210"/>
        <v>0</v>
      </c>
      <c r="EW92" s="210">
        <f t="shared" si="211"/>
        <v>0</v>
      </c>
      <c r="EY92" s="139" t="str">
        <f t="shared" si="212"/>
        <v>2x(200G FR4) 2 km OSFP</v>
      </c>
      <c r="EZ92" s="210">
        <f t="shared" si="159"/>
        <v>12000</v>
      </c>
      <c r="FA92" s="210">
        <f t="shared" si="160"/>
        <v>53000</v>
      </c>
      <c r="FB92" s="210">
        <f t="shared" si="161"/>
        <v>0</v>
      </c>
      <c r="FC92" s="210">
        <f t="shared" si="162"/>
        <v>0</v>
      </c>
      <c r="FD92" s="210">
        <f t="shared" si="163"/>
        <v>0</v>
      </c>
      <c r="FE92" s="210">
        <f t="shared" si="164"/>
        <v>0</v>
      </c>
      <c r="FF92" s="210">
        <f t="shared" si="165"/>
        <v>0</v>
      </c>
      <c r="FG92" s="210">
        <f t="shared" si="166"/>
        <v>0</v>
      </c>
      <c r="FH92" s="210">
        <f t="shared" si="167"/>
        <v>0</v>
      </c>
      <c r="FI92" s="210">
        <f t="shared" si="168"/>
        <v>0</v>
      </c>
      <c r="FJ92" s="210">
        <f t="shared" si="169"/>
        <v>0</v>
      </c>
      <c r="FL92" s="139" t="str">
        <f t="shared" si="170"/>
        <v>2x(200G FR4) 2 km OSFP</v>
      </c>
      <c r="FM92" s="233">
        <f t="shared" si="213"/>
        <v>3.5999999999999997E-2</v>
      </c>
      <c r="FN92" s="233">
        <f t="shared" si="214"/>
        <v>0.159</v>
      </c>
      <c r="FO92" s="233">
        <f t="shared" si="215"/>
        <v>0</v>
      </c>
      <c r="FP92" s="233">
        <f t="shared" si="216"/>
        <v>0</v>
      </c>
      <c r="FQ92" s="233">
        <f t="shared" si="217"/>
        <v>0</v>
      </c>
      <c r="FR92" s="233">
        <f t="shared" si="218"/>
        <v>0</v>
      </c>
      <c r="FS92" s="233">
        <f t="shared" si="219"/>
        <v>0</v>
      </c>
      <c r="FT92" s="233">
        <f t="shared" si="220"/>
        <v>0</v>
      </c>
      <c r="FU92" s="233">
        <f t="shared" si="221"/>
        <v>0</v>
      </c>
      <c r="FV92" s="233">
        <f t="shared" si="222"/>
        <v>0</v>
      </c>
      <c r="FW92" s="233">
        <f t="shared" si="223"/>
        <v>0</v>
      </c>
      <c r="FY92" s="139" t="str">
        <f t="shared" si="171"/>
        <v>2x(200G FR4) 2 km OSFP</v>
      </c>
      <c r="FZ92" s="233">
        <f t="shared" si="224"/>
        <v>0</v>
      </c>
      <c r="GA92" s="233">
        <f t="shared" si="225"/>
        <v>0</v>
      </c>
      <c r="GB92" s="233">
        <f t="shared" si="226"/>
        <v>0</v>
      </c>
      <c r="GC92" s="233">
        <f t="shared" si="227"/>
        <v>0</v>
      </c>
      <c r="GD92" s="233">
        <f t="shared" si="228"/>
        <v>0</v>
      </c>
      <c r="GE92" s="233">
        <f t="shared" si="229"/>
        <v>0</v>
      </c>
      <c r="GF92" s="233">
        <f t="shared" si="230"/>
        <v>0</v>
      </c>
      <c r="GG92" s="233">
        <f t="shared" si="231"/>
        <v>0</v>
      </c>
      <c r="GH92" s="233">
        <f t="shared" si="232"/>
        <v>0</v>
      </c>
      <c r="GI92" s="233">
        <f t="shared" si="233"/>
        <v>0</v>
      </c>
      <c r="GJ92" s="233">
        <f t="shared" si="234"/>
        <v>0</v>
      </c>
      <c r="GL92" s="139" t="str">
        <f t="shared" si="172"/>
        <v>2x(200G FR4) 2 km OSFP</v>
      </c>
      <c r="GM92" s="310">
        <f t="shared" si="235"/>
        <v>0.06</v>
      </c>
      <c r="GN92" s="310">
        <f t="shared" si="236"/>
        <v>0.26500000000000001</v>
      </c>
      <c r="GO92" s="310">
        <f t="shared" si="237"/>
        <v>0</v>
      </c>
      <c r="GP92" s="310">
        <f t="shared" si="238"/>
        <v>0</v>
      </c>
      <c r="GQ92" s="310">
        <f t="shared" si="239"/>
        <v>0</v>
      </c>
      <c r="GR92" s="310">
        <f t="shared" si="240"/>
        <v>0</v>
      </c>
      <c r="GS92" s="310">
        <f t="shared" si="241"/>
        <v>0</v>
      </c>
      <c r="GT92" s="310">
        <f t="shared" si="242"/>
        <v>0</v>
      </c>
      <c r="GU92" s="310">
        <f t="shared" si="243"/>
        <v>0</v>
      </c>
      <c r="GV92" s="310">
        <f t="shared" si="244"/>
        <v>0</v>
      </c>
      <c r="GW92" s="310">
        <f t="shared" si="245"/>
        <v>0</v>
      </c>
      <c r="GY92" s="139" t="str">
        <f t="shared" si="246"/>
        <v>2x(200G FR4) 2 km OSFP</v>
      </c>
      <c r="GZ92" s="307">
        <f>IF(EZ92=0,"",($HE$5*10^-6*Ethernet!P760*'Lenses &amp; detectors'!EZ92))</f>
        <v>1.6649999999999998</v>
      </c>
      <c r="HA92" s="307">
        <f>IF(FA92=0,"",($HE$5*10^-6*Ethernet!Q760*'Lenses &amp; detectors'!FA92))</f>
        <v>3.9749999999999996</v>
      </c>
      <c r="HB92" s="307" t="str">
        <f>IF(FB92=0,"",($HE$5*10^-6*Ethernet!R760*'Lenses &amp; detectors'!FB92))</f>
        <v/>
      </c>
      <c r="HC92" s="307" t="str">
        <f>IF(FC92=0,"",($HE$5*10^-6*Ethernet!S760*'Lenses &amp; detectors'!FC92))</f>
        <v/>
      </c>
      <c r="HD92" s="307" t="str">
        <f>IF(FD92=0,"",($HE$5*10^-6*Ethernet!T760*'Lenses &amp; detectors'!FD92))</f>
        <v/>
      </c>
      <c r="HE92" s="307" t="str">
        <f>IF(FE92=0,"",($HE$5*10^-6*Ethernet!U760*'Lenses &amp; detectors'!FE92))</f>
        <v/>
      </c>
      <c r="HF92" s="307" t="str">
        <f>IF(FF92=0,"",($HE$5*10^-6*Ethernet!V760*'Lenses &amp; detectors'!FF92))</f>
        <v/>
      </c>
      <c r="HG92" s="307" t="str">
        <f>IF(FG92=0,"",($HE$5*10^-6*Ethernet!W760*'Lenses &amp; detectors'!FG92))</f>
        <v/>
      </c>
      <c r="HH92" s="307" t="str">
        <f>IF(FH92=0,"",($HE$5*10^-6*Ethernet!X760*'Lenses &amp; detectors'!FH92))</f>
        <v/>
      </c>
      <c r="HI92" s="307" t="str">
        <f>IF(FI92=0,"",($HE$5*10^-6*Ethernet!Y760*'Lenses &amp; detectors'!FI92))</f>
        <v/>
      </c>
      <c r="HJ92" s="307" t="str">
        <f>IF(FJ92=0,"",($HE$5*10^-6*Ethernet!Z760*'Lenses &amp; detectors'!FJ92))</f>
        <v/>
      </c>
      <c r="HL92" s="139" t="str">
        <f t="shared" si="247"/>
        <v>2x(200G FR4) 2 km OSFP</v>
      </c>
      <c r="HM92" s="233">
        <f t="shared" si="248"/>
        <v>3</v>
      </c>
      <c r="HN92" s="233">
        <f t="shared" si="249"/>
        <v>3</v>
      </c>
      <c r="HO92" s="233" t="str">
        <f t="shared" si="250"/>
        <v/>
      </c>
      <c r="HP92" s="233" t="str">
        <f t="shared" si="251"/>
        <v/>
      </c>
      <c r="HQ92" s="233" t="str">
        <f t="shared" si="252"/>
        <v/>
      </c>
      <c r="HR92" s="233" t="str">
        <f t="shared" si="253"/>
        <v/>
      </c>
      <c r="HS92" s="233" t="str">
        <f t="shared" si="254"/>
        <v/>
      </c>
      <c r="HT92" s="233" t="str">
        <f t="shared" si="255"/>
        <v/>
      </c>
      <c r="HU92" s="233" t="str">
        <f t="shared" si="256"/>
        <v/>
      </c>
      <c r="HV92" s="233" t="str">
        <f t="shared" si="257"/>
        <v/>
      </c>
      <c r="HW92" s="233" t="str">
        <f t="shared" si="258"/>
        <v/>
      </c>
      <c r="HY92" s="139" t="str">
        <f t="shared" si="259"/>
        <v>2x(200G FR4) 2 km OSFP</v>
      </c>
      <c r="HZ92" s="233" t="str">
        <f t="shared" si="260"/>
        <v/>
      </c>
      <c r="IA92" s="233" t="str">
        <f t="shared" si="261"/>
        <v/>
      </c>
      <c r="IB92" s="233" t="str">
        <f t="shared" si="262"/>
        <v/>
      </c>
      <c r="IC92" s="233" t="str">
        <f t="shared" si="263"/>
        <v/>
      </c>
      <c r="ID92" s="233" t="str">
        <f t="shared" si="264"/>
        <v/>
      </c>
      <c r="IE92" s="233" t="str">
        <f t="shared" si="265"/>
        <v/>
      </c>
      <c r="IF92" s="233" t="str">
        <f t="shared" si="266"/>
        <v/>
      </c>
      <c r="IG92" s="233" t="str">
        <f t="shared" si="267"/>
        <v/>
      </c>
      <c r="IH92" s="233" t="str">
        <f t="shared" si="268"/>
        <v/>
      </c>
      <c r="II92" s="233" t="str">
        <f t="shared" si="269"/>
        <v/>
      </c>
      <c r="IJ92" s="233" t="str">
        <f t="shared" si="270"/>
        <v/>
      </c>
      <c r="IL92" s="139" t="str">
        <f t="shared" si="271"/>
        <v>2x(200G FR4) 2 km OSFP</v>
      </c>
      <c r="IM92" s="233">
        <f t="shared" si="272"/>
        <v>5</v>
      </c>
      <c r="IN92" s="233">
        <f t="shared" si="273"/>
        <v>5</v>
      </c>
      <c r="IO92" s="233" t="str">
        <f t="shared" si="274"/>
        <v/>
      </c>
      <c r="IP92" s="233" t="str">
        <f t="shared" si="275"/>
        <v/>
      </c>
      <c r="IQ92" s="233" t="str">
        <f t="shared" si="276"/>
        <v/>
      </c>
      <c r="IR92" s="233" t="str">
        <f t="shared" si="277"/>
        <v/>
      </c>
      <c r="IS92" s="233" t="str">
        <f t="shared" si="278"/>
        <v/>
      </c>
      <c r="IT92" s="233" t="str">
        <f t="shared" si="279"/>
        <v/>
      </c>
      <c r="IU92" s="233" t="str">
        <f t="shared" si="280"/>
        <v/>
      </c>
      <c r="IV92" s="233" t="str">
        <f t="shared" si="281"/>
        <v/>
      </c>
      <c r="IW92" s="233" t="str">
        <f t="shared" si="282"/>
        <v/>
      </c>
      <c r="IY92" s="139" t="str">
        <f t="shared" si="283"/>
        <v>2x(200G FR4) 2 km OSFP</v>
      </c>
      <c r="IZ92" s="233">
        <f t="shared" si="284"/>
        <v>138.74999999999997</v>
      </c>
      <c r="JA92" s="233">
        <f t="shared" si="285"/>
        <v>74.999999999999986</v>
      </c>
      <c r="JB92" s="233" t="str">
        <f t="shared" si="286"/>
        <v/>
      </c>
      <c r="JC92" s="233" t="str">
        <f t="shared" si="287"/>
        <v/>
      </c>
      <c r="JD92" s="233" t="str">
        <f t="shared" si="288"/>
        <v/>
      </c>
      <c r="JE92" s="233" t="str">
        <f t="shared" si="289"/>
        <v/>
      </c>
      <c r="JF92" s="233" t="str">
        <f t="shared" si="290"/>
        <v/>
      </c>
      <c r="JG92" s="233" t="str">
        <f t="shared" si="291"/>
        <v/>
      </c>
      <c r="JH92" s="233" t="str">
        <f t="shared" si="292"/>
        <v/>
      </c>
      <c r="JI92" s="233" t="str">
        <f t="shared" si="293"/>
        <v/>
      </c>
      <c r="JJ92" s="233" t="str">
        <f t="shared" si="294"/>
        <v/>
      </c>
    </row>
    <row r="93" spans="1:270">
      <c r="A93" s="110" t="s">
        <v>34</v>
      </c>
      <c r="B93" s="139" t="str">
        <f>Ethernet!B241</f>
        <v>400G FR4 2 km OSFP, QSFP-DD, QSFP112</v>
      </c>
      <c r="C93" s="210">
        <f>Ethernet!C241</f>
        <v>0</v>
      </c>
      <c r="D93" s="210">
        <f>Ethernet!D241</f>
        <v>0</v>
      </c>
      <c r="E93" s="210">
        <f>Ethernet!E241</f>
        <v>0</v>
      </c>
      <c r="F93" s="210">
        <f>Ethernet!F241</f>
        <v>0</v>
      </c>
      <c r="G93" s="210">
        <f>Ethernet!G241</f>
        <v>0</v>
      </c>
      <c r="H93" s="210">
        <f>Ethernet!H241</f>
        <v>0</v>
      </c>
      <c r="I93" s="210">
        <f>Ethernet!I241</f>
        <v>0</v>
      </c>
      <c r="J93" s="210">
        <f>Ethernet!J241</f>
        <v>0</v>
      </c>
      <c r="K93" s="210">
        <f>Ethernet!K241</f>
        <v>0</v>
      </c>
      <c r="L93" s="210">
        <f>Ethernet!L241</f>
        <v>0</v>
      </c>
      <c r="M93" s="210">
        <f>Ethernet!M241</f>
        <v>0</v>
      </c>
      <c r="O93" s="139" t="str">
        <f t="shared" si="173"/>
        <v>400G FR4 2 km OSFP, QSFP-DD, QSFP112</v>
      </c>
      <c r="P93" s="210">
        <f>Ethernet!C327</f>
        <v>1000</v>
      </c>
      <c r="Q93" s="210">
        <f>Ethernet!D327</f>
        <v>2555</v>
      </c>
      <c r="R93" s="210">
        <f>Ethernet!E327</f>
        <v>0</v>
      </c>
      <c r="S93" s="210">
        <f>Ethernet!F327</f>
        <v>0</v>
      </c>
      <c r="T93" s="210">
        <f>Ethernet!G327</f>
        <v>0</v>
      </c>
      <c r="U93" s="210">
        <f>Ethernet!H327</f>
        <v>0</v>
      </c>
      <c r="V93" s="210">
        <f>Ethernet!I327</f>
        <v>0</v>
      </c>
      <c r="W93" s="210">
        <f>Ethernet!J327</f>
        <v>0</v>
      </c>
      <c r="X93" s="210">
        <f>Ethernet!K327</f>
        <v>0</v>
      </c>
      <c r="Y93" s="210">
        <f>Ethernet!L327</f>
        <v>0</v>
      </c>
      <c r="Z93" s="210">
        <f>Ethernet!M327</f>
        <v>0</v>
      </c>
      <c r="AB93" s="139" t="str">
        <f t="shared" si="174"/>
        <v>400G FR4 2 km OSFP, QSFP-DD, QSFP112</v>
      </c>
      <c r="AC93" s="210">
        <f>Ethernet!C155</f>
        <v>0</v>
      </c>
      <c r="AD93" s="210">
        <f>Ethernet!D155</f>
        <v>0</v>
      </c>
      <c r="AE93" s="210">
        <f>Ethernet!E155</f>
        <v>0</v>
      </c>
      <c r="AF93" s="210">
        <f>Ethernet!F155</f>
        <v>0</v>
      </c>
      <c r="AG93" s="210">
        <f>Ethernet!G155</f>
        <v>0</v>
      </c>
      <c r="AH93" s="210">
        <f>Ethernet!H155</f>
        <v>0</v>
      </c>
      <c r="AI93" s="210">
        <f>Ethernet!I155</f>
        <v>0</v>
      </c>
      <c r="AJ93" s="210">
        <f>Ethernet!J155</f>
        <v>0</v>
      </c>
      <c r="AK93" s="210">
        <f>Ethernet!K155</f>
        <v>0</v>
      </c>
      <c r="AL93" s="210">
        <f>Ethernet!L155</f>
        <v>0</v>
      </c>
      <c r="AM93" s="210">
        <f>Ethernet!M155</f>
        <v>0</v>
      </c>
      <c r="AO93" s="139" t="str">
        <f t="shared" si="175"/>
        <v>400G FR4 2 km OSFP, QSFP-DD, QSFP112</v>
      </c>
      <c r="AP93" s="210">
        <f>Ethernet!C413</f>
        <v>0</v>
      </c>
      <c r="AQ93" s="210">
        <f>Ethernet!D413</f>
        <v>0</v>
      </c>
      <c r="AR93" s="210">
        <f>Ethernet!E413</f>
        <v>0</v>
      </c>
      <c r="AS93" s="210">
        <f>Ethernet!F413</f>
        <v>0</v>
      </c>
      <c r="AT93" s="210">
        <f>Ethernet!G413</f>
        <v>0</v>
      </c>
      <c r="AU93" s="210">
        <f>Ethernet!H413</f>
        <v>0</v>
      </c>
      <c r="AV93" s="210">
        <f>Ethernet!I413</f>
        <v>0</v>
      </c>
      <c r="AW93" s="210">
        <f>Ethernet!J413</f>
        <v>0</v>
      </c>
      <c r="AX93" s="210">
        <f>Ethernet!K413</f>
        <v>0</v>
      </c>
      <c r="AY93" s="210">
        <f>Ethernet!L413</f>
        <v>0</v>
      </c>
      <c r="AZ93" s="210">
        <f>Ethernet!M413</f>
        <v>0</v>
      </c>
      <c r="BB93" s="139" t="str">
        <f t="shared" si="176"/>
        <v>400G FR4 2 km OSFP, QSFP-DD, QSFP112</v>
      </c>
      <c r="BC93" s="210">
        <f>Ethernet!C499</f>
        <v>0</v>
      </c>
      <c r="BD93" s="210">
        <f>Ethernet!D499</f>
        <v>0</v>
      </c>
      <c r="BE93" s="210">
        <f>Ethernet!E499</f>
        <v>0</v>
      </c>
      <c r="BF93" s="210">
        <f>Ethernet!F499</f>
        <v>0</v>
      </c>
      <c r="BG93" s="210">
        <f>Ethernet!G499</f>
        <v>0</v>
      </c>
      <c r="BH93" s="210">
        <f>Ethernet!H499</f>
        <v>0</v>
      </c>
      <c r="BI93" s="210">
        <f>Ethernet!I499</f>
        <v>0</v>
      </c>
      <c r="BJ93" s="210">
        <f>Ethernet!J499</f>
        <v>0</v>
      </c>
      <c r="BK93" s="210">
        <f>Ethernet!K499</f>
        <v>0</v>
      </c>
      <c r="BL93" s="210">
        <f>Ethernet!L499</f>
        <v>0</v>
      </c>
      <c r="BM93" s="210">
        <f>Ethernet!M499</f>
        <v>0</v>
      </c>
      <c r="BO93" s="139" t="str">
        <f t="shared" si="177"/>
        <v>400G FR4 2 km OSFP, QSFP-DD, QSFP112</v>
      </c>
      <c r="BP93" s="272"/>
      <c r="BQ93" s="272"/>
      <c r="BR93" s="272"/>
      <c r="BS93" s="272"/>
      <c r="BT93" s="272"/>
      <c r="BU93" s="272"/>
      <c r="BV93" s="272"/>
      <c r="BW93" s="272"/>
      <c r="BX93" s="272"/>
      <c r="BY93" s="272"/>
      <c r="BZ93" s="272"/>
      <c r="CB93" s="139" t="str">
        <f t="shared" si="178"/>
        <v>400G FR4 2 km OSFP, QSFP-DD, QSFP112</v>
      </c>
      <c r="CC93" s="272"/>
      <c r="CD93" s="272"/>
      <c r="CE93" s="272"/>
      <c r="CF93" s="272"/>
      <c r="CG93" s="272"/>
      <c r="CH93" s="272"/>
      <c r="CI93" s="272"/>
      <c r="CJ93" s="272"/>
      <c r="CK93" s="272"/>
      <c r="CL93" s="272"/>
      <c r="CM93" s="272"/>
      <c r="CN93" s="214"/>
      <c r="CP93" s="270"/>
      <c r="CQ93" s="270"/>
      <c r="CR93" s="301"/>
      <c r="CS93" s="293">
        <v>1</v>
      </c>
      <c r="CT93" s="265">
        <v>1</v>
      </c>
      <c r="CU93" s="300">
        <v>1</v>
      </c>
      <c r="CV93" s="293">
        <v>2</v>
      </c>
      <c r="CW93" s="265">
        <v>0</v>
      </c>
      <c r="CX93" s="279">
        <v>1</v>
      </c>
      <c r="CY93" s="284"/>
      <c r="CZ93" s="270"/>
      <c r="DA93" s="278"/>
      <c r="DB93" s="285">
        <v>2</v>
      </c>
      <c r="DC93" s="265">
        <v>0</v>
      </c>
      <c r="DD93" s="300">
        <v>1</v>
      </c>
      <c r="DE93" s="295"/>
      <c r="DF93" s="270"/>
      <c r="DG93" s="278"/>
      <c r="DH93" s="284"/>
      <c r="DI93" s="270"/>
      <c r="DJ93" s="270"/>
      <c r="DL93" s="139" t="str">
        <f t="shared" si="156"/>
        <v>400G FR4 2 km OSFP, QSFP-DD, QSFP112</v>
      </c>
      <c r="DM93" s="210">
        <f t="shared" si="179"/>
        <v>1000</v>
      </c>
      <c r="DN93" s="210">
        <f t="shared" si="180"/>
        <v>2555</v>
      </c>
      <c r="DO93" s="210">
        <f t="shared" si="181"/>
        <v>0</v>
      </c>
      <c r="DP93" s="210">
        <f t="shared" si="182"/>
        <v>0</v>
      </c>
      <c r="DQ93" s="210">
        <f t="shared" si="183"/>
        <v>0</v>
      </c>
      <c r="DR93" s="210">
        <f t="shared" si="184"/>
        <v>0</v>
      </c>
      <c r="DS93" s="210">
        <f t="shared" si="185"/>
        <v>0</v>
      </c>
      <c r="DT93" s="210">
        <f t="shared" si="186"/>
        <v>0</v>
      </c>
      <c r="DU93" s="210">
        <f t="shared" si="187"/>
        <v>0</v>
      </c>
      <c r="DV93" s="210">
        <f t="shared" si="188"/>
        <v>0</v>
      </c>
      <c r="DW93" s="210">
        <f t="shared" si="189"/>
        <v>0</v>
      </c>
      <c r="DY93" s="139" t="str">
        <f t="shared" si="157"/>
        <v>400G FR4 2 km OSFP, QSFP-DD, QSFP112</v>
      </c>
      <c r="DZ93" s="210">
        <f t="shared" si="190"/>
        <v>0</v>
      </c>
      <c r="EA93" s="210">
        <f t="shared" si="191"/>
        <v>0</v>
      </c>
      <c r="EB93" s="210">
        <f t="shared" si="192"/>
        <v>0</v>
      </c>
      <c r="EC93" s="210">
        <f t="shared" si="193"/>
        <v>0</v>
      </c>
      <c r="ED93" s="210">
        <f t="shared" si="194"/>
        <v>0</v>
      </c>
      <c r="EE93" s="210">
        <f t="shared" si="195"/>
        <v>0</v>
      </c>
      <c r="EF93" s="210">
        <f t="shared" si="196"/>
        <v>0</v>
      </c>
      <c r="EG93" s="210">
        <f t="shared" si="197"/>
        <v>0</v>
      </c>
      <c r="EH93" s="210">
        <f t="shared" si="198"/>
        <v>0</v>
      </c>
      <c r="EI93" s="210">
        <f t="shared" si="199"/>
        <v>0</v>
      </c>
      <c r="EJ93" s="210">
        <f t="shared" si="200"/>
        <v>0</v>
      </c>
      <c r="EL93" s="139" t="str">
        <f t="shared" si="158"/>
        <v>400G FR4 2 km OSFP, QSFP-DD, QSFP112</v>
      </c>
      <c r="EM93" s="210">
        <f t="shared" si="201"/>
        <v>1000</v>
      </c>
      <c r="EN93" s="210">
        <f t="shared" si="202"/>
        <v>2555</v>
      </c>
      <c r="EO93" s="210">
        <f t="shared" si="203"/>
        <v>0</v>
      </c>
      <c r="EP93" s="210">
        <f t="shared" si="204"/>
        <v>0</v>
      </c>
      <c r="EQ93" s="210">
        <f t="shared" si="205"/>
        <v>0</v>
      </c>
      <c r="ER93" s="210">
        <f t="shared" si="206"/>
        <v>0</v>
      </c>
      <c r="ES93" s="210">
        <f t="shared" si="207"/>
        <v>0</v>
      </c>
      <c r="ET93" s="210">
        <f t="shared" si="208"/>
        <v>0</v>
      </c>
      <c r="EU93" s="210">
        <f t="shared" si="209"/>
        <v>0</v>
      </c>
      <c r="EV93" s="210">
        <f t="shared" si="210"/>
        <v>0</v>
      </c>
      <c r="EW93" s="210">
        <f t="shared" si="211"/>
        <v>0</v>
      </c>
      <c r="EY93" s="139" t="str">
        <f t="shared" si="212"/>
        <v>400G FR4 2 km OSFP, QSFP-DD, QSFP112</v>
      </c>
      <c r="EZ93" s="210">
        <f t="shared" si="159"/>
        <v>1000</v>
      </c>
      <c r="FA93" s="210">
        <f t="shared" si="160"/>
        <v>2555</v>
      </c>
      <c r="FB93" s="210">
        <f t="shared" si="161"/>
        <v>0</v>
      </c>
      <c r="FC93" s="210">
        <f t="shared" si="162"/>
        <v>0</v>
      </c>
      <c r="FD93" s="210">
        <f t="shared" si="163"/>
        <v>0</v>
      </c>
      <c r="FE93" s="210">
        <f t="shared" si="164"/>
        <v>0</v>
      </c>
      <c r="FF93" s="210">
        <f t="shared" si="165"/>
        <v>0</v>
      </c>
      <c r="FG93" s="210">
        <f t="shared" si="166"/>
        <v>0</v>
      </c>
      <c r="FH93" s="210">
        <f t="shared" si="167"/>
        <v>0</v>
      </c>
      <c r="FI93" s="210">
        <f t="shared" si="168"/>
        <v>0</v>
      </c>
      <c r="FJ93" s="210">
        <f t="shared" si="169"/>
        <v>0</v>
      </c>
      <c r="FL93" s="139" t="str">
        <f t="shared" si="170"/>
        <v>400G FR4 2 km OSFP, QSFP-DD, QSFP112</v>
      </c>
      <c r="FM93" s="233">
        <f t="shared" si="213"/>
        <v>3.0000000000000001E-3</v>
      </c>
      <c r="FN93" s="233">
        <f t="shared" si="214"/>
        <v>7.6649999999999999E-3</v>
      </c>
      <c r="FO93" s="233">
        <f t="shared" si="215"/>
        <v>0</v>
      </c>
      <c r="FP93" s="233">
        <f t="shared" si="216"/>
        <v>0</v>
      </c>
      <c r="FQ93" s="233">
        <f t="shared" si="217"/>
        <v>0</v>
      </c>
      <c r="FR93" s="233">
        <f t="shared" si="218"/>
        <v>0</v>
      </c>
      <c r="FS93" s="233">
        <f t="shared" si="219"/>
        <v>0</v>
      </c>
      <c r="FT93" s="233">
        <f t="shared" si="220"/>
        <v>0</v>
      </c>
      <c r="FU93" s="233">
        <f t="shared" si="221"/>
        <v>0</v>
      </c>
      <c r="FV93" s="233">
        <f t="shared" si="222"/>
        <v>0</v>
      </c>
      <c r="FW93" s="233">
        <f t="shared" si="223"/>
        <v>0</v>
      </c>
      <c r="FY93" s="139" t="str">
        <f t="shared" si="171"/>
        <v>400G FR4 2 km OSFP, QSFP-DD, QSFP112</v>
      </c>
      <c r="FZ93" s="233">
        <f t="shared" si="224"/>
        <v>0</v>
      </c>
      <c r="GA93" s="233">
        <f t="shared" si="225"/>
        <v>0</v>
      </c>
      <c r="GB93" s="233">
        <f t="shared" si="226"/>
        <v>0</v>
      </c>
      <c r="GC93" s="233">
        <f t="shared" si="227"/>
        <v>0</v>
      </c>
      <c r="GD93" s="233">
        <f t="shared" si="228"/>
        <v>0</v>
      </c>
      <c r="GE93" s="233">
        <f t="shared" si="229"/>
        <v>0</v>
      </c>
      <c r="GF93" s="233">
        <f t="shared" si="230"/>
        <v>0</v>
      </c>
      <c r="GG93" s="233">
        <f t="shared" si="231"/>
        <v>0</v>
      </c>
      <c r="GH93" s="233">
        <f t="shared" si="232"/>
        <v>0</v>
      </c>
      <c r="GI93" s="233">
        <f t="shared" si="233"/>
        <v>0</v>
      </c>
      <c r="GJ93" s="233">
        <f t="shared" si="234"/>
        <v>0</v>
      </c>
      <c r="GL93" s="139" t="str">
        <f t="shared" si="172"/>
        <v>400G FR4 2 km OSFP, QSFP-DD, QSFP112</v>
      </c>
      <c r="GM93" s="310">
        <f t="shared" si="235"/>
        <v>5.0000000000000001E-3</v>
      </c>
      <c r="GN93" s="310">
        <f t="shared" si="236"/>
        <v>1.2775E-2</v>
      </c>
      <c r="GO93" s="310">
        <f t="shared" si="237"/>
        <v>0</v>
      </c>
      <c r="GP93" s="310">
        <f t="shared" si="238"/>
        <v>0</v>
      </c>
      <c r="GQ93" s="310">
        <f t="shared" si="239"/>
        <v>0</v>
      </c>
      <c r="GR93" s="310">
        <f t="shared" si="240"/>
        <v>0</v>
      </c>
      <c r="GS93" s="310">
        <f t="shared" si="241"/>
        <v>0</v>
      </c>
      <c r="GT93" s="310">
        <f t="shared" si="242"/>
        <v>0</v>
      </c>
      <c r="GU93" s="310">
        <f t="shared" si="243"/>
        <v>0</v>
      </c>
      <c r="GV93" s="310">
        <f t="shared" si="244"/>
        <v>0</v>
      </c>
      <c r="GW93" s="310">
        <f t="shared" si="245"/>
        <v>0</v>
      </c>
      <c r="GY93" s="139" t="str">
        <f t="shared" si="246"/>
        <v>400G FR4 2 km OSFP, QSFP-DD, QSFP112</v>
      </c>
      <c r="GZ93" s="307">
        <f>IF(EZ93=0,"",($HE$5*10^-6*Ethernet!P761*'Lenses &amp; detectors'!EZ93))</f>
        <v>0.15</v>
      </c>
      <c r="HA93" s="307">
        <f>IF(FA93=0,"",($HE$5*10^-6*Ethernet!Q761*'Lenses &amp; detectors'!FA93))</f>
        <v>0.29045030093864144</v>
      </c>
      <c r="HB93" s="307" t="str">
        <f>IF(FB93=0,"",($HE$5*10^-6*Ethernet!R761*'Lenses &amp; detectors'!FB93))</f>
        <v/>
      </c>
      <c r="HC93" s="307" t="str">
        <f>IF(FC93=0,"",($HE$5*10^-6*Ethernet!S761*'Lenses &amp; detectors'!FC93))</f>
        <v/>
      </c>
      <c r="HD93" s="307" t="str">
        <f>IF(FD93=0,"",($HE$5*10^-6*Ethernet!T761*'Lenses &amp; detectors'!FD93))</f>
        <v/>
      </c>
      <c r="HE93" s="307" t="str">
        <f>IF(FE93=0,"",($HE$5*10^-6*Ethernet!U761*'Lenses &amp; detectors'!FE93))</f>
        <v/>
      </c>
      <c r="HF93" s="307" t="str">
        <f>IF(FF93=0,"",($HE$5*10^-6*Ethernet!V761*'Lenses &amp; detectors'!FF93))</f>
        <v/>
      </c>
      <c r="HG93" s="307" t="str">
        <f>IF(FG93=0,"",($HE$5*10^-6*Ethernet!W761*'Lenses &amp; detectors'!FG93))</f>
        <v/>
      </c>
      <c r="HH93" s="307" t="str">
        <f>IF(FH93=0,"",($HE$5*10^-6*Ethernet!X761*'Lenses &amp; detectors'!FH93))</f>
        <v/>
      </c>
      <c r="HI93" s="307" t="str">
        <f>IF(FI93=0,"",($HE$5*10^-6*Ethernet!Y761*'Lenses &amp; detectors'!FI93))</f>
        <v/>
      </c>
      <c r="HJ93" s="307" t="str">
        <f>IF(FJ93=0,"",($HE$5*10^-6*Ethernet!Z761*'Lenses &amp; detectors'!FJ93))</f>
        <v/>
      </c>
      <c r="HL93" s="139" t="str">
        <f t="shared" si="247"/>
        <v>400G FR4 2 km OSFP, QSFP-DD, QSFP112</v>
      </c>
      <c r="HM93" s="233">
        <f t="shared" si="248"/>
        <v>3</v>
      </c>
      <c r="HN93" s="233">
        <f t="shared" si="249"/>
        <v>3</v>
      </c>
      <c r="HO93" s="233" t="str">
        <f t="shared" si="250"/>
        <v/>
      </c>
      <c r="HP93" s="233" t="str">
        <f t="shared" si="251"/>
        <v/>
      </c>
      <c r="HQ93" s="233" t="str">
        <f t="shared" si="252"/>
        <v/>
      </c>
      <c r="HR93" s="233" t="str">
        <f t="shared" si="253"/>
        <v/>
      </c>
      <c r="HS93" s="233" t="str">
        <f t="shared" si="254"/>
        <v/>
      </c>
      <c r="HT93" s="233" t="str">
        <f t="shared" si="255"/>
        <v/>
      </c>
      <c r="HU93" s="233" t="str">
        <f t="shared" si="256"/>
        <v/>
      </c>
      <c r="HV93" s="233" t="str">
        <f t="shared" si="257"/>
        <v/>
      </c>
      <c r="HW93" s="233" t="str">
        <f t="shared" si="258"/>
        <v/>
      </c>
      <c r="HY93" s="139" t="str">
        <f t="shared" si="259"/>
        <v>400G FR4 2 km OSFP, QSFP-DD, QSFP112</v>
      </c>
      <c r="HZ93" s="233" t="str">
        <f t="shared" si="260"/>
        <v/>
      </c>
      <c r="IA93" s="233" t="str">
        <f t="shared" si="261"/>
        <v/>
      </c>
      <c r="IB93" s="233" t="str">
        <f t="shared" si="262"/>
        <v/>
      </c>
      <c r="IC93" s="233" t="str">
        <f t="shared" si="263"/>
        <v/>
      </c>
      <c r="ID93" s="233" t="str">
        <f t="shared" si="264"/>
        <v/>
      </c>
      <c r="IE93" s="233" t="str">
        <f t="shared" si="265"/>
        <v/>
      </c>
      <c r="IF93" s="233" t="str">
        <f t="shared" si="266"/>
        <v/>
      </c>
      <c r="IG93" s="233" t="str">
        <f t="shared" si="267"/>
        <v/>
      </c>
      <c r="IH93" s="233" t="str">
        <f t="shared" si="268"/>
        <v/>
      </c>
      <c r="II93" s="233" t="str">
        <f t="shared" si="269"/>
        <v/>
      </c>
      <c r="IJ93" s="233" t="str">
        <f t="shared" si="270"/>
        <v/>
      </c>
      <c r="IL93" s="139" t="str">
        <f t="shared" si="271"/>
        <v>400G FR4 2 km OSFP, QSFP-DD, QSFP112</v>
      </c>
      <c r="IM93" s="233">
        <f t="shared" si="272"/>
        <v>5</v>
      </c>
      <c r="IN93" s="233">
        <f t="shared" si="273"/>
        <v>5</v>
      </c>
      <c r="IO93" s="233" t="str">
        <f t="shared" si="274"/>
        <v/>
      </c>
      <c r="IP93" s="233" t="str">
        <f t="shared" si="275"/>
        <v/>
      </c>
      <c r="IQ93" s="233" t="str">
        <f t="shared" si="276"/>
        <v/>
      </c>
      <c r="IR93" s="233" t="str">
        <f t="shared" si="277"/>
        <v/>
      </c>
      <c r="IS93" s="233" t="str">
        <f t="shared" si="278"/>
        <v/>
      </c>
      <c r="IT93" s="233" t="str">
        <f t="shared" si="279"/>
        <v/>
      </c>
      <c r="IU93" s="233" t="str">
        <f t="shared" si="280"/>
        <v/>
      </c>
      <c r="IV93" s="233" t="str">
        <f t="shared" si="281"/>
        <v/>
      </c>
      <c r="IW93" s="233" t="str">
        <f t="shared" si="282"/>
        <v/>
      </c>
      <c r="IY93" s="139" t="str">
        <f t="shared" si="283"/>
        <v>400G FR4 2 km OSFP, QSFP-DD, QSFP112</v>
      </c>
      <c r="IZ93" s="233">
        <f t="shared" si="284"/>
        <v>150</v>
      </c>
      <c r="JA93" s="233">
        <f t="shared" si="285"/>
        <v>113.67917844956611</v>
      </c>
      <c r="JB93" s="233" t="str">
        <f t="shared" si="286"/>
        <v/>
      </c>
      <c r="JC93" s="233" t="str">
        <f t="shared" si="287"/>
        <v/>
      </c>
      <c r="JD93" s="233" t="str">
        <f t="shared" si="288"/>
        <v/>
      </c>
      <c r="JE93" s="233" t="str">
        <f t="shared" si="289"/>
        <v/>
      </c>
      <c r="JF93" s="233" t="str">
        <f t="shared" si="290"/>
        <v/>
      </c>
      <c r="JG93" s="233" t="str">
        <f t="shared" si="291"/>
        <v/>
      </c>
      <c r="JH93" s="233" t="str">
        <f t="shared" si="292"/>
        <v/>
      </c>
      <c r="JI93" s="233" t="str">
        <f t="shared" si="293"/>
        <v/>
      </c>
      <c r="JJ93" s="233" t="str">
        <f t="shared" si="294"/>
        <v/>
      </c>
    </row>
    <row r="94" spans="1:270">
      <c r="A94" s="110" t="s">
        <v>34</v>
      </c>
      <c r="B94" s="139" t="str">
        <f>Ethernet!B242</f>
        <v>400G LR8, LR4 10 km OSFP, QSFP-DD, QSFP112</v>
      </c>
      <c r="C94" s="210">
        <f>Ethernet!C242</f>
        <v>0</v>
      </c>
      <c r="D94" s="210">
        <f>Ethernet!D242</f>
        <v>0</v>
      </c>
      <c r="E94" s="210">
        <f>Ethernet!E242</f>
        <v>0</v>
      </c>
      <c r="F94" s="210">
        <f>Ethernet!F242</f>
        <v>0</v>
      </c>
      <c r="G94" s="210">
        <f>Ethernet!G242</f>
        <v>0</v>
      </c>
      <c r="H94" s="210">
        <f>Ethernet!H242</f>
        <v>0</v>
      </c>
      <c r="I94" s="210">
        <f>Ethernet!I242</f>
        <v>0</v>
      </c>
      <c r="J94" s="210">
        <f>Ethernet!J242</f>
        <v>0</v>
      </c>
      <c r="K94" s="210">
        <f>Ethernet!K242</f>
        <v>0</v>
      </c>
      <c r="L94" s="210">
        <f>Ethernet!L242</f>
        <v>0</v>
      </c>
      <c r="M94" s="210">
        <f>Ethernet!M242</f>
        <v>0</v>
      </c>
      <c r="O94" s="139" t="str">
        <f t="shared" si="173"/>
        <v>400G LR8, LR4 10 km OSFP, QSFP-DD, QSFP112</v>
      </c>
      <c r="P94" s="210">
        <f>Ethernet!C328</f>
        <v>1000</v>
      </c>
      <c r="Q94" s="210">
        <f>Ethernet!D328</f>
        <v>1817.6263736263736</v>
      </c>
      <c r="R94" s="210">
        <f>Ethernet!E328</f>
        <v>0</v>
      </c>
      <c r="S94" s="210">
        <f>Ethernet!F328</f>
        <v>0</v>
      </c>
      <c r="T94" s="210">
        <f>Ethernet!G328</f>
        <v>0</v>
      </c>
      <c r="U94" s="210">
        <f>Ethernet!H328</f>
        <v>0</v>
      </c>
      <c r="V94" s="210">
        <f>Ethernet!I328</f>
        <v>0</v>
      </c>
      <c r="W94" s="210">
        <f>Ethernet!J328</f>
        <v>0</v>
      </c>
      <c r="X94" s="210">
        <f>Ethernet!K328</f>
        <v>0</v>
      </c>
      <c r="Y94" s="210">
        <f>Ethernet!L328</f>
        <v>0</v>
      </c>
      <c r="Z94" s="210">
        <f>Ethernet!M328</f>
        <v>0</v>
      </c>
      <c r="AB94" s="139" t="str">
        <f t="shared" si="174"/>
        <v>400G LR8, LR4 10 km OSFP, QSFP-DD, QSFP112</v>
      </c>
      <c r="AC94" s="210">
        <f>Ethernet!C156</f>
        <v>0</v>
      </c>
      <c r="AD94" s="210">
        <f>Ethernet!D156</f>
        <v>0</v>
      </c>
      <c r="AE94" s="210">
        <f>Ethernet!E156</f>
        <v>0</v>
      </c>
      <c r="AF94" s="210">
        <f>Ethernet!F156</f>
        <v>0</v>
      </c>
      <c r="AG94" s="210">
        <f>Ethernet!G156</f>
        <v>0</v>
      </c>
      <c r="AH94" s="210">
        <f>Ethernet!H156</f>
        <v>0</v>
      </c>
      <c r="AI94" s="210">
        <f>Ethernet!I156</f>
        <v>0</v>
      </c>
      <c r="AJ94" s="210">
        <f>Ethernet!J156</f>
        <v>0</v>
      </c>
      <c r="AK94" s="210">
        <f>Ethernet!K156</f>
        <v>0</v>
      </c>
      <c r="AL94" s="210">
        <f>Ethernet!L156</f>
        <v>0</v>
      </c>
      <c r="AM94" s="210">
        <f>Ethernet!M156</f>
        <v>0</v>
      </c>
      <c r="AO94" s="139" t="str">
        <f t="shared" si="175"/>
        <v>400G LR8, LR4 10 km OSFP, QSFP-DD, QSFP112</v>
      </c>
      <c r="AP94" s="210">
        <f>Ethernet!C414</f>
        <v>0</v>
      </c>
      <c r="AQ94" s="210">
        <f>Ethernet!D414</f>
        <v>0</v>
      </c>
      <c r="AR94" s="210">
        <f>Ethernet!E414</f>
        <v>0</v>
      </c>
      <c r="AS94" s="210">
        <f>Ethernet!F414</f>
        <v>0</v>
      </c>
      <c r="AT94" s="210">
        <f>Ethernet!G414</f>
        <v>0</v>
      </c>
      <c r="AU94" s="210">
        <f>Ethernet!H414</f>
        <v>0</v>
      </c>
      <c r="AV94" s="210">
        <f>Ethernet!I414</f>
        <v>0</v>
      </c>
      <c r="AW94" s="210">
        <f>Ethernet!J414</f>
        <v>0</v>
      </c>
      <c r="AX94" s="210">
        <f>Ethernet!K414</f>
        <v>0</v>
      </c>
      <c r="AY94" s="210">
        <f>Ethernet!L414</f>
        <v>0</v>
      </c>
      <c r="AZ94" s="210">
        <f>Ethernet!M414</f>
        <v>0</v>
      </c>
      <c r="BB94" s="139" t="str">
        <f t="shared" si="176"/>
        <v>400G LR8, LR4 10 km OSFP, QSFP-DD, QSFP112</v>
      </c>
      <c r="BC94" s="210">
        <f>Ethernet!C500</f>
        <v>0</v>
      </c>
      <c r="BD94" s="210">
        <f>Ethernet!D500</f>
        <v>0</v>
      </c>
      <c r="BE94" s="210">
        <f>Ethernet!E500</f>
        <v>0</v>
      </c>
      <c r="BF94" s="210">
        <f>Ethernet!F500</f>
        <v>0</v>
      </c>
      <c r="BG94" s="210">
        <f>Ethernet!G500</f>
        <v>0</v>
      </c>
      <c r="BH94" s="210">
        <f>Ethernet!H500</f>
        <v>0</v>
      </c>
      <c r="BI94" s="210">
        <f>Ethernet!I500</f>
        <v>0</v>
      </c>
      <c r="BJ94" s="210">
        <f>Ethernet!J500</f>
        <v>0</v>
      </c>
      <c r="BK94" s="210">
        <f>Ethernet!K500</f>
        <v>0</v>
      </c>
      <c r="BL94" s="210">
        <f>Ethernet!L500</f>
        <v>0</v>
      </c>
      <c r="BM94" s="210">
        <f>Ethernet!M500</f>
        <v>0</v>
      </c>
      <c r="BO94" s="139" t="str">
        <f t="shared" si="177"/>
        <v>400G LR8, LR4 10 km OSFP, QSFP-DD, QSFP112</v>
      </c>
      <c r="BP94" s="272"/>
      <c r="BQ94" s="272"/>
      <c r="BR94" s="272"/>
      <c r="BS94" s="272"/>
      <c r="BT94" s="272"/>
      <c r="BU94" s="272"/>
      <c r="BV94" s="272"/>
      <c r="BW94" s="272"/>
      <c r="BX94" s="272"/>
      <c r="BY94" s="272"/>
      <c r="BZ94" s="272"/>
      <c r="CB94" s="139" t="str">
        <f t="shared" si="178"/>
        <v>400G LR8, LR4 10 km OSFP, QSFP-DD, QSFP112</v>
      </c>
      <c r="CC94" s="272"/>
      <c r="CD94" s="272"/>
      <c r="CE94" s="272"/>
      <c r="CF94" s="272"/>
      <c r="CG94" s="272"/>
      <c r="CH94" s="272"/>
      <c r="CI94" s="272"/>
      <c r="CJ94" s="272"/>
      <c r="CK94" s="272"/>
      <c r="CL94" s="272"/>
      <c r="CM94" s="272"/>
      <c r="CN94" s="214"/>
      <c r="CP94" s="270"/>
      <c r="CQ94" s="270"/>
      <c r="CR94" s="301"/>
      <c r="CS94" s="293">
        <v>1</v>
      </c>
      <c r="CT94" s="265">
        <v>1</v>
      </c>
      <c r="CU94" s="300">
        <v>1</v>
      </c>
      <c r="CV94" s="293">
        <v>2</v>
      </c>
      <c r="CW94" s="265">
        <v>0</v>
      </c>
      <c r="CX94" s="279">
        <v>1</v>
      </c>
      <c r="CY94" s="284"/>
      <c r="CZ94" s="270"/>
      <c r="DA94" s="278"/>
      <c r="DB94" s="285">
        <v>2</v>
      </c>
      <c r="DC94" s="265">
        <v>0</v>
      </c>
      <c r="DD94" s="300">
        <v>1</v>
      </c>
      <c r="DE94" s="295"/>
      <c r="DF94" s="270"/>
      <c r="DG94" s="278"/>
      <c r="DH94" s="284"/>
      <c r="DI94" s="270"/>
      <c r="DJ94" s="270"/>
      <c r="DL94" s="139" t="str">
        <f t="shared" si="156"/>
        <v>400G LR8, LR4 10 km OSFP, QSFP-DD, QSFP112</v>
      </c>
      <c r="DM94" s="210">
        <f t="shared" si="179"/>
        <v>1000</v>
      </c>
      <c r="DN94" s="210">
        <f t="shared" si="180"/>
        <v>1817.6263736263736</v>
      </c>
      <c r="DO94" s="210">
        <f t="shared" si="181"/>
        <v>0</v>
      </c>
      <c r="DP94" s="210">
        <f t="shared" si="182"/>
        <v>0</v>
      </c>
      <c r="DQ94" s="210">
        <f t="shared" si="183"/>
        <v>0</v>
      </c>
      <c r="DR94" s="210">
        <f t="shared" si="184"/>
        <v>0</v>
      </c>
      <c r="DS94" s="210">
        <f t="shared" si="185"/>
        <v>0</v>
      </c>
      <c r="DT94" s="210">
        <f t="shared" si="186"/>
        <v>0</v>
      </c>
      <c r="DU94" s="210">
        <f t="shared" si="187"/>
        <v>0</v>
      </c>
      <c r="DV94" s="210">
        <f t="shared" si="188"/>
        <v>0</v>
      </c>
      <c r="DW94" s="210">
        <f t="shared" si="189"/>
        <v>0</v>
      </c>
      <c r="DY94" s="139" t="str">
        <f t="shared" si="157"/>
        <v>400G LR8, LR4 10 km OSFP, QSFP-DD, QSFP112</v>
      </c>
      <c r="DZ94" s="210">
        <f t="shared" si="190"/>
        <v>0</v>
      </c>
      <c r="EA94" s="210">
        <f t="shared" si="191"/>
        <v>0</v>
      </c>
      <c r="EB94" s="210">
        <f t="shared" si="192"/>
        <v>0</v>
      </c>
      <c r="EC94" s="210">
        <f t="shared" si="193"/>
        <v>0</v>
      </c>
      <c r="ED94" s="210">
        <f t="shared" si="194"/>
        <v>0</v>
      </c>
      <c r="EE94" s="210">
        <f t="shared" si="195"/>
        <v>0</v>
      </c>
      <c r="EF94" s="210">
        <f t="shared" si="196"/>
        <v>0</v>
      </c>
      <c r="EG94" s="210">
        <f t="shared" si="197"/>
        <v>0</v>
      </c>
      <c r="EH94" s="210">
        <f t="shared" si="198"/>
        <v>0</v>
      </c>
      <c r="EI94" s="210">
        <f t="shared" si="199"/>
        <v>0</v>
      </c>
      <c r="EJ94" s="210">
        <f t="shared" si="200"/>
        <v>0</v>
      </c>
      <c r="EL94" s="139" t="str">
        <f t="shared" si="158"/>
        <v>400G LR8, LR4 10 km OSFP, QSFP-DD, QSFP112</v>
      </c>
      <c r="EM94" s="210">
        <f t="shared" si="201"/>
        <v>1000</v>
      </c>
      <c r="EN94" s="210">
        <f t="shared" si="202"/>
        <v>1817.6263736263736</v>
      </c>
      <c r="EO94" s="210">
        <f t="shared" si="203"/>
        <v>0</v>
      </c>
      <c r="EP94" s="210">
        <f t="shared" si="204"/>
        <v>0</v>
      </c>
      <c r="EQ94" s="210">
        <f t="shared" si="205"/>
        <v>0</v>
      </c>
      <c r="ER94" s="210">
        <f t="shared" si="206"/>
        <v>0</v>
      </c>
      <c r="ES94" s="210">
        <f t="shared" si="207"/>
        <v>0</v>
      </c>
      <c r="ET94" s="210">
        <f t="shared" si="208"/>
        <v>0</v>
      </c>
      <c r="EU94" s="210">
        <f t="shared" si="209"/>
        <v>0</v>
      </c>
      <c r="EV94" s="210">
        <f t="shared" si="210"/>
        <v>0</v>
      </c>
      <c r="EW94" s="210">
        <f t="shared" si="211"/>
        <v>0</v>
      </c>
      <c r="EY94" s="139" t="str">
        <f t="shared" si="212"/>
        <v>400G LR8, LR4 10 km OSFP, QSFP-DD, QSFP112</v>
      </c>
      <c r="EZ94" s="210">
        <f t="shared" si="159"/>
        <v>1000</v>
      </c>
      <c r="FA94" s="210">
        <f t="shared" si="160"/>
        <v>1817.6263736263736</v>
      </c>
      <c r="FB94" s="210">
        <f t="shared" si="161"/>
        <v>0</v>
      </c>
      <c r="FC94" s="210">
        <f t="shared" si="162"/>
        <v>0</v>
      </c>
      <c r="FD94" s="210">
        <f t="shared" si="163"/>
        <v>0</v>
      </c>
      <c r="FE94" s="210">
        <f t="shared" si="164"/>
        <v>0</v>
      </c>
      <c r="FF94" s="210">
        <f t="shared" si="165"/>
        <v>0</v>
      </c>
      <c r="FG94" s="210">
        <f t="shared" si="166"/>
        <v>0</v>
      </c>
      <c r="FH94" s="210">
        <f t="shared" si="167"/>
        <v>0</v>
      </c>
      <c r="FI94" s="210">
        <f t="shared" si="168"/>
        <v>0</v>
      </c>
      <c r="FJ94" s="210">
        <f t="shared" si="169"/>
        <v>0</v>
      </c>
      <c r="FL94" s="139" t="str">
        <f t="shared" si="170"/>
        <v>400G LR8, LR4 10 km OSFP, QSFP-DD, QSFP112</v>
      </c>
      <c r="FM94" s="233">
        <f t="shared" si="213"/>
        <v>3.0000000000000001E-3</v>
      </c>
      <c r="FN94" s="233">
        <f t="shared" si="214"/>
        <v>5.4528791208791208E-3</v>
      </c>
      <c r="FO94" s="233">
        <f t="shared" si="215"/>
        <v>0</v>
      </c>
      <c r="FP94" s="233">
        <f t="shared" si="216"/>
        <v>0</v>
      </c>
      <c r="FQ94" s="233">
        <f t="shared" si="217"/>
        <v>0</v>
      </c>
      <c r="FR94" s="233">
        <f t="shared" si="218"/>
        <v>0</v>
      </c>
      <c r="FS94" s="233">
        <f t="shared" si="219"/>
        <v>0</v>
      </c>
      <c r="FT94" s="233">
        <f t="shared" si="220"/>
        <v>0</v>
      </c>
      <c r="FU94" s="233">
        <f t="shared" si="221"/>
        <v>0</v>
      </c>
      <c r="FV94" s="233">
        <f t="shared" si="222"/>
        <v>0</v>
      </c>
      <c r="FW94" s="233">
        <f t="shared" si="223"/>
        <v>0</v>
      </c>
      <c r="FY94" s="139" t="str">
        <f t="shared" si="171"/>
        <v>400G LR8, LR4 10 km OSFP, QSFP-DD, QSFP112</v>
      </c>
      <c r="FZ94" s="233">
        <f t="shared" si="224"/>
        <v>0</v>
      </c>
      <c r="GA94" s="233">
        <f t="shared" si="225"/>
        <v>0</v>
      </c>
      <c r="GB94" s="233">
        <f t="shared" si="226"/>
        <v>0</v>
      </c>
      <c r="GC94" s="233">
        <f t="shared" si="227"/>
        <v>0</v>
      </c>
      <c r="GD94" s="233">
        <f t="shared" si="228"/>
        <v>0</v>
      </c>
      <c r="GE94" s="233">
        <f t="shared" si="229"/>
        <v>0</v>
      </c>
      <c r="GF94" s="233">
        <f t="shared" si="230"/>
        <v>0</v>
      </c>
      <c r="GG94" s="233">
        <f t="shared" si="231"/>
        <v>0</v>
      </c>
      <c r="GH94" s="233">
        <f t="shared" si="232"/>
        <v>0</v>
      </c>
      <c r="GI94" s="233">
        <f t="shared" si="233"/>
        <v>0</v>
      </c>
      <c r="GJ94" s="233">
        <f t="shared" si="234"/>
        <v>0</v>
      </c>
      <c r="GL94" s="139" t="str">
        <f t="shared" si="172"/>
        <v>400G LR8, LR4 10 km OSFP, QSFP-DD, QSFP112</v>
      </c>
      <c r="GM94" s="310">
        <f t="shared" si="235"/>
        <v>5.0000000000000001E-3</v>
      </c>
      <c r="GN94" s="310">
        <f t="shared" si="236"/>
        <v>9.0881318681318678E-3</v>
      </c>
      <c r="GO94" s="310">
        <f t="shared" si="237"/>
        <v>0</v>
      </c>
      <c r="GP94" s="310">
        <f t="shared" si="238"/>
        <v>0</v>
      </c>
      <c r="GQ94" s="310">
        <f t="shared" si="239"/>
        <v>0</v>
      </c>
      <c r="GR94" s="310">
        <f t="shared" si="240"/>
        <v>0</v>
      </c>
      <c r="GS94" s="310">
        <f t="shared" si="241"/>
        <v>0</v>
      </c>
      <c r="GT94" s="310">
        <f t="shared" si="242"/>
        <v>0</v>
      </c>
      <c r="GU94" s="310">
        <f t="shared" si="243"/>
        <v>0</v>
      </c>
      <c r="GV94" s="310">
        <f t="shared" si="244"/>
        <v>0</v>
      </c>
      <c r="GW94" s="310">
        <f t="shared" si="245"/>
        <v>0</v>
      </c>
      <c r="GY94" s="139" t="str">
        <f t="shared" si="246"/>
        <v>400G LR8, LR4 10 km OSFP, QSFP-DD, QSFP112</v>
      </c>
      <c r="GZ94" s="307">
        <f>IF(EZ94=0,"",($HE$5*10^-6*Ethernet!P762*'Lenses &amp; detectors'!EZ94))</f>
        <v>0.6</v>
      </c>
      <c r="HA94" s="307">
        <f>IF(FA94=0,"",($HE$5*10^-6*Ethernet!Q762*'Lenses &amp; detectors'!FA94))</f>
        <v>0.90130540409999993</v>
      </c>
      <c r="HB94" s="307" t="str">
        <f>IF(FB94=0,"",($HE$5*10^-6*Ethernet!R762*'Lenses &amp; detectors'!FB94))</f>
        <v/>
      </c>
      <c r="HC94" s="307" t="str">
        <f>IF(FC94=0,"",($HE$5*10^-6*Ethernet!S762*'Lenses &amp; detectors'!FC94))</f>
        <v/>
      </c>
      <c r="HD94" s="307" t="str">
        <f>IF(FD94=0,"",($HE$5*10^-6*Ethernet!T762*'Lenses &amp; detectors'!FD94))</f>
        <v/>
      </c>
      <c r="HE94" s="307" t="str">
        <f>IF(FE94=0,"",($HE$5*10^-6*Ethernet!U762*'Lenses &amp; detectors'!FE94))</f>
        <v/>
      </c>
      <c r="HF94" s="307" t="str">
        <f>IF(FF94=0,"",($HE$5*10^-6*Ethernet!V762*'Lenses &amp; detectors'!FF94))</f>
        <v/>
      </c>
      <c r="HG94" s="307" t="str">
        <f>IF(FG94=0,"",($HE$5*10^-6*Ethernet!W762*'Lenses &amp; detectors'!FG94))</f>
        <v/>
      </c>
      <c r="HH94" s="307" t="str">
        <f>IF(FH94=0,"",($HE$5*10^-6*Ethernet!X762*'Lenses &amp; detectors'!FH94))</f>
        <v/>
      </c>
      <c r="HI94" s="307" t="str">
        <f>IF(FI94=0,"",($HE$5*10^-6*Ethernet!Y762*'Lenses &amp; detectors'!FI94))</f>
        <v/>
      </c>
      <c r="HJ94" s="307" t="str">
        <f>IF(FJ94=0,"",($HE$5*10^-6*Ethernet!Z762*'Lenses &amp; detectors'!FJ94))</f>
        <v/>
      </c>
      <c r="HL94" s="139" t="str">
        <f t="shared" si="247"/>
        <v>400G LR8, LR4 10 km OSFP, QSFP-DD, QSFP112</v>
      </c>
      <c r="HM94" s="233">
        <f t="shared" si="248"/>
        <v>3</v>
      </c>
      <c r="HN94" s="233">
        <f t="shared" si="249"/>
        <v>3</v>
      </c>
      <c r="HO94" s="233" t="str">
        <f t="shared" si="250"/>
        <v/>
      </c>
      <c r="HP94" s="233" t="str">
        <f t="shared" si="251"/>
        <v/>
      </c>
      <c r="HQ94" s="233" t="str">
        <f t="shared" si="252"/>
        <v/>
      </c>
      <c r="HR94" s="233" t="str">
        <f t="shared" si="253"/>
        <v/>
      </c>
      <c r="HS94" s="233" t="str">
        <f t="shared" si="254"/>
        <v/>
      </c>
      <c r="HT94" s="233" t="str">
        <f t="shared" si="255"/>
        <v/>
      </c>
      <c r="HU94" s="233" t="str">
        <f t="shared" si="256"/>
        <v/>
      </c>
      <c r="HV94" s="233" t="str">
        <f t="shared" si="257"/>
        <v/>
      </c>
      <c r="HW94" s="233" t="str">
        <f t="shared" si="258"/>
        <v/>
      </c>
      <c r="HY94" s="139" t="str">
        <f t="shared" si="259"/>
        <v>400G LR8, LR4 10 km OSFP, QSFP-DD, QSFP112</v>
      </c>
      <c r="HZ94" s="233" t="str">
        <f t="shared" si="260"/>
        <v/>
      </c>
      <c r="IA94" s="233" t="str">
        <f t="shared" si="261"/>
        <v/>
      </c>
      <c r="IB94" s="233" t="str">
        <f t="shared" si="262"/>
        <v/>
      </c>
      <c r="IC94" s="233" t="str">
        <f t="shared" si="263"/>
        <v/>
      </c>
      <c r="ID94" s="233" t="str">
        <f t="shared" si="264"/>
        <v/>
      </c>
      <c r="IE94" s="233" t="str">
        <f t="shared" si="265"/>
        <v/>
      </c>
      <c r="IF94" s="233" t="str">
        <f t="shared" si="266"/>
        <v/>
      </c>
      <c r="IG94" s="233" t="str">
        <f t="shared" si="267"/>
        <v/>
      </c>
      <c r="IH94" s="233" t="str">
        <f t="shared" si="268"/>
        <v/>
      </c>
      <c r="II94" s="233" t="str">
        <f t="shared" si="269"/>
        <v/>
      </c>
      <c r="IJ94" s="233" t="str">
        <f t="shared" si="270"/>
        <v/>
      </c>
      <c r="IL94" s="139" t="str">
        <f t="shared" si="271"/>
        <v>400G LR8, LR4 10 km OSFP, QSFP-DD, QSFP112</v>
      </c>
      <c r="IM94" s="233">
        <f t="shared" si="272"/>
        <v>5</v>
      </c>
      <c r="IN94" s="233">
        <f t="shared" si="273"/>
        <v>5</v>
      </c>
      <c r="IO94" s="233" t="str">
        <f t="shared" si="274"/>
        <v/>
      </c>
      <c r="IP94" s="233" t="str">
        <f t="shared" si="275"/>
        <v/>
      </c>
      <c r="IQ94" s="233" t="str">
        <f t="shared" si="276"/>
        <v/>
      </c>
      <c r="IR94" s="233" t="str">
        <f t="shared" si="277"/>
        <v/>
      </c>
      <c r="IS94" s="233" t="str">
        <f t="shared" si="278"/>
        <v/>
      </c>
      <c r="IT94" s="233" t="str">
        <f t="shared" si="279"/>
        <v/>
      </c>
      <c r="IU94" s="233" t="str">
        <f t="shared" si="280"/>
        <v/>
      </c>
      <c r="IV94" s="233" t="str">
        <f t="shared" si="281"/>
        <v/>
      </c>
      <c r="IW94" s="233" t="str">
        <f t="shared" si="282"/>
        <v/>
      </c>
      <c r="IY94" s="139" t="str">
        <f t="shared" si="283"/>
        <v>400G LR8, LR4 10 km OSFP, QSFP-DD, QSFP112</v>
      </c>
      <c r="IZ94" s="233">
        <f t="shared" si="284"/>
        <v>600</v>
      </c>
      <c r="JA94" s="233">
        <f t="shared" si="285"/>
        <v>495.86945764975451</v>
      </c>
      <c r="JB94" s="233" t="str">
        <f t="shared" si="286"/>
        <v/>
      </c>
      <c r="JC94" s="233" t="str">
        <f t="shared" si="287"/>
        <v/>
      </c>
      <c r="JD94" s="233" t="str">
        <f t="shared" si="288"/>
        <v/>
      </c>
      <c r="JE94" s="233" t="str">
        <f t="shared" si="289"/>
        <v/>
      </c>
      <c r="JF94" s="233" t="str">
        <f t="shared" si="290"/>
        <v/>
      </c>
      <c r="JG94" s="233" t="str">
        <f t="shared" si="291"/>
        <v/>
      </c>
      <c r="JH94" s="233" t="str">
        <f t="shared" si="292"/>
        <v/>
      </c>
      <c r="JI94" s="233" t="str">
        <f t="shared" si="293"/>
        <v/>
      </c>
      <c r="JJ94" s="233" t="str">
        <f t="shared" si="294"/>
        <v/>
      </c>
    </row>
    <row r="95" spans="1:270">
      <c r="A95" s="110" t="s">
        <v>34</v>
      </c>
      <c r="B95" s="139" t="str">
        <f>Ethernet!B243</f>
        <v>400G ER4 40 km TBD</v>
      </c>
      <c r="C95" s="210">
        <f>Ethernet!C243</f>
        <v>0</v>
      </c>
      <c r="D95" s="210">
        <f>Ethernet!D243</f>
        <v>0</v>
      </c>
      <c r="E95" s="210">
        <f>Ethernet!E243</f>
        <v>0</v>
      </c>
      <c r="F95" s="210">
        <f>Ethernet!F243</f>
        <v>0</v>
      </c>
      <c r="G95" s="210">
        <f>Ethernet!G243</f>
        <v>0</v>
      </c>
      <c r="H95" s="210">
        <f>Ethernet!H243</f>
        <v>0</v>
      </c>
      <c r="I95" s="210">
        <f>Ethernet!I243</f>
        <v>0</v>
      </c>
      <c r="J95" s="210">
        <f>Ethernet!J243</f>
        <v>0</v>
      </c>
      <c r="K95" s="210">
        <f>Ethernet!K243</f>
        <v>0</v>
      </c>
      <c r="L95" s="210">
        <f>Ethernet!L243</f>
        <v>0</v>
      </c>
      <c r="M95" s="210">
        <f>Ethernet!M243</f>
        <v>0</v>
      </c>
      <c r="O95" s="139" t="str">
        <f t="shared" si="173"/>
        <v>400G ER4 40 km TBD</v>
      </c>
      <c r="P95" s="210">
        <f>Ethernet!C329</f>
        <v>0</v>
      </c>
      <c r="Q95" s="210">
        <f>Ethernet!D329</f>
        <v>0</v>
      </c>
      <c r="R95" s="210">
        <f>Ethernet!E329</f>
        <v>0</v>
      </c>
      <c r="S95" s="210">
        <f>Ethernet!F329</f>
        <v>0</v>
      </c>
      <c r="T95" s="210">
        <f>Ethernet!G329</f>
        <v>0</v>
      </c>
      <c r="U95" s="210">
        <f>Ethernet!H329</f>
        <v>0</v>
      </c>
      <c r="V95" s="210">
        <f>Ethernet!I329</f>
        <v>0</v>
      </c>
      <c r="W95" s="210">
        <f>Ethernet!J329</f>
        <v>0</v>
      </c>
      <c r="X95" s="210">
        <f>Ethernet!K329</f>
        <v>0</v>
      </c>
      <c r="Y95" s="210">
        <f>Ethernet!L329</f>
        <v>0</v>
      </c>
      <c r="Z95" s="210">
        <f>Ethernet!M329</f>
        <v>0</v>
      </c>
      <c r="AB95" s="139" t="str">
        <f t="shared" si="174"/>
        <v>400G ER4 40 km TBD</v>
      </c>
      <c r="AC95" s="210">
        <f>Ethernet!C157</f>
        <v>0</v>
      </c>
      <c r="AD95" s="210">
        <f>Ethernet!D157</f>
        <v>0</v>
      </c>
      <c r="AE95" s="210">
        <f>Ethernet!E157</f>
        <v>0</v>
      </c>
      <c r="AF95" s="210">
        <f>Ethernet!F157</f>
        <v>0</v>
      </c>
      <c r="AG95" s="210">
        <f>Ethernet!G157</f>
        <v>0</v>
      </c>
      <c r="AH95" s="210">
        <f>Ethernet!H157</f>
        <v>0</v>
      </c>
      <c r="AI95" s="210">
        <f>Ethernet!I157</f>
        <v>0</v>
      </c>
      <c r="AJ95" s="210">
        <f>Ethernet!J157</f>
        <v>0</v>
      </c>
      <c r="AK95" s="210">
        <f>Ethernet!K157</f>
        <v>0</v>
      </c>
      <c r="AL95" s="210">
        <f>Ethernet!L157</f>
        <v>0</v>
      </c>
      <c r="AM95" s="210">
        <f>Ethernet!M157</f>
        <v>0</v>
      </c>
      <c r="AO95" s="139" t="str">
        <f t="shared" si="175"/>
        <v>400G ER4 40 km TBD</v>
      </c>
      <c r="AP95" s="210">
        <f>Ethernet!C415</f>
        <v>0</v>
      </c>
      <c r="AQ95" s="210">
        <f>Ethernet!D415</f>
        <v>0</v>
      </c>
      <c r="AR95" s="210">
        <f>Ethernet!E415</f>
        <v>0</v>
      </c>
      <c r="AS95" s="210">
        <f>Ethernet!F415</f>
        <v>0</v>
      </c>
      <c r="AT95" s="210">
        <f>Ethernet!G415</f>
        <v>0</v>
      </c>
      <c r="AU95" s="210">
        <f>Ethernet!H415</f>
        <v>0</v>
      </c>
      <c r="AV95" s="210">
        <f>Ethernet!I415</f>
        <v>0</v>
      </c>
      <c r="AW95" s="210">
        <f>Ethernet!J415</f>
        <v>0</v>
      </c>
      <c r="AX95" s="210">
        <f>Ethernet!K415</f>
        <v>0</v>
      </c>
      <c r="AY95" s="210">
        <f>Ethernet!L415</f>
        <v>0</v>
      </c>
      <c r="AZ95" s="210">
        <f>Ethernet!M415</f>
        <v>0</v>
      </c>
      <c r="BB95" s="139" t="str">
        <f t="shared" si="176"/>
        <v>400G ER4 40 km TBD</v>
      </c>
      <c r="BC95" s="210">
        <f>Ethernet!C501</f>
        <v>0</v>
      </c>
      <c r="BD95" s="210">
        <f>Ethernet!D501</f>
        <v>0</v>
      </c>
      <c r="BE95" s="210">
        <f>Ethernet!E501</f>
        <v>0</v>
      </c>
      <c r="BF95" s="210">
        <f>Ethernet!F501</f>
        <v>0</v>
      </c>
      <c r="BG95" s="210">
        <f>Ethernet!G501</f>
        <v>0</v>
      </c>
      <c r="BH95" s="210">
        <f>Ethernet!H501</f>
        <v>0</v>
      </c>
      <c r="BI95" s="210">
        <f>Ethernet!I501</f>
        <v>0</v>
      </c>
      <c r="BJ95" s="210">
        <f>Ethernet!J501</f>
        <v>0</v>
      </c>
      <c r="BK95" s="210">
        <f>Ethernet!K501</f>
        <v>0</v>
      </c>
      <c r="BL95" s="210">
        <f>Ethernet!L501</f>
        <v>0</v>
      </c>
      <c r="BM95" s="210">
        <f>Ethernet!M501</f>
        <v>0</v>
      </c>
      <c r="BO95" s="139" t="str">
        <f t="shared" si="177"/>
        <v>400G ER4 40 km TBD</v>
      </c>
      <c r="BP95" s="272"/>
      <c r="BQ95" s="272"/>
      <c r="BR95" s="272"/>
      <c r="BS95" s="272"/>
      <c r="BT95" s="272"/>
      <c r="BU95" s="272"/>
      <c r="BV95" s="272"/>
      <c r="BW95" s="272"/>
      <c r="BX95" s="272"/>
      <c r="BY95" s="272"/>
      <c r="BZ95" s="272"/>
      <c r="CB95" s="139" t="str">
        <f t="shared" si="178"/>
        <v>400G ER4 40 km TBD</v>
      </c>
      <c r="CC95" s="272"/>
      <c r="CD95" s="272"/>
      <c r="CE95" s="272"/>
      <c r="CF95" s="272"/>
      <c r="CG95" s="272"/>
      <c r="CH95" s="272"/>
      <c r="CI95" s="272"/>
      <c r="CJ95" s="272"/>
      <c r="CK95" s="272"/>
      <c r="CL95" s="272"/>
      <c r="CM95" s="272"/>
      <c r="CN95" s="214"/>
      <c r="CP95" s="270"/>
      <c r="CQ95" s="270"/>
      <c r="CR95" s="301"/>
      <c r="CS95" s="293">
        <v>1</v>
      </c>
      <c r="CT95" s="265">
        <v>1</v>
      </c>
      <c r="CU95" s="300">
        <v>1</v>
      </c>
      <c r="CV95" s="295"/>
      <c r="CW95" s="270"/>
      <c r="CX95" s="278"/>
      <c r="CY95" s="284"/>
      <c r="CZ95" s="270"/>
      <c r="DA95" s="278"/>
      <c r="DB95" s="285">
        <v>2</v>
      </c>
      <c r="DC95" s="265">
        <v>0</v>
      </c>
      <c r="DD95" s="300">
        <v>1</v>
      </c>
      <c r="DE95" s="295"/>
      <c r="DF95" s="270"/>
      <c r="DG95" s="278"/>
      <c r="DH95" s="284"/>
      <c r="DI95" s="270"/>
      <c r="DJ95" s="270"/>
      <c r="DL95" s="139" t="str">
        <f t="shared" si="156"/>
        <v>400G ER4 40 km TBD</v>
      </c>
      <c r="DM95" s="210">
        <f t="shared" si="179"/>
        <v>0</v>
      </c>
      <c r="DN95" s="210">
        <f t="shared" si="180"/>
        <v>0</v>
      </c>
      <c r="DO95" s="210">
        <f t="shared" si="181"/>
        <v>0</v>
      </c>
      <c r="DP95" s="210">
        <f t="shared" si="182"/>
        <v>0</v>
      </c>
      <c r="DQ95" s="210">
        <f t="shared" si="183"/>
        <v>0</v>
      </c>
      <c r="DR95" s="210">
        <f t="shared" si="184"/>
        <v>0</v>
      </c>
      <c r="DS95" s="210">
        <f t="shared" si="185"/>
        <v>0</v>
      </c>
      <c r="DT95" s="210">
        <f t="shared" si="186"/>
        <v>0</v>
      </c>
      <c r="DU95" s="210">
        <f t="shared" si="187"/>
        <v>0</v>
      </c>
      <c r="DV95" s="210">
        <f t="shared" si="188"/>
        <v>0</v>
      </c>
      <c r="DW95" s="210">
        <f t="shared" si="189"/>
        <v>0</v>
      </c>
      <c r="DY95" s="139" t="str">
        <f t="shared" si="157"/>
        <v>400G ER4 40 km TBD</v>
      </c>
      <c r="DZ95" s="210">
        <f t="shared" si="190"/>
        <v>0</v>
      </c>
      <c r="EA95" s="210">
        <f t="shared" si="191"/>
        <v>0</v>
      </c>
      <c r="EB95" s="210">
        <f t="shared" si="192"/>
        <v>0</v>
      </c>
      <c r="EC95" s="210">
        <f t="shared" si="193"/>
        <v>0</v>
      </c>
      <c r="ED95" s="210">
        <f t="shared" si="194"/>
        <v>0</v>
      </c>
      <c r="EE95" s="210">
        <f t="shared" si="195"/>
        <v>0</v>
      </c>
      <c r="EF95" s="210">
        <f t="shared" si="196"/>
        <v>0</v>
      </c>
      <c r="EG95" s="210">
        <f t="shared" si="197"/>
        <v>0</v>
      </c>
      <c r="EH95" s="210">
        <f t="shared" si="198"/>
        <v>0</v>
      </c>
      <c r="EI95" s="210">
        <f t="shared" si="199"/>
        <v>0</v>
      </c>
      <c r="EJ95" s="210">
        <f t="shared" si="200"/>
        <v>0</v>
      </c>
      <c r="EL95" s="139" t="str">
        <f t="shared" si="158"/>
        <v>400G ER4 40 km TBD</v>
      </c>
      <c r="EM95" s="210">
        <f t="shared" si="201"/>
        <v>0</v>
      </c>
      <c r="EN95" s="210">
        <f t="shared" si="202"/>
        <v>0</v>
      </c>
      <c r="EO95" s="210">
        <f t="shared" si="203"/>
        <v>0</v>
      </c>
      <c r="EP95" s="210">
        <f t="shared" si="204"/>
        <v>0</v>
      </c>
      <c r="EQ95" s="210">
        <f t="shared" si="205"/>
        <v>0</v>
      </c>
      <c r="ER95" s="210">
        <f t="shared" si="206"/>
        <v>0</v>
      </c>
      <c r="ES95" s="210">
        <f t="shared" si="207"/>
        <v>0</v>
      </c>
      <c r="ET95" s="210">
        <f t="shared" si="208"/>
        <v>0</v>
      </c>
      <c r="EU95" s="210">
        <f t="shared" si="209"/>
        <v>0</v>
      </c>
      <c r="EV95" s="210">
        <f t="shared" si="210"/>
        <v>0</v>
      </c>
      <c r="EW95" s="210">
        <f t="shared" si="211"/>
        <v>0</v>
      </c>
      <c r="EY95" s="139" t="str">
        <f t="shared" si="212"/>
        <v>400G ER4 40 km TBD</v>
      </c>
      <c r="EZ95" s="210">
        <f t="shared" si="159"/>
        <v>0</v>
      </c>
      <c r="FA95" s="210">
        <f t="shared" si="160"/>
        <v>0</v>
      </c>
      <c r="FB95" s="210">
        <f t="shared" si="161"/>
        <v>0</v>
      </c>
      <c r="FC95" s="210">
        <f t="shared" si="162"/>
        <v>0</v>
      </c>
      <c r="FD95" s="210">
        <f t="shared" si="163"/>
        <v>0</v>
      </c>
      <c r="FE95" s="210">
        <f t="shared" si="164"/>
        <v>0</v>
      </c>
      <c r="FF95" s="210">
        <f t="shared" si="165"/>
        <v>0</v>
      </c>
      <c r="FG95" s="210">
        <f t="shared" si="166"/>
        <v>0</v>
      </c>
      <c r="FH95" s="210">
        <f t="shared" si="167"/>
        <v>0</v>
      </c>
      <c r="FI95" s="210">
        <f t="shared" si="168"/>
        <v>0</v>
      </c>
      <c r="FJ95" s="210">
        <f t="shared" si="169"/>
        <v>0</v>
      </c>
      <c r="FL95" s="139" t="str">
        <f t="shared" si="170"/>
        <v>400G ER4 40 km TBD</v>
      </c>
      <c r="FM95" s="233">
        <f t="shared" si="213"/>
        <v>0</v>
      </c>
      <c r="FN95" s="233">
        <f t="shared" si="214"/>
        <v>0</v>
      </c>
      <c r="FO95" s="233">
        <f t="shared" si="215"/>
        <v>0</v>
      </c>
      <c r="FP95" s="233">
        <f t="shared" si="216"/>
        <v>0</v>
      </c>
      <c r="FQ95" s="233">
        <f t="shared" si="217"/>
        <v>0</v>
      </c>
      <c r="FR95" s="233">
        <f t="shared" si="218"/>
        <v>0</v>
      </c>
      <c r="FS95" s="233">
        <f t="shared" si="219"/>
        <v>0</v>
      </c>
      <c r="FT95" s="233">
        <f t="shared" si="220"/>
        <v>0</v>
      </c>
      <c r="FU95" s="233">
        <f t="shared" si="221"/>
        <v>0</v>
      </c>
      <c r="FV95" s="233">
        <f t="shared" si="222"/>
        <v>0</v>
      </c>
      <c r="FW95" s="233">
        <f t="shared" si="223"/>
        <v>0</v>
      </c>
      <c r="FY95" s="139" t="str">
        <f t="shared" si="171"/>
        <v>400G ER4 40 km TBD</v>
      </c>
      <c r="FZ95" s="233">
        <f t="shared" si="224"/>
        <v>0</v>
      </c>
      <c r="GA95" s="233">
        <f t="shared" si="225"/>
        <v>0</v>
      </c>
      <c r="GB95" s="233">
        <f t="shared" si="226"/>
        <v>0</v>
      </c>
      <c r="GC95" s="233">
        <f t="shared" si="227"/>
        <v>0</v>
      </c>
      <c r="GD95" s="233">
        <f t="shared" si="228"/>
        <v>0</v>
      </c>
      <c r="GE95" s="233">
        <f t="shared" si="229"/>
        <v>0</v>
      </c>
      <c r="GF95" s="233">
        <f t="shared" si="230"/>
        <v>0</v>
      </c>
      <c r="GG95" s="233">
        <f t="shared" si="231"/>
        <v>0</v>
      </c>
      <c r="GH95" s="233">
        <f t="shared" si="232"/>
        <v>0</v>
      </c>
      <c r="GI95" s="233">
        <f t="shared" si="233"/>
        <v>0</v>
      </c>
      <c r="GJ95" s="233">
        <f t="shared" si="234"/>
        <v>0</v>
      </c>
      <c r="GL95" s="139" t="str">
        <f t="shared" si="172"/>
        <v>400G ER4 40 km TBD</v>
      </c>
      <c r="GM95" s="310">
        <f t="shared" si="235"/>
        <v>0</v>
      </c>
      <c r="GN95" s="310">
        <f t="shared" si="236"/>
        <v>0</v>
      </c>
      <c r="GO95" s="310">
        <f t="shared" si="237"/>
        <v>0</v>
      </c>
      <c r="GP95" s="310">
        <f t="shared" si="238"/>
        <v>0</v>
      </c>
      <c r="GQ95" s="310">
        <f t="shared" si="239"/>
        <v>0</v>
      </c>
      <c r="GR95" s="310">
        <f t="shared" si="240"/>
        <v>0</v>
      </c>
      <c r="GS95" s="310">
        <f t="shared" si="241"/>
        <v>0</v>
      </c>
      <c r="GT95" s="310">
        <f t="shared" si="242"/>
        <v>0</v>
      </c>
      <c r="GU95" s="310">
        <f t="shared" si="243"/>
        <v>0</v>
      </c>
      <c r="GV95" s="310">
        <f t="shared" si="244"/>
        <v>0</v>
      </c>
      <c r="GW95" s="310">
        <f t="shared" si="245"/>
        <v>0</v>
      </c>
      <c r="GY95" s="139" t="str">
        <f t="shared" si="246"/>
        <v>400G ER4 40 km TBD</v>
      </c>
      <c r="GZ95" s="307" t="str">
        <f>IF(EZ95=0,"",($HE$5*10^-6*Ethernet!P763*'Lenses &amp; detectors'!EZ95))</f>
        <v/>
      </c>
      <c r="HA95" s="307" t="str">
        <f>IF(FA95=0,"",($HE$5*10^-6*Ethernet!Q763*'Lenses &amp; detectors'!FA95))</f>
        <v/>
      </c>
      <c r="HB95" s="307" t="str">
        <f>IF(FB95=0,"",($HE$5*10^-6*Ethernet!R763*'Lenses &amp; detectors'!FB95))</f>
        <v/>
      </c>
      <c r="HC95" s="307" t="str">
        <f>IF(FC95=0,"",($HE$5*10^-6*Ethernet!S763*'Lenses &amp; detectors'!FC95))</f>
        <v/>
      </c>
      <c r="HD95" s="307" t="str">
        <f>IF(FD95=0,"",($HE$5*10^-6*Ethernet!T763*'Lenses &amp; detectors'!FD95))</f>
        <v/>
      </c>
      <c r="HE95" s="307" t="str">
        <f>IF(FE95=0,"",($HE$5*10^-6*Ethernet!U763*'Lenses &amp; detectors'!FE95))</f>
        <v/>
      </c>
      <c r="HF95" s="307" t="str">
        <f>IF(FF95=0,"",($HE$5*10^-6*Ethernet!V763*'Lenses &amp; detectors'!FF95))</f>
        <v/>
      </c>
      <c r="HG95" s="307" t="str">
        <f>IF(FG95=0,"",($HE$5*10^-6*Ethernet!W763*'Lenses &amp; detectors'!FG95))</f>
        <v/>
      </c>
      <c r="HH95" s="307" t="str">
        <f>IF(FH95=0,"",($HE$5*10^-6*Ethernet!X763*'Lenses &amp; detectors'!FH95))</f>
        <v/>
      </c>
      <c r="HI95" s="307" t="str">
        <f>IF(FI95=0,"",($HE$5*10^-6*Ethernet!Y763*'Lenses &amp; detectors'!FI95))</f>
        <v/>
      </c>
      <c r="HJ95" s="307" t="str">
        <f>IF(FJ95=0,"",($HE$5*10^-6*Ethernet!Z763*'Lenses &amp; detectors'!FJ95))</f>
        <v/>
      </c>
      <c r="HL95" s="139" t="str">
        <f t="shared" si="247"/>
        <v>400G ER4 40 km TBD</v>
      </c>
      <c r="HM95" s="233" t="str">
        <f t="shared" si="248"/>
        <v/>
      </c>
      <c r="HN95" s="233" t="str">
        <f t="shared" si="249"/>
        <v/>
      </c>
      <c r="HO95" s="233" t="str">
        <f t="shared" si="250"/>
        <v/>
      </c>
      <c r="HP95" s="233" t="str">
        <f t="shared" si="251"/>
        <v/>
      </c>
      <c r="HQ95" s="233" t="str">
        <f t="shared" si="252"/>
        <v/>
      </c>
      <c r="HR95" s="233" t="str">
        <f t="shared" si="253"/>
        <v/>
      </c>
      <c r="HS95" s="233" t="str">
        <f t="shared" si="254"/>
        <v/>
      </c>
      <c r="HT95" s="233" t="str">
        <f t="shared" si="255"/>
        <v/>
      </c>
      <c r="HU95" s="233" t="str">
        <f t="shared" si="256"/>
        <v/>
      </c>
      <c r="HV95" s="233" t="str">
        <f t="shared" si="257"/>
        <v/>
      </c>
      <c r="HW95" s="233" t="str">
        <f t="shared" si="258"/>
        <v/>
      </c>
      <c r="HY95" s="139" t="str">
        <f t="shared" si="259"/>
        <v>400G ER4 40 km TBD</v>
      </c>
      <c r="HZ95" s="233" t="str">
        <f t="shared" si="260"/>
        <v/>
      </c>
      <c r="IA95" s="233" t="str">
        <f t="shared" si="261"/>
        <v/>
      </c>
      <c r="IB95" s="233" t="str">
        <f t="shared" si="262"/>
        <v/>
      </c>
      <c r="IC95" s="233" t="str">
        <f t="shared" si="263"/>
        <v/>
      </c>
      <c r="ID95" s="233" t="str">
        <f t="shared" si="264"/>
        <v/>
      </c>
      <c r="IE95" s="233" t="str">
        <f t="shared" si="265"/>
        <v/>
      </c>
      <c r="IF95" s="233" t="str">
        <f t="shared" si="266"/>
        <v/>
      </c>
      <c r="IG95" s="233" t="str">
        <f t="shared" si="267"/>
        <v/>
      </c>
      <c r="IH95" s="233" t="str">
        <f t="shared" si="268"/>
        <v/>
      </c>
      <c r="II95" s="233" t="str">
        <f t="shared" si="269"/>
        <v/>
      </c>
      <c r="IJ95" s="233" t="str">
        <f t="shared" si="270"/>
        <v/>
      </c>
      <c r="IL95" s="139" t="str">
        <f t="shared" si="271"/>
        <v>400G ER4 40 km TBD</v>
      </c>
      <c r="IM95" s="233" t="str">
        <f t="shared" si="272"/>
        <v/>
      </c>
      <c r="IN95" s="233" t="str">
        <f t="shared" si="273"/>
        <v/>
      </c>
      <c r="IO95" s="233" t="str">
        <f t="shared" si="274"/>
        <v/>
      </c>
      <c r="IP95" s="233" t="str">
        <f t="shared" si="275"/>
        <v/>
      </c>
      <c r="IQ95" s="233" t="str">
        <f t="shared" si="276"/>
        <v/>
      </c>
      <c r="IR95" s="233" t="str">
        <f t="shared" si="277"/>
        <v/>
      </c>
      <c r="IS95" s="233" t="str">
        <f t="shared" si="278"/>
        <v/>
      </c>
      <c r="IT95" s="233" t="str">
        <f t="shared" si="279"/>
        <v/>
      </c>
      <c r="IU95" s="233" t="str">
        <f t="shared" si="280"/>
        <v/>
      </c>
      <c r="IV95" s="233" t="str">
        <f t="shared" si="281"/>
        <v/>
      </c>
      <c r="IW95" s="233" t="str">
        <f t="shared" si="282"/>
        <v/>
      </c>
      <c r="IY95" s="139" t="str">
        <f t="shared" si="283"/>
        <v>400G ER4 40 km TBD</v>
      </c>
      <c r="IZ95" s="233" t="str">
        <f t="shared" si="284"/>
        <v/>
      </c>
      <c r="JA95" s="233" t="str">
        <f t="shared" si="285"/>
        <v/>
      </c>
      <c r="JB95" s="233" t="str">
        <f t="shared" si="286"/>
        <v/>
      </c>
      <c r="JC95" s="233" t="str">
        <f t="shared" si="287"/>
        <v/>
      </c>
      <c r="JD95" s="233" t="str">
        <f t="shared" si="288"/>
        <v/>
      </c>
      <c r="JE95" s="233" t="str">
        <f t="shared" si="289"/>
        <v/>
      </c>
      <c r="JF95" s="233" t="str">
        <f t="shared" si="290"/>
        <v/>
      </c>
      <c r="JG95" s="233" t="str">
        <f t="shared" si="291"/>
        <v/>
      </c>
      <c r="JH95" s="233" t="str">
        <f t="shared" si="292"/>
        <v/>
      </c>
      <c r="JI95" s="233" t="str">
        <f t="shared" si="293"/>
        <v/>
      </c>
      <c r="JJ95" s="233" t="str">
        <f t="shared" si="294"/>
        <v/>
      </c>
    </row>
    <row r="96" spans="1:270">
      <c r="A96" s="110" t="s">
        <v>34</v>
      </c>
      <c r="B96" s="139" t="str">
        <f>Ethernet!B244</f>
        <v>800G SR8 50 m OSFP, QSFP-DD800</v>
      </c>
      <c r="C96" s="210">
        <f>Ethernet!C244</f>
        <v>0</v>
      </c>
      <c r="D96" s="210">
        <f>Ethernet!D244</f>
        <v>0</v>
      </c>
      <c r="E96" s="210">
        <f>Ethernet!E244</f>
        <v>0</v>
      </c>
      <c r="F96" s="210">
        <f>Ethernet!F244</f>
        <v>0</v>
      </c>
      <c r="G96" s="210">
        <f>Ethernet!G244</f>
        <v>0</v>
      </c>
      <c r="H96" s="210">
        <f>Ethernet!H244</f>
        <v>0</v>
      </c>
      <c r="I96" s="210">
        <f>Ethernet!I244</f>
        <v>0</v>
      </c>
      <c r="J96" s="210">
        <f>Ethernet!J244</f>
        <v>0</v>
      </c>
      <c r="K96" s="210">
        <f>Ethernet!K244</f>
        <v>0</v>
      </c>
      <c r="L96" s="210">
        <f>Ethernet!L244</f>
        <v>0</v>
      </c>
      <c r="M96" s="210">
        <f>Ethernet!M244</f>
        <v>0</v>
      </c>
      <c r="O96" s="139" t="str">
        <f t="shared" si="173"/>
        <v>800G SR8 50 m OSFP, QSFP-DD800</v>
      </c>
      <c r="P96" s="210">
        <f>Ethernet!C330</f>
        <v>0</v>
      </c>
      <c r="Q96" s="210">
        <f>Ethernet!D330</f>
        <v>0</v>
      </c>
      <c r="R96" s="210">
        <f>Ethernet!E330</f>
        <v>0</v>
      </c>
      <c r="S96" s="210">
        <f>Ethernet!F330</f>
        <v>0</v>
      </c>
      <c r="T96" s="210">
        <f>Ethernet!G330</f>
        <v>0</v>
      </c>
      <c r="U96" s="210">
        <f>Ethernet!H330</f>
        <v>0</v>
      </c>
      <c r="V96" s="210">
        <f>Ethernet!I330</f>
        <v>0</v>
      </c>
      <c r="W96" s="210">
        <f>Ethernet!J330</f>
        <v>0</v>
      </c>
      <c r="X96" s="210">
        <f>Ethernet!K330</f>
        <v>0</v>
      </c>
      <c r="Y96" s="210">
        <f>Ethernet!L330</f>
        <v>0</v>
      </c>
      <c r="Z96" s="210">
        <f>Ethernet!M330</f>
        <v>0</v>
      </c>
      <c r="AB96" s="139" t="str">
        <f t="shared" si="174"/>
        <v>800G SR8 50 m OSFP, QSFP-DD800</v>
      </c>
      <c r="AC96" s="210">
        <f>Ethernet!C158</f>
        <v>0</v>
      </c>
      <c r="AD96" s="210">
        <f>Ethernet!D158</f>
        <v>0</v>
      </c>
      <c r="AE96" s="210">
        <f>Ethernet!E158</f>
        <v>0</v>
      </c>
      <c r="AF96" s="210">
        <f>Ethernet!F158</f>
        <v>0</v>
      </c>
      <c r="AG96" s="210">
        <f>Ethernet!G158</f>
        <v>0</v>
      </c>
      <c r="AH96" s="210">
        <f>Ethernet!H158</f>
        <v>0</v>
      </c>
      <c r="AI96" s="210">
        <f>Ethernet!I158</f>
        <v>0</v>
      </c>
      <c r="AJ96" s="210">
        <f>Ethernet!J158</f>
        <v>0</v>
      </c>
      <c r="AK96" s="210">
        <f>Ethernet!K158</f>
        <v>0</v>
      </c>
      <c r="AL96" s="210">
        <f>Ethernet!L158</f>
        <v>0</v>
      </c>
      <c r="AM96" s="210">
        <f>Ethernet!M158</f>
        <v>0</v>
      </c>
      <c r="AO96" s="139" t="str">
        <f t="shared" si="175"/>
        <v>800G SR8 50 m OSFP, QSFP-DD800</v>
      </c>
      <c r="AP96" s="210">
        <f>Ethernet!C416</f>
        <v>0</v>
      </c>
      <c r="AQ96" s="210">
        <f>Ethernet!D416</f>
        <v>0</v>
      </c>
      <c r="AR96" s="210">
        <f>Ethernet!E416</f>
        <v>0</v>
      </c>
      <c r="AS96" s="210">
        <f>Ethernet!F416</f>
        <v>0</v>
      </c>
      <c r="AT96" s="210">
        <f>Ethernet!G416</f>
        <v>0</v>
      </c>
      <c r="AU96" s="210">
        <f>Ethernet!H416</f>
        <v>0</v>
      </c>
      <c r="AV96" s="210">
        <f>Ethernet!I416</f>
        <v>0</v>
      </c>
      <c r="AW96" s="210">
        <f>Ethernet!J416</f>
        <v>0</v>
      </c>
      <c r="AX96" s="210">
        <f>Ethernet!K416</f>
        <v>0</v>
      </c>
      <c r="AY96" s="210">
        <f>Ethernet!L416</f>
        <v>0</v>
      </c>
      <c r="AZ96" s="210">
        <f>Ethernet!M416</f>
        <v>0</v>
      </c>
      <c r="BB96" s="139" t="str">
        <f t="shared" si="176"/>
        <v>800G SR8 50 m OSFP, QSFP-DD800</v>
      </c>
      <c r="BC96" s="210">
        <f>Ethernet!C502</f>
        <v>0</v>
      </c>
      <c r="BD96" s="210">
        <f>Ethernet!D502</f>
        <v>0</v>
      </c>
      <c r="BE96" s="210">
        <f>Ethernet!E502</f>
        <v>0</v>
      </c>
      <c r="BF96" s="210">
        <f>Ethernet!F502</f>
        <v>0</v>
      </c>
      <c r="BG96" s="210">
        <f>Ethernet!G502</f>
        <v>0</v>
      </c>
      <c r="BH96" s="210">
        <f>Ethernet!H502</f>
        <v>0</v>
      </c>
      <c r="BI96" s="210">
        <f>Ethernet!I502</f>
        <v>0</v>
      </c>
      <c r="BJ96" s="210">
        <f>Ethernet!J502</f>
        <v>0</v>
      </c>
      <c r="BK96" s="210">
        <f>Ethernet!K502</f>
        <v>0</v>
      </c>
      <c r="BL96" s="210">
        <f>Ethernet!L502</f>
        <v>0</v>
      </c>
      <c r="BM96" s="210">
        <f>Ethernet!M502</f>
        <v>0</v>
      </c>
      <c r="BO96" s="139" t="str">
        <f t="shared" si="177"/>
        <v>800G SR8 50 m OSFP, QSFP-DD800</v>
      </c>
      <c r="BP96" s="272"/>
      <c r="BQ96" s="272"/>
      <c r="BR96" s="272"/>
      <c r="BS96" s="272"/>
      <c r="BT96" s="272"/>
      <c r="BU96" s="272"/>
      <c r="BV96" s="272"/>
      <c r="BW96" s="272"/>
      <c r="BX96" s="272"/>
      <c r="BY96" s="272"/>
      <c r="BZ96" s="272"/>
      <c r="CB96" s="139" t="str">
        <f t="shared" si="178"/>
        <v>800G SR8 50 m OSFP, QSFP-DD800</v>
      </c>
      <c r="CC96" s="272"/>
      <c r="CD96" s="272"/>
      <c r="CE96" s="272"/>
      <c r="CF96" s="272"/>
      <c r="CG96" s="272"/>
      <c r="CH96" s="272"/>
      <c r="CI96" s="272"/>
      <c r="CJ96" s="272"/>
      <c r="CK96" s="272"/>
      <c r="CL96" s="272"/>
      <c r="CM96" s="272"/>
      <c r="CN96" s="214"/>
      <c r="CP96" s="270"/>
      <c r="CQ96" s="270"/>
      <c r="CR96" s="301"/>
      <c r="CS96" s="293">
        <v>1</v>
      </c>
      <c r="CT96" s="265">
        <v>1</v>
      </c>
      <c r="CU96" s="300">
        <v>1</v>
      </c>
      <c r="CV96" s="295"/>
      <c r="CW96" s="270"/>
      <c r="CX96" s="278"/>
      <c r="CY96" s="284"/>
      <c r="CZ96" s="270"/>
      <c r="DA96" s="278"/>
      <c r="DB96" s="285">
        <v>2</v>
      </c>
      <c r="DC96" s="265">
        <v>0</v>
      </c>
      <c r="DD96" s="300">
        <v>1</v>
      </c>
      <c r="DE96" s="295"/>
      <c r="DF96" s="270"/>
      <c r="DG96" s="278"/>
      <c r="DH96" s="284"/>
      <c r="DI96" s="270"/>
      <c r="DJ96" s="270"/>
      <c r="DL96" s="139" t="str">
        <f t="shared" si="156"/>
        <v>800G SR8 50 m OSFP, QSFP-DD800</v>
      </c>
      <c r="DM96" s="210">
        <f t="shared" si="179"/>
        <v>0</v>
      </c>
      <c r="DN96" s="210">
        <f t="shared" si="180"/>
        <v>0</v>
      </c>
      <c r="DO96" s="210">
        <f t="shared" si="181"/>
        <v>0</v>
      </c>
      <c r="DP96" s="210">
        <f t="shared" si="182"/>
        <v>0</v>
      </c>
      <c r="DQ96" s="210">
        <f t="shared" si="183"/>
        <v>0</v>
      </c>
      <c r="DR96" s="210">
        <f t="shared" si="184"/>
        <v>0</v>
      </c>
      <c r="DS96" s="210">
        <f t="shared" si="185"/>
        <v>0</v>
      </c>
      <c r="DT96" s="210">
        <f t="shared" si="186"/>
        <v>0</v>
      </c>
      <c r="DU96" s="210">
        <f t="shared" si="187"/>
        <v>0</v>
      </c>
      <c r="DV96" s="210">
        <f t="shared" si="188"/>
        <v>0</v>
      </c>
      <c r="DW96" s="210">
        <f t="shared" si="189"/>
        <v>0</v>
      </c>
      <c r="DY96" s="139" t="str">
        <f t="shared" si="157"/>
        <v>800G SR8 50 m OSFP, QSFP-DD800</v>
      </c>
      <c r="DZ96" s="210">
        <f t="shared" si="190"/>
        <v>0</v>
      </c>
      <c r="EA96" s="210">
        <f t="shared" si="191"/>
        <v>0</v>
      </c>
      <c r="EB96" s="210">
        <f t="shared" si="192"/>
        <v>0</v>
      </c>
      <c r="EC96" s="210">
        <f t="shared" si="193"/>
        <v>0</v>
      </c>
      <c r="ED96" s="210">
        <f t="shared" si="194"/>
        <v>0</v>
      </c>
      <c r="EE96" s="210">
        <f t="shared" si="195"/>
        <v>0</v>
      </c>
      <c r="EF96" s="210">
        <f t="shared" si="196"/>
        <v>0</v>
      </c>
      <c r="EG96" s="210">
        <f t="shared" si="197"/>
        <v>0</v>
      </c>
      <c r="EH96" s="210">
        <f t="shared" si="198"/>
        <v>0</v>
      </c>
      <c r="EI96" s="210">
        <f t="shared" si="199"/>
        <v>0</v>
      </c>
      <c r="EJ96" s="210">
        <f t="shared" si="200"/>
        <v>0</v>
      </c>
      <c r="EL96" s="139" t="str">
        <f t="shared" si="158"/>
        <v>800G SR8 50 m OSFP, QSFP-DD800</v>
      </c>
      <c r="EM96" s="210">
        <f t="shared" si="201"/>
        <v>0</v>
      </c>
      <c r="EN96" s="210">
        <f t="shared" si="202"/>
        <v>0</v>
      </c>
      <c r="EO96" s="210">
        <f t="shared" si="203"/>
        <v>0</v>
      </c>
      <c r="EP96" s="210">
        <f t="shared" si="204"/>
        <v>0</v>
      </c>
      <c r="EQ96" s="210">
        <f t="shared" si="205"/>
        <v>0</v>
      </c>
      <c r="ER96" s="210">
        <f t="shared" si="206"/>
        <v>0</v>
      </c>
      <c r="ES96" s="210">
        <f t="shared" si="207"/>
        <v>0</v>
      </c>
      <c r="ET96" s="210">
        <f t="shared" si="208"/>
        <v>0</v>
      </c>
      <c r="EU96" s="210">
        <f t="shared" si="209"/>
        <v>0</v>
      </c>
      <c r="EV96" s="210">
        <f t="shared" si="210"/>
        <v>0</v>
      </c>
      <c r="EW96" s="210">
        <f t="shared" si="211"/>
        <v>0</v>
      </c>
      <c r="EY96" s="139" t="str">
        <f t="shared" si="212"/>
        <v>800G SR8 50 m OSFP, QSFP-DD800</v>
      </c>
      <c r="EZ96" s="210">
        <f t="shared" si="159"/>
        <v>0</v>
      </c>
      <c r="FA96" s="210">
        <f t="shared" si="160"/>
        <v>0</v>
      </c>
      <c r="FB96" s="210">
        <f t="shared" si="161"/>
        <v>0</v>
      </c>
      <c r="FC96" s="210">
        <f t="shared" si="162"/>
        <v>0</v>
      </c>
      <c r="FD96" s="210">
        <f t="shared" si="163"/>
        <v>0</v>
      </c>
      <c r="FE96" s="210">
        <f t="shared" si="164"/>
        <v>0</v>
      </c>
      <c r="FF96" s="210">
        <f t="shared" si="165"/>
        <v>0</v>
      </c>
      <c r="FG96" s="210">
        <f t="shared" si="166"/>
        <v>0</v>
      </c>
      <c r="FH96" s="210">
        <f t="shared" si="167"/>
        <v>0</v>
      </c>
      <c r="FI96" s="210">
        <f t="shared" si="168"/>
        <v>0</v>
      </c>
      <c r="FJ96" s="210">
        <f t="shared" si="169"/>
        <v>0</v>
      </c>
      <c r="FL96" s="139" t="str">
        <f t="shared" si="170"/>
        <v>800G SR8 50 m OSFP, QSFP-DD800</v>
      </c>
      <c r="FM96" s="233">
        <f t="shared" si="213"/>
        <v>0</v>
      </c>
      <c r="FN96" s="233">
        <f t="shared" si="214"/>
        <v>0</v>
      </c>
      <c r="FO96" s="233">
        <f t="shared" si="215"/>
        <v>0</v>
      </c>
      <c r="FP96" s="233">
        <f t="shared" si="216"/>
        <v>0</v>
      </c>
      <c r="FQ96" s="233">
        <f t="shared" si="217"/>
        <v>0</v>
      </c>
      <c r="FR96" s="233">
        <f t="shared" si="218"/>
        <v>0</v>
      </c>
      <c r="FS96" s="233">
        <f t="shared" si="219"/>
        <v>0</v>
      </c>
      <c r="FT96" s="233">
        <f t="shared" si="220"/>
        <v>0</v>
      </c>
      <c r="FU96" s="233">
        <f t="shared" si="221"/>
        <v>0</v>
      </c>
      <c r="FV96" s="233">
        <f t="shared" si="222"/>
        <v>0</v>
      </c>
      <c r="FW96" s="233">
        <f t="shared" si="223"/>
        <v>0</v>
      </c>
      <c r="FY96" s="139" t="str">
        <f t="shared" si="171"/>
        <v>800G SR8 50 m OSFP, QSFP-DD800</v>
      </c>
      <c r="FZ96" s="233">
        <f t="shared" si="224"/>
        <v>0</v>
      </c>
      <c r="GA96" s="233">
        <f t="shared" si="225"/>
        <v>0</v>
      </c>
      <c r="GB96" s="233">
        <f t="shared" si="226"/>
        <v>0</v>
      </c>
      <c r="GC96" s="233">
        <f t="shared" si="227"/>
        <v>0</v>
      </c>
      <c r="GD96" s="233">
        <f t="shared" si="228"/>
        <v>0</v>
      </c>
      <c r="GE96" s="233">
        <f t="shared" si="229"/>
        <v>0</v>
      </c>
      <c r="GF96" s="233">
        <f t="shared" si="230"/>
        <v>0</v>
      </c>
      <c r="GG96" s="233">
        <f t="shared" si="231"/>
        <v>0</v>
      </c>
      <c r="GH96" s="233">
        <f t="shared" si="232"/>
        <v>0</v>
      </c>
      <c r="GI96" s="233">
        <f t="shared" si="233"/>
        <v>0</v>
      </c>
      <c r="GJ96" s="233">
        <f t="shared" si="234"/>
        <v>0</v>
      </c>
      <c r="GL96" s="139" t="str">
        <f t="shared" si="172"/>
        <v>800G SR8 50 m OSFP, QSFP-DD800</v>
      </c>
      <c r="GM96" s="310">
        <f t="shared" si="235"/>
        <v>0</v>
      </c>
      <c r="GN96" s="310">
        <f t="shared" si="236"/>
        <v>0</v>
      </c>
      <c r="GO96" s="310">
        <f t="shared" si="237"/>
        <v>0</v>
      </c>
      <c r="GP96" s="310">
        <f t="shared" si="238"/>
        <v>0</v>
      </c>
      <c r="GQ96" s="310">
        <f t="shared" si="239"/>
        <v>0</v>
      </c>
      <c r="GR96" s="310">
        <f t="shared" si="240"/>
        <v>0</v>
      </c>
      <c r="GS96" s="310">
        <f t="shared" si="241"/>
        <v>0</v>
      </c>
      <c r="GT96" s="310">
        <f t="shared" si="242"/>
        <v>0</v>
      </c>
      <c r="GU96" s="310">
        <f t="shared" si="243"/>
        <v>0</v>
      </c>
      <c r="GV96" s="310">
        <f t="shared" si="244"/>
        <v>0</v>
      </c>
      <c r="GW96" s="310">
        <f t="shared" si="245"/>
        <v>0</v>
      </c>
      <c r="GY96" s="139" t="str">
        <f t="shared" si="246"/>
        <v>800G SR8 50 m OSFP, QSFP-DD800</v>
      </c>
      <c r="GZ96" s="307" t="str">
        <f>IF(EZ96=0,"",($HE$5*10^-6*Ethernet!P764*'Lenses &amp; detectors'!EZ96))</f>
        <v/>
      </c>
      <c r="HA96" s="307" t="str">
        <f>IF(FA96=0,"",($HE$5*10^-6*Ethernet!Q764*'Lenses &amp; detectors'!FA96))</f>
        <v/>
      </c>
      <c r="HB96" s="307" t="str">
        <f>IF(FB96=0,"",($HE$5*10^-6*Ethernet!R764*'Lenses &amp; detectors'!FB96))</f>
        <v/>
      </c>
      <c r="HC96" s="307" t="str">
        <f>IF(FC96=0,"",($HE$5*10^-6*Ethernet!S764*'Lenses &amp; detectors'!FC96))</f>
        <v/>
      </c>
      <c r="HD96" s="307" t="str">
        <f>IF(FD96=0,"",($HE$5*10^-6*Ethernet!T764*'Lenses &amp; detectors'!FD96))</f>
        <v/>
      </c>
      <c r="HE96" s="307" t="str">
        <f>IF(FE96=0,"",($HE$5*10^-6*Ethernet!U764*'Lenses &amp; detectors'!FE96))</f>
        <v/>
      </c>
      <c r="HF96" s="307" t="str">
        <f>IF(FF96=0,"",($HE$5*10^-6*Ethernet!V764*'Lenses &amp; detectors'!FF96))</f>
        <v/>
      </c>
      <c r="HG96" s="307" t="str">
        <f>IF(FG96=0,"",($HE$5*10^-6*Ethernet!W764*'Lenses &amp; detectors'!FG96))</f>
        <v/>
      </c>
      <c r="HH96" s="307" t="str">
        <f>IF(FH96=0,"",($HE$5*10^-6*Ethernet!X764*'Lenses &amp; detectors'!FH96))</f>
        <v/>
      </c>
      <c r="HI96" s="307" t="str">
        <f>IF(FI96=0,"",($HE$5*10^-6*Ethernet!Y764*'Lenses &amp; detectors'!FI96))</f>
        <v/>
      </c>
      <c r="HJ96" s="307" t="str">
        <f>IF(FJ96=0,"",($HE$5*10^-6*Ethernet!Z764*'Lenses &amp; detectors'!FJ96))</f>
        <v/>
      </c>
      <c r="HL96" s="139" t="str">
        <f t="shared" si="247"/>
        <v>800G SR8 50 m OSFP, QSFP-DD800</v>
      </c>
      <c r="HM96" s="233" t="str">
        <f t="shared" si="248"/>
        <v/>
      </c>
      <c r="HN96" s="233" t="str">
        <f t="shared" si="249"/>
        <v/>
      </c>
      <c r="HO96" s="233" t="str">
        <f t="shared" si="250"/>
        <v/>
      </c>
      <c r="HP96" s="233" t="str">
        <f t="shared" si="251"/>
        <v/>
      </c>
      <c r="HQ96" s="233" t="str">
        <f t="shared" si="252"/>
        <v/>
      </c>
      <c r="HR96" s="233" t="str">
        <f t="shared" si="253"/>
        <v/>
      </c>
      <c r="HS96" s="233" t="str">
        <f t="shared" si="254"/>
        <v/>
      </c>
      <c r="HT96" s="233" t="str">
        <f t="shared" si="255"/>
        <v/>
      </c>
      <c r="HU96" s="233" t="str">
        <f t="shared" si="256"/>
        <v/>
      </c>
      <c r="HV96" s="233" t="str">
        <f t="shared" si="257"/>
        <v/>
      </c>
      <c r="HW96" s="233" t="str">
        <f t="shared" si="258"/>
        <v/>
      </c>
      <c r="HY96" s="139" t="str">
        <f t="shared" si="259"/>
        <v>800G SR8 50 m OSFP, QSFP-DD800</v>
      </c>
      <c r="HZ96" s="233" t="str">
        <f t="shared" si="260"/>
        <v/>
      </c>
      <c r="IA96" s="233" t="str">
        <f t="shared" si="261"/>
        <v/>
      </c>
      <c r="IB96" s="233" t="str">
        <f t="shared" si="262"/>
        <v/>
      </c>
      <c r="IC96" s="233" t="str">
        <f t="shared" si="263"/>
        <v/>
      </c>
      <c r="ID96" s="233" t="str">
        <f t="shared" si="264"/>
        <v/>
      </c>
      <c r="IE96" s="233" t="str">
        <f t="shared" si="265"/>
        <v/>
      </c>
      <c r="IF96" s="233" t="str">
        <f t="shared" si="266"/>
        <v/>
      </c>
      <c r="IG96" s="233" t="str">
        <f t="shared" si="267"/>
        <v/>
      </c>
      <c r="IH96" s="233" t="str">
        <f t="shared" si="268"/>
        <v/>
      </c>
      <c r="II96" s="233" t="str">
        <f t="shared" si="269"/>
        <v/>
      </c>
      <c r="IJ96" s="233" t="str">
        <f t="shared" si="270"/>
        <v/>
      </c>
      <c r="IL96" s="139" t="str">
        <f t="shared" si="271"/>
        <v>800G SR8 50 m OSFP, QSFP-DD800</v>
      </c>
      <c r="IM96" s="233" t="str">
        <f t="shared" si="272"/>
        <v/>
      </c>
      <c r="IN96" s="233" t="str">
        <f t="shared" si="273"/>
        <v/>
      </c>
      <c r="IO96" s="233" t="str">
        <f t="shared" si="274"/>
        <v/>
      </c>
      <c r="IP96" s="233" t="str">
        <f t="shared" si="275"/>
        <v/>
      </c>
      <c r="IQ96" s="233" t="str">
        <f t="shared" si="276"/>
        <v/>
      </c>
      <c r="IR96" s="233" t="str">
        <f t="shared" si="277"/>
        <v/>
      </c>
      <c r="IS96" s="233" t="str">
        <f t="shared" si="278"/>
        <v/>
      </c>
      <c r="IT96" s="233" t="str">
        <f t="shared" si="279"/>
        <v/>
      </c>
      <c r="IU96" s="233" t="str">
        <f t="shared" si="280"/>
        <v/>
      </c>
      <c r="IV96" s="233" t="str">
        <f t="shared" si="281"/>
        <v/>
      </c>
      <c r="IW96" s="233" t="str">
        <f t="shared" si="282"/>
        <v/>
      </c>
      <c r="IY96" s="139" t="str">
        <f t="shared" si="283"/>
        <v>800G SR8 50 m OSFP, QSFP-DD800</v>
      </c>
      <c r="IZ96" s="233" t="str">
        <f t="shared" si="284"/>
        <v/>
      </c>
      <c r="JA96" s="233" t="str">
        <f t="shared" si="285"/>
        <v/>
      </c>
      <c r="JB96" s="233" t="str">
        <f t="shared" si="286"/>
        <v/>
      </c>
      <c r="JC96" s="233" t="str">
        <f t="shared" si="287"/>
        <v/>
      </c>
      <c r="JD96" s="233" t="str">
        <f t="shared" si="288"/>
        <v/>
      </c>
      <c r="JE96" s="233" t="str">
        <f t="shared" si="289"/>
        <v/>
      </c>
      <c r="JF96" s="233" t="str">
        <f t="shared" si="290"/>
        <v/>
      </c>
      <c r="JG96" s="233" t="str">
        <f t="shared" si="291"/>
        <v/>
      </c>
      <c r="JH96" s="233" t="str">
        <f t="shared" si="292"/>
        <v/>
      </c>
      <c r="JI96" s="233" t="str">
        <f t="shared" si="293"/>
        <v/>
      </c>
      <c r="JJ96" s="233" t="str">
        <f t="shared" si="294"/>
        <v/>
      </c>
    </row>
    <row r="97" spans="1:270">
      <c r="A97" s="110" t="s">
        <v>34</v>
      </c>
      <c r="B97" s="139" t="str">
        <f>Ethernet!B245</f>
        <v>800G DR8, DR4 500 m OSFP, QSFP-DD800</v>
      </c>
      <c r="C97" s="210">
        <f>Ethernet!C245</f>
        <v>0</v>
      </c>
      <c r="D97" s="210">
        <f>Ethernet!D245</f>
        <v>0</v>
      </c>
      <c r="E97" s="210">
        <f>Ethernet!E245</f>
        <v>0</v>
      </c>
      <c r="F97" s="210">
        <f>Ethernet!F245</f>
        <v>0</v>
      </c>
      <c r="G97" s="210">
        <f>Ethernet!G245</f>
        <v>0</v>
      </c>
      <c r="H97" s="210">
        <f>Ethernet!H245</f>
        <v>0</v>
      </c>
      <c r="I97" s="210">
        <f>Ethernet!I245</f>
        <v>0</v>
      </c>
      <c r="J97" s="210">
        <f>Ethernet!J245</f>
        <v>0</v>
      </c>
      <c r="K97" s="210">
        <f>Ethernet!K245</f>
        <v>0</v>
      </c>
      <c r="L97" s="210">
        <f>Ethernet!L245</f>
        <v>0</v>
      </c>
      <c r="M97" s="210">
        <f>Ethernet!M245</f>
        <v>0</v>
      </c>
      <c r="O97" s="139" t="str">
        <f t="shared" si="173"/>
        <v>800G DR8, DR4 500 m OSFP, QSFP-DD800</v>
      </c>
      <c r="P97" s="210">
        <f>Ethernet!C331</f>
        <v>0</v>
      </c>
      <c r="Q97" s="210">
        <f>Ethernet!D331</f>
        <v>0</v>
      </c>
      <c r="R97" s="210">
        <f>Ethernet!E331</f>
        <v>0</v>
      </c>
      <c r="S97" s="210">
        <f>Ethernet!F331</f>
        <v>0</v>
      </c>
      <c r="T97" s="210">
        <f>Ethernet!G331</f>
        <v>0</v>
      </c>
      <c r="U97" s="210">
        <f>Ethernet!H331</f>
        <v>0</v>
      </c>
      <c r="V97" s="210">
        <f>Ethernet!I331</f>
        <v>0</v>
      </c>
      <c r="W97" s="210">
        <f>Ethernet!J331</f>
        <v>0</v>
      </c>
      <c r="X97" s="210">
        <f>Ethernet!K331</f>
        <v>0</v>
      </c>
      <c r="Y97" s="210">
        <f>Ethernet!L331</f>
        <v>0</v>
      </c>
      <c r="Z97" s="210">
        <f>Ethernet!M331</f>
        <v>0</v>
      </c>
      <c r="AB97" s="139" t="str">
        <f t="shared" si="174"/>
        <v>800G DR8, DR4 500 m OSFP, QSFP-DD800</v>
      </c>
      <c r="AC97" s="210">
        <f>Ethernet!C159</f>
        <v>0</v>
      </c>
      <c r="AD97" s="210">
        <f>Ethernet!D159</f>
        <v>0</v>
      </c>
      <c r="AE97" s="210">
        <f>Ethernet!E159</f>
        <v>0</v>
      </c>
      <c r="AF97" s="210">
        <f>Ethernet!F159</f>
        <v>0</v>
      </c>
      <c r="AG97" s="210">
        <f>Ethernet!G159</f>
        <v>0</v>
      </c>
      <c r="AH97" s="210">
        <f>Ethernet!H159</f>
        <v>0</v>
      </c>
      <c r="AI97" s="210">
        <f>Ethernet!I159</f>
        <v>0</v>
      </c>
      <c r="AJ97" s="210">
        <f>Ethernet!J159</f>
        <v>0</v>
      </c>
      <c r="AK97" s="210">
        <f>Ethernet!K159</f>
        <v>0</v>
      </c>
      <c r="AL97" s="210">
        <f>Ethernet!L159</f>
        <v>0</v>
      </c>
      <c r="AM97" s="210">
        <f>Ethernet!M159</f>
        <v>0</v>
      </c>
      <c r="AO97" s="139" t="str">
        <f t="shared" si="175"/>
        <v>800G DR8, DR4 500 m OSFP, QSFP-DD800</v>
      </c>
      <c r="AP97" s="210">
        <f>Ethernet!C417</f>
        <v>0</v>
      </c>
      <c r="AQ97" s="210">
        <f>Ethernet!D417</f>
        <v>0</v>
      </c>
      <c r="AR97" s="210">
        <f>Ethernet!E417</f>
        <v>0</v>
      </c>
      <c r="AS97" s="210">
        <f>Ethernet!F417</f>
        <v>0</v>
      </c>
      <c r="AT97" s="210">
        <f>Ethernet!G417</f>
        <v>0</v>
      </c>
      <c r="AU97" s="210">
        <f>Ethernet!H417</f>
        <v>0</v>
      </c>
      <c r="AV97" s="210">
        <f>Ethernet!I417</f>
        <v>0</v>
      </c>
      <c r="AW97" s="210">
        <f>Ethernet!J417</f>
        <v>0</v>
      </c>
      <c r="AX97" s="210">
        <f>Ethernet!K417</f>
        <v>0</v>
      </c>
      <c r="AY97" s="210">
        <f>Ethernet!L417</f>
        <v>0</v>
      </c>
      <c r="AZ97" s="210">
        <f>Ethernet!M417</f>
        <v>0</v>
      </c>
      <c r="BB97" s="139" t="str">
        <f t="shared" si="176"/>
        <v>800G DR8, DR4 500 m OSFP, QSFP-DD800</v>
      </c>
      <c r="BC97" s="210">
        <f>Ethernet!C503</f>
        <v>0</v>
      </c>
      <c r="BD97" s="210">
        <f>Ethernet!D503</f>
        <v>0</v>
      </c>
      <c r="BE97" s="210">
        <f>Ethernet!E503</f>
        <v>0</v>
      </c>
      <c r="BF97" s="210">
        <f>Ethernet!F503</f>
        <v>0</v>
      </c>
      <c r="BG97" s="210">
        <f>Ethernet!G503</f>
        <v>0</v>
      </c>
      <c r="BH97" s="210">
        <f>Ethernet!H503</f>
        <v>0</v>
      </c>
      <c r="BI97" s="210">
        <f>Ethernet!I503</f>
        <v>0</v>
      </c>
      <c r="BJ97" s="210">
        <f>Ethernet!J503</f>
        <v>0</v>
      </c>
      <c r="BK97" s="210">
        <f>Ethernet!K503</f>
        <v>0</v>
      </c>
      <c r="BL97" s="210">
        <f>Ethernet!L503</f>
        <v>0</v>
      </c>
      <c r="BM97" s="210">
        <f>Ethernet!M503</f>
        <v>0</v>
      </c>
      <c r="BO97" s="139" t="str">
        <f t="shared" si="177"/>
        <v>800G DR8, DR4 500 m OSFP, QSFP-DD800</v>
      </c>
      <c r="BP97" s="272"/>
      <c r="BQ97" s="272"/>
      <c r="BR97" s="272"/>
      <c r="BS97" s="272"/>
      <c r="BT97" s="272"/>
      <c r="BU97" s="272"/>
      <c r="BV97" s="272"/>
      <c r="BW97" s="272"/>
      <c r="BX97" s="272"/>
      <c r="BY97" s="272"/>
      <c r="BZ97" s="272"/>
      <c r="CB97" s="139" t="str">
        <f t="shared" si="178"/>
        <v>800G DR8, DR4 500 m OSFP, QSFP-DD800</v>
      </c>
      <c r="CC97" s="272"/>
      <c r="CD97" s="272"/>
      <c r="CE97" s="272"/>
      <c r="CF97" s="272"/>
      <c r="CG97" s="272"/>
      <c r="CH97" s="272"/>
      <c r="CI97" s="272"/>
      <c r="CJ97" s="272"/>
      <c r="CK97" s="272"/>
      <c r="CL97" s="272"/>
      <c r="CM97" s="272"/>
      <c r="CN97" s="214"/>
      <c r="CP97" s="270"/>
      <c r="CQ97" s="270"/>
      <c r="CR97" s="301"/>
      <c r="CS97" s="293">
        <v>1</v>
      </c>
      <c r="CT97" s="265">
        <v>1</v>
      </c>
      <c r="CU97" s="300">
        <v>1</v>
      </c>
      <c r="CV97" s="293">
        <v>2</v>
      </c>
      <c r="CW97" s="265">
        <v>0</v>
      </c>
      <c r="CX97" s="279">
        <v>1</v>
      </c>
      <c r="CY97" s="284"/>
      <c r="CZ97" s="270"/>
      <c r="DA97" s="278"/>
      <c r="DB97" s="285">
        <v>2</v>
      </c>
      <c r="DC97" s="265">
        <v>0</v>
      </c>
      <c r="DD97" s="300">
        <v>1</v>
      </c>
      <c r="DE97" s="295"/>
      <c r="DF97" s="270"/>
      <c r="DG97" s="278"/>
      <c r="DH97" s="284"/>
      <c r="DI97" s="270"/>
      <c r="DJ97" s="270"/>
      <c r="DL97" s="139" t="str">
        <f t="shared" ref="DL97:DL113" si="295">O97</f>
        <v>800G DR8, DR4 500 m OSFP, QSFP-DD800</v>
      </c>
      <c r="DM97" s="210">
        <f t="shared" si="179"/>
        <v>0</v>
      </c>
      <c r="DN97" s="210">
        <f t="shared" si="180"/>
        <v>0</v>
      </c>
      <c r="DO97" s="210">
        <f t="shared" si="181"/>
        <v>0</v>
      </c>
      <c r="DP97" s="210">
        <f t="shared" si="182"/>
        <v>0</v>
      </c>
      <c r="DQ97" s="210">
        <f t="shared" si="183"/>
        <v>0</v>
      </c>
      <c r="DR97" s="210">
        <f t="shared" si="184"/>
        <v>0</v>
      </c>
      <c r="DS97" s="210">
        <f t="shared" si="185"/>
        <v>0</v>
      </c>
      <c r="DT97" s="210">
        <f t="shared" si="186"/>
        <v>0</v>
      </c>
      <c r="DU97" s="210">
        <f t="shared" si="187"/>
        <v>0</v>
      </c>
      <c r="DV97" s="210">
        <f t="shared" si="188"/>
        <v>0</v>
      </c>
      <c r="DW97" s="210">
        <f t="shared" si="189"/>
        <v>0</v>
      </c>
      <c r="DY97" s="139" t="str">
        <f t="shared" ref="DY97:DY113" si="296">AB97</f>
        <v>800G DR8, DR4 500 m OSFP, QSFP-DD800</v>
      </c>
      <c r="DZ97" s="210">
        <f t="shared" si="190"/>
        <v>0</v>
      </c>
      <c r="EA97" s="210">
        <f t="shared" si="191"/>
        <v>0</v>
      </c>
      <c r="EB97" s="210">
        <f t="shared" si="192"/>
        <v>0</v>
      </c>
      <c r="EC97" s="210">
        <f t="shared" si="193"/>
        <v>0</v>
      </c>
      <c r="ED97" s="210">
        <f t="shared" si="194"/>
        <v>0</v>
      </c>
      <c r="EE97" s="210">
        <f t="shared" si="195"/>
        <v>0</v>
      </c>
      <c r="EF97" s="210">
        <f t="shared" si="196"/>
        <v>0</v>
      </c>
      <c r="EG97" s="210">
        <f t="shared" si="197"/>
        <v>0</v>
      </c>
      <c r="EH97" s="210">
        <f t="shared" si="198"/>
        <v>0</v>
      </c>
      <c r="EI97" s="210">
        <f t="shared" si="199"/>
        <v>0</v>
      </c>
      <c r="EJ97" s="210">
        <f t="shared" si="200"/>
        <v>0</v>
      </c>
      <c r="EL97" s="139" t="str">
        <f t="shared" ref="EL97:EL113" si="297">AO97</f>
        <v>800G DR8, DR4 500 m OSFP, QSFP-DD800</v>
      </c>
      <c r="EM97" s="210">
        <f t="shared" si="201"/>
        <v>0</v>
      </c>
      <c r="EN97" s="210">
        <f t="shared" si="202"/>
        <v>0</v>
      </c>
      <c r="EO97" s="210">
        <f t="shared" si="203"/>
        <v>0</v>
      </c>
      <c r="EP97" s="210">
        <f t="shared" si="204"/>
        <v>0</v>
      </c>
      <c r="EQ97" s="210">
        <f t="shared" si="205"/>
        <v>0</v>
      </c>
      <c r="ER97" s="210">
        <f t="shared" si="206"/>
        <v>0</v>
      </c>
      <c r="ES97" s="210">
        <f t="shared" si="207"/>
        <v>0</v>
      </c>
      <c r="ET97" s="210">
        <f t="shared" si="208"/>
        <v>0</v>
      </c>
      <c r="EU97" s="210">
        <f t="shared" si="209"/>
        <v>0</v>
      </c>
      <c r="EV97" s="210">
        <f t="shared" si="210"/>
        <v>0</v>
      </c>
      <c r="EW97" s="210">
        <f t="shared" si="211"/>
        <v>0</v>
      </c>
      <c r="EY97" s="139" t="str">
        <f t="shared" si="212"/>
        <v>800G DR8, DR4 500 m OSFP, QSFP-DD800</v>
      </c>
      <c r="EZ97" s="210">
        <f t="shared" ref="EZ97:EZ128" si="298">$CR97*C97+$CU97*P97+$CX97*AC97+$DA97*AP97+$DD97*BC97</f>
        <v>0</v>
      </c>
      <c r="FA97" s="210">
        <f t="shared" ref="FA97:FA128" si="299">$CR97*D97+$CU97*Q97+$CX97*AD97+$DA97*AQ97+$DD97*BD97</f>
        <v>0</v>
      </c>
      <c r="FB97" s="210">
        <f t="shared" ref="FB97:FB128" si="300">$CR97*E97+$CU97*R97+$CX97*AE97+$DA97*AR97+$DD97*BE97</f>
        <v>0</v>
      </c>
      <c r="FC97" s="210">
        <f t="shared" ref="FC97:FC128" si="301">$CR97*F97+$CU97*S97+$CX97*AF97+$DA97*AS97+$DD97*BF97</f>
        <v>0</v>
      </c>
      <c r="FD97" s="210">
        <f t="shared" ref="FD97:FD128" si="302">$CR97*G97+$CU97*T97+$CX97*AG97+$DA97*AT97+$DD97*BG97</f>
        <v>0</v>
      </c>
      <c r="FE97" s="210">
        <f t="shared" ref="FE97:FE128" si="303">$CR97*H97+$CU97*U97+$CX97*AH97+$DA97*AU97+$DD97*BH97</f>
        <v>0</v>
      </c>
      <c r="FF97" s="210">
        <f t="shared" ref="FF97:FF128" si="304">$CR97*I97+$CU97*V97+$CX97*AI97+$DA97*AV97+$DD97*BI97</f>
        <v>0</v>
      </c>
      <c r="FG97" s="210">
        <f t="shared" ref="FG97:FG128" si="305">$CR97*J97+$CU97*W97+$CX97*AJ97+$DA97*AW97+$DD97*BJ97</f>
        <v>0</v>
      </c>
      <c r="FH97" s="210">
        <f t="shared" ref="FH97:FH128" si="306">$CR97*K97+$CU97*X97+$CX97*AK97+$DA97*AX97+$DD97*BK97</f>
        <v>0</v>
      </c>
      <c r="FI97" s="210">
        <f t="shared" ref="FI97:FI128" si="307">$CR97*L97+$CU97*Y97+$CX97*AL97+$DA97*AY97+$DD97*BL97</f>
        <v>0</v>
      </c>
      <c r="FJ97" s="210">
        <f t="shared" ref="FJ97:FJ128" si="308">$CR97*M97+$CU97*Z97+$CX97*AM97+$DA97*AZ97+$DD97*BM97</f>
        <v>0</v>
      </c>
      <c r="FL97" s="139" t="str">
        <f t="shared" ref="FL97:FL113" si="309">BB97</f>
        <v>800G DR8, DR4 500 m OSFP, QSFP-DD800</v>
      </c>
      <c r="FM97" s="233">
        <f t="shared" si="213"/>
        <v>0</v>
      </c>
      <c r="FN97" s="233">
        <f t="shared" si="214"/>
        <v>0</v>
      </c>
      <c r="FO97" s="233">
        <f t="shared" si="215"/>
        <v>0</v>
      </c>
      <c r="FP97" s="233">
        <f t="shared" si="216"/>
        <v>0</v>
      </c>
      <c r="FQ97" s="233">
        <f t="shared" si="217"/>
        <v>0</v>
      </c>
      <c r="FR97" s="233">
        <f t="shared" si="218"/>
        <v>0</v>
      </c>
      <c r="FS97" s="233">
        <f t="shared" si="219"/>
        <v>0</v>
      </c>
      <c r="FT97" s="233">
        <f t="shared" si="220"/>
        <v>0</v>
      </c>
      <c r="FU97" s="233">
        <f t="shared" si="221"/>
        <v>0</v>
      </c>
      <c r="FV97" s="233">
        <f t="shared" si="222"/>
        <v>0</v>
      </c>
      <c r="FW97" s="233">
        <f t="shared" si="223"/>
        <v>0</v>
      </c>
      <c r="FY97" s="139" t="str">
        <f t="shared" ref="FY97:FY113" si="310">BO97</f>
        <v>800G DR8, DR4 500 m OSFP, QSFP-DD800</v>
      </c>
      <c r="FZ97" s="233">
        <f t="shared" si="224"/>
        <v>0</v>
      </c>
      <c r="GA97" s="233">
        <f t="shared" si="225"/>
        <v>0</v>
      </c>
      <c r="GB97" s="233">
        <f t="shared" si="226"/>
        <v>0</v>
      </c>
      <c r="GC97" s="233">
        <f t="shared" si="227"/>
        <v>0</v>
      </c>
      <c r="GD97" s="233">
        <f t="shared" si="228"/>
        <v>0</v>
      </c>
      <c r="GE97" s="233">
        <f t="shared" si="229"/>
        <v>0</v>
      </c>
      <c r="GF97" s="233">
        <f t="shared" si="230"/>
        <v>0</v>
      </c>
      <c r="GG97" s="233">
        <f t="shared" si="231"/>
        <v>0</v>
      </c>
      <c r="GH97" s="233">
        <f t="shared" si="232"/>
        <v>0</v>
      </c>
      <c r="GI97" s="233">
        <f t="shared" si="233"/>
        <v>0</v>
      </c>
      <c r="GJ97" s="233">
        <f t="shared" si="234"/>
        <v>0</v>
      </c>
      <c r="GL97" s="139" t="str">
        <f t="shared" ref="GL97:GL113" si="311">BB97</f>
        <v>800G DR8, DR4 500 m OSFP, QSFP-DD800</v>
      </c>
      <c r="GM97" s="310">
        <f t="shared" si="235"/>
        <v>0</v>
      </c>
      <c r="GN97" s="310">
        <f t="shared" si="236"/>
        <v>0</v>
      </c>
      <c r="GO97" s="310">
        <f t="shared" si="237"/>
        <v>0</v>
      </c>
      <c r="GP97" s="310">
        <f t="shared" si="238"/>
        <v>0</v>
      </c>
      <c r="GQ97" s="310">
        <f t="shared" si="239"/>
        <v>0</v>
      </c>
      <c r="GR97" s="310">
        <f t="shared" si="240"/>
        <v>0</v>
      </c>
      <c r="GS97" s="310">
        <f t="shared" si="241"/>
        <v>0</v>
      </c>
      <c r="GT97" s="310">
        <f t="shared" si="242"/>
        <v>0</v>
      </c>
      <c r="GU97" s="310">
        <f t="shared" si="243"/>
        <v>0</v>
      </c>
      <c r="GV97" s="310">
        <f t="shared" si="244"/>
        <v>0</v>
      </c>
      <c r="GW97" s="310">
        <f t="shared" si="245"/>
        <v>0</v>
      </c>
      <c r="GY97" s="139" t="str">
        <f t="shared" si="246"/>
        <v>800G DR8, DR4 500 m OSFP, QSFP-DD800</v>
      </c>
      <c r="GZ97" s="307" t="str">
        <f>IF(EZ97=0,"",($HE$5*10^-6*Ethernet!P765*'Lenses &amp; detectors'!EZ97))</f>
        <v/>
      </c>
      <c r="HA97" s="307" t="str">
        <f>IF(FA97=0,"",($HE$5*10^-6*Ethernet!Q765*'Lenses &amp; detectors'!FA97))</f>
        <v/>
      </c>
      <c r="HB97" s="307" t="str">
        <f>IF(FB97=0,"",($HE$5*10^-6*Ethernet!R765*'Lenses &amp; detectors'!FB97))</f>
        <v/>
      </c>
      <c r="HC97" s="307" t="str">
        <f>IF(FC97=0,"",($HE$5*10^-6*Ethernet!S765*'Lenses &amp; detectors'!FC97))</f>
        <v/>
      </c>
      <c r="HD97" s="307" t="str">
        <f>IF(FD97=0,"",($HE$5*10^-6*Ethernet!T765*'Lenses &amp; detectors'!FD97))</f>
        <v/>
      </c>
      <c r="HE97" s="307" t="str">
        <f>IF(FE97=0,"",($HE$5*10^-6*Ethernet!U765*'Lenses &amp; detectors'!FE97))</f>
        <v/>
      </c>
      <c r="HF97" s="307" t="str">
        <f>IF(FF97=0,"",($HE$5*10^-6*Ethernet!V765*'Lenses &amp; detectors'!FF97))</f>
        <v/>
      </c>
      <c r="HG97" s="307" t="str">
        <f>IF(FG97=0,"",($HE$5*10^-6*Ethernet!W765*'Lenses &amp; detectors'!FG97))</f>
        <v/>
      </c>
      <c r="HH97" s="307" t="str">
        <f>IF(FH97=0,"",($HE$5*10^-6*Ethernet!X765*'Lenses &amp; detectors'!FH97))</f>
        <v/>
      </c>
      <c r="HI97" s="307" t="str">
        <f>IF(FI97=0,"",($HE$5*10^-6*Ethernet!Y765*'Lenses &amp; detectors'!FI97))</f>
        <v/>
      </c>
      <c r="HJ97" s="307" t="str">
        <f>IF(FJ97=0,"",($HE$5*10^-6*Ethernet!Z765*'Lenses &amp; detectors'!FJ97))</f>
        <v/>
      </c>
      <c r="HL97" s="139" t="str">
        <f t="shared" si="247"/>
        <v>800G DR8, DR4 500 m OSFP, QSFP-DD800</v>
      </c>
      <c r="HM97" s="233" t="str">
        <f t="shared" si="248"/>
        <v/>
      </c>
      <c r="HN97" s="233" t="str">
        <f t="shared" si="249"/>
        <v/>
      </c>
      <c r="HO97" s="233" t="str">
        <f t="shared" si="250"/>
        <v/>
      </c>
      <c r="HP97" s="233" t="str">
        <f t="shared" si="251"/>
        <v/>
      </c>
      <c r="HQ97" s="233" t="str">
        <f t="shared" si="252"/>
        <v/>
      </c>
      <c r="HR97" s="233" t="str">
        <f t="shared" si="253"/>
        <v/>
      </c>
      <c r="HS97" s="233" t="str">
        <f t="shared" si="254"/>
        <v/>
      </c>
      <c r="HT97" s="233" t="str">
        <f t="shared" si="255"/>
        <v/>
      </c>
      <c r="HU97" s="233" t="str">
        <f t="shared" si="256"/>
        <v/>
      </c>
      <c r="HV97" s="233" t="str">
        <f t="shared" si="257"/>
        <v/>
      </c>
      <c r="HW97" s="233" t="str">
        <f t="shared" si="258"/>
        <v/>
      </c>
      <c r="HY97" s="139" t="str">
        <f t="shared" si="259"/>
        <v>800G DR8, DR4 500 m OSFP, QSFP-DD800</v>
      </c>
      <c r="HZ97" s="233" t="str">
        <f t="shared" si="260"/>
        <v/>
      </c>
      <c r="IA97" s="233" t="str">
        <f t="shared" si="261"/>
        <v/>
      </c>
      <c r="IB97" s="233" t="str">
        <f t="shared" si="262"/>
        <v/>
      </c>
      <c r="IC97" s="233" t="str">
        <f t="shared" si="263"/>
        <v/>
      </c>
      <c r="ID97" s="233" t="str">
        <f t="shared" si="264"/>
        <v/>
      </c>
      <c r="IE97" s="233" t="str">
        <f t="shared" si="265"/>
        <v/>
      </c>
      <c r="IF97" s="233" t="str">
        <f t="shared" si="266"/>
        <v/>
      </c>
      <c r="IG97" s="233" t="str">
        <f t="shared" si="267"/>
        <v/>
      </c>
      <c r="IH97" s="233" t="str">
        <f t="shared" si="268"/>
        <v/>
      </c>
      <c r="II97" s="233" t="str">
        <f t="shared" si="269"/>
        <v/>
      </c>
      <c r="IJ97" s="233" t="str">
        <f t="shared" si="270"/>
        <v/>
      </c>
      <c r="IL97" s="139" t="str">
        <f t="shared" si="271"/>
        <v>800G DR8, DR4 500 m OSFP, QSFP-DD800</v>
      </c>
      <c r="IM97" s="233" t="str">
        <f t="shared" si="272"/>
        <v/>
      </c>
      <c r="IN97" s="233" t="str">
        <f t="shared" si="273"/>
        <v/>
      </c>
      <c r="IO97" s="233" t="str">
        <f t="shared" si="274"/>
        <v/>
      </c>
      <c r="IP97" s="233" t="str">
        <f t="shared" si="275"/>
        <v/>
      </c>
      <c r="IQ97" s="233" t="str">
        <f t="shared" si="276"/>
        <v/>
      </c>
      <c r="IR97" s="233" t="str">
        <f t="shared" si="277"/>
        <v/>
      </c>
      <c r="IS97" s="233" t="str">
        <f t="shared" si="278"/>
        <v/>
      </c>
      <c r="IT97" s="233" t="str">
        <f t="shared" si="279"/>
        <v/>
      </c>
      <c r="IU97" s="233" t="str">
        <f t="shared" si="280"/>
        <v/>
      </c>
      <c r="IV97" s="233" t="str">
        <f t="shared" si="281"/>
        <v/>
      </c>
      <c r="IW97" s="233" t="str">
        <f t="shared" si="282"/>
        <v/>
      </c>
      <c r="IY97" s="139" t="str">
        <f t="shared" si="283"/>
        <v>800G DR8, DR4 500 m OSFP, QSFP-DD800</v>
      </c>
      <c r="IZ97" s="233" t="str">
        <f t="shared" si="284"/>
        <v/>
      </c>
      <c r="JA97" s="233" t="str">
        <f t="shared" si="285"/>
        <v/>
      </c>
      <c r="JB97" s="233" t="str">
        <f t="shared" si="286"/>
        <v/>
      </c>
      <c r="JC97" s="233" t="str">
        <f t="shared" si="287"/>
        <v/>
      </c>
      <c r="JD97" s="233" t="str">
        <f t="shared" si="288"/>
        <v/>
      </c>
      <c r="JE97" s="233" t="str">
        <f t="shared" si="289"/>
        <v/>
      </c>
      <c r="JF97" s="233" t="str">
        <f t="shared" si="290"/>
        <v/>
      </c>
      <c r="JG97" s="233" t="str">
        <f t="shared" si="291"/>
        <v/>
      </c>
      <c r="JH97" s="233" t="str">
        <f t="shared" si="292"/>
        <v/>
      </c>
      <c r="JI97" s="233" t="str">
        <f t="shared" si="293"/>
        <v/>
      </c>
      <c r="JJ97" s="233" t="str">
        <f t="shared" si="294"/>
        <v/>
      </c>
    </row>
    <row r="98" spans="1:270">
      <c r="A98" s="110" t="s">
        <v>34</v>
      </c>
      <c r="B98" s="139" t="str">
        <f>Ethernet!B246</f>
        <v>2x(400G FR4), 800G FR4 2 km OSFP, QSFP-DD800</v>
      </c>
      <c r="C98" s="210">
        <f>Ethernet!C246</f>
        <v>0</v>
      </c>
      <c r="D98" s="210">
        <f>Ethernet!D246</f>
        <v>0</v>
      </c>
      <c r="E98" s="210">
        <f>Ethernet!E246</f>
        <v>0</v>
      </c>
      <c r="F98" s="210">
        <f>Ethernet!F246</f>
        <v>0</v>
      </c>
      <c r="G98" s="210">
        <f>Ethernet!G246</f>
        <v>0</v>
      </c>
      <c r="H98" s="210">
        <f>Ethernet!H246</f>
        <v>0</v>
      </c>
      <c r="I98" s="210">
        <f>Ethernet!I246</f>
        <v>0</v>
      </c>
      <c r="J98" s="210">
        <f>Ethernet!J246</f>
        <v>0</v>
      </c>
      <c r="K98" s="210">
        <f>Ethernet!K246</f>
        <v>0</v>
      </c>
      <c r="L98" s="210">
        <f>Ethernet!L246</f>
        <v>0</v>
      </c>
      <c r="M98" s="210">
        <f>Ethernet!M246</f>
        <v>0</v>
      </c>
      <c r="O98" s="139" t="str">
        <f t="shared" si="173"/>
        <v>2x(400G FR4), 800G FR4 2 km OSFP, QSFP-DD800</v>
      </c>
      <c r="P98" s="210">
        <f>Ethernet!C332</f>
        <v>0</v>
      </c>
      <c r="Q98" s="210">
        <f>Ethernet!D332</f>
        <v>0</v>
      </c>
      <c r="R98" s="210">
        <f>Ethernet!E332</f>
        <v>0</v>
      </c>
      <c r="S98" s="210">
        <f>Ethernet!F332</f>
        <v>0</v>
      </c>
      <c r="T98" s="210">
        <f>Ethernet!G332</f>
        <v>0</v>
      </c>
      <c r="U98" s="210">
        <f>Ethernet!H332</f>
        <v>0</v>
      </c>
      <c r="V98" s="210">
        <f>Ethernet!I332</f>
        <v>0</v>
      </c>
      <c r="W98" s="210">
        <f>Ethernet!J332</f>
        <v>0</v>
      </c>
      <c r="X98" s="210">
        <f>Ethernet!K332</f>
        <v>0</v>
      </c>
      <c r="Y98" s="210">
        <f>Ethernet!L332</f>
        <v>0</v>
      </c>
      <c r="Z98" s="210">
        <f>Ethernet!M332</f>
        <v>0</v>
      </c>
      <c r="AB98" s="139" t="str">
        <f t="shared" si="174"/>
        <v>2x(400G FR4), 800G FR4 2 km OSFP, QSFP-DD800</v>
      </c>
      <c r="AC98" s="210">
        <f>Ethernet!C160</f>
        <v>0</v>
      </c>
      <c r="AD98" s="210">
        <f>Ethernet!D160</f>
        <v>0</v>
      </c>
      <c r="AE98" s="210">
        <f>Ethernet!E160</f>
        <v>0</v>
      </c>
      <c r="AF98" s="210">
        <f>Ethernet!F160</f>
        <v>0</v>
      </c>
      <c r="AG98" s="210">
        <f>Ethernet!G160</f>
        <v>0</v>
      </c>
      <c r="AH98" s="210">
        <f>Ethernet!H160</f>
        <v>0</v>
      </c>
      <c r="AI98" s="210">
        <f>Ethernet!I160</f>
        <v>0</v>
      </c>
      <c r="AJ98" s="210">
        <f>Ethernet!J160</f>
        <v>0</v>
      </c>
      <c r="AK98" s="210">
        <f>Ethernet!K160</f>
        <v>0</v>
      </c>
      <c r="AL98" s="210">
        <f>Ethernet!L160</f>
        <v>0</v>
      </c>
      <c r="AM98" s="210">
        <f>Ethernet!M160</f>
        <v>0</v>
      </c>
      <c r="AO98" s="139" t="str">
        <f t="shared" si="175"/>
        <v>2x(400G FR4), 800G FR4 2 km OSFP, QSFP-DD800</v>
      </c>
      <c r="AP98" s="210">
        <f>Ethernet!C418</f>
        <v>0</v>
      </c>
      <c r="AQ98" s="210">
        <f>Ethernet!D418</f>
        <v>0</v>
      </c>
      <c r="AR98" s="210">
        <f>Ethernet!E418</f>
        <v>0</v>
      </c>
      <c r="AS98" s="210">
        <f>Ethernet!F418</f>
        <v>0</v>
      </c>
      <c r="AT98" s="210">
        <f>Ethernet!G418</f>
        <v>0</v>
      </c>
      <c r="AU98" s="210">
        <f>Ethernet!H418</f>
        <v>0</v>
      </c>
      <c r="AV98" s="210">
        <f>Ethernet!I418</f>
        <v>0</v>
      </c>
      <c r="AW98" s="210">
        <f>Ethernet!J418</f>
        <v>0</v>
      </c>
      <c r="AX98" s="210">
        <f>Ethernet!K418</f>
        <v>0</v>
      </c>
      <c r="AY98" s="210">
        <f>Ethernet!L418</f>
        <v>0</v>
      </c>
      <c r="AZ98" s="210">
        <f>Ethernet!M418</f>
        <v>0</v>
      </c>
      <c r="BB98" s="139" t="str">
        <f t="shared" si="176"/>
        <v>2x(400G FR4), 800G FR4 2 km OSFP, QSFP-DD800</v>
      </c>
      <c r="BC98" s="210">
        <f>Ethernet!C504</f>
        <v>0</v>
      </c>
      <c r="BD98" s="210">
        <f>Ethernet!D504</f>
        <v>0</v>
      </c>
      <c r="BE98" s="210">
        <f>Ethernet!E504</f>
        <v>0</v>
      </c>
      <c r="BF98" s="210">
        <f>Ethernet!F504</f>
        <v>0</v>
      </c>
      <c r="BG98" s="210">
        <f>Ethernet!G504</f>
        <v>0</v>
      </c>
      <c r="BH98" s="210">
        <f>Ethernet!H504</f>
        <v>0</v>
      </c>
      <c r="BI98" s="210">
        <f>Ethernet!I504</f>
        <v>0</v>
      </c>
      <c r="BJ98" s="210">
        <f>Ethernet!J504</f>
        <v>0</v>
      </c>
      <c r="BK98" s="210">
        <f>Ethernet!K504</f>
        <v>0</v>
      </c>
      <c r="BL98" s="210">
        <f>Ethernet!L504</f>
        <v>0</v>
      </c>
      <c r="BM98" s="210">
        <f>Ethernet!M504</f>
        <v>0</v>
      </c>
      <c r="BO98" s="139" t="str">
        <f t="shared" si="177"/>
        <v>2x(400G FR4), 800G FR4 2 km OSFP, QSFP-DD800</v>
      </c>
      <c r="BP98" s="272"/>
      <c r="BQ98" s="272"/>
      <c r="BR98" s="272"/>
      <c r="BS98" s="272"/>
      <c r="BT98" s="272"/>
      <c r="BU98" s="272"/>
      <c r="BV98" s="272"/>
      <c r="BW98" s="272"/>
      <c r="BX98" s="272"/>
      <c r="BY98" s="272"/>
      <c r="BZ98" s="272"/>
      <c r="CB98" s="139" t="str">
        <f t="shared" si="178"/>
        <v>2x(400G FR4), 800G FR4 2 km OSFP, QSFP-DD800</v>
      </c>
      <c r="CC98" s="272"/>
      <c r="CD98" s="272"/>
      <c r="CE98" s="272"/>
      <c r="CF98" s="272"/>
      <c r="CG98" s="272"/>
      <c r="CH98" s="272"/>
      <c r="CI98" s="272"/>
      <c r="CJ98" s="272"/>
      <c r="CK98" s="272"/>
      <c r="CL98" s="272"/>
      <c r="CM98" s="272"/>
      <c r="CN98" s="214"/>
      <c r="CP98" s="270"/>
      <c r="CQ98" s="270"/>
      <c r="CR98" s="301"/>
      <c r="CS98" s="293">
        <v>1</v>
      </c>
      <c r="CT98" s="265">
        <v>1</v>
      </c>
      <c r="CU98" s="300">
        <v>1</v>
      </c>
      <c r="CV98" s="293">
        <v>2</v>
      </c>
      <c r="CW98" s="265">
        <v>0</v>
      </c>
      <c r="CX98" s="279">
        <v>1</v>
      </c>
      <c r="CY98" s="284"/>
      <c r="CZ98" s="270"/>
      <c r="DA98" s="278"/>
      <c r="DB98" s="285">
        <v>2</v>
      </c>
      <c r="DC98" s="265">
        <v>0</v>
      </c>
      <c r="DD98" s="300">
        <v>1</v>
      </c>
      <c r="DE98" s="295"/>
      <c r="DF98" s="270"/>
      <c r="DG98" s="278"/>
      <c r="DH98" s="284"/>
      <c r="DI98" s="270"/>
      <c r="DJ98" s="270"/>
      <c r="DL98" s="139" t="str">
        <f t="shared" si="295"/>
        <v>2x(400G FR4), 800G FR4 2 km OSFP, QSFP-DD800</v>
      </c>
      <c r="DM98" s="210">
        <f t="shared" si="179"/>
        <v>0</v>
      </c>
      <c r="DN98" s="210">
        <f t="shared" si="180"/>
        <v>0</v>
      </c>
      <c r="DO98" s="210">
        <f t="shared" si="181"/>
        <v>0</v>
      </c>
      <c r="DP98" s="210">
        <f t="shared" si="182"/>
        <v>0</v>
      </c>
      <c r="DQ98" s="210">
        <f t="shared" si="183"/>
        <v>0</v>
      </c>
      <c r="DR98" s="210">
        <f t="shared" si="184"/>
        <v>0</v>
      </c>
      <c r="DS98" s="210">
        <f t="shared" si="185"/>
        <v>0</v>
      </c>
      <c r="DT98" s="210">
        <f t="shared" si="186"/>
        <v>0</v>
      </c>
      <c r="DU98" s="210">
        <f t="shared" si="187"/>
        <v>0</v>
      </c>
      <c r="DV98" s="210">
        <f t="shared" si="188"/>
        <v>0</v>
      </c>
      <c r="DW98" s="210">
        <f t="shared" si="189"/>
        <v>0</v>
      </c>
      <c r="DY98" s="139" t="str">
        <f t="shared" si="296"/>
        <v>2x(400G FR4), 800G FR4 2 km OSFP, QSFP-DD800</v>
      </c>
      <c r="DZ98" s="210">
        <f t="shared" si="190"/>
        <v>0</v>
      </c>
      <c r="EA98" s="210">
        <f t="shared" si="191"/>
        <v>0</v>
      </c>
      <c r="EB98" s="210">
        <f t="shared" si="192"/>
        <v>0</v>
      </c>
      <c r="EC98" s="210">
        <f t="shared" si="193"/>
        <v>0</v>
      </c>
      <c r="ED98" s="210">
        <f t="shared" si="194"/>
        <v>0</v>
      </c>
      <c r="EE98" s="210">
        <f t="shared" si="195"/>
        <v>0</v>
      </c>
      <c r="EF98" s="210">
        <f t="shared" si="196"/>
        <v>0</v>
      </c>
      <c r="EG98" s="210">
        <f t="shared" si="197"/>
        <v>0</v>
      </c>
      <c r="EH98" s="210">
        <f t="shared" si="198"/>
        <v>0</v>
      </c>
      <c r="EI98" s="210">
        <f t="shared" si="199"/>
        <v>0</v>
      </c>
      <c r="EJ98" s="210">
        <f t="shared" si="200"/>
        <v>0</v>
      </c>
      <c r="EL98" s="139" t="str">
        <f t="shared" si="297"/>
        <v>2x(400G FR4), 800G FR4 2 km OSFP, QSFP-DD800</v>
      </c>
      <c r="EM98" s="210">
        <f t="shared" si="201"/>
        <v>0</v>
      </c>
      <c r="EN98" s="210">
        <f t="shared" si="202"/>
        <v>0</v>
      </c>
      <c r="EO98" s="210">
        <f t="shared" si="203"/>
        <v>0</v>
      </c>
      <c r="EP98" s="210">
        <f t="shared" si="204"/>
        <v>0</v>
      </c>
      <c r="EQ98" s="210">
        <f t="shared" si="205"/>
        <v>0</v>
      </c>
      <c r="ER98" s="210">
        <f t="shared" si="206"/>
        <v>0</v>
      </c>
      <c r="ES98" s="210">
        <f t="shared" si="207"/>
        <v>0</v>
      </c>
      <c r="ET98" s="210">
        <f t="shared" si="208"/>
        <v>0</v>
      </c>
      <c r="EU98" s="210">
        <f t="shared" si="209"/>
        <v>0</v>
      </c>
      <c r="EV98" s="210">
        <f t="shared" si="210"/>
        <v>0</v>
      </c>
      <c r="EW98" s="210">
        <f t="shared" si="211"/>
        <v>0</v>
      </c>
      <c r="EY98" s="139" t="str">
        <f t="shared" si="212"/>
        <v>2x(400G FR4), 800G FR4 2 km OSFP, QSFP-DD800</v>
      </c>
      <c r="EZ98" s="210">
        <f t="shared" si="298"/>
        <v>0</v>
      </c>
      <c r="FA98" s="210">
        <f t="shared" si="299"/>
        <v>0</v>
      </c>
      <c r="FB98" s="210">
        <f t="shared" si="300"/>
        <v>0</v>
      </c>
      <c r="FC98" s="210">
        <f t="shared" si="301"/>
        <v>0</v>
      </c>
      <c r="FD98" s="210">
        <f t="shared" si="302"/>
        <v>0</v>
      </c>
      <c r="FE98" s="210">
        <f t="shared" si="303"/>
        <v>0</v>
      </c>
      <c r="FF98" s="210">
        <f t="shared" si="304"/>
        <v>0</v>
      </c>
      <c r="FG98" s="210">
        <f t="shared" si="305"/>
        <v>0</v>
      </c>
      <c r="FH98" s="210">
        <f t="shared" si="306"/>
        <v>0</v>
      </c>
      <c r="FI98" s="210">
        <f t="shared" si="307"/>
        <v>0</v>
      </c>
      <c r="FJ98" s="210">
        <f t="shared" si="308"/>
        <v>0</v>
      </c>
      <c r="FL98" s="139" t="str">
        <f t="shared" si="309"/>
        <v>2x(400G FR4), 800G FR4 2 km OSFP, QSFP-DD800</v>
      </c>
      <c r="FM98" s="233">
        <f t="shared" si="213"/>
        <v>0</v>
      </c>
      <c r="FN98" s="233">
        <f t="shared" si="214"/>
        <v>0</v>
      </c>
      <c r="FO98" s="233">
        <f t="shared" si="215"/>
        <v>0</v>
      </c>
      <c r="FP98" s="233">
        <f t="shared" si="216"/>
        <v>0</v>
      </c>
      <c r="FQ98" s="233">
        <f t="shared" si="217"/>
        <v>0</v>
      </c>
      <c r="FR98" s="233">
        <f t="shared" si="218"/>
        <v>0</v>
      </c>
      <c r="FS98" s="233">
        <f t="shared" si="219"/>
        <v>0</v>
      </c>
      <c r="FT98" s="233">
        <f t="shared" si="220"/>
        <v>0</v>
      </c>
      <c r="FU98" s="233">
        <f t="shared" si="221"/>
        <v>0</v>
      </c>
      <c r="FV98" s="233">
        <f t="shared" si="222"/>
        <v>0</v>
      </c>
      <c r="FW98" s="233">
        <f t="shared" si="223"/>
        <v>0</v>
      </c>
      <c r="FY98" s="139" t="str">
        <f t="shared" si="310"/>
        <v>2x(400G FR4), 800G FR4 2 km OSFP, QSFP-DD800</v>
      </c>
      <c r="FZ98" s="233">
        <f t="shared" si="224"/>
        <v>0</v>
      </c>
      <c r="GA98" s="233">
        <f t="shared" si="225"/>
        <v>0</v>
      </c>
      <c r="GB98" s="233">
        <f t="shared" si="226"/>
        <v>0</v>
      </c>
      <c r="GC98" s="233">
        <f t="shared" si="227"/>
        <v>0</v>
      </c>
      <c r="GD98" s="233">
        <f t="shared" si="228"/>
        <v>0</v>
      </c>
      <c r="GE98" s="233">
        <f t="shared" si="229"/>
        <v>0</v>
      </c>
      <c r="GF98" s="233">
        <f t="shared" si="230"/>
        <v>0</v>
      </c>
      <c r="GG98" s="233">
        <f t="shared" si="231"/>
        <v>0</v>
      </c>
      <c r="GH98" s="233">
        <f t="shared" si="232"/>
        <v>0</v>
      </c>
      <c r="GI98" s="233">
        <f t="shared" si="233"/>
        <v>0</v>
      </c>
      <c r="GJ98" s="233">
        <f t="shared" si="234"/>
        <v>0</v>
      </c>
      <c r="GL98" s="139" t="str">
        <f t="shared" si="311"/>
        <v>2x(400G FR4), 800G FR4 2 km OSFP, QSFP-DD800</v>
      </c>
      <c r="GM98" s="310">
        <f t="shared" si="235"/>
        <v>0</v>
      </c>
      <c r="GN98" s="310">
        <f t="shared" si="236"/>
        <v>0</v>
      </c>
      <c r="GO98" s="310">
        <f t="shared" si="237"/>
        <v>0</v>
      </c>
      <c r="GP98" s="310">
        <f t="shared" si="238"/>
        <v>0</v>
      </c>
      <c r="GQ98" s="310">
        <f t="shared" si="239"/>
        <v>0</v>
      </c>
      <c r="GR98" s="310">
        <f t="shared" si="240"/>
        <v>0</v>
      </c>
      <c r="GS98" s="310">
        <f t="shared" si="241"/>
        <v>0</v>
      </c>
      <c r="GT98" s="310">
        <f t="shared" si="242"/>
        <v>0</v>
      </c>
      <c r="GU98" s="310">
        <f t="shared" si="243"/>
        <v>0</v>
      </c>
      <c r="GV98" s="310">
        <f t="shared" si="244"/>
        <v>0</v>
      </c>
      <c r="GW98" s="310">
        <f t="shared" si="245"/>
        <v>0</v>
      </c>
      <c r="GY98" s="139" t="str">
        <f t="shared" si="246"/>
        <v>2x(400G FR4), 800G FR4 2 km OSFP, QSFP-DD800</v>
      </c>
      <c r="GZ98" s="307" t="str">
        <f>IF(EZ98=0,"",($HE$5*10^-6*Ethernet!P766*'Lenses &amp; detectors'!EZ98))</f>
        <v/>
      </c>
      <c r="HA98" s="307" t="str">
        <f>IF(FA98=0,"",($HE$5*10^-6*Ethernet!Q766*'Lenses &amp; detectors'!FA98))</f>
        <v/>
      </c>
      <c r="HB98" s="307" t="str">
        <f>IF(FB98=0,"",($HE$5*10^-6*Ethernet!R766*'Lenses &amp; detectors'!FB98))</f>
        <v/>
      </c>
      <c r="HC98" s="307" t="str">
        <f>IF(FC98=0,"",($HE$5*10^-6*Ethernet!S766*'Lenses &amp; detectors'!FC98))</f>
        <v/>
      </c>
      <c r="HD98" s="307" t="str">
        <f>IF(FD98=0,"",($HE$5*10^-6*Ethernet!T766*'Lenses &amp; detectors'!FD98))</f>
        <v/>
      </c>
      <c r="HE98" s="307" t="str">
        <f>IF(FE98=0,"",($HE$5*10^-6*Ethernet!U766*'Lenses &amp; detectors'!FE98))</f>
        <v/>
      </c>
      <c r="HF98" s="307" t="str">
        <f>IF(FF98=0,"",($HE$5*10^-6*Ethernet!V766*'Lenses &amp; detectors'!FF98))</f>
        <v/>
      </c>
      <c r="HG98" s="307" t="str">
        <f>IF(FG98=0,"",($HE$5*10^-6*Ethernet!W766*'Lenses &amp; detectors'!FG98))</f>
        <v/>
      </c>
      <c r="HH98" s="307" t="str">
        <f>IF(FH98=0,"",($HE$5*10^-6*Ethernet!X766*'Lenses &amp; detectors'!FH98))</f>
        <v/>
      </c>
      <c r="HI98" s="307" t="str">
        <f>IF(FI98=0,"",($HE$5*10^-6*Ethernet!Y766*'Lenses &amp; detectors'!FI98))</f>
        <v/>
      </c>
      <c r="HJ98" s="307" t="str">
        <f>IF(FJ98=0,"",($HE$5*10^-6*Ethernet!Z766*'Lenses &amp; detectors'!FJ98))</f>
        <v/>
      </c>
      <c r="HL98" s="139" t="str">
        <f t="shared" si="247"/>
        <v>2x(400G FR4), 800G FR4 2 km OSFP, QSFP-DD800</v>
      </c>
      <c r="HM98" s="233" t="str">
        <f t="shared" si="248"/>
        <v/>
      </c>
      <c r="HN98" s="233" t="str">
        <f t="shared" si="249"/>
        <v/>
      </c>
      <c r="HO98" s="233" t="str">
        <f t="shared" si="250"/>
        <v/>
      </c>
      <c r="HP98" s="233" t="str">
        <f t="shared" si="251"/>
        <v/>
      </c>
      <c r="HQ98" s="233" t="str">
        <f t="shared" si="252"/>
        <v/>
      </c>
      <c r="HR98" s="233" t="str">
        <f t="shared" si="253"/>
        <v/>
      </c>
      <c r="HS98" s="233" t="str">
        <f t="shared" si="254"/>
        <v/>
      </c>
      <c r="HT98" s="233" t="str">
        <f t="shared" si="255"/>
        <v/>
      </c>
      <c r="HU98" s="233" t="str">
        <f t="shared" si="256"/>
        <v/>
      </c>
      <c r="HV98" s="233" t="str">
        <f t="shared" si="257"/>
        <v/>
      </c>
      <c r="HW98" s="233" t="str">
        <f t="shared" si="258"/>
        <v/>
      </c>
      <c r="HY98" s="139" t="str">
        <f t="shared" si="259"/>
        <v>2x(400G FR4), 800G FR4 2 km OSFP, QSFP-DD800</v>
      </c>
      <c r="HZ98" s="233" t="str">
        <f t="shared" si="260"/>
        <v/>
      </c>
      <c r="IA98" s="233" t="str">
        <f t="shared" si="261"/>
        <v/>
      </c>
      <c r="IB98" s="233" t="str">
        <f t="shared" si="262"/>
        <v/>
      </c>
      <c r="IC98" s="233" t="str">
        <f t="shared" si="263"/>
        <v/>
      </c>
      <c r="ID98" s="233" t="str">
        <f t="shared" si="264"/>
        <v/>
      </c>
      <c r="IE98" s="233" t="str">
        <f t="shared" si="265"/>
        <v/>
      </c>
      <c r="IF98" s="233" t="str">
        <f t="shared" si="266"/>
        <v/>
      </c>
      <c r="IG98" s="233" t="str">
        <f t="shared" si="267"/>
        <v/>
      </c>
      <c r="IH98" s="233" t="str">
        <f t="shared" si="268"/>
        <v/>
      </c>
      <c r="II98" s="233" t="str">
        <f t="shared" si="269"/>
        <v/>
      </c>
      <c r="IJ98" s="233" t="str">
        <f t="shared" si="270"/>
        <v/>
      </c>
      <c r="IL98" s="139" t="str">
        <f t="shared" si="271"/>
        <v>2x(400G FR4), 800G FR4 2 km OSFP, QSFP-DD800</v>
      </c>
      <c r="IM98" s="233" t="str">
        <f t="shared" si="272"/>
        <v/>
      </c>
      <c r="IN98" s="233" t="str">
        <f t="shared" si="273"/>
        <v/>
      </c>
      <c r="IO98" s="233" t="str">
        <f t="shared" si="274"/>
        <v/>
      </c>
      <c r="IP98" s="233" t="str">
        <f t="shared" si="275"/>
        <v/>
      </c>
      <c r="IQ98" s="233" t="str">
        <f t="shared" si="276"/>
        <v/>
      </c>
      <c r="IR98" s="233" t="str">
        <f t="shared" si="277"/>
        <v/>
      </c>
      <c r="IS98" s="233" t="str">
        <f t="shared" si="278"/>
        <v/>
      </c>
      <c r="IT98" s="233" t="str">
        <f t="shared" si="279"/>
        <v/>
      </c>
      <c r="IU98" s="233" t="str">
        <f t="shared" si="280"/>
        <v/>
      </c>
      <c r="IV98" s="233" t="str">
        <f t="shared" si="281"/>
        <v/>
      </c>
      <c r="IW98" s="233" t="str">
        <f t="shared" si="282"/>
        <v/>
      </c>
      <c r="IY98" s="139" t="str">
        <f t="shared" si="283"/>
        <v>2x(400G FR4), 800G FR4 2 km OSFP, QSFP-DD800</v>
      </c>
      <c r="IZ98" s="233" t="str">
        <f t="shared" si="284"/>
        <v/>
      </c>
      <c r="JA98" s="233" t="str">
        <f t="shared" si="285"/>
        <v/>
      </c>
      <c r="JB98" s="233" t="str">
        <f t="shared" si="286"/>
        <v/>
      </c>
      <c r="JC98" s="233" t="str">
        <f t="shared" si="287"/>
        <v/>
      </c>
      <c r="JD98" s="233" t="str">
        <f t="shared" si="288"/>
        <v/>
      </c>
      <c r="JE98" s="233" t="str">
        <f t="shared" si="289"/>
        <v/>
      </c>
      <c r="JF98" s="233" t="str">
        <f t="shared" si="290"/>
        <v/>
      </c>
      <c r="JG98" s="233" t="str">
        <f t="shared" si="291"/>
        <v/>
      </c>
      <c r="JH98" s="233" t="str">
        <f t="shared" si="292"/>
        <v/>
      </c>
      <c r="JI98" s="233" t="str">
        <f t="shared" si="293"/>
        <v/>
      </c>
      <c r="JJ98" s="233" t="str">
        <f t="shared" si="294"/>
        <v/>
      </c>
    </row>
    <row r="99" spans="1:270">
      <c r="A99" s="110" t="s">
        <v>34</v>
      </c>
      <c r="B99" s="139" t="str">
        <f>Ethernet!B247</f>
        <v>800G LR8, LR4 6, 10 km TBD</v>
      </c>
      <c r="C99" s="210">
        <f>Ethernet!C247</f>
        <v>0</v>
      </c>
      <c r="D99" s="210">
        <f>Ethernet!D247</f>
        <v>0</v>
      </c>
      <c r="E99" s="210">
        <f>Ethernet!E247</f>
        <v>0</v>
      </c>
      <c r="F99" s="210">
        <f>Ethernet!F247</f>
        <v>0</v>
      </c>
      <c r="G99" s="210">
        <f>Ethernet!G247</f>
        <v>0</v>
      </c>
      <c r="H99" s="210">
        <f>Ethernet!H247</f>
        <v>0</v>
      </c>
      <c r="I99" s="210">
        <f>Ethernet!I247</f>
        <v>0</v>
      </c>
      <c r="J99" s="210">
        <f>Ethernet!J247</f>
        <v>0</v>
      </c>
      <c r="K99" s="210">
        <f>Ethernet!K247</f>
        <v>0</v>
      </c>
      <c r="L99" s="210">
        <f>Ethernet!L247</f>
        <v>0</v>
      </c>
      <c r="M99" s="210">
        <f>Ethernet!M247</f>
        <v>0</v>
      </c>
      <c r="O99" s="139" t="str">
        <f t="shared" si="173"/>
        <v>800G LR8, LR4 6, 10 km TBD</v>
      </c>
      <c r="P99" s="210">
        <f>Ethernet!C333</f>
        <v>0</v>
      </c>
      <c r="Q99" s="210">
        <f>Ethernet!D333</f>
        <v>0</v>
      </c>
      <c r="R99" s="210">
        <f>Ethernet!E333</f>
        <v>0</v>
      </c>
      <c r="S99" s="210">
        <f>Ethernet!F333</f>
        <v>0</v>
      </c>
      <c r="T99" s="210">
        <f>Ethernet!G333</f>
        <v>0</v>
      </c>
      <c r="U99" s="210">
        <f>Ethernet!H333</f>
        <v>0</v>
      </c>
      <c r="V99" s="210">
        <f>Ethernet!I333</f>
        <v>0</v>
      </c>
      <c r="W99" s="210">
        <f>Ethernet!J333</f>
        <v>0</v>
      </c>
      <c r="X99" s="210">
        <f>Ethernet!K333</f>
        <v>0</v>
      </c>
      <c r="Y99" s="210">
        <f>Ethernet!L333</f>
        <v>0</v>
      </c>
      <c r="Z99" s="210">
        <f>Ethernet!M333</f>
        <v>0</v>
      </c>
      <c r="AB99" s="139" t="str">
        <f t="shared" si="174"/>
        <v>800G LR8, LR4 6, 10 km TBD</v>
      </c>
      <c r="AC99" s="210">
        <f>Ethernet!C161</f>
        <v>0</v>
      </c>
      <c r="AD99" s="210">
        <f>Ethernet!D161</f>
        <v>0</v>
      </c>
      <c r="AE99" s="210">
        <f>Ethernet!E161</f>
        <v>0</v>
      </c>
      <c r="AF99" s="210">
        <f>Ethernet!F161</f>
        <v>0</v>
      </c>
      <c r="AG99" s="210">
        <f>Ethernet!G161</f>
        <v>0</v>
      </c>
      <c r="AH99" s="210">
        <f>Ethernet!H161</f>
        <v>0</v>
      </c>
      <c r="AI99" s="210">
        <f>Ethernet!I161</f>
        <v>0</v>
      </c>
      <c r="AJ99" s="210">
        <f>Ethernet!J161</f>
        <v>0</v>
      </c>
      <c r="AK99" s="210">
        <f>Ethernet!K161</f>
        <v>0</v>
      </c>
      <c r="AL99" s="210">
        <f>Ethernet!L161</f>
        <v>0</v>
      </c>
      <c r="AM99" s="210">
        <f>Ethernet!M161</f>
        <v>0</v>
      </c>
      <c r="AO99" s="139" t="str">
        <f t="shared" si="175"/>
        <v>800G LR8, LR4 6, 10 km TBD</v>
      </c>
      <c r="AP99" s="210">
        <f>Ethernet!C419</f>
        <v>0</v>
      </c>
      <c r="AQ99" s="210">
        <f>Ethernet!D419</f>
        <v>0</v>
      </c>
      <c r="AR99" s="210">
        <f>Ethernet!E419</f>
        <v>0</v>
      </c>
      <c r="AS99" s="210">
        <f>Ethernet!F419</f>
        <v>0</v>
      </c>
      <c r="AT99" s="210">
        <f>Ethernet!G419</f>
        <v>0</v>
      </c>
      <c r="AU99" s="210">
        <f>Ethernet!H419</f>
        <v>0</v>
      </c>
      <c r="AV99" s="210">
        <f>Ethernet!I419</f>
        <v>0</v>
      </c>
      <c r="AW99" s="210">
        <f>Ethernet!J419</f>
        <v>0</v>
      </c>
      <c r="AX99" s="210">
        <f>Ethernet!K419</f>
        <v>0</v>
      </c>
      <c r="AY99" s="210">
        <f>Ethernet!L419</f>
        <v>0</v>
      </c>
      <c r="AZ99" s="210">
        <f>Ethernet!M419</f>
        <v>0</v>
      </c>
      <c r="BB99" s="139" t="str">
        <f t="shared" si="176"/>
        <v>800G LR8, LR4 6, 10 km TBD</v>
      </c>
      <c r="BC99" s="210">
        <f>Ethernet!C505</f>
        <v>0</v>
      </c>
      <c r="BD99" s="210">
        <f>Ethernet!D505</f>
        <v>0</v>
      </c>
      <c r="BE99" s="210">
        <f>Ethernet!E505</f>
        <v>0</v>
      </c>
      <c r="BF99" s="210">
        <f>Ethernet!F505</f>
        <v>0</v>
      </c>
      <c r="BG99" s="210">
        <f>Ethernet!G505</f>
        <v>0</v>
      </c>
      <c r="BH99" s="210">
        <f>Ethernet!H505</f>
        <v>0</v>
      </c>
      <c r="BI99" s="210">
        <f>Ethernet!I505</f>
        <v>0</v>
      </c>
      <c r="BJ99" s="210">
        <f>Ethernet!J505</f>
        <v>0</v>
      </c>
      <c r="BK99" s="210">
        <f>Ethernet!K505</f>
        <v>0</v>
      </c>
      <c r="BL99" s="210">
        <f>Ethernet!L505</f>
        <v>0</v>
      </c>
      <c r="BM99" s="210">
        <f>Ethernet!M505</f>
        <v>0</v>
      </c>
      <c r="BO99" s="139" t="str">
        <f t="shared" si="177"/>
        <v>800G LR8, LR4 6, 10 km TBD</v>
      </c>
      <c r="BP99" s="272"/>
      <c r="BQ99" s="272"/>
      <c r="BR99" s="272"/>
      <c r="BS99" s="272"/>
      <c r="BT99" s="272"/>
      <c r="BU99" s="272"/>
      <c r="BV99" s="272"/>
      <c r="BW99" s="272"/>
      <c r="BX99" s="272"/>
      <c r="BY99" s="272"/>
      <c r="BZ99" s="272"/>
      <c r="CB99" s="139" t="str">
        <f t="shared" si="178"/>
        <v>800G LR8, LR4 6, 10 km TBD</v>
      </c>
      <c r="CC99" s="272"/>
      <c r="CD99" s="272"/>
      <c r="CE99" s="272"/>
      <c r="CF99" s="272"/>
      <c r="CG99" s="272"/>
      <c r="CH99" s="272"/>
      <c r="CI99" s="272"/>
      <c r="CJ99" s="272"/>
      <c r="CK99" s="272"/>
      <c r="CL99" s="272"/>
      <c r="CM99" s="272"/>
      <c r="CN99" s="214"/>
      <c r="CP99" s="270"/>
      <c r="CQ99" s="270"/>
      <c r="CR99" s="301"/>
      <c r="CS99" s="293">
        <v>1</v>
      </c>
      <c r="CT99" s="265">
        <v>1</v>
      </c>
      <c r="CU99" s="300">
        <v>1</v>
      </c>
      <c r="CV99" s="293">
        <v>2</v>
      </c>
      <c r="CW99" s="265">
        <v>0</v>
      </c>
      <c r="CX99" s="279">
        <v>1</v>
      </c>
      <c r="CY99" s="284"/>
      <c r="CZ99" s="270"/>
      <c r="DA99" s="278"/>
      <c r="DB99" s="285">
        <v>2</v>
      </c>
      <c r="DC99" s="265">
        <v>0</v>
      </c>
      <c r="DD99" s="300">
        <v>1</v>
      </c>
      <c r="DE99" s="295"/>
      <c r="DF99" s="270"/>
      <c r="DG99" s="278"/>
      <c r="DH99" s="284"/>
      <c r="DI99" s="270"/>
      <c r="DJ99" s="270"/>
      <c r="DL99" s="139" t="str">
        <f t="shared" si="295"/>
        <v>800G LR8, LR4 6, 10 km TBD</v>
      </c>
      <c r="DM99" s="210">
        <f t="shared" si="179"/>
        <v>0</v>
      </c>
      <c r="DN99" s="210">
        <f t="shared" si="180"/>
        <v>0</v>
      </c>
      <c r="DO99" s="210">
        <f t="shared" si="181"/>
        <v>0</v>
      </c>
      <c r="DP99" s="210">
        <f t="shared" si="182"/>
        <v>0</v>
      </c>
      <c r="DQ99" s="210">
        <f t="shared" si="183"/>
        <v>0</v>
      </c>
      <c r="DR99" s="210">
        <f t="shared" si="184"/>
        <v>0</v>
      </c>
      <c r="DS99" s="210">
        <f t="shared" si="185"/>
        <v>0</v>
      </c>
      <c r="DT99" s="210">
        <f t="shared" si="186"/>
        <v>0</v>
      </c>
      <c r="DU99" s="210">
        <f t="shared" si="187"/>
        <v>0</v>
      </c>
      <c r="DV99" s="210">
        <f t="shared" si="188"/>
        <v>0</v>
      </c>
      <c r="DW99" s="210">
        <f t="shared" si="189"/>
        <v>0</v>
      </c>
      <c r="DY99" s="139" t="str">
        <f t="shared" si="296"/>
        <v>800G LR8, LR4 6, 10 km TBD</v>
      </c>
      <c r="DZ99" s="210">
        <f t="shared" si="190"/>
        <v>0</v>
      </c>
      <c r="EA99" s="210">
        <f t="shared" si="191"/>
        <v>0</v>
      </c>
      <c r="EB99" s="210">
        <f t="shared" si="192"/>
        <v>0</v>
      </c>
      <c r="EC99" s="210">
        <f t="shared" si="193"/>
        <v>0</v>
      </c>
      <c r="ED99" s="210">
        <f t="shared" si="194"/>
        <v>0</v>
      </c>
      <c r="EE99" s="210">
        <f t="shared" si="195"/>
        <v>0</v>
      </c>
      <c r="EF99" s="210">
        <f t="shared" si="196"/>
        <v>0</v>
      </c>
      <c r="EG99" s="210">
        <f t="shared" si="197"/>
        <v>0</v>
      </c>
      <c r="EH99" s="210">
        <f t="shared" si="198"/>
        <v>0</v>
      </c>
      <c r="EI99" s="210">
        <f t="shared" si="199"/>
        <v>0</v>
      </c>
      <c r="EJ99" s="210">
        <f t="shared" si="200"/>
        <v>0</v>
      </c>
      <c r="EL99" s="139" t="str">
        <f t="shared" si="297"/>
        <v>800G LR8, LR4 6, 10 km TBD</v>
      </c>
      <c r="EM99" s="210">
        <f t="shared" si="201"/>
        <v>0</v>
      </c>
      <c r="EN99" s="210">
        <f t="shared" si="202"/>
        <v>0</v>
      </c>
      <c r="EO99" s="210">
        <f t="shared" si="203"/>
        <v>0</v>
      </c>
      <c r="EP99" s="210">
        <f t="shared" si="204"/>
        <v>0</v>
      </c>
      <c r="EQ99" s="210">
        <f t="shared" si="205"/>
        <v>0</v>
      </c>
      <c r="ER99" s="210">
        <f t="shared" si="206"/>
        <v>0</v>
      </c>
      <c r="ES99" s="210">
        <f t="shared" si="207"/>
        <v>0</v>
      </c>
      <c r="ET99" s="210">
        <f t="shared" si="208"/>
        <v>0</v>
      </c>
      <c r="EU99" s="210">
        <f t="shared" si="209"/>
        <v>0</v>
      </c>
      <c r="EV99" s="210">
        <f t="shared" si="210"/>
        <v>0</v>
      </c>
      <c r="EW99" s="210">
        <f t="shared" si="211"/>
        <v>0</v>
      </c>
      <c r="EY99" s="139" t="str">
        <f t="shared" si="212"/>
        <v>800G LR8, LR4 6, 10 km TBD</v>
      </c>
      <c r="EZ99" s="210">
        <f t="shared" si="298"/>
        <v>0</v>
      </c>
      <c r="FA99" s="210">
        <f t="shared" si="299"/>
        <v>0</v>
      </c>
      <c r="FB99" s="210">
        <f t="shared" si="300"/>
        <v>0</v>
      </c>
      <c r="FC99" s="210">
        <f t="shared" si="301"/>
        <v>0</v>
      </c>
      <c r="FD99" s="210">
        <f t="shared" si="302"/>
        <v>0</v>
      </c>
      <c r="FE99" s="210">
        <f t="shared" si="303"/>
        <v>0</v>
      </c>
      <c r="FF99" s="210">
        <f t="shared" si="304"/>
        <v>0</v>
      </c>
      <c r="FG99" s="210">
        <f t="shared" si="305"/>
        <v>0</v>
      </c>
      <c r="FH99" s="210">
        <f t="shared" si="306"/>
        <v>0</v>
      </c>
      <c r="FI99" s="210">
        <f t="shared" si="307"/>
        <v>0</v>
      </c>
      <c r="FJ99" s="210">
        <f t="shared" si="308"/>
        <v>0</v>
      </c>
      <c r="FL99" s="139" t="str">
        <f t="shared" si="309"/>
        <v>800G LR8, LR4 6, 10 km TBD</v>
      </c>
      <c r="FM99" s="233">
        <f t="shared" si="213"/>
        <v>0</v>
      </c>
      <c r="FN99" s="233">
        <f t="shared" si="214"/>
        <v>0</v>
      </c>
      <c r="FO99" s="233">
        <f t="shared" si="215"/>
        <v>0</v>
      </c>
      <c r="FP99" s="233">
        <f t="shared" si="216"/>
        <v>0</v>
      </c>
      <c r="FQ99" s="233">
        <f t="shared" si="217"/>
        <v>0</v>
      </c>
      <c r="FR99" s="233">
        <f t="shared" si="218"/>
        <v>0</v>
      </c>
      <c r="FS99" s="233">
        <f t="shared" si="219"/>
        <v>0</v>
      </c>
      <c r="FT99" s="233">
        <f t="shared" si="220"/>
        <v>0</v>
      </c>
      <c r="FU99" s="233">
        <f t="shared" si="221"/>
        <v>0</v>
      </c>
      <c r="FV99" s="233">
        <f t="shared" si="222"/>
        <v>0</v>
      </c>
      <c r="FW99" s="233">
        <f t="shared" si="223"/>
        <v>0</v>
      </c>
      <c r="FY99" s="139" t="str">
        <f t="shared" si="310"/>
        <v>800G LR8, LR4 6, 10 km TBD</v>
      </c>
      <c r="FZ99" s="233">
        <f t="shared" si="224"/>
        <v>0</v>
      </c>
      <c r="GA99" s="233">
        <f t="shared" si="225"/>
        <v>0</v>
      </c>
      <c r="GB99" s="233">
        <f t="shared" si="226"/>
        <v>0</v>
      </c>
      <c r="GC99" s="233">
        <f t="shared" si="227"/>
        <v>0</v>
      </c>
      <c r="GD99" s="233">
        <f t="shared" si="228"/>
        <v>0</v>
      </c>
      <c r="GE99" s="233">
        <f t="shared" si="229"/>
        <v>0</v>
      </c>
      <c r="GF99" s="233">
        <f t="shared" si="230"/>
        <v>0</v>
      </c>
      <c r="GG99" s="233">
        <f t="shared" si="231"/>
        <v>0</v>
      </c>
      <c r="GH99" s="233">
        <f t="shared" si="232"/>
        <v>0</v>
      </c>
      <c r="GI99" s="233">
        <f t="shared" si="233"/>
        <v>0</v>
      </c>
      <c r="GJ99" s="233">
        <f t="shared" si="234"/>
        <v>0</v>
      </c>
      <c r="GL99" s="139" t="str">
        <f t="shared" si="311"/>
        <v>800G LR8, LR4 6, 10 km TBD</v>
      </c>
      <c r="GM99" s="310">
        <f t="shared" si="235"/>
        <v>0</v>
      </c>
      <c r="GN99" s="310">
        <f t="shared" si="236"/>
        <v>0</v>
      </c>
      <c r="GO99" s="310">
        <f t="shared" si="237"/>
        <v>0</v>
      </c>
      <c r="GP99" s="310">
        <f t="shared" si="238"/>
        <v>0</v>
      </c>
      <c r="GQ99" s="310">
        <f t="shared" si="239"/>
        <v>0</v>
      </c>
      <c r="GR99" s="310">
        <f t="shared" si="240"/>
        <v>0</v>
      </c>
      <c r="GS99" s="310">
        <f t="shared" si="241"/>
        <v>0</v>
      </c>
      <c r="GT99" s="310">
        <f t="shared" si="242"/>
        <v>0</v>
      </c>
      <c r="GU99" s="310">
        <f t="shared" si="243"/>
        <v>0</v>
      </c>
      <c r="GV99" s="310">
        <f t="shared" si="244"/>
        <v>0</v>
      </c>
      <c r="GW99" s="310">
        <f t="shared" si="245"/>
        <v>0</v>
      </c>
      <c r="GY99" s="139" t="str">
        <f t="shared" si="246"/>
        <v>800G LR8, LR4 6, 10 km TBD</v>
      </c>
      <c r="GZ99" s="307" t="str">
        <f>IF(EZ99=0,"",($HE$5*10^-6*Ethernet!P767*'Lenses &amp; detectors'!EZ99))</f>
        <v/>
      </c>
      <c r="HA99" s="307" t="str">
        <f>IF(FA99=0,"",($HE$5*10^-6*Ethernet!Q767*'Lenses &amp; detectors'!FA99))</f>
        <v/>
      </c>
      <c r="HB99" s="307" t="str">
        <f>IF(FB99=0,"",($HE$5*10^-6*Ethernet!R767*'Lenses &amp; detectors'!FB99))</f>
        <v/>
      </c>
      <c r="HC99" s="307" t="str">
        <f>IF(FC99=0,"",($HE$5*10^-6*Ethernet!S767*'Lenses &amp; detectors'!FC99))</f>
        <v/>
      </c>
      <c r="HD99" s="307" t="str">
        <f>IF(FD99=0,"",($HE$5*10^-6*Ethernet!T767*'Lenses &amp; detectors'!FD99))</f>
        <v/>
      </c>
      <c r="HE99" s="307" t="str">
        <f>IF(FE99=0,"",($HE$5*10^-6*Ethernet!U767*'Lenses &amp; detectors'!FE99))</f>
        <v/>
      </c>
      <c r="HF99" s="307" t="str">
        <f>IF(FF99=0,"",($HE$5*10^-6*Ethernet!V767*'Lenses &amp; detectors'!FF99))</f>
        <v/>
      </c>
      <c r="HG99" s="307" t="str">
        <f>IF(FG99=0,"",($HE$5*10^-6*Ethernet!W767*'Lenses &amp; detectors'!FG99))</f>
        <v/>
      </c>
      <c r="HH99" s="307" t="str">
        <f>IF(FH99=0,"",($HE$5*10^-6*Ethernet!X767*'Lenses &amp; detectors'!FH99))</f>
        <v/>
      </c>
      <c r="HI99" s="307" t="str">
        <f>IF(FI99=0,"",($HE$5*10^-6*Ethernet!Y767*'Lenses &amp; detectors'!FI99))</f>
        <v/>
      </c>
      <c r="HJ99" s="307" t="str">
        <f>IF(FJ99=0,"",($HE$5*10^-6*Ethernet!Z767*'Lenses &amp; detectors'!FJ99))</f>
        <v/>
      </c>
      <c r="HL99" s="139" t="str">
        <f t="shared" si="247"/>
        <v>800G LR8, LR4 6, 10 km TBD</v>
      </c>
      <c r="HM99" s="233" t="str">
        <f t="shared" si="248"/>
        <v/>
      </c>
      <c r="HN99" s="233" t="str">
        <f t="shared" si="249"/>
        <v/>
      </c>
      <c r="HO99" s="233" t="str">
        <f t="shared" si="250"/>
        <v/>
      </c>
      <c r="HP99" s="233" t="str">
        <f t="shared" si="251"/>
        <v/>
      </c>
      <c r="HQ99" s="233" t="str">
        <f t="shared" si="252"/>
        <v/>
      </c>
      <c r="HR99" s="233" t="str">
        <f t="shared" si="253"/>
        <v/>
      </c>
      <c r="HS99" s="233" t="str">
        <f t="shared" si="254"/>
        <v/>
      </c>
      <c r="HT99" s="233" t="str">
        <f t="shared" si="255"/>
        <v/>
      </c>
      <c r="HU99" s="233" t="str">
        <f t="shared" si="256"/>
        <v/>
      </c>
      <c r="HV99" s="233" t="str">
        <f t="shared" si="257"/>
        <v/>
      </c>
      <c r="HW99" s="233" t="str">
        <f t="shared" si="258"/>
        <v/>
      </c>
      <c r="HY99" s="139" t="str">
        <f t="shared" si="259"/>
        <v>800G LR8, LR4 6, 10 km TBD</v>
      </c>
      <c r="HZ99" s="233" t="str">
        <f t="shared" si="260"/>
        <v/>
      </c>
      <c r="IA99" s="233" t="str">
        <f t="shared" si="261"/>
        <v/>
      </c>
      <c r="IB99" s="233" t="str">
        <f t="shared" si="262"/>
        <v/>
      </c>
      <c r="IC99" s="233" t="str">
        <f t="shared" si="263"/>
        <v/>
      </c>
      <c r="ID99" s="233" t="str">
        <f t="shared" si="264"/>
        <v/>
      </c>
      <c r="IE99" s="233" t="str">
        <f t="shared" si="265"/>
        <v/>
      </c>
      <c r="IF99" s="233" t="str">
        <f t="shared" si="266"/>
        <v/>
      </c>
      <c r="IG99" s="233" t="str">
        <f t="shared" si="267"/>
        <v/>
      </c>
      <c r="IH99" s="233" t="str">
        <f t="shared" si="268"/>
        <v/>
      </c>
      <c r="II99" s="233" t="str">
        <f t="shared" si="269"/>
        <v/>
      </c>
      <c r="IJ99" s="233" t="str">
        <f t="shared" si="270"/>
        <v/>
      </c>
      <c r="IL99" s="139" t="str">
        <f t="shared" si="271"/>
        <v>800G LR8, LR4 6, 10 km TBD</v>
      </c>
      <c r="IM99" s="233" t="str">
        <f t="shared" si="272"/>
        <v/>
      </c>
      <c r="IN99" s="233" t="str">
        <f t="shared" si="273"/>
        <v/>
      </c>
      <c r="IO99" s="233" t="str">
        <f t="shared" si="274"/>
        <v/>
      </c>
      <c r="IP99" s="233" t="str">
        <f t="shared" si="275"/>
        <v/>
      </c>
      <c r="IQ99" s="233" t="str">
        <f t="shared" si="276"/>
        <v/>
      </c>
      <c r="IR99" s="233" t="str">
        <f t="shared" si="277"/>
        <v/>
      </c>
      <c r="IS99" s="233" t="str">
        <f t="shared" si="278"/>
        <v/>
      </c>
      <c r="IT99" s="233" t="str">
        <f t="shared" si="279"/>
        <v/>
      </c>
      <c r="IU99" s="233" t="str">
        <f t="shared" si="280"/>
        <v/>
      </c>
      <c r="IV99" s="233" t="str">
        <f t="shared" si="281"/>
        <v/>
      </c>
      <c r="IW99" s="233" t="str">
        <f t="shared" si="282"/>
        <v/>
      </c>
      <c r="IY99" s="139" t="str">
        <f t="shared" si="283"/>
        <v>800G LR8, LR4 6, 10 km TBD</v>
      </c>
      <c r="IZ99" s="233" t="str">
        <f t="shared" si="284"/>
        <v/>
      </c>
      <c r="JA99" s="233" t="str">
        <f t="shared" si="285"/>
        <v/>
      </c>
      <c r="JB99" s="233" t="str">
        <f t="shared" si="286"/>
        <v/>
      </c>
      <c r="JC99" s="233" t="str">
        <f t="shared" si="287"/>
        <v/>
      </c>
      <c r="JD99" s="233" t="str">
        <f t="shared" si="288"/>
        <v/>
      </c>
      <c r="JE99" s="233" t="str">
        <f t="shared" si="289"/>
        <v/>
      </c>
      <c r="JF99" s="233" t="str">
        <f t="shared" si="290"/>
        <v/>
      </c>
      <c r="JG99" s="233" t="str">
        <f t="shared" si="291"/>
        <v/>
      </c>
      <c r="JH99" s="233" t="str">
        <f t="shared" si="292"/>
        <v/>
      </c>
      <c r="JI99" s="233" t="str">
        <f t="shared" si="293"/>
        <v/>
      </c>
      <c r="JJ99" s="233" t="str">
        <f t="shared" si="294"/>
        <v/>
      </c>
    </row>
    <row r="100" spans="1:270">
      <c r="A100" s="110" t="s">
        <v>34</v>
      </c>
      <c r="B100" s="139" t="str">
        <f>Ethernet!B248</f>
        <v>800G LR (ZRlite) 10 km, 20 km TBD</v>
      </c>
      <c r="C100" s="210">
        <f>Ethernet!C248</f>
        <v>0</v>
      </c>
      <c r="D100" s="210">
        <f>Ethernet!D248</f>
        <v>0</v>
      </c>
      <c r="E100" s="210">
        <f>Ethernet!E248</f>
        <v>0</v>
      </c>
      <c r="F100" s="210">
        <f>Ethernet!F248</f>
        <v>0</v>
      </c>
      <c r="G100" s="210">
        <f>Ethernet!G248</f>
        <v>0</v>
      </c>
      <c r="H100" s="210">
        <f>Ethernet!H248</f>
        <v>0</v>
      </c>
      <c r="I100" s="210">
        <f>Ethernet!I248</f>
        <v>0</v>
      </c>
      <c r="J100" s="210">
        <f>Ethernet!J248</f>
        <v>0</v>
      </c>
      <c r="K100" s="210">
        <f>Ethernet!K248</f>
        <v>0</v>
      </c>
      <c r="L100" s="210">
        <f>Ethernet!L248</f>
        <v>0</v>
      </c>
      <c r="M100" s="210">
        <f>Ethernet!M248</f>
        <v>0</v>
      </c>
      <c r="O100" s="139" t="str">
        <f t="shared" si="173"/>
        <v>800G LR (ZRlite) 10 km, 20 km TBD</v>
      </c>
      <c r="P100" s="210">
        <f>Ethernet!C334</f>
        <v>0</v>
      </c>
      <c r="Q100" s="210">
        <f>Ethernet!D334</f>
        <v>0</v>
      </c>
      <c r="R100" s="210">
        <f>Ethernet!E334</f>
        <v>0</v>
      </c>
      <c r="S100" s="210">
        <f>Ethernet!F334</f>
        <v>0</v>
      </c>
      <c r="T100" s="210">
        <f>Ethernet!G334</f>
        <v>0</v>
      </c>
      <c r="U100" s="210">
        <f>Ethernet!H334</f>
        <v>0</v>
      </c>
      <c r="V100" s="210">
        <f>Ethernet!I334</f>
        <v>0</v>
      </c>
      <c r="W100" s="210">
        <f>Ethernet!J334</f>
        <v>0</v>
      </c>
      <c r="X100" s="210">
        <f>Ethernet!K334</f>
        <v>0</v>
      </c>
      <c r="Y100" s="210">
        <f>Ethernet!L334</f>
        <v>0</v>
      </c>
      <c r="Z100" s="210">
        <f>Ethernet!M334</f>
        <v>0</v>
      </c>
      <c r="AB100" s="139" t="str">
        <f t="shared" si="174"/>
        <v>800G LR (ZRlite) 10 km, 20 km TBD</v>
      </c>
      <c r="AC100" s="210">
        <f>Ethernet!C162</f>
        <v>0</v>
      </c>
      <c r="AD100" s="210">
        <f>Ethernet!D162</f>
        <v>0</v>
      </c>
      <c r="AE100" s="210">
        <f>Ethernet!E162</f>
        <v>0</v>
      </c>
      <c r="AF100" s="210">
        <f>Ethernet!F162</f>
        <v>0</v>
      </c>
      <c r="AG100" s="210">
        <f>Ethernet!G162</f>
        <v>0</v>
      </c>
      <c r="AH100" s="210">
        <f>Ethernet!H162</f>
        <v>0</v>
      </c>
      <c r="AI100" s="210">
        <f>Ethernet!I162</f>
        <v>0</v>
      </c>
      <c r="AJ100" s="210">
        <f>Ethernet!J162</f>
        <v>0</v>
      </c>
      <c r="AK100" s="210">
        <f>Ethernet!K162</f>
        <v>0</v>
      </c>
      <c r="AL100" s="210">
        <f>Ethernet!L162</f>
        <v>0</v>
      </c>
      <c r="AM100" s="210">
        <f>Ethernet!M162</f>
        <v>0</v>
      </c>
      <c r="AO100" s="139" t="str">
        <f t="shared" si="175"/>
        <v>800G LR (ZRlite) 10 km, 20 km TBD</v>
      </c>
      <c r="AP100" s="210">
        <f>Ethernet!C420</f>
        <v>0</v>
      </c>
      <c r="AQ100" s="210">
        <f>Ethernet!D420</f>
        <v>0</v>
      </c>
      <c r="AR100" s="210">
        <f>Ethernet!E420</f>
        <v>0</v>
      </c>
      <c r="AS100" s="210">
        <f>Ethernet!F420</f>
        <v>0</v>
      </c>
      <c r="AT100" s="210">
        <f>Ethernet!G420</f>
        <v>0</v>
      </c>
      <c r="AU100" s="210">
        <f>Ethernet!H420</f>
        <v>0</v>
      </c>
      <c r="AV100" s="210">
        <f>Ethernet!I420</f>
        <v>0</v>
      </c>
      <c r="AW100" s="210">
        <f>Ethernet!J420</f>
        <v>0</v>
      </c>
      <c r="AX100" s="210">
        <f>Ethernet!K420</f>
        <v>0</v>
      </c>
      <c r="AY100" s="210">
        <f>Ethernet!L420</f>
        <v>0</v>
      </c>
      <c r="AZ100" s="210">
        <f>Ethernet!M420</f>
        <v>0</v>
      </c>
      <c r="BB100" s="139" t="str">
        <f t="shared" si="176"/>
        <v>800G LR (ZRlite) 10 km, 20 km TBD</v>
      </c>
      <c r="BC100" s="210">
        <f>Ethernet!C506</f>
        <v>0</v>
      </c>
      <c r="BD100" s="210">
        <f>Ethernet!D506</f>
        <v>0</v>
      </c>
      <c r="BE100" s="210">
        <f>Ethernet!E506</f>
        <v>0</v>
      </c>
      <c r="BF100" s="210">
        <f>Ethernet!F506</f>
        <v>0</v>
      </c>
      <c r="BG100" s="210">
        <f>Ethernet!G506</f>
        <v>0</v>
      </c>
      <c r="BH100" s="210">
        <f>Ethernet!H506</f>
        <v>0</v>
      </c>
      <c r="BI100" s="210">
        <f>Ethernet!I506</f>
        <v>0</v>
      </c>
      <c r="BJ100" s="210">
        <f>Ethernet!J506</f>
        <v>0</v>
      </c>
      <c r="BK100" s="210">
        <f>Ethernet!K506</f>
        <v>0</v>
      </c>
      <c r="BL100" s="210">
        <f>Ethernet!L506</f>
        <v>0</v>
      </c>
      <c r="BM100" s="210">
        <f>Ethernet!M506</f>
        <v>0</v>
      </c>
      <c r="BO100" s="139" t="str">
        <f t="shared" si="177"/>
        <v>800G LR (ZRlite) 10 km, 20 km TBD</v>
      </c>
      <c r="BP100" s="272"/>
      <c r="BQ100" s="272"/>
      <c r="BR100" s="272"/>
      <c r="BS100" s="272"/>
      <c r="BT100" s="272"/>
      <c r="BU100" s="272"/>
      <c r="BV100" s="272"/>
      <c r="BW100" s="272"/>
      <c r="BX100" s="272"/>
      <c r="BY100" s="272"/>
      <c r="BZ100" s="272"/>
      <c r="CB100" s="139" t="str">
        <f t="shared" si="178"/>
        <v>800G LR (ZRlite) 10 km, 20 km TBD</v>
      </c>
      <c r="CC100" s="272"/>
      <c r="CD100" s="272"/>
      <c r="CE100" s="272"/>
      <c r="CF100" s="272"/>
      <c r="CG100" s="272"/>
      <c r="CH100" s="272"/>
      <c r="CI100" s="272"/>
      <c r="CJ100" s="272"/>
      <c r="CK100" s="272"/>
      <c r="CL100" s="272"/>
      <c r="CM100" s="272"/>
      <c r="CN100" s="214"/>
      <c r="CP100" s="270"/>
      <c r="CQ100" s="270"/>
      <c r="CR100" s="301"/>
      <c r="CS100" s="293">
        <v>1</v>
      </c>
      <c r="CT100" s="265">
        <v>1</v>
      </c>
      <c r="CU100" s="300">
        <v>1</v>
      </c>
      <c r="CV100" s="293">
        <v>2</v>
      </c>
      <c r="CW100" s="265">
        <v>0</v>
      </c>
      <c r="CX100" s="279">
        <v>1</v>
      </c>
      <c r="CY100" s="284"/>
      <c r="CZ100" s="270"/>
      <c r="DA100" s="278"/>
      <c r="DB100" s="285">
        <v>2</v>
      </c>
      <c r="DC100" s="265">
        <v>0</v>
      </c>
      <c r="DD100" s="300">
        <v>1</v>
      </c>
      <c r="DE100" s="295"/>
      <c r="DF100" s="270"/>
      <c r="DG100" s="278"/>
      <c r="DH100" s="284"/>
      <c r="DI100" s="270"/>
      <c r="DJ100" s="270"/>
      <c r="DL100" s="139" t="str">
        <f t="shared" si="295"/>
        <v>800G LR (ZRlite) 10 km, 20 km TBD</v>
      </c>
      <c r="DM100" s="210">
        <f t="shared" si="179"/>
        <v>0</v>
      </c>
      <c r="DN100" s="210">
        <f t="shared" si="180"/>
        <v>0</v>
      </c>
      <c r="DO100" s="210">
        <f t="shared" si="181"/>
        <v>0</v>
      </c>
      <c r="DP100" s="210">
        <f t="shared" si="182"/>
        <v>0</v>
      </c>
      <c r="DQ100" s="210">
        <f t="shared" si="183"/>
        <v>0</v>
      </c>
      <c r="DR100" s="210">
        <f t="shared" si="184"/>
        <v>0</v>
      </c>
      <c r="DS100" s="210">
        <f t="shared" si="185"/>
        <v>0</v>
      </c>
      <c r="DT100" s="210">
        <f t="shared" si="186"/>
        <v>0</v>
      </c>
      <c r="DU100" s="210">
        <f t="shared" si="187"/>
        <v>0</v>
      </c>
      <c r="DV100" s="210">
        <f t="shared" si="188"/>
        <v>0</v>
      </c>
      <c r="DW100" s="210">
        <f t="shared" si="189"/>
        <v>0</v>
      </c>
      <c r="DY100" s="139" t="str">
        <f t="shared" si="296"/>
        <v>800G LR (ZRlite) 10 km, 20 km TBD</v>
      </c>
      <c r="DZ100" s="210">
        <f t="shared" si="190"/>
        <v>0</v>
      </c>
      <c r="EA100" s="210">
        <f t="shared" si="191"/>
        <v>0</v>
      </c>
      <c r="EB100" s="210">
        <f t="shared" si="192"/>
        <v>0</v>
      </c>
      <c r="EC100" s="210">
        <f t="shared" si="193"/>
        <v>0</v>
      </c>
      <c r="ED100" s="210">
        <f t="shared" si="194"/>
        <v>0</v>
      </c>
      <c r="EE100" s="210">
        <f t="shared" si="195"/>
        <v>0</v>
      </c>
      <c r="EF100" s="210">
        <f t="shared" si="196"/>
        <v>0</v>
      </c>
      <c r="EG100" s="210">
        <f t="shared" si="197"/>
        <v>0</v>
      </c>
      <c r="EH100" s="210">
        <f t="shared" si="198"/>
        <v>0</v>
      </c>
      <c r="EI100" s="210">
        <f t="shared" si="199"/>
        <v>0</v>
      </c>
      <c r="EJ100" s="210">
        <f t="shared" si="200"/>
        <v>0</v>
      </c>
      <c r="EL100" s="139" t="str">
        <f t="shared" si="297"/>
        <v>800G LR (ZRlite) 10 km, 20 km TBD</v>
      </c>
      <c r="EM100" s="210">
        <f t="shared" si="201"/>
        <v>0</v>
      </c>
      <c r="EN100" s="210">
        <f t="shared" si="202"/>
        <v>0</v>
      </c>
      <c r="EO100" s="210">
        <f t="shared" si="203"/>
        <v>0</v>
      </c>
      <c r="EP100" s="210">
        <f t="shared" si="204"/>
        <v>0</v>
      </c>
      <c r="EQ100" s="210">
        <f t="shared" si="205"/>
        <v>0</v>
      </c>
      <c r="ER100" s="210">
        <f t="shared" si="206"/>
        <v>0</v>
      </c>
      <c r="ES100" s="210">
        <f t="shared" si="207"/>
        <v>0</v>
      </c>
      <c r="ET100" s="210">
        <f t="shared" si="208"/>
        <v>0</v>
      </c>
      <c r="EU100" s="210">
        <f t="shared" si="209"/>
        <v>0</v>
      </c>
      <c r="EV100" s="210">
        <f t="shared" si="210"/>
        <v>0</v>
      </c>
      <c r="EW100" s="210">
        <f t="shared" si="211"/>
        <v>0</v>
      </c>
      <c r="EY100" s="139" t="str">
        <f t="shared" si="212"/>
        <v>800G LR (ZRlite) 10 km, 20 km TBD</v>
      </c>
      <c r="EZ100" s="210">
        <f t="shared" si="298"/>
        <v>0</v>
      </c>
      <c r="FA100" s="210">
        <f t="shared" si="299"/>
        <v>0</v>
      </c>
      <c r="FB100" s="210">
        <f t="shared" si="300"/>
        <v>0</v>
      </c>
      <c r="FC100" s="210">
        <f t="shared" si="301"/>
        <v>0</v>
      </c>
      <c r="FD100" s="210">
        <f t="shared" si="302"/>
        <v>0</v>
      </c>
      <c r="FE100" s="210">
        <f t="shared" si="303"/>
        <v>0</v>
      </c>
      <c r="FF100" s="210">
        <f t="shared" si="304"/>
        <v>0</v>
      </c>
      <c r="FG100" s="210">
        <f t="shared" si="305"/>
        <v>0</v>
      </c>
      <c r="FH100" s="210">
        <f t="shared" si="306"/>
        <v>0</v>
      </c>
      <c r="FI100" s="210">
        <f t="shared" si="307"/>
        <v>0</v>
      </c>
      <c r="FJ100" s="210">
        <f t="shared" si="308"/>
        <v>0</v>
      </c>
      <c r="FL100" s="139" t="str">
        <f t="shared" si="309"/>
        <v>800G LR (ZRlite) 10 km, 20 km TBD</v>
      </c>
      <c r="FM100" s="233">
        <f t="shared" si="213"/>
        <v>0</v>
      </c>
      <c r="FN100" s="233">
        <f t="shared" si="214"/>
        <v>0</v>
      </c>
      <c r="FO100" s="233">
        <f t="shared" si="215"/>
        <v>0</v>
      </c>
      <c r="FP100" s="233">
        <f t="shared" si="216"/>
        <v>0</v>
      </c>
      <c r="FQ100" s="233">
        <f t="shared" si="217"/>
        <v>0</v>
      </c>
      <c r="FR100" s="233">
        <f t="shared" si="218"/>
        <v>0</v>
      </c>
      <c r="FS100" s="233">
        <f t="shared" si="219"/>
        <v>0</v>
      </c>
      <c r="FT100" s="233">
        <f t="shared" si="220"/>
        <v>0</v>
      </c>
      <c r="FU100" s="233">
        <f t="shared" si="221"/>
        <v>0</v>
      </c>
      <c r="FV100" s="233">
        <f t="shared" si="222"/>
        <v>0</v>
      </c>
      <c r="FW100" s="233">
        <f t="shared" si="223"/>
        <v>0</v>
      </c>
      <c r="FY100" s="139" t="str">
        <f t="shared" si="310"/>
        <v>800G LR (ZRlite) 10 km, 20 km TBD</v>
      </c>
      <c r="FZ100" s="233">
        <f t="shared" si="224"/>
        <v>0</v>
      </c>
      <c r="GA100" s="233">
        <f t="shared" si="225"/>
        <v>0</v>
      </c>
      <c r="GB100" s="233">
        <f t="shared" si="226"/>
        <v>0</v>
      </c>
      <c r="GC100" s="233">
        <f t="shared" si="227"/>
        <v>0</v>
      </c>
      <c r="GD100" s="233">
        <f t="shared" si="228"/>
        <v>0</v>
      </c>
      <c r="GE100" s="233">
        <f t="shared" si="229"/>
        <v>0</v>
      </c>
      <c r="GF100" s="233">
        <f t="shared" si="230"/>
        <v>0</v>
      </c>
      <c r="GG100" s="233">
        <f t="shared" si="231"/>
        <v>0</v>
      </c>
      <c r="GH100" s="233">
        <f t="shared" si="232"/>
        <v>0</v>
      </c>
      <c r="GI100" s="233">
        <f t="shared" si="233"/>
        <v>0</v>
      </c>
      <c r="GJ100" s="233">
        <f t="shared" si="234"/>
        <v>0</v>
      </c>
      <c r="GL100" s="139" t="str">
        <f t="shared" si="311"/>
        <v>800G LR (ZRlite) 10 km, 20 km TBD</v>
      </c>
      <c r="GM100" s="310">
        <f t="shared" si="235"/>
        <v>0</v>
      </c>
      <c r="GN100" s="310">
        <f t="shared" si="236"/>
        <v>0</v>
      </c>
      <c r="GO100" s="310">
        <f t="shared" si="237"/>
        <v>0</v>
      </c>
      <c r="GP100" s="310">
        <f t="shared" si="238"/>
        <v>0</v>
      </c>
      <c r="GQ100" s="310">
        <f t="shared" si="239"/>
        <v>0</v>
      </c>
      <c r="GR100" s="310">
        <f t="shared" si="240"/>
        <v>0</v>
      </c>
      <c r="GS100" s="310">
        <f t="shared" si="241"/>
        <v>0</v>
      </c>
      <c r="GT100" s="310">
        <f t="shared" si="242"/>
        <v>0</v>
      </c>
      <c r="GU100" s="310">
        <f t="shared" si="243"/>
        <v>0</v>
      </c>
      <c r="GV100" s="310">
        <f t="shared" si="244"/>
        <v>0</v>
      </c>
      <c r="GW100" s="310">
        <f t="shared" si="245"/>
        <v>0</v>
      </c>
      <c r="GY100" s="139" t="str">
        <f t="shared" si="246"/>
        <v>800G LR (ZRlite) 10 km, 20 km TBD</v>
      </c>
      <c r="GZ100" s="307" t="str">
        <f>IF(EZ100=0,"",($HE$5*10^-6*Ethernet!P768*'Lenses &amp; detectors'!EZ100))</f>
        <v/>
      </c>
      <c r="HA100" s="307" t="str">
        <f>IF(FA100=0,"",($HE$5*10^-6*Ethernet!Q768*'Lenses &amp; detectors'!FA100))</f>
        <v/>
      </c>
      <c r="HB100" s="307" t="str">
        <f>IF(FB100=0,"",($HE$5*10^-6*Ethernet!R768*'Lenses &amp; detectors'!FB100))</f>
        <v/>
      </c>
      <c r="HC100" s="307" t="str">
        <f>IF(FC100=0,"",($HE$5*10^-6*Ethernet!S768*'Lenses &amp; detectors'!FC100))</f>
        <v/>
      </c>
      <c r="HD100" s="307" t="str">
        <f>IF(FD100=0,"",($HE$5*10^-6*Ethernet!T768*'Lenses &amp; detectors'!FD100))</f>
        <v/>
      </c>
      <c r="HE100" s="307" t="str">
        <f>IF(FE100=0,"",($HE$5*10^-6*Ethernet!U768*'Lenses &amp; detectors'!FE100))</f>
        <v/>
      </c>
      <c r="HF100" s="307" t="str">
        <f>IF(FF100=0,"",($HE$5*10^-6*Ethernet!V768*'Lenses &amp; detectors'!FF100))</f>
        <v/>
      </c>
      <c r="HG100" s="307" t="str">
        <f>IF(FG100=0,"",($HE$5*10^-6*Ethernet!W768*'Lenses &amp; detectors'!FG100))</f>
        <v/>
      </c>
      <c r="HH100" s="307" t="str">
        <f>IF(FH100=0,"",($HE$5*10^-6*Ethernet!X768*'Lenses &amp; detectors'!FH100))</f>
        <v/>
      </c>
      <c r="HI100" s="307" t="str">
        <f>IF(FI100=0,"",($HE$5*10^-6*Ethernet!Y768*'Lenses &amp; detectors'!FI100))</f>
        <v/>
      </c>
      <c r="HJ100" s="307" t="str">
        <f>IF(FJ100=0,"",($HE$5*10^-6*Ethernet!Z768*'Lenses &amp; detectors'!FJ100))</f>
        <v/>
      </c>
      <c r="HL100" s="139" t="str">
        <f t="shared" si="247"/>
        <v>800G LR (ZRlite) 10 km, 20 km TBD</v>
      </c>
      <c r="HM100" s="233" t="str">
        <f t="shared" si="248"/>
        <v/>
      </c>
      <c r="HN100" s="233" t="str">
        <f t="shared" si="249"/>
        <v/>
      </c>
      <c r="HO100" s="233" t="str">
        <f t="shared" si="250"/>
        <v/>
      </c>
      <c r="HP100" s="233" t="str">
        <f t="shared" si="251"/>
        <v/>
      </c>
      <c r="HQ100" s="233" t="str">
        <f t="shared" si="252"/>
        <v/>
      </c>
      <c r="HR100" s="233" t="str">
        <f t="shared" si="253"/>
        <v/>
      </c>
      <c r="HS100" s="233" t="str">
        <f t="shared" si="254"/>
        <v/>
      </c>
      <c r="HT100" s="233" t="str">
        <f t="shared" si="255"/>
        <v/>
      </c>
      <c r="HU100" s="233" t="str">
        <f t="shared" si="256"/>
        <v/>
      </c>
      <c r="HV100" s="233" t="str">
        <f t="shared" si="257"/>
        <v/>
      </c>
      <c r="HW100" s="233" t="str">
        <f t="shared" si="258"/>
        <v/>
      </c>
      <c r="HY100" s="139" t="str">
        <f t="shared" si="259"/>
        <v>800G LR (ZRlite) 10 km, 20 km TBD</v>
      </c>
      <c r="HZ100" s="233" t="str">
        <f t="shared" si="260"/>
        <v/>
      </c>
      <c r="IA100" s="233" t="str">
        <f t="shared" si="261"/>
        <v/>
      </c>
      <c r="IB100" s="233" t="str">
        <f t="shared" si="262"/>
        <v/>
      </c>
      <c r="IC100" s="233" t="str">
        <f t="shared" si="263"/>
        <v/>
      </c>
      <c r="ID100" s="233" t="str">
        <f t="shared" si="264"/>
        <v/>
      </c>
      <c r="IE100" s="233" t="str">
        <f t="shared" si="265"/>
        <v/>
      </c>
      <c r="IF100" s="233" t="str">
        <f t="shared" si="266"/>
        <v/>
      </c>
      <c r="IG100" s="233" t="str">
        <f t="shared" si="267"/>
        <v/>
      </c>
      <c r="IH100" s="233" t="str">
        <f t="shared" si="268"/>
        <v/>
      </c>
      <c r="II100" s="233" t="str">
        <f t="shared" si="269"/>
        <v/>
      </c>
      <c r="IJ100" s="233" t="str">
        <f t="shared" si="270"/>
        <v/>
      </c>
      <c r="IL100" s="139" t="str">
        <f t="shared" si="271"/>
        <v>800G LR (ZRlite) 10 km, 20 km TBD</v>
      </c>
      <c r="IM100" s="233" t="str">
        <f t="shared" si="272"/>
        <v/>
      </c>
      <c r="IN100" s="233" t="str">
        <f t="shared" si="273"/>
        <v/>
      </c>
      <c r="IO100" s="233" t="str">
        <f t="shared" si="274"/>
        <v/>
      </c>
      <c r="IP100" s="233" t="str">
        <f t="shared" si="275"/>
        <v/>
      </c>
      <c r="IQ100" s="233" t="str">
        <f t="shared" si="276"/>
        <v/>
      </c>
      <c r="IR100" s="233" t="str">
        <f t="shared" si="277"/>
        <v/>
      </c>
      <c r="IS100" s="233" t="str">
        <f t="shared" si="278"/>
        <v/>
      </c>
      <c r="IT100" s="233" t="str">
        <f t="shared" si="279"/>
        <v/>
      </c>
      <c r="IU100" s="233" t="str">
        <f t="shared" si="280"/>
        <v/>
      </c>
      <c r="IV100" s="233" t="str">
        <f t="shared" si="281"/>
        <v/>
      </c>
      <c r="IW100" s="233" t="str">
        <f t="shared" si="282"/>
        <v/>
      </c>
      <c r="IY100" s="139" t="str">
        <f t="shared" si="283"/>
        <v>800G LR (ZRlite) 10 km, 20 km TBD</v>
      </c>
      <c r="IZ100" s="233" t="str">
        <f t="shared" si="284"/>
        <v/>
      </c>
      <c r="JA100" s="233" t="str">
        <f t="shared" si="285"/>
        <v/>
      </c>
      <c r="JB100" s="233" t="str">
        <f t="shared" si="286"/>
        <v/>
      </c>
      <c r="JC100" s="233" t="str">
        <f t="shared" si="287"/>
        <v/>
      </c>
      <c r="JD100" s="233" t="str">
        <f t="shared" si="288"/>
        <v/>
      </c>
      <c r="JE100" s="233" t="str">
        <f t="shared" si="289"/>
        <v/>
      </c>
      <c r="JF100" s="233" t="str">
        <f t="shared" si="290"/>
        <v/>
      </c>
      <c r="JG100" s="233" t="str">
        <f t="shared" si="291"/>
        <v/>
      </c>
      <c r="JH100" s="233" t="str">
        <f t="shared" si="292"/>
        <v/>
      </c>
      <c r="JI100" s="233" t="str">
        <f t="shared" si="293"/>
        <v/>
      </c>
      <c r="JJ100" s="233" t="str">
        <f t="shared" si="294"/>
        <v/>
      </c>
    </row>
    <row r="101" spans="1:270">
      <c r="A101" s="110" t="s">
        <v>34</v>
      </c>
      <c r="B101" s="139" t="str">
        <f>Ethernet!B249</f>
        <v>800G ER4 40 km TBD</v>
      </c>
      <c r="C101" s="210">
        <f>Ethernet!C249</f>
        <v>0</v>
      </c>
      <c r="D101" s="210">
        <f>Ethernet!D249</f>
        <v>0</v>
      </c>
      <c r="E101" s="210">
        <f>Ethernet!E249</f>
        <v>0</v>
      </c>
      <c r="F101" s="210">
        <f>Ethernet!F249</f>
        <v>0</v>
      </c>
      <c r="G101" s="210">
        <f>Ethernet!G249</f>
        <v>0</v>
      </c>
      <c r="H101" s="210">
        <f>Ethernet!H249</f>
        <v>0</v>
      </c>
      <c r="I101" s="210">
        <f>Ethernet!I249</f>
        <v>0</v>
      </c>
      <c r="J101" s="210">
        <f>Ethernet!J249</f>
        <v>0</v>
      </c>
      <c r="K101" s="210">
        <f>Ethernet!K249</f>
        <v>0</v>
      </c>
      <c r="L101" s="210">
        <f>Ethernet!L249</f>
        <v>0</v>
      </c>
      <c r="M101" s="210">
        <f>Ethernet!M249</f>
        <v>0</v>
      </c>
      <c r="O101" s="139" t="str">
        <f t="shared" si="173"/>
        <v>800G ER4 40 km TBD</v>
      </c>
      <c r="P101" s="210">
        <f>Ethernet!C335</f>
        <v>0</v>
      </c>
      <c r="Q101" s="210">
        <f>Ethernet!D335</f>
        <v>0</v>
      </c>
      <c r="R101" s="210">
        <f>Ethernet!E335</f>
        <v>0</v>
      </c>
      <c r="S101" s="210">
        <f>Ethernet!F335</f>
        <v>0</v>
      </c>
      <c r="T101" s="210">
        <f>Ethernet!G335</f>
        <v>0</v>
      </c>
      <c r="U101" s="210">
        <f>Ethernet!H335</f>
        <v>0</v>
      </c>
      <c r="V101" s="210">
        <f>Ethernet!I335</f>
        <v>0</v>
      </c>
      <c r="W101" s="210">
        <f>Ethernet!J335</f>
        <v>0</v>
      </c>
      <c r="X101" s="210">
        <f>Ethernet!K335</f>
        <v>0</v>
      </c>
      <c r="Y101" s="210">
        <f>Ethernet!L335</f>
        <v>0</v>
      </c>
      <c r="Z101" s="210">
        <f>Ethernet!M335</f>
        <v>0</v>
      </c>
      <c r="AB101" s="139" t="str">
        <f t="shared" si="174"/>
        <v>800G ER4 40 km TBD</v>
      </c>
      <c r="AC101" s="210">
        <f>Ethernet!C163</f>
        <v>0</v>
      </c>
      <c r="AD101" s="210">
        <f>Ethernet!D163</f>
        <v>0</v>
      </c>
      <c r="AE101" s="210">
        <f>Ethernet!E163</f>
        <v>0</v>
      </c>
      <c r="AF101" s="210">
        <f>Ethernet!F163</f>
        <v>0</v>
      </c>
      <c r="AG101" s="210">
        <f>Ethernet!G163</f>
        <v>0</v>
      </c>
      <c r="AH101" s="210">
        <f>Ethernet!H163</f>
        <v>0</v>
      </c>
      <c r="AI101" s="210">
        <f>Ethernet!I163</f>
        <v>0</v>
      </c>
      <c r="AJ101" s="210">
        <f>Ethernet!J163</f>
        <v>0</v>
      </c>
      <c r="AK101" s="210">
        <f>Ethernet!K163</f>
        <v>0</v>
      </c>
      <c r="AL101" s="210">
        <f>Ethernet!L163</f>
        <v>0</v>
      </c>
      <c r="AM101" s="210">
        <f>Ethernet!M163</f>
        <v>0</v>
      </c>
      <c r="AO101" s="139" t="str">
        <f t="shared" si="175"/>
        <v>800G ER4 40 km TBD</v>
      </c>
      <c r="AP101" s="210">
        <f>Ethernet!C421</f>
        <v>0</v>
      </c>
      <c r="AQ101" s="210">
        <f>Ethernet!D421</f>
        <v>0</v>
      </c>
      <c r="AR101" s="210">
        <f>Ethernet!E421</f>
        <v>0</v>
      </c>
      <c r="AS101" s="210">
        <f>Ethernet!F421</f>
        <v>0</v>
      </c>
      <c r="AT101" s="210">
        <f>Ethernet!G421</f>
        <v>0</v>
      </c>
      <c r="AU101" s="210">
        <f>Ethernet!H421</f>
        <v>0</v>
      </c>
      <c r="AV101" s="210">
        <f>Ethernet!I421</f>
        <v>0</v>
      </c>
      <c r="AW101" s="210">
        <f>Ethernet!J421</f>
        <v>0</v>
      </c>
      <c r="AX101" s="210">
        <f>Ethernet!K421</f>
        <v>0</v>
      </c>
      <c r="AY101" s="210">
        <f>Ethernet!L421</f>
        <v>0</v>
      </c>
      <c r="AZ101" s="210">
        <f>Ethernet!M421</f>
        <v>0</v>
      </c>
      <c r="BB101" s="139" t="str">
        <f t="shared" si="176"/>
        <v>800G ER4 40 km TBD</v>
      </c>
      <c r="BC101" s="210">
        <f>Ethernet!C507</f>
        <v>0</v>
      </c>
      <c r="BD101" s="210">
        <f>Ethernet!D507</f>
        <v>0</v>
      </c>
      <c r="BE101" s="210">
        <f>Ethernet!E507</f>
        <v>0</v>
      </c>
      <c r="BF101" s="210">
        <f>Ethernet!F507</f>
        <v>0</v>
      </c>
      <c r="BG101" s="210">
        <f>Ethernet!G507</f>
        <v>0</v>
      </c>
      <c r="BH101" s="210">
        <f>Ethernet!H507</f>
        <v>0</v>
      </c>
      <c r="BI101" s="210">
        <f>Ethernet!I507</f>
        <v>0</v>
      </c>
      <c r="BJ101" s="210">
        <f>Ethernet!J507</f>
        <v>0</v>
      </c>
      <c r="BK101" s="210">
        <f>Ethernet!K507</f>
        <v>0</v>
      </c>
      <c r="BL101" s="210">
        <f>Ethernet!L507</f>
        <v>0</v>
      </c>
      <c r="BM101" s="210">
        <f>Ethernet!M507</f>
        <v>0</v>
      </c>
      <c r="BO101" s="139" t="str">
        <f t="shared" si="177"/>
        <v>800G ER4 40 km TBD</v>
      </c>
      <c r="BP101" s="272"/>
      <c r="BQ101" s="272"/>
      <c r="BR101" s="272"/>
      <c r="BS101" s="272"/>
      <c r="BT101" s="272"/>
      <c r="BU101" s="272"/>
      <c r="BV101" s="272"/>
      <c r="BW101" s="272"/>
      <c r="BX101" s="272"/>
      <c r="BY101" s="272"/>
      <c r="BZ101" s="272"/>
      <c r="CB101" s="139" t="str">
        <f t="shared" si="178"/>
        <v>800G ER4 40 km TBD</v>
      </c>
      <c r="CC101" s="272"/>
      <c r="CD101" s="272"/>
      <c r="CE101" s="272"/>
      <c r="CF101" s="272"/>
      <c r="CG101" s="272"/>
      <c r="CH101" s="272"/>
      <c r="CI101" s="272"/>
      <c r="CJ101" s="272"/>
      <c r="CK101" s="272"/>
      <c r="CL101" s="272"/>
      <c r="CM101" s="272"/>
      <c r="CN101" s="214"/>
      <c r="CP101" s="270"/>
      <c r="CQ101" s="270"/>
      <c r="CR101" s="301"/>
      <c r="CS101" s="293">
        <v>1</v>
      </c>
      <c r="CT101" s="265">
        <v>1</v>
      </c>
      <c r="CU101" s="300">
        <v>1</v>
      </c>
      <c r="CV101" s="295"/>
      <c r="CW101" s="270"/>
      <c r="CX101" s="278"/>
      <c r="CY101" s="284"/>
      <c r="CZ101" s="270"/>
      <c r="DA101" s="278"/>
      <c r="DB101" s="285">
        <v>2</v>
      </c>
      <c r="DC101" s="265">
        <v>0</v>
      </c>
      <c r="DD101" s="300">
        <v>1</v>
      </c>
      <c r="DE101" s="295"/>
      <c r="DF101" s="270"/>
      <c r="DG101" s="278"/>
      <c r="DH101" s="284"/>
      <c r="DI101" s="270"/>
      <c r="DJ101" s="270"/>
      <c r="DL101" s="139" t="str">
        <f t="shared" si="295"/>
        <v>800G ER4 40 km TBD</v>
      </c>
      <c r="DM101" s="210">
        <f t="shared" si="179"/>
        <v>0</v>
      </c>
      <c r="DN101" s="210">
        <f t="shared" si="180"/>
        <v>0</v>
      </c>
      <c r="DO101" s="210">
        <f t="shared" si="181"/>
        <v>0</v>
      </c>
      <c r="DP101" s="210">
        <f t="shared" si="182"/>
        <v>0</v>
      </c>
      <c r="DQ101" s="210">
        <f t="shared" si="183"/>
        <v>0</v>
      </c>
      <c r="DR101" s="210">
        <f t="shared" si="184"/>
        <v>0</v>
      </c>
      <c r="DS101" s="210">
        <f t="shared" si="185"/>
        <v>0</v>
      </c>
      <c r="DT101" s="210">
        <f t="shared" si="186"/>
        <v>0</v>
      </c>
      <c r="DU101" s="210">
        <f t="shared" si="187"/>
        <v>0</v>
      </c>
      <c r="DV101" s="210">
        <f t="shared" si="188"/>
        <v>0</v>
      </c>
      <c r="DW101" s="210">
        <f t="shared" si="189"/>
        <v>0</v>
      </c>
      <c r="DY101" s="139" t="str">
        <f t="shared" si="296"/>
        <v>800G ER4 40 km TBD</v>
      </c>
      <c r="DZ101" s="210">
        <f t="shared" si="190"/>
        <v>0</v>
      </c>
      <c r="EA101" s="210">
        <f t="shared" si="191"/>
        <v>0</v>
      </c>
      <c r="EB101" s="210">
        <f t="shared" si="192"/>
        <v>0</v>
      </c>
      <c r="EC101" s="210">
        <f t="shared" si="193"/>
        <v>0</v>
      </c>
      <c r="ED101" s="210">
        <f t="shared" si="194"/>
        <v>0</v>
      </c>
      <c r="EE101" s="210">
        <f t="shared" si="195"/>
        <v>0</v>
      </c>
      <c r="EF101" s="210">
        <f t="shared" si="196"/>
        <v>0</v>
      </c>
      <c r="EG101" s="210">
        <f t="shared" si="197"/>
        <v>0</v>
      </c>
      <c r="EH101" s="210">
        <f t="shared" si="198"/>
        <v>0</v>
      </c>
      <c r="EI101" s="210">
        <f t="shared" si="199"/>
        <v>0</v>
      </c>
      <c r="EJ101" s="210">
        <f t="shared" si="200"/>
        <v>0</v>
      </c>
      <c r="EL101" s="139" t="str">
        <f t="shared" si="297"/>
        <v>800G ER4 40 km TBD</v>
      </c>
      <c r="EM101" s="210">
        <f t="shared" si="201"/>
        <v>0</v>
      </c>
      <c r="EN101" s="210">
        <f t="shared" si="202"/>
        <v>0</v>
      </c>
      <c r="EO101" s="210">
        <f t="shared" si="203"/>
        <v>0</v>
      </c>
      <c r="EP101" s="210">
        <f t="shared" si="204"/>
        <v>0</v>
      </c>
      <c r="EQ101" s="210">
        <f t="shared" si="205"/>
        <v>0</v>
      </c>
      <c r="ER101" s="210">
        <f t="shared" si="206"/>
        <v>0</v>
      </c>
      <c r="ES101" s="210">
        <f t="shared" si="207"/>
        <v>0</v>
      </c>
      <c r="ET101" s="210">
        <f t="shared" si="208"/>
        <v>0</v>
      </c>
      <c r="EU101" s="210">
        <f t="shared" si="209"/>
        <v>0</v>
      </c>
      <c r="EV101" s="210">
        <f t="shared" si="210"/>
        <v>0</v>
      </c>
      <c r="EW101" s="210">
        <f t="shared" si="211"/>
        <v>0</v>
      </c>
      <c r="EY101" s="139" t="str">
        <f t="shared" si="212"/>
        <v>800G ER4 40 km TBD</v>
      </c>
      <c r="EZ101" s="210">
        <f t="shared" si="298"/>
        <v>0</v>
      </c>
      <c r="FA101" s="210">
        <f t="shared" si="299"/>
        <v>0</v>
      </c>
      <c r="FB101" s="210">
        <f t="shared" si="300"/>
        <v>0</v>
      </c>
      <c r="FC101" s="210">
        <f t="shared" si="301"/>
        <v>0</v>
      </c>
      <c r="FD101" s="210">
        <f t="shared" si="302"/>
        <v>0</v>
      </c>
      <c r="FE101" s="210">
        <f t="shared" si="303"/>
        <v>0</v>
      </c>
      <c r="FF101" s="210">
        <f t="shared" si="304"/>
        <v>0</v>
      </c>
      <c r="FG101" s="210">
        <f t="shared" si="305"/>
        <v>0</v>
      </c>
      <c r="FH101" s="210">
        <f t="shared" si="306"/>
        <v>0</v>
      </c>
      <c r="FI101" s="210">
        <f t="shared" si="307"/>
        <v>0</v>
      </c>
      <c r="FJ101" s="210">
        <f t="shared" si="308"/>
        <v>0</v>
      </c>
      <c r="FL101" s="139" t="str">
        <f t="shared" si="309"/>
        <v>800G ER4 40 km TBD</v>
      </c>
      <c r="FM101" s="233">
        <f t="shared" si="213"/>
        <v>0</v>
      </c>
      <c r="FN101" s="233">
        <f t="shared" si="214"/>
        <v>0</v>
      </c>
      <c r="FO101" s="233">
        <f t="shared" si="215"/>
        <v>0</v>
      </c>
      <c r="FP101" s="233">
        <f t="shared" si="216"/>
        <v>0</v>
      </c>
      <c r="FQ101" s="233">
        <f t="shared" si="217"/>
        <v>0</v>
      </c>
      <c r="FR101" s="233">
        <f t="shared" si="218"/>
        <v>0</v>
      </c>
      <c r="FS101" s="233">
        <f t="shared" si="219"/>
        <v>0</v>
      </c>
      <c r="FT101" s="233">
        <f t="shared" si="220"/>
        <v>0</v>
      </c>
      <c r="FU101" s="233">
        <f t="shared" si="221"/>
        <v>0</v>
      </c>
      <c r="FV101" s="233">
        <f t="shared" si="222"/>
        <v>0</v>
      </c>
      <c r="FW101" s="233">
        <f t="shared" si="223"/>
        <v>0</v>
      </c>
      <c r="FY101" s="139" t="str">
        <f t="shared" si="310"/>
        <v>800G ER4 40 km TBD</v>
      </c>
      <c r="FZ101" s="233">
        <f t="shared" si="224"/>
        <v>0</v>
      </c>
      <c r="GA101" s="233">
        <f t="shared" si="225"/>
        <v>0</v>
      </c>
      <c r="GB101" s="233">
        <f t="shared" si="226"/>
        <v>0</v>
      </c>
      <c r="GC101" s="233">
        <f t="shared" si="227"/>
        <v>0</v>
      </c>
      <c r="GD101" s="233">
        <f t="shared" si="228"/>
        <v>0</v>
      </c>
      <c r="GE101" s="233">
        <f t="shared" si="229"/>
        <v>0</v>
      </c>
      <c r="GF101" s="233">
        <f t="shared" si="230"/>
        <v>0</v>
      </c>
      <c r="GG101" s="233">
        <f t="shared" si="231"/>
        <v>0</v>
      </c>
      <c r="GH101" s="233">
        <f t="shared" si="232"/>
        <v>0</v>
      </c>
      <c r="GI101" s="233">
        <f t="shared" si="233"/>
        <v>0</v>
      </c>
      <c r="GJ101" s="233">
        <f t="shared" si="234"/>
        <v>0</v>
      </c>
      <c r="GL101" s="139" t="str">
        <f t="shared" si="311"/>
        <v>800G ER4 40 km TBD</v>
      </c>
      <c r="GM101" s="310">
        <f t="shared" si="235"/>
        <v>0</v>
      </c>
      <c r="GN101" s="310">
        <f t="shared" si="236"/>
        <v>0</v>
      </c>
      <c r="GO101" s="310">
        <f t="shared" si="237"/>
        <v>0</v>
      </c>
      <c r="GP101" s="310">
        <f t="shared" si="238"/>
        <v>0</v>
      </c>
      <c r="GQ101" s="310">
        <f t="shared" si="239"/>
        <v>0</v>
      </c>
      <c r="GR101" s="310">
        <f t="shared" si="240"/>
        <v>0</v>
      </c>
      <c r="GS101" s="310">
        <f t="shared" si="241"/>
        <v>0</v>
      </c>
      <c r="GT101" s="310">
        <f t="shared" si="242"/>
        <v>0</v>
      </c>
      <c r="GU101" s="310">
        <f t="shared" si="243"/>
        <v>0</v>
      </c>
      <c r="GV101" s="310">
        <f t="shared" si="244"/>
        <v>0</v>
      </c>
      <c r="GW101" s="310">
        <f t="shared" si="245"/>
        <v>0</v>
      </c>
      <c r="GY101" s="139" t="str">
        <f t="shared" si="246"/>
        <v>800G ER4 40 km TBD</v>
      </c>
      <c r="GZ101" s="307" t="str">
        <f>IF(EZ101=0,"",($HE$5*10^-6*Ethernet!P769*'Lenses &amp; detectors'!EZ101))</f>
        <v/>
      </c>
      <c r="HA101" s="307" t="str">
        <f>IF(FA101=0,"",($HE$5*10^-6*Ethernet!Q769*'Lenses &amp; detectors'!FA101))</f>
        <v/>
      </c>
      <c r="HB101" s="307" t="str">
        <f>IF(FB101=0,"",($HE$5*10^-6*Ethernet!R769*'Lenses &amp; detectors'!FB101))</f>
        <v/>
      </c>
      <c r="HC101" s="307" t="str">
        <f>IF(FC101=0,"",($HE$5*10^-6*Ethernet!S769*'Lenses &amp; detectors'!FC101))</f>
        <v/>
      </c>
      <c r="HD101" s="307" t="str">
        <f>IF(FD101=0,"",($HE$5*10^-6*Ethernet!T769*'Lenses &amp; detectors'!FD101))</f>
        <v/>
      </c>
      <c r="HE101" s="307" t="str">
        <f>IF(FE101=0,"",($HE$5*10^-6*Ethernet!U769*'Lenses &amp; detectors'!FE101))</f>
        <v/>
      </c>
      <c r="HF101" s="307" t="str">
        <f>IF(FF101=0,"",($HE$5*10^-6*Ethernet!V769*'Lenses &amp; detectors'!FF101))</f>
        <v/>
      </c>
      <c r="HG101" s="307" t="str">
        <f>IF(FG101=0,"",($HE$5*10^-6*Ethernet!W769*'Lenses &amp; detectors'!FG101))</f>
        <v/>
      </c>
      <c r="HH101" s="307" t="str">
        <f>IF(FH101=0,"",($HE$5*10^-6*Ethernet!X769*'Lenses &amp; detectors'!FH101))</f>
        <v/>
      </c>
      <c r="HI101" s="307" t="str">
        <f>IF(FI101=0,"",($HE$5*10^-6*Ethernet!Y769*'Lenses &amp; detectors'!FI101))</f>
        <v/>
      </c>
      <c r="HJ101" s="307" t="str">
        <f>IF(FJ101=0,"",($HE$5*10^-6*Ethernet!Z769*'Lenses &amp; detectors'!FJ101))</f>
        <v/>
      </c>
      <c r="HL101" s="139" t="str">
        <f t="shared" si="247"/>
        <v>800G ER4 40 km TBD</v>
      </c>
      <c r="HM101" s="233" t="str">
        <f t="shared" si="248"/>
        <v/>
      </c>
      <c r="HN101" s="233" t="str">
        <f t="shared" si="249"/>
        <v/>
      </c>
      <c r="HO101" s="233" t="str">
        <f t="shared" si="250"/>
        <v/>
      </c>
      <c r="HP101" s="233" t="str">
        <f t="shared" si="251"/>
        <v/>
      </c>
      <c r="HQ101" s="233" t="str">
        <f t="shared" si="252"/>
        <v/>
      </c>
      <c r="HR101" s="233" t="str">
        <f t="shared" si="253"/>
        <v/>
      </c>
      <c r="HS101" s="233" t="str">
        <f t="shared" si="254"/>
        <v/>
      </c>
      <c r="HT101" s="233" t="str">
        <f t="shared" si="255"/>
        <v/>
      </c>
      <c r="HU101" s="233" t="str">
        <f t="shared" si="256"/>
        <v/>
      </c>
      <c r="HV101" s="233" t="str">
        <f t="shared" si="257"/>
        <v/>
      </c>
      <c r="HW101" s="233" t="str">
        <f t="shared" si="258"/>
        <v/>
      </c>
      <c r="HY101" s="139" t="str">
        <f t="shared" si="259"/>
        <v>800G ER4 40 km TBD</v>
      </c>
      <c r="HZ101" s="233" t="str">
        <f t="shared" si="260"/>
        <v/>
      </c>
      <c r="IA101" s="233" t="str">
        <f t="shared" si="261"/>
        <v/>
      </c>
      <c r="IB101" s="233" t="str">
        <f t="shared" si="262"/>
        <v/>
      </c>
      <c r="IC101" s="233" t="str">
        <f t="shared" si="263"/>
        <v/>
      </c>
      <c r="ID101" s="233" t="str">
        <f t="shared" si="264"/>
        <v/>
      </c>
      <c r="IE101" s="233" t="str">
        <f t="shared" si="265"/>
        <v/>
      </c>
      <c r="IF101" s="233" t="str">
        <f t="shared" si="266"/>
        <v/>
      </c>
      <c r="IG101" s="233" t="str">
        <f t="shared" si="267"/>
        <v/>
      </c>
      <c r="IH101" s="233" t="str">
        <f t="shared" si="268"/>
        <v/>
      </c>
      <c r="II101" s="233" t="str">
        <f t="shared" si="269"/>
        <v/>
      </c>
      <c r="IJ101" s="233" t="str">
        <f t="shared" si="270"/>
        <v/>
      </c>
      <c r="IL101" s="139" t="str">
        <f t="shared" si="271"/>
        <v>800G ER4 40 km TBD</v>
      </c>
      <c r="IM101" s="233" t="str">
        <f t="shared" si="272"/>
        <v/>
      </c>
      <c r="IN101" s="233" t="str">
        <f t="shared" si="273"/>
        <v/>
      </c>
      <c r="IO101" s="233" t="str">
        <f t="shared" si="274"/>
        <v/>
      </c>
      <c r="IP101" s="233" t="str">
        <f t="shared" si="275"/>
        <v/>
      </c>
      <c r="IQ101" s="233" t="str">
        <f t="shared" si="276"/>
        <v/>
      </c>
      <c r="IR101" s="233" t="str">
        <f t="shared" si="277"/>
        <v/>
      </c>
      <c r="IS101" s="233" t="str">
        <f t="shared" si="278"/>
        <v/>
      </c>
      <c r="IT101" s="233" t="str">
        <f t="shared" si="279"/>
        <v/>
      </c>
      <c r="IU101" s="233" t="str">
        <f t="shared" si="280"/>
        <v/>
      </c>
      <c r="IV101" s="233" t="str">
        <f t="shared" si="281"/>
        <v/>
      </c>
      <c r="IW101" s="233" t="str">
        <f t="shared" si="282"/>
        <v/>
      </c>
      <c r="IY101" s="139" t="str">
        <f t="shared" si="283"/>
        <v>800G ER4 40 km TBD</v>
      </c>
      <c r="IZ101" s="233" t="str">
        <f t="shared" si="284"/>
        <v/>
      </c>
      <c r="JA101" s="233" t="str">
        <f t="shared" si="285"/>
        <v/>
      </c>
      <c r="JB101" s="233" t="str">
        <f t="shared" si="286"/>
        <v/>
      </c>
      <c r="JC101" s="233" t="str">
        <f t="shared" si="287"/>
        <v/>
      </c>
      <c r="JD101" s="233" t="str">
        <f t="shared" si="288"/>
        <v/>
      </c>
      <c r="JE101" s="233" t="str">
        <f t="shared" si="289"/>
        <v/>
      </c>
      <c r="JF101" s="233" t="str">
        <f t="shared" si="290"/>
        <v/>
      </c>
      <c r="JG101" s="233" t="str">
        <f t="shared" si="291"/>
        <v/>
      </c>
      <c r="JH101" s="233" t="str">
        <f t="shared" si="292"/>
        <v/>
      </c>
      <c r="JI101" s="233" t="str">
        <f t="shared" si="293"/>
        <v/>
      </c>
      <c r="JJ101" s="233" t="str">
        <f t="shared" si="294"/>
        <v/>
      </c>
    </row>
    <row r="102" spans="1:270">
      <c r="A102" s="110" t="s">
        <v>34</v>
      </c>
      <c r="B102" s="139" t="str">
        <f>Ethernet!B250</f>
        <v>1.6T SR16 100 m OSFP-XD and TBD</v>
      </c>
      <c r="C102" s="210">
        <f>Ethernet!C250</f>
        <v>0</v>
      </c>
      <c r="D102" s="210">
        <f>Ethernet!D250</f>
        <v>0</v>
      </c>
      <c r="E102" s="210">
        <f>Ethernet!E250</f>
        <v>0</v>
      </c>
      <c r="F102" s="210">
        <f>Ethernet!F250</f>
        <v>0</v>
      </c>
      <c r="G102" s="210">
        <f>Ethernet!G250</f>
        <v>0</v>
      </c>
      <c r="H102" s="210">
        <f>Ethernet!H250</f>
        <v>0</v>
      </c>
      <c r="I102" s="210">
        <f>Ethernet!I250</f>
        <v>0</v>
      </c>
      <c r="J102" s="210">
        <f>Ethernet!J250</f>
        <v>0</v>
      </c>
      <c r="K102" s="210">
        <f>Ethernet!K250</f>
        <v>0</v>
      </c>
      <c r="L102" s="210">
        <f>Ethernet!L250</f>
        <v>0</v>
      </c>
      <c r="M102" s="210">
        <f>Ethernet!M250</f>
        <v>0</v>
      </c>
      <c r="O102" s="139" t="str">
        <f t="shared" si="173"/>
        <v>1.6T SR16 100 m OSFP-XD and TBD</v>
      </c>
      <c r="P102" s="210">
        <f>Ethernet!C336</f>
        <v>0</v>
      </c>
      <c r="Q102" s="210">
        <f>Ethernet!D336</f>
        <v>0</v>
      </c>
      <c r="R102" s="210">
        <f>Ethernet!E336</f>
        <v>0</v>
      </c>
      <c r="S102" s="210">
        <f>Ethernet!F336</f>
        <v>0</v>
      </c>
      <c r="T102" s="210">
        <f>Ethernet!G336</f>
        <v>0</v>
      </c>
      <c r="U102" s="210">
        <f>Ethernet!H336</f>
        <v>0</v>
      </c>
      <c r="V102" s="210">
        <f>Ethernet!I336</f>
        <v>0</v>
      </c>
      <c r="W102" s="210">
        <f>Ethernet!J336</f>
        <v>0</v>
      </c>
      <c r="X102" s="210">
        <f>Ethernet!K336</f>
        <v>0</v>
      </c>
      <c r="Y102" s="210">
        <f>Ethernet!L336</f>
        <v>0</v>
      </c>
      <c r="Z102" s="210">
        <f>Ethernet!M336</f>
        <v>0</v>
      </c>
      <c r="AB102" s="139" t="str">
        <f t="shared" si="174"/>
        <v>1.6T SR16 100 m OSFP-XD and TBD</v>
      </c>
      <c r="AC102" s="210">
        <f>Ethernet!C164</f>
        <v>0</v>
      </c>
      <c r="AD102" s="210">
        <f>Ethernet!D164</f>
        <v>0</v>
      </c>
      <c r="AE102" s="210">
        <f>Ethernet!E164</f>
        <v>0</v>
      </c>
      <c r="AF102" s="210">
        <f>Ethernet!F164</f>
        <v>0</v>
      </c>
      <c r="AG102" s="210">
        <f>Ethernet!G164</f>
        <v>0</v>
      </c>
      <c r="AH102" s="210">
        <f>Ethernet!H164</f>
        <v>0</v>
      </c>
      <c r="AI102" s="210">
        <f>Ethernet!I164</f>
        <v>0</v>
      </c>
      <c r="AJ102" s="210">
        <f>Ethernet!J164</f>
        <v>0</v>
      </c>
      <c r="AK102" s="210">
        <f>Ethernet!K164</f>
        <v>0</v>
      </c>
      <c r="AL102" s="210">
        <f>Ethernet!L164</f>
        <v>0</v>
      </c>
      <c r="AM102" s="210">
        <f>Ethernet!M164</f>
        <v>0</v>
      </c>
      <c r="AO102" s="139" t="str">
        <f t="shared" si="175"/>
        <v>1.6T SR16 100 m OSFP-XD and TBD</v>
      </c>
      <c r="AP102" s="210">
        <f>Ethernet!C422</f>
        <v>0</v>
      </c>
      <c r="AQ102" s="210">
        <f>Ethernet!D422</f>
        <v>0</v>
      </c>
      <c r="AR102" s="210">
        <f>Ethernet!E422</f>
        <v>0</v>
      </c>
      <c r="AS102" s="210">
        <f>Ethernet!F422</f>
        <v>0</v>
      </c>
      <c r="AT102" s="210">
        <f>Ethernet!G422</f>
        <v>0</v>
      </c>
      <c r="AU102" s="210">
        <f>Ethernet!H422</f>
        <v>0</v>
      </c>
      <c r="AV102" s="210">
        <f>Ethernet!I422</f>
        <v>0</v>
      </c>
      <c r="AW102" s="210">
        <f>Ethernet!J422</f>
        <v>0</v>
      </c>
      <c r="AX102" s="210">
        <f>Ethernet!K422</f>
        <v>0</v>
      </c>
      <c r="AY102" s="210">
        <f>Ethernet!L422</f>
        <v>0</v>
      </c>
      <c r="AZ102" s="210">
        <f>Ethernet!M422</f>
        <v>0</v>
      </c>
      <c r="BB102" s="139" t="str">
        <f t="shared" si="176"/>
        <v>1.6T SR16 100 m OSFP-XD and TBD</v>
      </c>
      <c r="BC102" s="210">
        <f>Ethernet!C508</f>
        <v>0</v>
      </c>
      <c r="BD102" s="210">
        <f>Ethernet!D508</f>
        <v>0</v>
      </c>
      <c r="BE102" s="210">
        <f>Ethernet!E508</f>
        <v>0</v>
      </c>
      <c r="BF102" s="210">
        <f>Ethernet!F508</f>
        <v>0</v>
      </c>
      <c r="BG102" s="210">
        <f>Ethernet!G508</f>
        <v>0</v>
      </c>
      <c r="BH102" s="210">
        <f>Ethernet!H508</f>
        <v>0</v>
      </c>
      <c r="BI102" s="210">
        <f>Ethernet!I508</f>
        <v>0</v>
      </c>
      <c r="BJ102" s="210">
        <f>Ethernet!J508</f>
        <v>0</v>
      </c>
      <c r="BK102" s="210">
        <f>Ethernet!K508</f>
        <v>0</v>
      </c>
      <c r="BL102" s="210">
        <f>Ethernet!L508</f>
        <v>0</v>
      </c>
      <c r="BM102" s="210">
        <f>Ethernet!M508</f>
        <v>0</v>
      </c>
      <c r="BO102" s="139" t="str">
        <f t="shared" si="177"/>
        <v>1.6T SR16 100 m OSFP-XD and TBD</v>
      </c>
      <c r="BP102" s="272"/>
      <c r="BQ102" s="272"/>
      <c r="BR102" s="272"/>
      <c r="BS102" s="272"/>
      <c r="BT102" s="272"/>
      <c r="BU102" s="272"/>
      <c r="BV102" s="272"/>
      <c r="BW102" s="272"/>
      <c r="BX102" s="272"/>
      <c r="BY102" s="272"/>
      <c r="BZ102" s="272"/>
      <c r="CB102" s="139" t="str">
        <f t="shared" si="178"/>
        <v>1.6T SR16 100 m OSFP-XD and TBD</v>
      </c>
      <c r="CC102" s="272"/>
      <c r="CD102" s="272"/>
      <c r="CE102" s="272"/>
      <c r="CF102" s="272"/>
      <c r="CG102" s="272"/>
      <c r="CH102" s="272"/>
      <c r="CI102" s="272"/>
      <c r="CJ102" s="272"/>
      <c r="CK102" s="272"/>
      <c r="CL102" s="272"/>
      <c r="CM102" s="272"/>
      <c r="CN102" s="214"/>
      <c r="CP102" s="270"/>
      <c r="CQ102" s="270"/>
      <c r="CR102" s="301"/>
      <c r="CS102" s="293">
        <v>1</v>
      </c>
      <c r="CT102" s="265">
        <v>1</v>
      </c>
      <c r="CU102" s="300">
        <v>1</v>
      </c>
      <c r="CV102" s="295"/>
      <c r="CW102" s="270"/>
      <c r="CX102" s="278"/>
      <c r="CY102" s="284"/>
      <c r="CZ102" s="270"/>
      <c r="DA102" s="278"/>
      <c r="DB102" s="285">
        <v>2</v>
      </c>
      <c r="DC102" s="265">
        <v>0</v>
      </c>
      <c r="DD102" s="300">
        <v>1</v>
      </c>
      <c r="DE102" s="295"/>
      <c r="DF102" s="270"/>
      <c r="DG102" s="278"/>
      <c r="DH102" s="284"/>
      <c r="DI102" s="270"/>
      <c r="DJ102" s="270"/>
      <c r="DL102" s="139" t="str">
        <f t="shared" si="295"/>
        <v>1.6T SR16 100 m OSFP-XD and TBD</v>
      </c>
      <c r="DM102" s="210">
        <f t="shared" si="179"/>
        <v>0</v>
      </c>
      <c r="DN102" s="210">
        <f t="shared" si="180"/>
        <v>0</v>
      </c>
      <c r="DO102" s="210">
        <f t="shared" si="181"/>
        <v>0</v>
      </c>
      <c r="DP102" s="210">
        <f t="shared" si="182"/>
        <v>0</v>
      </c>
      <c r="DQ102" s="210">
        <f t="shared" si="183"/>
        <v>0</v>
      </c>
      <c r="DR102" s="210">
        <f t="shared" si="184"/>
        <v>0</v>
      </c>
      <c r="DS102" s="210">
        <f t="shared" si="185"/>
        <v>0</v>
      </c>
      <c r="DT102" s="210">
        <f t="shared" si="186"/>
        <v>0</v>
      </c>
      <c r="DU102" s="210">
        <f t="shared" si="187"/>
        <v>0</v>
      </c>
      <c r="DV102" s="210">
        <f t="shared" si="188"/>
        <v>0</v>
      </c>
      <c r="DW102" s="210">
        <f t="shared" si="189"/>
        <v>0</v>
      </c>
      <c r="DY102" s="139" t="str">
        <f t="shared" si="296"/>
        <v>1.6T SR16 100 m OSFP-XD and TBD</v>
      </c>
      <c r="DZ102" s="210">
        <f t="shared" si="190"/>
        <v>0</v>
      </c>
      <c r="EA102" s="210">
        <f t="shared" si="191"/>
        <v>0</v>
      </c>
      <c r="EB102" s="210">
        <f t="shared" si="192"/>
        <v>0</v>
      </c>
      <c r="EC102" s="210">
        <f t="shared" si="193"/>
        <v>0</v>
      </c>
      <c r="ED102" s="210">
        <f t="shared" si="194"/>
        <v>0</v>
      </c>
      <c r="EE102" s="210">
        <f t="shared" si="195"/>
        <v>0</v>
      </c>
      <c r="EF102" s="210">
        <f t="shared" si="196"/>
        <v>0</v>
      </c>
      <c r="EG102" s="210">
        <f t="shared" si="197"/>
        <v>0</v>
      </c>
      <c r="EH102" s="210">
        <f t="shared" si="198"/>
        <v>0</v>
      </c>
      <c r="EI102" s="210">
        <f t="shared" si="199"/>
        <v>0</v>
      </c>
      <c r="EJ102" s="210">
        <f t="shared" si="200"/>
        <v>0</v>
      </c>
      <c r="EL102" s="139" t="str">
        <f t="shared" si="297"/>
        <v>1.6T SR16 100 m OSFP-XD and TBD</v>
      </c>
      <c r="EM102" s="210">
        <f t="shared" si="201"/>
        <v>0</v>
      </c>
      <c r="EN102" s="210">
        <f t="shared" si="202"/>
        <v>0</v>
      </c>
      <c r="EO102" s="210">
        <f t="shared" si="203"/>
        <v>0</v>
      </c>
      <c r="EP102" s="210">
        <f t="shared" si="204"/>
        <v>0</v>
      </c>
      <c r="EQ102" s="210">
        <f t="shared" si="205"/>
        <v>0</v>
      </c>
      <c r="ER102" s="210">
        <f t="shared" si="206"/>
        <v>0</v>
      </c>
      <c r="ES102" s="210">
        <f t="shared" si="207"/>
        <v>0</v>
      </c>
      <c r="ET102" s="210">
        <f t="shared" si="208"/>
        <v>0</v>
      </c>
      <c r="EU102" s="210">
        <f t="shared" si="209"/>
        <v>0</v>
      </c>
      <c r="EV102" s="210">
        <f t="shared" si="210"/>
        <v>0</v>
      </c>
      <c r="EW102" s="210">
        <f t="shared" si="211"/>
        <v>0</v>
      </c>
      <c r="EY102" s="139" t="str">
        <f t="shared" si="212"/>
        <v>1.6T SR16 100 m OSFP-XD and TBD</v>
      </c>
      <c r="EZ102" s="210">
        <f t="shared" si="298"/>
        <v>0</v>
      </c>
      <c r="FA102" s="210">
        <f t="shared" si="299"/>
        <v>0</v>
      </c>
      <c r="FB102" s="210">
        <f t="shared" si="300"/>
        <v>0</v>
      </c>
      <c r="FC102" s="210">
        <f t="shared" si="301"/>
        <v>0</v>
      </c>
      <c r="FD102" s="210">
        <f t="shared" si="302"/>
        <v>0</v>
      </c>
      <c r="FE102" s="210">
        <f t="shared" si="303"/>
        <v>0</v>
      </c>
      <c r="FF102" s="210">
        <f t="shared" si="304"/>
        <v>0</v>
      </c>
      <c r="FG102" s="210">
        <f t="shared" si="305"/>
        <v>0</v>
      </c>
      <c r="FH102" s="210">
        <f t="shared" si="306"/>
        <v>0</v>
      </c>
      <c r="FI102" s="210">
        <f t="shared" si="307"/>
        <v>0</v>
      </c>
      <c r="FJ102" s="210">
        <f t="shared" si="308"/>
        <v>0</v>
      </c>
      <c r="FL102" s="139" t="str">
        <f t="shared" si="309"/>
        <v>1.6T SR16 100 m OSFP-XD and TBD</v>
      </c>
      <c r="FM102" s="233">
        <f t="shared" si="213"/>
        <v>0</v>
      </c>
      <c r="FN102" s="233">
        <f t="shared" si="214"/>
        <v>0</v>
      </c>
      <c r="FO102" s="233">
        <f t="shared" si="215"/>
        <v>0</v>
      </c>
      <c r="FP102" s="233">
        <f t="shared" si="216"/>
        <v>0</v>
      </c>
      <c r="FQ102" s="233">
        <f t="shared" si="217"/>
        <v>0</v>
      </c>
      <c r="FR102" s="233">
        <f t="shared" si="218"/>
        <v>0</v>
      </c>
      <c r="FS102" s="233">
        <f t="shared" si="219"/>
        <v>0</v>
      </c>
      <c r="FT102" s="233">
        <f t="shared" si="220"/>
        <v>0</v>
      </c>
      <c r="FU102" s="233">
        <f t="shared" si="221"/>
        <v>0</v>
      </c>
      <c r="FV102" s="233">
        <f t="shared" si="222"/>
        <v>0</v>
      </c>
      <c r="FW102" s="233">
        <f t="shared" si="223"/>
        <v>0</v>
      </c>
      <c r="FY102" s="139" t="str">
        <f t="shared" si="310"/>
        <v>1.6T SR16 100 m OSFP-XD and TBD</v>
      </c>
      <c r="FZ102" s="233">
        <f t="shared" si="224"/>
        <v>0</v>
      </c>
      <c r="GA102" s="233">
        <f t="shared" si="225"/>
        <v>0</v>
      </c>
      <c r="GB102" s="233">
        <f t="shared" si="226"/>
        <v>0</v>
      </c>
      <c r="GC102" s="233">
        <f t="shared" si="227"/>
        <v>0</v>
      </c>
      <c r="GD102" s="233">
        <f t="shared" si="228"/>
        <v>0</v>
      </c>
      <c r="GE102" s="233">
        <f t="shared" si="229"/>
        <v>0</v>
      </c>
      <c r="GF102" s="233">
        <f t="shared" si="230"/>
        <v>0</v>
      </c>
      <c r="GG102" s="233">
        <f t="shared" si="231"/>
        <v>0</v>
      </c>
      <c r="GH102" s="233">
        <f t="shared" si="232"/>
        <v>0</v>
      </c>
      <c r="GI102" s="233">
        <f t="shared" si="233"/>
        <v>0</v>
      </c>
      <c r="GJ102" s="233">
        <f t="shared" si="234"/>
        <v>0</v>
      </c>
      <c r="GL102" s="139" t="str">
        <f t="shared" si="311"/>
        <v>1.6T SR16 100 m OSFP-XD and TBD</v>
      </c>
      <c r="GM102" s="310">
        <f t="shared" si="235"/>
        <v>0</v>
      </c>
      <c r="GN102" s="310">
        <f t="shared" si="236"/>
        <v>0</v>
      </c>
      <c r="GO102" s="310">
        <f t="shared" si="237"/>
        <v>0</v>
      </c>
      <c r="GP102" s="310">
        <f t="shared" si="238"/>
        <v>0</v>
      </c>
      <c r="GQ102" s="310">
        <f t="shared" si="239"/>
        <v>0</v>
      </c>
      <c r="GR102" s="310">
        <f t="shared" si="240"/>
        <v>0</v>
      </c>
      <c r="GS102" s="310">
        <f t="shared" si="241"/>
        <v>0</v>
      </c>
      <c r="GT102" s="310">
        <f t="shared" si="242"/>
        <v>0</v>
      </c>
      <c r="GU102" s="310">
        <f t="shared" si="243"/>
        <v>0</v>
      </c>
      <c r="GV102" s="310">
        <f t="shared" si="244"/>
        <v>0</v>
      </c>
      <c r="GW102" s="310">
        <f t="shared" si="245"/>
        <v>0</v>
      </c>
      <c r="GY102" s="139" t="str">
        <f t="shared" si="246"/>
        <v>1.6T SR16 100 m OSFP-XD and TBD</v>
      </c>
      <c r="GZ102" s="307" t="str">
        <f>IF(EZ102=0,"",($HE$5*10^-6*Ethernet!P770*'Lenses &amp; detectors'!EZ102))</f>
        <v/>
      </c>
      <c r="HA102" s="307" t="str">
        <f>IF(FA102=0,"",($HE$5*10^-6*Ethernet!Q770*'Lenses &amp; detectors'!FA102))</f>
        <v/>
      </c>
      <c r="HB102" s="307" t="str">
        <f>IF(FB102=0,"",($HE$5*10^-6*Ethernet!R770*'Lenses &amp; detectors'!FB102))</f>
        <v/>
      </c>
      <c r="HC102" s="307" t="str">
        <f>IF(FC102=0,"",($HE$5*10^-6*Ethernet!S770*'Lenses &amp; detectors'!FC102))</f>
        <v/>
      </c>
      <c r="HD102" s="307" t="str">
        <f>IF(FD102=0,"",($HE$5*10^-6*Ethernet!T770*'Lenses &amp; detectors'!FD102))</f>
        <v/>
      </c>
      <c r="HE102" s="307" t="str">
        <f>IF(FE102=0,"",($HE$5*10^-6*Ethernet!U770*'Lenses &amp; detectors'!FE102))</f>
        <v/>
      </c>
      <c r="HF102" s="307" t="str">
        <f>IF(FF102=0,"",($HE$5*10^-6*Ethernet!V770*'Lenses &amp; detectors'!FF102))</f>
        <v/>
      </c>
      <c r="HG102" s="307" t="str">
        <f>IF(FG102=0,"",($HE$5*10^-6*Ethernet!W770*'Lenses &amp; detectors'!FG102))</f>
        <v/>
      </c>
      <c r="HH102" s="307" t="str">
        <f>IF(FH102=0,"",($HE$5*10^-6*Ethernet!X770*'Lenses &amp; detectors'!FH102))</f>
        <v/>
      </c>
      <c r="HI102" s="307" t="str">
        <f>IF(FI102=0,"",($HE$5*10^-6*Ethernet!Y770*'Lenses &amp; detectors'!FI102))</f>
        <v/>
      </c>
      <c r="HJ102" s="307" t="str">
        <f>IF(FJ102=0,"",($HE$5*10^-6*Ethernet!Z770*'Lenses &amp; detectors'!FJ102))</f>
        <v/>
      </c>
      <c r="HL102" s="139" t="str">
        <f t="shared" si="247"/>
        <v>1.6T SR16 100 m OSFP-XD and TBD</v>
      </c>
      <c r="HM102" s="233" t="str">
        <f t="shared" si="248"/>
        <v/>
      </c>
      <c r="HN102" s="233" t="str">
        <f t="shared" si="249"/>
        <v/>
      </c>
      <c r="HO102" s="233" t="str">
        <f t="shared" si="250"/>
        <v/>
      </c>
      <c r="HP102" s="233" t="str">
        <f t="shared" si="251"/>
        <v/>
      </c>
      <c r="HQ102" s="233" t="str">
        <f t="shared" si="252"/>
        <v/>
      </c>
      <c r="HR102" s="233" t="str">
        <f t="shared" si="253"/>
        <v/>
      </c>
      <c r="HS102" s="233" t="str">
        <f t="shared" si="254"/>
        <v/>
      </c>
      <c r="HT102" s="233" t="str">
        <f t="shared" si="255"/>
        <v/>
      </c>
      <c r="HU102" s="233" t="str">
        <f t="shared" si="256"/>
        <v/>
      </c>
      <c r="HV102" s="233" t="str">
        <f t="shared" si="257"/>
        <v/>
      </c>
      <c r="HW102" s="233" t="str">
        <f t="shared" si="258"/>
        <v/>
      </c>
      <c r="HY102" s="139" t="str">
        <f t="shared" si="259"/>
        <v>1.6T SR16 100 m OSFP-XD and TBD</v>
      </c>
      <c r="HZ102" s="233" t="str">
        <f t="shared" si="260"/>
        <v/>
      </c>
      <c r="IA102" s="233" t="str">
        <f t="shared" si="261"/>
        <v/>
      </c>
      <c r="IB102" s="233" t="str">
        <f t="shared" si="262"/>
        <v/>
      </c>
      <c r="IC102" s="233" t="str">
        <f t="shared" si="263"/>
        <v/>
      </c>
      <c r="ID102" s="233" t="str">
        <f t="shared" si="264"/>
        <v/>
      </c>
      <c r="IE102" s="233" t="str">
        <f t="shared" si="265"/>
        <v/>
      </c>
      <c r="IF102" s="233" t="str">
        <f t="shared" si="266"/>
        <v/>
      </c>
      <c r="IG102" s="233" t="str">
        <f t="shared" si="267"/>
        <v/>
      </c>
      <c r="IH102" s="233" t="str">
        <f t="shared" si="268"/>
        <v/>
      </c>
      <c r="II102" s="233" t="str">
        <f t="shared" si="269"/>
        <v/>
      </c>
      <c r="IJ102" s="233" t="str">
        <f t="shared" si="270"/>
        <v/>
      </c>
      <c r="IL102" s="139" t="str">
        <f t="shared" si="271"/>
        <v>1.6T SR16 100 m OSFP-XD and TBD</v>
      </c>
      <c r="IM102" s="233" t="str">
        <f t="shared" si="272"/>
        <v/>
      </c>
      <c r="IN102" s="233" t="str">
        <f t="shared" si="273"/>
        <v/>
      </c>
      <c r="IO102" s="233" t="str">
        <f t="shared" si="274"/>
        <v/>
      </c>
      <c r="IP102" s="233" t="str">
        <f t="shared" si="275"/>
        <v/>
      </c>
      <c r="IQ102" s="233" t="str">
        <f t="shared" si="276"/>
        <v/>
      </c>
      <c r="IR102" s="233" t="str">
        <f t="shared" si="277"/>
        <v/>
      </c>
      <c r="IS102" s="233" t="str">
        <f t="shared" si="278"/>
        <v/>
      </c>
      <c r="IT102" s="233" t="str">
        <f t="shared" si="279"/>
        <v/>
      </c>
      <c r="IU102" s="233" t="str">
        <f t="shared" si="280"/>
        <v/>
      </c>
      <c r="IV102" s="233" t="str">
        <f t="shared" si="281"/>
        <v/>
      </c>
      <c r="IW102" s="233" t="str">
        <f t="shared" si="282"/>
        <v/>
      </c>
      <c r="IY102" s="139" t="str">
        <f t="shared" si="283"/>
        <v>1.6T SR16 100 m OSFP-XD and TBD</v>
      </c>
      <c r="IZ102" s="233" t="str">
        <f t="shared" si="284"/>
        <v/>
      </c>
      <c r="JA102" s="233" t="str">
        <f t="shared" si="285"/>
        <v/>
      </c>
      <c r="JB102" s="233" t="str">
        <f t="shared" si="286"/>
        <v/>
      </c>
      <c r="JC102" s="233" t="str">
        <f t="shared" si="287"/>
        <v/>
      </c>
      <c r="JD102" s="233" t="str">
        <f t="shared" si="288"/>
        <v/>
      </c>
      <c r="JE102" s="233" t="str">
        <f t="shared" si="289"/>
        <v/>
      </c>
      <c r="JF102" s="233" t="str">
        <f t="shared" si="290"/>
        <v/>
      </c>
      <c r="JG102" s="233" t="str">
        <f t="shared" si="291"/>
        <v/>
      </c>
      <c r="JH102" s="233" t="str">
        <f t="shared" si="292"/>
        <v/>
      </c>
      <c r="JI102" s="233" t="str">
        <f t="shared" si="293"/>
        <v/>
      </c>
      <c r="JJ102" s="233" t="str">
        <f t="shared" si="294"/>
        <v/>
      </c>
    </row>
    <row r="103" spans="1:270">
      <c r="A103" s="110" t="s">
        <v>34</v>
      </c>
      <c r="B103" s="139" t="str">
        <f>Ethernet!B251</f>
        <v>1.6T DR8 500 m OSFP-XD and TBD</v>
      </c>
      <c r="C103" s="210">
        <f>Ethernet!C251</f>
        <v>0</v>
      </c>
      <c r="D103" s="210">
        <f>Ethernet!D251</f>
        <v>0</v>
      </c>
      <c r="E103" s="210">
        <f>Ethernet!E251</f>
        <v>0</v>
      </c>
      <c r="F103" s="210">
        <f>Ethernet!F251</f>
        <v>0</v>
      </c>
      <c r="G103" s="210">
        <f>Ethernet!G251</f>
        <v>0</v>
      </c>
      <c r="H103" s="210">
        <f>Ethernet!H251</f>
        <v>0</v>
      </c>
      <c r="I103" s="210">
        <f>Ethernet!I251</f>
        <v>0</v>
      </c>
      <c r="J103" s="210">
        <f>Ethernet!J251</f>
        <v>0</v>
      </c>
      <c r="K103" s="210">
        <f>Ethernet!K251</f>
        <v>0</v>
      </c>
      <c r="L103" s="210">
        <f>Ethernet!L251</f>
        <v>0</v>
      </c>
      <c r="M103" s="210">
        <f>Ethernet!M251</f>
        <v>0</v>
      </c>
      <c r="O103" s="139" t="str">
        <f t="shared" si="173"/>
        <v>1.6T DR8 500 m OSFP-XD and TBD</v>
      </c>
      <c r="P103" s="210">
        <f>Ethernet!C337</f>
        <v>0</v>
      </c>
      <c r="Q103" s="210">
        <f>Ethernet!D337</f>
        <v>0</v>
      </c>
      <c r="R103" s="210">
        <f>Ethernet!E337</f>
        <v>0</v>
      </c>
      <c r="S103" s="210">
        <f>Ethernet!F337</f>
        <v>0</v>
      </c>
      <c r="T103" s="210">
        <f>Ethernet!G337</f>
        <v>0</v>
      </c>
      <c r="U103" s="210">
        <f>Ethernet!H337</f>
        <v>0</v>
      </c>
      <c r="V103" s="210">
        <f>Ethernet!I337</f>
        <v>0</v>
      </c>
      <c r="W103" s="210">
        <f>Ethernet!J337</f>
        <v>0</v>
      </c>
      <c r="X103" s="210">
        <f>Ethernet!K337</f>
        <v>0</v>
      </c>
      <c r="Y103" s="210">
        <f>Ethernet!L337</f>
        <v>0</v>
      </c>
      <c r="Z103" s="210">
        <f>Ethernet!M337</f>
        <v>0</v>
      </c>
      <c r="AB103" s="139" t="str">
        <f t="shared" si="174"/>
        <v>1.6T DR8 500 m OSFP-XD and TBD</v>
      </c>
      <c r="AC103" s="210">
        <f>Ethernet!C165</f>
        <v>0</v>
      </c>
      <c r="AD103" s="210">
        <f>Ethernet!D165</f>
        <v>0</v>
      </c>
      <c r="AE103" s="210">
        <f>Ethernet!E165</f>
        <v>0</v>
      </c>
      <c r="AF103" s="210">
        <f>Ethernet!F165</f>
        <v>0</v>
      </c>
      <c r="AG103" s="210">
        <f>Ethernet!G165</f>
        <v>0</v>
      </c>
      <c r="AH103" s="210">
        <f>Ethernet!H165</f>
        <v>0</v>
      </c>
      <c r="AI103" s="210">
        <f>Ethernet!I165</f>
        <v>0</v>
      </c>
      <c r="AJ103" s="210">
        <f>Ethernet!J165</f>
        <v>0</v>
      </c>
      <c r="AK103" s="210">
        <f>Ethernet!K165</f>
        <v>0</v>
      </c>
      <c r="AL103" s="210">
        <f>Ethernet!L165</f>
        <v>0</v>
      </c>
      <c r="AM103" s="210">
        <f>Ethernet!M165</f>
        <v>0</v>
      </c>
      <c r="AO103" s="139" t="str">
        <f t="shared" si="175"/>
        <v>1.6T DR8 500 m OSFP-XD and TBD</v>
      </c>
      <c r="AP103" s="210">
        <f>Ethernet!C423</f>
        <v>0</v>
      </c>
      <c r="AQ103" s="210">
        <f>Ethernet!D423</f>
        <v>0</v>
      </c>
      <c r="AR103" s="210">
        <f>Ethernet!E423</f>
        <v>0</v>
      </c>
      <c r="AS103" s="210">
        <f>Ethernet!F423</f>
        <v>0</v>
      </c>
      <c r="AT103" s="210">
        <f>Ethernet!G423</f>
        <v>0</v>
      </c>
      <c r="AU103" s="210">
        <f>Ethernet!H423</f>
        <v>0</v>
      </c>
      <c r="AV103" s="210">
        <f>Ethernet!I423</f>
        <v>0</v>
      </c>
      <c r="AW103" s="210">
        <f>Ethernet!J423</f>
        <v>0</v>
      </c>
      <c r="AX103" s="210">
        <f>Ethernet!K423</f>
        <v>0</v>
      </c>
      <c r="AY103" s="210">
        <f>Ethernet!L423</f>
        <v>0</v>
      </c>
      <c r="AZ103" s="210">
        <f>Ethernet!M423</f>
        <v>0</v>
      </c>
      <c r="BB103" s="139" t="str">
        <f t="shared" si="176"/>
        <v>1.6T DR8 500 m OSFP-XD and TBD</v>
      </c>
      <c r="BC103" s="210">
        <f>Ethernet!C509</f>
        <v>0</v>
      </c>
      <c r="BD103" s="210">
        <f>Ethernet!D509</f>
        <v>0</v>
      </c>
      <c r="BE103" s="210">
        <f>Ethernet!E509</f>
        <v>0</v>
      </c>
      <c r="BF103" s="210">
        <f>Ethernet!F509</f>
        <v>0</v>
      </c>
      <c r="BG103" s="210">
        <f>Ethernet!G509</f>
        <v>0</v>
      </c>
      <c r="BH103" s="210">
        <f>Ethernet!H509</f>
        <v>0</v>
      </c>
      <c r="BI103" s="210">
        <f>Ethernet!I509</f>
        <v>0</v>
      </c>
      <c r="BJ103" s="210">
        <f>Ethernet!J509</f>
        <v>0</v>
      </c>
      <c r="BK103" s="210">
        <f>Ethernet!K509</f>
        <v>0</v>
      </c>
      <c r="BL103" s="210">
        <f>Ethernet!L509</f>
        <v>0</v>
      </c>
      <c r="BM103" s="210">
        <f>Ethernet!M509</f>
        <v>0</v>
      </c>
      <c r="BO103" s="139" t="str">
        <f t="shared" si="177"/>
        <v>1.6T DR8 500 m OSFP-XD and TBD</v>
      </c>
      <c r="BP103" s="272"/>
      <c r="BQ103" s="272"/>
      <c r="BR103" s="272"/>
      <c r="BS103" s="272"/>
      <c r="BT103" s="272"/>
      <c r="BU103" s="272"/>
      <c r="BV103" s="272"/>
      <c r="BW103" s="272"/>
      <c r="BX103" s="272"/>
      <c r="BY103" s="272"/>
      <c r="BZ103" s="272"/>
      <c r="CB103" s="139" t="str">
        <f t="shared" si="178"/>
        <v>1.6T DR8 500 m OSFP-XD and TBD</v>
      </c>
      <c r="CC103" s="272"/>
      <c r="CD103" s="272"/>
      <c r="CE103" s="272"/>
      <c r="CF103" s="272"/>
      <c r="CG103" s="272"/>
      <c r="CH103" s="272"/>
      <c r="CI103" s="272"/>
      <c r="CJ103" s="272"/>
      <c r="CK103" s="272"/>
      <c r="CL103" s="272"/>
      <c r="CM103" s="272"/>
      <c r="CN103" s="214"/>
      <c r="CP103" s="270"/>
      <c r="CQ103" s="270"/>
      <c r="CR103" s="301"/>
      <c r="CS103" s="293">
        <v>1</v>
      </c>
      <c r="CT103" s="265">
        <v>1</v>
      </c>
      <c r="CU103" s="300">
        <v>1</v>
      </c>
      <c r="CV103" s="293">
        <v>2</v>
      </c>
      <c r="CW103" s="265">
        <v>0</v>
      </c>
      <c r="CX103" s="279">
        <v>1</v>
      </c>
      <c r="CY103" s="284"/>
      <c r="CZ103" s="270"/>
      <c r="DA103" s="278"/>
      <c r="DB103" s="285">
        <v>2</v>
      </c>
      <c r="DC103" s="265">
        <v>0</v>
      </c>
      <c r="DD103" s="300">
        <v>1</v>
      </c>
      <c r="DE103" s="295"/>
      <c r="DF103" s="270"/>
      <c r="DG103" s="278"/>
      <c r="DH103" s="284"/>
      <c r="DI103" s="270"/>
      <c r="DJ103" s="270"/>
      <c r="DL103" s="139" t="str">
        <f t="shared" si="295"/>
        <v>1.6T DR8 500 m OSFP-XD and TBD</v>
      </c>
      <c r="DM103" s="210">
        <f t="shared" si="179"/>
        <v>0</v>
      </c>
      <c r="DN103" s="210">
        <f t="shared" si="180"/>
        <v>0</v>
      </c>
      <c r="DO103" s="210">
        <f t="shared" si="181"/>
        <v>0</v>
      </c>
      <c r="DP103" s="210">
        <f t="shared" si="182"/>
        <v>0</v>
      </c>
      <c r="DQ103" s="210">
        <f t="shared" si="183"/>
        <v>0</v>
      </c>
      <c r="DR103" s="210">
        <f t="shared" si="184"/>
        <v>0</v>
      </c>
      <c r="DS103" s="210">
        <f t="shared" si="185"/>
        <v>0</v>
      </c>
      <c r="DT103" s="210">
        <f t="shared" si="186"/>
        <v>0</v>
      </c>
      <c r="DU103" s="210">
        <f t="shared" si="187"/>
        <v>0</v>
      </c>
      <c r="DV103" s="210">
        <f t="shared" si="188"/>
        <v>0</v>
      </c>
      <c r="DW103" s="210">
        <f t="shared" si="189"/>
        <v>0</v>
      </c>
      <c r="DY103" s="139" t="str">
        <f t="shared" si="296"/>
        <v>1.6T DR8 500 m OSFP-XD and TBD</v>
      </c>
      <c r="DZ103" s="210">
        <f t="shared" si="190"/>
        <v>0</v>
      </c>
      <c r="EA103" s="210">
        <f t="shared" si="191"/>
        <v>0</v>
      </c>
      <c r="EB103" s="210">
        <f t="shared" si="192"/>
        <v>0</v>
      </c>
      <c r="EC103" s="210">
        <f t="shared" si="193"/>
        <v>0</v>
      </c>
      <c r="ED103" s="210">
        <f t="shared" si="194"/>
        <v>0</v>
      </c>
      <c r="EE103" s="210">
        <f t="shared" si="195"/>
        <v>0</v>
      </c>
      <c r="EF103" s="210">
        <f t="shared" si="196"/>
        <v>0</v>
      </c>
      <c r="EG103" s="210">
        <f t="shared" si="197"/>
        <v>0</v>
      </c>
      <c r="EH103" s="210">
        <f t="shared" si="198"/>
        <v>0</v>
      </c>
      <c r="EI103" s="210">
        <f t="shared" si="199"/>
        <v>0</v>
      </c>
      <c r="EJ103" s="210">
        <f t="shared" si="200"/>
        <v>0</v>
      </c>
      <c r="EL103" s="139" t="str">
        <f t="shared" si="297"/>
        <v>1.6T DR8 500 m OSFP-XD and TBD</v>
      </c>
      <c r="EM103" s="210">
        <f t="shared" si="201"/>
        <v>0</v>
      </c>
      <c r="EN103" s="210">
        <f t="shared" si="202"/>
        <v>0</v>
      </c>
      <c r="EO103" s="210">
        <f t="shared" si="203"/>
        <v>0</v>
      </c>
      <c r="EP103" s="210">
        <f t="shared" si="204"/>
        <v>0</v>
      </c>
      <c r="EQ103" s="210">
        <f t="shared" si="205"/>
        <v>0</v>
      </c>
      <c r="ER103" s="210">
        <f t="shared" si="206"/>
        <v>0</v>
      </c>
      <c r="ES103" s="210">
        <f t="shared" si="207"/>
        <v>0</v>
      </c>
      <c r="ET103" s="210">
        <f t="shared" si="208"/>
        <v>0</v>
      </c>
      <c r="EU103" s="210">
        <f t="shared" si="209"/>
        <v>0</v>
      </c>
      <c r="EV103" s="210">
        <f t="shared" si="210"/>
        <v>0</v>
      </c>
      <c r="EW103" s="210">
        <f t="shared" si="211"/>
        <v>0</v>
      </c>
      <c r="EY103" s="139" t="str">
        <f t="shared" si="212"/>
        <v>1.6T DR8 500 m OSFP-XD and TBD</v>
      </c>
      <c r="EZ103" s="210">
        <f t="shared" si="298"/>
        <v>0</v>
      </c>
      <c r="FA103" s="210">
        <f t="shared" si="299"/>
        <v>0</v>
      </c>
      <c r="FB103" s="210">
        <f t="shared" si="300"/>
        <v>0</v>
      </c>
      <c r="FC103" s="210">
        <f t="shared" si="301"/>
        <v>0</v>
      </c>
      <c r="FD103" s="210">
        <f t="shared" si="302"/>
        <v>0</v>
      </c>
      <c r="FE103" s="210">
        <f t="shared" si="303"/>
        <v>0</v>
      </c>
      <c r="FF103" s="210">
        <f t="shared" si="304"/>
        <v>0</v>
      </c>
      <c r="FG103" s="210">
        <f t="shared" si="305"/>
        <v>0</v>
      </c>
      <c r="FH103" s="210">
        <f t="shared" si="306"/>
        <v>0</v>
      </c>
      <c r="FI103" s="210">
        <f t="shared" si="307"/>
        <v>0</v>
      </c>
      <c r="FJ103" s="210">
        <f t="shared" si="308"/>
        <v>0</v>
      </c>
      <c r="FL103" s="139" t="str">
        <f t="shared" si="309"/>
        <v>1.6T DR8 500 m OSFP-XD and TBD</v>
      </c>
      <c r="FM103" s="233">
        <f t="shared" si="213"/>
        <v>0</v>
      </c>
      <c r="FN103" s="233">
        <f t="shared" si="214"/>
        <v>0</v>
      </c>
      <c r="FO103" s="233">
        <f t="shared" si="215"/>
        <v>0</v>
      </c>
      <c r="FP103" s="233">
        <f t="shared" si="216"/>
        <v>0</v>
      </c>
      <c r="FQ103" s="233">
        <f t="shared" si="217"/>
        <v>0</v>
      </c>
      <c r="FR103" s="233">
        <f t="shared" si="218"/>
        <v>0</v>
      </c>
      <c r="FS103" s="233">
        <f t="shared" si="219"/>
        <v>0</v>
      </c>
      <c r="FT103" s="233">
        <f t="shared" si="220"/>
        <v>0</v>
      </c>
      <c r="FU103" s="233">
        <f t="shared" si="221"/>
        <v>0</v>
      </c>
      <c r="FV103" s="233">
        <f t="shared" si="222"/>
        <v>0</v>
      </c>
      <c r="FW103" s="233">
        <f t="shared" si="223"/>
        <v>0</v>
      </c>
      <c r="FY103" s="139" t="str">
        <f t="shared" si="310"/>
        <v>1.6T DR8 500 m OSFP-XD and TBD</v>
      </c>
      <c r="FZ103" s="233">
        <f t="shared" si="224"/>
        <v>0</v>
      </c>
      <c r="GA103" s="233">
        <f t="shared" si="225"/>
        <v>0</v>
      </c>
      <c r="GB103" s="233">
        <f t="shared" si="226"/>
        <v>0</v>
      </c>
      <c r="GC103" s="233">
        <f t="shared" si="227"/>
        <v>0</v>
      </c>
      <c r="GD103" s="233">
        <f t="shared" si="228"/>
        <v>0</v>
      </c>
      <c r="GE103" s="233">
        <f t="shared" si="229"/>
        <v>0</v>
      </c>
      <c r="GF103" s="233">
        <f t="shared" si="230"/>
        <v>0</v>
      </c>
      <c r="GG103" s="233">
        <f t="shared" si="231"/>
        <v>0</v>
      </c>
      <c r="GH103" s="233">
        <f t="shared" si="232"/>
        <v>0</v>
      </c>
      <c r="GI103" s="233">
        <f t="shared" si="233"/>
        <v>0</v>
      </c>
      <c r="GJ103" s="233">
        <f t="shared" si="234"/>
        <v>0</v>
      </c>
      <c r="GL103" s="139" t="str">
        <f t="shared" si="311"/>
        <v>1.6T DR8 500 m OSFP-XD and TBD</v>
      </c>
      <c r="GM103" s="310">
        <f t="shared" si="235"/>
        <v>0</v>
      </c>
      <c r="GN103" s="310">
        <f t="shared" si="236"/>
        <v>0</v>
      </c>
      <c r="GO103" s="310">
        <f t="shared" si="237"/>
        <v>0</v>
      </c>
      <c r="GP103" s="310">
        <f t="shared" si="238"/>
        <v>0</v>
      </c>
      <c r="GQ103" s="310">
        <f t="shared" si="239"/>
        <v>0</v>
      </c>
      <c r="GR103" s="310">
        <f t="shared" si="240"/>
        <v>0</v>
      </c>
      <c r="GS103" s="310">
        <f t="shared" si="241"/>
        <v>0</v>
      </c>
      <c r="GT103" s="310">
        <f t="shared" si="242"/>
        <v>0</v>
      </c>
      <c r="GU103" s="310">
        <f t="shared" si="243"/>
        <v>0</v>
      </c>
      <c r="GV103" s="310">
        <f t="shared" si="244"/>
        <v>0</v>
      </c>
      <c r="GW103" s="310">
        <f t="shared" si="245"/>
        <v>0</v>
      </c>
      <c r="GY103" s="139" t="str">
        <f t="shared" si="246"/>
        <v>1.6T DR8 500 m OSFP-XD and TBD</v>
      </c>
      <c r="GZ103" s="307" t="str">
        <f>IF(EZ103=0,"",($HE$5*10^-6*Ethernet!P771*'Lenses &amp; detectors'!EZ103))</f>
        <v/>
      </c>
      <c r="HA103" s="307" t="str">
        <f>IF(FA103=0,"",($HE$5*10^-6*Ethernet!Q771*'Lenses &amp; detectors'!FA103))</f>
        <v/>
      </c>
      <c r="HB103" s="307" t="str">
        <f>IF(FB103=0,"",($HE$5*10^-6*Ethernet!R771*'Lenses &amp; detectors'!FB103))</f>
        <v/>
      </c>
      <c r="HC103" s="307" t="str">
        <f>IF(FC103=0,"",($HE$5*10^-6*Ethernet!S771*'Lenses &amp; detectors'!FC103))</f>
        <v/>
      </c>
      <c r="HD103" s="307" t="str">
        <f>IF(FD103=0,"",($HE$5*10^-6*Ethernet!T771*'Lenses &amp; detectors'!FD103))</f>
        <v/>
      </c>
      <c r="HE103" s="307" t="str">
        <f>IF(FE103=0,"",($HE$5*10^-6*Ethernet!U771*'Lenses &amp; detectors'!FE103))</f>
        <v/>
      </c>
      <c r="HF103" s="307" t="str">
        <f>IF(FF103=0,"",($HE$5*10^-6*Ethernet!V771*'Lenses &amp; detectors'!FF103))</f>
        <v/>
      </c>
      <c r="HG103" s="307" t="str">
        <f>IF(FG103=0,"",($HE$5*10^-6*Ethernet!W771*'Lenses &amp; detectors'!FG103))</f>
        <v/>
      </c>
      <c r="HH103" s="307" t="str">
        <f>IF(FH103=0,"",($HE$5*10^-6*Ethernet!X771*'Lenses &amp; detectors'!FH103))</f>
        <v/>
      </c>
      <c r="HI103" s="307" t="str">
        <f>IF(FI103=0,"",($HE$5*10^-6*Ethernet!Y771*'Lenses &amp; detectors'!FI103))</f>
        <v/>
      </c>
      <c r="HJ103" s="307" t="str">
        <f>IF(FJ103=0,"",($HE$5*10^-6*Ethernet!Z771*'Lenses &amp; detectors'!FJ103))</f>
        <v/>
      </c>
      <c r="HL103" s="139" t="str">
        <f t="shared" si="247"/>
        <v>1.6T DR8 500 m OSFP-XD and TBD</v>
      </c>
      <c r="HM103" s="233" t="str">
        <f t="shared" si="248"/>
        <v/>
      </c>
      <c r="HN103" s="233" t="str">
        <f t="shared" si="249"/>
        <v/>
      </c>
      <c r="HO103" s="233" t="str">
        <f t="shared" si="250"/>
        <v/>
      </c>
      <c r="HP103" s="233" t="str">
        <f t="shared" si="251"/>
        <v/>
      </c>
      <c r="HQ103" s="233" t="str">
        <f t="shared" si="252"/>
        <v/>
      </c>
      <c r="HR103" s="233" t="str">
        <f t="shared" si="253"/>
        <v/>
      </c>
      <c r="HS103" s="233" t="str">
        <f t="shared" si="254"/>
        <v/>
      </c>
      <c r="HT103" s="233" t="str">
        <f t="shared" si="255"/>
        <v/>
      </c>
      <c r="HU103" s="233" t="str">
        <f t="shared" si="256"/>
        <v/>
      </c>
      <c r="HV103" s="233" t="str">
        <f t="shared" si="257"/>
        <v/>
      </c>
      <c r="HW103" s="233" t="str">
        <f t="shared" si="258"/>
        <v/>
      </c>
      <c r="HY103" s="139" t="str">
        <f t="shared" si="259"/>
        <v>1.6T DR8 500 m OSFP-XD and TBD</v>
      </c>
      <c r="HZ103" s="233" t="str">
        <f t="shared" si="260"/>
        <v/>
      </c>
      <c r="IA103" s="233" t="str">
        <f t="shared" si="261"/>
        <v/>
      </c>
      <c r="IB103" s="233" t="str">
        <f t="shared" si="262"/>
        <v/>
      </c>
      <c r="IC103" s="233" t="str">
        <f t="shared" si="263"/>
        <v/>
      </c>
      <c r="ID103" s="233" t="str">
        <f t="shared" si="264"/>
        <v/>
      </c>
      <c r="IE103" s="233" t="str">
        <f t="shared" si="265"/>
        <v/>
      </c>
      <c r="IF103" s="233" t="str">
        <f t="shared" si="266"/>
        <v/>
      </c>
      <c r="IG103" s="233" t="str">
        <f t="shared" si="267"/>
        <v/>
      </c>
      <c r="IH103" s="233" t="str">
        <f t="shared" si="268"/>
        <v/>
      </c>
      <c r="II103" s="233" t="str">
        <f t="shared" si="269"/>
        <v/>
      </c>
      <c r="IJ103" s="233" t="str">
        <f t="shared" si="270"/>
        <v/>
      </c>
      <c r="IL103" s="139" t="str">
        <f t="shared" si="271"/>
        <v>1.6T DR8 500 m OSFP-XD and TBD</v>
      </c>
      <c r="IM103" s="233" t="str">
        <f t="shared" si="272"/>
        <v/>
      </c>
      <c r="IN103" s="233" t="str">
        <f t="shared" si="273"/>
        <v/>
      </c>
      <c r="IO103" s="233" t="str">
        <f t="shared" si="274"/>
        <v/>
      </c>
      <c r="IP103" s="233" t="str">
        <f t="shared" si="275"/>
        <v/>
      </c>
      <c r="IQ103" s="233" t="str">
        <f t="shared" si="276"/>
        <v/>
      </c>
      <c r="IR103" s="233" t="str">
        <f t="shared" si="277"/>
        <v/>
      </c>
      <c r="IS103" s="233" t="str">
        <f t="shared" si="278"/>
        <v/>
      </c>
      <c r="IT103" s="233" t="str">
        <f t="shared" si="279"/>
        <v/>
      </c>
      <c r="IU103" s="233" t="str">
        <f t="shared" si="280"/>
        <v/>
      </c>
      <c r="IV103" s="233" t="str">
        <f t="shared" si="281"/>
        <v/>
      </c>
      <c r="IW103" s="233" t="str">
        <f t="shared" si="282"/>
        <v/>
      </c>
      <c r="IY103" s="139" t="str">
        <f t="shared" si="283"/>
        <v>1.6T DR8 500 m OSFP-XD and TBD</v>
      </c>
      <c r="IZ103" s="233" t="str">
        <f t="shared" si="284"/>
        <v/>
      </c>
      <c r="JA103" s="233" t="str">
        <f t="shared" si="285"/>
        <v/>
      </c>
      <c r="JB103" s="233" t="str">
        <f t="shared" si="286"/>
        <v/>
      </c>
      <c r="JC103" s="233" t="str">
        <f t="shared" si="287"/>
        <v/>
      </c>
      <c r="JD103" s="233" t="str">
        <f t="shared" si="288"/>
        <v/>
      </c>
      <c r="JE103" s="233" t="str">
        <f t="shared" si="289"/>
        <v/>
      </c>
      <c r="JF103" s="233" t="str">
        <f t="shared" si="290"/>
        <v/>
      </c>
      <c r="JG103" s="233" t="str">
        <f t="shared" si="291"/>
        <v/>
      </c>
      <c r="JH103" s="233" t="str">
        <f t="shared" si="292"/>
        <v/>
      </c>
      <c r="JI103" s="233" t="str">
        <f t="shared" si="293"/>
        <v/>
      </c>
      <c r="JJ103" s="233" t="str">
        <f t="shared" si="294"/>
        <v/>
      </c>
    </row>
    <row r="104" spans="1:270">
      <c r="A104" s="110" t="s">
        <v>34</v>
      </c>
      <c r="B104" s="139" t="str">
        <f>Ethernet!B252</f>
        <v>1.6T FR8 2 km OSFP-XD and TBD</v>
      </c>
      <c r="C104" s="210">
        <f>Ethernet!C252</f>
        <v>0</v>
      </c>
      <c r="D104" s="210">
        <f>Ethernet!D252</f>
        <v>0</v>
      </c>
      <c r="E104" s="210">
        <f>Ethernet!E252</f>
        <v>0</v>
      </c>
      <c r="F104" s="210">
        <f>Ethernet!F252</f>
        <v>0</v>
      </c>
      <c r="G104" s="210">
        <f>Ethernet!G252</f>
        <v>0</v>
      </c>
      <c r="H104" s="210">
        <f>Ethernet!H252</f>
        <v>0</v>
      </c>
      <c r="I104" s="210">
        <f>Ethernet!I252</f>
        <v>0</v>
      </c>
      <c r="J104" s="210">
        <f>Ethernet!J252</f>
        <v>0</v>
      </c>
      <c r="K104" s="210">
        <f>Ethernet!K252</f>
        <v>0</v>
      </c>
      <c r="L104" s="210">
        <f>Ethernet!L252</f>
        <v>0</v>
      </c>
      <c r="M104" s="210">
        <f>Ethernet!M252</f>
        <v>0</v>
      </c>
      <c r="O104" s="139" t="str">
        <f t="shared" si="173"/>
        <v>1.6T FR8 2 km OSFP-XD and TBD</v>
      </c>
      <c r="P104" s="210">
        <f>Ethernet!C338</f>
        <v>0</v>
      </c>
      <c r="Q104" s="210">
        <f>Ethernet!D338</f>
        <v>0</v>
      </c>
      <c r="R104" s="210">
        <f>Ethernet!E338</f>
        <v>0</v>
      </c>
      <c r="S104" s="210">
        <f>Ethernet!F338</f>
        <v>0</v>
      </c>
      <c r="T104" s="210">
        <f>Ethernet!G338</f>
        <v>0</v>
      </c>
      <c r="U104" s="210">
        <f>Ethernet!H338</f>
        <v>0</v>
      </c>
      <c r="V104" s="210">
        <f>Ethernet!I338</f>
        <v>0</v>
      </c>
      <c r="W104" s="210">
        <f>Ethernet!J338</f>
        <v>0</v>
      </c>
      <c r="X104" s="210">
        <f>Ethernet!K338</f>
        <v>0</v>
      </c>
      <c r="Y104" s="210">
        <f>Ethernet!L338</f>
        <v>0</v>
      </c>
      <c r="Z104" s="210">
        <f>Ethernet!M338</f>
        <v>0</v>
      </c>
      <c r="AB104" s="139" t="str">
        <f t="shared" si="174"/>
        <v>1.6T FR8 2 km OSFP-XD and TBD</v>
      </c>
      <c r="AC104" s="210">
        <f>Ethernet!C166</f>
        <v>0</v>
      </c>
      <c r="AD104" s="210">
        <f>Ethernet!D166</f>
        <v>0</v>
      </c>
      <c r="AE104" s="210">
        <f>Ethernet!E166</f>
        <v>0</v>
      </c>
      <c r="AF104" s="210">
        <f>Ethernet!F166</f>
        <v>0</v>
      </c>
      <c r="AG104" s="210">
        <f>Ethernet!G166</f>
        <v>0</v>
      </c>
      <c r="AH104" s="210">
        <f>Ethernet!H166</f>
        <v>0</v>
      </c>
      <c r="AI104" s="210">
        <f>Ethernet!I166</f>
        <v>0</v>
      </c>
      <c r="AJ104" s="210">
        <f>Ethernet!J166</f>
        <v>0</v>
      </c>
      <c r="AK104" s="210">
        <f>Ethernet!K166</f>
        <v>0</v>
      </c>
      <c r="AL104" s="210">
        <f>Ethernet!L166</f>
        <v>0</v>
      </c>
      <c r="AM104" s="210">
        <f>Ethernet!M166</f>
        <v>0</v>
      </c>
      <c r="AO104" s="139" t="str">
        <f t="shared" si="175"/>
        <v>1.6T FR8 2 km OSFP-XD and TBD</v>
      </c>
      <c r="AP104" s="210">
        <f>Ethernet!C424</f>
        <v>0</v>
      </c>
      <c r="AQ104" s="210">
        <f>Ethernet!D424</f>
        <v>0</v>
      </c>
      <c r="AR104" s="210">
        <f>Ethernet!E424</f>
        <v>0</v>
      </c>
      <c r="AS104" s="210">
        <f>Ethernet!F424</f>
        <v>0</v>
      </c>
      <c r="AT104" s="210">
        <f>Ethernet!G424</f>
        <v>0</v>
      </c>
      <c r="AU104" s="210">
        <f>Ethernet!H424</f>
        <v>0</v>
      </c>
      <c r="AV104" s="210">
        <f>Ethernet!I424</f>
        <v>0</v>
      </c>
      <c r="AW104" s="210">
        <f>Ethernet!J424</f>
        <v>0</v>
      </c>
      <c r="AX104" s="210">
        <f>Ethernet!K424</f>
        <v>0</v>
      </c>
      <c r="AY104" s="210">
        <f>Ethernet!L424</f>
        <v>0</v>
      </c>
      <c r="AZ104" s="210">
        <f>Ethernet!M424</f>
        <v>0</v>
      </c>
      <c r="BB104" s="139" t="str">
        <f t="shared" si="176"/>
        <v>1.6T FR8 2 km OSFP-XD and TBD</v>
      </c>
      <c r="BC104" s="210">
        <f>Ethernet!C510</f>
        <v>0</v>
      </c>
      <c r="BD104" s="210">
        <f>Ethernet!D510</f>
        <v>0</v>
      </c>
      <c r="BE104" s="210">
        <f>Ethernet!E510</f>
        <v>0</v>
      </c>
      <c r="BF104" s="210">
        <f>Ethernet!F510</f>
        <v>0</v>
      </c>
      <c r="BG104" s="210">
        <f>Ethernet!G510</f>
        <v>0</v>
      </c>
      <c r="BH104" s="210">
        <f>Ethernet!H510</f>
        <v>0</v>
      </c>
      <c r="BI104" s="210">
        <f>Ethernet!I510</f>
        <v>0</v>
      </c>
      <c r="BJ104" s="210">
        <f>Ethernet!J510</f>
        <v>0</v>
      </c>
      <c r="BK104" s="210">
        <f>Ethernet!K510</f>
        <v>0</v>
      </c>
      <c r="BL104" s="210">
        <f>Ethernet!L510</f>
        <v>0</v>
      </c>
      <c r="BM104" s="210">
        <f>Ethernet!M510</f>
        <v>0</v>
      </c>
      <c r="BO104" s="139" t="str">
        <f t="shared" si="177"/>
        <v>1.6T FR8 2 km OSFP-XD and TBD</v>
      </c>
      <c r="BP104" s="272"/>
      <c r="BQ104" s="272"/>
      <c r="BR104" s="272"/>
      <c r="BS104" s="272"/>
      <c r="BT104" s="272"/>
      <c r="BU104" s="272"/>
      <c r="BV104" s="272"/>
      <c r="BW104" s="272"/>
      <c r="BX104" s="272"/>
      <c r="BY104" s="272"/>
      <c r="BZ104" s="272"/>
      <c r="CB104" s="139" t="str">
        <f t="shared" si="178"/>
        <v>1.6T FR8 2 km OSFP-XD and TBD</v>
      </c>
      <c r="CC104" s="272"/>
      <c r="CD104" s="272"/>
      <c r="CE104" s="272"/>
      <c r="CF104" s="272"/>
      <c r="CG104" s="272"/>
      <c r="CH104" s="272"/>
      <c r="CI104" s="272"/>
      <c r="CJ104" s="272"/>
      <c r="CK104" s="272"/>
      <c r="CL104" s="272"/>
      <c r="CM104" s="272"/>
      <c r="CN104" s="214"/>
      <c r="CP104" s="270"/>
      <c r="CQ104" s="270"/>
      <c r="CR104" s="301"/>
      <c r="CS104" s="293">
        <v>1</v>
      </c>
      <c r="CT104" s="265">
        <v>1</v>
      </c>
      <c r="CU104" s="300">
        <v>1</v>
      </c>
      <c r="CV104" s="293">
        <v>2</v>
      </c>
      <c r="CW104" s="265">
        <v>0</v>
      </c>
      <c r="CX104" s="279">
        <v>1</v>
      </c>
      <c r="CY104" s="284"/>
      <c r="CZ104" s="270"/>
      <c r="DA104" s="278"/>
      <c r="DB104" s="285">
        <v>2</v>
      </c>
      <c r="DC104" s="265">
        <v>0</v>
      </c>
      <c r="DD104" s="300">
        <v>1</v>
      </c>
      <c r="DE104" s="295"/>
      <c r="DF104" s="270"/>
      <c r="DG104" s="278"/>
      <c r="DH104" s="284"/>
      <c r="DI104" s="270"/>
      <c r="DJ104" s="270"/>
      <c r="DL104" s="139" t="str">
        <f t="shared" si="295"/>
        <v>1.6T FR8 2 km OSFP-XD and TBD</v>
      </c>
      <c r="DM104" s="210">
        <f t="shared" si="179"/>
        <v>0</v>
      </c>
      <c r="DN104" s="210">
        <f t="shared" si="180"/>
        <v>0</v>
      </c>
      <c r="DO104" s="210">
        <f t="shared" si="181"/>
        <v>0</v>
      </c>
      <c r="DP104" s="210">
        <f t="shared" si="182"/>
        <v>0</v>
      </c>
      <c r="DQ104" s="210">
        <f t="shared" si="183"/>
        <v>0</v>
      </c>
      <c r="DR104" s="210">
        <f t="shared" si="184"/>
        <v>0</v>
      </c>
      <c r="DS104" s="210">
        <f t="shared" si="185"/>
        <v>0</v>
      </c>
      <c r="DT104" s="210">
        <f t="shared" si="186"/>
        <v>0</v>
      </c>
      <c r="DU104" s="210">
        <f t="shared" si="187"/>
        <v>0</v>
      </c>
      <c r="DV104" s="210">
        <f t="shared" si="188"/>
        <v>0</v>
      </c>
      <c r="DW104" s="210">
        <f t="shared" si="189"/>
        <v>0</v>
      </c>
      <c r="DY104" s="139" t="str">
        <f t="shared" si="296"/>
        <v>1.6T FR8 2 km OSFP-XD and TBD</v>
      </c>
      <c r="DZ104" s="210">
        <f t="shared" si="190"/>
        <v>0</v>
      </c>
      <c r="EA104" s="210">
        <f t="shared" si="191"/>
        <v>0</v>
      </c>
      <c r="EB104" s="210">
        <f t="shared" si="192"/>
        <v>0</v>
      </c>
      <c r="EC104" s="210">
        <f t="shared" si="193"/>
        <v>0</v>
      </c>
      <c r="ED104" s="210">
        <f t="shared" si="194"/>
        <v>0</v>
      </c>
      <c r="EE104" s="210">
        <f t="shared" si="195"/>
        <v>0</v>
      </c>
      <c r="EF104" s="210">
        <f t="shared" si="196"/>
        <v>0</v>
      </c>
      <c r="EG104" s="210">
        <f t="shared" si="197"/>
        <v>0</v>
      </c>
      <c r="EH104" s="210">
        <f t="shared" si="198"/>
        <v>0</v>
      </c>
      <c r="EI104" s="210">
        <f t="shared" si="199"/>
        <v>0</v>
      </c>
      <c r="EJ104" s="210">
        <f t="shared" si="200"/>
        <v>0</v>
      </c>
      <c r="EL104" s="139" t="str">
        <f t="shared" si="297"/>
        <v>1.6T FR8 2 km OSFP-XD and TBD</v>
      </c>
      <c r="EM104" s="210">
        <f t="shared" si="201"/>
        <v>0</v>
      </c>
      <c r="EN104" s="210">
        <f t="shared" si="202"/>
        <v>0</v>
      </c>
      <c r="EO104" s="210">
        <f t="shared" si="203"/>
        <v>0</v>
      </c>
      <c r="EP104" s="210">
        <f t="shared" si="204"/>
        <v>0</v>
      </c>
      <c r="EQ104" s="210">
        <f t="shared" si="205"/>
        <v>0</v>
      </c>
      <c r="ER104" s="210">
        <f t="shared" si="206"/>
        <v>0</v>
      </c>
      <c r="ES104" s="210">
        <f t="shared" si="207"/>
        <v>0</v>
      </c>
      <c r="ET104" s="210">
        <f t="shared" si="208"/>
        <v>0</v>
      </c>
      <c r="EU104" s="210">
        <f t="shared" si="209"/>
        <v>0</v>
      </c>
      <c r="EV104" s="210">
        <f t="shared" si="210"/>
        <v>0</v>
      </c>
      <c r="EW104" s="210">
        <f t="shared" si="211"/>
        <v>0</v>
      </c>
      <c r="EY104" s="139" t="str">
        <f t="shared" si="212"/>
        <v>1.6T FR8 2 km OSFP-XD and TBD</v>
      </c>
      <c r="EZ104" s="210">
        <f t="shared" si="298"/>
        <v>0</v>
      </c>
      <c r="FA104" s="210">
        <f t="shared" si="299"/>
        <v>0</v>
      </c>
      <c r="FB104" s="210">
        <f t="shared" si="300"/>
        <v>0</v>
      </c>
      <c r="FC104" s="210">
        <f t="shared" si="301"/>
        <v>0</v>
      </c>
      <c r="FD104" s="210">
        <f t="shared" si="302"/>
        <v>0</v>
      </c>
      <c r="FE104" s="210">
        <f t="shared" si="303"/>
        <v>0</v>
      </c>
      <c r="FF104" s="210">
        <f t="shared" si="304"/>
        <v>0</v>
      </c>
      <c r="FG104" s="210">
        <f t="shared" si="305"/>
        <v>0</v>
      </c>
      <c r="FH104" s="210">
        <f t="shared" si="306"/>
        <v>0</v>
      </c>
      <c r="FI104" s="210">
        <f t="shared" si="307"/>
        <v>0</v>
      </c>
      <c r="FJ104" s="210">
        <f t="shared" si="308"/>
        <v>0</v>
      </c>
      <c r="FL104" s="139" t="str">
        <f t="shared" si="309"/>
        <v>1.6T FR8 2 km OSFP-XD and TBD</v>
      </c>
      <c r="FM104" s="233">
        <f t="shared" si="213"/>
        <v>0</v>
      </c>
      <c r="FN104" s="233">
        <f t="shared" si="214"/>
        <v>0</v>
      </c>
      <c r="FO104" s="233">
        <f t="shared" si="215"/>
        <v>0</v>
      </c>
      <c r="FP104" s="233">
        <f t="shared" si="216"/>
        <v>0</v>
      </c>
      <c r="FQ104" s="233">
        <f t="shared" si="217"/>
        <v>0</v>
      </c>
      <c r="FR104" s="233">
        <f t="shared" si="218"/>
        <v>0</v>
      </c>
      <c r="FS104" s="233">
        <f t="shared" si="219"/>
        <v>0</v>
      </c>
      <c r="FT104" s="233">
        <f t="shared" si="220"/>
        <v>0</v>
      </c>
      <c r="FU104" s="233">
        <f t="shared" si="221"/>
        <v>0</v>
      </c>
      <c r="FV104" s="233">
        <f t="shared" si="222"/>
        <v>0</v>
      </c>
      <c r="FW104" s="233">
        <f t="shared" si="223"/>
        <v>0</v>
      </c>
      <c r="FY104" s="139" t="str">
        <f t="shared" si="310"/>
        <v>1.6T FR8 2 km OSFP-XD and TBD</v>
      </c>
      <c r="FZ104" s="233">
        <f t="shared" si="224"/>
        <v>0</v>
      </c>
      <c r="GA104" s="233">
        <f t="shared" si="225"/>
        <v>0</v>
      </c>
      <c r="GB104" s="233">
        <f t="shared" si="226"/>
        <v>0</v>
      </c>
      <c r="GC104" s="233">
        <f t="shared" si="227"/>
        <v>0</v>
      </c>
      <c r="GD104" s="233">
        <f t="shared" si="228"/>
        <v>0</v>
      </c>
      <c r="GE104" s="233">
        <f t="shared" si="229"/>
        <v>0</v>
      </c>
      <c r="GF104" s="233">
        <f t="shared" si="230"/>
        <v>0</v>
      </c>
      <c r="GG104" s="233">
        <f t="shared" si="231"/>
        <v>0</v>
      </c>
      <c r="GH104" s="233">
        <f t="shared" si="232"/>
        <v>0</v>
      </c>
      <c r="GI104" s="233">
        <f t="shared" si="233"/>
        <v>0</v>
      </c>
      <c r="GJ104" s="233">
        <f t="shared" si="234"/>
        <v>0</v>
      </c>
      <c r="GL104" s="139" t="str">
        <f t="shared" si="311"/>
        <v>1.6T FR8 2 km OSFP-XD and TBD</v>
      </c>
      <c r="GM104" s="310">
        <f t="shared" si="235"/>
        <v>0</v>
      </c>
      <c r="GN104" s="310">
        <f t="shared" si="236"/>
        <v>0</v>
      </c>
      <c r="GO104" s="310">
        <f t="shared" si="237"/>
        <v>0</v>
      </c>
      <c r="GP104" s="310">
        <f t="shared" si="238"/>
        <v>0</v>
      </c>
      <c r="GQ104" s="310">
        <f t="shared" si="239"/>
        <v>0</v>
      </c>
      <c r="GR104" s="310">
        <f t="shared" si="240"/>
        <v>0</v>
      </c>
      <c r="GS104" s="310">
        <f t="shared" si="241"/>
        <v>0</v>
      </c>
      <c r="GT104" s="310">
        <f t="shared" si="242"/>
        <v>0</v>
      </c>
      <c r="GU104" s="310">
        <f t="shared" si="243"/>
        <v>0</v>
      </c>
      <c r="GV104" s="310">
        <f t="shared" si="244"/>
        <v>0</v>
      </c>
      <c r="GW104" s="310">
        <f t="shared" si="245"/>
        <v>0</v>
      </c>
      <c r="GY104" s="139" t="str">
        <f t="shared" si="246"/>
        <v>1.6T FR8 2 km OSFP-XD and TBD</v>
      </c>
      <c r="GZ104" s="307" t="str">
        <f>IF(EZ104=0,"",($HE$5*10^-6*Ethernet!P772*'Lenses &amp; detectors'!EZ104))</f>
        <v/>
      </c>
      <c r="HA104" s="307" t="str">
        <f>IF(FA104=0,"",($HE$5*10^-6*Ethernet!Q772*'Lenses &amp; detectors'!FA104))</f>
        <v/>
      </c>
      <c r="HB104" s="307" t="str">
        <f>IF(FB104=0,"",($HE$5*10^-6*Ethernet!R772*'Lenses &amp; detectors'!FB104))</f>
        <v/>
      </c>
      <c r="HC104" s="307" t="str">
        <f>IF(FC104=0,"",($HE$5*10^-6*Ethernet!S772*'Lenses &amp; detectors'!FC104))</f>
        <v/>
      </c>
      <c r="HD104" s="307" t="str">
        <f>IF(FD104=0,"",($HE$5*10^-6*Ethernet!T772*'Lenses &amp; detectors'!FD104))</f>
        <v/>
      </c>
      <c r="HE104" s="307" t="str">
        <f>IF(FE104=0,"",($HE$5*10^-6*Ethernet!U772*'Lenses &amp; detectors'!FE104))</f>
        <v/>
      </c>
      <c r="HF104" s="307" t="str">
        <f>IF(FF104=0,"",($HE$5*10^-6*Ethernet!V772*'Lenses &amp; detectors'!FF104))</f>
        <v/>
      </c>
      <c r="HG104" s="307" t="str">
        <f>IF(FG104=0,"",($HE$5*10^-6*Ethernet!W772*'Lenses &amp; detectors'!FG104))</f>
        <v/>
      </c>
      <c r="HH104" s="307" t="str">
        <f>IF(FH104=0,"",($HE$5*10^-6*Ethernet!X772*'Lenses &amp; detectors'!FH104))</f>
        <v/>
      </c>
      <c r="HI104" s="307" t="str">
        <f>IF(FI104=0,"",($HE$5*10^-6*Ethernet!Y772*'Lenses &amp; detectors'!FI104))</f>
        <v/>
      </c>
      <c r="HJ104" s="307" t="str">
        <f>IF(FJ104=0,"",($HE$5*10^-6*Ethernet!Z772*'Lenses &amp; detectors'!FJ104))</f>
        <v/>
      </c>
      <c r="HL104" s="139" t="str">
        <f t="shared" si="247"/>
        <v>1.6T FR8 2 km OSFP-XD and TBD</v>
      </c>
      <c r="HM104" s="233" t="str">
        <f t="shared" si="248"/>
        <v/>
      </c>
      <c r="HN104" s="233" t="str">
        <f t="shared" si="249"/>
        <v/>
      </c>
      <c r="HO104" s="233" t="str">
        <f t="shared" si="250"/>
        <v/>
      </c>
      <c r="HP104" s="233" t="str">
        <f t="shared" si="251"/>
        <v/>
      </c>
      <c r="HQ104" s="233" t="str">
        <f t="shared" si="252"/>
        <v/>
      </c>
      <c r="HR104" s="233" t="str">
        <f t="shared" si="253"/>
        <v/>
      </c>
      <c r="HS104" s="233" t="str">
        <f t="shared" si="254"/>
        <v/>
      </c>
      <c r="HT104" s="233" t="str">
        <f t="shared" si="255"/>
        <v/>
      </c>
      <c r="HU104" s="233" t="str">
        <f t="shared" si="256"/>
        <v/>
      </c>
      <c r="HV104" s="233" t="str">
        <f t="shared" si="257"/>
        <v/>
      </c>
      <c r="HW104" s="233" t="str">
        <f t="shared" si="258"/>
        <v/>
      </c>
      <c r="HY104" s="139" t="str">
        <f t="shared" si="259"/>
        <v>1.6T FR8 2 km OSFP-XD and TBD</v>
      </c>
      <c r="HZ104" s="233" t="str">
        <f t="shared" si="260"/>
        <v/>
      </c>
      <c r="IA104" s="233" t="str">
        <f t="shared" si="261"/>
        <v/>
      </c>
      <c r="IB104" s="233" t="str">
        <f t="shared" si="262"/>
        <v/>
      </c>
      <c r="IC104" s="233" t="str">
        <f t="shared" si="263"/>
        <v/>
      </c>
      <c r="ID104" s="233" t="str">
        <f t="shared" si="264"/>
        <v/>
      </c>
      <c r="IE104" s="233" t="str">
        <f t="shared" si="265"/>
        <v/>
      </c>
      <c r="IF104" s="233" t="str">
        <f t="shared" si="266"/>
        <v/>
      </c>
      <c r="IG104" s="233" t="str">
        <f t="shared" si="267"/>
        <v/>
      </c>
      <c r="IH104" s="233" t="str">
        <f t="shared" si="268"/>
        <v/>
      </c>
      <c r="II104" s="233" t="str">
        <f t="shared" si="269"/>
        <v/>
      </c>
      <c r="IJ104" s="233" t="str">
        <f t="shared" si="270"/>
        <v/>
      </c>
      <c r="IL104" s="139" t="str">
        <f t="shared" si="271"/>
        <v>1.6T FR8 2 km OSFP-XD and TBD</v>
      </c>
      <c r="IM104" s="233" t="str">
        <f t="shared" si="272"/>
        <v/>
      </c>
      <c r="IN104" s="233" t="str">
        <f t="shared" si="273"/>
        <v/>
      </c>
      <c r="IO104" s="233" t="str">
        <f t="shared" si="274"/>
        <v/>
      </c>
      <c r="IP104" s="233" t="str">
        <f t="shared" si="275"/>
        <v/>
      </c>
      <c r="IQ104" s="233" t="str">
        <f t="shared" si="276"/>
        <v/>
      </c>
      <c r="IR104" s="233" t="str">
        <f t="shared" si="277"/>
        <v/>
      </c>
      <c r="IS104" s="233" t="str">
        <f t="shared" si="278"/>
        <v/>
      </c>
      <c r="IT104" s="233" t="str">
        <f t="shared" si="279"/>
        <v/>
      </c>
      <c r="IU104" s="233" t="str">
        <f t="shared" si="280"/>
        <v/>
      </c>
      <c r="IV104" s="233" t="str">
        <f t="shared" si="281"/>
        <v/>
      </c>
      <c r="IW104" s="233" t="str">
        <f t="shared" si="282"/>
        <v/>
      </c>
      <c r="IY104" s="139" t="str">
        <f t="shared" si="283"/>
        <v>1.6T FR8 2 km OSFP-XD and TBD</v>
      </c>
      <c r="IZ104" s="233" t="str">
        <f t="shared" si="284"/>
        <v/>
      </c>
      <c r="JA104" s="233" t="str">
        <f t="shared" si="285"/>
        <v/>
      </c>
      <c r="JB104" s="233" t="str">
        <f t="shared" si="286"/>
        <v/>
      </c>
      <c r="JC104" s="233" t="str">
        <f t="shared" si="287"/>
        <v/>
      </c>
      <c r="JD104" s="233" t="str">
        <f t="shared" si="288"/>
        <v/>
      </c>
      <c r="JE104" s="233" t="str">
        <f t="shared" si="289"/>
        <v/>
      </c>
      <c r="JF104" s="233" t="str">
        <f t="shared" si="290"/>
        <v/>
      </c>
      <c r="JG104" s="233" t="str">
        <f t="shared" si="291"/>
        <v/>
      </c>
      <c r="JH104" s="233" t="str">
        <f t="shared" si="292"/>
        <v/>
      </c>
      <c r="JI104" s="233" t="str">
        <f t="shared" si="293"/>
        <v/>
      </c>
      <c r="JJ104" s="233" t="str">
        <f t="shared" si="294"/>
        <v/>
      </c>
    </row>
    <row r="105" spans="1:270">
      <c r="A105" s="110" t="s">
        <v>34</v>
      </c>
      <c r="B105" s="139" t="str">
        <f>Ethernet!B253</f>
        <v>1.6T LR8 10 km OSFP-XD and TBD</v>
      </c>
      <c r="C105" s="210">
        <f>Ethernet!C253</f>
        <v>0</v>
      </c>
      <c r="D105" s="210">
        <f>Ethernet!D253</f>
        <v>0</v>
      </c>
      <c r="E105" s="210">
        <f>Ethernet!E253</f>
        <v>0</v>
      </c>
      <c r="F105" s="210">
        <f>Ethernet!F253</f>
        <v>0</v>
      </c>
      <c r="G105" s="210">
        <f>Ethernet!G253</f>
        <v>0</v>
      </c>
      <c r="H105" s="210">
        <f>Ethernet!H253</f>
        <v>0</v>
      </c>
      <c r="I105" s="210">
        <f>Ethernet!I253</f>
        <v>0</v>
      </c>
      <c r="J105" s="210">
        <f>Ethernet!J253</f>
        <v>0</v>
      </c>
      <c r="K105" s="210">
        <f>Ethernet!K253</f>
        <v>0</v>
      </c>
      <c r="L105" s="210">
        <f>Ethernet!L253</f>
        <v>0</v>
      </c>
      <c r="M105" s="210">
        <f>Ethernet!M253</f>
        <v>0</v>
      </c>
      <c r="O105" s="139" t="str">
        <f t="shared" si="173"/>
        <v>1.6T LR8 10 km OSFP-XD and TBD</v>
      </c>
      <c r="P105" s="210">
        <f>Ethernet!C339</f>
        <v>0</v>
      </c>
      <c r="Q105" s="210">
        <f>Ethernet!D339</f>
        <v>0</v>
      </c>
      <c r="R105" s="210">
        <f>Ethernet!E339</f>
        <v>0</v>
      </c>
      <c r="S105" s="210">
        <f>Ethernet!F339</f>
        <v>0</v>
      </c>
      <c r="T105" s="210">
        <f>Ethernet!G339</f>
        <v>0</v>
      </c>
      <c r="U105" s="210">
        <f>Ethernet!H339</f>
        <v>0</v>
      </c>
      <c r="V105" s="210">
        <f>Ethernet!I339</f>
        <v>0</v>
      </c>
      <c r="W105" s="210">
        <f>Ethernet!J339</f>
        <v>0</v>
      </c>
      <c r="X105" s="210">
        <f>Ethernet!K339</f>
        <v>0</v>
      </c>
      <c r="Y105" s="210">
        <f>Ethernet!L339</f>
        <v>0</v>
      </c>
      <c r="Z105" s="210">
        <f>Ethernet!M339</f>
        <v>0</v>
      </c>
      <c r="AB105" s="139" t="str">
        <f t="shared" si="174"/>
        <v>1.6T LR8 10 km OSFP-XD and TBD</v>
      </c>
      <c r="AC105" s="210">
        <f>Ethernet!C167</f>
        <v>0</v>
      </c>
      <c r="AD105" s="210">
        <f>Ethernet!D167</f>
        <v>0</v>
      </c>
      <c r="AE105" s="210">
        <f>Ethernet!E167</f>
        <v>0</v>
      </c>
      <c r="AF105" s="210">
        <f>Ethernet!F167</f>
        <v>0</v>
      </c>
      <c r="AG105" s="210">
        <f>Ethernet!G167</f>
        <v>0</v>
      </c>
      <c r="AH105" s="210">
        <f>Ethernet!H167</f>
        <v>0</v>
      </c>
      <c r="AI105" s="210">
        <f>Ethernet!I167</f>
        <v>0</v>
      </c>
      <c r="AJ105" s="210">
        <f>Ethernet!J167</f>
        <v>0</v>
      </c>
      <c r="AK105" s="210">
        <f>Ethernet!K167</f>
        <v>0</v>
      </c>
      <c r="AL105" s="210">
        <f>Ethernet!L167</f>
        <v>0</v>
      </c>
      <c r="AM105" s="210">
        <f>Ethernet!M167</f>
        <v>0</v>
      </c>
      <c r="AO105" s="139" t="str">
        <f t="shared" si="175"/>
        <v>1.6T LR8 10 km OSFP-XD and TBD</v>
      </c>
      <c r="AP105" s="210">
        <f>Ethernet!C425</f>
        <v>0</v>
      </c>
      <c r="AQ105" s="210">
        <f>Ethernet!D425</f>
        <v>0</v>
      </c>
      <c r="AR105" s="210">
        <f>Ethernet!E425</f>
        <v>0</v>
      </c>
      <c r="AS105" s="210">
        <f>Ethernet!F425</f>
        <v>0</v>
      </c>
      <c r="AT105" s="210">
        <f>Ethernet!G425</f>
        <v>0</v>
      </c>
      <c r="AU105" s="210">
        <f>Ethernet!H425</f>
        <v>0</v>
      </c>
      <c r="AV105" s="210">
        <f>Ethernet!I425</f>
        <v>0</v>
      </c>
      <c r="AW105" s="210">
        <f>Ethernet!J425</f>
        <v>0</v>
      </c>
      <c r="AX105" s="210">
        <f>Ethernet!K425</f>
        <v>0</v>
      </c>
      <c r="AY105" s="210">
        <f>Ethernet!L425</f>
        <v>0</v>
      </c>
      <c r="AZ105" s="210">
        <f>Ethernet!M425</f>
        <v>0</v>
      </c>
      <c r="BB105" s="139" t="str">
        <f t="shared" si="176"/>
        <v>1.6T LR8 10 km OSFP-XD and TBD</v>
      </c>
      <c r="BC105" s="210">
        <f>Ethernet!C511</f>
        <v>0</v>
      </c>
      <c r="BD105" s="210">
        <f>Ethernet!D511</f>
        <v>0</v>
      </c>
      <c r="BE105" s="210">
        <f>Ethernet!E511</f>
        <v>0</v>
      </c>
      <c r="BF105" s="210">
        <f>Ethernet!F511</f>
        <v>0</v>
      </c>
      <c r="BG105" s="210">
        <f>Ethernet!G511</f>
        <v>0</v>
      </c>
      <c r="BH105" s="210">
        <f>Ethernet!H511</f>
        <v>0</v>
      </c>
      <c r="BI105" s="210">
        <f>Ethernet!I511</f>
        <v>0</v>
      </c>
      <c r="BJ105" s="210">
        <f>Ethernet!J511</f>
        <v>0</v>
      </c>
      <c r="BK105" s="210">
        <f>Ethernet!K511</f>
        <v>0</v>
      </c>
      <c r="BL105" s="210">
        <f>Ethernet!L511</f>
        <v>0</v>
      </c>
      <c r="BM105" s="210">
        <f>Ethernet!M511</f>
        <v>0</v>
      </c>
      <c r="BO105" s="139" t="str">
        <f t="shared" si="177"/>
        <v>1.6T LR8 10 km OSFP-XD and TBD</v>
      </c>
      <c r="BP105" s="272"/>
      <c r="BQ105" s="272"/>
      <c r="BR105" s="272"/>
      <c r="BS105" s="272"/>
      <c r="BT105" s="272"/>
      <c r="BU105" s="272"/>
      <c r="BV105" s="272"/>
      <c r="BW105" s="272"/>
      <c r="BX105" s="272"/>
      <c r="BY105" s="272"/>
      <c r="BZ105" s="272"/>
      <c r="CB105" s="139" t="str">
        <f t="shared" si="178"/>
        <v>1.6T LR8 10 km OSFP-XD and TBD</v>
      </c>
      <c r="CC105" s="272"/>
      <c r="CD105" s="272"/>
      <c r="CE105" s="272"/>
      <c r="CF105" s="272"/>
      <c r="CG105" s="272"/>
      <c r="CH105" s="272"/>
      <c r="CI105" s="272"/>
      <c r="CJ105" s="272"/>
      <c r="CK105" s="272"/>
      <c r="CL105" s="272"/>
      <c r="CM105" s="272"/>
      <c r="CN105" s="214"/>
      <c r="CP105" s="270"/>
      <c r="CQ105" s="270"/>
      <c r="CR105" s="301"/>
      <c r="CS105" s="293">
        <v>1</v>
      </c>
      <c r="CT105" s="265">
        <v>1</v>
      </c>
      <c r="CU105" s="300">
        <v>1</v>
      </c>
      <c r="CV105" s="295"/>
      <c r="CW105" s="270"/>
      <c r="CX105" s="278"/>
      <c r="CY105" s="284"/>
      <c r="CZ105" s="270"/>
      <c r="DA105" s="278"/>
      <c r="DB105" s="285">
        <v>2</v>
      </c>
      <c r="DC105" s="265">
        <v>0</v>
      </c>
      <c r="DD105" s="300">
        <v>1</v>
      </c>
      <c r="DE105" s="295"/>
      <c r="DF105" s="270"/>
      <c r="DG105" s="278"/>
      <c r="DH105" s="284"/>
      <c r="DI105" s="270"/>
      <c r="DJ105" s="270"/>
      <c r="DL105" s="139" t="str">
        <f t="shared" si="295"/>
        <v>1.6T LR8 10 km OSFP-XD and TBD</v>
      </c>
      <c r="DM105" s="210">
        <f t="shared" si="179"/>
        <v>0</v>
      </c>
      <c r="DN105" s="210">
        <f t="shared" si="180"/>
        <v>0</v>
      </c>
      <c r="DO105" s="210">
        <f t="shared" si="181"/>
        <v>0</v>
      </c>
      <c r="DP105" s="210">
        <f t="shared" si="182"/>
        <v>0</v>
      </c>
      <c r="DQ105" s="210">
        <f t="shared" si="183"/>
        <v>0</v>
      </c>
      <c r="DR105" s="210">
        <f t="shared" si="184"/>
        <v>0</v>
      </c>
      <c r="DS105" s="210">
        <f t="shared" si="185"/>
        <v>0</v>
      </c>
      <c r="DT105" s="210">
        <f t="shared" si="186"/>
        <v>0</v>
      </c>
      <c r="DU105" s="210">
        <f t="shared" si="187"/>
        <v>0</v>
      </c>
      <c r="DV105" s="210">
        <f t="shared" si="188"/>
        <v>0</v>
      </c>
      <c r="DW105" s="210">
        <f t="shared" si="189"/>
        <v>0</v>
      </c>
      <c r="DY105" s="139" t="str">
        <f t="shared" si="296"/>
        <v>1.6T LR8 10 km OSFP-XD and TBD</v>
      </c>
      <c r="DZ105" s="210">
        <f t="shared" si="190"/>
        <v>0</v>
      </c>
      <c r="EA105" s="210">
        <f t="shared" si="191"/>
        <v>0</v>
      </c>
      <c r="EB105" s="210">
        <f t="shared" si="192"/>
        <v>0</v>
      </c>
      <c r="EC105" s="210">
        <f t="shared" si="193"/>
        <v>0</v>
      </c>
      <c r="ED105" s="210">
        <f t="shared" si="194"/>
        <v>0</v>
      </c>
      <c r="EE105" s="210">
        <f t="shared" si="195"/>
        <v>0</v>
      </c>
      <c r="EF105" s="210">
        <f t="shared" si="196"/>
        <v>0</v>
      </c>
      <c r="EG105" s="210">
        <f t="shared" si="197"/>
        <v>0</v>
      </c>
      <c r="EH105" s="210">
        <f t="shared" si="198"/>
        <v>0</v>
      </c>
      <c r="EI105" s="210">
        <f t="shared" si="199"/>
        <v>0</v>
      </c>
      <c r="EJ105" s="210">
        <f t="shared" si="200"/>
        <v>0</v>
      </c>
      <c r="EL105" s="139" t="str">
        <f t="shared" si="297"/>
        <v>1.6T LR8 10 km OSFP-XD and TBD</v>
      </c>
      <c r="EM105" s="210">
        <f t="shared" si="201"/>
        <v>0</v>
      </c>
      <c r="EN105" s="210">
        <f t="shared" si="202"/>
        <v>0</v>
      </c>
      <c r="EO105" s="210">
        <f t="shared" si="203"/>
        <v>0</v>
      </c>
      <c r="EP105" s="210">
        <f t="shared" si="204"/>
        <v>0</v>
      </c>
      <c r="EQ105" s="210">
        <f t="shared" si="205"/>
        <v>0</v>
      </c>
      <c r="ER105" s="210">
        <f t="shared" si="206"/>
        <v>0</v>
      </c>
      <c r="ES105" s="210">
        <f t="shared" si="207"/>
        <v>0</v>
      </c>
      <c r="ET105" s="210">
        <f t="shared" si="208"/>
        <v>0</v>
      </c>
      <c r="EU105" s="210">
        <f t="shared" si="209"/>
        <v>0</v>
      </c>
      <c r="EV105" s="210">
        <f t="shared" si="210"/>
        <v>0</v>
      </c>
      <c r="EW105" s="210">
        <f t="shared" si="211"/>
        <v>0</v>
      </c>
      <c r="EY105" s="139" t="str">
        <f t="shared" si="212"/>
        <v>1.6T LR8 10 km OSFP-XD and TBD</v>
      </c>
      <c r="EZ105" s="210">
        <f t="shared" si="298"/>
        <v>0</v>
      </c>
      <c r="FA105" s="210">
        <f t="shared" si="299"/>
        <v>0</v>
      </c>
      <c r="FB105" s="210">
        <f t="shared" si="300"/>
        <v>0</v>
      </c>
      <c r="FC105" s="210">
        <f t="shared" si="301"/>
        <v>0</v>
      </c>
      <c r="FD105" s="210">
        <f t="shared" si="302"/>
        <v>0</v>
      </c>
      <c r="FE105" s="210">
        <f t="shared" si="303"/>
        <v>0</v>
      </c>
      <c r="FF105" s="210">
        <f t="shared" si="304"/>
        <v>0</v>
      </c>
      <c r="FG105" s="210">
        <f t="shared" si="305"/>
        <v>0</v>
      </c>
      <c r="FH105" s="210">
        <f t="shared" si="306"/>
        <v>0</v>
      </c>
      <c r="FI105" s="210">
        <f t="shared" si="307"/>
        <v>0</v>
      </c>
      <c r="FJ105" s="210">
        <f t="shared" si="308"/>
        <v>0</v>
      </c>
      <c r="FL105" s="139" t="str">
        <f t="shared" si="309"/>
        <v>1.6T LR8 10 km OSFP-XD and TBD</v>
      </c>
      <c r="FM105" s="233">
        <f t="shared" si="213"/>
        <v>0</v>
      </c>
      <c r="FN105" s="233">
        <f t="shared" si="214"/>
        <v>0</v>
      </c>
      <c r="FO105" s="233">
        <f t="shared" si="215"/>
        <v>0</v>
      </c>
      <c r="FP105" s="233">
        <f t="shared" si="216"/>
        <v>0</v>
      </c>
      <c r="FQ105" s="233">
        <f t="shared" si="217"/>
        <v>0</v>
      </c>
      <c r="FR105" s="233">
        <f t="shared" si="218"/>
        <v>0</v>
      </c>
      <c r="FS105" s="233">
        <f t="shared" si="219"/>
        <v>0</v>
      </c>
      <c r="FT105" s="233">
        <f t="shared" si="220"/>
        <v>0</v>
      </c>
      <c r="FU105" s="233">
        <f t="shared" si="221"/>
        <v>0</v>
      </c>
      <c r="FV105" s="233">
        <f t="shared" si="222"/>
        <v>0</v>
      </c>
      <c r="FW105" s="233">
        <f t="shared" si="223"/>
        <v>0</v>
      </c>
      <c r="FY105" s="139" t="str">
        <f t="shared" si="310"/>
        <v>1.6T LR8 10 km OSFP-XD and TBD</v>
      </c>
      <c r="FZ105" s="233">
        <f t="shared" si="224"/>
        <v>0</v>
      </c>
      <c r="GA105" s="233">
        <f t="shared" si="225"/>
        <v>0</v>
      </c>
      <c r="GB105" s="233">
        <f t="shared" si="226"/>
        <v>0</v>
      </c>
      <c r="GC105" s="233">
        <f t="shared" si="227"/>
        <v>0</v>
      </c>
      <c r="GD105" s="233">
        <f t="shared" si="228"/>
        <v>0</v>
      </c>
      <c r="GE105" s="233">
        <f t="shared" si="229"/>
        <v>0</v>
      </c>
      <c r="GF105" s="233">
        <f t="shared" si="230"/>
        <v>0</v>
      </c>
      <c r="GG105" s="233">
        <f t="shared" si="231"/>
        <v>0</v>
      </c>
      <c r="GH105" s="233">
        <f t="shared" si="232"/>
        <v>0</v>
      </c>
      <c r="GI105" s="233">
        <f t="shared" si="233"/>
        <v>0</v>
      </c>
      <c r="GJ105" s="233">
        <f t="shared" si="234"/>
        <v>0</v>
      </c>
      <c r="GL105" s="139" t="str">
        <f t="shared" si="311"/>
        <v>1.6T LR8 10 km OSFP-XD and TBD</v>
      </c>
      <c r="GM105" s="310">
        <f t="shared" si="235"/>
        <v>0</v>
      </c>
      <c r="GN105" s="310">
        <f t="shared" si="236"/>
        <v>0</v>
      </c>
      <c r="GO105" s="310">
        <f t="shared" si="237"/>
        <v>0</v>
      </c>
      <c r="GP105" s="310">
        <f t="shared" si="238"/>
        <v>0</v>
      </c>
      <c r="GQ105" s="310">
        <f t="shared" si="239"/>
        <v>0</v>
      </c>
      <c r="GR105" s="310">
        <f t="shared" si="240"/>
        <v>0</v>
      </c>
      <c r="GS105" s="310">
        <f t="shared" si="241"/>
        <v>0</v>
      </c>
      <c r="GT105" s="310">
        <f t="shared" si="242"/>
        <v>0</v>
      </c>
      <c r="GU105" s="310">
        <f t="shared" si="243"/>
        <v>0</v>
      </c>
      <c r="GV105" s="310">
        <f t="shared" si="244"/>
        <v>0</v>
      </c>
      <c r="GW105" s="310">
        <f t="shared" si="245"/>
        <v>0</v>
      </c>
      <c r="GY105" s="139" t="str">
        <f t="shared" si="246"/>
        <v>1.6T LR8 10 km OSFP-XD and TBD</v>
      </c>
      <c r="GZ105" s="307" t="str">
        <f>IF(EZ105=0,"",($HE$5*10^-6*Ethernet!P773*'Lenses &amp; detectors'!EZ105))</f>
        <v/>
      </c>
      <c r="HA105" s="307" t="str">
        <f>IF(FA105=0,"",($HE$5*10^-6*Ethernet!Q773*'Lenses &amp; detectors'!FA105))</f>
        <v/>
      </c>
      <c r="HB105" s="307" t="str">
        <f>IF(FB105=0,"",($HE$5*10^-6*Ethernet!R773*'Lenses &amp; detectors'!FB105))</f>
        <v/>
      </c>
      <c r="HC105" s="307" t="str">
        <f>IF(FC105=0,"",($HE$5*10^-6*Ethernet!S773*'Lenses &amp; detectors'!FC105))</f>
        <v/>
      </c>
      <c r="HD105" s="307" t="str">
        <f>IF(FD105=0,"",($HE$5*10^-6*Ethernet!T773*'Lenses &amp; detectors'!FD105))</f>
        <v/>
      </c>
      <c r="HE105" s="307" t="str">
        <f>IF(FE105=0,"",($HE$5*10^-6*Ethernet!U773*'Lenses &amp; detectors'!FE105))</f>
        <v/>
      </c>
      <c r="HF105" s="307" t="str">
        <f>IF(FF105=0,"",($HE$5*10^-6*Ethernet!V773*'Lenses &amp; detectors'!FF105))</f>
        <v/>
      </c>
      <c r="HG105" s="307" t="str">
        <f>IF(FG105=0,"",($HE$5*10^-6*Ethernet!W773*'Lenses &amp; detectors'!FG105))</f>
        <v/>
      </c>
      <c r="HH105" s="307" t="str">
        <f>IF(FH105=0,"",($HE$5*10^-6*Ethernet!X773*'Lenses &amp; detectors'!FH105))</f>
        <v/>
      </c>
      <c r="HI105" s="307" t="str">
        <f>IF(FI105=0,"",($HE$5*10^-6*Ethernet!Y773*'Lenses &amp; detectors'!FI105))</f>
        <v/>
      </c>
      <c r="HJ105" s="307" t="str">
        <f>IF(FJ105=0,"",($HE$5*10^-6*Ethernet!Z773*'Lenses &amp; detectors'!FJ105))</f>
        <v/>
      </c>
      <c r="HL105" s="139" t="str">
        <f t="shared" si="247"/>
        <v>1.6T LR8 10 km OSFP-XD and TBD</v>
      </c>
      <c r="HM105" s="233" t="str">
        <f t="shared" si="248"/>
        <v/>
      </c>
      <c r="HN105" s="233" t="str">
        <f t="shared" si="249"/>
        <v/>
      </c>
      <c r="HO105" s="233" t="str">
        <f t="shared" si="250"/>
        <v/>
      </c>
      <c r="HP105" s="233" t="str">
        <f t="shared" si="251"/>
        <v/>
      </c>
      <c r="HQ105" s="233" t="str">
        <f t="shared" si="252"/>
        <v/>
      </c>
      <c r="HR105" s="233" t="str">
        <f t="shared" si="253"/>
        <v/>
      </c>
      <c r="HS105" s="233" t="str">
        <f t="shared" si="254"/>
        <v/>
      </c>
      <c r="HT105" s="233" t="str">
        <f t="shared" si="255"/>
        <v/>
      </c>
      <c r="HU105" s="233" t="str">
        <f t="shared" si="256"/>
        <v/>
      </c>
      <c r="HV105" s="233" t="str">
        <f t="shared" si="257"/>
        <v/>
      </c>
      <c r="HW105" s="233" t="str">
        <f t="shared" si="258"/>
        <v/>
      </c>
      <c r="HY105" s="139" t="str">
        <f t="shared" si="259"/>
        <v>1.6T LR8 10 km OSFP-XD and TBD</v>
      </c>
      <c r="HZ105" s="233" t="str">
        <f t="shared" si="260"/>
        <v/>
      </c>
      <c r="IA105" s="233" t="str">
        <f t="shared" si="261"/>
        <v/>
      </c>
      <c r="IB105" s="233" t="str">
        <f t="shared" si="262"/>
        <v/>
      </c>
      <c r="IC105" s="233" t="str">
        <f t="shared" si="263"/>
        <v/>
      </c>
      <c r="ID105" s="233" t="str">
        <f t="shared" si="264"/>
        <v/>
      </c>
      <c r="IE105" s="233" t="str">
        <f t="shared" si="265"/>
        <v/>
      </c>
      <c r="IF105" s="233" t="str">
        <f t="shared" si="266"/>
        <v/>
      </c>
      <c r="IG105" s="233" t="str">
        <f t="shared" si="267"/>
        <v/>
      </c>
      <c r="IH105" s="233" t="str">
        <f t="shared" si="268"/>
        <v/>
      </c>
      <c r="II105" s="233" t="str">
        <f t="shared" si="269"/>
        <v/>
      </c>
      <c r="IJ105" s="233" t="str">
        <f t="shared" si="270"/>
        <v/>
      </c>
      <c r="IL105" s="139" t="str">
        <f t="shared" si="271"/>
        <v>1.6T LR8 10 km OSFP-XD and TBD</v>
      </c>
      <c r="IM105" s="233" t="str">
        <f t="shared" si="272"/>
        <v/>
      </c>
      <c r="IN105" s="233" t="str">
        <f t="shared" si="273"/>
        <v/>
      </c>
      <c r="IO105" s="233" t="str">
        <f t="shared" si="274"/>
        <v/>
      </c>
      <c r="IP105" s="233" t="str">
        <f t="shared" si="275"/>
        <v/>
      </c>
      <c r="IQ105" s="233" t="str">
        <f t="shared" si="276"/>
        <v/>
      </c>
      <c r="IR105" s="233" t="str">
        <f t="shared" si="277"/>
        <v/>
      </c>
      <c r="IS105" s="233" t="str">
        <f t="shared" si="278"/>
        <v/>
      </c>
      <c r="IT105" s="233" t="str">
        <f t="shared" si="279"/>
        <v/>
      </c>
      <c r="IU105" s="233" t="str">
        <f t="shared" si="280"/>
        <v/>
      </c>
      <c r="IV105" s="233" t="str">
        <f t="shared" si="281"/>
        <v/>
      </c>
      <c r="IW105" s="233" t="str">
        <f t="shared" si="282"/>
        <v/>
      </c>
      <c r="IY105" s="139" t="str">
        <f t="shared" si="283"/>
        <v>1.6T LR8 10 km OSFP-XD and TBD</v>
      </c>
      <c r="IZ105" s="233" t="str">
        <f t="shared" si="284"/>
        <v/>
      </c>
      <c r="JA105" s="233" t="str">
        <f t="shared" si="285"/>
        <v/>
      </c>
      <c r="JB105" s="233" t="str">
        <f t="shared" si="286"/>
        <v/>
      </c>
      <c r="JC105" s="233" t="str">
        <f t="shared" si="287"/>
        <v/>
      </c>
      <c r="JD105" s="233" t="str">
        <f t="shared" si="288"/>
        <v/>
      </c>
      <c r="JE105" s="233" t="str">
        <f t="shared" si="289"/>
        <v/>
      </c>
      <c r="JF105" s="233" t="str">
        <f t="shared" si="290"/>
        <v/>
      </c>
      <c r="JG105" s="233" t="str">
        <f t="shared" si="291"/>
        <v/>
      </c>
      <c r="JH105" s="233" t="str">
        <f t="shared" si="292"/>
        <v/>
      </c>
      <c r="JI105" s="233" t="str">
        <f t="shared" si="293"/>
        <v/>
      </c>
      <c r="JJ105" s="233" t="str">
        <f t="shared" si="294"/>
        <v/>
      </c>
    </row>
    <row r="106" spans="1:270">
      <c r="A106" s="110" t="s">
        <v>34</v>
      </c>
      <c r="B106" s="139" t="str">
        <f>Ethernet!B254</f>
        <v>1.6T ER8 &gt;10 km OSFP-XD and TBD</v>
      </c>
      <c r="C106" s="210">
        <f>Ethernet!C254</f>
        <v>0</v>
      </c>
      <c r="D106" s="210">
        <f>Ethernet!D254</f>
        <v>0</v>
      </c>
      <c r="E106" s="210">
        <f>Ethernet!E254</f>
        <v>0</v>
      </c>
      <c r="F106" s="210">
        <f>Ethernet!F254</f>
        <v>0</v>
      </c>
      <c r="G106" s="210">
        <f>Ethernet!G254</f>
        <v>0</v>
      </c>
      <c r="H106" s="210">
        <f>Ethernet!H254</f>
        <v>0</v>
      </c>
      <c r="I106" s="210">
        <f>Ethernet!I254</f>
        <v>0</v>
      </c>
      <c r="J106" s="210">
        <f>Ethernet!J254</f>
        <v>0</v>
      </c>
      <c r="K106" s="210">
        <f>Ethernet!K254</f>
        <v>0</v>
      </c>
      <c r="L106" s="210">
        <f>Ethernet!L254</f>
        <v>0</v>
      </c>
      <c r="M106" s="210">
        <f>Ethernet!M254</f>
        <v>0</v>
      </c>
      <c r="O106" s="139" t="str">
        <f t="shared" si="173"/>
        <v>1.6T ER8 &gt;10 km OSFP-XD and TBD</v>
      </c>
      <c r="P106" s="210">
        <f>Ethernet!C340</f>
        <v>0</v>
      </c>
      <c r="Q106" s="210">
        <f>Ethernet!D340</f>
        <v>0</v>
      </c>
      <c r="R106" s="210">
        <f>Ethernet!E340</f>
        <v>0</v>
      </c>
      <c r="S106" s="210">
        <f>Ethernet!F340</f>
        <v>0</v>
      </c>
      <c r="T106" s="210">
        <f>Ethernet!G340</f>
        <v>0</v>
      </c>
      <c r="U106" s="210">
        <f>Ethernet!H340</f>
        <v>0</v>
      </c>
      <c r="V106" s="210">
        <f>Ethernet!I340</f>
        <v>0</v>
      </c>
      <c r="W106" s="210">
        <f>Ethernet!J340</f>
        <v>0</v>
      </c>
      <c r="X106" s="210">
        <f>Ethernet!K340</f>
        <v>0</v>
      </c>
      <c r="Y106" s="210">
        <f>Ethernet!L340</f>
        <v>0</v>
      </c>
      <c r="Z106" s="210">
        <f>Ethernet!M340</f>
        <v>0</v>
      </c>
      <c r="AB106" s="139" t="str">
        <f t="shared" si="174"/>
        <v>1.6T ER8 &gt;10 km OSFP-XD and TBD</v>
      </c>
      <c r="AC106" s="210">
        <f>Ethernet!C168</f>
        <v>0</v>
      </c>
      <c r="AD106" s="210">
        <f>Ethernet!D168</f>
        <v>0</v>
      </c>
      <c r="AE106" s="210">
        <f>Ethernet!E168</f>
        <v>0</v>
      </c>
      <c r="AF106" s="210">
        <f>Ethernet!F168</f>
        <v>0</v>
      </c>
      <c r="AG106" s="210">
        <f>Ethernet!G168</f>
        <v>0</v>
      </c>
      <c r="AH106" s="210">
        <f>Ethernet!H168</f>
        <v>0</v>
      </c>
      <c r="AI106" s="210">
        <f>Ethernet!I168</f>
        <v>0</v>
      </c>
      <c r="AJ106" s="210">
        <f>Ethernet!J168</f>
        <v>0</v>
      </c>
      <c r="AK106" s="210">
        <f>Ethernet!K168</f>
        <v>0</v>
      </c>
      <c r="AL106" s="210">
        <f>Ethernet!L168</f>
        <v>0</v>
      </c>
      <c r="AM106" s="210">
        <f>Ethernet!M168</f>
        <v>0</v>
      </c>
      <c r="AO106" s="139" t="str">
        <f t="shared" si="175"/>
        <v>1.6T ER8 &gt;10 km OSFP-XD and TBD</v>
      </c>
      <c r="AP106" s="210">
        <f>Ethernet!C426</f>
        <v>0</v>
      </c>
      <c r="AQ106" s="210">
        <f>Ethernet!D426</f>
        <v>0</v>
      </c>
      <c r="AR106" s="210">
        <f>Ethernet!E426</f>
        <v>0</v>
      </c>
      <c r="AS106" s="210">
        <f>Ethernet!F426</f>
        <v>0</v>
      </c>
      <c r="AT106" s="210">
        <f>Ethernet!G426</f>
        <v>0</v>
      </c>
      <c r="AU106" s="210">
        <f>Ethernet!H426</f>
        <v>0</v>
      </c>
      <c r="AV106" s="210">
        <f>Ethernet!I426</f>
        <v>0</v>
      </c>
      <c r="AW106" s="210">
        <f>Ethernet!J426</f>
        <v>0</v>
      </c>
      <c r="AX106" s="210">
        <f>Ethernet!K426</f>
        <v>0</v>
      </c>
      <c r="AY106" s="210">
        <f>Ethernet!L426</f>
        <v>0</v>
      </c>
      <c r="AZ106" s="210">
        <f>Ethernet!M426</f>
        <v>0</v>
      </c>
      <c r="BB106" s="139" t="str">
        <f t="shared" si="176"/>
        <v>1.6T ER8 &gt;10 km OSFP-XD and TBD</v>
      </c>
      <c r="BC106" s="210">
        <f>Ethernet!C512</f>
        <v>0</v>
      </c>
      <c r="BD106" s="210">
        <f>Ethernet!D512</f>
        <v>0</v>
      </c>
      <c r="BE106" s="210">
        <f>Ethernet!E512</f>
        <v>0</v>
      </c>
      <c r="BF106" s="210">
        <f>Ethernet!F512</f>
        <v>0</v>
      </c>
      <c r="BG106" s="210">
        <f>Ethernet!G512</f>
        <v>0</v>
      </c>
      <c r="BH106" s="210">
        <f>Ethernet!H512</f>
        <v>0</v>
      </c>
      <c r="BI106" s="210">
        <f>Ethernet!I512</f>
        <v>0</v>
      </c>
      <c r="BJ106" s="210">
        <f>Ethernet!J512</f>
        <v>0</v>
      </c>
      <c r="BK106" s="210">
        <f>Ethernet!K512</f>
        <v>0</v>
      </c>
      <c r="BL106" s="210">
        <f>Ethernet!L512</f>
        <v>0</v>
      </c>
      <c r="BM106" s="210">
        <f>Ethernet!M512</f>
        <v>0</v>
      </c>
      <c r="BO106" s="139" t="str">
        <f t="shared" si="177"/>
        <v>1.6T ER8 &gt;10 km OSFP-XD and TBD</v>
      </c>
      <c r="BP106" s="272"/>
      <c r="BQ106" s="272"/>
      <c r="BR106" s="272"/>
      <c r="BS106" s="272"/>
      <c r="BT106" s="272"/>
      <c r="BU106" s="272"/>
      <c r="BV106" s="272"/>
      <c r="BW106" s="272"/>
      <c r="BX106" s="272"/>
      <c r="BY106" s="272"/>
      <c r="BZ106" s="272"/>
      <c r="CB106" s="139" t="str">
        <f t="shared" si="178"/>
        <v>1.6T ER8 &gt;10 km OSFP-XD and TBD</v>
      </c>
      <c r="CC106" s="272"/>
      <c r="CD106" s="272"/>
      <c r="CE106" s="272"/>
      <c r="CF106" s="272"/>
      <c r="CG106" s="272"/>
      <c r="CH106" s="272"/>
      <c r="CI106" s="272"/>
      <c r="CJ106" s="272"/>
      <c r="CK106" s="272"/>
      <c r="CL106" s="272"/>
      <c r="CM106" s="272"/>
      <c r="CN106" s="214"/>
      <c r="CP106" s="270"/>
      <c r="CQ106" s="270"/>
      <c r="CR106" s="301"/>
      <c r="CS106" s="293">
        <v>1</v>
      </c>
      <c r="CT106" s="265">
        <v>1</v>
      </c>
      <c r="CU106" s="300">
        <v>1</v>
      </c>
      <c r="CV106" s="295"/>
      <c r="CW106" s="270"/>
      <c r="CX106" s="278"/>
      <c r="CY106" s="284"/>
      <c r="CZ106" s="270"/>
      <c r="DA106" s="278"/>
      <c r="DB106" s="285">
        <v>2</v>
      </c>
      <c r="DC106" s="265">
        <v>0</v>
      </c>
      <c r="DD106" s="300">
        <v>1</v>
      </c>
      <c r="DE106" s="295"/>
      <c r="DF106" s="270"/>
      <c r="DG106" s="278"/>
      <c r="DH106" s="284"/>
      <c r="DI106" s="270"/>
      <c r="DJ106" s="270"/>
      <c r="DL106" s="139" t="str">
        <f t="shared" si="295"/>
        <v>1.6T ER8 &gt;10 km OSFP-XD and TBD</v>
      </c>
      <c r="DM106" s="210">
        <f t="shared" si="179"/>
        <v>0</v>
      </c>
      <c r="DN106" s="210">
        <f t="shared" si="180"/>
        <v>0</v>
      </c>
      <c r="DO106" s="210">
        <f t="shared" si="181"/>
        <v>0</v>
      </c>
      <c r="DP106" s="210">
        <f t="shared" si="182"/>
        <v>0</v>
      </c>
      <c r="DQ106" s="210">
        <f t="shared" si="183"/>
        <v>0</v>
      </c>
      <c r="DR106" s="210">
        <f t="shared" si="184"/>
        <v>0</v>
      </c>
      <c r="DS106" s="210">
        <f t="shared" si="185"/>
        <v>0</v>
      </c>
      <c r="DT106" s="210">
        <f t="shared" si="186"/>
        <v>0</v>
      </c>
      <c r="DU106" s="210">
        <f t="shared" si="187"/>
        <v>0</v>
      </c>
      <c r="DV106" s="210">
        <f t="shared" si="188"/>
        <v>0</v>
      </c>
      <c r="DW106" s="210">
        <f t="shared" si="189"/>
        <v>0</v>
      </c>
      <c r="DY106" s="139" t="str">
        <f t="shared" si="296"/>
        <v>1.6T ER8 &gt;10 km OSFP-XD and TBD</v>
      </c>
      <c r="DZ106" s="210">
        <f t="shared" si="190"/>
        <v>0</v>
      </c>
      <c r="EA106" s="210">
        <f t="shared" si="191"/>
        <v>0</v>
      </c>
      <c r="EB106" s="210">
        <f t="shared" si="192"/>
        <v>0</v>
      </c>
      <c r="EC106" s="210">
        <f t="shared" si="193"/>
        <v>0</v>
      </c>
      <c r="ED106" s="210">
        <f t="shared" si="194"/>
        <v>0</v>
      </c>
      <c r="EE106" s="210">
        <f t="shared" si="195"/>
        <v>0</v>
      </c>
      <c r="EF106" s="210">
        <f t="shared" si="196"/>
        <v>0</v>
      </c>
      <c r="EG106" s="210">
        <f t="shared" si="197"/>
        <v>0</v>
      </c>
      <c r="EH106" s="210">
        <f t="shared" si="198"/>
        <v>0</v>
      </c>
      <c r="EI106" s="210">
        <f t="shared" si="199"/>
        <v>0</v>
      </c>
      <c r="EJ106" s="210">
        <f t="shared" si="200"/>
        <v>0</v>
      </c>
      <c r="EL106" s="139" t="str">
        <f t="shared" si="297"/>
        <v>1.6T ER8 &gt;10 km OSFP-XD and TBD</v>
      </c>
      <c r="EM106" s="210">
        <f t="shared" si="201"/>
        <v>0</v>
      </c>
      <c r="EN106" s="210">
        <f t="shared" si="202"/>
        <v>0</v>
      </c>
      <c r="EO106" s="210">
        <f t="shared" si="203"/>
        <v>0</v>
      </c>
      <c r="EP106" s="210">
        <f t="shared" si="204"/>
        <v>0</v>
      </c>
      <c r="EQ106" s="210">
        <f t="shared" si="205"/>
        <v>0</v>
      </c>
      <c r="ER106" s="210">
        <f t="shared" si="206"/>
        <v>0</v>
      </c>
      <c r="ES106" s="210">
        <f t="shared" si="207"/>
        <v>0</v>
      </c>
      <c r="ET106" s="210">
        <f t="shared" si="208"/>
        <v>0</v>
      </c>
      <c r="EU106" s="210">
        <f t="shared" si="209"/>
        <v>0</v>
      </c>
      <c r="EV106" s="210">
        <f t="shared" si="210"/>
        <v>0</v>
      </c>
      <c r="EW106" s="210">
        <f t="shared" si="211"/>
        <v>0</v>
      </c>
      <c r="EY106" s="139" t="str">
        <f t="shared" si="212"/>
        <v>1.6T ER8 &gt;10 km OSFP-XD and TBD</v>
      </c>
      <c r="EZ106" s="210">
        <f t="shared" si="298"/>
        <v>0</v>
      </c>
      <c r="FA106" s="210">
        <f t="shared" si="299"/>
        <v>0</v>
      </c>
      <c r="FB106" s="210">
        <f t="shared" si="300"/>
        <v>0</v>
      </c>
      <c r="FC106" s="210">
        <f t="shared" si="301"/>
        <v>0</v>
      </c>
      <c r="FD106" s="210">
        <f t="shared" si="302"/>
        <v>0</v>
      </c>
      <c r="FE106" s="210">
        <f t="shared" si="303"/>
        <v>0</v>
      </c>
      <c r="FF106" s="210">
        <f t="shared" si="304"/>
        <v>0</v>
      </c>
      <c r="FG106" s="210">
        <f t="shared" si="305"/>
        <v>0</v>
      </c>
      <c r="FH106" s="210">
        <f t="shared" si="306"/>
        <v>0</v>
      </c>
      <c r="FI106" s="210">
        <f t="shared" si="307"/>
        <v>0</v>
      </c>
      <c r="FJ106" s="210">
        <f t="shared" si="308"/>
        <v>0</v>
      </c>
      <c r="FL106" s="139" t="str">
        <f t="shared" si="309"/>
        <v>1.6T ER8 &gt;10 km OSFP-XD and TBD</v>
      </c>
      <c r="FM106" s="233">
        <f t="shared" si="213"/>
        <v>0</v>
      </c>
      <c r="FN106" s="233">
        <f t="shared" si="214"/>
        <v>0</v>
      </c>
      <c r="FO106" s="233">
        <f t="shared" si="215"/>
        <v>0</v>
      </c>
      <c r="FP106" s="233">
        <f t="shared" si="216"/>
        <v>0</v>
      </c>
      <c r="FQ106" s="233">
        <f t="shared" si="217"/>
        <v>0</v>
      </c>
      <c r="FR106" s="233">
        <f t="shared" si="218"/>
        <v>0</v>
      </c>
      <c r="FS106" s="233">
        <f t="shared" si="219"/>
        <v>0</v>
      </c>
      <c r="FT106" s="233">
        <f t="shared" si="220"/>
        <v>0</v>
      </c>
      <c r="FU106" s="233">
        <f t="shared" si="221"/>
        <v>0</v>
      </c>
      <c r="FV106" s="233">
        <f t="shared" si="222"/>
        <v>0</v>
      </c>
      <c r="FW106" s="233">
        <f t="shared" si="223"/>
        <v>0</v>
      </c>
      <c r="FY106" s="139" t="str">
        <f t="shared" si="310"/>
        <v>1.6T ER8 &gt;10 km OSFP-XD and TBD</v>
      </c>
      <c r="FZ106" s="233">
        <f t="shared" si="224"/>
        <v>0</v>
      </c>
      <c r="GA106" s="233">
        <f t="shared" si="225"/>
        <v>0</v>
      </c>
      <c r="GB106" s="233">
        <f t="shared" si="226"/>
        <v>0</v>
      </c>
      <c r="GC106" s="233">
        <f t="shared" si="227"/>
        <v>0</v>
      </c>
      <c r="GD106" s="233">
        <f t="shared" si="228"/>
        <v>0</v>
      </c>
      <c r="GE106" s="233">
        <f t="shared" si="229"/>
        <v>0</v>
      </c>
      <c r="GF106" s="233">
        <f t="shared" si="230"/>
        <v>0</v>
      </c>
      <c r="GG106" s="233">
        <f t="shared" si="231"/>
        <v>0</v>
      </c>
      <c r="GH106" s="233">
        <f t="shared" si="232"/>
        <v>0</v>
      </c>
      <c r="GI106" s="233">
        <f t="shared" si="233"/>
        <v>0</v>
      </c>
      <c r="GJ106" s="233">
        <f t="shared" si="234"/>
        <v>0</v>
      </c>
      <c r="GL106" s="139" t="str">
        <f t="shared" si="311"/>
        <v>1.6T ER8 &gt;10 km OSFP-XD and TBD</v>
      </c>
      <c r="GM106" s="310">
        <f t="shared" si="235"/>
        <v>0</v>
      </c>
      <c r="GN106" s="310">
        <f t="shared" si="236"/>
        <v>0</v>
      </c>
      <c r="GO106" s="310">
        <f t="shared" si="237"/>
        <v>0</v>
      </c>
      <c r="GP106" s="310">
        <f t="shared" si="238"/>
        <v>0</v>
      </c>
      <c r="GQ106" s="310">
        <f t="shared" si="239"/>
        <v>0</v>
      </c>
      <c r="GR106" s="310">
        <f t="shared" si="240"/>
        <v>0</v>
      </c>
      <c r="GS106" s="310">
        <f t="shared" si="241"/>
        <v>0</v>
      </c>
      <c r="GT106" s="310">
        <f t="shared" si="242"/>
        <v>0</v>
      </c>
      <c r="GU106" s="310">
        <f t="shared" si="243"/>
        <v>0</v>
      </c>
      <c r="GV106" s="310">
        <f t="shared" si="244"/>
        <v>0</v>
      </c>
      <c r="GW106" s="310">
        <f t="shared" si="245"/>
        <v>0</v>
      </c>
      <c r="GY106" s="139" t="str">
        <f t="shared" si="246"/>
        <v>1.6T ER8 &gt;10 km OSFP-XD and TBD</v>
      </c>
      <c r="GZ106" s="307" t="str">
        <f>IF(EZ106=0,"",($HE$5*10^-6*Ethernet!P774*'Lenses &amp; detectors'!EZ106))</f>
        <v/>
      </c>
      <c r="HA106" s="307" t="str">
        <f>IF(FA106=0,"",($HE$5*10^-6*Ethernet!Q774*'Lenses &amp; detectors'!FA106))</f>
        <v/>
      </c>
      <c r="HB106" s="307" t="str">
        <f>IF(FB106=0,"",($HE$5*10^-6*Ethernet!R774*'Lenses &amp; detectors'!FB106))</f>
        <v/>
      </c>
      <c r="HC106" s="307" t="str">
        <f>IF(FC106=0,"",($HE$5*10^-6*Ethernet!S774*'Lenses &amp; detectors'!FC106))</f>
        <v/>
      </c>
      <c r="HD106" s="307" t="str">
        <f>IF(FD106=0,"",($HE$5*10^-6*Ethernet!T774*'Lenses &amp; detectors'!FD106))</f>
        <v/>
      </c>
      <c r="HE106" s="307" t="str">
        <f>IF(FE106=0,"",($HE$5*10^-6*Ethernet!U774*'Lenses &amp; detectors'!FE106))</f>
        <v/>
      </c>
      <c r="HF106" s="307" t="str">
        <f>IF(FF106=0,"",($HE$5*10^-6*Ethernet!V774*'Lenses &amp; detectors'!FF106))</f>
        <v/>
      </c>
      <c r="HG106" s="307" t="str">
        <f>IF(FG106=0,"",($HE$5*10^-6*Ethernet!W774*'Lenses &amp; detectors'!FG106))</f>
        <v/>
      </c>
      <c r="HH106" s="307" t="str">
        <f>IF(FH106=0,"",($HE$5*10^-6*Ethernet!X774*'Lenses &amp; detectors'!FH106))</f>
        <v/>
      </c>
      <c r="HI106" s="307" t="str">
        <f>IF(FI106=0,"",($HE$5*10^-6*Ethernet!Y774*'Lenses &amp; detectors'!FI106))</f>
        <v/>
      </c>
      <c r="HJ106" s="307" t="str">
        <f>IF(FJ106=0,"",($HE$5*10^-6*Ethernet!Z774*'Lenses &amp; detectors'!FJ106))</f>
        <v/>
      </c>
      <c r="HL106" s="139" t="str">
        <f t="shared" si="247"/>
        <v>1.6T ER8 &gt;10 km OSFP-XD and TBD</v>
      </c>
      <c r="HM106" s="233" t="str">
        <f t="shared" si="248"/>
        <v/>
      </c>
      <c r="HN106" s="233" t="str">
        <f t="shared" si="249"/>
        <v/>
      </c>
      <c r="HO106" s="233" t="str">
        <f t="shared" si="250"/>
        <v/>
      </c>
      <c r="HP106" s="233" t="str">
        <f t="shared" si="251"/>
        <v/>
      </c>
      <c r="HQ106" s="233" t="str">
        <f t="shared" si="252"/>
        <v/>
      </c>
      <c r="HR106" s="233" t="str">
        <f t="shared" si="253"/>
        <v/>
      </c>
      <c r="HS106" s="233" t="str">
        <f t="shared" si="254"/>
        <v/>
      </c>
      <c r="HT106" s="233" t="str">
        <f t="shared" si="255"/>
        <v/>
      </c>
      <c r="HU106" s="233" t="str">
        <f t="shared" si="256"/>
        <v/>
      </c>
      <c r="HV106" s="233" t="str">
        <f t="shared" si="257"/>
        <v/>
      </c>
      <c r="HW106" s="233" t="str">
        <f t="shared" si="258"/>
        <v/>
      </c>
      <c r="HY106" s="139" t="str">
        <f t="shared" si="259"/>
        <v>1.6T ER8 &gt;10 km OSFP-XD and TBD</v>
      </c>
      <c r="HZ106" s="233" t="str">
        <f t="shared" si="260"/>
        <v/>
      </c>
      <c r="IA106" s="233" t="str">
        <f t="shared" si="261"/>
        <v/>
      </c>
      <c r="IB106" s="233" t="str">
        <f t="shared" si="262"/>
        <v/>
      </c>
      <c r="IC106" s="233" t="str">
        <f t="shared" si="263"/>
        <v/>
      </c>
      <c r="ID106" s="233" t="str">
        <f t="shared" si="264"/>
        <v/>
      </c>
      <c r="IE106" s="233" t="str">
        <f t="shared" si="265"/>
        <v/>
      </c>
      <c r="IF106" s="233" t="str">
        <f t="shared" si="266"/>
        <v/>
      </c>
      <c r="IG106" s="233" t="str">
        <f t="shared" si="267"/>
        <v/>
      </c>
      <c r="IH106" s="233" t="str">
        <f t="shared" si="268"/>
        <v/>
      </c>
      <c r="II106" s="233" t="str">
        <f t="shared" si="269"/>
        <v/>
      </c>
      <c r="IJ106" s="233" t="str">
        <f t="shared" si="270"/>
        <v/>
      </c>
      <c r="IL106" s="139" t="str">
        <f t="shared" si="271"/>
        <v>1.6T ER8 &gt;10 km OSFP-XD and TBD</v>
      </c>
      <c r="IM106" s="233" t="str">
        <f t="shared" si="272"/>
        <v/>
      </c>
      <c r="IN106" s="233" t="str">
        <f t="shared" si="273"/>
        <v/>
      </c>
      <c r="IO106" s="233" t="str">
        <f t="shared" si="274"/>
        <v/>
      </c>
      <c r="IP106" s="233" t="str">
        <f t="shared" si="275"/>
        <v/>
      </c>
      <c r="IQ106" s="233" t="str">
        <f t="shared" si="276"/>
        <v/>
      </c>
      <c r="IR106" s="233" t="str">
        <f t="shared" si="277"/>
        <v/>
      </c>
      <c r="IS106" s="233" t="str">
        <f t="shared" si="278"/>
        <v/>
      </c>
      <c r="IT106" s="233" t="str">
        <f t="shared" si="279"/>
        <v/>
      </c>
      <c r="IU106" s="233" t="str">
        <f t="shared" si="280"/>
        <v/>
      </c>
      <c r="IV106" s="233" t="str">
        <f t="shared" si="281"/>
        <v/>
      </c>
      <c r="IW106" s="233" t="str">
        <f t="shared" si="282"/>
        <v/>
      </c>
      <c r="IY106" s="139" t="str">
        <f t="shared" si="283"/>
        <v>1.6T ER8 &gt;10 km OSFP-XD and TBD</v>
      </c>
      <c r="IZ106" s="233" t="str">
        <f t="shared" si="284"/>
        <v/>
      </c>
      <c r="JA106" s="233" t="str">
        <f t="shared" si="285"/>
        <v/>
      </c>
      <c r="JB106" s="233" t="str">
        <f t="shared" si="286"/>
        <v/>
      </c>
      <c r="JC106" s="233" t="str">
        <f t="shared" si="287"/>
        <v/>
      </c>
      <c r="JD106" s="233" t="str">
        <f t="shared" si="288"/>
        <v/>
      </c>
      <c r="JE106" s="233" t="str">
        <f t="shared" si="289"/>
        <v/>
      </c>
      <c r="JF106" s="233" t="str">
        <f t="shared" si="290"/>
        <v/>
      </c>
      <c r="JG106" s="233" t="str">
        <f t="shared" si="291"/>
        <v/>
      </c>
      <c r="JH106" s="233" t="str">
        <f t="shared" si="292"/>
        <v/>
      </c>
      <c r="JI106" s="233" t="str">
        <f t="shared" si="293"/>
        <v/>
      </c>
      <c r="JJ106" s="233" t="str">
        <f t="shared" si="294"/>
        <v/>
      </c>
    </row>
    <row r="107" spans="1:270">
      <c r="A107" s="110" t="s">
        <v>34</v>
      </c>
      <c r="B107" s="139" t="str">
        <f>Ethernet!B255</f>
        <v>3.2T SR 100 m OSFP-XD and TBD</v>
      </c>
      <c r="C107" s="210">
        <f>Ethernet!C255</f>
        <v>0</v>
      </c>
      <c r="D107" s="210">
        <f>Ethernet!D255</f>
        <v>0</v>
      </c>
      <c r="E107" s="210">
        <f>Ethernet!E255</f>
        <v>0</v>
      </c>
      <c r="F107" s="210">
        <f>Ethernet!F255</f>
        <v>0</v>
      </c>
      <c r="G107" s="210">
        <f>Ethernet!G255</f>
        <v>0</v>
      </c>
      <c r="H107" s="210">
        <f>Ethernet!H255</f>
        <v>0</v>
      </c>
      <c r="I107" s="210">
        <f>Ethernet!I255</f>
        <v>0</v>
      </c>
      <c r="J107" s="210">
        <f>Ethernet!J255</f>
        <v>0</v>
      </c>
      <c r="K107" s="210">
        <f>Ethernet!K255</f>
        <v>0</v>
      </c>
      <c r="L107" s="210">
        <f>Ethernet!L255</f>
        <v>0</v>
      </c>
      <c r="M107" s="210">
        <f>Ethernet!M255</f>
        <v>0</v>
      </c>
      <c r="O107" s="139" t="str">
        <f t="shared" si="173"/>
        <v>3.2T SR 100 m OSFP-XD and TBD</v>
      </c>
      <c r="P107" s="210">
        <f>Ethernet!C341</f>
        <v>0</v>
      </c>
      <c r="Q107" s="210">
        <f>Ethernet!D341</f>
        <v>0</v>
      </c>
      <c r="R107" s="210">
        <f>Ethernet!E341</f>
        <v>0</v>
      </c>
      <c r="S107" s="210">
        <f>Ethernet!F341</f>
        <v>0</v>
      </c>
      <c r="T107" s="210">
        <f>Ethernet!G341</f>
        <v>0</v>
      </c>
      <c r="U107" s="210">
        <f>Ethernet!H341</f>
        <v>0</v>
      </c>
      <c r="V107" s="210">
        <f>Ethernet!I341</f>
        <v>0</v>
      </c>
      <c r="W107" s="210">
        <f>Ethernet!J341</f>
        <v>0</v>
      </c>
      <c r="X107" s="210">
        <f>Ethernet!K341</f>
        <v>0</v>
      </c>
      <c r="Y107" s="210">
        <f>Ethernet!L341</f>
        <v>0</v>
      </c>
      <c r="Z107" s="210">
        <f>Ethernet!M341</f>
        <v>0</v>
      </c>
      <c r="AB107" s="139" t="str">
        <f t="shared" si="174"/>
        <v>3.2T SR 100 m OSFP-XD and TBD</v>
      </c>
      <c r="AC107" s="210">
        <f>Ethernet!C169</f>
        <v>0</v>
      </c>
      <c r="AD107" s="210">
        <f>Ethernet!D169</f>
        <v>0</v>
      </c>
      <c r="AE107" s="210">
        <f>Ethernet!E169</f>
        <v>0</v>
      </c>
      <c r="AF107" s="210">
        <f>Ethernet!F169</f>
        <v>0</v>
      </c>
      <c r="AG107" s="210">
        <f>Ethernet!G169</f>
        <v>0</v>
      </c>
      <c r="AH107" s="210">
        <f>Ethernet!H169</f>
        <v>0</v>
      </c>
      <c r="AI107" s="210">
        <f>Ethernet!I169</f>
        <v>0</v>
      </c>
      <c r="AJ107" s="210">
        <f>Ethernet!J169</f>
        <v>0</v>
      </c>
      <c r="AK107" s="210">
        <f>Ethernet!K169</f>
        <v>0</v>
      </c>
      <c r="AL107" s="210">
        <f>Ethernet!L169</f>
        <v>0</v>
      </c>
      <c r="AM107" s="210">
        <f>Ethernet!M169</f>
        <v>0</v>
      </c>
      <c r="AO107" s="139" t="str">
        <f t="shared" si="175"/>
        <v>3.2T SR 100 m OSFP-XD and TBD</v>
      </c>
      <c r="AP107" s="210">
        <f>Ethernet!C427</f>
        <v>0</v>
      </c>
      <c r="AQ107" s="210">
        <f>Ethernet!D427</f>
        <v>0</v>
      </c>
      <c r="AR107" s="210">
        <f>Ethernet!E427</f>
        <v>0</v>
      </c>
      <c r="AS107" s="210">
        <f>Ethernet!F427</f>
        <v>0</v>
      </c>
      <c r="AT107" s="210">
        <f>Ethernet!G427</f>
        <v>0</v>
      </c>
      <c r="AU107" s="210">
        <f>Ethernet!H427</f>
        <v>0</v>
      </c>
      <c r="AV107" s="210">
        <f>Ethernet!I427</f>
        <v>0</v>
      </c>
      <c r="AW107" s="210">
        <f>Ethernet!J427</f>
        <v>0</v>
      </c>
      <c r="AX107" s="210">
        <f>Ethernet!K427</f>
        <v>0</v>
      </c>
      <c r="AY107" s="210">
        <f>Ethernet!L427</f>
        <v>0</v>
      </c>
      <c r="AZ107" s="210">
        <f>Ethernet!M427</f>
        <v>0</v>
      </c>
      <c r="BB107" s="139" t="str">
        <f t="shared" si="176"/>
        <v>3.2T SR 100 m OSFP-XD and TBD</v>
      </c>
      <c r="BC107" s="210">
        <f>Ethernet!C513</f>
        <v>0</v>
      </c>
      <c r="BD107" s="210">
        <f>Ethernet!D513</f>
        <v>0</v>
      </c>
      <c r="BE107" s="210">
        <f>Ethernet!E513</f>
        <v>0</v>
      </c>
      <c r="BF107" s="210">
        <f>Ethernet!F513</f>
        <v>0</v>
      </c>
      <c r="BG107" s="210">
        <f>Ethernet!G513</f>
        <v>0</v>
      </c>
      <c r="BH107" s="210">
        <f>Ethernet!H513</f>
        <v>0</v>
      </c>
      <c r="BI107" s="210">
        <f>Ethernet!I513</f>
        <v>0</v>
      </c>
      <c r="BJ107" s="210">
        <f>Ethernet!J513</f>
        <v>0</v>
      </c>
      <c r="BK107" s="210">
        <f>Ethernet!K513</f>
        <v>0</v>
      </c>
      <c r="BL107" s="210">
        <f>Ethernet!L513</f>
        <v>0</v>
      </c>
      <c r="BM107" s="210">
        <f>Ethernet!M513</f>
        <v>0</v>
      </c>
      <c r="BO107" s="139" t="str">
        <f t="shared" si="177"/>
        <v>3.2T SR 100 m OSFP-XD and TBD</v>
      </c>
      <c r="BP107" s="272"/>
      <c r="BQ107" s="272"/>
      <c r="BR107" s="272"/>
      <c r="BS107" s="272"/>
      <c r="BT107" s="272"/>
      <c r="BU107" s="272"/>
      <c r="BV107" s="272"/>
      <c r="BW107" s="272"/>
      <c r="BX107" s="272"/>
      <c r="BY107" s="272"/>
      <c r="BZ107" s="272"/>
      <c r="CB107" s="139" t="str">
        <f t="shared" si="178"/>
        <v>3.2T SR 100 m OSFP-XD and TBD</v>
      </c>
      <c r="CC107" s="272"/>
      <c r="CD107" s="272"/>
      <c r="CE107" s="272"/>
      <c r="CF107" s="272"/>
      <c r="CG107" s="272"/>
      <c r="CH107" s="272"/>
      <c r="CI107" s="272"/>
      <c r="CJ107" s="272"/>
      <c r="CK107" s="272"/>
      <c r="CL107" s="272"/>
      <c r="CM107" s="272"/>
      <c r="CN107" s="214"/>
      <c r="CP107" s="270"/>
      <c r="CQ107" s="270"/>
      <c r="CR107" s="301"/>
      <c r="CS107" s="293">
        <v>1</v>
      </c>
      <c r="CT107" s="265">
        <v>1</v>
      </c>
      <c r="CU107" s="300">
        <v>1</v>
      </c>
      <c r="CV107" s="295"/>
      <c r="CW107" s="270"/>
      <c r="CX107" s="278"/>
      <c r="CY107" s="284"/>
      <c r="CZ107" s="270"/>
      <c r="DA107" s="278"/>
      <c r="DB107" s="285">
        <v>2</v>
      </c>
      <c r="DC107" s="265">
        <v>0</v>
      </c>
      <c r="DD107" s="300">
        <v>1</v>
      </c>
      <c r="DE107" s="295"/>
      <c r="DF107" s="270"/>
      <c r="DG107" s="278"/>
      <c r="DH107" s="284"/>
      <c r="DI107" s="270"/>
      <c r="DJ107" s="270"/>
      <c r="DL107" s="139" t="str">
        <f t="shared" si="295"/>
        <v>3.2T SR 100 m OSFP-XD and TBD</v>
      </c>
      <c r="DM107" s="210">
        <f t="shared" si="179"/>
        <v>0</v>
      </c>
      <c r="DN107" s="210">
        <f t="shared" si="180"/>
        <v>0</v>
      </c>
      <c r="DO107" s="210">
        <f t="shared" si="181"/>
        <v>0</v>
      </c>
      <c r="DP107" s="210">
        <f t="shared" si="182"/>
        <v>0</v>
      </c>
      <c r="DQ107" s="210">
        <f t="shared" si="183"/>
        <v>0</v>
      </c>
      <c r="DR107" s="210">
        <f t="shared" si="184"/>
        <v>0</v>
      </c>
      <c r="DS107" s="210">
        <f t="shared" si="185"/>
        <v>0</v>
      </c>
      <c r="DT107" s="210">
        <f t="shared" si="186"/>
        <v>0</v>
      </c>
      <c r="DU107" s="210">
        <f t="shared" si="187"/>
        <v>0</v>
      </c>
      <c r="DV107" s="210">
        <f t="shared" si="188"/>
        <v>0</v>
      </c>
      <c r="DW107" s="210">
        <f t="shared" si="189"/>
        <v>0</v>
      </c>
      <c r="DY107" s="139" t="str">
        <f t="shared" si="296"/>
        <v>3.2T SR 100 m OSFP-XD and TBD</v>
      </c>
      <c r="DZ107" s="210">
        <f t="shared" si="190"/>
        <v>0</v>
      </c>
      <c r="EA107" s="210">
        <f t="shared" si="191"/>
        <v>0</v>
      </c>
      <c r="EB107" s="210">
        <f t="shared" si="192"/>
        <v>0</v>
      </c>
      <c r="EC107" s="210">
        <f t="shared" si="193"/>
        <v>0</v>
      </c>
      <c r="ED107" s="210">
        <f t="shared" si="194"/>
        <v>0</v>
      </c>
      <c r="EE107" s="210">
        <f t="shared" si="195"/>
        <v>0</v>
      </c>
      <c r="EF107" s="210">
        <f t="shared" si="196"/>
        <v>0</v>
      </c>
      <c r="EG107" s="210">
        <f t="shared" si="197"/>
        <v>0</v>
      </c>
      <c r="EH107" s="210">
        <f t="shared" si="198"/>
        <v>0</v>
      </c>
      <c r="EI107" s="210">
        <f t="shared" si="199"/>
        <v>0</v>
      </c>
      <c r="EJ107" s="210">
        <f t="shared" si="200"/>
        <v>0</v>
      </c>
      <c r="EL107" s="139" t="str">
        <f t="shared" si="297"/>
        <v>3.2T SR 100 m OSFP-XD and TBD</v>
      </c>
      <c r="EM107" s="210">
        <f t="shared" si="201"/>
        <v>0</v>
      </c>
      <c r="EN107" s="210">
        <f t="shared" si="202"/>
        <v>0</v>
      </c>
      <c r="EO107" s="210">
        <f t="shared" si="203"/>
        <v>0</v>
      </c>
      <c r="EP107" s="210">
        <f t="shared" si="204"/>
        <v>0</v>
      </c>
      <c r="EQ107" s="210">
        <f t="shared" si="205"/>
        <v>0</v>
      </c>
      <c r="ER107" s="210">
        <f t="shared" si="206"/>
        <v>0</v>
      </c>
      <c r="ES107" s="210">
        <f t="shared" si="207"/>
        <v>0</v>
      </c>
      <c r="ET107" s="210">
        <f t="shared" si="208"/>
        <v>0</v>
      </c>
      <c r="EU107" s="210">
        <f t="shared" si="209"/>
        <v>0</v>
      </c>
      <c r="EV107" s="210">
        <f t="shared" si="210"/>
        <v>0</v>
      </c>
      <c r="EW107" s="210">
        <f t="shared" si="211"/>
        <v>0</v>
      </c>
      <c r="EY107" s="139" t="str">
        <f t="shared" si="212"/>
        <v>3.2T SR 100 m OSFP-XD and TBD</v>
      </c>
      <c r="EZ107" s="210">
        <f t="shared" si="298"/>
        <v>0</v>
      </c>
      <c r="FA107" s="210">
        <f t="shared" si="299"/>
        <v>0</v>
      </c>
      <c r="FB107" s="210">
        <f t="shared" si="300"/>
        <v>0</v>
      </c>
      <c r="FC107" s="210">
        <f t="shared" si="301"/>
        <v>0</v>
      </c>
      <c r="FD107" s="210">
        <f t="shared" si="302"/>
        <v>0</v>
      </c>
      <c r="FE107" s="210">
        <f t="shared" si="303"/>
        <v>0</v>
      </c>
      <c r="FF107" s="210">
        <f t="shared" si="304"/>
        <v>0</v>
      </c>
      <c r="FG107" s="210">
        <f t="shared" si="305"/>
        <v>0</v>
      </c>
      <c r="FH107" s="210">
        <f t="shared" si="306"/>
        <v>0</v>
      </c>
      <c r="FI107" s="210">
        <f t="shared" si="307"/>
        <v>0</v>
      </c>
      <c r="FJ107" s="210">
        <f t="shared" si="308"/>
        <v>0</v>
      </c>
      <c r="FL107" s="139" t="str">
        <f t="shared" si="309"/>
        <v>3.2T SR 100 m OSFP-XD and TBD</v>
      </c>
      <c r="FM107" s="233">
        <f t="shared" si="213"/>
        <v>0</v>
      </c>
      <c r="FN107" s="233">
        <f t="shared" si="214"/>
        <v>0</v>
      </c>
      <c r="FO107" s="233">
        <f t="shared" si="215"/>
        <v>0</v>
      </c>
      <c r="FP107" s="233">
        <f t="shared" si="216"/>
        <v>0</v>
      </c>
      <c r="FQ107" s="233">
        <f t="shared" si="217"/>
        <v>0</v>
      </c>
      <c r="FR107" s="233">
        <f t="shared" si="218"/>
        <v>0</v>
      </c>
      <c r="FS107" s="233">
        <f t="shared" si="219"/>
        <v>0</v>
      </c>
      <c r="FT107" s="233">
        <f t="shared" si="220"/>
        <v>0</v>
      </c>
      <c r="FU107" s="233">
        <f t="shared" si="221"/>
        <v>0</v>
      </c>
      <c r="FV107" s="233">
        <f t="shared" si="222"/>
        <v>0</v>
      </c>
      <c r="FW107" s="233">
        <f t="shared" si="223"/>
        <v>0</v>
      </c>
      <c r="FY107" s="139" t="str">
        <f t="shared" si="310"/>
        <v>3.2T SR 100 m OSFP-XD and TBD</v>
      </c>
      <c r="FZ107" s="233">
        <f t="shared" si="224"/>
        <v>0</v>
      </c>
      <c r="GA107" s="233">
        <f t="shared" si="225"/>
        <v>0</v>
      </c>
      <c r="GB107" s="233">
        <f t="shared" si="226"/>
        <v>0</v>
      </c>
      <c r="GC107" s="233">
        <f t="shared" si="227"/>
        <v>0</v>
      </c>
      <c r="GD107" s="233">
        <f t="shared" si="228"/>
        <v>0</v>
      </c>
      <c r="GE107" s="233">
        <f t="shared" si="229"/>
        <v>0</v>
      </c>
      <c r="GF107" s="233">
        <f t="shared" si="230"/>
        <v>0</v>
      </c>
      <c r="GG107" s="233">
        <f t="shared" si="231"/>
        <v>0</v>
      </c>
      <c r="GH107" s="233">
        <f t="shared" si="232"/>
        <v>0</v>
      </c>
      <c r="GI107" s="233">
        <f t="shared" si="233"/>
        <v>0</v>
      </c>
      <c r="GJ107" s="233">
        <f t="shared" si="234"/>
        <v>0</v>
      </c>
      <c r="GL107" s="139" t="str">
        <f t="shared" si="311"/>
        <v>3.2T SR 100 m OSFP-XD and TBD</v>
      </c>
      <c r="GM107" s="310">
        <f t="shared" si="235"/>
        <v>0</v>
      </c>
      <c r="GN107" s="310">
        <f t="shared" si="236"/>
        <v>0</v>
      </c>
      <c r="GO107" s="310">
        <f t="shared" si="237"/>
        <v>0</v>
      </c>
      <c r="GP107" s="310">
        <f t="shared" si="238"/>
        <v>0</v>
      </c>
      <c r="GQ107" s="310">
        <f t="shared" si="239"/>
        <v>0</v>
      </c>
      <c r="GR107" s="310">
        <f t="shared" si="240"/>
        <v>0</v>
      </c>
      <c r="GS107" s="310">
        <f t="shared" si="241"/>
        <v>0</v>
      </c>
      <c r="GT107" s="310">
        <f t="shared" si="242"/>
        <v>0</v>
      </c>
      <c r="GU107" s="310">
        <f t="shared" si="243"/>
        <v>0</v>
      </c>
      <c r="GV107" s="310">
        <f t="shared" si="244"/>
        <v>0</v>
      </c>
      <c r="GW107" s="310">
        <f t="shared" si="245"/>
        <v>0</v>
      </c>
      <c r="GY107" s="139" t="str">
        <f t="shared" si="246"/>
        <v>3.2T SR 100 m OSFP-XD and TBD</v>
      </c>
      <c r="GZ107" s="307" t="str">
        <f>IF(EZ107=0,"",($HE$5*10^-6*Ethernet!P775*'Lenses &amp; detectors'!EZ107))</f>
        <v/>
      </c>
      <c r="HA107" s="307" t="str">
        <f>IF(FA107=0,"",($HE$5*10^-6*Ethernet!Q775*'Lenses &amp; detectors'!FA107))</f>
        <v/>
      </c>
      <c r="HB107" s="307" t="str">
        <f>IF(FB107=0,"",($HE$5*10^-6*Ethernet!R775*'Lenses &amp; detectors'!FB107))</f>
        <v/>
      </c>
      <c r="HC107" s="307" t="str">
        <f>IF(FC107=0,"",($HE$5*10^-6*Ethernet!S775*'Lenses &amp; detectors'!FC107))</f>
        <v/>
      </c>
      <c r="HD107" s="307" t="str">
        <f>IF(FD107=0,"",($HE$5*10^-6*Ethernet!T775*'Lenses &amp; detectors'!FD107))</f>
        <v/>
      </c>
      <c r="HE107" s="307" t="str">
        <f>IF(FE107=0,"",($HE$5*10^-6*Ethernet!U775*'Lenses &amp; detectors'!FE107))</f>
        <v/>
      </c>
      <c r="HF107" s="307" t="str">
        <f>IF(FF107=0,"",($HE$5*10^-6*Ethernet!V775*'Lenses &amp; detectors'!FF107))</f>
        <v/>
      </c>
      <c r="HG107" s="307" t="str">
        <f>IF(FG107=0,"",($HE$5*10^-6*Ethernet!W775*'Lenses &amp; detectors'!FG107))</f>
        <v/>
      </c>
      <c r="HH107" s="307" t="str">
        <f>IF(FH107=0,"",($HE$5*10^-6*Ethernet!X775*'Lenses &amp; detectors'!FH107))</f>
        <v/>
      </c>
      <c r="HI107" s="307" t="str">
        <f>IF(FI107=0,"",($HE$5*10^-6*Ethernet!Y775*'Lenses &amp; detectors'!FI107))</f>
        <v/>
      </c>
      <c r="HJ107" s="307" t="str">
        <f>IF(FJ107=0,"",($HE$5*10^-6*Ethernet!Z775*'Lenses &amp; detectors'!FJ107))</f>
        <v/>
      </c>
      <c r="HL107" s="139" t="str">
        <f t="shared" si="247"/>
        <v>3.2T SR 100 m OSFP-XD and TBD</v>
      </c>
      <c r="HM107" s="233" t="str">
        <f t="shared" si="248"/>
        <v/>
      </c>
      <c r="HN107" s="233" t="str">
        <f t="shared" si="249"/>
        <v/>
      </c>
      <c r="HO107" s="233" t="str">
        <f t="shared" si="250"/>
        <v/>
      </c>
      <c r="HP107" s="233" t="str">
        <f t="shared" si="251"/>
        <v/>
      </c>
      <c r="HQ107" s="233" t="str">
        <f t="shared" si="252"/>
        <v/>
      </c>
      <c r="HR107" s="233" t="str">
        <f t="shared" si="253"/>
        <v/>
      </c>
      <c r="HS107" s="233" t="str">
        <f t="shared" si="254"/>
        <v/>
      </c>
      <c r="HT107" s="233" t="str">
        <f t="shared" si="255"/>
        <v/>
      </c>
      <c r="HU107" s="233" t="str">
        <f t="shared" si="256"/>
        <v/>
      </c>
      <c r="HV107" s="233" t="str">
        <f t="shared" si="257"/>
        <v/>
      </c>
      <c r="HW107" s="233" t="str">
        <f t="shared" si="258"/>
        <v/>
      </c>
      <c r="HY107" s="139" t="str">
        <f t="shared" si="259"/>
        <v>3.2T SR 100 m OSFP-XD and TBD</v>
      </c>
      <c r="HZ107" s="233" t="str">
        <f t="shared" si="260"/>
        <v/>
      </c>
      <c r="IA107" s="233" t="str">
        <f t="shared" si="261"/>
        <v/>
      </c>
      <c r="IB107" s="233" t="str">
        <f t="shared" si="262"/>
        <v/>
      </c>
      <c r="IC107" s="233" t="str">
        <f t="shared" si="263"/>
        <v/>
      </c>
      <c r="ID107" s="233" t="str">
        <f t="shared" si="264"/>
        <v/>
      </c>
      <c r="IE107" s="233" t="str">
        <f t="shared" si="265"/>
        <v/>
      </c>
      <c r="IF107" s="233" t="str">
        <f t="shared" si="266"/>
        <v/>
      </c>
      <c r="IG107" s="233" t="str">
        <f t="shared" si="267"/>
        <v/>
      </c>
      <c r="IH107" s="233" t="str">
        <f t="shared" si="268"/>
        <v/>
      </c>
      <c r="II107" s="233" t="str">
        <f t="shared" si="269"/>
        <v/>
      </c>
      <c r="IJ107" s="233" t="str">
        <f t="shared" si="270"/>
        <v/>
      </c>
      <c r="IL107" s="139" t="str">
        <f t="shared" si="271"/>
        <v>3.2T SR 100 m OSFP-XD and TBD</v>
      </c>
      <c r="IM107" s="233" t="str">
        <f t="shared" si="272"/>
        <v/>
      </c>
      <c r="IN107" s="233" t="str">
        <f t="shared" si="273"/>
        <v/>
      </c>
      <c r="IO107" s="233" t="str">
        <f t="shared" si="274"/>
        <v/>
      </c>
      <c r="IP107" s="233" t="str">
        <f t="shared" si="275"/>
        <v/>
      </c>
      <c r="IQ107" s="233" t="str">
        <f t="shared" si="276"/>
        <v/>
      </c>
      <c r="IR107" s="233" t="str">
        <f t="shared" si="277"/>
        <v/>
      </c>
      <c r="IS107" s="233" t="str">
        <f t="shared" si="278"/>
        <v/>
      </c>
      <c r="IT107" s="233" t="str">
        <f t="shared" si="279"/>
        <v/>
      </c>
      <c r="IU107" s="233" t="str">
        <f t="shared" si="280"/>
        <v/>
      </c>
      <c r="IV107" s="233" t="str">
        <f t="shared" si="281"/>
        <v/>
      </c>
      <c r="IW107" s="233" t="str">
        <f t="shared" si="282"/>
        <v/>
      </c>
      <c r="IY107" s="139" t="str">
        <f t="shared" si="283"/>
        <v>3.2T SR 100 m OSFP-XD and TBD</v>
      </c>
      <c r="IZ107" s="233" t="str">
        <f t="shared" si="284"/>
        <v/>
      </c>
      <c r="JA107" s="233" t="str">
        <f t="shared" si="285"/>
        <v/>
      </c>
      <c r="JB107" s="233" t="str">
        <f t="shared" si="286"/>
        <v/>
      </c>
      <c r="JC107" s="233" t="str">
        <f t="shared" si="287"/>
        <v/>
      </c>
      <c r="JD107" s="233" t="str">
        <f t="shared" si="288"/>
        <v/>
      </c>
      <c r="JE107" s="233" t="str">
        <f t="shared" si="289"/>
        <v/>
      </c>
      <c r="JF107" s="233" t="str">
        <f t="shared" si="290"/>
        <v/>
      </c>
      <c r="JG107" s="233" t="str">
        <f t="shared" si="291"/>
        <v/>
      </c>
      <c r="JH107" s="233" t="str">
        <f t="shared" si="292"/>
        <v/>
      </c>
      <c r="JI107" s="233" t="str">
        <f t="shared" si="293"/>
        <v/>
      </c>
      <c r="JJ107" s="233" t="str">
        <f t="shared" si="294"/>
        <v/>
      </c>
    </row>
    <row r="108" spans="1:270">
      <c r="A108" s="110" t="s">
        <v>34</v>
      </c>
      <c r="B108" s="139" t="str">
        <f>Ethernet!B256</f>
        <v>3.2T DR 500 m OSFP-XD and TBD</v>
      </c>
      <c r="C108" s="210">
        <f>Ethernet!C256</f>
        <v>0</v>
      </c>
      <c r="D108" s="210">
        <f>Ethernet!D256</f>
        <v>0</v>
      </c>
      <c r="E108" s="210">
        <f>Ethernet!E256</f>
        <v>0</v>
      </c>
      <c r="F108" s="210">
        <f>Ethernet!F256</f>
        <v>0</v>
      </c>
      <c r="G108" s="210">
        <f>Ethernet!G256</f>
        <v>0</v>
      </c>
      <c r="H108" s="210">
        <f>Ethernet!H256</f>
        <v>0</v>
      </c>
      <c r="I108" s="210">
        <f>Ethernet!I256</f>
        <v>0</v>
      </c>
      <c r="J108" s="210">
        <f>Ethernet!J256</f>
        <v>0</v>
      </c>
      <c r="K108" s="210">
        <f>Ethernet!K256</f>
        <v>0</v>
      </c>
      <c r="L108" s="210">
        <f>Ethernet!L256</f>
        <v>0</v>
      </c>
      <c r="M108" s="210">
        <f>Ethernet!M256</f>
        <v>0</v>
      </c>
      <c r="O108" s="139" t="str">
        <f t="shared" si="173"/>
        <v>3.2T DR 500 m OSFP-XD and TBD</v>
      </c>
      <c r="P108" s="210">
        <f>Ethernet!C342</f>
        <v>0</v>
      </c>
      <c r="Q108" s="210">
        <f>Ethernet!D342</f>
        <v>0</v>
      </c>
      <c r="R108" s="210">
        <f>Ethernet!E342</f>
        <v>0</v>
      </c>
      <c r="S108" s="210">
        <f>Ethernet!F342</f>
        <v>0</v>
      </c>
      <c r="T108" s="210">
        <f>Ethernet!G342</f>
        <v>0</v>
      </c>
      <c r="U108" s="210">
        <f>Ethernet!H342</f>
        <v>0</v>
      </c>
      <c r="V108" s="210">
        <f>Ethernet!I342</f>
        <v>0</v>
      </c>
      <c r="W108" s="210">
        <f>Ethernet!J342</f>
        <v>0</v>
      </c>
      <c r="X108" s="210">
        <f>Ethernet!K342</f>
        <v>0</v>
      </c>
      <c r="Y108" s="210">
        <f>Ethernet!L342</f>
        <v>0</v>
      </c>
      <c r="Z108" s="210">
        <f>Ethernet!M342</f>
        <v>0</v>
      </c>
      <c r="AB108" s="139" t="str">
        <f t="shared" si="174"/>
        <v>3.2T DR 500 m OSFP-XD and TBD</v>
      </c>
      <c r="AC108" s="210">
        <f>Ethernet!C170</f>
        <v>0</v>
      </c>
      <c r="AD108" s="210">
        <f>Ethernet!D170</f>
        <v>0</v>
      </c>
      <c r="AE108" s="210">
        <f>Ethernet!E170</f>
        <v>0</v>
      </c>
      <c r="AF108" s="210">
        <f>Ethernet!F170</f>
        <v>0</v>
      </c>
      <c r="AG108" s="210">
        <f>Ethernet!G170</f>
        <v>0</v>
      </c>
      <c r="AH108" s="210">
        <f>Ethernet!H170</f>
        <v>0</v>
      </c>
      <c r="AI108" s="210">
        <f>Ethernet!I170</f>
        <v>0</v>
      </c>
      <c r="AJ108" s="210">
        <f>Ethernet!J170</f>
        <v>0</v>
      </c>
      <c r="AK108" s="210">
        <f>Ethernet!K170</f>
        <v>0</v>
      </c>
      <c r="AL108" s="210">
        <f>Ethernet!L170</f>
        <v>0</v>
      </c>
      <c r="AM108" s="210">
        <f>Ethernet!M170</f>
        <v>0</v>
      </c>
      <c r="AO108" s="139" t="str">
        <f t="shared" si="175"/>
        <v>3.2T DR 500 m OSFP-XD and TBD</v>
      </c>
      <c r="AP108" s="210">
        <f>Ethernet!C428</f>
        <v>0</v>
      </c>
      <c r="AQ108" s="210">
        <f>Ethernet!D428</f>
        <v>0</v>
      </c>
      <c r="AR108" s="210">
        <f>Ethernet!E428</f>
        <v>0</v>
      </c>
      <c r="AS108" s="210">
        <f>Ethernet!F428</f>
        <v>0</v>
      </c>
      <c r="AT108" s="210">
        <f>Ethernet!G428</f>
        <v>0</v>
      </c>
      <c r="AU108" s="210">
        <f>Ethernet!H428</f>
        <v>0</v>
      </c>
      <c r="AV108" s="210">
        <f>Ethernet!I428</f>
        <v>0</v>
      </c>
      <c r="AW108" s="210">
        <f>Ethernet!J428</f>
        <v>0</v>
      </c>
      <c r="AX108" s="210">
        <f>Ethernet!K428</f>
        <v>0</v>
      </c>
      <c r="AY108" s="210">
        <f>Ethernet!L428</f>
        <v>0</v>
      </c>
      <c r="AZ108" s="210">
        <f>Ethernet!M428</f>
        <v>0</v>
      </c>
      <c r="BB108" s="139" t="str">
        <f t="shared" si="176"/>
        <v>3.2T DR 500 m OSFP-XD and TBD</v>
      </c>
      <c r="BC108" s="210">
        <f>Ethernet!C514</f>
        <v>0</v>
      </c>
      <c r="BD108" s="210">
        <f>Ethernet!D514</f>
        <v>0</v>
      </c>
      <c r="BE108" s="210">
        <f>Ethernet!E514</f>
        <v>0</v>
      </c>
      <c r="BF108" s="210">
        <f>Ethernet!F514</f>
        <v>0</v>
      </c>
      <c r="BG108" s="210">
        <f>Ethernet!G514</f>
        <v>0</v>
      </c>
      <c r="BH108" s="210">
        <f>Ethernet!H514</f>
        <v>0</v>
      </c>
      <c r="BI108" s="210">
        <f>Ethernet!I514</f>
        <v>0</v>
      </c>
      <c r="BJ108" s="210">
        <f>Ethernet!J514</f>
        <v>0</v>
      </c>
      <c r="BK108" s="210">
        <f>Ethernet!K514</f>
        <v>0</v>
      </c>
      <c r="BL108" s="210">
        <f>Ethernet!L514</f>
        <v>0</v>
      </c>
      <c r="BM108" s="210">
        <f>Ethernet!M514</f>
        <v>0</v>
      </c>
      <c r="BO108" s="139" t="str">
        <f t="shared" si="177"/>
        <v>3.2T DR 500 m OSFP-XD and TBD</v>
      </c>
      <c r="BP108" s="272"/>
      <c r="BQ108" s="272"/>
      <c r="BR108" s="272"/>
      <c r="BS108" s="272"/>
      <c r="BT108" s="272"/>
      <c r="BU108" s="272"/>
      <c r="BV108" s="272"/>
      <c r="BW108" s="272"/>
      <c r="BX108" s="272"/>
      <c r="BY108" s="272"/>
      <c r="BZ108" s="272"/>
      <c r="CB108" s="139" t="str">
        <f t="shared" si="178"/>
        <v>3.2T DR 500 m OSFP-XD and TBD</v>
      </c>
      <c r="CC108" s="272"/>
      <c r="CD108" s="272"/>
      <c r="CE108" s="272"/>
      <c r="CF108" s="272"/>
      <c r="CG108" s="272"/>
      <c r="CH108" s="272"/>
      <c r="CI108" s="272"/>
      <c r="CJ108" s="272"/>
      <c r="CK108" s="272"/>
      <c r="CL108" s="272"/>
      <c r="CM108" s="272"/>
      <c r="CN108" s="214"/>
      <c r="CP108" s="270"/>
      <c r="CQ108" s="270"/>
      <c r="CR108" s="301"/>
      <c r="CS108" s="293">
        <v>1</v>
      </c>
      <c r="CT108" s="265">
        <v>1</v>
      </c>
      <c r="CU108" s="300">
        <v>1</v>
      </c>
      <c r="CV108" s="295"/>
      <c r="CW108" s="270"/>
      <c r="CX108" s="278"/>
      <c r="CY108" s="284"/>
      <c r="CZ108" s="270"/>
      <c r="DA108" s="278"/>
      <c r="DB108" s="285">
        <v>2</v>
      </c>
      <c r="DC108" s="265">
        <v>0</v>
      </c>
      <c r="DD108" s="300">
        <v>1</v>
      </c>
      <c r="DE108" s="295"/>
      <c r="DF108" s="270"/>
      <c r="DG108" s="278"/>
      <c r="DH108" s="284"/>
      <c r="DI108" s="270"/>
      <c r="DJ108" s="270"/>
      <c r="DL108" s="139" t="str">
        <f t="shared" si="295"/>
        <v>3.2T DR 500 m OSFP-XD and TBD</v>
      </c>
      <c r="DM108" s="210">
        <f t="shared" si="179"/>
        <v>0</v>
      </c>
      <c r="DN108" s="210">
        <f t="shared" si="180"/>
        <v>0</v>
      </c>
      <c r="DO108" s="210">
        <f t="shared" si="181"/>
        <v>0</v>
      </c>
      <c r="DP108" s="210">
        <f t="shared" si="182"/>
        <v>0</v>
      </c>
      <c r="DQ108" s="210">
        <f t="shared" si="183"/>
        <v>0</v>
      </c>
      <c r="DR108" s="210">
        <f t="shared" si="184"/>
        <v>0</v>
      </c>
      <c r="DS108" s="210">
        <f t="shared" si="185"/>
        <v>0</v>
      </c>
      <c r="DT108" s="210">
        <f t="shared" si="186"/>
        <v>0</v>
      </c>
      <c r="DU108" s="210">
        <f t="shared" si="187"/>
        <v>0</v>
      </c>
      <c r="DV108" s="210">
        <f t="shared" si="188"/>
        <v>0</v>
      </c>
      <c r="DW108" s="210">
        <f t="shared" si="189"/>
        <v>0</v>
      </c>
      <c r="DY108" s="139" t="str">
        <f t="shared" si="296"/>
        <v>3.2T DR 500 m OSFP-XD and TBD</v>
      </c>
      <c r="DZ108" s="210">
        <f t="shared" si="190"/>
        <v>0</v>
      </c>
      <c r="EA108" s="210">
        <f t="shared" si="191"/>
        <v>0</v>
      </c>
      <c r="EB108" s="210">
        <f t="shared" si="192"/>
        <v>0</v>
      </c>
      <c r="EC108" s="210">
        <f t="shared" si="193"/>
        <v>0</v>
      </c>
      <c r="ED108" s="210">
        <f t="shared" si="194"/>
        <v>0</v>
      </c>
      <c r="EE108" s="210">
        <f t="shared" si="195"/>
        <v>0</v>
      </c>
      <c r="EF108" s="210">
        <f t="shared" si="196"/>
        <v>0</v>
      </c>
      <c r="EG108" s="210">
        <f t="shared" si="197"/>
        <v>0</v>
      </c>
      <c r="EH108" s="210">
        <f t="shared" si="198"/>
        <v>0</v>
      </c>
      <c r="EI108" s="210">
        <f t="shared" si="199"/>
        <v>0</v>
      </c>
      <c r="EJ108" s="210">
        <f t="shared" si="200"/>
        <v>0</v>
      </c>
      <c r="EL108" s="139" t="str">
        <f t="shared" si="297"/>
        <v>3.2T DR 500 m OSFP-XD and TBD</v>
      </c>
      <c r="EM108" s="210">
        <f t="shared" si="201"/>
        <v>0</v>
      </c>
      <c r="EN108" s="210">
        <f t="shared" si="202"/>
        <v>0</v>
      </c>
      <c r="EO108" s="210">
        <f t="shared" si="203"/>
        <v>0</v>
      </c>
      <c r="EP108" s="210">
        <f t="shared" si="204"/>
        <v>0</v>
      </c>
      <c r="EQ108" s="210">
        <f t="shared" si="205"/>
        <v>0</v>
      </c>
      <c r="ER108" s="210">
        <f t="shared" si="206"/>
        <v>0</v>
      </c>
      <c r="ES108" s="210">
        <f t="shared" si="207"/>
        <v>0</v>
      </c>
      <c r="ET108" s="210">
        <f t="shared" si="208"/>
        <v>0</v>
      </c>
      <c r="EU108" s="210">
        <f t="shared" si="209"/>
        <v>0</v>
      </c>
      <c r="EV108" s="210">
        <f t="shared" si="210"/>
        <v>0</v>
      </c>
      <c r="EW108" s="210">
        <f t="shared" si="211"/>
        <v>0</v>
      </c>
      <c r="EY108" s="139" t="str">
        <f t="shared" si="212"/>
        <v>3.2T DR 500 m OSFP-XD and TBD</v>
      </c>
      <c r="EZ108" s="210">
        <f t="shared" si="298"/>
        <v>0</v>
      </c>
      <c r="FA108" s="210">
        <f t="shared" si="299"/>
        <v>0</v>
      </c>
      <c r="FB108" s="210">
        <f t="shared" si="300"/>
        <v>0</v>
      </c>
      <c r="FC108" s="210">
        <f t="shared" si="301"/>
        <v>0</v>
      </c>
      <c r="FD108" s="210">
        <f t="shared" si="302"/>
        <v>0</v>
      </c>
      <c r="FE108" s="210">
        <f t="shared" si="303"/>
        <v>0</v>
      </c>
      <c r="FF108" s="210">
        <f t="shared" si="304"/>
        <v>0</v>
      </c>
      <c r="FG108" s="210">
        <f t="shared" si="305"/>
        <v>0</v>
      </c>
      <c r="FH108" s="210">
        <f t="shared" si="306"/>
        <v>0</v>
      </c>
      <c r="FI108" s="210">
        <f t="shared" si="307"/>
        <v>0</v>
      </c>
      <c r="FJ108" s="210">
        <f t="shared" si="308"/>
        <v>0</v>
      </c>
      <c r="FL108" s="139" t="str">
        <f t="shared" si="309"/>
        <v>3.2T DR 500 m OSFP-XD and TBD</v>
      </c>
      <c r="FM108" s="233">
        <f t="shared" si="213"/>
        <v>0</v>
      </c>
      <c r="FN108" s="233">
        <f t="shared" si="214"/>
        <v>0</v>
      </c>
      <c r="FO108" s="233">
        <f t="shared" si="215"/>
        <v>0</v>
      </c>
      <c r="FP108" s="233">
        <f t="shared" si="216"/>
        <v>0</v>
      </c>
      <c r="FQ108" s="233">
        <f t="shared" si="217"/>
        <v>0</v>
      </c>
      <c r="FR108" s="233">
        <f t="shared" si="218"/>
        <v>0</v>
      </c>
      <c r="FS108" s="233">
        <f t="shared" si="219"/>
        <v>0</v>
      </c>
      <c r="FT108" s="233">
        <f t="shared" si="220"/>
        <v>0</v>
      </c>
      <c r="FU108" s="233">
        <f t="shared" si="221"/>
        <v>0</v>
      </c>
      <c r="FV108" s="233">
        <f t="shared" si="222"/>
        <v>0</v>
      </c>
      <c r="FW108" s="233">
        <f t="shared" si="223"/>
        <v>0</v>
      </c>
      <c r="FY108" s="139" t="str">
        <f t="shared" si="310"/>
        <v>3.2T DR 500 m OSFP-XD and TBD</v>
      </c>
      <c r="FZ108" s="233">
        <f t="shared" si="224"/>
        <v>0</v>
      </c>
      <c r="GA108" s="233">
        <f t="shared" si="225"/>
        <v>0</v>
      </c>
      <c r="GB108" s="233">
        <f t="shared" si="226"/>
        <v>0</v>
      </c>
      <c r="GC108" s="233">
        <f t="shared" si="227"/>
        <v>0</v>
      </c>
      <c r="GD108" s="233">
        <f t="shared" si="228"/>
        <v>0</v>
      </c>
      <c r="GE108" s="233">
        <f t="shared" si="229"/>
        <v>0</v>
      </c>
      <c r="GF108" s="233">
        <f t="shared" si="230"/>
        <v>0</v>
      </c>
      <c r="GG108" s="233">
        <f t="shared" si="231"/>
        <v>0</v>
      </c>
      <c r="GH108" s="233">
        <f t="shared" si="232"/>
        <v>0</v>
      </c>
      <c r="GI108" s="233">
        <f t="shared" si="233"/>
        <v>0</v>
      </c>
      <c r="GJ108" s="233">
        <f t="shared" si="234"/>
        <v>0</v>
      </c>
      <c r="GL108" s="139" t="str">
        <f t="shared" si="311"/>
        <v>3.2T DR 500 m OSFP-XD and TBD</v>
      </c>
      <c r="GM108" s="310">
        <f t="shared" si="235"/>
        <v>0</v>
      </c>
      <c r="GN108" s="310">
        <f t="shared" si="236"/>
        <v>0</v>
      </c>
      <c r="GO108" s="310">
        <f t="shared" si="237"/>
        <v>0</v>
      </c>
      <c r="GP108" s="310">
        <f t="shared" si="238"/>
        <v>0</v>
      </c>
      <c r="GQ108" s="310">
        <f t="shared" si="239"/>
        <v>0</v>
      </c>
      <c r="GR108" s="310">
        <f t="shared" si="240"/>
        <v>0</v>
      </c>
      <c r="GS108" s="310">
        <f t="shared" si="241"/>
        <v>0</v>
      </c>
      <c r="GT108" s="310">
        <f t="shared" si="242"/>
        <v>0</v>
      </c>
      <c r="GU108" s="310">
        <f t="shared" si="243"/>
        <v>0</v>
      </c>
      <c r="GV108" s="310">
        <f t="shared" si="244"/>
        <v>0</v>
      </c>
      <c r="GW108" s="310">
        <f t="shared" si="245"/>
        <v>0</v>
      </c>
      <c r="GY108" s="139" t="str">
        <f t="shared" si="246"/>
        <v>3.2T DR 500 m OSFP-XD and TBD</v>
      </c>
      <c r="GZ108" s="307" t="str">
        <f>IF(EZ108=0,"",($HE$5*10^-6*Ethernet!P776*'Lenses &amp; detectors'!EZ108))</f>
        <v/>
      </c>
      <c r="HA108" s="307" t="str">
        <f>IF(FA108=0,"",($HE$5*10^-6*Ethernet!Q776*'Lenses &amp; detectors'!FA108))</f>
        <v/>
      </c>
      <c r="HB108" s="307" t="str">
        <f>IF(FB108=0,"",($HE$5*10^-6*Ethernet!R776*'Lenses &amp; detectors'!FB108))</f>
        <v/>
      </c>
      <c r="HC108" s="307" t="str">
        <f>IF(FC108=0,"",($HE$5*10^-6*Ethernet!S776*'Lenses &amp; detectors'!FC108))</f>
        <v/>
      </c>
      <c r="HD108" s="307" t="str">
        <f>IF(FD108=0,"",($HE$5*10^-6*Ethernet!T776*'Lenses &amp; detectors'!FD108))</f>
        <v/>
      </c>
      <c r="HE108" s="307" t="str">
        <f>IF(FE108=0,"",($HE$5*10^-6*Ethernet!U776*'Lenses &amp; detectors'!FE108))</f>
        <v/>
      </c>
      <c r="HF108" s="307" t="str">
        <f>IF(FF108=0,"",($HE$5*10^-6*Ethernet!V776*'Lenses &amp; detectors'!FF108))</f>
        <v/>
      </c>
      <c r="HG108" s="307" t="str">
        <f>IF(FG108=0,"",($HE$5*10^-6*Ethernet!W776*'Lenses &amp; detectors'!FG108))</f>
        <v/>
      </c>
      <c r="HH108" s="307" t="str">
        <f>IF(FH108=0,"",($HE$5*10^-6*Ethernet!X776*'Lenses &amp; detectors'!FH108))</f>
        <v/>
      </c>
      <c r="HI108" s="307" t="str">
        <f>IF(FI108=0,"",($HE$5*10^-6*Ethernet!Y776*'Lenses &amp; detectors'!FI108))</f>
        <v/>
      </c>
      <c r="HJ108" s="307" t="str">
        <f>IF(FJ108=0,"",($HE$5*10^-6*Ethernet!Z776*'Lenses &amp; detectors'!FJ108))</f>
        <v/>
      </c>
      <c r="HL108" s="139" t="str">
        <f t="shared" si="247"/>
        <v>3.2T DR 500 m OSFP-XD and TBD</v>
      </c>
      <c r="HM108" s="233" t="str">
        <f t="shared" si="248"/>
        <v/>
      </c>
      <c r="HN108" s="233" t="str">
        <f t="shared" si="249"/>
        <v/>
      </c>
      <c r="HO108" s="233" t="str">
        <f t="shared" si="250"/>
        <v/>
      </c>
      <c r="HP108" s="233" t="str">
        <f t="shared" si="251"/>
        <v/>
      </c>
      <c r="HQ108" s="233" t="str">
        <f t="shared" si="252"/>
        <v/>
      </c>
      <c r="HR108" s="233" t="str">
        <f t="shared" si="253"/>
        <v/>
      </c>
      <c r="HS108" s="233" t="str">
        <f t="shared" si="254"/>
        <v/>
      </c>
      <c r="HT108" s="233" t="str">
        <f t="shared" si="255"/>
        <v/>
      </c>
      <c r="HU108" s="233" t="str">
        <f t="shared" si="256"/>
        <v/>
      </c>
      <c r="HV108" s="233" t="str">
        <f t="shared" si="257"/>
        <v/>
      </c>
      <c r="HW108" s="233" t="str">
        <f t="shared" si="258"/>
        <v/>
      </c>
      <c r="HY108" s="139" t="str">
        <f t="shared" si="259"/>
        <v>3.2T DR 500 m OSFP-XD and TBD</v>
      </c>
      <c r="HZ108" s="233" t="str">
        <f t="shared" si="260"/>
        <v/>
      </c>
      <c r="IA108" s="233" t="str">
        <f t="shared" si="261"/>
        <v/>
      </c>
      <c r="IB108" s="233" t="str">
        <f t="shared" si="262"/>
        <v/>
      </c>
      <c r="IC108" s="233" t="str">
        <f t="shared" si="263"/>
        <v/>
      </c>
      <c r="ID108" s="233" t="str">
        <f t="shared" si="264"/>
        <v/>
      </c>
      <c r="IE108" s="233" t="str">
        <f t="shared" si="265"/>
        <v/>
      </c>
      <c r="IF108" s="233" t="str">
        <f t="shared" si="266"/>
        <v/>
      </c>
      <c r="IG108" s="233" t="str">
        <f t="shared" si="267"/>
        <v/>
      </c>
      <c r="IH108" s="233" t="str">
        <f t="shared" si="268"/>
        <v/>
      </c>
      <c r="II108" s="233" t="str">
        <f t="shared" si="269"/>
        <v/>
      </c>
      <c r="IJ108" s="233" t="str">
        <f t="shared" si="270"/>
        <v/>
      </c>
      <c r="IL108" s="139" t="str">
        <f t="shared" si="271"/>
        <v>3.2T DR 500 m OSFP-XD and TBD</v>
      </c>
      <c r="IM108" s="233" t="str">
        <f t="shared" si="272"/>
        <v/>
      </c>
      <c r="IN108" s="233" t="str">
        <f t="shared" si="273"/>
        <v/>
      </c>
      <c r="IO108" s="233" t="str">
        <f t="shared" si="274"/>
        <v/>
      </c>
      <c r="IP108" s="233" t="str">
        <f t="shared" si="275"/>
        <v/>
      </c>
      <c r="IQ108" s="233" t="str">
        <f t="shared" si="276"/>
        <v/>
      </c>
      <c r="IR108" s="233" t="str">
        <f t="shared" si="277"/>
        <v/>
      </c>
      <c r="IS108" s="233" t="str">
        <f t="shared" si="278"/>
        <v/>
      </c>
      <c r="IT108" s="233" t="str">
        <f t="shared" si="279"/>
        <v/>
      </c>
      <c r="IU108" s="233" t="str">
        <f t="shared" si="280"/>
        <v/>
      </c>
      <c r="IV108" s="233" t="str">
        <f t="shared" si="281"/>
        <v/>
      </c>
      <c r="IW108" s="233" t="str">
        <f t="shared" si="282"/>
        <v/>
      </c>
      <c r="IY108" s="139" t="str">
        <f t="shared" si="283"/>
        <v>3.2T DR 500 m OSFP-XD and TBD</v>
      </c>
      <c r="IZ108" s="233" t="str">
        <f t="shared" si="284"/>
        <v/>
      </c>
      <c r="JA108" s="233" t="str">
        <f t="shared" si="285"/>
        <v/>
      </c>
      <c r="JB108" s="233" t="str">
        <f t="shared" si="286"/>
        <v/>
      </c>
      <c r="JC108" s="233" t="str">
        <f t="shared" si="287"/>
        <v/>
      </c>
      <c r="JD108" s="233" t="str">
        <f t="shared" si="288"/>
        <v/>
      </c>
      <c r="JE108" s="233" t="str">
        <f t="shared" si="289"/>
        <v/>
      </c>
      <c r="JF108" s="233" t="str">
        <f t="shared" si="290"/>
        <v/>
      </c>
      <c r="JG108" s="233" t="str">
        <f t="shared" si="291"/>
        <v/>
      </c>
      <c r="JH108" s="233" t="str">
        <f t="shared" si="292"/>
        <v/>
      </c>
      <c r="JI108" s="233" t="str">
        <f t="shared" si="293"/>
        <v/>
      </c>
      <c r="JJ108" s="233" t="str">
        <f t="shared" si="294"/>
        <v/>
      </c>
    </row>
    <row r="109" spans="1:270">
      <c r="A109" s="110" t="s">
        <v>34</v>
      </c>
      <c r="B109" s="139" t="str">
        <f>Ethernet!B257</f>
        <v>3.2T FR 2 km OSFP-XD and TBD</v>
      </c>
      <c r="C109" s="210">
        <f>Ethernet!C257</f>
        <v>0</v>
      </c>
      <c r="D109" s="210">
        <f>Ethernet!D257</f>
        <v>0</v>
      </c>
      <c r="E109" s="210">
        <f>Ethernet!E257</f>
        <v>0</v>
      </c>
      <c r="F109" s="210">
        <f>Ethernet!F257</f>
        <v>0</v>
      </c>
      <c r="G109" s="210">
        <f>Ethernet!G257</f>
        <v>0</v>
      </c>
      <c r="H109" s="210">
        <f>Ethernet!H257</f>
        <v>0</v>
      </c>
      <c r="I109" s="210">
        <f>Ethernet!I257</f>
        <v>0</v>
      </c>
      <c r="J109" s="210">
        <f>Ethernet!J257</f>
        <v>0</v>
      </c>
      <c r="K109" s="210">
        <f>Ethernet!K257</f>
        <v>0</v>
      </c>
      <c r="L109" s="210">
        <f>Ethernet!L257</f>
        <v>0</v>
      </c>
      <c r="M109" s="210">
        <f>Ethernet!M257</f>
        <v>0</v>
      </c>
      <c r="O109" s="139" t="str">
        <f t="shared" si="173"/>
        <v>3.2T FR 2 km OSFP-XD and TBD</v>
      </c>
      <c r="P109" s="210">
        <f>Ethernet!C343</f>
        <v>0</v>
      </c>
      <c r="Q109" s="210">
        <f>Ethernet!D343</f>
        <v>0</v>
      </c>
      <c r="R109" s="210">
        <f>Ethernet!E343</f>
        <v>0</v>
      </c>
      <c r="S109" s="210">
        <f>Ethernet!F343</f>
        <v>0</v>
      </c>
      <c r="T109" s="210">
        <f>Ethernet!G343</f>
        <v>0</v>
      </c>
      <c r="U109" s="210">
        <f>Ethernet!H343</f>
        <v>0</v>
      </c>
      <c r="V109" s="210">
        <f>Ethernet!I343</f>
        <v>0</v>
      </c>
      <c r="W109" s="210">
        <f>Ethernet!J343</f>
        <v>0</v>
      </c>
      <c r="X109" s="210">
        <f>Ethernet!K343</f>
        <v>0</v>
      </c>
      <c r="Y109" s="210">
        <f>Ethernet!L343</f>
        <v>0</v>
      </c>
      <c r="Z109" s="210">
        <f>Ethernet!M343</f>
        <v>0</v>
      </c>
      <c r="AB109" s="139" t="str">
        <f t="shared" si="174"/>
        <v>3.2T FR 2 km OSFP-XD and TBD</v>
      </c>
      <c r="AC109" s="210">
        <f>Ethernet!C171</f>
        <v>0</v>
      </c>
      <c r="AD109" s="210">
        <f>Ethernet!D171</f>
        <v>0</v>
      </c>
      <c r="AE109" s="210">
        <f>Ethernet!E171</f>
        <v>0</v>
      </c>
      <c r="AF109" s="210">
        <f>Ethernet!F171</f>
        <v>0</v>
      </c>
      <c r="AG109" s="210">
        <f>Ethernet!G171</f>
        <v>0</v>
      </c>
      <c r="AH109" s="210">
        <f>Ethernet!H171</f>
        <v>0</v>
      </c>
      <c r="AI109" s="210">
        <f>Ethernet!I171</f>
        <v>0</v>
      </c>
      <c r="AJ109" s="210">
        <f>Ethernet!J171</f>
        <v>0</v>
      </c>
      <c r="AK109" s="210">
        <f>Ethernet!K171</f>
        <v>0</v>
      </c>
      <c r="AL109" s="210">
        <f>Ethernet!L171</f>
        <v>0</v>
      </c>
      <c r="AM109" s="210">
        <f>Ethernet!M171</f>
        <v>0</v>
      </c>
      <c r="AO109" s="139" t="str">
        <f t="shared" si="175"/>
        <v>3.2T FR 2 km OSFP-XD and TBD</v>
      </c>
      <c r="AP109" s="210">
        <f>Ethernet!C429</f>
        <v>0</v>
      </c>
      <c r="AQ109" s="210">
        <f>Ethernet!D429</f>
        <v>0</v>
      </c>
      <c r="AR109" s="210">
        <f>Ethernet!E429</f>
        <v>0</v>
      </c>
      <c r="AS109" s="210">
        <f>Ethernet!F429</f>
        <v>0</v>
      </c>
      <c r="AT109" s="210">
        <f>Ethernet!G429</f>
        <v>0</v>
      </c>
      <c r="AU109" s="210">
        <f>Ethernet!H429</f>
        <v>0</v>
      </c>
      <c r="AV109" s="210">
        <f>Ethernet!I429</f>
        <v>0</v>
      </c>
      <c r="AW109" s="210">
        <f>Ethernet!J429</f>
        <v>0</v>
      </c>
      <c r="AX109" s="210">
        <f>Ethernet!K429</f>
        <v>0</v>
      </c>
      <c r="AY109" s="210">
        <f>Ethernet!L429</f>
        <v>0</v>
      </c>
      <c r="AZ109" s="210">
        <f>Ethernet!M429</f>
        <v>0</v>
      </c>
      <c r="BB109" s="139" t="str">
        <f t="shared" si="176"/>
        <v>3.2T FR 2 km OSFP-XD and TBD</v>
      </c>
      <c r="BC109" s="210">
        <f>Ethernet!C515</f>
        <v>0</v>
      </c>
      <c r="BD109" s="210">
        <f>Ethernet!D515</f>
        <v>0</v>
      </c>
      <c r="BE109" s="210">
        <f>Ethernet!E515</f>
        <v>0</v>
      </c>
      <c r="BF109" s="210">
        <f>Ethernet!F515</f>
        <v>0</v>
      </c>
      <c r="BG109" s="210">
        <f>Ethernet!G515</f>
        <v>0</v>
      </c>
      <c r="BH109" s="210">
        <f>Ethernet!H515</f>
        <v>0</v>
      </c>
      <c r="BI109" s="210">
        <f>Ethernet!I515</f>
        <v>0</v>
      </c>
      <c r="BJ109" s="210">
        <f>Ethernet!J515</f>
        <v>0</v>
      </c>
      <c r="BK109" s="210">
        <f>Ethernet!K515</f>
        <v>0</v>
      </c>
      <c r="BL109" s="210">
        <f>Ethernet!L515</f>
        <v>0</v>
      </c>
      <c r="BM109" s="210">
        <f>Ethernet!M515</f>
        <v>0</v>
      </c>
      <c r="BO109" s="139" t="str">
        <f t="shared" si="177"/>
        <v>3.2T FR 2 km OSFP-XD and TBD</v>
      </c>
      <c r="BP109" s="272"/>
      <c r="BQ109" s="272"/>
      <c r="BR109" s="272"/>
      <c r="BS109" s="272"/>
      <c r="BT109" s="272"/>
      <c r="BU109" s="272"/>
      <c r="BV109" s="272"/>
      <c r="BW109" s="272"/>
      <c r="BX109" s="272"/>
      <c r="BY109" s="272"/>
      <c r="BZ109" s="272"/>
      <c r="CB109" s="139" t="str">
        <f t="shared" si="178"/>
        <v>3.2T FR 2 km OSFP-XD and TBD</v>
      </c>
      <c r="CC109" s="272"/>
      <c r="CD109" s="272"/>
      <c r="CE109" s="272"/>
      <c r="CF109" s="272"/>
      <c r="CG109" s="272"/>
      <c r="CH109" s="272"/>
      <c r="CI109" s="272"/>
      <c r="CJ109" s="272"/>
      <c r="CK109" s="272"/>
      <c r="CL109" s="272"/>
      <c r="CM109" s="272"/>
      <c r="CN109" s="214"/>
      <c r="CP109" s="270"/>
      <c r="CQ109" s="270"/>
      <c r="CR109" s="301"/>
      <c r="CS109" s="293">
        <v>1</v>
      </c>
      <c r="CT109" s="265">
        <v>1</v>
      </c>
      <c r="CU109" s="300">
        <v>1</v>
      </c>
      <c r="CV109" s="295"/>
      <c r="CW109" s="270"/>
      <c r="CX109" s="278"/>
      <c r="CY109" s="284"/>
      <c r="CZ109" s="270"/>
      <c r="DA109" s="278"/>
      <c r="DB109" s="285">
        <v>2</v>
      </c>
      <c r="DC109" s="265">
        <v>0</v>
      </c>
      <c r="DD109" s="300">
        <v>1</v>
      </c>
      <c r="DE109" s="295"/>
      <c r="DF109" s="270"/>
      <c r="DG109" s="278"/>
      <c r="DH109" s="284"/>
      <c r="DI109" s="270"/>
      <c r="DJ109" s="270"/>
      <c r="DL109" s="139" t="str">
        <f t="shared" si="295"/>
        <v>3.2T FR 2 km OSFP-XD and TBD</v>
      </c>
      <c r="DM109" s="210">
        <f t="shared" si="179"/>
        <v>0</v>
      </c>
      <c r="DN109" s="210">
        <f t="shared" si="180"/>
        <v>0</v>
      </c>
      <c r="DO109" s="210">
        <f t="shared" si="181"/>
        <v>0</v>
      </c>
      <c r="DP109" s="210">
        <f t="shared" si="182"/>
        <v>0</v>
      </c>
      <c r="DQ109" s="210">
        <f t="shared" si="183"/>
        <v>0</v>
      </c>
      <c r="DR109" s="210">
        <f t="shared" si="184"/>
        <v>0</v>
      </c>
      <c r="DS109" s="210">
        <f t="shared" si="185"/>
        <v>0</v>
      </c>
      <c r="DT109" s="210">
        <f t="shared" si="186"/>
        <v>0</v>
      </c>
      <c r="DU109" s="210">
        <f t="shared" si="187"/>
        <v>0</v>
      </c>
      <c r="DV109" s="210">
        <f t="shared" si="188"/>
        <v>0</v>
      </c>
      <c r="DW109" s="210">
        <f t="shared" si="189"/>
        <v>0</v>
      </c>
      <c r="DY109" s="139" t="str">
        <f t="shared" si="296"/>
        <v>3.2T FR 2 km OSFP-XD and TBD</v>
      </c>
      <c r="DZ109" s="210">
        <f t="shared" si="190"/>
        <v>0</v>
      </c>
      <c r="EA109" s="210">
        <f t="shared" si="191"/>
        <v>0</v>
      </c>
      <c r="EB109" s="210">
        <f t="shared" si="192"/>
        <v>0</v>
      </c>
      <c r="EC109" s="210">
        <f t="shared" si="193"/>
        <v>0</v>
      </c>
      <c r="ED109" s="210">
        <f t="shared" si="194"/>
        <v>0</v>
      </c>
      <c r="EE109" s="210">
        <f t="shared" si="195"/>
        <v>0</v>
      </c>
      <c r="EF109" s="210">
        <f t="shared" si="196"/>
        <v>0</v>
      </c>
      <c r="EG109" s="210">
        <f t="shared" si="197"/>
        <v>0</v>
      </c>
      <c r="EH109" s="210">
        <f t="shared" si="198"/>
        <v>0</v>
      </c>
      <c r="EI109" s="210">
        <f t="shared" si="199"/>
        <v>0</v>
      </c>
      <c r="EJ109" s="210">
        <f t="shared" si="200"/>
        <v>0</v>
      </c>
      <c r="EL109" s="139" t="str">
        <f t="shared" si="297"/>
        <v>3.2T FR 2 km OSFP-XD and TBD</v>
      </c>
      <c r="EM109" s="210">
        <f t="shared" si="201"/>
        <v>0</v>
      </c>
      <c r="EN109" s="210">
        <f t="shared" si="202"/>
        <v>0</v>
      </c>
      <c r="EO109" s="210">
        <f t="shared" si="203"/>
        <v>0</v>
      </c>
      <c r="EP109" s="210">
        <f t="shared" si="204"/>
        <v>0</v>
      </c>
      <c r="EQ109" s="210">
        <f t="shared" si="205"/>
        <v>0</v>
      </c>
      <c r="ER109" s="210">
        <f t="shared" si="206"/>
        <v>0</v>
      </c>
      <c r="ES109" s="210">
        <f t="shared" si="207"/>
        <v>0</v>
      </c>
      <c r="ET109" s="210">
        <f t="shared" si="208"/>
        <v>0</v>
      </c>
      <c r="EU109" s="210">
        <f t="shared" si="209"/>
        <v>0</v>
      </c>
      <c r="EV109" s="210">
        <f t="shared" si="210"/>
        <v>0</v>
      </c>
      <c r="EW109" s="210">
        <f t="shared" si="211"/>
        <v>0</v>
      </c>
      <c r="EY109" s="139" t="str">
        <f t="shared" si="212"/>
        <v>3.2T FR 2 km OSFP-XD and TBD</v>
      </c>
      <c r="EZ109" s="210">
        <f t="shared" si="298"/>
        <v>0</v>
      </c>
      <c r="FA109" s="210">
        <f t="shared" si="299"/>
        <v>0</v>
      </c>
      <c r="FB109" s="210">
        <f t="shared" si="300"/>
        <v>0</v>
      </c>
      <c r="FC109" s="210">
        <f t="shared" si="301"/>
        <v>0</v>
      </c>
      <c r="FD109" s="210">
        <f t="shared" si="302"/>
        <v>0</v>
      </c>
      <c r="FE109" s="210">
        <f t="shared" si="303"/>
        <v>0</v>
      </c>
      <c r="FF109" s="210">
        <f t="shared" si="304"/>
        <v>0</v>
      </c>
      <c r="FG109" s="210">
        <f t="shared" si="305"/>
        <v>0</v>
      </c>
      <c r="FH109" s="210">
        <f t="shared" si="306"/>
        <v>0</v>
      </c>
      <c r="FI109" s="210">
        <f t="shared" si="307"/>
        <v>0</v>
      </c>
      <c r="FJ109" s="210">
        <f t="shared" si="308"/>
        <v>0</v>
      </c>
      <c r="FL109" s="139" t="str">
        <f t="shared" si="309"/>
        <v>3.2T FR 2 km OSFP-XD and TBD</v>
      </c>
      <c r="FM109" s="233">
        <f t="shared" si="213"/>
        <v>0</v>
      </c>
      <c r="FN109" s="233">
        <f t="shared" si="214"/>
        <v>0</v>
      </c>
      <c r="FO109" s="233">
        <f t="shared" si="215"/>
        <v>0</v>
      </c>
      <c r="FP109" s="233">
        <f t="shared" si="216"/>
        <v>0</v>
      </c>
      <c r="FQ109" s="233">
        <f t="shared" si="217"/>
        <v>0</v>
      </c>
      <c r="FR109" s="233">
        <f t="shared" si="218"/>
        <v>0</v>
      </c>
      <c r="FS109" s="233">
        <f t="shared" si="219"/>
        <v>0</v>
      </c>
      <c r="FT109" s="233">
        <f t="shared" si="220"/>
        <v>0</v>
      </c>
      <c r="FU109" s="233">
        <f t="shared" si="221"/>
        <v>0</v>
      </c>
      <c r="FV109" s="233">
        <f t="shared" si="222"/>
        <v>0</v>
      </c>
      <c r="FW109" s="233">
        <f t="shared" si="223"/>
        <v>0</v>
      </c>
      <c r="FY109" s="139" t="str">
        <f t="shared" si="310"/>
        <v>3.2T FR 2 km OSFP-XD and TBD</v>
      </c>
      <c r="FZ109" s="233">
        <f t="shared" si="224"/>
        <v>0</v>
      </c>
      <c r="GA109" s="233">
        <f t="shared" si="225"/>
        <v>0</v>
      </c>
      <c r="GB109" s="233">
        <f t="shared" si="226"/>
        <v>0</v>
      </c>
      <c r="GC109" s="233">
        <f t="shared" si="227"/>
        <v>0</v>
      </c>
      <c r="GD109" s="233">
        <f t="shared" si="228"/>
        <v>0</v>
      </c>
      <c r="GE109" s="233">
        <f t="shared" si="229"/>
        <v>0</v>
      </c>
      <c r="GF109" s="233">
        <f t="shared" si="230"/>
        <v>0</v>
      </c>
      <c r="GG109" s="233">
        <f t="shared" si="231"/>
        <v>0</v>
      </c>
      <c r="GH109" s="233">
        <f t="shared" si="232"/>
        <v>0</v>
      </c>
      <c r="GI109" s="233">
        <f t="shared" si="233"/>
        <v>0</v>
      </c>
      <c r="GJ109" s="233">
        <f t="shared" si="234"/>
        <v>0</v>
      </c>
      <c r="GL109" s="139" t="str">
        <f t="shared" si="311"/>
        <v>3.2T FR 2 km OSFP-XD and TBD</v>
      </c>
      <c r="GM109" s="310">
        <f t="shared" si="235"/>
        <v>0</v>
      </c>
      <c r="GN109" s="310">
        <f t="shared" si="236"/>
        <v>0</v>
      </c>
      <c r="GO109" s="310">
        <f t="shared" si="237"/>
        <v>0</v>
      </c>
      <c r="GP109" s="310">
        <f t="shared" si="238"/>
        <v>0</v>
      </c>
      <c r="GQ109" s="310">
        <f t="shared" si="239"/>
        <v>0</v>
      </c>
      <c r="GR109" s="310">
        <f t="shared" si="240"/>
        <v>0</v>
      </c>
      <c r="GS109" s="310">
        <f t="shared" si="241"/>
        <v>0</v>
      </c>
      <c r="GT109" s="310">
        <f t="shared" si="242"/>
        <v>0</v>
      </c>
      <c r="GU109" s="310">
        <f t="shared" si="243"/>
        <v>0</v>
      </c>
      <c r="GV109" s="310">
        <f t="shared" si="244"/>
        <v>0</v>
      </c>
      <c r="GW109" s="310">
        <f t="shared" si="245"/>
        <v>0</v>
      </c>
      <c r="GY109" s="139" t="str">
        <f t="shared" si="246"/>
        <v>3.2T FR 2 km OSFP-XD and TBD</v>
      </c>
      <c r="GZ109" s="307" t="str">
        <f>IF(EZ109=0,"",($HE$5*10^-6*Ethernet!P777*'Lenses &amp; detectors'!EZ109))</f>
        <v/>
      </c>
      <c r="HA109" s="307" t="str">
        <f>IF(FA109=0,"",($HE$5*10^-6*Ethernet!Q777*'Lenses &amp; detectors'!FA109))</f>
        <v/>
      </c>
      <c r="HB109" s="307" t="str">
        <f>IF(FB109=0,"",($HE$5*10^-6*Ethernet!R777*'Lenses &amp; detectors'!FB109))</f>
        <v/>
      </c>
      <c r="HC109" s="307" t="str">
        <f>IF(FC109=0,"",($HE$5*10^-6*Ethernet!S777*'Lenses &amp; detectors'!FC109))</f>
        <v/>
      </c>
      <c r="HD109" s="307" t="str">
        <f>IF(FD109=0,"",($HE$5*10^-6*Ethernet!T777*'Lenses &amp; detectors'!FD109))</f>
        <v/>
      </c>
      <c r="HE109" s="307" t="str">
        <f>IF(FE109=0,"",($HE$5*10^-6*Ethernet!U777*'Lenses &amp; detectors'!FE109))</f>
        <v/>
      </c>
      <c r="HF109" s="307" t="str">
        <f>IF(FF109=0,"",($HE$5*10^-6*Ethernet!V777*'Lenses &amp; detectors'!FF109))</f>
        <v/>
      </c>
      <c r="HG109" s="307" t="str">
        <f>IF(FG109=0,"",($HE$5*10^-6*Ethernet!W777*'Lenses &amp; detectors'!FG109))</f>
        <v/>
      </c>
      <c r="HH109" s="307" t="str">
        <f>IF(FH109=0,"",($HE$5*10^-6*Ethernet!X777*'Lenses &amp; detectors'!FH109))</f>
        <v/>
      </c>
      <c r="HI109" s="307" t="str">
        <f>IF(FI109=0,"",($HE$5*10^-6*Ethernet!Y777*'Lenses &amp; detectors'!FI109))</f>
        <v/>
      </c>
      <c r="HJ109" s="307" t="str">
        <f>IF(FJ109=0,"",($HE$5*10^-6*Ethernet!Z777*'Lenses &amp; detectors'!FJ109))</f>
        <v/>
      </c>
      <c r="HL109" s="139" t="str">
        <f t="shared" si="247"/>
        <v>3.2T FR 2 km OSFP-XD and TBD</v>
      </c>
      <c r="HM109" s="233" t="str">
        <f t="shared" si="248"/>
        <v/>
      </c>
      <c r="HN109" s="233" t="str">
        <f t="shared" si="249"/>
        <v/>
      </c>
      <c r="HO109" s="233" t="str">
        <f t="shared" si="250"/>
        <v/>
      </c>
      <c r="HP109" s="233" t="str">
        <f t="shared" si="251"/>
        <v/>
      </c>
      <c r="HQ109" s="233" t="str">
        <f t="shared" si="252"/>
        <v/>
      </c>
      <c r="HR109" s="233" t="str">
        <f t="shared" si="253"/>
        <v/>
      </c>
      <c r="HS109" s="233" t="str">
        <f t="shared" si="254"/>
        <v/>
      </c>
      <c r="HT109" s="233" t="str">
        <f t="shared" si="255"/>
        <v/>
      </c>
      <c r="HU109" s="233" t="str">
        <f t="shared" si="256"/>
        <v/>
      </c>
      <c r="HV109" s="233" t="str">
        <f t="shared" si="257"/>
        <v/>
      </c>
      <c r="HW109" s="233" t="str">
        <f t="shared" si="258"/>
        <v/>
      </c>
      <c r="HY109" s="139" t="str">
        <f t="shared" si="259"/>
        <v>3.2T FR 2 km OSFP-XD and TBD</v>
      </c>
      <c r="HZ109" s="233" t="str">
        <f t="shared" si="260"/>
        <v/>
      </c>
      <c r="IA109" s="233" t="str">
        <f t="shared" si="261"/>
        <v/>
      </c>
      <c r="IB109" s="233" t="str">
        <f t="shared" si="262"/>
        <v/>
      </c>
      <c r="IC109" s="233" t="str">
        <f t="shared" si="263"/>
        <v/>
      </c>
      <c r="ID109" s="233" t="str">
        <f t="shared" si="264"/>
        <v/>
      </c>
      <c r="IE109" s="233" t="str">
        <f t="shared" si="265"/>
        <v/>
      </c>
      <c r="IF109" s="233" t="str">
        <f t="shared" si="266"/>
        <v/>
      </c>
      <c r="IG109" s="233" t="str">
        <f t="shared" si="267"/>
        <v/>
      </c>
      <c r="IH109" s="233" t="str">
        <f t="shared" si="268"/>
        <v/>
      </c>
      <c r="II109" s="233" t="str">
        <f t="shared" si="269"/>
        <v/>
      </c>
      <c r="IJ109" s="233" t="str">
        <f t="shared" si="270"/>
        <v/>
      </c>
      <c r="IL109" s="139" t="str">
        <f t="shared" si="271"/>
        <v>3.2T FR 2 km OSFP-XD and TBD</v>
      </c>
      <c r="IM109" s="233" t="str">
        <f t="shared" si="272"/>
        <v/>
      </c>
      <c r="IN109" s="233" t="str">
        <f t="shared" si="273"/>
        <v/>
      </c>
      <c r="IO109" s="233" t="str">
        <f t="shared" si="274"/>
        <v/>
      </c>
      <c r="IP109" s="233" t="str">
        <f t="shared" si="275"/>
        <v/>
      </c>
      <c r="IQ109" s="233" t="str">
        <f t="shared" si="276"/>
        <v/>
      </c>
      <c r="IR109" s="233" t="str">
        <f t="shared" si="277"/>
        <v/>
      </c>
      <c r="IS109" s="233" t="str">
        <f t="shared" si="278"/>
        <v/>
      </c>
      <c r="IT109" s="233" t="str">
        <f t="shared" si="279"/>
        <v/>
      </c>
      <c r="IU109" s="233" t="str">
        <f t="shared" si="280"/>
        <v/>
      </c>
      <c r="IV109" s="233" t="str">
        <f t="shared" si="281"/>
        <v/>
      </c>
      <c r="IW109" s="233" t="str">
        <f t="shared" si="282"/>
        <v/>
      </c>
      <c r="IY109" s="139" t="str">
        <f t="shared" si="283"/>
        <v>3.2T FR 2 km OSFP-XD and TBD</v>
      </c>
      <c r="IZ109" s="233" t="str">
        <f t="shared" si="284"/>
        <v/>
      </c>
      <c r="JA109" s="233" t="str">
        <f t="shared" si="285"/>
        <v/>
      </c>
      <c r="JB109" s="233" t="str">
        <f t="shared" si="286"/>
        <v/>
      </c>
      <c r="JC109" s="233" t="str">
        <f t="shared" si="287"/>
        <v/>
      </c>
      <c r="JD109" s="233" t="str">
        <f t="shared" si="288"/>
        <v/>
      </c>
      <c r="JE109" s="233" t="str">
        <f t="shared" si="289"/>
        <v/>
      </c>
      <c r="JF109" s="233" t="str">
        <f t="shared" si="290"/>
        <v/>
      </c>
      <c r="JG109" s="233" t="str">
        <f t="shared" si="291"/>
        <v/>
      </c>
      <c r="JH109" s="233" t="str">
        <f t="shared" si="292"/>
        <v/>
      </c>
      <c r="JI109" s="233" t="str">
        <f t="shared" si="293"/>
        <v/>
      </c>
      <c r="JJ109" s="233" t="str">
        <f t="shared" si="294"/>
        <v/>
      </c>
    </row>
    <row r="110" spans="1:270">
      <c r="A110" s="110" t="s">
        <v>34</v>
      </c>
      <c r="B110" s="139" t="str">
        <f>Ethernet!B258</f>
        <v>3.2T LR 10 km OSFP-XD and TBD</v>
      </c>
      <c r="C110" s="210">
        <f>Ethernet!C258</f>
        <v>0</v>
      </c>
      <c r="D110" s="210">
        <f>Ethernet!D258</f>
        <v>0</v>
      </c>
      <c r="E110" s="210">
        <f>Ethernet!E258</f>
        <v>0</v>
      </c>
      <c r="F110" s="210">
        <f>Ethernet!F258</f>
        <v>0</v>
      </c>
      <c r="G110" s="210">
        <f>Ethernet!G258</f>
        <v>0</v>
      </c>
      <c r="H110" s="210">
        <f>Ethernet!H258</f>
        <v>0</v>
      </c>
      <c r="I110" s="210">
        <f>Ethernet!I258</f>
        <v>0</v>
      </c>
      <c r="J110" s="210">
        <f>Ethernet!J258</f>
        <v>0</v>
      </c>
      <c r="K110" s="210">
        <f>Ethernet!K258</f>
        <v>0</v>
      </c>
      <c r="L110" s="210">
        <f>Ethernet!L258</f>
        <v>0</v>
      </c>
      <c r="M110" s="210">
        <f>Ethernet!M258</f>
        <v>0</v>
      </c>
      <c r="O110" s="139" t="str">
        <f t="shared" si="173"/>
        <v>3.2T LR 10 km OSFP-XD and TBD</v>
      </c>
      <c r="P110" s="210">
        <f>Ethernet!C344</f>
        <v>0</v>
      </c>
      <c r="Q110" s="210">
        <f>Ethernet!D344</f>
        <v>0</v>
      </c>
      <c r="R110" s="210">
        <f>Ethernet!E344</f>
        <v>0</v>
      </c>
      <c r="S110" s="210">
        <f>Ethernet!F344</f>
        <v>0</v>
      </c>
      <c r="T110" s="210">
        <f>Ethernet!G344</f>
        <v>0</v>
      </c>
      <c r="U110" s="210">
        <f>Ethernet!H344</f>
        <v>0</v>
      </c>
      <c r="V110" s="210">
        <f>Ethernet!I344</f>
        <v>0</v>
      </c>
      <c r="W110" s="210">
        <f>Ethernet!J344</f>
        <v>0</v>
      </c>
      <c r="X110" s="210">
        <f>Ethernet!K344</f>
        <v>0</v>
      </c>
      <c r="Y110" s="210">
        <f>Ethernet!L344</f>
        <v>0</v>
      </c>
      <c r="Z110" s="210">
        <f>Ethernet!M344</f>
        <v>0</v>
      </c>
      <c r="AB110" s="139" t="str">
        <f t="shared" si="174"/>
        <v>3.2T LR 10 km OSFP-XD and TBD</v>
      </c>
      <c r="AC110" s="210">
        <f>Ethernet!C172</f>
        <v>0</v>
      </c>
      <c r="AD110" s="210">
        <f>Ethernet!D172</f>
        <v>0</v>
      </c>
      <c r="AE110" s="210">
        <f>Ethernet!E172</f>
        <v>0</v>
      </c>
      <c r="AF110" s="210">
        <f>Ethernet!F172</f>
        <v>0</v>
      </c>
      <c r="AG110" s="210">
        <f>Ethernet!G172</f>
        <v>0</v>
      </c>
      <c r="AH110" s="210">
        <f>Ethernet!H172</f>
        <v>0</v>
      </c>
      <c r="AI110" s="210">
        <f>Ethernet!I172</f>
        <v>0</v>
      </c>
      <c r="AJ110" s="210">
        <f>Ethernet!J172</f>
        <v>0</v>
      </c>
      <c r="AK110" s="210">
        <f>Ethernet!K172</f>
        <v>0</v>
      </c>
      <c r="AL110" s="210">
        <f>Ethernet!L172</f>
        <v>0</v>
      </c>
      <c r="AM110" s="210">
        <f>Ethernet!M172</f>
        <v>0</v>
      </c>
      <c r="AO110" s="139" t="str">
        <f t="shared" si="175"/>
        <v>3.2T LR 10 km OSFP-XD and TBD</v>
      </c>
      <c r="AP110" s="210">
        <f>Ethernet!C430</f>
        <v>0</v>
      </c>
      <c r="AQ110" s="210">
        <f>Ethernet!D430</f>
        <v>0</v>
      </c>
      <c r="AR110" s="210">
        <f>Ethernet!E430</f>
        <v>0</v>
      </c>
      <c r="AS110" s="210">
        <f>Ethernet!F430</f>
        <v>0</v>
      </c>
      <c r="AT110" s="210">
        <f>Ethernet!G430</f>
        <v>0</v>
      </c>
      <c r="AU110" s="210">
        <f>Ethernet!H430</f>
        <v>0</v>
      </c>
      <c r="AV110" s="210">
        <f>Ethernet!I430</f>
        <v>0</v>
      </c>
      <c r="AW110" s="210">
        <f>Ethernet!J430</f>
        <v>0</v>
      </c>
      <c r="AX110" s="210">
        <f>Ethernet!K430</f>
        <v>0</v>
      </c>
      <c r="AY110" s="210">
        <f>Ethernet!L430</f>
        <v>0</v>
      </c>
      <c r="AZ110" s="210">
        <f>Ethernet!M430</f>
        <v>0</v>
      </c>
      <c r="BB110" s="139" t="str">
        <f t="shared" si="176"/>
        <v>3.2T LR 10 km OSFP-XD and TBD</v>
      </c>
      <c r="BC110" s="210">
        <f>Ethernet!C516</f>
        <v>0</v>
      </c>
      <c r="BD110" s="210">
        <f>Ethernet!D516</f>
        <v>0</v>
      </c>
      <c r="BE110" s="210">
        <f>Ethernet!E516</f>
        <v>0</v>
      </c>
      <c r="BF110" s="210">
        <f>Ethernet!F516</f>
        <v>0</v>
      </c>
      <c r="BG110" s="210">
        <f>Ethernet!G516</f>
        <v>0</v>
      </c>
      <c r="BH110" s="210">
        <f>Ethernet!H516</f>
        <v>0</v>
      </c>
      <c r="BI110" s="210">
        <f>Ethernet!I516</f>
        <v>0</v>
      </c>
      <c r="BJ110" s="210">
        <f>Ethernet!J516</f>
        <v>0</v>
      </c>
      <c r="BK110" s="210">
        <f>Ethernet!K516</f>
        <v>0</v>
      </c>
      <c r="BL110" s="210">
        <f>Ethernet!L516</f>
        <v>0</v>
      </c>
      <c r="BM110" s="210">
        <f>Ethernet!M516</f>
        <v>0</v>
      </c>
      <c r="BO110" s="139" t="str">
        <f t="shared" si="177"/>
        <v>3.2T LR 10 km OSFP-XD and TBD</v>
      </c>
      <c r="BP110" s="272"/>
      <c r="BQ110" s="272"/>
      <c r="BR110" s="272"/>
      <c r="BS110" s="272"/>
      <c r="BT110" s="272"/>
      <c r="BU110" s="272"/>
      <c r="BV110" s="272"/>
      <c r="BW110" s="272"/>
      <c r="BX110" s="272"/>
      <c r="BY110" s="272"/>
      <c r="BZ110" s="272"/>
      <c r="CB110" s="139" t="str">
        <f t="shared" si="178"/>
        <v>3.2T LR 10 km OSFP-XD and TBD</v>
      </c>
      <c r="CC110" s="272"/>
      <c r="CD110" s="272"/>
      <c r="CE110" s="272"/>
      <c r="CF110" s="272"/>
      <c r="CG110" s="272"/>
      <c r="CH110" s="272"/>
      <c r="CI110" s="272"/>
      <c r="CJ110" s="272"/>
      <c r="CK110" s="272"/>
      <c r="CL110" s="272"/>
      <c r="CM110" s="272"/>
      <c r="CN110" s="214"/>
      <c r="CP110" s="270"/>
      <c r="CQ110" s="270"/>
      <c r="CR110" s="301"/>
      <c r="CS110" s="293">
        <v>1</v>
      </c>
      <c r="CT110" s="265">
        <v>1</v>
      </c>
      <c r="CU110" s="300">
        <v>1</v>
      </c>
      <c r="CV110" s="295"/>
      <c r="CW110" s="270"/>
      <c r="CX110" s="278"/>
      <c r="CY110" s="284"/>
      <c r="CZ110" s="270"/>
      <c r="DA110" s="278"/>
      <c r="DB110" s="285">
        <v>2</v>
      </c>
      <c r="DC110" s="265">
        <v>0</v>
      </c>
      <c r="DD110" s="300">
        <v>1</v>
      </c>
      <c r="DE110" s="295"/>
      <c r="DF110" s="270"/>
      <c r="DG110" s="278"/>
      <c r="DH110" s="284"/>
      <c r="DI110" s="270"/>
      <c r="DJ110" s="270"/>
      <c r="DL110" s="139" t="str">
        <f t="shared" si="295"/>
        <v>3.2T LR 10 km OSFP-XD and TBD</v>
      </c>
      <c r="DM110" s="210">
        <f t="shared" si="179"/>
        <v>0</v>
      </c>
      <c r="DN110" s="210">
        <f t="shared" si="180"/>
        <v>0</v>
      </c>
      <c r="DO110" s="210">
        <f t="shared" si="181"/>
        <v>0</v>
      </c>
      <c r="DP110" s="210">
        <f t="shared" si="182"/>
        <v>0</v>
      </c>
      <c r="DQ110" s="210">
        <f t="shared" si="183"/>
        <v>0</v>
      </c>
      <c r="DR110" s="210">
        <f t="shared" si="184"/>
        <v>0</v>
      </c>
      <c r="DS110" s="210">
        <f t="shared" si="185"/>
        <v>0</v>
      </c>
      <c r="DT110" s="210">
        <f t="shared" si="186"/>
        <v>0</v>
      </c>
      <c r="DU110" s="210">
        <f t="shared" si="187"/>
        <v>0</v>
      </c>
      <c r="DV110" s="210">
        <f t="shared" si="188"/>
        <v>0</v>
      </c>
      <c r="DW110" s="210">
        <f t="shared" si="189"/>
        <v>0</v>
      </c>
      <c r="DY110" s="139" t="str">
        <f t="shared" si="296"/>
        <v>3.2T LR 10 km OSFP-XD and TBD</v>
      </c>
      <c r="DZ110" s="210">
        <f t="shared" si="190"/>
        <v>0</v>
      </c>
      <c r="EA110" s="210">
        <f t="shared" si="191"/>
        <v>0</v>
      </c>
      <c r="EB110" s="210">
        <f t="shared" si="192"/>
        <v>0</v>
      </c>
      <c r="EC110" s="210">
        <f t="shared" si="193"/>
        <v>0</v>
      </c>
      <c r="ED110" s="210">
        <f t="shared" si="194"/>
        <v>0</v>
      </c>
      <c r="EE110" s="210">
        <f t="shared" si="195"/>
        <v>0</v>
      </c>
      <c r="EF110" s="210">
        <f t="shared" si="196"/>
        <v>0</v>
      </c>
      <c r="EG110" s="210">
        <f t="shared" si="197"/>
        <v>0</v>
      </c>
      <c r="EH110" s="210">
        <f t="shared" si="198"/>
        <v>0</v>
      </c>
      <c r="EI110" s="210">
        <f t="shared" si="199"/>
        <v>0</v>
      </c>
      <c r="EJ110" s="210">
        <f t="shared" si="200"/>
        <v>0</v>
      </c>
      <c r="EL110" s="139" t="str">
        <f t="shared" si="297"/>
        <v>3.2T LR 10 km OSFP-XD and TBD</v>
      </c>
      <c r="EM110" s="210">
        <f t="shared" si="201"/>
        <v>0</v>
      </c>
      <c r="EN110" s="210">
        <f t="shared" si="202"/>
        <v>0</v>
      </c>
      <c r="EO110" s="210">
        <f t="shared" si="203"/>
        <v>0</v>
      </c>
      <c r="EP110" s="210">
        <f t="shared" si="204"/>
        <v>0</v>
      </c>
      <c r="EQ110" s="210">
        <f t="shared" si="205"/>
        <v>0</v>
      </c>
      <c r="ER110" s="210">
        <f t="shared" si="206"/>
        <v>0</v>
      </c>
      <c r="ES110" s="210">
        <f t="shared" si="207"/>
        <v>0</v>
      </c>
      <c r="ET110" s="210">
        <f t="shared" si="208"/>
        <v>0</v>
      </c>
      <c r="EU110" s="210">
        <f t="shared" si="209"/>
        <v>0</v>
      </c>
      <c r="EV110" s="210">
        <f t="shared" si="210"/>
        <v>0</v>
      </c>
      <c r="EW110" s="210">
        <f t="shared" si="211"/>
        <v>0</v>
      </c>
      <c r="EY110" s="139" t="str">
        <f t="shared" si="212"/>
        <v>3.2T LR 10 km OSFP-XD and TBD</v>
      </c>
      <c r="EZ110" s="210">
        <f t="shared" si="298"/>
        <v>0</v>
      </c>
      <c r="FA110" s="210">
        <f t="shared" si="299"/>
        <v>0</v>
      </c>
      <c r="FB110" s="210">
        <f t="shared" si="300"/>
        <v>0</v>
      </c>
      <c r="FC110" s="210">
        <f t="shared" si="301"/>
        <v>0</v>
      </c>
      <c r="FD110" s="210">
        <f t="shared" si="302"/>
        <v>0</v>
      </c>
      <c r="FE110" s="210">
        <f t="shared" si="303"/>
        <v>0</v>
      </c>
      <c r="FF110" s="210">
        <f t="shared" si="304"/>
        <v>0</v>
      </c>
      <c r="FG110" s="210">
        <f t="shared" si="305"/>
        <v>0</v>
      </c>
      <c r="FH110" s="210">
        <f t="shared" si="306"/>
        <v>0</v>
      </c>
      <c r="FI110" s="210">
        <f t="shared" si="307"/>
        <v>0</v>
      </c>
      <c r="FJ110" s="210">
        <f t="shared" si="308"/>
        <v>0</v>
      </c>
      <c r="FL110" s="139" t="str">
        <f t="shared" si="309"/>
        <v>3.2T LR 10 km OSFP-XD and TBD</v>
      </c>
      <c r="FM110" s="233">
        <f t="shared" si="213"/>
        <v>0</v>
      </c>
      <c r="FN110" s="233">
        <f t="shared" si="214"/>
        <v>0</v>
      </c>
      <c r="FO110" s="233">
        <f t="shared" si="215"/>
        <v>0</v>
      </c>
      <c r="FP110" s="233">
        <f t="shared" si="216"/>
        <v>0</v>
      </c>
      <c r="FQ110" s="233">
        <f t="shared" si="217"/>
        <v>0</v>
      </c>
      <c r="FR110" s="233">
        <f t="shared" si="218"/>
        <v>0</v>
      </c>
      <c r="FS110" s="233">
        <f t="shared" si="219"/>
        <v>0</v>
      </c>
      <c r="FT110" s="233">
        <f t="shared" si="220"/>
        <v>0</v>
      </c>
      <c r="FU110" s="233">
        <f t="shared" si="221"/>
        <v>0</v>
      </c>
      <c r="FV110" s="233">
        <f t="shared" si="222"/>
        <v>0</v>
      </c>
      <c r="FW110" s="233">
        <f t="shared" si="223"/>
        <v>0</v>
      </c>
      <c r="FY110" s="139" t="str">
        <f t="shared" si="310"/>
        <v>3.2T LR 10 km OSFP-XD and TBD</v>
      </c>
      <c r="FZ110" s="233">
        <f t="shared" si="224"/>
        <v>0</v>
      </c>
      <c r="GA110" s="233">
        <f t="shared" si="225"/>
        <v>0</v>
      </c>
      <c r="GB110" s="233">
        <f t="shared" si="226"/>
        <v>0</v>
      </c>
      <c r="GC110" s="233">
        <f t="shared" si="227"/>
        <v>0</v>
      </c>
      <c r="GD110" s="233">
        <f t="shared" si="228"/>
        <v>0</v>
      </c>
      <c r="GE110" s="233">
        <f t="shared" si="229"/>
        <v>0</v>
      </c>
      <c r="GF110" s="233">
        <f t="shared" si="230"/>
        <v>0</v>
      </c>
      <c r="GG110" s="233">
        <f t="shared" si="231"/>
        <v>0</v>
      </c>
      <c r="GH110" s="233">
        <f t="shared" si="232"/>
        <v>0</v>
      </c>
      <c r="GI110" s="233">
        <f t="shared" si="233"/>
        <v>0</v>
      </c>
      <c r="GJ110" s="233">
        <f t="shared" si="234"/>
        <v>0</v>
      </c>
      <c r="GL110" s="139" t="str">
        <f t="shared" si="311"/>
        <v>3.2T LR 10 km OSFP-XD and TBD</v>
      </c>
      <c r="GM110" s="310">
        <f t="shared" si="235"/>
        <v>0</v>
      </c>
      <c r="GN110" s="310">
        <f t="shared" si="236"/>
        <v>0</v>
      </c>
      <c r="GO110" s="310">
        <f t="shared" si="237"/>
        <v>0</v>
      </c>
      <c r="GP110" s="310">
        <f t="shared" si="238"/>
        <v>0</v>
      </c>
      <c r="GQ110" s="310">
        <f t="shared" si="239"/>
        <v>0</v>
      </c>
      <c r="GR110" s="310">
        <f t="shared" si="240"/>
        <v>0</v>
      </c>
      <c r="GS110" s="310">
        <f t="shared" si="241"/>
        <v>0</v>
      </c>
      <c r="GT110" s="310">
        <f t="shared" si="242"/>
        <v>0</v>
      </c>
      <c r="GU110" s="310">
        <f t="shared" si="243"/>
        <v>0</v>
      </c>
      <c r="GV110" s="310">
        <f t="shared" si="244"/>
        <v>0</v>
      </c>
      <c r="GW110" s="310">
        <f t="shared" si="245"/>
        <v>0</v>
      </c>
      <c r="GY110" s="139" t="str">
        <f t="shared" si="246"/>
        <v>3.2T LR 10 km OSFP-XD and TBD</v>
      </c>
      <c r="GZ110" s="307" t="str">
        <f>IF(EZ110=0,"",($HE$5*10^-6*Ethernet!P778*'Lenses &amp; detectors'!EZ110))</f>
        <v/>
      </c>
      <c r="HA110" s="307" t="str">
        <f>IF(FA110=0,"",($HE$5*10^-6*Ethernet!Q778*'Lenses &amp; detectors'!FA110))</f>
        <v/>
      </c>
      <c r="HB110" s="307" t="str">
        <f>IF(FB110=0,"",($HE$5*10^-6*Ethernet!R778*'Lenses &amp; detectors'!FB110))</f>
        <v/>
      </c>
      <c r="HC110" s="307" t="str">
        <f>IF(FC110=0,"",($HE$5*10^-6*Ethernet!S778*'Lenses &amp; detectors'!FC110))</f>
        <v/>
      </c>
      <c r="HD110" s="307" t="str">
        <f>IF(FD110=0,"",($HE$5*10^-6*Ethernet!T778*'Lenses &amp; detectors'!FD110))</f>
        <v/>
      </c>
      <c r="HE110" s="307" t="str">
        <f>IF(FE110=0,"",($HE$5*10^-6*Ethernet!U778*'Lenses &amp; detectors'!FE110))</f>
        <v/>
      </c>
      <c r="HF110" s="307" t="str">
        <f>IF(FF110=0,"",($HE$5*10^-6*Ethernet!V778*'Lenses &amp; detectors'!FF110))</f>
        <v/>
      </c>
      <c r="HG110" s="307" t="str">
        <f>IF(FG110=0,"",($HE$5*10^-6*Ethernet!W778*'Lenses &amp; detectors'!FG110))</f>
        <v/>
      </c>
      <c r="HH110" s="307" t="str">
        <f>IF(FH110=0,"",($HE$5*10^-6*Ethernet!X778*'Lenses &amp; detectors'!FH110))</f>
        <v/>
      </c>
      <c r="HI110" s="307" t="str">
        <f>IF(FI110=0,"",($HE$5*10^-6*Ethernet!Y778*'Lenses &amp; detectors'!FI110))</f>
        <v/>
      </c>
      <c r="HJ110" s="307" t="str">
        <f>IF(FJ110=0,"",($HE$5*10^-6*Ethernet!Z778*'Lenses &amp; detectors'!FJ110))</f>
        <v/>
      </c>
      <c r="HL110" s="139" t="str">
        <f t="shared" si="247"/>
        <v>3.2T LR 10 km OSFP-XD and TBD</v>
      </c>
      <c r="HM110" s="233" t="str">
        <f t="shared" si="248"/>
        <v/>
      </c>
      <c r="HN110" s="233" t="str">
        <f t="shared" si="249"/>
        <v/>
      </c>
      <c r="HO110" s="233" t="str">
        <f t="shared" si="250"/>
        <v/>
      </c>
      <c r="HP110" s="233" t="str">
        <f t="shared" si="251"/>
        <v/>
      </c>
      <c r="HQ110" s="233" t="str">
        <f t="shared" si="252"/>
        <v/>
      </c>
      <c r="HR110" s="233" t="str">
        <f t="shared" si="253"/>
        <v/>
      </c>
      <c r="HS110" s="233" t="str">
        <f t="shared" si="254"/>
        <v/>
      </c>
      <c r="HT110" s="233" t="str">
        <f t="shared" si="255"/>
        <v/>
      </c>
      <c r="HU110" s="233" t="str">
        <f t="shared" si="256"/>
        <v/>
      </c>
      <c r="HV110" s="233" t="str">
        <f t="shared" si="257"/>
        <v/>
      </c>
      <c r="HW110" s="233" t="str">
        <f t="shared" si="258"/>
        <v/>
      </c>
      <c r="HY110" s="139" t="str">
        <f t="shared" si="259"/>
        <v>3.2T LR 10 km OSFP-XD and TBD</v>
      </c>
      <c r="HZ110" s="233" t="str">
        <f t="shared" si="260"/>
        <v/>
      </c>
      <c r="IA110" s="233" t="str">
        <f t="shared" si="261"/>
        <v/>
      </c>
      <c r="IB110" s="233" t="str">
        <f t="shared" si="262"/>
        <v/>
      </c>
      <c r="IC110" s="233" t="str">
        <f t="shared" si="263"/>
        <v/>
      </c>
      <c r="ID110" s="233" t="str">
        <f t="shared" si="264"/>
        <v/>
      </c>
      <c r="IE110" s="233" t="str">
        <f t="shared" si="265"/>
        <v/>
      </c>
      <c r="IF110" s="233" t="str">
        <f t="shared" si="266"/>
        <v/>
      </c>
      <c r="IG110" s="233" t="str">
        <f t="shared" si="267"/>
        <v/>
      </c>
      <c r="IH110" s="233" t="str">
        <f t="shared" si="268"/>
        <v/>
      </c>
      <c r="II110" s="233" t="str">
        <f t="shared" si="269"/>
        <v/>
      </c>
      <c r="IJ110" s="233" t="str">
        <f t="shared" si="270"/>
        <v/>
      </c>
      <c r="IL110" s="139" t="str">
        <f t="shared" si="271"/>
        <v>3.2T LR 10 km OSFP-XD and TBD</v>
      </c>
      <c r="IM110" s="233" t="str">
        <f t="shared" si="272"/>
        <v/>
      </c>
      <c r="IN110" s="233" t="str">
        <f t="shared" si="273"/>
        <v/>
      </c>
      <c r="IO110" s="233" t="str">
        <f t="shared" si="274"/>
        <v/>
      </c>
      <c r="IP110" s="233" t="str">
        <f t="shared" si="275"/>
        <v/>
      </c>
      <c r="IQ110" s="233" t="str">
        <f t="shared" si="276"/>
        <v/>
      </c>
      <c r="IR110" s="233" t="str">
        <f t="shared" si="277"/>
        <v/>
      </c>
      <c r="IS110" s="233" t="str">
        <f t="shared" si="278"/>
        <v/>
      </c>
      <c r="IT110" s="233" t="str">
        <f t="shared" si="279"/>
        <v/>
      </c>
      <c r="IU110" s="233" t="str">
        <f t="shared" si="280"/>
        <v/>
      </c>
      <c r="IV110" s="233" t="str">
        <f t="shared" si="281"/>
        <v/>
      </c>
      <c r="IW110" s="233" t="str">
        <f t="shared" si="282"/>
        <v/>
      </c>
      <c r="IY110" s="139" t="str">
        <f t="shared" si="283"/>
        <v>3.2T LR 10 km OSFP-XD and TBD</v>
      </c>
      <c r="IZ110" s="233" t="str">
        <f t="shared" si="284"/>
        <v/>
      </c>
      <c r="JA110" s="233" t="str">
        <f t="shared" si="285"/>
        <v/>
      </c>
      <c r="JB110" s="233" t="str">
        <f t="shared" si="286"/>
        <v/>
      </c>
      <c r="JC110" s="233" t="str">
        <f t="shared" si="287"/>
        <v/>
      </c>
      <c r="JD110" s="233" t="str">
        <f t="shared" si="288"/>
        <v/>
      </c>
      <c r="JE110" s="233" t="str">
        <f t="shared" si="289"/>
        <v/>
      </c>
      <c r="JF110" s="233" t="str">
        <f t="shared" si="290"/>
        <v/>
      </c>
      <c r="JG110" s="233" t="str">
        <f t="shared" si="291"/>
        <v/>
      </c>
      <c r="JH110" s="233" t="str">
        <f t="shared" si="292"/>
        <v/>
      </c>
      <c r="JI110" s="233" t="str">
        <f t="shared" si="293"/>
        <v/>
      </c>
      <c r="JJ110" s="233" t="str">
        <f t="shared" si="294"/>
        <v/>
      </c>
    </row>
    <row r="111" spans="1:270">
      <c r="A111" s="110" t="s">
        <v>34</v>
      </c>
      <c r="B111" s="139" t="str">
        <f>Ethernet!B259</f>
        <v>3.2T ER &gt;10 km OSFP-XD and TBD</v>
      </c>
      <c r="C111" s="210">
        <f>Ethernet!C259</f>
        <v>0</v>
      </c>
      <c r="D111" s="210">
        <f>Ethernet!D259</f>
        <v>0</v>
      </c>
      <c r="E111" s="210">
        <f>Ethernet!E259</f>
        <v>0</v>
      </c>
      <c r="F111" s="210">
        <f>Ethernet!F259</f>
        <v>0</v>
      </c>
      <c r="G111" s="210">
        <f>Ethernet!G259</f>
        <v>0</v>
      </c>
      <c r="H111" s="210">
        <f>Ethernet!H259</f>
        <v>0</v>
      </c>
      <c r="I111" s="210">
        <f>Ethernet!I259</f>
        <v>0</v>
      </c>
      <c r="J111" s="210">
        <f>Ethernet!J259</f>
        <v>0</v>
      </c>
      <c r="K111" s="210">
        <f>Ethernet!K259</f>
        <v>0</v>
      </c>
      <c r="L111" s="210">
        <f>Ethernet!L259</f>
        <v>0</v>
      </c>
      <c r="M111" s="210">
        <f>Ethernet!M259</f>
        <v>0</v>
      </c>
      <c r="O111" s="139" t="str">
        <f t="shared" si="173"/>
        <v>3.2T ER &gt;10 km OSFP-XD and TBD</v>
      </c>
      <c r="P111" s="210">
        <f>Ethernet!C345</f>
        <v>0</v>
      </c>
      <c r="Q111" s="210">
        <f>Ethernet!D345</f>
        <v>0</v>
      </c>
      <c r="R111" s="210">
        <f>Ethernet!E345</f>
        <v>0</v>
      </c>
      <c r="S111" s="210">
        <f>Ethernet!F345</f>
        <v>0</v>
      </c>
      <c r="T111" s="210">
        <f>Ethernet!G345</f>
        <v>0</v>
      </c>
      <c r="U111" s="210">
        <f>Ethernet!H345</f>
        <v>0</v>
      </c>
      <c r="V111" s="210">
        <f>Ethernet!I345</f>
        <v>0</v>
      </c>
      <c r="W111" s="210">
        <f>Ethernet!J345</f>
        <v>0</v>
      </c>
      <c r="X111" s="210">
        <f>Ethernet!K345</f>
        <v>0</v>
      </c>
      <c r="Y111" s="210">
        <f>Ethernet!L345</f>
        <v>0</v>
      </c>
      <c r="Z111" s="210">
        <f>Ethernet!M345</f>
        <v>0</v>
      </c>
      <c r="AB111" s="139" t="str">
        <f t="shared" si="174"/>
        <v>3.2T ER &gt;10 km OSFP-XD and TBD</v>
      </c>
      <c r="AC111" s="210">
        <f>Ethernet!C173</f>
        <v>0</v>
      </c>
      <c r="AD111" s="210">
        <f>Ethernet!D173</f>
        <v>0</v>
      </c>
      <c r="AE111" s="210">
        <f>Ethernet!E173</f>
        <v>0</v>
      </c>
      <c r="AF111" s="210">
        <f>Ethernet!F173</f>
        <v>0</v>
      </c>
      <c r="AG111" s="210">
        <f>Ethernet!G173</f>
        <v>0</v>
      </c>
      <c r="AH111" s="210">
        <f>Ethernet!H173</f>
        <v>0</v>
      </c>
      <c r="AI111" s="210">
        <f>Ethernet!I173</f>
        <v>0</v>
      </c>
      <c r="AJ111" s="210">
        <f>Ethernet!J173</f>
        <v>0</v>
      </c>
      <c r="AK111" s="210">
        <f>Ethernet!K173</f>
        <v>0</v>
      </c>
      <c r="AL111" s="210">
        <f>Ethernet!L173</f>
        <v>0</v>
      </c>
      <c r="AM111" s="210">
        <f>Ethernet!M173</f>
        <v>0</v>
      </c>
      <c r="AO111" s="139" t="str">
        <f t="shared" si="175"/>
        <v>3.2T ER &gt;10 km OSFP-XD and TBD</v>
      </c>
      <c r="AP111" s="210">
        <f>Ethernet!C431</f>
        <v>0</v>
      </c>
      <c r="AQ111" s="210">
        <f>Ethernet!D431</f>
        <v>0</v>
      </c>
      <c r="AR111" s="210">
        <f>Ethernet!E431</f>
        <v>0</v>
      </c>
      <c r="AS111" s="210">
        <f>Ethernet!F431</f>
        <v>0</v>
      </c>
      <c r="AT111" s="210">
        <f>Ethernet!G431</f>
        <v>0</v>
      </c>
      <c r="AU111" s="210">
        <f>Ethernet!H431</f>
        <v>0</v>
      </c>
      <c r="AV111" s="210">
        <f>Ethernet!I431</f>
        <v>0</v>
      </c>
      <c r="AW111" s="210">
        <f>Ethernet!J431</f>
        <v>0</v>
      </c>
      <c r="AX111" s="210">
        <f>Ethernet!K431</f>
        <v>0</v>
      </c>
      <c r="AY111" s="210">
        <f>Ethernet!L431</f>
        <v>0</v>
      </c>
      <c r="AZ111" s="210">
        <f>Ethernet!M431</f>
        <v>0</v>
      </c>
      <c r="BB111" s="139" t="str">
        <f t="shared" si="176"/>
        <v>3.2T ER &gt;10 km OSFP-XD and TBD</v>
      </c>
      <c r="BC111" s="210">
        <f>Ethernet!C517</f>
        <v>0</v>
      </c>
      <c r="BD111" s="210">
        <f>Ethernet!D517</f>
        <v>0</v>
      </c>
      <c r="BE111" s="210">
        <f>Ethernet!E517</f>
        <v>0</v>
      </c>
      <c r="BF111" s="210">
        <f>Ethernet!F517</f>
        <v>0</v>
      </c>
      <c r="BG111" s="210">
        <f>Ethernet!G517</f>
        <v>0</v>
      </c>
      <c r="BH111" s="210">
        <f>Ethernet!H517</f>
        <v>0</v>
      </c>
      <c r="BI111" s="210">
        <f>Ethernet!I517</f>
        <v>0</v>
      </c>
      <c r="BJ111" s="210">
        <f>Ethernet!J517</f>
        <v>0</v>
      </c>
      <c r="BK111" s="210">
        <f>Ethernet!K517</f>
        <v>0</v>
      </c>
      <c r="BL111" s="210">
        <f>Ethernet!L517</f>
        <v>0</v>
      </c>
      <c r="BM111" s="210">
        <f>Ethernet!M517</f>
        <v>0</v>
      </c>
      <c r="BO111" s="139" t="str">
        <f t="shared" si="177"/>
        <v>3.2T ER &gt;10 km OSFP-XD and TBD</v>
      </c>
      <c r="BP111" s="272"/>
      <c r="BQ111" s="272"/>
      <c r="BR111" s="272"/>
      <c r="BS111" s="272"/>
      <c r="BT111" s="272"/>
      <c r="BU111" s="272"/>
      <c r="BV111" s="272"/>
      <c r="BW111" s="272"/>
      <c r="BX111" s="272"/>
      <c r="BY111" s="272"/>
      <c r="BZ111" s="272"/>
      <c r="CB111" s="139" t="str">
        <f t="shared" si="178"/>
        <v>3.2T ER &gt;10 km OSFP-XD and TBD</v>
      </c>
      <c r="CC111" s="272"/>
      <c r="CD111" s="272"/>
      <c r="CE111" s="272"/>
      <c r="CF111" s="272"/>
      <c r="CG111" s="272"/>
      <c r="CH111" s="272"/>
      <c r="CI111" s="272"/>
      <c r="CJ111" s="272"/>
      <c r="CK111" s="272"/>
      <c r="CL111" s="272"/>
      <c r="CM111" s="272"/>
      <c r="CN111" s="214"/>
      <c r="CP111" s="270"/>
      <c r="CQ111" s="270"/>
      <c r="CR111" s="301"/>
      <c r="CS111" s="293">
        <v>1</v>
      </c>
      <c r="CT111" s="265">
        <v>1</v>
      </c>
      <c r="CU111" s="300">
        <v>1</v>
      </c>
      <c r="CV111" s="295"/>
      <c r="CW111" s="270"/>
      <c r="CX111" s="278"/>
      <c r="CY111" s="284"/>
      <c r="CZ111" s="270"/>
      <c r="DA111" s="278"/>
      <c r="DB111" s="285">
        <v>2</v>
      </c>
      <c r="DC111" s="265">
        <v>0</v>
      </c>
      <c r="DD111" s="300">
        <v>1</v>
      </c>
      <c r="DE111" s="295"/>
      <c r="DF111" s="270"/>
      <c r="DG111" s="278"/>
      <c r="DH111" s="284"/>
      <c r="DI111" s="270"/>
      <c r="DJ111" s="270"/>
      <c r="DL111" s="139" t="str">
        <f t="shared" si="295"/>
        <v>3.2T ER &gt;10 km OSFP-XD and TBD</v>
      </c>
      <c r="DM111" s="210">
        <f t="shared" si="179"/>
        <v>0</v>
      </c>
      <c r="DN111" s="210">
        <f t="shared" si="180"/>
        <v>0</v>
      </c>
      <c r="DO111" s="210">
        <f t="shared" si="181"/>
        <v>0</v>
      </c>
      <c r="DP111" s="210">
        <f t="shared" si="182"/>
        <v>0</v>
      </c>
      <c r="DQ111" s="210">
        <f t="shared" si="183"/>
        <v>0</v>
      </c>
      <c r="DR111" s="210">
        <f t="shared" si="184"/>
        <v>0</v>
      </c>
      <c r="DS111" s="210">
        <f t="shared" si="185"/>
        <v>0</v>
      </c>
      <c r="DT111" s="210">
        <f t="shared" si="186"/>
        <v>0</v>
      </c>
      <c r="DU111" s="210">
        <f t="shared" si="187"/>
        <v>0</v>
      </c>
      <c r="DV111" s="210">
        <f t="shared" si="188"/>
        <v>0</v>
      </c>
      <c r="DW111" s="210">
        <f t="shared" si="189"/>
        <v>0</v>
      </c>
      <c r="DY111" s="139" t="str">
        <f t="shared" si="296"/>
        <v>3.2T ER &gt;10 km OSFP-XD and TBD</v>
      </c>
      <c r="DZ111" s="210">
        <f t="shared" si="190"/>
        <v>0</v>
      </c>
      <c r="EA111" s="210">
        <f t="shared" si="191"/>
        <v>0</v>
      </c>
      <c r="EB111" s="210">
        <f t="shared" si="192"/>
        <v>0</v>
      </c>
      <c r="EC111" s="210">
        <f t="shared" si="193"/>
        <v>0</v>
      </c>
      <c r="ED111" s="210">
        <f t="shared" si="194"/>
        <v>0</v>
      </c>
      <c r="EE111" s="210">
        <f t="shared" si="195"/>
        <v>0</v>
      </c>
      <c r="EF111" s="210">
        <f t="shared" si="196"/>
        <v>0</v>
      </c>
      <c r="EG111" s="210">
        <f t="shared" si="197"/>
        <v>0</v>
      </c>
      <c r="EH111" s="210">
        <f t="shared" si="198"/>
        <v>0</v>
      </c>
      <c r="EI111" s="210">
        <f t="shared" si="199"/>
        <v>0</v>
      </c>
      <c r="EJ111" s="210">
        <f t="shared" si="200"/>
        <v>0</v>
      </c>
      <c r="EL111" s="139" t="str">
        <f t="shared" si="297"/>
        <v>3.2T ER &gt;10 km OSFP-XD and TBD</v>
      </c>
      <c r="EM111" s="210">
        <f t="shared" si="201"/>
        <v>0</v>
      </c>
      <c r="EN111" s="210">
        <f t="shared" si="202"/>
        <v>0</v>
      </c>
      <c r="EO111" s="210">
        <f t="shared" si="203"/>
        <v>0</v>
      </c>
      <c r="EP111" s="210">
        <f t="shared" si="204"/>
        <v>0</v>
      </c>
      <c r="EQ111" s="210">
        <f t="shared" si="205"/>
        <v>0</v>
      </c>
      <c r="ER111" s="210">
        <f t="shared" si="206"/>
        <v>0</v>
      </c>
      <c r="ES111" s="210">
        <f t="shared" si="207"/>
        <v>0</v>
      </c>
      <c r="ET111" s="210">
        <f t="shared" si="208"/>
        <v>0</v>
      </c>
      <c r="EU111" s="210">
        <f t="shared" si="209"/>
        <v>0</v>
      </c>
      <c r="EV111" s="210">
        <f t="shared" si="210"/>
        <v>0</v>
      </c>
      <c r="EW111" s="210">
        <f t="shared" si="211"/>
        <v>0</v>
      </c>
      <c r="EY111" s="139" t="str">
        <f t="shared" si="212"/>
        <v>3.2T ER &gt;10 km OSFP-XD and TBD</v>
      </c>
      <c r="EZ111" s="210">
        <f t="shared" si="298"/>
        <v>0</v>
      </c>
      <c r="FA111" s="210">
        <f t="shared" si="299"/>
        <v>0</v>
      </c>
      <c r="FB111" s="210">
        <f t="shared" si="300"/>
        <v>0</v>
      </c>
      <c r="FC111" s="210">
        <f t="shared" si="301"/>
        <v>0</v>
      </c>
      <c r="FD111" s="210">
        <f t="shared" si="302"/>
        <v>0</v>
      </c>
      <c r="FE111" s="210">
        <f t="shared" si="303"/>
        <v>0</v>
      </c>
      <c r="FF111" s="210">
        <f t="shared" si="304"/>
        <v>0</v>
      </c>
      <c r="FG111" s="210">
        <f t="shared" si="305"/>
        <v>0</v>
      </c>
      <c r="FH111" s="210">
        <f t="shared" si="306"/>
        <v>0</v>
      </c>
      <c r="FI111" s="210">
        <f t="shared" si="307"/>
        <v>0</v>
      </c>
      <c r="FJ111" s="210">
        <f t="shared" si="308"/>
        <v>0</v>
      </c>
      <c r="FL111" s="139" t="str">
        <f t="shared" si="309"/>
        <v>3.2T ER &gt;10 km OSFP-XD and TBD</v>
      </c>
      <c r="FM111" s="233">
        <f t="shared" si="213"/>
        <v>0</v>
      </c>
      <c r="FN111" s="233">
        <f t="shared" si="214"/>
        <v>0</v>
      </c>
      <c r="FO111" s="233">
        <f t="shared" si="215"/>
        <v>0</v>
      </c>
      <c r="FP111" s="233">
        <f t="shared" si="216"/>
        <v>0</v>
      </c>
      <c r="FQ111" s="233">
        <f t="shared" si="217"/>
        <v>0</v>
      </c>
      <c r="FR111" s="233">
        <f t="shared" si="218"/>
        <v>0</v>
      </c>
      <c r="FS111" s="233">
        <f t="shared" si="219"/>
        <v>0</v>
      </c>
      <c r="FT111" s="233">
        <f t="shared" si="220"/>
        <v>0</v>
      </c>
      <c r="FU111" s="233">
        <f t="shared" si="221"/>
        <v>0</v>
      </c>
      <c r="FV111" s="233">
        <f t="shared" si="222"/>
        <v>0</v>
      </c>
      <c r="FW111" s="233">
        <f t="shared" si="223"/>
        <v>0</v>
      </c>
      <c r="FY111" s="139" t="str">
        <f t="shared" si="310"/>
        <v>3.2T ER &gt;10 km OSFP-XD and TBD</v>
      </c>
      <c r="FZ111" s="233">
        <f t="shared" si="224"/>
        <v>0</v>
      </c>
      <c r="GA111" s="233">
        <f t="shared" si="225"/>
        <v>0</v>
      </c>
      <c r="GB111" s="233">
        <f t="shared" si="226"/>
        <v>0</v>
      </c>
      <c r="GC111" s="233">
        <f t="shared" si="227"/>
        <v>0</v>
      </c>
      <c r="GD111" s="233">
        <f t="shared" si="228"/>
        <v>0</v>
      </c>
      <c r="GE111" s="233">
        <f t="shared" si="229"/>
        <v>0</v>
      </c>
      <c r="GF111" s="233">
        <f t="shared" si="230"/>
        <v>0</v>
      </c>
      <c r="GG111" s="233">
        <f t="shared" si="231"/>
        <v>0</v>
      </c>
      <c r="GH111" s="233">
        <f t="shared" si="232"/>
        <v>0</v>
      </c>
      <c r="GI111" s="233">
        <f t="shared" si="233"/>
        <v>0</v>
      </c>
      <c r="GJ111" s="233">
        <f t="shared" si="234"/>
        <v>0</v>
      </c>
      <c r="GL111" s="139" t="str">
        <f t="shared" si="311"/>
        <v>3.2T ER &gt;10 km OSFP-XD and TBD</v>
      </c>
      <c r="GM111" s="310">
        <f t="shared" si="235"/>
        <v>0</v>
      </c>
      <c r="GN111" s="310">
        <f t="shared" si="236"/>
        <v>0</v>
      </c>
      <c r="GO111" s="310">
        <f t="shared" si="237"/>
        <v>0</v>
      </c>
      <c r="GP111" s="310">
        <f t="shared" si="238"/>
        <v>0</v>
      </c>
      <c r="GQ111" s="310">
        <f t="shared" si="239"/>
        <v>0</v>
      </c>
      <c r="GR111" s="310">
        <f t="shared" si="240"/>
        <v>0</v>
      </c>
      <c r="GS111" s="310">
        <f t="shared" si="241"/>
        <v>0</v>
      </c>
      <c r="GT111" s="310">
        <f t="shared" si="242"/>
        <v>0</v>
      </c>
      <c r="GU111" s="310">
        <f t="shared" si="243"/>
        <v>0</v>
      </c>
      <c r="GV111" s="310">
        <f t="shared" si="244"/>
        <v>0</v>
      </c>
      <c r="GW111" s="310">
        <f t="shared" si="245"/>
        <v>0</v>
      </c>
      <c r="GY111" s="139" t="str">
        <f t="shared" si="246"/>
        <v>3.2T ER &gt;10 km OSFP-XD and TBD</v>
      </c>
      <c r="GZ111" s="307" t="str">
        <f>IF(EZ111=0,"",($HE$5*10^-6*Ethernet!P779*'Lenses &amp; detectors'!EZ111))</f>
        <v/>
      </c>
      <c r="HA111" s="307" t="str">
        <f>IF(FA111=0,"",($HE$5*10^-6*Ethernet!Q779*'Lenses &amp; detectors'!FA111))</f>
        <v/>
      </c>
      <c r="HB111" s="307" t="str">
        <f>IF(FB111=0,"",($HE$5*10^-6*Ethernet!R779*'Lenses &amp; detectors'!FB111))</f>
        <v/>
      </c>
      <c r="HC111" s="307" t="str">
        <f>IF(FC111=0,"",($HE$5*10^-6*Ethernet!S779*'Lenses &amp; detectors'!FC111))</f>
        <v/>
      </c>
      <c r="HD111" s="307" t="str">
        <f>IF(FD111=0,"",($HE$5*10^-6*Ethernet!T779*'Lenses &amp; detectors'!FD111))</f>
        <v/>
      </c>
      <c r="HE111" s="307" t="str">
        <f>IF(FE111=0,"",($HE$5*10^-6*Ethernet!U779*'Lenses &amp; detectors'!FE111))</f>
        <v/>
      </c>
      <c r="HF111" s="307" t="str">
        <f>IF(FF111=0,"",($HE$5*10^-6*Ethernet!V779*'Lenses &amp; detectors'!FF111))</f>
        <v/>
      </c>
      <c r="HG111" s="307" t="str">
        <f>IF(FG111=0,"",($HE$5*10^-6*Ethernet!W779*'Lenses &amp; detectors'!FG111))</f>
        <v/>
      </c>
      <c r="HH111" s="307" t="str">
        <f>IF(FH111=0,"",($HE$5*10^-6*Ethernet!X779*'Lenses &amp; detectors'!FH111))</f>
        <v/>
      </c>
      <c r="HI111" s="307" t="str">
        <f>IF(FI111=0,"",($HE$5*10^-6*Ethernet!Y779*'Lenses &amp; detectors'!FI111))</f>
        <v/>
      </c>
      <c r="HJ111" s="307" t="str">
        <f>IF(FJ111=0,"",($HE$5*10^-6*Ethernet!Z779*'Lenses &amp; detectors'!FJ111))</f>
        <v/>
      </c>
      <c r="HL111" s="139" t="str">
        <f t="shared" si="247"/>
        <v>3.2T ER &gt;10 km OSFP-XD and TBD</v>
      </c>
      <c r="HM111" s="233" t="str">
        <f t="shared" si="248"/>
        <v/>
      </c>
      <c r="HN111" s="233" t="str">
        <f t="shared" si="249"/>
        <v/>
      </c>
      <c r="HO111" s="233" t="str">
        <f t="shared" si="250"/>
        <v/>
      </c>
      <c r="HP111" s="233" t="str">
        <f t="shared" si="251"/>
        <v/>
      </c>
      <c r="HQ111" s="233" t="str">
        <f t="shared" si="252"/>
        <v/>
      </c>
      <c r="HR111" s="233" t="str">
        <f t="shared" si="253"/>
        <v/>
      </c>
      <c r="HS111" s="233" t="str">
        <f t="shared" si="254"/>
        <v/>
      </c>
      <c r="HT111" s="233" t="str">
        <f t="shared" si="255"/>
        <v/>
      </c>
      <c r="HU111" s="233" t="str">
        <f t="shared" si="256"/>
        <v/>
      </c>
      <c r="HV111" s="233" t="str">
        <f t="shared" si="257"/>
        <v/>
      </c>
      <c r="HW111" s="233" t="str">
        <f t="shared" si="258"/>
        <v/>
      </c>
      <c r="HY111" s="139" t="str">
        <f t="shared" si="259"/>
        <v>3.2T ER &gt;10 km OSFP-XD and TBD</v>
      </c>
      <c r="HZ111" s="233" t="str">
        <f t="shared" si="260"/>
        <v/>
      </c>
      <c r="IA111" s="233" t="str">
        <f t="shared" si="261"/>
        <v/>
      </c>
      <c r="IB111" s="233" t="str">
        <f t="shared" si="262"/>
        <v/>
      </c>
      <c r="IC111" s="233" t="str">
        <f t="shared" si="263"/>
        <v/>
      </c>
      <c r="ID111" s="233" t="str">
        <f t="shared" si="264"/>
        <v/>
      </c>
      <c r="IE111" s="233" t="str">
        <f t="shared" si="265"/>
        <v/>
      </c>
      <c r="IF111" s="233" t="str">
        <f t="shared" si="266"/>
        <v/>
      </c>
      <c r="IG111" s="233" t="str">
        <f t="shared" si="267"/>
        <v/>
      </c>
      <c r="IH111" s="233" t="str">
        <f t="shared" si="268"/>
        <v/>
      </c>
      <c r="II111" s="233" t="str">
        <f t="shared" si="269"/>
        <v/>
      </c>
      <c r="IJ111" s="233" t="str">
        <f t="shared" si="270"/>
        <v/>
      </c>
      <c r="IL111" s="139" t="str">
        <f t="shared" si="271"/>
        <v>3.2T ER &gt;10 km OSFP-XD and TBD</v>
      </c>
      <c r="IM111" s="233" t="str">
        <f t="shared" si="272"/>
        <v/>
      </c>
      <c r="IN111" s="233" t="str">
        <f t="shared" si="273"/>
        <v/>
      </c>
      <c r="IO111" s="233" t="str">
        <f t="shared" si="274"/>
        <v/>
      </c>
      <c r="IP111" s="233" t="str">
        <f t="shared" si="275"/>
        <v/>
      </c>
      <c r="IQ111" s="233" t="str">
        <f t="shared" si="276"/>
        <v/>
      </c>
      <c r="IR111" s="233" t="str">
        <f t="shared" si="277"/>
        <v/>
      </c>
      <c r="IS111" s="233" t="str">
        <f t="shared" si="278"/>
        <v/>
      </c>
      <c r="IT111" s="233" t="str">
        <f t="shared" si="279"/>
        <v/>
      </c>
      <c r="IU111" s="233" t="str">
        <f t="shared" si="280"/>
        <v/>
      </c>
      <c r="IV111" s="233" t="str">
        <f t="shared" si="281"/>
        <v/>
      </c>
      <c r="IW111" s="233" t="str">
        <f t="shared" si="282"/>
        <v/>
      </c>
      <c r="IY111" s="139" t="str">
        <f t="shared" si="283"/>
        <v>3.2T ER &gt;10 km OSFP-XD and TBD</v>
      </c>
      <c r="IZ111" s="233" t="str">
        <f t="shared" si="284"/>
        <v/>
      </c>
      <c r="JA111" s="233" t="str">
        <f t="shared" si="285"/>
        <v/>
      </c>
      <c r="JB111" s="233" t="str">
        <f t="shared" si="286"/>
        <v/>
      </c>
      <c r="JC111" s="233" t="str">
        <f t="shared" si="287"/>
        <v/>
      </c>
      <c r="JD111" s="233" t="str">
        <f t="shared" si="288"/>
        <v/>
      </c>
      <c r="JE111" s="233" t="str">
        <f t="shared" si="289"/>
        <v/>
      </c>
      <c r="JF111" s="233" t="str">
        <f t="shared" si="290"/>
        <v/>
      </c>
      <c r="JG111" s="233" t="str">
        <f t="shared" si="291"/>
        <v/>
      </c>
      <c r="JH111" s="233" t="str">
        <f t="shared" si="292"/>
        <v/>
      </c>
      <c r="JI111" s="233" t="str">
        <f t="shared" si="293"/>
        <v/>
      </c>
      <c r="JJ111" s="233" t="str">
        <f t="shared" si="294"/>
        <v/>
      </c>
    </row>
    <row r="112" spans="1:270">
      <c r="A112" s="110" t="s">
        <v>34</v>
      </c>
      <c r="B112" s="139">
        <f>Ethernet!B260</f>
        <v>0</v>
      </c>
      <c r="C112" s="210">
        <f>Ethernet!C260</f>
        <v>0</v>
      </c>
      <c r="D112" s="210">
        <f>Ethernet!D260</f>
        <v>0</v>
      </c>
      <c r="E112" s="210">
        <f>Ethernet!E260</f>
        <v>0</v>
      </c>
      <c r="F112" s="210">
        <f>Ethernet!F260</f>
        <v>0</v>
      </c>
      <c r="G112" s="210">
        <f>Ethernet!G260</f>
        <v>0</v>
      </c>
      <c r="H112" s="210">
        <f>Ethernet!H260</f>
        <v>0</v>
      </c>
      <c r="I112" s="210">
        <f>Ethernet!I260</f>
        <v>0</v>
      </c>
      <c r="J112" s="210">
        <f>Ethernet!J260</f>
        <v>0</v>
      </c>
      <c r="K112" s="210">
        <f>Ethernet!K260</f>
        <v>0</v>
      </c>
      <c r="L112" s="210">
        <f>Ethernet!L260</f>
        <v>0</v>
      </c>
      <c r="M112" s="210">
        <f>Ethernet!M260</f>
        <v>0</v>
      </c>
      <c r="O112" s="139">
        <f t="shared" si="173"/>
        <v>0</v>
      </c>
      <c r="P112" s="210">
        <f>Ethernet!C346</f>
        <v>0</v>
      </c>
      <c r="Q112" s="210">
        <f>Ethernet!D346</f>
        <v>0</v>
      </c>
      <c r="R112" s="210">
        <f>Ethernet!E346</f>
        <v>0</v>
      </c>
      <c r="S112" s="210">
        <f>Ethernet!F346</f>
        <v>0</v>
      </c>
      <c r="T112" s="210">
        <f>Ethernet!G346</f>
        <v>0</v>
      </c>
      <c r="U112" s="210">
        <f>Ethernet!H346</f>
        <v>0</v>
      </c>
      <c r="V112" s="210">
        <f>Ethernet!I346</f>
        <v>0</v>
      </c>
      <c r="W112" s="210">
        <f>Ethernet!J346</f>
        <v>0</v>
      </c>
      <c r="X112" s="210">
        <f>Ethernet!K346</f>
        <v>0</v>
      </c>
      <c r="Y112" s="210">
        <f>Ethernet!L346</f>
        <v>0</v>
      </c>
      <c r="Z112" s="210">
        <f>Ethernet!M346</f>
        <v>0</v>
      </c>
      <c r="AB112" s="139">
        <f t="shared" si="174"/>
        <v>0</v>
      </c>
      <c r="AC112" s="210">
        <f>Ethernet!C174</f>
        <v>0</v>
      </c>
      <c r="AD112" s="210">
        <f>Ethernet!D174</f>
        <v>0</v>
      </c>
      <c r="AE112" s="210">
        <f>Ethernet!E174</f>
        <v>0</v>
      </c>
      <c r="AF112" s="210">
        <f>Ethernet!F174</f>
        <v>0</v>
      </c>
      <c r="AG112" s="210">
        <f>Ethernet!G174</f>
        <v>0</v>
      </c>
      <c r="AH112" s="210">
        <f>Ethernet!H174</f>
        <v>0</v>
      </c>
      <c r="AI112" s="210">
        <f>Ethernet!I174</f>
        <v>0</v>
      </c>
      <c r="AJ112" s="210">
        <f>Ethernet!J174</f>
        <v>0</v>
      </c>
      <c r="AK112" s="210">
        <f>Ethernet!K174</f>
        <v>0</v>
      </c>
      <c r="AL112" s="210">
        <f>Ethernet!L174</f>
        <v>0</v>
      </c>
      <c r="AM112" s="210">
        <f>Ethernet!M174</f>
        <v>0</v>
      </c>
      <c r="AO112" s="139">
        <f t="shared" si="175"/>
        <v>0</v>
      </c>
      <c r="AP112" s="210">
        <f>Ethernet!C432</f>
        <v>0</v>
      </c>
      <c r="AQ112" s="210">
        <f>Ethernet!D432</f>
        <v>0</v>
      </c>
      <c r="AR112" s="210">
        <f>Ethernet!E432</f>
        <v>0</v>
      </c>
      <c r="AS112" s="210">
        <f>Ethernet!F432</f>
        <v>0</v>
      </c>
      <c r="AT112" s="210">
        <f>Ethernet!G432</f>
        <v>0</v>
      </c>
      <c r="AU112" s="210">
        <f>Ethernet!H432</f>
        <v>0</v>
      </c>
      <c r="AV112" s="210">
        <f>Ethernet!I432</f>
        <v>0</v>
      </c>
      <c r="AW112" s="210">
        <f>Ethernet!J432</f>
        <v>0</v>
      </c>
      <c r="AX112" s="210">
        <f>Ethernet!K432</f>
        <v>0</v>
      </c>
      <c r="AY112" s="210">
        <f>Ethernet!L432</f>
        <v>0</v>
      </c>
      <c r="AZ112" s="210">
        <f>Ethernet!M432</f>
        <v>0</v>
      </c>
      <c r="BB112" s="139">
        <f t="shared" si="176"/>
        <v>0</v>
      </c>
      <c r="BC112" s="210">
        <f>Ethernet!AE346</f>
        <v>0</v>
      </c>
      <c r="BD112" s="210">
        <f>Ethernet!AF346</f>
        <v>0</v>
      </c>
      <c r="BE112" s="210">
        <f>Ethernet!AG346</f>
        <v>0</v>
      </c>
      <c r="BF112" s="210">
        <f>Ethernet!AH346</f>
        <v>0</v>
      </c>
      <c r="BG112" s="210">
        <f>Ethernet!AI346</f>
        <v>0</v>
      </c>
      <c r="BH112" s="210">
        <f>Ethernet!AJ346</f>
        <v>0</v>
      </c>
      <c r="BI112" s="210">
        <f>Ethernet!AK346</f>
        <v>0</v>
      </c>
      <c r="BJ112" s="210">
        <f>Ethernet!AL346</f>
        <v>0</v>
      </c>
      <c r="BK112" s="210">
        <f>Ethernet!AM346</f>
        <v>0</v>
      </c>
      <c r="BL112" s="210">
        <f>Ethernet!AN346</f>
        <v>0</v>
      </c>
      <c r="BM112" s="210">
        <f>Ethernet!AO346</f>
        <v>0</v>
      </c>
      <c r="BO112" s="139">
        <f t="shared" si="177"/>
        <v>0</v>
      </c>
      <c r="BP112" s="272"/>
      <c r="BQ112" s="272"/>
      <c r="BR112" s="272"/>
      <c r="BS112" s="272"/>
      <c r="BT112" s="272"/>
      <c r="BU112" s="272"/>
      <c r="BV112" s="272"/>
      <c r="BW112" s="272"/>
      <c r="BX112" s="272"/>
      <c r="BY112" s="272"/>
      <c r="BZ112" s="272"/>
      <c r="CB112" s="139">
        <f t="shared" si="178"/>
        <v>0</v>
      </c>
      <c r="CC112" s="272"/>
      <c r="CD112" s="272"/>
      <c r="CE112" s="272"/>
      <c r="CF112" s="272"/>
      <c r="CG112" s="272"/>
      <c r="CH112" s="272"/>
      <c r="CI112" s="272"/>
      <c r="CJ112" s="272"/>
      <c r="CK112" s="272"/>
      <c r="CL112" s="272"/>
      <c r="CM112" s="272"/>
      <c r="CN112" s="214"/>
      <c r="CP112" s="270"/>
      <c r="CQ112" s="270"/>
      <c r="CR112" s="301"/>
      <c r="CS112" s="293">
        <v>1</v>
      </c>
      <c r="CT112" s="265">
        <v>1</v>
      </c>
      <c r="CU112" s="300">
        <v>1</v>
      </c>
      <c r="CV112" s="295"/>
      <c r="CW112" s="270"/>
      <c r="CX112" s="278"/>
      <c r="CY112" s="284"/>
      <c r="CZ112" s="270"/>
      <c r="DA112" s="278"/>
      <c r="DB112" s="285">
        <v>2</v>
      </c>
      <c r="DC112" s="265">
        <v>0</v>
      </c>
      <c r="DD112" s="300">
        <v>1</v>
      </c>
      <c r="DE112" s="295"/>
      <c r="DF112" s="270"/>
      <c r="DG112" s="278"/>
      <c r="DH112" s="284"/>
      <c r="DI112" s="270"/>
      <c r="DJ112" s="270"/>
      <c r="DL112" s="139">
        <f t="shared" si="295"/>
        <v>0</v>
      </c>
      <c r="DM112" s="210">
        <f t="shared" si="179"/>
        <v>0</v>
      </c>
      <c r="DN112" s="210">
        <f t="shared" si="180"/>
        <v>0</v>
      </c>
      <c r="DO112" s="210">
        <f t="shared" si="181"/>
        <v>0</v>
      </c>
      <c r="DP112" s="210">
        <f t="shared" si="182"/>
        <v>0</v>
      </c>
      <c r="DQ112" s="210">
        <f t="shared" si="183"/>
        <v>0</v>
      </c>
      <c r="DR112" s="210">
        <f t="shared" si="184"/>
        <v>0</v>
      </c>
      <c r="DS112" s="210">
        <f t="shared" si="185"/>
        <v>0</v>
      </c>
      <c r="DT112" s="210">
        <f t="shared" si="186"/>
        <v>0</v>
      </c>
      <c r="DU112" s="210">
        <f t="shared" si="187"/>
        <v>0</v>
      </c>
      <c r="DV112" s="210">
        <f t="shared" si="188"/>
        <v>0</v>
      </c>
      <c r="DW112" s="210">
        <f t="shared" si="189"/>
        <v>0</v>
      </c>
      <c r="DY112" s="139">
        <f t="shared" si="296"/>
        <v>0</v>
      </c>
      <c r="DZ112" s="210">
        <f t="shared" si="190"/>
        <v>0</v>
      </c>
      <c r="EA112" s="210">
        <f t="shared" si="191"/>
        <v>0</v>
      </c>
      <c r="EB112" s="210">
        <f t="shared" si="192"/>
        <v>0</v>
      </c>
      <c r="EC112" s="210">
        <f t="shared" si="193"/>
        <v>0</v>
      </c>
      <c r="ED112" s="210">
        <f t="shared" si="194"/>
        <v>0</v>
      </c>
      <c r="EE112" s="210">
        <f t="shared" si="195"/>
        <v>0</v>
      </c>
      <c r="EF112" s="210">
        <f t="shared" si="196"/>
        <v>0</v>
      </c>
      <c r="EG112" s="210">
        <f t="shared" si="197"/>
        <v>0</v>
      </c>
      <c r="EH112" s="210">
        <f t="shared" si="198"/>
        <v>0</v>
      </c>
      <c r="EI112" s="210">
        <f t="shared" si="199"/>
        <v>0</v>
      </c>
      <c r="EJ112" s="210">
        <f t="shared" si="200"/>
        <v>0</v>
      </c>
      <c r="EL112" s="139">
        <f t="shared" si="297"/>
        <v>0</v>
      </c>
      <c r="EM112" s="210">
        <f t="shared" si="201"/>
        <v>0</v>
      </c>
      <c r="EN112" s="210">
        <f t="shared" si="202"/>
        <v>0</v>
      </c>
      <c r="EO112" s="210">
        <f t="shared" si="203"/>
        <v>0</v>
      </c>
      <c r="EP112" s="210">
        <f t="shared" si="204"/>
        <v>0</v>
      </c>
      <c r="EQ112" s="210">
        <f t="shared" si="205"/>
        <v>0</v>
      </c>
      <c r="ER112" s="210">
        <f t="shared" si="206"/>
        <v>0</v>
      </c>
      <c r="ES112" s="210">
        <f t="shared" si="207"/>
        <v>0</v>
      </c>
      <c r="ET112" s="210">
        <f t="shared" si="208"/>
        <v>0</v>
      </c>
      <c r="EU112" s="210">
        <f t="shared" si="209"/>
        <v>0</v>
      </c>
      <c r="EV112" s="210">
        <f t="shared" si="210"/>
        <v>0</v>
      </c>
      <c r="EW112" s="210">
        <f t="shared" si="211"/>
        <v>0</v>
      </c>
      <c r="EY112" s="139">
        <f t="shared" si="212"/>
        <v>0</v>
      </c>
      <c r="EZ112" s="210">
        <f t="shared" si="298"/>
        <v>0</v>
      </c>
      <c r="FA112" s="210">
        <f t="shared" si="299"/>
        <v>0</v>
      </c>
      <c r="FB112" s="210">
        <f t="shared" si="300"/>
        <v>0</v>
      </c>
      <c r="FC112" s="210">
        <f t="shared" si="301"/>
        <v>0</v>
      </c>
      <c r="FD112" s="210">
        <f t="shared" si="302"/>
        <v>0</v>
      </c>
      <c r="FE112" s="210">
        <f t="shared" si="303"/>
        <v>0</v>
      </c>
      <c r="FF112" s="210">
        <f t="shared" si="304"/>
        <v>0</v>
      </c>
      <c r="FG112" s="210">
        <f t="shared" si="305"/>
        <v>0</v>
      </c>
      <c r="FH112" s="210">
        <f t="shared" si="306"/>
        <v>0</v>
      </c>
      <c r="FI112" s="210">
        <f t="shared" si="307"/>
        <v>0</v>
      </c>
      <c r="FJ112" s="210">
        <f t="shared" si="308"/>
        <v>0</v>
      </c>
      <c r="FL112" s="139">
        <f t="shared" si="309"/>
        <v>0</v>
      </c>
      <c r="FM112" s="233">
        <f t="shared" si="213"/>
        <v>0</v>
      </c>
      <c r="FN112" s="233">
        <f t="shared" si="214"/>
        <v>0</v>
      </c>
      <c r="FO112" s="233">
        <f t="shared" si="215"/>
        <v>0</v>
      </c>
      <c r="FP112" s="233">
        <f t="shared" si="216"/>
        <v>0</v>
      </c>
      <c r="FQ112" s="233">
        <f t="shared" si="217"/>
        <v>0</v>
      </c>
      <c r="FR112" s="233">
        <f t="shared" si="218"/>
        <v>0</v>
      </c>
      <c r="FS112" s="233">
        <f t="shared" si="219"/>
        <v>0</v>
      </c>
      <c r="FT112" s="233">
        <f t="shared" si="220"/>
        <v>0</v>
      </c>
      <c r="FU112" s="233">
        <f t="shared" si="221"/>
        <v>0</v>
      </c>
      <c r="FV112" s="233">
        <f t="shared" si="222"/>
        <v>0</v>
      </c>
      <c r="FW112" s="233">
        <f t="shared" si="223"/>
        <v>0</v>
      </c>
      <c r="FY112" s="139">
        <f t="shared" si="310"/>
        <v>0</v>
      </c>
      <c r="FZ112" s="233">
        <f t="shared" si="224"/>
        <v>0</v>
      </c>
      <c r="GA112" s="233">
        <f t="shared" si="225"/>
        <v>0</v>
      </c>
      <c r="GB112" s="233">
        <f t="shared" si="226"/>
        <v>0</v>
      </c>
      <c r="GC112" s="233">
        <f t="shared" si="227"/>
        <v>0</v>
      </c>
      <c r="GD112" s="233">
        <f t="shared" si="228"/>
        <v>0</v>
      </c>
      <c r="GE112" s="233">
        <f t="shared" si="229"/>
        <v>0</v>
      </c>
      <c r="GF112" s="233">
        <f t="shared" si="230"/>
        <v>0</v>
      </c>
      <c r="GG112" s="233">
        <f t="shared" si="231"/>
        <v>0</v>
      </c>
      <c r="GH112" s="233">
        <f t="shared" si="232"/>
        <v>0</v>
      </c>
      <c r="GI112" s="233">
        <f t="shared" si="233"/>
        <v>0</v>
      </c>
      <c r="GJ112" s="233">
        <f t="shared" si="234"/>
        <v>0</v>
      </c>
      <c r="GL112" s="139">
        <f t="shared" si="311"/>
        <v>0</v>
      </c>
      <c r="GM112" s="310">
        <f t="shared" si="235"/>
        <v>0</v>
      </c>
      <c r="GN112" s="310">
        <f t="shared" si="236"/>
        <v>0</v>
      </c>
      <c r="GO112" s="310">
        <f t="shared" si="237"/>
        <v>0</v>
      </c>
      <c r="GP112" s="310">
        <f t="shared" si="238"/>
        <v>0</v>
      </c>
      <c r="GQ112" s="310">
        <f t="shared" si="239"/>
        <v>0</v>
      </c>
      <c r="GR112" s="310">
        <f t="shared" si="240"/>
        <v>0</v>
      </c>
      <c r="GS112" s="310">
        <f t="shared" si="241"/>
        <v>0</v>
      </c>
      <c r="GT112" s="310">
        <f t="shared" si="242"/>
        <v>0</v>
      </c>
      <c r="GU112" s="310">
        <f t="shared" si="243"/>
        <v>0</v>
      </c>
      <c r="GV112" s="310">
        <f t="shared" si="244"/>
        <v>0</v>
      </c>
      <c r="GW112" s="310">
        <f t="shared" si="245"/>
        <v>0</v>
      </c>
      <c r="GY112" s="139">
        <f t="shared" si="246"/>
        <v>0</v>
      </c>
      <c r="GZ112" s="307" t="str">
        <f>IF(EZ112=0,"",($HE$5*10^-6*Ethernet!P780*'Lenses &amp; detectors'!EZ112))</f>
        <v/>
      </c>
      <c r="HA112" s="307" t="str">
        <f>IF(FA112=0,"",($HE$5*10^-6*Ethernet!Q780*'Lenses &amp; detectors'!FA112))</f>
        <v/>
      </c>
      <c r="HB112" s="307" t="str">
        <f>IF(FB112=0,"",($HE$5*10^-6*Ethernet!R780*'Lenses &amp; detectors'!FB112))</f>
        <v/>
      </c>
      <c r="HC112" s="307" t="str">
        <f>IF(FC112=0,"",($HE$5*10^-6*Ethernet!S780*'Lenses &amp; detectors'!FC112))</f>
        <v/>
      </c>
      <c r="HD112" s="307" t="str">
        <f>IF(FD112=0,"",($HE$5*10^-6*Ethernet!T780*'Lenses &amp; detectors'!FD112))</f>
        <v/>
      </c>
      <c r="HE112" s="307" t="str">
        <f>IF(FE112=0,"",($HE$5*10^-6*Ethernet!U780*'Lenses &amp; detectors'!FE112))</f>
        <v/>
      </c>
      <c r="HF112" s="307" t="str">
        <f>IF(FF112=0,"",($HE$5*10^-6*Ethernet!V780*'Lenses &amp; detectors'!FF112))</f>
        <v/>
      </c>
      <c r="HG112" s="307" t="str">
        <f>IF(FG112=0,"",($HE$5*10^-6*Ethernet!W780*'Lenses &amp; detectors'!FG112))</f>
        <v/>
      </c>
      <c r="HH112" s="307" t="str">
        <f>IF(FH112=0,"",($HE$5*10^-6*Ethernet!X780*'Lenses &amp; detectors'!FH112))</f>
        <v/>
      </c>
      <c r="HI112" s="307" t="str">
        <f>IF(FI112=0,"",($HE$5*10^-6*Ethernet!Y780*'Lenses &amp; detectors'!FI112))</f>
        <v/>
      </c>
      <c r="HJ112" s="307" t="str">
        <f>IF(FJ112=0,"",($HE$5*10^-6*Ethernet!Z780*'Lenses &amp; detectors'!FJ112))</f>
        <v/>
      </c>
      <c r="HL112" s="139">
        <f t="shared" si="247"/>
        <v>0</v>
      </c>
      <c r="HM112" s="233" t="str">
        <f t="shared" si="248"/>
        <v/>
      </c>
      <c r="HN112" s="233" t="str">
        <f t="shared" si="249"/>
        <v/>
      </c>
      <c r="HO112" s="233" t="str">
        <f t="shared" si="250"/>
        <v/>
      </c>
      <c r="HP112" s="233" t="str">
        <f t="shared" si="251"/>
        <v/>
      </c>
      <c r="HQ112" s="233" t="str">
        <f t="shared" si="252"/>
        <v/>
      </c>
      <c r="HR112" s="233" t="str">
        <f t="shared" si="253"/>
        <v/>
      </c>
      <c r="HS112" s="233" t="str">
        <f t="shared" si="254"/>
        <v/>
      </c>
      <c r="HT112" s="233" t="str">
        <f t="shared" si="255"/>
        <v/>
      </c>
      <c r="HU112" s="233" t="str">
        <f t="shared" si="256"/>
        <v/>
      </c>
      <c r="HV112" s="233" t="str">
        <f t="shared" si="257"/>
        <v/>
      </c>
      <c r="HW112" s="233" t="str">
        <f t="shared" si="258"/>
        <v/>
      </c>
      <c r="HY112" s="139">
        <f t="shared" si="259"/>
        <v>0</v>
      </c>
      <c r="HZ112" s="233" t="str">
        <f t="shared" si="260"/>
        <v/>
      </c>
      <c r="IA112" s="233" t="str">
        <f t="shared" si="261"/>
        <v/>
      </c>
      <c r="IB112" s="233" t="str">
        <f t="shared" si="262"/>
        <v/>
      </c>
      <c r="IC112" s="233" t="str">
        <f t="shared" si="263"/>
        <v/>
      </c>
      <c r="ID112" s="233" t="str">
        <f t="shared" si="264"/>
        <v/>
      </c>
      <c r="IE112" s="233" t="str">
        <f t="shared" si="265"/>
        <v/>
      </c>
      <c r="IF112" s="233" t="str">
        <f t="shared" si="266"/>
        <v/>
      </c>
      <c r="IG112" s="233" t="str">
        <f t="shared" si="267"/>
        <v/>
      </c>
      <c r="IH112" s="233" t="str">
        <f t="shared" si="268"/>
        <v/>
      </c>
      <c r="II112" s="233" t="str">
        <f t="shared" si="269"/>
        <v/>
      </c>
      <c r="IJ112" s="233" t="str">
        <f t="shared" si="270"/>
        <v/>
      </c>
      <c r="IL112" s="139">
        <f t="shared" si="271"/>
        <v>0</v>
      </c>
      <c r="IM112" s="233" t="str">
        <f t="shared" si="272"/>
        <v/>
      </c>
      <c r="IN112" s="233" t="str">
        <f t="shared" si="273"/>
        <v/>
      </c>
      <c r="IO112" s="233" t="str">
        <f t="shared" si="274"/>
        <v/>
      </c>
      <c r="IP112" s="233" t="str">
        <f t="shared" si="275"/>
        <v/>
      </c>
      <c r="IQ112" s="233" t="str">
        <f t="shared" si="276"/>
        <v/>
      </c>
      <c r="IR112" s="233" t="str">
        <f t="shared" si="277"/>
        <v/>
      </c>
      <c r="IS112" s="233" t="str">
        <f t="shared" si="278"/>
        <v/>
      </c>
      <c r="IT112" s="233" t="str">
        <f t="shared" si="279"/>
        <v/>
      </c>
      <c r="IU112" s="233" t="str">
        <f t="shared" si="280"/>
        <v/>
      </c>
      <c r="IV112" s="233" t="str">
        <f t="shared" si="281"/>
        <v/>
      </c>
      <c r="IW112" s="233" t="str">
        <f t="shared" si="282"/>
        <v/>
      </c>
      <c r="IY112" s="139">
        <f t="shared" si="283"/>
        <v>0</v>
      </c>
      <c r="IZ112" s="233" t="str">
        <f t="shared" si="284"/>
        <v/>
      </c>
      <c r="JA112" s="233" t="str">
        <f t="shared" si="285"/>
        <v/>
      </c>
      <c r="JB112" s="233" t="str">
        <f t="shared" si="286"/>
        <v/>
      </c>
      <c r="JC112" s="233" t="str">
        <f t="shared" si="287"/>
        <v/>
      </c>
      <c r="JD112" s="233" t="str">
        <f t="shared" si="288"/>
        <v/>
      </c>
      <c r="JE112" s="233" t="str">
        <f t="shared" si="289"/>
        <v/>
      </c>
      <c r="JF112" s="233" t="str">
        <f t="shared" si="290"/>
        <v/>
      </c>
      <c r="JG112" s="233" t="str">
        <f t="shared" si="291"/>
        <v/>
      </c>
      <c r="JH112" s="233" t="str">
        <f t="shared" si="292"/>
        <v/>
      </c>
      <c r="JI112" s="233" t="str">
        <f t="shared" si="293"/>
        <v/>
      </c>
      <c r="JJ112" s="233" t="str">
        <f t="shared" si="294"/>
        <v/>
      </c>
    </row>
    <row r="113" spans="1:270">
      <c r="A113" s="219" t="s">
        <v>34</v>
      </c>
      <c r="B113" s="193">
        <f>Ethernet!B261</f>
        <v>0</v>
      </c>
      <c r="C113" s="215">
        <f>Ethernet!C261</f>
        <v>0</v>
      </c>
      <c r="D113" s="215">
        <f>Ethernet!D261</f>
        <v>0</v>
      </c>
      <c r="E113" s="215">
        <f>Ethernet!E261</f>
        <v>0</v>
      </c>
      <c r="F113" s="215">
        <f>Ethernet!F261</f>
        <v>0</v>
      </c>
      <c r="G113" s="215">
        <f>Ethernet!G261</f>
        <v>0</v>
      </c>
      <c r="H113" s="215">
        <f>Ethernet!H261</f>
        <v>0</v>
      </c>
      <c r="I113" s="215">
        <f>Ethernet!I261</f>
        <v>0</v>
      </c>
      <c r="J113" s="215">
        <f>Ethernet!J261</f>
        <v>0</v>
      </c>
      <c r="K113" s="215">
        <f>Ethernet!K261</f>
        <v>0</v>
      </c>
      <c r="L113" s="215">
        <f>Ethernet!L261</f>
        <v>0</v>
      </c>
      <c r="M113" s="215">
        <f>Ethernet!M261</f>
        <v>0</v>
      </c>
      <c r="O113" s="193">
        <f t="shared" si="173"/>
        <v>0</v>
      </c>
      <c r="P113" s="215">
        <f>Ethernet!C347</f>
        <v>0</v>
      </c>
      <c r="Q113" s="215">
        <f>Ethernet!D347</f>
        <v>0</v>
      </c>
      <c r="R113" s="215">
        <f>Ethernet!E347</f>
        <v>0</v>
      </c>
      <c r="S113" s="215">
        <f>Ethernet!F347</f>
        <v>0</v>
      </c>
      <c r="T113" s="215">
        <f>Ethernet!G347</f>
        <v>0</v>
      </c>
      <c r="U113" s="215">
        <f>Ethernet!H347</f>
        <v>0</v>
      </c>
      <c r="V113" s="215">
        <f>Ethernet!I347</f>
        <v>0</v>
      </c>
      <c r="W113" s="215">
        <f>Ethernet!J347</f>
        <v>0</v>
      </c>
      <c r="X113" s="215">
        <f>Ethernet!K347</f>
        <v>0</v>
      </c>
      <c r="Y113" s="215">
        <f>Ethernet!L347</f>
        <v>0</v>
      </c>
      <c r="Z113" s="215">
        <f>Ethernet!M347</f>
        <v>0</v>
      </c>
      <c r="AB113" s="193">
        <f t="shared" si="174"/>
        <v>0</v>
      </c>
      <c r="AC113" s="215">
        <f>Ethernet!C175</f>
        <v>0</v>
      </c>
      <c r="AD113" s="215">
        <f>Ethernet!D175</f>
        <v>0</v>
      </c>
      <c r="AE113" s="215">
        <f>Ethernet!E175</f>
        <v>0</v>
      </c>
      <c r="AF113" s="215">
        <f>Ethernet!F175</f>
        <v>0</v>
      </c>
      <c r="AG113" s="215">
        <f>Ethernet!G175</f>
        <v>0</v>
      </c>
      <c r="AH113" s="215">
        <f>Ethernet!H175</f>
        <v>0</v>
      </c>
      <c r="AI113" s="215">
        <f>Ethernet!I175</f>
        <v>0</v>
      </c>
      <c r="AJ113" s="215">
        <f>Ethernet!J175</f>
        <v>0</v>
      </c>
      <c r="AK113" s="215">
        <f>Ethernet!K175</f>
        <v>0</v>
      </c>
      <c r="AL113" s="215">
        <f>Ethernet!L175</f>
        <v>0</v>
      </c>
      <c r="AM113" s="215">
        <f>Ethernet!M175</f>
        <v>0</v>
      </c>
      <c r="AO113" s="193">
        <f t="shared" si="175"/>
        <v>0</v>
      </c>
      <c r="AP113" s="215">
        <f>Ethernet!AV261</f>
        <v>0</v>
      </c>
      <c r="AQ113" s="215">
        <f>Ethernet!AW261</f>
        <v>0</v>
      </c>
      <c r="AR113" s="215">
        <f>Ethernet!AX261</f>
        <v>0</v>
      </c>
      <c r="AS113" s="215">
        <f>Ethernet!AY261</f>
        <v>0</v>
      </c>
      <c r="AT113" s="215">
        <f>Ethernet!AZ261</f>
        <v>0</v>
      </c>
      <c r="AU113" s="215">
        <f>Ethernet!BA261</f>
        <v>0</v>
      </c>
      <c r="AV113" s="215">
        <f>Ethernet!BB261</f>
        <v>0</v>
      </c>
      <c r="AW113" s="215">
        <f>Ethernet!BC261</f>
        <v>0</v>
      </c>
      <c r="AX113" s="215">
        <f>Ethernet!BD261</f>
        <v>0</v>
      </c>
      <c r="AY113" s="215">
        <f>Ethernet!BE261</f>
        <v>0</v>
      </c>
      <c r="AZ113" s="215">
        <f>Ethernet!BF261</f>
        <v>0</v>
      </c>
      <c r="BB113" s="193">
        <f t="shared" si="176"/>
        <v>0</v>
      </c>
      <c r="BC113" s="215">
        <f>Ethernet!AE347</f>
        <v>0</v>
      </c>
      <c r="BD113" s="215">
        <f>Ethernet!AF347</f>
        <v>0</v>
      </c>
      <c r="BE113" s="215">
        <f>Ethernet!AG347</f>
        <v>0</v>
      </c>
      <c r="BF113" s="215">
        <f>Ethernet!AH347</f>
        <v>0</v>
      </c>
      <c r="BG113" s="215">
        <f>Ethernet!AI347</f>
        <v>0</v>
      </c>
      <c r="BH113" s="215">
        <f>Ethernet!AJ347</f>
        <v>0</v>
      </c>
      <c r="BI113" s="215">
        <f>Ethernet!AK347</f>
        <v>0</v>
      </c>
      <c r="BJ113" s="215">
        <f>Ethernet!AL347</f>
        <v>0</v>
      </c>
      <c r="BK113" s="215">
        <f>Ethernet!AM347</f>
        <v>0</v>
      </c>
      <c r="BL113" s="215">
        <f>Ethernet!AN347</f>
        <v>0</v>
      </c>
      <c r="BM113" s="215">
        <f>Ethernet!AO347</f>
        <v>0</v>
      </c>
      <c r="BO113" s="193">
        <f t="shared" si="177"/>
        <v>0</v>
      </c>
      <c r="BP113" s="273"/>
      <c r="BQ113" s="273"/>
      <c r="BR113" s="273"/>
      <c r="BS113" s="273"/>
      <c r="BT113" s="273"/>
      <c r="BU113" s="273"/>
      <c r="BV113" s="273"/>
      <c r="BW113" s="273"/>
      <c r="BX113" s="273"/>
      <c r="BY113" s="273"/>
      <c r="BZ113" s="273"/>
      <c r="CB113" s="193">
        <f t="shared" si="178"/>
        <v>0</v>
      </c>
      <c r="CC113" s="273"/>
      <c r="CD113" s="273"/>
      <c r="CE113" s="273"/>
      <c r="CF113" s="273"/>
      <c r="CG113" s="273"/>
      <c r="CH113" s="273"/>
      <c r="CI113" s="273"/>
      <c r="CJ113" s="273"/>
      <c r="CK113" s="273"/>
      <c r="CL113" s="273"/>
      <c r="CM113" s="273"/>
      <c r="CN113" s="214"/>
      <c r="CP113" s="271"/>
      <c r="CQ113" s="271"/>
      <c r="CR113" s="302"/>
      <c r="CS113" s="286">
        <v>1</v>
      </c>
      <c r="CT113" s="266">
        <v>1</v>
      </c>
      <c r="CU113" s="305">
        <v>1</v>
      </c>
      <c r="CV113" s="296"/>
      <c r="CW113" s="271"/>
      <c r="CX113" s="281"/>
      <c r="CY113" s="287"/>
      <c r="CZ113" s="271"/>
      <c r="DA113" s="281"/>
      <c r="DB113" s="286">
        <v>2</v>
      </c>
      <c r="DC113" s="266">
        <v>0</v>
      </c>
      <c r="DD113" s="305">
        <v>1</v>
      </c>
      <c r="DE113" s="296"/>
      <c r="DF113" s="271"/>
      <c r="DG113" s="281"/>
      <c r="DH113" s="287"/>
      <c r="DI113" s="271"/>
      <c r="DJ113" s="271"/>
      <c r="DL113" s="193">
        <f t="shared" si="295"/>
        <v>0</v>
      </c>
      <c r="DM113" s="215">
        <f t="shared" si="179"/>
        <v>0</v>
      </c>
      <c r="DN113" s="215">
        <f t="shared" si="180"/>
        <v>0</v>
      </c>
      <c r="DO113" s="215">
        <f t="shared" si="181"/>
        <v>0</v>
      </c>
      <c r="DP113" s="215">
        <f t="shared" si="182"/>
        <v>0</v>
      </c>
      <c r="DQ113" s="215">
        <f t="shared" si="183"/>
        <v>0</v>
      </c>
      <c r="DR113" s="215">
        <f t="shared" si="184"/>
        <v>0</v>
      </c>
      <c r="DS113" s="215">
        <f t="shared" si="185"/>
        <v>0</v>
      </c>
      <c r="DT113" s="215">
        <f t="shared" si="186"/>
        <v>0</v>
      </c>
      <c r="DU113" s="215">
        <f t="shared" si="187"/>
        <v>0</v>
      </c>
      <c r="DV113" s="215">
        <f t="shared" si="188"/>
        <v>0</v>
      </c>
      <c r="DW113" s="215">
        <f t="shared" si="189"/>
        <v>0</v>
      </c>
      <c r="DY113" s="193">
        <f t="shared" si="296"/>
        <v>0</v>
      </c>
      <c r="DZ113" s="215">
        <f t="shared" si="190"/>
        <v>0</v>
      </c>
      <c r="EA113" s="215">
        <f t="shared" si="191"/>
        <v>0</v>
      </c>
      <c r="EB113" s="215">
        <f t="shared" si="192"/>
        <v>0</v>
      </c>
      <c r="EC113" s="215">
        <f t="shared" si="193"/>
        <v>0</v>
      </c>
      <c r="ED113" s="215">
        <f t="shared" si="194"/>
        <v>0</v>
      </c>
      <c r="EE113" s="215">
        <f t="shared" si="195"/>
        <v>0</v>
      </c>
      <c r="EF113" s="215">
        <f t="shared" si="196"/>
        <v>0</v>
      </c>
      <c r="EG113" s="215">
        <f t="shared" si="197"/>
        <v>0</v>
      </c>
      <c r="EH113" s="215">
        <f t="shared" si="198"/>
        <v>0</v>
      </c>
      <c r="EI113" s="215">
        <f t="shared" si="199"/>
        <v>0</v>
      </c>
      <c r="EJ113" s="215">
        <f t="shared" si="200"/>
        <v>0</v>
      </c>
      <c r="EL113" s="193">
        <f t="shared" si="297"/>
        <v>0</v>
      </c>
      <c r="EM113" s="215">
        <f t="shared" si="201"/>
        <v>0</v>
      </c>
      <c r="EN113" s="215">
        <f t="shared" si="202"/>
        <v>0</v>
      </c>
      <c r="EO113" s="215">
        <f t="shared" si="203"/>
        <v>0</v>
      </c>
      <c r="EP113" s="215">
        <f t="shared" si="204"/>
        <v>0</v>
      </c>
      <c r="EQ113" s="215">
        <f t="shared" si="205"/>
        <v>0</v>
      </c>
      <c r="ER113" s="215">
        <f t="shared" si="206"/>
        <v>0</v>
      </c>
      <c r="ES113" s="215">
        <f t="shared" si="207"/>
        <v>0</v>
      </c>
      <c r="ET113" s="215">
        <f t="shared" si="208"/>
        <v>0</v>
      </c>
      <c r="EU113" s="215">
        <f t="shared" si="209"/>
        <v>0</v>
      </c>
      <c r="EV113" s="215">
        <f t="shared" si="210"/>
        <v>0</v>
      </c>
      <c r="EW113" s="215">
        <f t="shared" si="211"/>
        <v>0</v>
      </c>
      <c r="EY113" s="193">
        <f t="shared" si="212"/>
        <v>0</v>
      </c>
      <c r="EZ113" s="215">
        <f t="shared" si="298"/>
        <v>0</v>
      </c>
      <c r="FA113" s="215">
        <f t="shared" si="299"/>
        <v>0</v>
      </c>
      <c r="FB113" s="215">
        <f t="shared" si="300"/>
        <v>0</v>
      </c>
      <c r="FC113" s="215">
        <f t="shared" si="301"/>
        <v>0</v>
      </c>
      <c r="FD113" s="215">
        <f t="shared" si="302"/>
        <v>0</v>
      </c>
      <c r="FE113" s="215">
        <f t="shared" si="303"/>
        <v>0</v>
      </c>
      <c r="FF113" s="215">
        <f t="shared" si="304"/>
        <v>0</v>
      </c>
      <c r="FG113" s="215">
        <f t="shared" si="305"/>
        <v>0</v>
      </c>
      <c r="FH113" s="215">
        <f t="shared" si="306"/>
        <v>0</v>
      </c>
      <c r="FI113" s="215">
        <f t="shared" si="307"/>
        <v>0</v>
      </c>
      <c r="FJ113" s="215">
        <f t="shared" si="308"/>
        <v>0</v>
      </c>
      <c r="FL113" s="193">
        <f t="shared" si="309"/>
        <v>0</v>
      </c>
      <c r="FM113" s="234">
        <f t="shared" si="213"/>
        <v>0</v>
      </c>
      <c r="FN113" s="234">
        <f t="shared" si="214"/>
        <v>0</v>
      </c>
      <c r="FO113" s="234">
        <f t="shared" si="215"/>
        <v>0</v>
      </c>
      <c r="FP113" s="234">
        <f t="shared" si="216"/>
        <v>0</v>
      </c>
      <c r="FQ113" s="234">
        <f t="shared" si="217"/>
        <v>0</v>
      </c>
      <c r="FR113" s="234">
        <f t="shared" si="218"/>
        <v>0</v>
      </c>
      <c r="FS113" s="234">
        <f t="shared" si="219"/>
        <v>0</v>
      </c>
      <c r="FT113" s="234">
        <f t="shared" si="220"/>
        <v>0</v>
      </c>
      <c r="FU113" s="234">
        <f t="shared" si="221"/>
        <v>0</v>
      </c>
      <c r="FV113" s="234">
        <f t="shared" si="222"/>
        <v>0</v>
      </c>
      <c r="FW113" s="234">
        <f t="shared" si="223"/>
        <v>0</v>
      </c>
      <c r="FY113" s="193">
        <f t="shared" si="310"/>
        <v>0</v>
      </c>
      <c r="FZ113" s="234">
        <f t="shared" si="224"/>
        <v>0</v>
      </c>
      <c r="GA113" s="234">
        <f t="shared" si="225"/>
        <v>0</v>
      </c>
      <c r="GB113" s="234">
        <f t="shared" si="226"/>
        <v>0</v>
      </c>
      <c r="GC113" s="234">
        <f t="shared" si="227"/>
        <v>0</v>
      </c>
      <c r="GD113" s="234">
        <f t="shared" si="228"/>
        <v>0</v>
      </c>
      <c r="GE113" s="234">
        <f t="shared" si="229"/>
        <v>0</v>
      </c>
      <c r="GF113" s="234">
        <f t="shared" si="230"/>
        <v>0</v>
      </c>
      <c r="GG113" s="234">
        <f t="shared" si="231"/>
        <v>0</v>
      </c>
      <c r="GH113" s="234">
        <f t="shared" si="232"/>
        <v>0</v>
      </c>
      <c r="GI113" s="234">
        <f t="shared" si="233"/>
        <v>0</v>
      </c>
      <c r="GJ113" s="234">
        <f t="shared" si="234"/>
        <v>0</v>
      </c>
      <c r="GL113" s="193">
        <f t="shared" si="311"/>
        <v>0</v>
      </c>
      <c r="GM113" s="215">
        <f t="shared" si="235"/>
        <v>0</v>
      </c>
      <c r="GN113" s="215">
        <f t="shared" si="236"/>
        <v>0</v>
      </c>
      <c r="GO113" s="215">
        <f t="shared" si="237"/>
        <v>0</v>
      </c>
      <c r="GP113" s="215">
        <f t="shared" si="238"/>
        <v>0</v>
      </c>
      <c r="GQ113" s="215">
        <f t="shared" si="239"/>
        <v>0</v>
      </c>
      <c r="GR113" s="215">
        <f t="shared" si="240"/>
        <v>0</v>
      </c>
      <c r="GS113" s="215">
        <f t="shared" si="241"/>
        <v>0</v>
      </c>
      <c r="GT113" s="215">
        <f t="shared" si="242"/>
        <v>0</v>
      </c>
      <c r="GU113" s="215">
        <f t="shared" si="243"/>
        <v>0</v>
      </c>
      <c r="GV113" s="215">
        <f t="shared" si="244"/>
        <v>0</v>
      </c>
      <c r="GW113" s="215">
        <f t="shared" si="245"/>
        <v>0</v>
      </c>
      <c r="GY113" s="193">
        <f t="shared" si="246"/>
        <v>0</v>
      </c>
      <c r="GZ113" s="308" t="str">
        <f>IF(EZ113=0,"",($HE$5*10^-6*Ethernet!P781*'Lenses &amp; detectors'!EZ113))</f>
        <v/>
      </c>
      <c r="HA113" s="308" t="str">
        <f>IF(FA113=0,"",($HE$5*10^-6*Ethernet!Q781*'Lenses &amp; detectors'!FA113))</f>
        <v/>
      </c>
      <c r="HB113" s="308" t="str">
        <f>IF(FB113=0,"",($HE$5*10^-6*Ethernet!R781*'Lenses &amp; detectors'!FB113))</f>
        <v/>
      </c>
      <c r="HC113" s="308" t="str">
        <f>IF(FC113=0,"",($HE$5*10^-6*Ethernet!S781*'Lenses &amp; detectors'!FC113))</f>
        <v/>
      </c>
      <c r="HD113" s="308" t="str">
        <f>IF(FD113=0,"",($HE$5*10^-6*Ethernet!T781*'Lenses &amp; detectors'!FD113))</f>
        <v/>
      </c>
      <c r="HE113" s="308" t="str">
        <f>IF(FE113=0,"",($HE$5*10^-6*Ethernet!U781*'Lenses &amp; detectors'!FE113))</f>
        <v/>
      </c>
      <c r="HF113" s="308" t="str">
        <f>IF(FF113=0,"",($HE$5*10^-6*Ethernet!V781*'Lenses &amp; detectors'!FF113))</f>
        <v/>
      </c>
      <c r="HG113" s="308" t="str">
        <f>IF(FG113=0,"",($HE$5*10^-6*Ethernet!W781*'Lenses &amp; detectors'!FG113))</f>
        <v/>
      </c>
      <c r="HH113" s="308" t="str">
        <f>IF(FH113=0,"",($HE$5*10^-6*Ethernet!X781*'Lenses &amp; detectors'!FH113))</f>
        <v/>
      </c>
      <c r="HI113" s="308" t="str">
        <f>IF(FI113=0,"",($HE$5*10^-6*Ethernet!Y781*'Lenses &amp; detectors'!FI113))</f>
        <v/>
      </c>
      <c r="HJ113" s="308" t="str">
        <f>IF(FJ113=0,"",($HE$5*10^-6*Ethernet!Z781*'Lenses &amp; detectors'!FJ113))</f>
        <v/>
      </c>
      <c r="HL113" s="193">
        <f t="shared" si="247"/>
        <v>0</v>
      </c>
      <c r="HM113" s="234" t="str">
        <f t="shared" si="248"/>
        <v/>
      </c>
      <c r="HN113" s="234" t="str">
        <f t="shared" si="249"/>
        <v/>
      </c>
      <c r="HO113" s="234" t="str">
        <f t="shared" si="250"/>
        <v/>
      </c>
      <c r="HP113" s="234" t="str">
        <f t="shared" si="251"/>
        <v/>
      </c>
      <c r="HQ113" s="234" t="str">
        <f t="shared" si="252"/>
        <v/>
      </c>
      <c r="HR113" s="234" t="str">
        <f t="shared" si="253"/>
        <v/>
      </c>
      <c r="HS113" s="234" t="str">
        <f t="shared" si="254"/>
        <v/>
      </c>
      <c r="HT113" s="234" t="str">
        <f t="shared" si="255"/>
        <v/>
      </c>
      <c r="HU113" s="234" t="str">
        <f t="shared" si="256"/>
        <v/>
      </c>
      <c r="HV113" s="234" t="str">
        <f t="shared" si="257"/>
        <v/>
      </c>
      <c r="HW113" s="234" t="str">
        <f t="shared" si="258"/>
        <v/>
      </c>
      <c r="HY113" s="193">
        <f t="shared" si="259"/>
        <v>0</v>
      </c>
      <c r="HZ113" s="234" t="str">
        <f t="shared" si="260"/>
        <v/>
      </c>
      <c r="IA113" s="234" t="str">
        <f t="shared" si="261"/>
        <v/>
      </c>
      <c r="IB113" s="234" t="str">
        <f t="shared" si="262"/>
        <v/>
      </c>
      <c r="IC113" s="234" t="str">
        <f t="shared" si="263"/>
        <v/>
      </c>
      <c r="ID113" s="234" t="str">
        <f t="shared" si="264"/>
        <v/>
      </c>
      <c r="IE113" s="234" t="str">
        <f t="shared" si="265"/>
        <v/>
      </c>
      <c r="IF113" s="234" t="str">
        <f t="shared" si="266"/>
        <v/>
      </c>
      <c r="IG113" s="234" t="str">
        <f t="shared" si="267"/>
        <v/>
      </c>
      <c r="IH113" s="234" t="str">
        <f t="shared" si="268"/>
        <v/>
      </c>
      <c r="II113" s="234" t="str">
        <f t="shared" si="269"/>
        <v/>
      </c>
      <c r="IJ113" s="234" t="str">
        <f t="shared" si="270"/>
        <v/>
      </c>
      <c r="IL113" s="193">
        <f t="shared" si="271"/>
        <v>0</v>
      </c>
      <c r="IM113" s="316" t="str">
        <f t="shared" si="272"/>
        <v/>
      </c>
      <c r="IN113" s="316" t="str">
        <f t="shared" si="273"/>
        <v/>
      </c>
      <c r="IO113" s="316" t="str">
        <f t="shared" si="274"/>
        <v/>
      </c>
      <c r="IP113" s="316" t="str">
        <f t="shared" si="275"/>
        <v/>
      </c>
      <c r="IQ113" s="316" t="str">
        <f t="shared" si="276"/>
        <v/>
      </c>
      <c r="IR113" s="316" t="str">
        <f t="shared" si="277"/>
        <v/>
      </c>
      <c r="IS113" s="316" t="str">
        <f t="shared" si="278"/>
        <v/>
      </c>
      <c r="IT113" s="316" t="str">
        <f t="shared" si="279"/>
        <v/>
      </c>
      <c r="IU113" s="316" t="str">
        <f t="shared" si="280"/>
        <v/>
      </c>
      <c r="IV113" s="316" t="str">
        <f t="shared" si="281"/>
        <v/>
      </c>
      <c r="IW113" s="316" t="str">
        <f t="shared" si="282"/>
        <v/>
      </c>
      <c r="IY113" s="193">
        <f t="shared" si="283"/>
        <v>0</v>
      </c>
      <c r="IZ113" s="316" t="str">
        <f t="shared" si="284"/>
        <v/>
      </c>
      <c r="JA113" s="316" t="str">
        <f t="shared" si="285"/>
        <v/>
      </c>
      <c r="JB113" s="316" t="str">
        <f t="shared" si="286"/>
        <v/>
      </c>
      <c r="JC113" s="316" t="str">
        <f t="shared" si="287"/>
        <v/>
      </c>
      <c r="JD113" s="316" t="str">
        <f t="shared" si="288"/>
        <v/>
      </c>
      <c r="JE113" s="316" t="str">
        <f t="shared" si="289"/>
        <v/>
      </c>
      <c r="JF113" s="316" t="str">
        <f t="shared" si="290"/>
        <v/>
      </c>
      <c r="JG113" s="316" t="str">
        <f t="shared" si="291"/>
        <v/>
      </c>
      <c r="JH113" s="316" t="str">
        <f t="shared" si="292"/>
        <v/>
      </c>
      <c r="JI113" s="316" t="str">
        <f t="shared" si="293"/>
        <v/>
      </c>
      <c r="JJ113" s="316" t="str">
        <f t="shared" si="294"/>
        <v/>
      </c>
    </row>
    <row r="114" spans="1:270">
      <c r="A114" s="110" t="s">
        <v>115</v>
      </c>
      <c r="B114" s="139" t="str">
        <f>FibreChannel!B38</f>
        <v>8 Gbps 100 m SFP+</v>
      </c>
      <c r="C114" s="210">
        <f>FibreChannel!C38</f>
        <v>0</v>
      </c>
      <c r="D114" s="210">
        <f>FibreChannel!D38</f>
        <v>0</v>
      </c>
      <c r="E114" s="210">
        <f>FibreChannel!E38</f>
        <v>0</v>
      </c>
      <c r="F114" s="210">
        <f>FibreChannel!F38</f>
        <v>0</v>
      </c>
      <c r="G114" s="210">
        <f>FibreChannel!G38</f>
        <v>0</v>
      </c>
      <c r="H114" s="210">
        <f>FibreChannel!H38</f>
        <v>0</v>
      </c>
      <c r="I114" s="210">
        <f>FibreChannel!I38</f>
        <v>0</v>
      </c>
      <c r="J114" s="210">
        <f>FibreChannel!J38</f>
        <v>0</v>
      </c>
      <c r="K114" s="210">
        <f>FibreChannel!K38</f>
        <v>0</v>
      </c>
      <c r="L114" s="210">
        <f>FibreChannel!L38</f>
        <v>0</v>
      </c>
      <c r="M114" s="210">
        <f>FibreChannel!M38</f>
        <v>0</v>
      </c>
      <c r="O114" s="139" t="str">
        <f t="shared" si="173"/>
        <v>8 Gbps 100 m SFP+</v>
      </c>
      <c r="P114" s="210">
        <f>FibreChannel!C52</f>
        <v>0</v>
      </c>
      <c r="Q114" s="210">
        <f>FibreChannel!D52</f>
        <v>0</v>
      </c>
      <c r="R114" s="210">
        <f>FibreChannel!E52</f>
        <v>0</v>
      </c>
      <c r="S114" s="210">
        <f>FibreChannel!F52</f>
        <v>0</v>
      </c>
      <c r="T114" s="210">
        <f>FibreChannel!G52</f>
        <v>0</v>
      </c>
      <c r="U114" s="210">
        <f>FibreChannel!H52</f>
        <v>0</v>
      </c>
      <c r="V114" s="210">
        <f>FibreChannel!I52</f>
        <v>0</v>
      </c>
      <c r="W114" s="210">
        <f>FibreChannel!J52</f>
        <v>0</v>
      </c>
      <c r="X114" s="210">
        <f>FibreChannel!K52</f>
        <v>0</v>
      </c>
      <c r="Y114" s="210">
        <f>FibreChannel!L52</f>
        <v>0</v>
      </c>
      <c r="Z114" s="210">
        <f>FibreChannel!M52</f>
        <v>0</v>
      </c>
      <c r="AB114" s="139" t="str">
        <f t="shared" si="174"/>
        <v>8 Gbps 100 m SFP+</v>
      </c>
      <c r="AC114" s="210">
        <f>FibreChannel!C24</f>
        <v>0</v>
      </c>
      <c r="AD114" s="210">
        <f>FibreChannel!D24</f>
        <v>0</v>
      </c>
      <c r="AE114" s="210">
        <f>FibreChannel!E24</f>
        <v>0</v>
      </c>
      <c r="AF114" s="210">
        <f>FibreChannel!F24</f>
        <v>0</v>
      </c>
      <c r="AG114" s="210">
        <f>FibreChannel!G24</f>
        <v>0</v>
      </c>
      <c r="AH114" s="210">
        <f>FibreChannel!H24</f>
        <v>0</v>
      </c>
      <c r="AI114" s="210">
        <f>FibreChannel!I24</f>
        <v>0</v>
      </c>
      <c r="AJ114" s="210">
        <f>FibreChannel!J24</f>
        <v>0</v>
      </c>
      <c r="AK114" s="210">
        <f>FibreChannel!K24</f>
        <v>0</v>
      </c>
      <c r="AL114" s="210">
        <f>FibreChannel!L24</f>
        <v>0</v>
      </c>
      <c r="AM114" s="210">
        <f>FibreChannel!M24</f>
        <v>0</v>
      </c>
      <c r="AO114" s="139" t="str">
        <f t="shared" si="175"/>
        <v>8 Gbps 100 m SFP+</v>
      </c>
      <c r="AP114" s="210">
        <f>FibreChannel!C66</f>
        <v>1265392</v>
      </c>
      <c r="AQ114" s="210">
        <f>FibreChannel!D66</f>
        <v>461468.5</v>
      </c>
      <c r="AR114" s="210">
        <f>FibreChannel!E66</f>
        <v>0</v>
      </c>
      <c r="AS114" s="210">
        <f>FibreChannel!F66</f>
        <v>0</v>
      </c>
      <c r="AT114" s="210">
        <f>FibreChannel!G66</f>
        <v>0</v>
      </c>
      <c r="AU114" s="210">
        <f>FibreChannel!H66</f>
        <v>0</v>
      </c>
      <c r="AV114" s="210">
        <f>FibreChannel!I66</f>
        <v>0</v>
      </c>
      <c r="AW114" s="210">
        <f>FibreChannel!J66</f>
        <v>0</v>
      </c>
      <c r="AX114" s="210">
        <f>FibreChannel!K66</f>
        <v>0</v>
      </c>
      <c r="AY114" s="210">
        <f>FibreChannel!L66</f>
        <v>0</v>
      </c>
      <c r="AZ114" s="210">
        <f>FibreChannel!M66</f>
        <v>0</v>
      </c>
      <c r="BB114" s="139" t="str">
        <f t="shared" si="176"/>
        <v>8 Gbps 100 m SFP+</v>
      </c>
      <c r="BC114" s="210">
        <f>FibreChannel!C80</f>
        <v>0</v>
      </c>
      <c r="BD114" s="210">
        <f>FibreChannel!D80</f>
        <v>0</v>
      </c>
      <c r="BE114" s="210">
        <f>FibreChannel!E80</f>
        <v>0</v>
      </c>
      <c r="BF114" s="210">
        <f>FibreChannel!F80</f>
        <v>0</v>
      </c>
      <c r="BG114" s="210">
        <f>FibreChannel!G80</f>
        <v>0</v>
      </c>
      <c r="BH114" s="210">
        <f>FibreChannel!H80</f>
        <v>0</v>
      </c>
      <c r="BI114" s="210">
        <f>FibreChannel!I80</f>
        <v>0</v>
      </c>
      <c r="BJ114" s="210">
        <f>FibreChannel!J80</f>
        <v>0</v>
      </c>
      <c r="BK114" s="210">
        <f>FibreChannel!K80</f>
        <v>0</v>
      </c>
      <c r="BL114" s="210">
        <f>FibreChannel!L80</f>
        <v>0</v>
      </c>
      <c r="BM114" s="210">
        <f>FibreChannel!M80</f>
        <v>0</v>
      </c>
      <c r="BO114" s="139" t="str">
        <f t="shared" si="177"/>
        <v>8 Gbps 100 m SFP+</v>
      </c>
      <c r="BP114" s="272"/>
      <c r="BQ114" s="272"/>
      <c r="BR114" s="272"/>
      <c r="BS114" s="272"/>
      <c r="BT114" s="272"/>
      <c r="BU114" s="272"/>
      <c r="BV114" s="272"/>
      <c r="BW114" s="272"/>
      <c r="BX114" s="272"/>
      <c r="BY114" s="272"/>
      <c r="BZ114" s="272"/>
      <c r="CB114" s="139" t="str">
        <f t="shared" si="178"/>
        <v>8 Gbps 100 m SFP+</v>
      </c>
      <c r="CC114" s="272"/>
      <c r="CD114" s="272"/>
      <c r="CE114" s="272"/>
      <c r="CF114" s="272"/>
      <c r="CG114" s="272"/>
      <c r="CH114" s="272"/>
      <c r="CI114" s="272"/>
      <c r="CJ114" s="272"/>
      <c r="CK114" s="272"/>
      <c r="CL114" s="272"/>
      <c r="CM114" s="272"/>
      <c r="CN114" s="214"/>
      <c r="CP114" s="270"/>
      <c r="CQ114" s="270"/>
      <c r="CR114" s="301"/>
      <c r="CS114" s="293">
        <v>1</v>
      </c>
      <c r="CT114" s="265">
        <v>1</v>
      </c>
      <c r="CU114" s="300">
        <v>1</v>
      </c>
      <c r="CV114" s="295"/>
      <c r="CW114" s="270"/>
      <c r="CX114" s="278"/>
      <c r="CY114" s="285">
        <v>2</v>
      </c>
      <c r="CZ114" s="265">
        <v>0</v>
      </c>
      <c r="DA114" s="279">
        <v>1</v>
      </c>
      <c r="DB114" s="284"/>
      <c r="DC114" s="270"/>
      <c r="DD114" s="301"/>
      <c r="DE114" s="295"/>
      <c r="DF114" s="270"/>
      <c r="DG114" s="278"/>
      <c r="DH114" s="284"/>
      <c r="DI114" s="270"/>
      <c r="DJ114" s="270"/>
      <c r="DL114" s="139" t="str">
        <f t="shared" ref="DL114:DL145" si="312">B114</f>
        <v>8 Gbps 100 m SFP+</v>
      </c>
      <c r="DM114" s="210">
        <f t="shared" si="179"/>
        <v>0</v>
      </c>
      <c r="DN114" s="210">
        <f t="shared" si="180"/>
        <v>0</v>
      </c>
      <c r="DO114" s="210">
        <f t="shared" si="181"/>
        <v>0</v>
      </c>
      <c r="DP114" s="210">
        <f t="shared" si="182"/>
        <v>0</v>
      </c>
      <c r="DQ114" s="210">
        <f t="shared" si="183"/>
        <v>0</v>
      </c>
      <c r="DR114" s="210">
        <f t="shared" si="184"/>
        <v>0</v>
      </c>
      <c r="DS114" s="210">
        <f t="shared" si="185"/>
        <v>0</v>
      </c>
      <c r="DT114" s="210">
        <f t="shared" si="186"/>
        <v>0</v>
      </c>
      <c r="DU114" s="210">
        <f t="shared" si="187"/>
        <v>0</v>
      </c>
      <c r="DV114" s="210">
        <f t="shared" si="188"/>
        <v>0</v>
      </c>
      <c r="DW114" s="210">
        <f t="shared" si="189"/>
        <v>0</v>
      </c>
      <c r="DY114" s="139" t="str">
        <f t="shared" ref="DY114:DY145" si="313">O114</f>
        <v>8 Gbps 100 m SFP+</v>
      </c>
      <c r="DZ114" s="210">
        <f t="shared" si="190"/>
        <v>2530784</v>
      </c>
      <c r="EA114" s="210">
        <f t="shared" si="191"/>
        <v>922937</v>
      </c>
      <c r="EB114" s="210">
        <f t="shared" si="192"/>
        <v>0</v>
      </c>
      <c r="EC114" s="210">
        <f t="shared" si="193"/>
        <v>0</v>
      </c>
      <c r="ED114" s="210">
        <f t="shared" si="194"/>
        <v>0</v>
      </c>
      <c r="EE114" s="210">
        <f t="shared" si="195"/>
        <v>0</v>
      </c>
      <c r="EF114" s="210">
        <f t="shared" si="196"/>
        <v>0</v>
      </c>
      <c r="EG114" s="210">
        <f t="shared" si="197"/>
        <v>0</v>
      </c>
      <c r="EH114" s="210">
        <f t="shared" si="198"/>
        <v>0</v>
      </c>
      <c r="EI114" s="210">
        <f t="shared" si="199"/>
        <v>0</v>
      </c>
      <c r="EJ114" s="210">
        <f t="shared" si="200"/>
        <v>0</v>
      </c>
      <c r="EL114" s="139" t="str">
        <f t="shared" ref="EL114:EL145" si="314">AB114</f>
        <v>8 Gbps 100 m SFP+</v>
      </c>
      <c r="EM114" s="210">
        <f t="shared" si="201"/>
        <v>0</v>
      </c>
      <c r="EN114" s="210">
        <f t="shared" si="202"/>
        <v>0</v>
      </c>
      <c r="EO114" s="210">
        <f t="shared" si="203"/>
        <v>0</v>
      </c>
      <c r="EP114" s="210">
        <f t="shared" si="204"/>
        <v>0</v>
      </c>
      <c r="EQ114" s="210">
        <f t="shared" si="205"/>
        <v>0</v>
      </c>
      <c r="ER114" s="210">
        <f t="shared" si="206"/>
        <v>0</v>
      </c>
      <c r="ES114" s="210">
        <f t="shared" si="207"/>
        <v>0</v>
      </c>
      <c r="ET114" s="210">
        <f t="shared" si="208"/>
        <v>0</v>
      </c>
      <c r="EU114" s="210">
        <f t="shared" si="209"/>
        <v>0</v>
      </c>
      <c r="EV114" s="210">
        <f t="shared" si="210"/>
        <v>0</v>
      </c>
      <c r="EW114" s="210">
        <f t="shared" si="211"/>
        <v>0</v>
      </c>
      <c r="EY114" s="139" t="str">
        <f t="shared" si="212"/>
        <v>8 Gbps 100 m SFP+</v>
      </c>
      <c r="EZ114" s="210">
        <f t="shared" si="298"/>
        <v>1265392</v>
      </c>
      <c r="FA114" s="210">
        <f t="shared" si="299"/>
        <v>461468.5</v>
      </c>
      <c r="FB114" s="210">
        <f t="shared" si="300"/>
        <v>0</v>
      </c>
      <c r="FC114" s="210">
        <f t="shared" si="301"/>
        <v>0</v>
      </c>
      <c r="FD114" s="210">
        <f t="shared" si="302"/>
        <v>0</v>
      </c>
      <c r="FE114" s="210">
        <f t="shared" si="303"/>
        <v>0</v>
      </c>
      <c r="FF114" s="210">
        <f t="shared" si="304"/>
        <v>0</v>
      </c>
      <c r="FG114" s="210">
        <f t="shared" si="305"/>
        <v>0</v>
      </c>
      <c r="FH114" s="210">
        <f t="shared" si="306"/>
        <v>0</v>
      </c>
      <c r="FI114" s="210">
        <f t="shared" si="307"/>
        <v>0</v>
      </c>
      <c r="FJ114" s="210">
        <f t="shared" si="308"/>
        <v>0</v>
      </c>
      <c r="FL114" s="139" t="str">
        <f t="shared" ref="FL114:FL145" si="315">AO114</f>
        <v>8 Gbps 100 m SFP+</v>
      </c>
      <c r="FM114" s="233">
        <f t="shared" si="213"/>
        <v>0</v>
      </c>
      <c r="FN114" s="233">
        <f t="shared" si="214"/>
        <v>0</v>
      </c>
      <c r="FO114" s="233">
        <f t="shared" si="215"/>
        <v>0</v>
      </c>
      <c r="FP114" s="233">
        <f t="shared" si="216"/>
        <v>0</v>
      </c>
      <c r="FQ114" s="233">
        <f t="shared" si="217"/>
        <v>0</v>
      </c>
      <c r="FR114" s="233">
        <f t="shared" si="218"/>
        <v>0</v>
      </c>
      <c r="FS114" s="233">
        <f t="shared" si="219"/>
        <v>0</v>
      </c>
      <c r="FT114" s="233">
        <f t="shared" si="220"/>
        <v>0</v>
      </c>
      <c r="FU114" s="233">
        <f t="shared" si="221"/>
        <v>0</v>
      </c>
      <c r="FV114" s="233">
        <f t="shared" si="222"/>
        <v>0</v>
      </c>
      <c r="FW114" s="233">
        <f t="shared" si="223"/>
        <v>0</v>
      </c>
      <c r="FY114" s="139" t="str">
        <f t="shared" ref="FY114:FY145" si="316">BB114</f>
        <v>8 Gbps 100 m SFP+</v>
      </c>
      <c r="FZ114" s="233">
        <f t="shared" si="224"/>
        <v>1.2653920000000001</v>
      </c>
      <c r="GA114" s="233">
        <f t="shared" si="225"/>
        <v>0.4614685</v>
      </c>
      <c r="GB114" s="233">
        <f t="shared" si="226"/>
        <v>0</v>
      </c>
      <c r="GC114" s="233">
        <f t="shared" si="227"/>
        <v>0</v>
      </c>
      <c r="GD114" s="233">
        <f t="shared" si="228"/>
        <v>0</v>
      </c>
      <c r="GE114" s="233">
        <f t="shared" si="229"/>
        <v>0</v>
      </c>
      <c r="GF114" s="233">
        <f t="shared" si="230"/>
        <v>0</v>
      </c>
      <c r="GG114" s="233">
        <f t="shared" si="231"/>
        <v>0</v>
      </c>
      <c r="GH114" s="233">
        <f t="shared" si="232"/>
        <v>0</v>
      </c>
      <c r="GI114" s="233">
        <f t="shared" si="233"/>
        <v>0</v>
      </c>
      <c r="GJ114" s="233">
        <f t="shared" si="234"/>
        <v>0</v>
      </c>
      <c r="GL114" s="139" t="str">
        <f t="shared" ref="GL114:GL145" si="317">AO114</f>
        <v>8 Gbps 100 m SFP+</v>
      </c>
      <c r="GM114" s="310">
        <f t="shared" si="235"/>
        <v>0</v>
      </c>
      <c r="GN114" s="310">
        <f t="shared" si="236"/>
        <v>0</v>
      </c>
      <c r="GO114" s="310">
        <f t="shared" si="237"/>
        <v>0</v>
      </c>
      <c r="GP114" s="310">
        <f t="shared" si="238"/>
        <v>0</v>
      </c>
      <c r="GQ114" s="310">
        <f t="shared" si="239"/>
        <v>0</v>
      </c>
      <c r="GR114" s="310">
        <f t="shared" si="240"/>
        <v>0</v>
      </c>
      <c r="GS114" s="310">
        <f t="shared" si="241"/>
        <v>0</v>
      </c>
      <c r="GT114" s="310">
        <f t="shared" si="242"/>
        <v>0</v>
      </c>
      <c r="GU114" s="310">
        <f t="shared" si="243"/>
        <v>0</v>
      </c>
      <c r="GV114" s="310">
        <f t="shared" si="244"/>
        <v>0</v>
      </c>
      <c r="GW114" s="310">
        <f t="shared" si="245"/>
        <v>0</v>
      </c>
      <c r="GY114" s="139" t="str">
        <f t="shared" si="246"/>
        <v>8 Gbps 100 m SFP+</v>
      </c>
      <c r="GZ114" s="307">
        <f>IF(EZ114=0,"",($HE$5*10^-6*FibreChannel!P95*'Lenses &amp; detectors'!EZ114))</f>
        <v>1.0953359122500013</v>
      </c>
      <c r="HA114" s="307">
        <f>IF(FA114=0,"",($HE$5*10^-6*FibreChannel!Q95*'Lenses &amp; detectors'!FA114))</f>
        <v>0.40035719624999999</v>
      </c>
      <c r="HB114" s="307" t="str">
        <f>IF(FB114=0,"",($HE$5*10^-6*FibreChannel!R95*'Lenses &amp; detectors'!FB114))</f>
        <v/>
      </c>
      <c r="HC114" s="307" t="str">
        <f>IF(FC114=0,"",($HE$5*10^-6*FibreChannel!S95*'Lenses &amp; detectors'!FC114))</f>
        <v/>
      </c>
      <c r="HD114" s="307" t="str">
        <f>IF(FD114=0,"",($HE$5*10^-6*FibreChannel!T95*'Lenses &amp; detectors'!FD114))</f>
        <v/>
      </c>
      <c r="HE114" s="307" t="str">
        <f>IF(FE114=0,"",($HE$5*10^-6*FibreChannel!U95*'Lenses &amp; detectors'!FE114))</f>
        <v/>
      </c>
      <c r="HF114" s="307" t="str">
        <f>IF(FF114=0,"",($HE$5*10^-6*FibreChannel!V95*'Lenses &amp; detectors'!FF114))</f>
        <v/>
      </c>
      <c r="HG114" s="307" t="str">
        <f>IF(FG114=0,"",($HE$5*10^-6*FibreChannel!W95*'Lenses &amp; detectors'!FG114))</f>
        <v/>
      </c>
      <c r="HH114" s="307" t="str">
        <f>IF(FH114=0,"",($HE$5*10^-6*FibreChannel!X95*'Lenses &amp; detectors'!FH114))</f>
        <v/>
      </c>
      <c r="HI114" s="307" t="str">
        <f>IF(FI114=0,"",($HE$5*10^-6*FibreChannel!Y95*'Lenses &amp; detectors'!FI114))</f>
        <v/>
      </c>
      <c r="HJ114" s="307" t="str">
        <f>IF(FJ114=0,"",($HE$5*10^-6*FibreChannel!Z95*'Lenses &amp; detectors'!FJ114))</f>
        <v/>
      </c>
      <c r="HL114" s="139" t="str">
        <f t="shared" si="247"/>
        <v>8 Gbps 100 m SFP+</v>
      </c>
      <c r="HM114" s="233" t="str">
        <f t="shared" si="248"/>
        <v/>
      </c>
      <c r="HN114" s="233" t="str">
        <f t="shared" si="249"/>
        <v/>
      </c>
      <c r="HO114" s="233" t="str">
        <f t="shared" si="250"/>
        <v/>
      </c>
      <c r="HP114" s="233" t="str">
        <f t="shared" si="251"/>
        <v/>
      </c>
      <c r="HQ114" s="233" t="str">
        <f t="shared" si="252"/>
        <v/>
      </c>
      <c r="HR114" s="233" t="str">
        <f t="shared" si="253"/>
        <v/>
      </c>
      <c r="HS114" s="233" t="str">
        <f t="shared" si="254"/>
        <v/>
      </c>
      <c r="HT114" s="233" t="str">
        <f t="shared" si="255"/>
        <v/>
      </c>
      <c r="HU114" s="233" t="str">
        <f t="shared" si="256"/>
        <v/>
      </c>
      <c r="HV114" s="233" t="str">
        <f t="shared" si="257"/>
        <v/>
      </c>
      <c r="HW114" s="233" t="str">
        <f t="shared" si="258"/>
        <v/>
      </c>
      <c r="HY114" s="139" t="str">
        <f t="shared" si="259"/>
        <v>8 Gbps 100 m SFP+</v>
      </c>
      <c r="HZ114" s="233">
        <f t="shared" si="260"/>
        <v>0.5</v>
      </c>
      <c r="IA114" s="233">
        <f t="shared" si="261"/>
        <v>0.5</v>
      </c>
      <c r="IB114" s="233" t="str">
        <f t="shared" si="262"/>
        <v/>
      </c>
      <c r="IC114" s="233" t="str">
        <f t="shared" si="263"/>
        <v/>
      </c>
      <c r="ID114" s="233" t="str">
        <f t="shared" si="264"/>
        <v/>
      </c>
      <c r="IE114" s="233" t="str">
        <f t="shared" si="265"/>
        <v/>
      </c>
      <c r="IF114" s="233" t="str">
        <f t="shared" si="266"/>
        <v/>
      </c>
      <c r="IG114" s="233" t="str">
        <f t="shared" si="267"/>
        <v/>
      </c>
      <c r="IH114" s="233" t="str">
        <f t="shared" si="268"/>
        <v/>
      </c>
      <c r="II114" s="233" t="str">
        <f t="shared" si="269"/>
        <v/>
      </c>
      <c r="IJ114" s="233" t="str">
        <f t="shared" si="270"/>
        <v/>
      </c>
      <c r="IL114" s="139" t="str">
        <f t="shared" si="271"/>
        <v>8 Gbps 100 m SFP+</v>
      </c>
      <c r="IM114" s="233" t="str">
        <f t="shared" si="272"/>
        <v/>
      </c>
      <c r="IN114" s="233" t="str">
        <f t="shared" si="273"/>
        <v/>
      </c>
      <c r="IO114" s="233" t="str">
        <f t="shared" si="274"/>
        <v/>
      </c>
      <c r="IP114" s="233" t="str">
        <f t="shared" si="275"/>
        <v/>
      </c>
      <c r="IQ114" s="233" t="str">
        <f t="shared" si="276"/>
        <v/>
      </c>
      <c r="IR114" s="233" t="str">
        <f t="shared" si="277"/>
        <v/>
      </c>
      <c r="IS114" s="233" t="str">
        <f t="shared" si="278"/>
        <v/>
      </c>
      <c r="IT114" s="233" t="str">
        <f t="shared" si="279"/>
        <v/>
      </c>
      <c r="IU114" s="233" t="str">
        <f t="shared" si="280"/>
        <v/>
      </c>
      <c r="IV114" s="233" t="str">
        <f t="shared" si="281"/>
        <v/>
      </c>
      <c r="IW114" s="233" t="str">
        <f t="shared" si="282"/>
        <v/>
      </c>
      <c r="IY114" s="139" t="str">
        <f t="shared" si="283"/>
        <v>8 Gbps 100 m SFP+</v>
      </c>
      <c r="IZ114" s="233">
        <f t="shared" si="284"/>
        <v>0.86560995505740612</v>
      </c>
      <c r="JA114" s="233">
        <f t="shared" si="285"/>
        <v>0.86757210134602902</v>
      </c>
      <c r="JB114" s="233" t="str">
        <f t="shared" si="286"/>
        <v/>
      </c>
      <c r="JC114" s="233" t="str">
        <f t="shared" si="287"/>
        <v/>
      </c>
      <c r="JD114" s="233" t="str">
        <f t="shared" si="288"/>
        <v/>
      </c>
      <c r="JE114" s="233" t="str">
        <f t="shared" si="289"/>
        <v/>
      </c>
      <c r="JF114" s="233" t="str">
        <f t="shared" si="290"/>
        <v/>
      </c>
      <c r="JG114" s="233" t="str">
        <f t="shared" si="291"/>
        <v/>
      </c>
      <c r="JH114" s="233" t="str">
        <f t="shared" si="292"/>
        <v/>
      </c>
      <c r="JI114" s="233" t="str">
        <f t="shared" si="293"/>
        <v/>
      </c>
      <c r="JJ114" s="233" t="str">
        <f t="shared" si="294"/>
        <v/>
      </c>
    </row>
    <row r="115" spans="1:270">
      <c r="A115" s="110" t="s">
        <v>115</v>
      </c>
      <c r="B115" s="139" t="str">
        <f>FibreChannel!B39</f>
        <v>8 Gbps 10 km SFP+</v>
      </c>
      <c r="C115" s="210">
        <f>FibreChannel!C39</f>
        <v>41230</v>
      </c>
      <c r="D115" s="210">
        <f>FibreChannel!D39</f>
        <v>26193.5</v>
      </c>
      <c r="E115" s="210">
        <f>FibreChannel!E39</f>
        <v>0</v>
      </c>
      <c r="F115" s="210">
        <f>FibreChannel!F39</f>
        <v>0</v>
      </c>
      <c r="G115" s="210">
        <f>FibreChannel!G39</f>
        <v>0</v>
      </c>
      <c r="H115" s="210">
        <f>FibreChannel!H39</f>
        <v>0</v>
      </c>
      <c r="I115" s="210">
        <f>FibreChannel!I39</f>
        <v>0</v>
      </c>
      <c r="J115" s="210">
        <f>FibreChannel!J39</f>
        <v>0</v>
      </c>
      <c r="K115" s="210">
        <f>FibreChannel!K39</f>
        <v>0</v>
      </c>
      <c r="L115" s="210">
        <f>FibreChannel!L39</f>
        <v>0</v>
      </c>
      <c r="M115" s="210">
        <f>FibreChannel!M39</f>
        <v>0</v>
      </c>
      <c r="O115" s="139" t="str">
        <f t="shared" si="173"/>
        <v>8 Gbps 10 km SFP+</v>
      </c>
      <c r="P115" s="210">
        <f>FibreChannel!C53</f>
        <v>0</v>
      </c>
      <c r="Q115" s="210">
        <f>FibreChannel!D53</f>
        <v>0</v>
      </c>
      <c r="R115" s="210">
        <f>FibreChannel!E53</f>
        <v>0</v>
      </c>
      <c r="S115" s="210">
        <f>FibreChannel!F53</f>
        <v>0</v>
      </c>
      <c r="T115" s="210">
        <f>FibreChannel!G53</f>
        <v>0</v>
      </c>
      <c r="U115" s="210">
        <f>FibreChannel!H53</f>
        <v>0</v>
      </c>
      <c r="V115" s="210">
        <f>FibreChannel!I53</f>
        <v>0</v>
      </c>
      <c r="W115" s="210">
        <f>FibreChannel!J53</f>
        <v>0</v>
      </c>
      <c r="X115" s="210">
        <f>FibreChannel!K53</f>
        <v>0</v>
      </c>
      <c r="Y115" s="210">
        <f>FibreChannel!L53</f>
        <v>0</v>
      </c>
      <c r="Z115" s="210">
        <f>FibreChannel!M53</f>
        <v>0</v>
      </c>
      <c r="AB115" s="139" t="str">
        <f t="shared" si="174"/>
        <v>8 Gbps 10 km SFP+</v>
      </c>
      <c r="AC115" s="210">
        <f>FibreChannel!C25</f>
        <v>0</v>
      </c>
      <c r="AD115" s="210">
        <f>FibreChannel!D25</f>
        <v>0</v>
      </c>
      <c r="AE115" s="210">
        <f>FibreChannel!E25</f>
        <v>0</v>
      </c>
      <c r="AF115" s="210">
        <f>FibreChannel!F25</f>
        <v>0</v>
      </c>
      <c r="AG115" s="210">
        <f>FibreChannel!G25</f>
        <v>0</v>
      </c>
      <c r="AH115" s="210">
        <f>FibreChannel!H25</f>
        <v>0</v>
      </c>
      <c r="AI115" s="210">
        <f>FibreChannel!I25</f>
        <v>0</v>
      </c>
      <c r="AJ115" s="210">
        <f>FibreChannel!J25</f>
        <v>0</v>
      </c>
      <c r="AK115" s="210">
        <f>FibreChannel!K25</f>
        <v>0</v>
      </c>
      <c r="AL115" s="210">
        <f>FibreChannel!L25</f>
        <v>0</v>
      </c>
      <c r="AM115" s="210">
        <f>FibreChannel!M25</f>
        <v>0</v>
      </c>
      <c r="AO115" s="139" t="str">
        <f t="shared" si="175"/>
        <v>8 Gbps 10 km SFP+</v>
      </c>
      <c r="AP115" s="210">
        <f>FibreChannel!C67</f>
        <v>0</v>
      </c>
      <c r="AQ115" s="210">
        <f>FibreChannel!D67</f>
        <v>0</v>
      </c>
      <c r="AR115" s="210">
        <f>FibreChannel!E67</f>
        <v>0</v>
      </c>
      <c r="AS115" s="210">
        <f>FibreChannel!F67</f>
        <v>0</v>
      </c>
      <c r="AT115" s="210">
        <f>FibreChannel!G67</f>
        <v>0</v>
      </c>
      <c r="AU115" s="210">
        <f>FibreChannel!H67</f>
        <v>0</v>
      </c>
      <c r="AV115" s="210">
        <f>FibreChannel!I67</f>
        <v>0</v>
      </c>
      <c r="AW115" s="210">
        <f>FibreChannel!J67</f>
        <v>0</v>
      </c>
      <c r="AX115" s="210">
        <f>FibreChannel!K67</f>
        <v>0</v>
      </c>
      <c r="AY115" s="210">
        <f>FibreChannel!L67</f>
        <v>0</v>
      </c>
      <c r="AZ115" s="210">
        <f>FibreChannel!M67</f>
        <v>0</v>
      </c>
      <c r="BB115" s="139" t="str">
        <f t="shared" si="176"/>
        <v>8 Gbps 10 km SFP+</v>
      </c>
      <c r="BC115" s="210">
        <f>FibreChannel!C81</f>
        <v>0</v>
      </c>
      <c r="BD115" s="210">
        <f>FibreChannel!D81</f>
        <v>0</v>
      </c>
      <c r="BE115" s="210">
        <f>FibreChannel!E81</f>
        <v>0</v>
      </c>
      <c r="BF115" s="210">
        <f>FibreChannel!F81</f>
        <v>0</v>
      </c>
      <c r="BG115" s="210">
        <f>FibreChannel!G81</f>
        <v>0</v>
      </c>
      <c r="BH115" s="210">
        <f>FibreChannel!H81</f>
        <v>0</v>
      </c>
      <c r="BI115" s="210">
        <f>FibreChannel!I81</f>
        <v>0</v>
      </c>
      <c r="BJ115" s="210">
        <f>FibreChannel!J81</f>
        <v>0</v>
      </c>
      <c r="BK115" s="210">
        <f>FibreChannel!K81</f>
        <v>0</v>
      </c>
      <c r="BL115" s="210">
        <f>FibreChannel!L81</f>
        <v>0</v>
      </c>
      <c r="BM115" s="210">
        <f>FibreChannel!M81</f>
        <v>0</v>
      </c>
      <c r="BO115" s="139" t="str">
        <f t="shared" si="177"/>
        <v>8 Gbps 10 km SFP+</v>
      </c>
      <c r="BP115" s="272"/>
      <c r="BQ115" s="272"/>
      <c r="BR115" s="272"/>
      <c r="BS115" s="272"/>
      <c r="BT115" s="272"/>
      <c r="BU115" s="272"/>
      <c r="BV115" s="272"/>
      <c r="BW115" s="272"/>
      <c r="BX115" s="272"/>
      <c r="BY115" s="272"/>
      <c r="BZ115" s="272"/>
      <c r="CB115" s="139" t="str">
        <f t="shared" si="178"/>
        <v>8 Gbps 10 km SFP+</v>
      </c>
      <c r="CC115" s="272"/>
      <c r="CD115" s="272"/>
      <c r="CE115" s="272"/>
      <c r="CF115" s="272"/>
      <c r="CG115" s="272"/>
      <c r="CH115" s="272"/>
      <c r="CI115" s="272"/>
      <c r="CJ115" s="272"/>
      <c r="CK115" s="272"/>
      <c r="CL115" s="272"/>
      <c r="CM115" s="272"/>
      <c r="CN115" s="214"/>
      <c r="CP115" s="293">
        <v>1</v>
      </c>
      <c r="CQ115" s="265">
        <v>1</v>
      </c>
      <c r="CR115" s="300">
        <v>1</v>
      </c>
      <c r="CS115" s="293">
        <v>1</v>
      </c>
      <c r="CT115" s="265">
        <v>1</v>
      </c>
      <c r="CU115" s="300">
        <v>1</v>
      </c>
      <c r="CV115" s="295"/>
      <c r="CW115" s="270"/>
      <c r="CX115" s="278"/>
      <c r="CY115" s="284"/>
      <c r="CZ115" s="270"/>
      <c r="DA115" s="278"/>
      <c r="DB115" s="284"/>
      <c r="DC115" s="270"/>
      <c r="DD115" s="301"/>
      <c r="DE115" s="295"/>
      <c r="DF115" s="270"/>
      <c r="DG115" s="278"/>
      <c r="DH115" s="284"/>
      <c r="DI115" s="270"/>
      <c r="DJ115" s="270"/>
      <c r="DL115" s="139" t="str">
        <f t="shared" si="312"/>
        <v>8 Gbps 10 km SFP+</v>
      </c>
      <c r="DM115" s="210">
        <f t="shared" si="179"/>
        <v>41230</v>
      </c>
      <c r="DN115" s="210">
        <f t="shared" si="180"/>
        <v>26193.5</v>
      </c>
      <c r="DO115" s="210">
        <f t="shared" si="181"/>
        <v>0</v>
      </c>
      <c r="DP115" s="210">
        <f t="shared" si="182"/>
        <v>0</v>
      </c>
      <c r="DQ115" s="210">
        <f t="shared" si="183"/>
        <v>0</v>
      </c>
      <c r="DR115" s="210">
        <f t="shared" si="184"/>
        <v>0</v>
      </c>
      <c r="DS115" s="210">
        <f t="shared" si="185"/>
        <v>0</v>
      </c>
      <c r="DT115" s="210">
        <f t="shared" si="186"/>
        <v>0</v>
      </c>
      <c r="DU115" s="210">
        <f t="shared" si="187"/>
        <v>0</v>
      </c>
      <c r="DV115" s="210">
        <f t="shared" si="188"/>
        <v>0</v>
      </c>
      <c r="DW115" s="210">
        <f t="shared" si="189"/>
        <v>0</v>
      </c>
      <c r="DY115" s="139" t="str">
        <f t="shared" si="313"/>
        <v>8 Gbps 10 km SFP+</v>
      </c>
      <c r="DZ115" s="210">
        <f t="shared" si="190"/>
        <v>0</v>
      </c>
      <c r="EA115" s="210">
        <f t="shared" si="191"/>
        <v>0</v>
      </c>
      <c r="EB115" s="210">
        <f t="shared" si="192"/>
        <v>0</v>
      </c>
      <c r="EC115" s="210">
        <f t="shared" si="193"/>
        <v>0</v>
      </c>
      <c r="ED115" s="210">
        <f t="shared" si="194"/>
        <v>0</v>
      </c>
      <c r="EE115" s="210">
        <f t="shared" si="195"/>
        <v>0</v>
      </c>
      <c r="EF115" s="210">
        <f t="shared" si="196"/>
        <v>0</v>
      </c>
      <c r="EG115" s="210">
        <f t="shared" si="197"/>
        <v>0</v>
      </c>
      <c r="EH115" s="210">
        <f t="shared" si="198"/>
        <v>0</v>
      </c>
      <c r="EI115" s="210">
        <f t="shared" si="199"/>
        <v>0</v>
      </c>
      <c r="EJ115" s="210">
        <f t="shared" si="200"/>
        <v>0</v>
      </c>
      <c r="EL115" s="139" t="str">
        <f t="shared" si="314"/>
        <v>8 Gbps 10 km SFP+</v>
      </c>
      <c r="EM115" s="210">
        <f t="shared" si="201"/>
        <v>41230</v>
      </c>
      <c r="EN115" s="210">
        <f t="shared" si="202"/>
        <v>26193.5</v>
      </c>
      <c r="EO115" s="210">
        <f t="shared" si="203"/>
        <v>0</v>
      </c>
      <c r="EP115" s="210">
        <f t="shared" si="204"/>
        <v>0</v>
      </c>
      <c r="EQ115" s="210">
        <f t="shared" si="205"/>
        <v>0</v>
      </c>
      <c r="ER115" s="210">
        <f t="shared" si="206"/>
        <v>0</v>
      </c>
      <c r="ES115" s="210">
        <f t="shared" si="207"/>
        <v>0</v>
      </c>
      <c r="ET115" s="210">
        <f t="shared" si="208"/>
        <v>0</v>
      </c>
      <c r="EU115" s="210">
        <f t="shared" si="209"/>
        <v>0</v>
      </c>
      <c r="EV115" s="210">
        <f t="shared" si="210"/>
        <v>0</v>
      </c>
      <c r="EW115" s="210">
        <f t="shared" si="211"/>
        <v>0</v>
      </c>
      <c r="EY115" s="139" t="str">
        <f t="shared" si="212"/>
        <v>8 Gbps 10 km SFP+</v>
      </c>
      <c r="EZ115" s="210">
        <f t="shared" si="298"/>
        <v>41230</v>
      </c>
      <c r="FA115" s="210">
        <f t="shared" si="299"/>
        <v>26193.5</v>
      </c>
      <c r="FB115" s="210">
        <f t="shared" si="300"/>
        <v>0</v>
      </c>
      <c r="FC115" s="210">
        <f t="shared" si="301"/>
        <v>0</v>
      </c>
      <c r="FD115" s="210">
        <f t="shared" si="302"/>
        <v>0</v>
      </c>
      <c r="FE115" s="210">
        <f t="shared" si="303"/>
        <v>0</v>
      </c>
      <c r="FF115" s="210">
        <f t="shared" si="304"/>
        <v>0</v>
      </c>
      <c r="FG115" s="210">
        <f t="shared" si="305"/>
        <v>0</v>
      </c>
      <c r="FH115" s="210">
        <f t="shared" si="306"/>
        <v>0</v>
      </c>
      <c r="FI115" s="210">
        <f t="shared" si="307"/>
        <v>0</v>
      </c>
      <c r="FJ115" s="210">
        <f t="shared" si="308"/>
        <v>0</v>
      </c>
      <c r="FL115" s="139" t="str">
        <f t="shared" si="315"/>
        <v>8 Gbps 10 km SFP+</v>
      </c>
      <c r="FM115" s="233">
        <f t="shared" si="213"/>
        <v>0.12368999999999999</v>
      </c>
      <c r="FN115" s="233">
        <f t="shared" si="214"/>
        <v>7.8580499999999998E-2</v>
      </c>
      <c r="FO115" s="233">
        <f t="shared" si="215"/>
        <v>0</v>
      </c>
      <c r="FP115" s="233">
        <f t="shared" si="216"/>
        <v>0</v>
      </c>
      <c r="FQ115" s="233">
        <f t="shared" si="217"/>
        <v>0</v>
      </c>
      <c r="FR115" s="233">
        <f t="shared" si="218"/>
        <v>0</v>
      </c>
      <c r="FS115" s="233">
        <f t="shared" si="219"/>
        <v>0</v>
      </c>
      <c r="FT115" s="233">
        <f t="shared" si="220"/>
        <v>0</v>
      </c>
      <c r="FU115" s="233">
        <f t="shared" si="221"/>
        <v>0</v>
      </c>
      <c r="FV115" s="233">
        <f t="shared" si="222"/>
        <v>0</v>
      </c>
      <c r="FW115" s="233">
        <f t="shared" si="223"/>
        <v>0</v>
      </c>
      <c r="FY115" s="139" t="str">
        <f t="shared" si="316"/>
        <v>8 Gbps 10 km SFP+</v>
      </c>
      <c r="FZ115" s="233">
        <f t="shared" si="224"/>
        <v>0</v>
      </c>
      <c r="GA115" s="233">
        <f t="shared" si="225"/>
        <v>0</v>
      </c>
      <c r="GB115" s="233">
        <f t="shared" si="226"/>
        <v>0</v>
      </c>
      <c r="GC115" s="233">
        <f t="shared" si="227"/>
        <v>0</v>
      </c>
      <c r="GD115" s="233">
        <f t="shared" si="228"/>
        <v>0</v>
      </c>
      <c r="GE115" s="233">
        <f t="shared" si="229"/>
        <v>0</v>
      </c>
      <c r="GF115" s="233">
        <f t="shared" si="230"/>
        <v>0</v>
      </c>
      <c r="GG115" s="233">
        <f t="shared" si="231"/>
        <v>0</v>
      </c>
      <c r="GH115" s="233">
        <f t="shared" si="232"/>
        <v>0</v>
      </c>
      <c r="GI115" s="233">
        <f t="shared" si="233"/>
        <v>0</v>
      </c>
      <c r="GJ115" s="233">
        <f t="shared" si="234"/>
        <v>0</v>
      </c>
      <c r="GL115" s="139" t="str">
        <f t="shared" si="317"/>
        <v>8 Gbps 10 km SFP+</v>
      </c>
      <c r="GM115" s="310">
        <f t="shared" si="235"/>
        <v>0.20615</v>
      </c>
      <c r="GN115" s="310">
        <f t="shared" si="236"/>
        <v>0.13096749999999999</v>
      </c>
      <c r="GO115" s="310">
        <f t="shared" si="237"/>
        <v>0</v>
      </c>
      <c r="GP115" s="310">
        <f t="shared" si="238"/>
        <v>0</v>
      </c>
      <c r="GQ115" s="310">
        <f t="shared" si="239"/>
        <v>0</v>
      </c>
      <c r="GR115" s="310">
        <f t="shared" si="240"/>
        <v>0</v>
      </c>
      <c r="GS115" s="310">
        <f t="shared" si="241"/>
        <v>0</v>
      </c>
      <c r="GT115" s="310">
        <f t="shared" si="242"/>
        <v>0</v>
      </c>
      <c r="GU115" s="310">
        <f t="shared" si="243"/>
        <v>0</v>
      </c>
      <c r="GV115" s="310">
        <f t="shared" si="244"/>
        <v>0</v>
      </c>
      <c r="GW115" s="310">
        <f t="shared" si="245"/>
        <v>0</v>
      </c>
      <c r="GY115" s="139" t="str">
        <f t="shared" si="246"/>
        <v>8 Gbps 10 km SFP+</v>
      </c>
      <c r="GZ115" s="307">
        <f>IF(EZ115=0,"",($HE$5*10^-6*FibreChannel!P96*'Lenses &amp; detectors'!EZ115))</f>
        <v>0.21813155550000002</v>
      </c>
      <c r="HA115" s="307">
        <f>IF(FA115=0,"",($HE$5*10^-6*FibreChannel!Q96*'Lenses &amp; detectors'!FA115))</f>
        <v>0.13003102500000002</v>
      </c>
      <c r="HB115" s="307" t="str">
        <f>IF(FB115=0,"",($HE$5*10^-6*FibreChannel!R96*'Lenses &amp; detectors'!FB115))</f>
        <v/>
      </c>
      <c r="HC115" s="307" t="str">
        <f>IF(FC115=0,"",($HE$5*10^-6*FibreChannel!S96*'Lenses &amp; detectors'!FC115))</f>
        <v/>
      </c>
      <c r="HD115" s="307" t="str">
        <f>IF(FD115=0,"",($HE$5*10^-6*FibreChannel!T96*'Lenses &amp; detectors'!FD115))</f>
        <v/>
      </c>
      <c r="HE115" s="307" t="str">
        <f>IF(FE115=0,"",($HE$5*10^-6*FibreChannel!U96*'Lenses &amp; detectors'!FE115))</f>
        <v/>
      </c>
      <c r="HF115" s="307" t="str">
        <f>IF(FF115=0,"",($HE$5*10^-6*FibreChannel!V96*'Lenses &amp; detectors'!FF115))</f>
        <v/>
      </c>
      <c r="HG115" s="307" t="str">
        <f>IF(FG115=0,"",($HE$5*10^-6*FibreChannel!W96*'Lenses &amp; detectors'!FG115))</f>
        <v/>
      </c>
      <c r="HH115" s="307" t="str">
        <f>IF(FH115=0,"",($HE$5*10^-6*FibreChannel!X96*'Lenses &amp; detectors'!FH115))</f>
        <v/>
      </c>
      <c r="HI115" s="307" t="str">
        <f>IF(FI115=0,"",($HE$5*10^-6*FibreChannel!Y96*'Lenses &amp; detectors'!FI115))</f>
        <v/>
      </c>
      <c r="HJ115" s="307" t="str">
        <f>IF(FJ115=0,"",($HE$5*10^-6*FibreChannel!Z96*'Lenses &amp; detectors'!FJ115))</f>
        <v/>
      </c>
      <c r="HL115" s="139" t="str">
        <f t="shared" si="247"/>
        <v>8 Gbps 10 km SFP+</v>
      </c>
      <c r="HM115" s="233">
        <f t="shared" si="248"/>
        <v>3</v>
      </c>
      <c r="HN115" s="233">
        <f t="shared" si="249"/>
        <v>3</v>
      </c>
      <c r="HO115" s="233" t="str">
        <f t="shared" si="250"/>
        <v/>
      </c>
      <c r="HP115" s="233" t="str">
        <f t="shared" si="251"/>
        <v/>
      </c>
      <c r="HQ115" s="233" t="str">
        <f t="shared" si="252"/>
        <v/>
      </c>
      <c r="HR115" s="233" t="str">
        <f t="shared" si="253"/>
        <v/>
      </c>
      <c r="HS115" s="233" t="str">
        <f t="shared" si="254"/>
        <v/>
      </c>
      <c r="HT115" s="233" t="str">
        <f t="shared" si="255"/>
        <v/>
      </c>
      <c r="HU115" s="233" t="str">
        <f t="shared" si="256"/>
        <v/>
      </c>
      <c r="HV115" s="233" t="str">
        <f t="shared" si="257"/>
        <v/>
      </c>
      <c r="HW115" s="233" t="str">
        <f t="shared" si="258"/>
        <v/>
      </c>
      <c r="HY115" s="139" t="str">
        <f t="shared" si="259"/>
        <v>8 Gbps 10 km SFP+</v>
      </c>
      <c r="HZ115" s="233" t="str">
        <f t="shared" si="260"/>
        <v/>
      </c>
      <c r="IA115" s="233" t="str">
        <f t="shared" si="261"/>
        <v/>
      </c>
      <c r="IB115" s="233" t="str">
        <f t="shared" si="262"/>
        <v/>
      </c>
      <c r="IC115" s="233" t="str">
        <f t="shared" si="263"/>
        <v/>
      </c>
      <c r="ID115" s="233" t="str">
        <f t="shared" si="264"/>
        <v/>
      </c>
      <c r="IE115" s="233" t="str">
        <f t="shared" si="265"/>
        <v/>
      </c>
      <c r="IF115" s="233" t="str">
        <f t="shared" si="266"/>
        <v/>
      </c>
      <c r="IG115" s="233" t="str">
        <f t="shared" si="267"/>
        <v/>
      </c>
      <c r="IH115" s="233" t="str">
        <f t="shared" si="268"/>
        <v/>
      </c>
      <c r="II115" s="233" t="str">
        <f t="shared" si="269"/>
        <v/>
      </c>
      <c r="IJ115" s="233" t="str">
        <f t="shared" si="270"/>
        <v/>
      </c>
      <c r="IL115" s="139" t="str">
        <f t="shared" si="271"/>
        <v>8 Gbps 10 km SFP+</v>
      </c>
      <c r="IM115" s="233">
        <f t="shared" si="272"/>
        <v>5</v>
      </c>
      <c r="IN115" s="233">
        <f t="shared" si="273"/>
        <v>4.9999999999999991</v>
      </c>
      <c r="IO115" s="233" t="str">
        <f t="shared" si="274"/>
        <v/>
      </c>
      <c r="IP115" s="233" t="str">
        <f t="shared" si="275"/>
        <v/>
      </c>
      <c r="IQ115" s="233" t="str">
        <f t="shared" si="276"/>
        <v/>
      </c>
      <c r="IR115" s="233" t="str">
        <f t="shared" si="277"/>
        <v/>
      </c>
      <c r="IS115" s="233" t="str">
        <f t="shared" si="278"/>
        <v/>
      </c>
      <c r="IT115" s="233" t="str">
        <f t="shared" si="279"/>
        <v/>
      </c>
      <c r="IU115" s="233" t="str">
        <f t="shared" si="280"/>
        <v/>
      </c>
      <c r="IV115" s="233" t="str">
        <f t="shared" si="281"/>
        <v/>
      </c>
      <c r="IW115" s="233" t="str">
        <f t="shared" si="282"/>
        <v/>
      </c>
      <c r="IY115" s="139" t="str">
        <f t="shared" si="283"/>
        <v>8 Gbps 10 km SFP+</v>
      </c>
      <c r="IZ115" s="233">
        <f t="shared" si="284"/>
        <v>5.2906028498666027</v>
      </c>
      <c r="JA115" s="233">
        <f t="shared" si="285"/>
        <v>4.964247809571078</v>
      </c>
      <c r="JB115" s="233" t="str">
        <f t="shared" si="286"/>
        <v/>
      </c>
      <c r="JC115" s="233" t="str">
        <f t="shared" si="287"/>
        <v/>
      </c>
      <c r="JD115" s="233" t="str">
        <f t="shared" si="288"/>
        <v/>
      </c>
      <c r="JE115" s="233" t="str">
        <f t="shared" si="289"/>
        <v/>
      </c>
      <c r="JF115" s="233" t="str">
        <f t="shared" si="290"/>
        <v/>
      </c>
      <c r="JG115" s="233" t="str">
        <f t="shared" si="291"/>
        <v/>
      </c>
      <c r="JH115" s="233" t="str">
        <f t="shared" si="292"/>
        <v/>
      </c>
      <c r="JI115" s="233" t="str">
        <f t="shared" si="293"/>
        <v/>
      </c>
      <c r="JJ115" s="233" t="str">
        <f t="shared" si="294"/>
        <v/>
      </c>
    </row>
    <row r="116" spans="1:270">
      <c r="A116" s="110" t="s">
        <v>115</v>
      </c>
      <c r="B116" s="139" t="str">
        <f>FibreChannel!B40</f>
        <v>16 Gbps 100 m SFP+</v>
      </c>
      <c r="C116" s="210">
        <f>FibreChannel!C40</f>
        <v>0</v>
      </c>
      <c r="D116" s="210">
        <f>FibreChannel!D40</f>
        <v>0</v>
      </c>
      <c r="E116" s="210">
        <f>FibreChannel!E40</f>
        <v>0</v>
      </c>
      <c r="F116" s="210">
        <f>FibreChannel!F40</f>
        <v>0</v>
      </c>
      <c r="G116" s="210">
        <f>FibreChannel!G40</f>
        <v>0</v>
      </c>
      <c r="H116" s="210">
        <f>FibreChannel!H40</f>
        <v>0</v>
      </c>
      <c r="I116" s="210">
        <f>FibreChannel!I40</f>
        <v>0</v>
      </c>
      <c r="J116" s="210">
        <f>FibreChannel!J40</f>
        <v>0</v>
      </c>
      <c r="K116" s="210">
        <f>FibreChannel!K40</f>
        <v>0</v>
      </c>
      <c r="L116" s="210">
        <f>FibreChannel!L40</f>
        <v>0</v>
      </c>
      <c r="M116" s="210">
        <f>FibreChannel!M40</f>
        <v>0</v>
      </c>
      <c r="O116" s="139" t="str">
        <f t="shared" si="173"/>
        <v>16 Gbps 100 m SFP+</v>
      </c>
      <c r="P116" s="210">
        <f>FibreChannel!C54</f>
        <v>0</v>
      </c>
      <c r="Q116" s="210">
        <f>FibreChannel!D54</f>
        <v>0</v>
      </c>
      <c r="R116" s="210">
        <f>FibreChannel!E54</f>
        <v>0</v>
      </c>
      <c r="S116" s="210">
        <f>FibreChannel!F54</f>
        <v>0</v>
      </c>
      <c r="T116" s="210">
        <f>FibreChannel!G54</f>
        <v>0</v>
      </c>
      <c r="U116" s="210">
        <f>FibreChannel!H54</f>
        <v>0</v>
      </c>
      <c r="V116" s="210">
        <f>FibreChannel!I54</f>
        <v>0</v>
      </c>
      <c r="W116" s="210">
        <f>FibreChannel!J54</f>
        <v>0</v>
      </c>
      <c r="X116" s="210">
        <f>FibreChannel!K54</f>
        <v>0</v>
      </c>
      <c r="Y116" s="210">
        <f>FibreChannel!L54</f>
        <v>0</v>
      </c>
      <c r="Z116" s="210">
        <f>FibreChannel!M54</f>
        <v>0</v>
      </c>
      <c r="AB116" s="139" t="str">
        <f t="shared" si="174"/>
        <v>16 Gbps 100 m SFP+</v>
      </c>
      <c r="AC116" s="210">
        <f>FibreChannel!C26</f>
        <v>0</v>
      </c>
      <c r="AD116" s="210">
        <f>FibreChannel!D26</f>
        <v>0</v>
      </c>
      <c r="AE116" s="210">
        <f>FibreChannel!E26</f>
        <v>0</v>
      </c>
      <c r="AF116" s="210">
        <f>FibreChannel!F26</f>
        <v>0</v>
      </c>
      <c r="AG116" s="210">
        <f>FibreChannel!G26</f>
        <v>0</v>
      </c>
      <c r="AH116" s="210">
        <f>FibreChannel!H26</f>
        <v>0</v>
      </c>
      <c r="AI116" s="210">
        <f>FibreChannel!I26</f>
        <v>0</v>
      </c>
      <c r="AJ116" s="210">
        <f>FibreChannel!J26</f>
        <v>0</v>
      </c>
      <c r="AK116" s="210">
        <f>FibreChannel!K26</f>
        <v>0</v>
      </c>
      <c r="AL116" s="210">
        <f>FibreChannel!L26</f>
        <v>0</v>
      </c>
      <c r="AM116" s="210">
        <f>FibreChannel!M26</f>
        <v>0</v>
      </c>
      <c r="AO116" s="139" t="str">
        <f t="shared" si="175"/>
        <v>16 Gbps 100 m SFP+</v>
      </c>
      <c r="AP116" s="210">
        <f>FibreChannel!C68</f>
        <v>5445119</v>
      </c>
      <c r="AQ116" s="210">
        <f>FibreChannel!D68</f>
        <v>4816060</v>
      </c>
      <c r="AR116" s="210">
        <f>FibreChannel!E68</f>
        <v>0</v>
      </c>
      <c r="AS116" s="210">
        <f>FibreChannel!F68</f>
        <v>0</v>
      </c>
      <c r="AT116" s="210">
        <f>FibreChannel!G68</f>
        <v>0</v>
      </c>
      <c r="AU116" s="210">
        <f>FibreChannel!H68</f>
        <v>0</v>
      </c>
      <c r="AV116" s="210">
        <f>FibreChannel!I68</f>
        <v>0</v>
      </c>
      <c r="AW116" s="210">
        <f>FibreChannel!J68</f>
        <v>0</v>
      </c>
      <c r="AX116" s="210">
        <f>FibreChannel!K68</f>
        <v>0</v>
      </c>
      <c r="AY116" s="210">
        <f>FibreChannel!L68</f>
        <v>0</v>
      </c>
      <c r="AZ116" s="210">
        <f>FibreChannel!M68</f>
        <v>0</v>
      </c>
      <c r="BB116" s="139" t="str">
        <f t="shared" si="176"/>
        <v>16 Gbps 100 m SFP+</v>
      </c>
      <c r="BC116" s="210">
        <f>FibreChannel!C82</f>
        <v>0</v>
      </c>
      <c r="BD116" s="210">
        <f>FibreChannel!D82</f>
        <v>0</v>
      </c>
      <c r="BE116" s="210">
        <f>FibreChannel!E82</f>
        <v>0</v>
      </c>
      <c r="BF116" s="210">
        <f>FibreChannel!F82</f>
        <v>0</v>
      </c>
      <c r="BG116" s="210">
        <f>FibreChannel!G82</f>
        <v>0</v>
      </c>
      <c r="BH116" s="210">
        <f>FibreChannel!H82</f>
        <v>0</v>
      </c>
      <c r="BI116" s="210">
        <f>FibreChannel!I82</f>
        <v>0</v>
      </c>
      <c r="BJ116" s="210">
        <f>FibreChannel!J82</f>
        <v>0</v>
      </c>
      <c r="BK116" s="210">
        <f>FibreChannel!K82</f>
        <v>0</v>
      </c>
      <c r="BL116" s="210">
        <f>FibreChannel!L82</f>
        <v>0</v>
      </c>
      <c r="BM116" s="210">
        <f>FibreChannel!M82</f>
        <v>0</v>
      </c>
      <c r="BO116" s="139" t="str">
        <f t="shared" si="177"/>
        <v>16 Gbps 100 m SFP+</v>
      </c>
      <c r="BP116" s="272"/>
      <c r="BQ116" s="272"/>
      <c r="BR116" s="272"/>
      <c r="BS116" s="272"/>
      <c r="BT116" s="272"/>
      <c r="BU116" s="272"/>
      <c r="BV116" s="272"/>
      <c r="BW116" s="272"/>
      <c r="BX116" s="272"/>
      <c r="BY116" s="272"/>
      <c r="BZ116" s="272"/>
      <c r="CB116" s="139" t="str">
        <f t="shared" si="178"/>
        <v>16 Gbps 100 m SFP+</v>
      </c>
      <c r="CC116" s="272"/>
      <c r="CD116" s="272"/>
      <c r="CE116" s="272"/>
      <c r="CF116" s="272"/>
      <c r="CG116" s="272"/>
      <c r="CH116" s="272"/>
      <c r="CI116" s="272"/>
      <c r="CJ116" s="272"/>
      <c r="CK116" s="272"/>
      <c r="CL116" s="272"/>
      <c r="CM116" s="272"/>
      <c r="CN116" s="214"/>
      <c r="CP116" s="270"/>
      <c r="CQ116" s="270"/>
      <c r="CR116" s="301"/>
      <c r="CS116" s="293">
        <v>1</v>
      </c>
      <c r="CT116" s="265">
        <v>1</v>
      </c>
      <c r="CU116" s="300">
        <v>1</v>
      </c>
      <c r="CV116" s="295"/>
      <c r="CW116" s="270"/>
      <c r="CX116" s="278"/>
      <c r="CY116" s="285">
        <v>2</v>
      </c>
      <c r="CZ116" s="265">
        <v>0</v>
      </c>
      <c r="DA116" s="279">
        <v>1</v>
      </c>
      <c r="DB116" s="284"/>
      <c r="DC116" s="270"/>
      <c r="DD116" s="301"/>
      <c r="DE116" s="295"/>
      <c r="DF116" s="270"/>
      <c r="DG116" s="278"/>
      <c r="DH116" s="284"/>
      <c r="DI116" s="270"/>
      <c r="DJ116" s="270"/>
      <c r="DL116" s="139" t="str">
        <f t="shared" si="312"/>
        <v>16 Gbps 100 m SFP+</v>
      </c>
      <c r="DM116" s="210">
        <f t="shared" si="179"/>
        <v>0</v>
      </c>
      <c r="DN116" s="210">
        <f t="shared" si="180"/>
        <v>0</v>
      </c>
      <c r="DO116" s="210">
        <f t="shared" si="181"/>
        <v>0</v>
      </c>
      <c r="DP116" s="210">
        <f t="shared" si="182"/>
        <v>0</v>
      </c>
      <c r="DQ116" s="210">
        <f t="shared" si="183"/>
        <v>0</v>
      </c>
      <c r="DR116" s="210">
        <f t="shared" si="184"/>
        <v>0</v>
      </c>
      <c r="DS116" s="210">
        <f t="shared" si="185"/>
        <v>0</v>
      </c>
      <c r="DT116" s="210">
        <f t="shared" si="186"/>
        <v>0</v>
      </c>
      <c r="DU116" s="210">
        <f t="shared" si="187"/>
        <v>0</v>
      </c>
      <c r="DV116" s="210">
        <f t="shared" si="188"/>
        <v>0</v>
      </c>
      <c r="DW116" s="210">
        <f t="shared" si="189"/>
        <v>0</v>
      </c>
      <c r="DY116" s="139" t="str">
        <f t="shared" si="313"/>
        <v>16 Gbps 100 m SFP+</v>
      </c>
      <c r="DZ116" s="210">
        <f t="shared" si="190"/>
        <v>10890238</v>
      </c>
      <c r="EA116" s="210">
        <f t="shared" si="191"/>
        <v>9632120</v>
      </c>
      <c r="EB116" s="210">
        <f t="shared" si="192"/>
        <v>0</v>
      </c>
      <c r="EC116" s="210">
        <f t="shared" si="193"/>
        <v>0</v>
      </c>
      <c r="ED116" s="210">
        <f t="shared" si="194"/>
        <v>0</v>
      </c>
      <c r="EE116" s="210">
        <f t="shared" si="195"/>
        <v>0</v>
      </c>
      <c r="EF116" s="210">
        <f t="shared" si="196"/>
        <v>0</v>
      </c>
      <c r="EG116" s="210">
        <f t="shared" si="197"/>
        <v>0</v>
      </c>
      <c r="EH116" s="210">
        <f t="shared" si="198"/>
        <v>0</v>
      </c>
      <c r="EI116" s="210">
        <f t="shared" si="199"/>
        <v>0</v>
      </c>
      <c r="EJ116" s="210">
        <f t="shared" si="200"/>
        <v>0</v>
      </c>
      <c r="EL116" s="139" t="str">
        <f t="shared" si="314"/>
        <v>16 Gbps 100 m SFP+</v>
      </c>
      <c r="EM116" s="210">
        <f t="shared" si="201"/>
        <v>0</v>
      </c>
      <c r="EN116" s="210">
        <f t="shared" si="202"/>
        <v>0</v>
      </c>
      <c r="EO116" s="210">
        <f t="shared" si="203"/>
        <v>0</v>
      </c>
      <c r="EP116" s="210">
        <f t="shared" si="204"/>
        <v>0</v>
      </c>
      <c r="EQ116" s="210">
        <f t="shared" si="205"/>
        <v>0</v>
      </c>
      <c r="ER116" s="210">
        <f t="shared" si="206"/>
        <v>0</v>
      </c>
      <c r="ES116" s="210">
        <f t="shared" si="207"/>
        <v>0</v>
      </c>
      <c r="ET116" s="210">
        <f t="shared" si="208"/>
        <v>0</v>
      </c>
      <c r="EU116" s="210">
        <f t="shared" si="209"/>
        <v>0</v>
      </c>
      <c r="EV116" s="210">
        <f t="shared" si="210"/>
        <v>0</v>
      </c>
      <c r="EW116" s="210">
        <f t="shared" si="211"/>
        <v>0</v>
      </c>
      <c r="EY116" s="139" t="str">
        <f t="shared" si="212"/>
        <v>16 Gbps 100 m SFP+</v>
      </c>
      <c r="EZ116" s="210">
        <f t="shared" si="298"/>
        <v>5445119</v>
      </c>
      <c r="FA116" s="210">
        <f t="shared" si="299"/>
        <v>4816060</v>
      </c>
      <c r="FB116" s="210">
        <f t="shared" si="300"/>
        <v>0</v>
      </c>
      <c r="FC116" s="210">
        <f t="shared" si="301"/>
        <v>0</v>
      </c>
      <c r="FD116" s="210">
        <f t="shared" si="302"/>
        <v>0</v>
      </c>
      <c r="FE116" s="210">
        <f t="shared" si="303"/>
        <v>0</v>
      </c>
      <c r="FF116" s="210">
        <f t="shared" si="304"/>
        <v>0</v>
      </c>
      <c r="FG116" s="210">
        <f t="shared" si="305"/>
        <v>0</v>
      </c>
      <c r="FH116" s="210">
        <f t="shared" si="306"/>
        <v>0</v>
      </c>
      <c r="FI116" s="210">
        <f t="shared" si="307"/>
        <v>0</v>
      </c>
      <c r="FJ116" s="210">
        <f t="shared" si="308"/>
        <v>0</v>
      </c>
      <c r="FL116" s="139" t="str">
        <f t="shared" si="315"/>
        <v>16 Gbps 100 m SFP+</v>
      </c>
      <c r="FM116" s="233">
        <f t="shared" si="213"/>
        <v>0</v>
      </c>
      <c r="FN116" s="233">
        <f t="shared" si="214"/>
        <v>0</v>
      </c>
      <c r="FO116" s="233">
        <f t="shared" si="215"/>
        <v>0</v>
      </c>
      <c r="FP116" s="233">
        <f t="shared" si="216"/>
        <v>0</v>
      </c>
      <c r="FQ116" s="233">
        <f t="shared" si="217"/>
        <v>0</v>
      </c>
      <c r="FR116" s="233">
        <f t="shared" si="218"/>
        <v>0</v>
      </c>
      <c r="FS116" s="233">
        <f t="shared" si="219"/>
        <v>0</v>
      </c>
      <c r="FT116" s="233">
        <f t="shared" si="220"/>
        <v>0</v>
      </c>
      <c r="FU116" s="233">
        <f t="shared" si="221"/>
        <v>0</v>
      </c>
      <c r="FV116" s="233">
        <f t="shared" si="222"/>
        <v>0</v>
      </c>
      <c r="FW116" s="233">
        <f t="shared" si="223"/>
        <v>0</v>
      </c>
      <c r="FY116" s="139" t="str">
        <f t="shared" si="316"/>
        <v>16 Gbps 100 m SFP+</v>
      </c>
      <c r="FZ116" s="233">
        <f t="shared" si="224"/>
        <v>5.445119</v>
      </c>
      <c r="GA116" s="233">
        <f t="shared" si="225"/>
        <v>4.8160600000000002</v>
      </c>
      <c r="GB116" s="233">
        <f t="shared" si="226"/>
        <v>0</v>
      </c>
      <c r="GC116" s="233">
        <f t="shared" si="227"/>
        <v>0</v>
      </c>
      <c r="GD116" s="233">
        <f t="shared" si="228"/>
        <v>0</v>
      </c>
      <c r="GE116" s="233">
        <f t="shared" si="229"/>
        <v>0</v>
      </c>
      <c r="GF116" s="233">
        <f t="shared" si="230"/>
        <v>0</v>
      </c>
      <c r="GG116" s="233">
        <f t="shared" si="231"/>
        <v>0</v>
      </c>
      <c r="GH116" s="233">
        <f t="shared" si="232"/>
        <v>0</v>
      </c>
      <c r="GI116" s="233">
        <f t="shared" si="233"/>
        <v>0</v>
      </c>
      <c r="GJ116" s="233">
        <f t="shared" si="234"/>
        <v>0</v>
      </c>
      <c r="GL116" s="139" t="str">
        <f t="shared" si="317"/>
        <v>16 Gbps 100 m SFP+</v>
      </c>
      <c r="GM116" s="310">
        <f t="shared" si="235"/>
        <v>0</v>
      </c>
      <c r="GN116" s="310">
        <f t="shared" si="236"/>
        <v>0</v>
      </c>
      <c r="GO116" s="310">
        <f t="shared" si="237"/>
        <v>0</v>
      </c>
      <c r="GP116" s="310">
        <f t="shared" si="238"/>
        <v>0</v>
      </c>
      <c r="GQ116" s="310">
        <f t="shared" si="239"/>
        <v>0</v>
      </c>
      <c r="GR116" s="310">
        <f t="shared" si="240"/>
        <v>0</v>
      </c>
      <c r="GS116" s="310">
        <f t="shared" si="241"/>
        <v>0</v>
      </c>
      <c r="GT116" s="310">
        <f t="shared" si="242"/>
        <v>0</v>
      </c>
      <c r="GU116" s="310">
        <f t="shared" si="243"/>
        <v>0</v>
      </c>
      <c r="GV116" s="310">
        <f t="shared" si="244"/>
        <v>0</v>
      </c>
      <c r="GW116" s="310">
        <f t="shared" si="245"/>
        <v>0</v>
      </c>
      <c r="GY116" s="139" t="str">
        <f t="shared" si="246"/>
        <v>16 Gbps 100 m SFP+</v>
      </c>
      <c r="GZ116" s="307">
        <f>IF(EZ116=0,"",($HE$5*10^-6*FibreChannel!P97*'Lenses &amp; detectors'!EZ116))</f>
        <v>9.3281379727500067</v>
      </c>
      <c r="HA116" s="307">
        <f>IF(FA116=0,"",($HE$5*10^-6*FibreChannel!Q97*'Lenses &amp; detectors'!FA116))</f>
        <v>8.950296674999997</v>
      </c>
      <c r="HB116" s="307" t="str">
        <f>IF(FB116=0,"",($HE$5*10^-6*FibreChannel!R97*'Lenses &amp; detectors'!FB116))</f>
        <v/>
      </c>
      <c r="HC116" s="307" t="str">
        <f>IF(FC116=0,"",($HE$5*10^-6*FibreChannel!S97*'Lenses &amp; detectors'!FC116))</f>
        <v/>
      </c>
      <c r="HD116" s="307" t="str">
        <f>IF(FD116=0,"",($HE$5*10^-6*FibreChannel!T97*'Lenses &amp; detectors'!FD116))</f>
        <v/>
      </c>
      <c r="HE116" s="307" t="str">
        <f>IF(FE116=0,"",($HE$5*10^-6*FibreChannel!U97*'Lenses &amp; detectors'!FE116))</f>
        <v/>
      </c>
      <c r="HF116" s="307" t="str">
        <f>IF(FF116=0,"",($HE$5*10^-6*FibreChannel!V97*'Lenses &amp; detectors'!FF116))</f>
        <v/>
      </c>
      <c r="HG116" s="307" t="str">
        <f>IF(FG116=0,"",($HE$5*10^-6*FibreChannel!W97*'Lenses &amp; detectors'!FG116))</f>
        <v/>
      </c>
      <c r="HH116" s="307" t="str">
        <f>IF(FH116=0,"",($HE$5*10^-6*FibreChannel!X97*'Lenses &amp; detectors'!FH116))</f>
        <v/>
      </c>
      <c r="HI116" s="307" t="str">
        <f>IF(FI116=0,"",($HE$5*10^-6*FibreChannel!Y97*'Lenses &amp; detectors'!FI116))</f>
        <v/>
      </c>
      <c r="HJ116" s="307" t="str">
        <f>IF(FJ116=0,"",($HE$5*10^-6*FibreChannel!Z97*'Lenses &amp; detectors'!FJ116))</f>
        <v/>
      </c>
      <c r="HL116" s="139" t="str">
        <f t="shared" si="247"/>
        <v>16 Gbps 100 m SFP+</v>
      </c>
      <c r="HM116" s="233" t="str">
        <f t="shared" si="248"/>
        <v/>
      </c>
      <c r="HN116" s="233" t="str">
        <f t="shared" si="249"/>
        <v/>
      </c>
      <c r="HO116" s="233" t="str">
        <f t="shared" si="250"/>
        <v/>
      </c>
      <c r="HP116" s="233" t="str">
        <f t="shared" si="251"/>
        <v/>
      </c>
      <c r="HQ116" s="233" t="str">
        <f t="shared" si="252"/>
        <v/>
      </c>
      <c r="HR116" s="233" t="str">
        <f t="shared" si="253"/>
        <v/>
      </c>
      <c r="HS116" s="233" t="str">
        <f t="shared" si="254"/>
        <v/>
      </c>
      <c r="HT116" s="233" t="str">
        <f t="shared" si="255"/>
        <v/>
      </c>
      <c r="HU116" s="233" t="str">
        <f t="shared" si="256"/>
        <v/>
      </c>
      <c r="HV116" s="233" t="str">
        <f t="shared" si="257"/>
        <v/>
      </c>
      <c r="HW116" s="233" t="str">
        <f t="shared" si="258"/>
        <v/>
      </c>
      <c r="HY116" s="139" t="str">
        <f t="shared" si="259"/>
        <v>16 Gbps 100 m SFP+</v>
      </c>
      <c r="HZ116" s="233">
        <f t="shared" si="260"/>
        <v>0.5</v>
      </c>
      <c r="IA116" s="233">
        <f t="shared" si="261"/>
        <v>0.5</v>
      </c>
      <c r="IB116" s="233" t="str">
        <f t="shared" si="262"/>
        <v/>
      </c>
      <c r="IC116" s="233" t="str">
        <f t="shared" si="263"/>
        <v/>
      </c>
      <c r="ID116" s="233" t="str">
        <f t="shared" si="264"/>
        <v/>
      </c>
      <c r="IE116" s="233" t="str">
        <f t="shared" si="265"/>
        <v/>
      </c>
      <c r="IF116" s="233" t="str">
        <f t="shared" si="266"/>
        <v/>
      </c>
      <c r="IG116" s="233" t="str">
        <f t="shared" si="267"/>
        <v/>
      </c>
      <c r="IH116" s="233" t="str">
        <f t="shared" si="268"/>
        <v/>
      </c>
      <c r="II116" s="233" t="str">
        <f t="shared" si="269"/>
        <v/>
      </c>
      <c r="IJ116" s="233" t="str">
        <f t="shared" si="270"/>
        <v/>
      </c>
      <c r="IL116" s="139" t="str">
        <f t="shared" si="271"/>
        <v>16 Gbps 100 m SFP+</v>
      </c>
      <c r="IM116" s="233" t="str">
        <f t="shared" si="272"/>
        <v/>
      </c>
      <c r="IN116" s="233" t="str">
        <f t="shared" si="273"/>
        <v/>
      </c>
      <c r="IO116" s="233" t="str">
        <f t="shared" si="274"/>
        <v/>
      </c>
      <c r="IP116" s="233" t="str">
        <f t="shared" si="275"/>
        <v/>
      </c>
      <c r="IQ116" s="233" t="str">
        <f t="shared" si="276"/>
        <v/>
      </c>
      <c r="IR116" s="233" t="str">
        <f t="shared" si="277"/>
        <v/>
      </c>
      <c r="IS116" s="233" t="str">
        <f t="shared" si="278"/>
        <v/>
      </c>
      <c r="IT116" s="233" t="str">
        <f t="shared" si="279"/>
        <v/>
      </c>
      <c r="IU116" s="233" t="str">
        <f t="shared" si="280"/>
        <v/>
      </c>
      <c r="IV116" s="233" t="str">
        <f t="shared" si="281"/>
        <v/>
      </c>
      <c r="IW116" s="233" t="str">
        <f t="shared" si="282"/>
        <v/>
      </c>
      <c r="IY116" s="139" t="str">
        <f t="shared" si="283"/>
        <v>16 Gbps 100 m SFP+</v>
      </c>
      <c r="IZ116" s="233">
        <f t="shared" si="284"/>
        <v>1.7131192124083985</v>
      </c>
      <c r="JA116" s="233">
        <f t="shared" si="285"/>
        <v>1.858427153108557</v>
      </c>
      <c r="JB116" s="233" t="str">
        <f t="shared" si="286"/>
        <v/>
      </c>
      <c r="JC116" s="233" t="str">
        <f t="shared" si="287"/>
        <v/>
      </c>
      <c r="JD116" s="233" t="str">
        <f t="shared" si="288"/>
        <v/>
      </c>
      <c r="JE116" s="233" t="str">
        <f t="shared" si="289"/>
        <v/>
      </c>
      <c r="JF116" s="233" t="str">
        <f t="shared" si="290"/>
        <v/>
      </c>
      <c r="JG116" s="233" t="str">
        <f t="shared" si="291"/>
        <v/>
      </c>
      <c r="JH116" s="233" t="str">
        <f t="shared" si="292"/>
        <v/>
      </c>
      <c r="JI116" s="233" t="str">
        <f t="shared" si="293"/>
        <v/>
      </c>
      <c r="JJ116" s="233" t="str">
        <f t="shared" si="294"/>
        <v/>
      </c>
    </row>
    <row r="117" spans="1:270">
      <c r="A117" s="110" t="s">
        <v>115</v>
      </c>
      <c r="B117" s="139" t="str">
        <f>FibreChannel!B41</f>
        <v>16 Gbps 10 km SFP+</v>
      </c>
      <c r="C117" s="210">
        <f>FibreChannel!C41</f>
        <v>232131</v>
      </c>
      <c r="D117" s="210">
        <f>FibreChannel!D41</f>
        <v>183579.1</v>
      </c>
      <c r="E117" s="210">
        <f>FibreChannel!E41</f>
        <v>0</v>
      </c>
      <c r="F117" s="210">
        <f>FibreChannel!F41</f>
        <v>0</v>
      </c>
      <c r="G117" s="210">
        <f>FibreChannel!G41</f>
        <v>0</v>
      </c>
      <c r="H117" s="210">
        <f>FibreChannel!H41</f>
        <v>0</v>
      </c>
      <c r="I117" s="210">
        <f>FibreChannel!I41</f>
        <v>0</v>
      </c>
      <c r="J117" s="210">
        <f>FibreChannel!J41</f>
        <v>0</v>
      </c>
      <c r="K117" s="210">
        <f>FibreChannel!K41</f>
        <v>0</v>
      </c>
      <c r="L117" s="210">
        <f>FibreChannel!L41</f>
        <v>0</v>
      </c>
      <c r="M117" s="210">
        <f>FibreChannel!M41</f>
        <v>0</v>
      </c>
      <c r="O117" s="139" t="str">
        <f t="shared" si="173"/>
        <v>16 Gbps 10 km SFP+</v>
      </c>
      <c r="P117" s="210">
        <f>FibreChannel!C55</f>
        <v>0</v>
      </c>
      <c r="Q117" s="210">
        <f>FibreChannel!D55</f>
        <v>0</v>
      </c>
      <c r="R117" s="210">
        <f>FibreChannel!E55</f>
        <v>0</v>
      </c>
      <c r="S117" s="210">
        <f>FibreChannel!F55</f>
        <v>0</v>
      </c>
      <c r="T117" s="210">
        <f>FibreChannel!G55</f>
        <v>0</v>
      </c>
      <c r="U117" s="210">
        <f>FibreChannel!H55</f>
        <v>0</v>
      </c>
      <c r="V117" s="210">
        <f>FibreChannel!I55</f>
        <v>0</v>
      </c>
      <c r="W117" s="210">
        <f>FibreChannel!J55</f>
        <v>0</v>
      </c>
      <c r="X117" s="210">
        <f>FibreChannel!K55</f>
        <v>0</v>
      </c>
      <c r="Y117" s="210">
        <f>FibreChannel!L55</f>
        <v>0</v>
      </c>
      <c r="Z117" s="210">
        <f>FibreChannel!M55</f>
        <v>0</v>
      </c>
      <c r="AB117" s="139" t="str">
        <f t="shared" si="174"/>
        <v>16 Gbps 10 km SFP+</v>
      </c>
      <c r="AC117" s="210">
        <f>FibreChannel!C27</f>
        <v>0</v>
      </c>
      <c r="AD117" s="210">
        <f>FibreChannel!D27</f>
        <v>0</v>
      </c>
      <c r="AE117" s="210">
        <f>FibreChannel!E27</f>
        <v>0</v>
      </c>
      <c r="AF117" s="210">
        <f>FibreChannel!F27</f>
        <v>0</v>
      </c>
      <c r="AG117" s="210">
        <f>FibreChannel!G27</f>
        <v>0</v>
      </c>
      <c r="AH117" s="210">
        <f>FibreChannel!H27</f>
        <v>0</v>
      </c>
      <c r="AI117" s="210">
        <f>FibreChannel!I27</f>
        <v>0</v>
      </c>
      <c r="AJ117" s="210">
        <f>FibreChannel!J27</f>
        <v>0</v>
      </c>
      <c r="AK117" s="210">
        <f>FibreChannel!K27</f>
        <v>0</v>
      </c>
      <c r="AL117" s="210">
        <f>FibreChannel!L27</f>
        <v>0</v>
      </c>
      <c r="AM117" s="210">
        <f>FibreChannel!M27</f>
        <v>0</v>
      </c>
      <c r="AO117" s="139" t="str">
        <f t="shared" si="175"/>
        <v>16 Gbps 10 km SFP+</v>
      </c>
      <c r="AP117" s="210">
        <f>FibreChannel!C69</f>
        <v>0</v>
      </c>
      <c r="AQ117" s="210">
        <f>FibreChannel!D69</f>
        <v>0</v>
      </c>
      <c r="AR117" s="210">
        <f>FibreChannel!E69</f>
        <v>0</v>
      </c>
      <c r="AS117" s="210">
        <f>FibreChannel!F69</f>
        <v>0</v>
      </c>
      <c r="AT117" s="210">
        <f>FibreChannel!G69</f>
        <v>0</v>
      </c>
      <c r="AU117" s="210">
        <f>FibreChannel!H69</f>
        <v>0</v>
      </c>
      <c r="AV117" s="210">
        <f>FibreChannel!I69</f>
        <v>0</v>
      </c>
      <c r="AW117" s="210">
        <f>FibreChannel!J69</f>
        <v>0</v>
      </c>
      <c r="AX117" s="210">
        <f>FibreChannel!K69</f>
        <v>0</v>
      </c>
      <c r="AY117" s="210">
        <f>FibreChannel!L69</f>
        <v>0</v>
      </c>
      <c r="AZ117" s="210">
        <f>FibreChannel!M69</f>
        <v>0</v>
      </c>
      <c r="BB117" s="139" t="str">
        <f t="shared" si="176"/>
        <v>16 Gbps 10 km SFP+</v>
      </c>
      <c r="BC117" s="210">
        <f>FibreChannel!C83</f>
        <v>0</v>
      </c>
      <c r="BD117" s="210">
        <f>FibreChannel!D83</f>
        <v>0</v>
      </c>
      <c r="BE117" s="210">
        <f>FibreChannel!E83</f>
        <v>0</v>
      </c>
      <c r="BF117" s="210">
        <f>FibreChannel!F83</f>
        <v>0</v>
      </c>
      <c r="BG117" s="210">
        <f>FibreChannel!G83</f>
        <v>0</v>
      </c>
      <c r="BH117" s="210">
        <f>FibreChannel!H83</f>
        <v>0</v>
      </c>
      <c r="BI117" s="210">
        <f>FibreChannel!I83</f>
        <v>0</v>
      </c>
      <c r="BJ117" s="210">
        <f>FibreChannel!J83</f>
        <v>0</v>
      </c>
      <c r="BK117" s="210">
        <f>FibreChannel!K83</f>
        <v>0</v>
      </c>
      <c r="BL117" s="210">
        <f>FibreChannel!L83</f>
        <v>0</v>
      </c>
      <c r="BM117" s="210">
        <f>FibreChannel!M83</f>
        <v>0</v>
      </c>
      <c r="BO117" s="139" t="str">
        <f t="shared" si="177"/>
        <v>16 Gbps 10 km SFP+</v>
      </c>
      <c r="BP117" s="272"/>
      <c r="BQ117" s="272"/>
      <c r="BR117" s="272"/>
      <c r="BS117" s="272"/>
      <c r="BT117" s="272"/>
      <c r="BU117" s="272"/>
      <c r="BV117" s="272"/>
      <c r="BW117" s="272"/>
      <c r="BX117" s="272"/>
      <c r="BY117" s="272"/>
      <c r="BZ117" s="272"/>
      <c r="CB117" s="139" t="str">
        <f t="shared" si="178"/>
        <v>16 Gbps 10 km SFP+</v>
      </c>
      <c r="CC117" s="272"/>
      <c r="CD117" s="272"/>
      <c r="CE117" s="272"/>
      <c r="CF117" s="272"/>
      <c r="CG117" s="272"/>
      <c r="CH117" s="272"/>
      <c r="CI117" s="272"/>
      <c r="CJ117" s="272"/>
      <c r="CK117" s="272"/>
      <c r="CL117" s="272"/>
      <c r="CM117" s="272"/>
      <c r="CN117" s="214"/>
      <c r="CP117" s="293">
        <v>1</v>
      </c>
      <c r="CQ117" s="265">
        <v>1</v>
      </c>
      <c r="CR117" s="300">
        <v>1</v>
      </c>
      <c r="CS117" s="293">
        <v>1</v>
      </c>
      <c r="CT117" s="265">
        <v>1</v>
      </c>
      <c r="CU117" s="300">
        <v>1</v>
      </c>
      <c r="CV117" s="295"/>
      <c r="CW117" s="270"/>
      <c r="CX117" s="278"/>
      <c r="CY117" s="284"/>
      <c r="CZ117" s="270"/>
      <c r="DA117" s="278"/>
      <c r="DB117" s="284"/>
      <c r="DC117" s="270"/>
      <c r="DD117" s="301"/>
      <c r="DE117" s="295"/>
      <c r="DF117" s="270"/>
      <c r="DG117" s="278"/>
      <c r="DH117" s="284"/>
      <c r="DI117" s="270"/>
      <c r="DJ117" s="270"/>
      <c r="DL117" s="139" t="str">
        <f t="shared" si="312"/>
        <v>16 Gbps 10 km SFP+</v>
      </c>
      <c r="DM117" s="210">
        <f t="shared" si="179"/>
        <v>232131</v>
      </c>
      <c r="DN117" s="210">
        <f t="shared" si="180"/>
        <v>183579.1</v>
      </c>
      <c r="DO117" s="210">
        <f t="shared" si="181"/>
        <v>0</v>
      </c>
      <c r="DP117" s="210">
        <f t="shared" si="182"/>
        <v>0</v>
      </c>
      <c r="DQ117" s="210">
        <f t="shared" si="183"/>
        <v>0</v>
      </c>
      <c r="DR117" s="210">
        <f t="shared" si="184"/>
        <v>0</v>
      </c>
      <c r="DS117" s="210">
        <f t="shared" si="185"/>
        <v>0</v>
      </c>
      <c r="DT117" s="210">
        <f t="shared" si="186"/>
        <v>0</v>
      </c>
      <c r="DU117" s="210">
        <f t="shared" si="187"/>
        <v>0</v>
      </c>
      <c r="DV117" s="210">
        <f t="shared" si="188"/>
        <v>0</v>
      </c>
      <c r="DW117" s="210">
        <f t="shared" si="189"/>
        <v>0</v>
      </c>
      <c r="DY117" s="139" t="str">
        <f t="shared" si="313"/>
        <v>16 Gbps 10 km SFP+</v>
      </c>
      <c r="DZ117" s="210">
        <f t="shared" si="190"/>
        <v>0</v>
      </c>
      <c r="EA117" s="210">
        <f t="shared" si="191"/>
        <v>0</v>
      </c>
      <c r="EB117" s="210">
        <f t="shared" si="192"/>
        <v>0</v>
      </c>
      <c r="EC117" s="210">
        <f t="shared" si="193"/>
        <v>0</v>
      </c>
      <c r="ED117" s="210">
        <f t="shared" si="194"/>
        <v>0</v>
      </c>
      <c r="EE117" s="210">
        <f t="shared" si="195"/>
        <v>0</v>
      </c>
      <c r="EF117" s="210">
        <f t="shared" si="196"/>
        <v>0</v>
      </c>
      <c r="EG117" s="210">
        <f t="shared" si="197"/>
        <v>0</v>
      </c>
      <c r="EH117" s="210">
        <f t="shared" si="198"/>
        <v>0</v>
      </c>
      <c r="EI117" s="210">
        <f t="shared" si="199"/>
        <v>0</v>
      </c>
      <c r="EJ117" s="210">
        <f t="shared" si="200"/>
        <v>0</v>
      </c>
      <c r="EL117" s="139" t="str">
        <f t="shared" si="314"/>
        <v>16 Gbps 10 km SFP+</v>
      </c>
      <c r="EM117" s="210">
        <f t="shared" si="201"/>
        <v>232131</v>
      </c>
      <c r="EN117" s="210">
        <f t="shared" si="202"/>
        <v>183579.1</v>
      </c>
      <c r="EO117" s="210">
        <f t="shared" si="203"/>
        <v>0</v>
      </c>
      <c r="EP117" s="210">
        <f t="shared" si="204"/>
        <v>0</v>
      </c>
      <c r="EQ117" s="210">
        <f t="shared" si="205"/>
        <v>0</v>
      </c>
      <c r="ER117" s="210">
        <f t="shared" si="206"/>
        <v>0</v>
      </c>
      <c r="ES117" s="210">
        <f t="shared" si="207"/>
        <v>0</v>
      </c>
      <c r="ET117" s="210">
        <f t="shared" si="208"/>
        <v>0</v>
      </c>
      <c r="EU117" s="210">
        <f t="shared" si="209"/>
        <v>0</v>
      </c>
      <c r="EV117" s="210">
        <f t="shared" si="210"/>
        <v>0</v>
      </c>
      <c r="EW117" s="210">
        <f t="shared" si="211"/>
        <v>0</v>
      </c>
      <c r="EY117" s="139" t="str">
        <f t="shared" si="212"/>
        <v>16 Gbps 10 km SFP+</v>
      </c>
      <c r="EZ117" s="210">
        <f t="shared" si="298"/>
        <v>232131</v>
      </c>
      <c r="FA117" s="210">
        <f t="shared" si="299"/>
        <v>183579.1</v>
      </c>
      <c r="FB117" s="210">
        <f t="shared" si="300"/>
        <v>0</v>
      </c>
      <c r="FC117" s="210">
        <f t="shared" si="301"/>
        <v>0</v>
      </c>
      <c r="FD117" s="210">
        <f t="shared" si="302"/>
        <v>0</v>
      </c>
      <c r="FE117" s="210">
        <f t="shared" si="303"/>
        <v>0</v>
      </c>
      <c r="FF117" s="210">
        <f t="shared" si="304"/>
        <v>0</v>
      </c>
      <c r="FG117" s="210">
        <f t="shared" si="305"/>
        <v>0</v>
      </c>
      <c r="FH117" s="210">
        <f t="shared" si="306"/>
        <v>0</v>
      </c>
      <c r="FI117" s="210">
        <f t="shared" si="307"/>
        <v>0</v>
      </c>
      <c r="FJ117" s="210">
        <f t="shared" si="308"/>
        <v>0</v>
      </c>
      <c r="FL117" s="139" t="str">
        <f t="shared" si="315"/>
        <v>16 Gbps 10 km SFP+</v>
      </c>
      <c r="FM117" s="233">
        <f t="shared" si="213"/>
        <v>0.69639300000000004</v>
      </c>
      <c r="FN117" s="233">
        <f t="shared" si="214"/>
        <v>0.5507373000000001</v>
      </c>
      <c r="FO117" s="233">
        <f t="shared" si="215"/>
        <v>0</v>
      </c>
      <c r="FP117" s="233">
        <f t="shared" si="216"/>
        <v>0</v>
      </c>
      <c r="FQ117" s="233">
        <f t="shared" si="217"/>
        <v>0</v>
      </c>
      <c r="FR117" s="233">
        <f t="shared" si="218"/>
        <v>0</v>
      </c>
      <c r="FS117" s="233">
        <f t="shared" si="219"/>
        <v>0</v>
      </c>
      <c r="FT117" s="233">
        <f t="shared" si="220"/>
        <v>0</v>
      </c>
      <c r="FU117" s="233">
        <f t="shared" si="221"/>
        <v>0</v>
      </c>
      <c r="FV117" s="233">
        <f t="shared" si="222"/>
        <v>0</v>
      </c>
      <c r="FW117" s="233">
        <f t="shared" si="223"/>
        <v>0</v>
      </c>
      <c r="FY117" s="139" t="str">
        <f t="shared" si="316"/>
        <v>16 Gbps 10 km SFP+</v>
      </c>
      <c r="FZ117" s="233">
        <f t="shared" si="224"/>
        <v>0</v>
      </c>
      <c r="GA117" s="233">
        <f t="shared" si="225"/>
        <v>0</v>
      </c>
      <c r="GB117" s="233">
        <f t="shared" si="226"/>
        <v>0</v>
      </c>
      <c r="GC117" s="233">
        <f t="shared" si="227"/>
        <v>0</v>
      </c>
      <c r="GD117" s="233">
        <f t="shared" si="228"/>
        <v>0</v>
      </c>
      <c r="GE117" s="233">
        <f t="shared" si="229"/>
        <v>0</v>
      </c>
      <c r="GF117" s="233">
        <f t="shared" si="230"/>
        <v>0</v>
      </c>
      <c r="GG117" s="233">
        <f t="shared" si="231"/>
        <v>0</v>
      </c>
      <c r="GH117" s="233">
        <f t="shared" si="232"/>
        <v>0</v>
      </c>
      <c r="GI117" s="233">
        <f t="shared" si="233"/>
        <v>0</v>
      </c>
      <c r="GJ117" s="233">
        <f t="shared" si="234"/>
        <v>0</v>
      </c>
      <c r="GL117" s="139" t="str">
        <f t="shared" si="317"/>
        <v>16 Gbps 10 km SFP+</v>
      </c>
      <c r="GM117" s="310">
        <f t="shared" si="235"/>
        <v>1.160655</v>
      </c>
      <c r="GN117" s="310">
        <f t="shared" si="236"/>
        <v>0.91789549999999998</v>
      </c>
      <c r="GO117" s="310">
        <f t="shared" si="237"/>
        <v>0</v>
      </c>
      <c r="GP117" s="310">
        <f t="shared" si="238"/>
        <v>0</v>
      </c>
      <c r="GQ117" s="310">
        <f t="shared" si="239"/>
        <v>0</v>
      </c>
      <c r="GR117" s="310">
        <f t="shared" si="240"/>
        <v>0</v>
      </c>
      <c r="GS117" s="310">
        <f t="shared" si="241"/>
        <v>0</v>
      </c>
      <c r="GT117" s="310">
        <f t="shared" si="242"/>
        <v>0</v>
      </c>
      <c r="GU117" s="310">
        <f t="shared" si="243"/>
        <v>0</v>
      </c>
      <c r="GV117" s="310">
        <f t="shared" si="244"/>
        <v>0</v>
      </c>
      <c r="GW117" s="310">
        <f t="shared" si="245"/>
        <v>0</v>
      </c>
      <c r="GY117" s="139" t="str">
        <f t="shared" si="246"/>
        <v>16 Gbps 10 km SFP+</v>
      </c>
      <c r="GZ117" s="307">
        <f>IF(EZ117=0,"",($HE$5*10^-6*FibreChannel!P98*'Lenses &amp; detectors'!EZ117))</f>
        <v>1.62258935625</v>
      </c>
      <c r="HA117" s="307">
        <f>IF(FA117=0,"",($HE$5*10^-6*FibreChannel!Q98*'Lenses &amp; detectors'!FA117))</f>
        <v>1.1772718949999998</v>
      </c>
      <c r="HB117" s="307" t="str">
        <f>IF(FB117=0,"",($HE$5*10^-6*FibreChannel!R98*'Lenses &amp; detectors'!FB117))</f>
        <v/>
      </c>
      <c r="HC117" s="307" t="str">
        <f>IF(FC117=0,"",($HE$5*10^-6*FibreChannel!S98*'Lenses &amp; detectors'!FC117))</f>
        <v/>
      </c>
      <c r="HD117" s="307" t="str">
        <f>IF(FD117=0,"",($HE$5*10^-6*FibreChannel!T98*'Lenses &amp; detectors'!FD117))</f>
        <v/>
      </c>
      <c r="HE117" s="307" t="str">
        <f>IF(FE117=0,"",($HE$5*10^-6*FibreChannel!U98*'Lenses &amp; detectors'!FE117))</f>
        <v/>
      </c>
      <c r="HF117" s="307" t="str">
        <f>IF(FF117=0,"",($HE$5*10^-6*FibreChannel!V98*'Lenses &amp; detectors'!FF117))</f>
        <v/>
      </c>
      <c r="HG117" s="307" t="str">
        <f>IF(FG117=0,"",($HE$5*10^-6*FibreChannel!W98*'Lenses &amp; detectors'!FG117))</f>
        <v/>
      </c>
      <c r="HH117" s="307" t="str">
        <f>IF(FH117=0,"",($HE$5*10^-6*FibreChannel!X98*'Lenses &amp; detectors'!FH117))</f>
        <v/>
      </c>
      <c r="HI117" s="307" t="str">
        <f>IF(FI117=0,"",($HE$5*10^-6*FibreChannel!Y98*'Lenses &amp; detectors'!FI117))</f>
        <v/>
      </c>
      <c r="HJ117" s="307" t="str">
        <f>IF(FJ117=0,"",($HE$5*10^-6*FibreChannel!Z98*'Lenses &amp; detectors'!FJ117))</f>
        <v/>
      </c>
      <c r="HL117" s="139" t="str">
        <f t="shared" si="247"/>
        <v>16 Gbps 10 km SFP+</v>
      </c>
      <c r="HM117" s="233">
        <f t="shared" si="248"/>
        <v>3</v>
      </c>
      <c r="HN117" s="233">
        <f t="shared" si="249"/>
        <v>3</v>
      </c>
      <c r="HO117" s="233" t="str">
        <f t="shared" si="250"/>
        <v/>
      </c>
      <c r="HP117" s="233" t="str">
        <f t="shared" si="251"/>
        <v/>
      </c>
      <c r="HQ117" s="233" t="str">
        <f t="shared" si="252"/>
        <v/>
      </c>
      <c r="HR117" s="233" t="str">
        <f t="shared" si="253"/>
        <v/>
      </c>
      <c r="HS117" s="233" t="str">
        <f t="shared" si="254"/>
        <v/>
      </c>
      <c r="HT117" s="233" t="str">
        <f t="shared" si="255"/>
        <v/>
      </c>
      <c r="HU117" s="233" t="str">
        <f t="shared" si="256"/>
        <v/>
      </c>
      <c r="HV117" s="233" t="str">
        <f t="shared" si="257"/>
        <v/>
      </c>
      <c r="HW117" s="233" t="str">
        <f t="shared" si="258"/>
        <v/>
      </c>
      <c r="HY117" s="139" t="str">
        <f t="shared" si="259"/>
        <v>16 Gbps 10 km SFP+</v>
      </c>
      <c r="HZ117" s="233" t="str">
        <f t="shared" si="260"/>
        <v/>
      </c>
      <c r="IA117" s="233" t="str">
        <f t="shared" si="261"/>
        <v/>
      </c>
      <c r="IB117" s="233" t="str">
        <f t="shared" si="262"/>
        <v/>
      </c>
      <c r="IC117" s="233" t="str">
        <f t="shared" si="263"/>
        <v/>
      </c>
      <c r="ID117" s="233" t="str">
        <f t="shared" si="264"/>
        <v/>
      </c>
      <c r="IE117" s="233" t="str">
        <f t="shared" si="265"/>
        <v/>
      </c>
      <c r="IF117" s="233" t="str">
        <f t="shared" si="266"/>
        <v/>
      </c>
      <c r="IG117" s="233" t="str">
        <f t="shared" si="267"/>
        <v/>
      </c>
      <c r="IH117" s="233" t="str">
        <f t="shared" si="268"/>
        <v/>
      </c>
      <c r="II117" s="233" t="str">
        <f t="shared" si="269"/>
        <v/>
      </c>
      <c r="IJ117" s="233" t="str">
        <f t="shared" si="270"/>
        <v/>
      </c>
      <c r="IL117" s="139" t="str">
        <f t="shared" si="271"/>
        <v>16 Gbps 10 km SFP+</v>
      </c>
      <c r="IM117" s="233">
        <f t="shared" si="272"/>
        <v>5</v>
      </c>
      <c r="IN117" s="233">
        <f t="shared" si="273"/>
        <v>5</v>
      </c>
      <c r="IO117" s="233" t="str">
        <f t="shared" si="274"/>
        <v/>
      </c>
      <c r="IP117" s="233" t="str">
        <f t="shared" si="275"/>
        <v/>
      </c>
      <c r="IQ117" s="233" t="str">
        <f t="shared" si="276"/>
        <v/>
      </c>
      <c r="IR117" s="233" t="str">
        <f t="shared" si="277"/>
        <v/>
      </c>
      <c r="IS117" s="233" t="str">
        <f t="shared" si="278"/>
        <v/>
      </c>
      <c r="IT117" s="233" t="str">
        <f t="shared" si="279"/>
        <v/>
      </c>
      <c r="IU117" s="233" t="str">
        <f t="shared" si="280"/>
        <v/>
      </c>
      <c r="IV117" s="233" t="str">
        <f t="shared" si="281"/>
        <v/>
      </c>
      <c r="IW117" s="233" t="str">
        <f t="shared" si="282"/>
        <v/>
      </c>
      <c r="IY117" s="139" t="str">
        <f t="shared" si="283"/>
        <v>16 Gbps 10 km SFP+</v>
      </c>
      <c r="IZ117" s="233">
        <f t="shared" si="284"/>
        <v>6.9899727147602002</v>
      </c>
      <c r="JA117" s="233">
        <f t="shared" si="285"/>
        <v>6.4128862980589822</v>
      </c>
      <c r="JB117" s="233" t="str">
        <f t="shared" si="286"/>
        <v/>
      </c>
      <c r="JC117" s="233" t="str">
        <f t="shared" si="287"/>
        <v/>
      </c>
      <c r="JD117" s="233" t="str">
        <f t="shared" si="288"/>
        <v/>
      </c>
      <c r="JE117" s="233" t="str">
        <f t="shared" si="289"/>
        <v/>
      </c>
      <c r="JF117" s="233" t="str">
        <f t="shared" si="290"/>
        <v/>
      </c>
      <c r="JG117" s="233" t="str">
        <f t="shared" si="291"/>
        <v/>
      </c>
      <c r="JH117" s="233" t="str">
        <f t="shared" si="292"/>
        <v/>
      </c>
      <c r="JI117" s="233" t="str">
        <f t="shared" si="293"/>
        <v/>
      </c>
      <c r="JJ117" s="233" t="str">
        <f t="shared" si="294"/>
        <v/>
      </c>
    </row>
    <row r="118" spans="1:270">
      <c r="A118" s="110" t="s">
        <v>115</v>
      </c>
      <c r="B118" s="139" t="str">
        <f>FibreChannel!B42</f>
        <v>32 Gbps 100 m SFP28</v>
      </c>
      <c r="C118" s="210">
        <f>FibreChannel!C42</f>
        <v>0</v>
      </c>
      <c r="D118" s="210">
        <f>FibreChannel!D42</f>
        <v>0</v>
      </c>
      <c r="E118" s="210">
        <f>FibreChannel!E42</f>
        <v>0</v>
      </c>
      <c r="F118" s="210">
        <f>FibreChannel!F42</f>
        <v>0</v>
      </c>
      <c r="G118" s="210">
        <f>FibreChannel!G42</f>
        <v>0</v>
      </c>
      <c r="H118" s="210">
        <f>FibreChannel!H42</f>
        <v>0</v>
      </c>
      <c r="I118" s="210">
        <f>FibreChannel!I42</f>
        <v>0</v>
      </c>
      <c r="J118" s="210">
        <f>FibreChannel!J42</f>
        <v>0</v>
      </c>
      <c r="K118" s="210">
        <f>FibreChannel!K42</f>
        <v>0</v>
      </c>
      <c r="L118" s="210">
        <f>FibreChannel!L42</f>
        <v>0</v>
      </c>
      <c r="M118" s="210">
        <f>FibreChannel!M42</f>
        <v>0</v>
      </c>
      <c r="O118" s="139" t="str">
        <f t="shared" si="173"/>
        <v>32 Gbps 100 m SFP28</v>
      </c>
      <c r="P118" s="210">
        <f>FibreChannel!C56</f>
        <v>0</v>
      </c>
      <c r="Q118" s="210">
        <f>FibreChannel!D56</f>
        <v>0</v>
      </c>
      <c r="R118" s="210">
        <f>FibreChannel!E56</f>
        <v>0</v>
      </c>
      <c r="S118" s="210">
        <f>FibreChannel!F56</f>
        <v>0</v>
      </c>
      <c r="T118" s="210">
        <f>FibreChannel!G56</f>
        <v>0</v>
      </c>
      <c r="U118" s="210">
        <f>FibreChannel!H56</f>
        <v>0</v>
      </c>
      <c r="V118" s="210">
        <f>FibreChannel!I56</f>
        <v>0</v>
      </c>
      <c r="W118" s="210">
        <f>FibreChannel!J56</f>
        <v>0</v>
      </c>
      <c r="X118" s="210">
        <f>FibreChannel!K56</f>
        <v>0</v>
      </c>
      <c r="Y118" s="210">
        <f>FibreChannel!L56</f>
        <v>0</v>
      </c>
      <c r="Z118" s="210">
        <f>FibreChannel!M56</f>
        <v>0</v>
      </c>
      <c r="AB118" s="139" t="str">
        <f t="shared" si="174"/>
        <v>32 Gbps 100 m SFP28</v>
      </c>
      <c r="AC118" s="210">
        <f>FibreChannel!C28</f>
        <v>0</v>
      </c>
      <c r="AD118" s="210">
        <f>FibreChannel!D28</f>
        <v>0</v>
      </c>
      <c r="AE118" s="210">
        <f>FibreChannel!E28</f>
        <v>0</v>
      </c>
      <c r="AF118" s="210">
        <f>FibreChannel!F28</f>
        <v>0</v>
      </c>
      <c r="AG118" s="210">
        <f>FibreChannel!G28</f>
        <v>0</v>
      </c>
      <c r="AH118" s="210">
        <f>FibreChannel!H28</f>
        <v>0</v>
      </c>
      <c r="AI118" s="210">
        <f>FibreChannel!I28</f>
        <v>0</v>
      </c>
      <c r="AJ118" s="210">
        <f>FibreChannel!J28</f>
        <v>0</v>
      </c>
      <c r="AK118" s="210">
        <f>FibreChannel!K28</f>
        <v>0</v>
      </c>
      <c r="AL118" s="210">
        <f>FibreChannel!L28</f>
        <v>0</v>
      </c>
      <c r="AM118" s="210">
        <f>FibreChannel!M28</f>
        <v>0</v>
      </c>
      <c r="AO118" s="139" t="str">
        <f t="shared" si="175"/>
        <v>32 Gbps 100 m SFP28</v>
      </c>
      <c r="AP118" s="210">
        <f>FibreChannel!C70</f>
        <v>823199</v>
      </c>
      <c r="AQ118" s="210">
        <f>FibreChannel!D70</f>
        <v>2100753.95526841</v>
      </c>
      <c r="AR118" s="210">
        <f>FibreChannel!E70</f>
        <v>0</v>
      </c>
      <c r="AS118" s="210">
        <f>FibreChannel!F70</f>
        <v>0</v>
      </c>
      <c r="AT118" s="210">
        <f>FibreChannel!G70</f>
        <v>0</v>
      </c>
      <c r="AU118" s="210">
        <f>FibreChannel!H70</f>
        <v>0</v>
      </c>
      <c r="AV118" s="210">
        <f>FibreChannel!I70</f>
        <v>0</v>
      </c>
      <c r="AW118" s="210">
        <f>FibreChannel!J70</f>
        <v>0</v>
      </c>
      <c r="AX118" s="210">
        <f>FibreChannel!K70</f>
        <v>0</v>
      </c>
      <c r="AY118" s="210">
        <f>FibreChannel!L70</f>
        <v>0</v>
      </c>
      <c r="AZ118" s="210">
        <f>FibreChannel!M70</f>
        <v>0</v>
      </c>
      <c r="BB118" s="139" t="str">
        <f t="shared" si="176"/>
        <v>32 Gbps 100 m SFP28</v>
      </c>
      <c r="BC118" s="210">
        <f>FibreChannel!C84</f>
        <v>0</v>
      </c>
      <c r="BD118" s="210">
        <f>FibreChannel!D84</f>
        <v>0</v>
      </c>
      <c r="BE118" s="210">
        <f>FibreChannel!E84</f>
        <v>0</v>
      </c>
      <c r="BF118" s="210">
        <f>FibreChannel!F84</f>
        <v>0</v>
      </c>
      <c r="BG118" s="210">
        <f>FibreChannel!G84</f>
        <v>0</v>
      </c>
      <c r="BH118" s="210">
        <f>FibreChannel!H84</f>
        <v>0</v>
      </c>
      <c r="BI118" s="210">
        <f>FibreChannel!I84</f>
        <v>0</v>
      </c>
      <c r="BJ118" s="210">
        <f>FibreChannel!J84</f>
        <v>0</v>
      </c>
      <c r="BK118" s="210">
        <f>FibreChannel!K84</f>
        <v>0</v>
      </c>
      <c r="BL118" s="210">
        <f>FibreChannel!L84</f>
        <v>0</v>
      </c>
      <c r="BM118" s="210">
        <f>FibreChannel!M84</f>
        <v>0</v>
      </c>
      <c r="BO118" s="139" t="str">
        <f t="shared" si="177"/>
        <v>32 Gbps 100 m SFP28</v>
      </c>
      <c r="BP118" s="272"/>
      <c r="BQ118" s="272"/>
      <c r="BR118" s="272"/>
      <c r="BS118" s="272"/>
      <c r="BT118" s="272"/>
      <c r="BU118" s="272"/>
      <c r="BV118" s="272"/>
      <c r="BW118" s="272"/>
      <c r="BX118" s="272"/>
      <c r="BY118" s="272"/>
      <c r="BZ118" s="272"/>
      <c r="CB118" s="139" t="str">
        <f t="shared" si="178"/>
        <v>32 Gbps 100 m SFP28</v>
      </c>
      <c r="CC118" s="272"/>
      <c r="CD118" s="272"/>
      <c r="CE118" s="272"/>
      <c r="CF118" s="272"/>
      <c r="CG118" s="272"/>
      <c r="CH118" s="272"/>
      <c r="CI118" s="272"/>
      <c r="CJ118" s="272"/>
      <c r="CK118" s="272"/>
      <c r="CL118" s="272"/>
      <c r="CM118" s="272"/>
      <c r="CN118" s="214"/>
      <c r="CP118" s="270"/>
      <c r="CQ118" s="270"/>
      <c r="CR118" s="301"/>
      <c r="CS118" s="295"/>
      <c r="CT118" s="295"/>
      <c r="CU118" s="301"/>
      <c r="CV118" s="295"/>
      <c r="CW118" s="270"/>
      <c r="CX118" s="278"/>
      <c r="CY118" s="285">
        <v>2</v>
      </c>
      <c r="CZ118" s="265">
        <v>0</v>
      </c>
      <c r="DA118" s="279">
        <v>1</v>
      </c>
      <c r="DB118" s="284"/>
      <c r="DC118" s="270"/>
      <c r="DD118" s="301"/>
      <c r="DE118" s="295"/>
      <c r="DF118" s="270"/>
      <c r="DG118" s="278"/>
      <c r="DH118" s="284"/>
      <c r="DI118" s="270"/>
      <c r="DJ118" s="270"/>
      <c r="DL118" s="139" t="str">
        <f t="shared" si="312"/>
        <v>32 Gbps 100 m SFP28</v>
      </c>
      <c r="DM118" s="210">
        <f t="shared" si="179"/>
        <v>0</v>
      </c>
      <c r="DN118" s="210">
        <f t="shared" si="180"/>
        <v>0</v>
      </c>
      <c r="DO118" s="210">
        <f t="shared" si="181"/>
        <v>0</v>
      </c>
      <c r="DP118" s="210">
        <f t="shared" si="182"/>
        <v>0</v>
      </c>
      <c r="DQ118" s="210">
        <f t="shared" si="183"/>
        <v>0</v>
      </c>
      <c r="DR118" s="210">
        <f t="shared" si="184"/>
        <v>0</v>
      </c>
      <c r="DS118" s="210">
        <f t="shared" si="185"/>
        <v>0</v>
      </c>
      <c r="DT118" s="210">
        <f t="shared" si="186"/>
        <v>0</v>
      </c>
      <c r="DU118" s="210">
        <f t="shared" si="187"/>
        <v>0</v>
      </c>
      <c r="DV118" s="210">
        <f t="shared" si="188"/>
        <v>0</v>
      </c>
      <c r="DW118" s="210">
        <f t="shared" si="189"/>
        <v>0</v>
      </c>
      <c r="DY118" s="139" t="str">
        <f t="shared" si="313"/>
        <v>32 Gbps 100 m SFP28</v>
      </c>
      <c r="DZ118" s="210">
        <f t="shared" si="190"/>
        <v>1646398</v>
      </c>
      <c r="EA118" s="210">
        <f t="shared" si="191"/>
        <v>4201507.9105368201</v>
      </c>
      <c r="EB118" s="210">
        <f t="shared" si="192"/>
        <v>0</v>
      </c>
      <c r="EC118" s="210">
        <f t="shared" si="193"/>
        <v>0</v>
      </c>
      <c r="ED118" s="210">
        <f t="shared" si="194"/>
        <v>0</v>
      </c>
      <c r="EE118" s="210">
        <f t="shared" si="195"/>
        <v>0</v>
      </c>
      <c r="EF118" s="210">
        <f t="shared" si="196"/>
        <v>0</v>
      </c>
      <c r="EG118" s="210">
        <f t="shared" si="197"/>
        <v>0</v>
      </c>
      <c r="EH118" s="210">
        <f t="shared" si="198"/>
        <v>0</v>
      </c>
      <c r="EI118" s="210">
        <f t="shared" si="199"/>
        <v>0</v>
      </c>
      <c r="EJ118" s="210">
        <f t="shared" si="200"/>
        <v>0</v>
      </c>
      <c r="EL118" s="139" t="str">
        <f t="shared" si="314"/>
        <v>32 Gbps 100 m SFP28</v>
      </c>
      <c r="EM118" s="210">
        <f t="shared" si="201"/>
        <v>0</v>
      </c>
      <c r="EN118" s="210">
        <f t="shared" si="202"/>
        <v>0</v>
      </c>
      <c r="EO118" s="210">
        <f t="shared" si="203"/>
        <v>0</v>
      </c>
      <c r="EP118" s="210">
        <f t="shared" si="204"/>
        <v>0</v>
      </c>
      <c r="EQ118" s="210">
        <f t="shared" si="205"/>
        <v>0</v>
      </c>
      <c r="ER118" s="210">
        <f t="shared" si="206"/>
        <v>0</v>
      </c>
      <c r="ES118" s="210">
        <f t="shared" si="207"/>
        <v>0</v>
      </c>
      <c r="ET118" s="210">
        <f t="shared" si="208"/>
        <v>0</v>
      </c>
      <c r="EU118" s="210">
        <f t="shared" si="209"/>
        <v>0</v>
      </c>
      <c r="EV118" s="210">
        <f t="shared" si="210"/>
        <v>0</v>
      </c>
      <c r="EW118" s="210">
        <f t="shared" si="211"/>
        <v>0</v>
      </c>
      <c r="EY118" s="139" t="str">
        <f t="shared" si="212"/>
        <v>32 Gbps 100 m SFP28</v>
      </c>
      <c r="EZ118" s="210">
        <f t="shared" si="298"/>
        <v>823199</v>
      </c>
      <c r="FA118" s="210">
        <f t="shared" si="299"/>
        <v>2100753.95526841</v>
      </c>
      <c r="FB118" s="210">
        <f t="shared" si="300"/>
        <v>0</v>
      </c>
      <c r="FC118" s="210">
        <f t="shared" si="301"/>
        <v>0</v>
      </c>
      <c r="FD118" s="210">
        <f t="shared" si="302"/>
        <v>0</v>
      </c>
      <c r="FE118" s="210">
        <f t="shared" si="303"/>
        <v>0</v>
      </c>
      <c r="FF118" s="210">
        <f t="shared" si="304"/>
        <v>0</v>
      </c>
      <c r="FG118" s="210">
        <f t="shared" si="305"/>
        <v>0</v>
      </c>
      <c r="FH118" s="210">
        <f t="shared" si="306"/>
        <v>0</v>
      </c>
      <c r="FI118" s="210">
        <f t="shared" si="307"/>
        <v>0</v>
      </c>
      <c r="FJ118" s="210">
        <f t="shared" si="308"/>
        <v>0</v>
      </c>
      <c r="FL118" s="139" t="str">
        <f t="shared" si="315"/>
        <v>32 Gbps 100 m SFP28</v>
      </c>
      <c r="FM118" s="233">
        <f t="shared" si="213"/>
        <v>0</v>
      </c>
      <c r="FN118" s="233">
        <f t="shared" si="214"/>
        <v>0</v>
      </c>
      <c r="FO118" s="233">
        <f t="shared" si="215"/>
        <v>0</v>
      </c>
      <c r="FP118" s="233">
        <f t="shared" si="216"/>
        <v>0</v>
      </c>
      <c r="FQ118" s="233">
        <f t="shared" si="217"/>
        <v>0</v>
      </c>
      <c r="FR118" s="233">
        <f t="shared" si="218"/>
        <v>0</v>
      </c>
      <c r="FS118" s="233">
        <f t="shared" si="219"/>
        <v>0</v>
      </c>
      <c r="FT118" s="233">
        <f t="shared" si="220"/>
        <v>0</v>
      </c>
      <c r="FU118" s="233">
        <f t="shared" si="221"/>
        <v>0</v>
      </c>
      <c r="FV118" s="233">
        <f t="shared" si="222"/>
        <v>0</v>
      </c>
      <c r="FW118" s="233">
        <f t="shared" si="223"/>
        <v>0</v>
      </c>
      <c r="FY118" s="139" t="str">
        <f t="shared" si="316"/>
        <v>32 Gbps 100 m SFP28</v>
      </c>
      <c r="FZ118" s="233">
        <f t="shared" si="224"/>
        <v>0.82319900000000001</v>
      </c>
      <c r="GA118" s="233">
        <f t="shared" si="225"/>
        <v>2.1007539552684102</v>
      </c>
      <c r="GB118" s="233">
        <f t="shared" si="226"/>
        <v>0</v>
      </c>
      <c r="GC118" s="233">
        <f t="shared" si="227"/>
        <v>0</v>
      </c>
      <c r="GD118" s="233">
        <f t="shared" si="228"/>
        <v>0</v>
      </c>
      <c r="GE118" s="233">
        <f t="shared" si="229"/>
        <v>0</v>
      </c>
      <c r="GF118" s="233">
        <f t="shared" si="230"/>
        <v>0</v>
      </c>
      <c r="GG118" s="233">
        <f t="shared" si="231"/>
        <v>0</v>
      </c>
      <c r="GH118" s="233">
        <f t="shared" si="232"/>
        <v>0</v>
      </c>
      <c r="GI118" s="233">
        <f t="shared" si="233"/>
        <v>0</v>
      </c>
      <c r="GJ118" s="233">
        <f t="shared" si="234"/>
        <v>0</v>
      </c>
      <c r="GL118" s="139" t="str">
        <f t="shared" si="317"/>
        <v>32 Gbps 100 m SFP28</v>
      </c>
      <c r="GM118" s="310">
        <f t="shared" si="235"/>
        <v>0</v>
      </c>
      <c r="GN118" s="310">
        <f t="shared" si="236"/>
        <v>0</v>
      </c>
      <c r="GO118" s="310">
        <f t="shared" si="237"/>
        <v>0</v>
      </c>
      <c r="GP118" s="310">
        <f t="shared" si="238"/>
        <v>0</v>
      </c>
      <c r="GQ118" s="310">
        <f t="shared" si="239"/>
        <v>0</v>
      </c>
      <c r="GR118" s="310">
        <f t="shared" si="240"/>
        <v>0</v>
      </c>
      <c r="GS118" s="310">
        <f t="shared" si="241"/>
        <v>0</v>
      </c>
      <c r="GT118" s="310">
        <f t="shared" si="242"/>
        <v>0</v>
      </c>
      <c r="GU118" s="310">
        <f t="shared" si="243"/>
        <v>0</v>
      </c>
      <c r="GV118" s="310">
        <f t="shared" si="244"/>
        <v>0</v>
      </c>
      <c r="GW118" s="310">
        <f t="shared" si="245"/>
        <v>0</v>
      </c>
      <c r="GY118" s="139" t="str">
        <f t="shared" si="246"/>
        <v>32 Gbps 100 m SFP28</v>
      </c>
      <c r="GZ118" s="307">
        <f>IF(EZ118=0,"",($HE$5*10^-6*FibreChannel!P99*'Lenses &amp; detectors'!EZ118))</f>
        <v>3.5421587467500006</v>
      </c>
      <c r="HA118" s="307">
        <f>IF(FA118=0,"",($HE$5*10^-6*FibreChannel!Q99*'Lenses &amp; detectors'!FA118))</f>
        <v>8.3408364164968294</v>
      </c>
      <c r="HB118" s="307" t="str">
        <f>IF(FB118=0,"",($HE$5*10^-6*FibreChannel!R99*'Lenses &amp; detectors'!FB118))</f>
        <v/>
      </c>
      <c r="HC118" s="307" t="str">
        <f>IF(FC118=0,"",($HE$5*10^-6*FibreChannel!S99*'Lenses &amp; detectors'!FC118))</f>
        <v/>
      </c>
      <c r="HD118" s="307" t="str">
        <f>IF(FD118=0,"",($HE$5*10^-6*FibreChannel!T99*'Lenses &amp; detectors'!FD118))</f>
        <v/>
      </c>
      <c r="HE118" s="307" t="str">
        <f>IF(FE118=0,"",($HE$5*10^-6*FibreChannel!U99*'Lenses &amp; detectors'!FE118))</f>
        <v/>
      </c>
      <c r="HF118" s="307" t="str">
        <f>IF(FF118=0,"",($HE$5*10^-6*FibreChannel!V99*'Lenses &amp; detectors'!FF118))</f>
        <v/>
      </c>
      <c r="HG118" s="307" t="str">
        <f>IF(FG118=0,"",($HE$5*10^-6*FibreChannel!W99*'Lenses &amp; detectors'!FG118))</f>
        <v/>
      </c>
      <c r="HH118" s="307" t="str">
        <f>IF(FH118=0,"",($HE$5*10^-6*FibreChannel!X99*'Lenses &amp; detectors'!FH118))</f>
        <v/>
      </c>
      <c r="HI118" s="307" t="str">
        <f>IF(FI118=0,"",($HE$5*10^-6*FibreChannel!Y99*'Lenses &amp; detectors'!FI118))</f>
        <v/>
      </c>
      <c r="HJ118" s="307" t="str">
        <f>IF(FJ118=0,"",($HE$5*10^-6*FibreChannel!Z99*'Lenses &amp; detectors'!FJ118))</f>
        <v/>
      </c>
      <c r="HL118" s="139" t="str">
        <f t="shared" si="247"/>
        <v>32 Gbps 100 m SFP28</v>
      </c>
      <c r="HM118" s="233" t="str">
        <f t="shared" si="248"/>
        <v/>
      </c>
      <c r="HN118" s="233" t="str">
        <f t="shared" si="249"/>
        <v/>
      </c>
      <c r="HO118" s="233" t="str">
        <f t="shared" si="250"/>
        <v/>
      </c>
      <c r="HP118" s="233" t="str">
        <f t="shared" si="251"/>
        <v/>
      </c>
      <c r="HQ118" s="233" t="str">
        <f t="shared" si="252"/>
        <v/>
      </c>
      <c r="HR118" s="233" t="str">
        <f t="shared" si="253"/>
        <v/>
      </c>
      <c r="HS118" s="233" t="str">
        <f t="shared" si="254"/>
        <v/>
      </c>
      <c r="HT118" s="233" t="str">
        <f t="shared" si="255"/>
        <v/>
      </c>
      <c r="HU118" s="233" t="str">
        <f t="shared" si="256"/>
        <v/>
      </c>
      <c r="HV118" s="233" t="str">
        <f t="shared" si="257"/>
        <v/>
      </c>
      <c r="HW118" s="233" t="str">
        <f t="shared" si="258"/>
        <v/>
      </c>
      <c r="HY118" s="139" t="str">
        <f t="shared" si="259"/>
        <v>32 Gbps 100 m SFP28</v>
      </c>
      <c r="HZ118" s="233">
        <f t="shared" si="260"/>
        <v>0.5</v>
      </c>
      <c r="IA118" s="233">
        <f t="shared" si="261"/>
        <v>0.5</v>
      </c>
      <c r="IB118" s="233" t="str">
        <f t="shared" si="262"/>
        <v/>
      </c>
      <c r="IC118" s="233" t="str">
        <f t="shared" si="263"/>
        <v/>
      </c>
      <c r="ID118" s="233" t="str">
        <f t="shared" si="264"/>
        <v/>
      </c>
      <c r="IE118" s="233" t="str">
        <f t="shared" si="265"/>
        <v/>
      </c>
      <c r="IF118" s="233" t="str">
        <f t="shared" si="266"/>
        <v/>
      </c>
      <c r="IG118" s="233" t="str">
        <f t="shared" si="267"/>
        <v/>
      </c>
      <c r="IH118" s="233" t="str">
        <f t="shared" si="268"/>
        <v/>
      </c>
      <c r="II118" s="233" t="str">
        <f t="shared" si="269"/>
        <v/>
      </c>
      <c r="IJ118" s="233" t="str">
        <f t="shared" si="270"/>
        <v/>
      </c>
      <c r="IL118" s="139" t="str">
        <f t="shared" si="271"/>
        <v>32 Gbps 100 m SFP28</v>
      </c>
      <c r="IM118" s="233" t="str">
        <f t="shared" si="272"/>
        <v/>
      </c>
      <c r="IN118" s="233" t="str">
        <f t="shared" si="273"/>
        <v/>
      </c>
      <c r="IO118" s="233" t="str">
        <f t="shared" si="274"/>
        <v/>
      </c>
      <c r="IP118" s="233" t="str">
        <f t="shared" si="275"/>
        <v/>
      </c>
      <c r="IQ118" s="233" t="str">
        <f t="shared" si="276"/>
        <v/>
      </c>
      <c r="IR118" s="233" t="str">
        <f t="shared" si="277"/>
        <v/>
      </c>
      <c r="IS118" s="233" t="str">
        <f t="shared" si="278"/>
        <v/>
      </c>
      <c r="IT118" s="233" t="str">
        <f t="shared" si="279"/>
        <v/>
      </c>
      <c r="IU118" s="233" t="str">
        <f t="shared" si="280"/>
        <v/>
      </c>
      <c r="IV118" s="233" t="str">
        <f t="shared" si="281"/>
        <v/>
      </c>
      <c r="IW118" s="233" t="str">
        <f t="shared" si="282"/>
        <v/>
      </c>
      <c r="IY118" s="139" t="str">
        <f t="shared" si="283"/>
        <v>32 Gbps 100 m SFP28</v>
      </c>
      <c r="IZ118" s="233">
        <f t="shared" si="284"/>
        <v>4.3029191565465954</v>
      </c>
      <c r="JA118" s="233">
        <f t="shared" si="285"/>
        <v>3.9704013864065932</v>
      </c>
      <c r="JB118" s="233" t="str">
        <f t="shared" si="286"/>
        <v/>
      </c>
      <c r="JC118" s="233" t="str">
        <f t="shared" si="287"/>
        <v/>
      </c>
      <c r="JD118" s="233" t="str">
        <f t="shared" si="288"/>
        <v/>
      </c>
      <c r="JE118" s="233" t="str">
        <f t="shared" si="289"/>
        <v/>
      </c>
      <c r="JF118" s="233" t="str">
        <f t="shared" si="290"/>
        <v/>
      </c>
      <c r="JG118" s="233" t="str">
        <f t="shared" si="291"/>
        <v/>
      </c>
      <c r="JH118" s="233" t="str">
        <f t="shared" si="292"/>
        <v/>
      </c>
      <c r="JI118" s="233" t="str">
        <f t="shared" si="293"/>
        <v/>
      </c>
      <c r="JJ118" s="233" t="str">
        <f t="shared" si="294"/>
        <v/>
      </c>
    </row>
    <row r="119" spans="1:270">
      <c r="A119" s="110" t="s">
        <v>115</v>
      </c>
      <c r="B119" s="139" t="str">
        <f>FibreChannel!B43</f>
        <v>32 Gbps 10 km SFP28</v>
      </c>
      <c r="C119" s="210">
        <f>FibreChannel!C43</f>
        <v>0</v>
      </c>
      <c r="D119" s="210">
        <f>FibreChannel!D43</f>
        <v>0</v>
      </c>
      <c r="E119" s="210">
        <f>FibreChannel!E43</f>
        <v>0</v>
      </c>
      <c r="F119" s="210">
        <f>FibreChannel!F43</f>
        <v>0</v>
      </c>
      <c r="G119" s="210">
        <f>FibreChannel!G43</f>
        <v>0</v>
      </c>
      <c r="H119" s="210">
        <f>FibreChannel!H43</f>
        <v>0</v>
      </c>
      <c r="I119" s="210">
        <f>FibreChannel!I43</f>
        <v>0</v>
      </c>
      <c r="J119" s="210">
        <f>FibreChannel!J43</f>
        <v>0</v>
      </c>
      <c r="K119" s="210">
        <f>FibreChannel!K43</f>
        <v>0</v>
      </c>
      <c r="L119" s="210">
        <f>FibreChannel!L43</f>
        <v>0</v>
      </c>
      <c r="M119" s="210">
        <f>FibreChannel!M43</f>
        <v>0</v>
      </c>
      <c r="O119" s="139" t="str">
        <f t="shared" si="173"/>
        <v>32 Gbps 10 km SFP28</v>
      </c>
      <c r="P119" s="210">
        <f>FibreChannel!C57</f>
        <v>31799</v>
      </c>
      <c r="Q119" s="210">
        <f>FibreChannel!D57</f>
        <v>96379.502625868743</v>
      </c>
      <c r="R119" s="210">
        <f>FibreChannel!E57</f>
        <v>0</v>
      </c>
      <c r="S119" s="210">
        <f>FibreChannel!F57</f>
        <v>0</v>
      </c>
      <c r="T119" s="210">
        <f>FibreChannel!G57</f>
        <v>0</v>
      </c>
      <c r="U119" s="210">
        <f>FibreChannel!H57</f>
        <v>0</v>
      </c>
      <c r="V119" s="210">
        <f>FibreChannel!I57</f>
        <v>0</v>
      </c>
      <c r="W119" s="210">
        <f>FibreChannel!J57</f>
        <v>0</v>
      </c>
      <c r="X119" s="210">
        <f>FibreChannel!K57</f>
        <v>0</v>
      </c>
      <c r="Y119" s="210">
        <f>FibreChannel!L57</f>
        <v>0</v>
      </c>
      <c r="Z119" s="210">
        <f>FibreChannel!M57</f>
        <v>0</v>
      </c>
      <c r="AB119" s="139" t="str">
        <f t="shared" si="174"/>
        <v>32 Gbps 10 km SFP28</v>
      </c>
      <c r="AC119" s="210">
        <f>FibreChannel!C29</f>
        <v>0</v>
      </c>
      <c r="AD119" s="210">
        <f>FibreChannel!D29</f>
        <v>0</v>
      </c>
      <c r="AE119" s="210">
        <f>FibreChannel!E29</f>
        <v>0</v>
      </c>
      <c r="AF119" s="210">
        <f>FibreChannel!F29</f>
        <v>0</v>
      </c>
      <c r="AG119" s="210">
        <f>FibreChannel!G29</f>
        <v>0</v>
      </c>
      <c r="AH119" s="210">
        <f>FibreChannel!H29</f>
        <v>0</v>
      </c>
      <c r="AI119" s="210">
        <f>FibreChannel!I29</f>
        <v>0</v>
      </c>
      <c r="AJ119" s="210">
        <f>FibreChannel!J29</f>
        <v>0</v>
      </c>
      <c r="AK119" s="210">
        <f>FibreChannel!K29</f>
        <v>0</v>
      </c>
      <c r="AL119" s="210">
        <f>FibreChannel!L29</f>
        <v>0</v>
      </c>
      <c r="AM119" s="210">
        <f>FibreChannel!M29</f>
        <v>0</v>
      </c>
      <c r="AO119" s="139" t="str">
        <f t="shared" si="175"/>
        <v>32 Gbps 10 km SFP28</v>
      </c>
      <c r="AP119" s="210">
        <f>FibreChannel!C71</f>
        <v>0</v>
      </c>
      <c r="AQ119" s="210">
        <f>FibreChannel!D71</f>
        <v>0</v>
      </c>
      <c r="AR119" s="210">
        <f>FibreChannel!E71</f>
        <v>0</v>
      </c>
      <c r="AS119" s="210">
        <f>FibreChannel!F71</f>
        <v>0</v>
      </c>
      <c r="AT119" s="210">
        <f>FibreChannel!G71</f>
        <v>0</v>
      </c>
      <c r="AU119" s="210">
        <f>FibreChannel!H71</f>
        <v>0</v>
      </c>
      <c r="AV119" s="210">
        <f>FibreChannel!I71</f>
        <v>0</v>
      </c>
      <c r="AW119" s="210">
        <f>FibreChannel!J71</f>
        <v>0</v>
      </c>
      <c r="AX119" s="210">
        <f>FibreChannel!K71</f>
        <v>0</v>
      </c>
      <c r="AY119" s="210">
        <f>FibreChannel!L71</f>
        <v>0</v>
      </c>
      <c r="AZ119" s="210">
        <f>FibreChannel!M71</f>
        <v>0</v>
      </c>
      <c r="BB119" s="139" t="str">
        <f t="shared" si="176"/>
        <v>32 Gbps 10 km SFP28</v>
      </c>
      <c r="BC119" s="210">
        <f>FibreChannel!C85</f>
        <v>0</v>
      </c>
      <c r="BD119" s="210">
        <f>FibreChannel!D85</f>
        <v>0</v>
      </c>
      <c r="BE119" s="210">
        <f>FibreChannel!E85</f>
        <v>0</v>
      </c>
      <c r="BF119" s="210">
        <f>FibreChannel!F85</f>
        <v>0</v>
      </c>
      <c r="BG119" s="210">
        <f>FibreChannel!G85</f>
        <v>0</v>
      </c>
      <c r="BH119" s="210">
        <f>FibreChannel!H85</f>
        <v>0</v>
      </c>
      <c r="BI119" s="210">
        <f>FibreChannel!I85</f>
        <v>0</v>
      </c>
      <c r="BJ119" s="210">
        <f>FibreChannel!J85</f>
        <v>0</v>
      </c>
      <c r="BK119" s="210">
        <f>FibreChannel!K85</f>
        <v>0</v>
      </c>
      <c r="BL119" s="210">
        <f>FibreChannel!L85</f>
        <v>0</v>
      </c>
      <c r="BM119" s="210">
        <f>FibreChannel!M85</f>
        <v>0</v>
      </c>
      <c r="BO119" s="139" t="str">
        <f t="shared" si="177"/>
        <v>32 Gbps 10 km SFP28</v>
      </c>
      <c r="BP119" s="272"/>
      <c r="BQ119" s="272"/>
      <c r="BR119" s="272"/>
      <c r="BS119" s="272"/>
      <c r="BT119" s="272"/>
      <c r="BU119" s="272"/>
      <c r="BV119" s="272"/>
      <c r="BW119" s="272"/>
      <c r="BX119" s="272"/>
      <c r="BY119" s="272"/>
      <c r="BZ119" s="272"/>
      <c r="CB119" s="139" t="str">
        <f t="shared" si="178"/>
        <v>32 Gbps 10 km SFP28</v>
      </c>
      <c r="CC119" s="272"/>
      <c r="CD119" s="272"/>
      <c r="CE119" s="272"/>
      <c r="CF119" s="272"/>
      <c r="CG119" s="272"/>
      <c r="CH119" s="272"/>
      <c r="CI119" s="272"/>
      <c r="CJ119" s="272"/>
      <c r="CK119" s="272"/>
      <c r="CL119" s="272"/>
      <c r="CM119" s="272"/>
      <c r="CN119" s="214"/>
      <c r="CP119" s="270"/>
      <c r="CQ119" s="270"/>
      <c r="CR119" s="301"/>
      <c r="CS119" s="293">
        <v>1</v>
      </c>
      <c r="CT119" s="265">
        <v>1</v>
      </c>
      <c r="CU119" s="300">
        <v>1</v>
      </c>
      <c r="CV119" s="295"/>
      <c r="CW119" s="270"/>
      <c r="CX119" s="278"/>
      <c r="CY119" s="284"/>
      <c r="CZ119" s="270"/>
      <c r="DA119" s="278"/>
      <c r="DB119" s="284"/>
      <c r="DC119" s="270"/>
      <c r="DD119" s="301"/>
      <c r="DE119" s="295"/>
      <c r="DF119" s="270"/>
      <c r="DG119" s="278"/>
      <c r="DH119" s="284"/>
      <c r="DI119" s="270"/>
      <c r="DJ119" s="270"/>
      <c r="DL119" s="139" t="str">
        <f t="shared" si="312"/>
        <v>32 Gbps 10 km SFP28</v>
      </c>
      <c r="DM119" s="210">
        <f t="shared" si="179"/>
        <v>31799</v>
      </c>
      <c r="DN119" s="210">
        <f t="shared" si="180"/>
        <v>96379.502625868743</v>
      </c>
      <c r="DO119" s="210">
        <f t="shared" si="181"/>
        <v>0</v>
      </c>
      <c r="DP119" s="210">
        <f t="shared" si="182"/>
        <v>0</v>
      </c>
      <c r="DQ119" s="210">
        <f t="shared" si="183"/>
        <v>0</v>
      </c>
      <c r="DR119" s="210">
        <f t="shared" si="184"/>
        <v>0</v>
      </c>
      <c r="DS119" s="210">
        <f t="shared" si="185"/>
        <v>0</v>
      </c>
      <c r="DT119" s="210">
        <f t="shared" si="186"/>
        <v>0</v>
      </c>
      <c r="DU119" s="210">
        <f t="shared" si="187"/>
        <v>0</v>
      </c>
      <c r="DV119" s="210">
        <f t="shared" si="188"/>
        <v>0</v>
      </c>
      <c r="DW119" s="210">
        <f t="shared" si="189"/>
        <v>0</v>
      </c>
      <c r="DY119" s="139" t="str">
        <f t="shared" si="313"/>
        <v>32 Gbps 10 km SFP28</v>
      </c>
      <c r="DZ119" s="210">
        <f t="shared" si="190"/>
        <v>0</v>
      </c>
      <c r="EA119" s="210">
        <f t="shared" si="191"/>
        <v>0</v>
      </c>
      <c r="EB119" s="210">
        <f t="shared" si="192"/>
        <v>0</v>
      </c>
      <c r="EC119" s="210">
        <f t="shared" si="193"/>
        <v>0</v>
      </c>
      <c r="ED119" s="210">
        <f t="shared" si="194"/>
        <v>0</v>
      </c>
      <c r="EE119" s="210">
        <f t="shared" si="195"/>
        <v>0</v>
      </c>
      <c r="EF119" s="210">
        <f t="shared" si="196"/>
        <v>0</v>
      </c>
      <c r="EG119" s="210">
        <f t="shared" si="197"/>
        <v>0</v>
      </c>
      <c r="EH119" s="210">
        <f t="shared" si="198"/>
        <v>0</v>
      </c>
      <c r="EI119" s="210">
        <f t="shared" si="199"/>
        <v>0</v>
      </c>
      <c r="EJ119" s="210">
        <f t="shared" si="200"/>
        <v>0</v>
      </c>
      <c r="EL119" s="139" t="str">
        <f t="shared" si="314"/>
        <v>32 Gbps 10 km SFP28</v>
      </c>
      <c r="EM119" s="210">
        <f t="shared" si="201"/>
        <v>31799</v>
      </c>
      <c r="EN119" s="210">
        <f t="shared" si="202"/>
        <v>96379.502625868743</v>
      </c>
      <c r="EO119" s="210">
        <f t="shared" si="203"/>
        <v>0</v>
      </c>
      <c r="EP119" s="210">
        <f t="shared" si="204"/>
        <v>0</v>
      </c>
      <c r="EQ119" s="210">
        <f t="shared" si="205"/>
        <v>0</v>
      </c>
      <c r="ER119" s="210">
        <f t="shared" si="206"/>
        <v>0</v>
      </c>
      <c r="ES119" s="210">
        <f t="shared" si="207"/>
        <v>0</v>
      </c>
      <c r="ET119" s="210">
        <f t="shared" si="208"/>
        <v>0</v>
      </c>
      <c r="EU119" s="210">
        <f t="shared" si="209"/>
        <v>0</v>
      </c>
      <c r="EV119" s="210">
        <f t="shared" si="210"/>
        <v>0</v>
      </c>
      <c r="EW119" s="210">
        <f t="shared" si="211"/>
        <v>0</v>
      </c>
      <c r="EY119" s="139" t="str">
        <f t="shared" si="212"/>
        <v>32 Gbps 10 km SFP28</v>
      </c>
      <c r="EZ119" s="210">
        <f t="shared" si="298"/>
        <v>31799</v>
      </c>
      <c r="FA119" s="210">
        <f t="shared" si="299"/>
        <v>96379.502625868743</v>
      </c>
      <c r="FB119" s="210">
        <f t="shared" si="300"/>
        <v>0</v>
      </c>
      <c r="FC119" s="210">
        <f t="shared" si="301"/>
        <v>0</v>
      </c>
      <c r="FD119" s="210">
        <f t="shared" si="302"/>
        <v>0</v>
      </c>
      <c r="FE119" s="210">
        <f t="shared" si="303"/>
        <v>0</v>
      </c>
      <c r="FF119" s="210">
        <f t="shared" si="304"/>
        <v>0</v>
      </c>
      <c r="FG119" s="210">
        <f t="shared" si="305"/>
        <v>0</v>
      </c>
      <c r="FH119" s="210">
        <f t="shared" si="306"/>
        <v>0</v>
      </c>
      <c r="FI119" s="210">
        <f t="shared" si="307"/>
        <v>0</v>
      </c>
      <c r="FJ119" s="210">
        <f t="shared" si="308"/>
        <v>0</v>
      </c>
      <c r="FL119" s="139" t="str">
        <f t="shared" si="315"/>
        <v>32 Gbps 10 km SFP28</v>
      </c>
      <c r="FM119" s="233">
        <f t="shared" si="213"/>
        <v>9.5396999999999996E-2</v>
      </c>
      <c r="FN119" s="233">
        <f t="shared" si="214"/>
        <v>0.2891385078776062</v>
      </c>
      <c r="FO119" s="233">
        <f t="shared" si="215"/>
        <v>0</v>
      </c>
      <c r="FP119" s="233">
        <f t="shared" si="216"/>
        <v>0</v>
      </c>
      <c r="FQ119" s="233">
        <f t="shared" si="217"/>
        <v>0</v>
      </c>
      <c r="FR119" s="233">
        <f t="shared" si="218"/>
        <v>0</v>
      </c>
      <c r="FS119" s="233">
        <f t="shared" si="219"/>
        <v>0</v>
      </c>
      <c r="FT119" s="233">
        <f t="shared" si="220"/>
        <v>0</v>
      </c>
      <c r="FU119" s="233">
        <f t="shared" si="221"/>
        <v>0</v>
      </c>
      <c r="FV119" s="233">
        <f t="shared" si="222"/>
        <v>0</v>
      </c>
      <c r="FW119" s="233">
        <f t="shared" si="223"/>
        <v>0</v>
      </c>
      <c r="FY119" s="139" t="str">
        <f t="shared" si="316"/>
        <v>32 Gbps 10 km SFP28</v>
      </c>
      <c r="FZ119" s="233">
        <f t="shared" si="224"/>
        <v>0</v>
      </c>
      <c r="GA119" s="233">
        <f t="shared" si="225"/>
        <v>0</v>
      </c>
      <c r="GB119" s="233">
        <f t="shared" si="226"/>
        <v>0</v>
      </c>
      <c r="GC119" s="233">
        <f t="shared" si="227"/>
        <v>0</v>
      </c>
      <c r="GD119" s="233">
        <f t="shared" si="228"/>
        <v>0</v>
      </c>
      <c r="GE119" s="233">
        <f t="shared" si="229"/>
        <v>0</v>
      </c>
      <c r="GF119" s="233">
        <f t="shared" si="230"/>
        <v>0</v>
      </c>
      <c r="GG119" s="233">
        <f t="shared" si="231"/>
        <v>0</v>
      </c>
      <c r="GH119" s="233">
        <f t="shared" si="232"/>
        <v>0</v>
      </c>
      <c r="GI119" s="233">
        <f t="shared" si="233"/>
        <v>0</v>
      </c>
      <c r="GJ119" s="233">
        <f t="shared" si="234"/>
        <v>0</v>
      </c>
      <c r="GL119" s="139" t="str">
        <f t="shared" si="317"/>
        <v>32 Gbps 10 km SFP28</v>
      </c>
      <c r="GM119" s="310">
        <f t="shared" si="235"/>
        <v>0.158995</v>
      </c>
      <c r="GN119" s="310">
        <f t="shared" si="236"/>
        <v>0.48189751312934376</v>
      </c>
      <c r="GO119" s="310">
        <f t="shared" si="237"/>
        <v>0</v>
      </c>
      <c r="GP119" s="310">
        <f t="shared" si="238"/>
        <v>0</v>
      </c>
      <c r="GQ119" s="310">
        <f t="shared" si="239"/>
        <v>0</v>
      </c>
      <c r="GR119" s="310">
        <f t="shared" si="240"/>
        <v>0</v>
      </c>
      <c r="GS119" s="310">
        <f t="shared" si="241"/>
        <v>0</v>
      </c>
      <c r="GT119" s="310">
        <f t="shared" si="242"/>
        <v>0</v>
      </c>
      <c r="GU119" s="310">
        <f t="shared" si="243"/>
        <v>0</v>
      </c>
      <c r="GV119" s="310">
        <f t="shared" si="244"/>
        <v>0</v>
      </c>
      <c r="GW119" s="310">
        <f t="shared" si="245"/>
        <v>0</v>
      </c>
      <c r="GY119" s="139" t="str">
        <f t="shared" si="246"/>
        <v>32 Gbps 10 km SFP28</v>
      </c>
      <c r="GZ119" s="307">
        <f>IF(EZ119=0,"",($HE$5*10^-6*FibreChannel!P100*'Lenses &amp; detectors'!EZ119))</f>
        <v>0.56843975849999995</v>
      </c>
      <c r="HA119" s="307">
        <f>IF(FA119=0,"",($HE$5*10^-6*FibreChannel!Q100*'Lenses &amp; detectors'!FA119))</f>
        <v>1.2936530824626562</v>
      </c>
      <c r="HB119" s="307" t="str">
        <f>IF(FB119=0,"",($HE$5*10^-6*FibreChannel!R100*'Lenses &amp; detectors'!FB119))</f>
        <v/>
      </c>
      <c r="HC119" s="307" t="str">
        <f>IF(FC119=0,"",($HE$5*10^-6*FibreChannel!S100*'Lenses &amp; detectors'!FC119))</f>
        <v/>
      </c>
      <c r="HD119" s="307" t="str">
        <f>IF(FD119=0,"",($HE$5*10^-6*FibreChannel!T100*'Lenses &amp; detectors'!FD119))</f>
        <v/>
      </c>
      <c r="HE119" s="307" t="str">
        <f>IF(FE119=0,"",($HE$5*10^-6*FibreChannel!U100*'Lenses &amp; detectors'!FE119))</f>
        <v/>
      </c>
      <c r="HF119" s="307" t="str">
        <f>IF(FF119=0,"",($HE$5*10^-6*FibreChannel!V100*'Lenses &amp; detectors'!FF119))</f>
        <v/>
      </c>
      <c r="HG119" s="307" t="str">
        <f>IF(FG119=0,"",($HE$5*10^-6*FibreChannel!W100*'Lenses &amp; detectors'!FG119))</f>
        <v/>
      </c>
      <c r="HH119" s="307" t="str">
        <f>IF(FH119=0,"",($HE$5*10^-6*FibreChannel!X100*'Lenses &amp; detectors'!FH119))</f>
        <v/>
      </c>
      <c r="HI119" s="307" t="str">
        <f>IF(FI119=0,"",($HE$5*10^-6*FibreChannel!Y100*'Lenses &amp; detectors'!FI119))</f>
        <v/>
      </c>
      <c r="HJ119" s="307" t="str">
        <f>IF(FJ119=0,"",($HE$5*10^-6*FibreChannel!Z100*'Lenses &amp; detectors'!FJ119))</f>
        <v/>
      </c>
      <c r="HL119" s="139" t="str">
        <f t="shared" si="247"/>
        <v>32 Gbps 10 km SFP28</v>
      </c>
      <c r="HM119" s="233">
        <f t="shared" si="248"/>
        <v>3</v>
      </c>
      <c r="HN119" s="233">
        <f t="shared" si="249"/>
        <v>2.9999999999999996</v>
      </c>
      <c r="HO119" s="233" t="str">
        <f t="shared" si="250"/>
        <v/>
      </c>
      <c r="HP119" s="233" t="str">
        <f t="shared" si="251"/>
        <v/>
      </c>
      <c r="HQ119" s="233" t="str">
        <f t="shared" si="252"/>
        <v/>
      </c>
      <c r="HR119" s="233" t="str">
        <f t="shared" si="253"/>
        <v/>
      </c>
      <c r="HS119" s="233" t="str">
        <f t="shared" si="254"/>
        <v/>
      </c>
      <c r="HT119" s="233" t="str">
        <f t="shared" si="255"/>
        <v/>
      </c>
      <c r="HU119" s="233" t="str">
        <f t="shared" si="256"/>
        <v/>
      </c>
      <c r="HV119" s="233" t="str">
        <f t="shared" si="257"/>
        <v/>
      </c>
      <c r="HW119" s="233" t="str">
        <f t="shared" si="258"/>
        <v/>
      </c>
      <c r="HY119" s="139" t="str">
        <f t="shared" si="259"/>
        <v>32 Gbps 10 km SFP28</v>
      </c>
      <c r="HZ119" s="233" t="str">
        <f t="shared" si="260"/>
        <v/>
      </c>
      <c r="IA119" s="233" t="str">
        <f t="shared" si="261"/>
        <v/>
      </c>
      <c r="IB119" s="233" t="str">
        <f t="shared" si="262"/>
        <v/>
      </c>
      <c r="IC119" s="233" t="str">
        <f t="shared" si="263"/>
        <v/>
      </c>
      <c r="ID119" s="233" t="str">
        <f t="shared" si="264"/>
        <v/>
      </c>
      <c r="IE119" s="233" t="str">
        <f t="shared" si="265"/>
        <v/>
      </c>
      <c r="IF119" s="233" t="str">
        <f t="shared" si="266"/>
        <v/>
      </c>
      <c r="IG119" s="233" t="str">
        <f t="shared" si="267"/>
        <v/>
      </c>
      <c r="IH119" s="233" t="str">
        <f t="shared" si="268"/>
        <v/>
      </c>
      <c r="II119" s="233" t="str">
        <f t="shared" si="269"/>
        <v/>
      </c>
      <c r="IJ119" s="233" t="str">
        <f t="shared" si="270"/>
        <v/>
      </c>
      <c r="IL119" s="139" t="str">
        <f t="shared" si="271"/>
        <v>32 Gbps 10 km SFP28</v>
      </c>
      <c r="IM119" s="233">
        <f t="shared" si="272"/>
        <v>5</v>
      </c>
      <c r="IN119" s="233">
        <f t="shared" si="273"/>
        <v>5</v>
      </c>
      <c r="IO119" s="233" t="str">
        <f t="shared" si="274"/>
        <v/>
      </c>
      <c r="IP119" s="233" t="str">
        <f t="shared" si="275"/>
        <v/>
      </c>
      <c r="IQ119" s="233" t="str">
        <f t="shared" si="276"/>
        <v/>
      </c>
      <c r="IR119" s="233" t="str">
        <f t="shared" si="277"/>
        <v/>
      </c>
      <c r="IS119" s="233" t="str">
        <f t="shared" si="278"/>
        <v/>
      </c>
      <c r="IT119" s="233" t="str">
        <f t="shared" si="279"/>
        <v/>
      </c>
      <c r="IU119" s="233" t="str">
        <f t="shared" si="280"/>
        <v/>
      </c>
      <c r="IV119" s="233" t="str">
        <f t="shared" si="281"/>
        <v/>
      </c>
      <c r="IW119" s="233" t="str">
        <f t="shared" si="282"/>
        <v/>
      </c>
      <c r="IY119" s="139" t="str">
        <f t="shared" si="283"/>
        <v>32 Gbps 10 km SFP28</v>
      </c>
      <c r="IZ119" s="233">
        <f t="shared" si="284"/>
        <v>17.876026242963615</v>
      </c>
      <c r="JA119" s="233">
        <f t="shared" si="285"/>
        <v>13.422491787329824</v>
      </c>
      <c r="JB119" s="233" t="str">
        <f t="shared" si="286"/>
        <v/>
      </c>
      <c r="JC119" s="233" t="str">
        <f t="shared" si="287"/>
        <v/>
      </c>
      <c r="JD119" s="233" t="str">
        <f t="shared" si="288"/>
        <v/>
      </c>
      <c r="JE119" s="233" t="str">
        <f t="shared" si="289"/>
        <v/>
      </c>
      <c r="JF119" s="233" t="str">
        <f t="shared" si="290"/>
        <v/>
      </c>
      <c r="JG119" s="233" t="str">
        <f t="shared" si="291"/>
        <v/>
      </c>
      <c r="JH119" s="233" t="str">
        <f t="shared" si="292"/>
        <v/>
      </c>
      <c r="JI119" s="233" t="str">
        <f t="shared" si="293"/>
        <v/>
      </c>
      <c r="JJ119" s="233" t="str">
        <f t="shared" si="294"/>
        <v/>
      </c>
    </row>
    <row r="120" spans="1:270">
      <c r="A120" s="110" t="s">
        <v>115</v>
      </c>
      <c r="B120" s="139" t="str">
        <f>FibreChannel!B44</f>
        <v>64 Gbps 100 m SFP56</v>
      </c>
      <c r="C120" s="210">
        <f>FibreChannel!C44</f>
        <v>0</v>
      </c>
      <c r="D120" s="210">
        <f>FibreChannel!D44</f>
        <v>0</v>
      </c>
      <c r="E120" s="210">
        <f>FibreChannel!E44</f>
        <v>0</v>
      </c>
      <c r="F120" s="210">
        <f>FibreChannel!F44</f>
        <v>0</v>
      </c>
      <c r="G120" s="210">
        <f>FibreChannel!G44</f>
        <v>0</v>
      </c>
      <c r="H120" s="210">
        <f>FibreChannel!H44</f>
        <v>0</v>
      </c>
      <c r="I120" s="210">
        <f>FibreChannel!I44</f>
        <v>0</v>
      </c>
      <c r="J120" s="210">
        <f>FibreChannel!J44</f>
        <v>0</v>
      </c>
      <c r="K120" s="210">
        <f>FibreChannel!K44</f>
        <v>0</v>
      </c>
      <c r="L120" s="210">
        <f>FibreChannel!L44</f>
        <v>0</v>
      </c>
      <c r="M120" s="210">
        <f>FibreChannel!M44</f>
        <v>0</v>
      </c>
      <c r="O120" s="139" t="str">
        <f t="shared" si="173"/>
        <v>64 Gbps 100 m SFP56</v>
      </c>
      <c r="P120" s="210">
        <f>FibreChannel!C58</f>
        <v>0</v>
      </c>
      <c r="Q120" s="210">
        <f>FibreChannel!D58</f>
        <v>0</v>
      </c>
      <c r="R120" s="210">
        <f>FibreChannel!E58</f>
        <v>0</v>
      </c>
      <c r="S120" s="210">
        <f>FibreChannel!F58</f>
        <v>0</v>
      </c>
      <c r="T120" s="210">
        <f>FibreChannel!G58</f>
        <v>0</v>
      </c>
      <c r="U120" s="210">
        <f>FibreChannel!H58</f>
        <v>0</v>
      </c>
      <c r="V120" s="210">
        <f>FibreChannel!I58</f>
        <v>0</v>
      </c>
      <c r="W120" s="210">
        <f>FibreChannel!J58</f>
        <v>0</v>
      </c>
      <c r="X120" s="210">
        <f>FibreChannel!K58</f>
        <v>0</v>
      </c>
      <c r="Y120" s="210">
        <f>FibreChannel!L58</f>
        <v>0</v>
      </c>
      <c r="Z120" s="210">
        <f>FibreChannel!M58</f>
        <v>0</v>
      </c>
      <c r="AB120" s="139" t="str">
        <f t="shared" si="174"/>
        <v>64 Gbps 100 m SFP56</v>
      </c>
      <c r="AC120" s="210">
        <f>FibreChannel!C30</f>
        <v>0</v>
      </c>
      <c r="AD120" s="210">
        <f>FibreChannel!D30</f>
        <v>0</v>
      </c>
      <c r="AE120" s="210">
        <f>FibreChannel!E30</f>
        <v>0</v>
      </c>
      <c r="AF120" s="210">
        <f>FibreChannel!F30</f>
        <v>0</v>
      </c>
      <c r="AG120" s="210">
        <f>FibreChannel!G30</f>
        <v>0</v>
      </c>
      <c r="AH120" s="210">
        <f>FibreChannel!H30</f>
        <v>0</v>
      </c>
      <c r="AI120" s="210">
        <f>FibreChannel!I30</f>
        <v>0</v>
      </c>
      <c r="AJ120" s="210">
        <f>FibreChannel!J30</f>
        <v>0</v>
      </c>
      <c r="AK120" s="210">
        <f>FibreChannel!K30</f>
        <v>0</v>
      </c>
      <c r="AL120" s="210">
        <f>FibreChannel!L30</f>
        <v>0</v>
      </c>
      <c r="AM120" s="210">
        <f>FibreChannel!M30</f>
        <v>0</v>
      </c>
      <c r="AO120" s="139" t="str">
        <f t="shared" si="175"/>
        <v>64 Gbps 100 m SFP56</v>
      </c>
      <c r="AP120" s="210">
        <f>FibreChannel!C72</f>
        <v>300</v>
      </c>
      <c r="AQ120" s="210">
        <f>FibreChannel!D72</f>
        <v>3000</v>
      </c>
      <c r="AR120" s="210">
        <f>FibreChannel!E72</f>
        <v>0</v>
      </c>
      <c r="AS120" s="210">
        <f>FibreChannel!F72</f>
        <v>0</v>
      </c>
      <c r="AT120" s="210">
        <f>FibreChannel!G72</f>
        <v>0</v>
      </c>
      <c r="AU120" s="210">
        <f>FibreChannel!H72</f>
        <v>0</v>
      </c>
      <c r="AV120" s="210">
        <f>FibreChannel!I72</f>
        <v>0</v>
      </c>
      <c r="AW120" s="210">
        <f>FibreChannel!J72</f>
        <v>0</v>
      </c>
      <c r="AX120" s="210">
        <f>FibreChannel!K72</f>
        <v>0</v>
      </c>
      <c r="AY120" s="210">
        <f>FibreChannel!L72</f>
        <v>0</v>
      </c>
      <c r="AZ120" s="210">
        <f>FibreChannel!M72</f>
        <v>0</v>
      </c>
      <c r="BB120" s="139" t="str">
        <f t="shared" si="176"/>
        <v>64 Gbps 100 m SFP56</v>
      </c>
      <c r="BC120" s="210">
        <f>FibreChannel!C86</f>
        <v>0</v>
      </c>
      <c r="BD120" s="210">
        <f>FibreChannel!D86</f>
        <v>0</v>
      </c>
      <c r="BE120" s="210">
        <f>FibreChannel!E86</f>
        <v>0</v>
      </c>
      <c r="BF120" s="210">
        <f>FibreChannel!F86</f>
        <v>0</v>
      </c>
      <c r="BG120" s="210">
        <f>FibreChannel!G86</f>
        <v>0</v>
      </c>
      <c r="BH120" s="210">
        <f>FibreChannel!H86</f>
        <v>0</v>
      </c>
      <c r="BI120" s="210">
        <f>FibreChannel!I86</f>
        <v>0</v>
      </c>
      <c r="BJ120" s="210">
        <f>FibreChannel!J86</f>
        <v>0</v>
      </c>
      <c r="BK120" s="210">
        <f>FibreChannel!K86</f>
        <v>0</v>
      </c>
      <c r="BL120" s="210">
        <f>FibreChannel!L86</f>
        <v>0</v>
      </c>
      <c r="BM120" s="210">
        <f>FibreChannel!M86</f>
        <v>0</v>
      </c>
      <c r="BO120" s="139" t="str">
        <f t="shared" si="177"/>
        <v>64 Gbps 100 m SFP56</v>
      </c>
      <c r="BP120" s="272"/>
      <c r="BQ120" s="272"/>
      <c r="BR120" s="272"/>
      <c r="BS120" s="272"/>
      <c r="BT120" s="272"/>
      <c r="BU120" s="272"/>
      <c r="BV120" s="272"/>
      <c r="BW120" s="272"/>
      <c r="BX120" s="272"/>
      <c r="BY120" s="272"/>
      <c r="BZ120" s="272"/>
      <c r="CB120" s="139" t="str">
        <f t="shared" si="178"/>
        <v>64 Gbps 100 m SFP56</v>
      </c>
      <c r="CC120" s="272"/>
      <c r="CD120" s="272"/>
      <c r="CE120" s="272"/>
      <c r="CF120" s="272"/>
      <c r="CG120" s="272"/>
      <c r="CH120" s="272"/>
      <c r="CI120" s="272"/>
      <c r="CJ120" s="272"/>
      <c r="CK120" s="272"/>
      <c r="CL120" s="272"/>
      <c r="CM120" s="272"/>
      <c r="CN120" s="214"/>
      <c r="CP120" s="270"/>
      <c r="CQ120" s="270"/>
      <c r="CR120" s="301"/>
      <c r="CS120" s="295"/>
      <c r="CT120" s="295"/>
      <c r="CU120" s="301"/>
      <c r="CV120" s="295"/>
      <c r="CW120" s="270"/>
      <c r="CX120" s="278"/>
      <c r="CY120" s="285">
        <v>2</v>
      </c>
      <c r="CZ120" s="265">
        <v>0</v>
      </c>
      <c r="DA120" s="279">
        <v>1</v>
      </c>
      <c r="DB120" s="284"/>
      <c r="DC120" s="270"/>
      <c r="DD120" s="301"/>
      <c r="DE120" s="295"/>
      <c r="DF120" s="270"/>
      <c r="DG120" s="278"/>
      <c r="DH120" s="284"/>
      <c r="DI120" s="270"/>
      <c r="DJ120" s="270"/>
      <c r="DL120" s="139" t="str">
        <f t="shared" si="312"/>
        <v>64 Gbps 100 m SFP56</v>
      </c>
      <c r="DM120" s="210">
        <f t="shared" si="179"/>
        <v>0</v>
      </c>
      <c r="DN120" s="210">
        <f t="shared" si="180"/>
        <v>0</v>
      </c>
      <c r="DO120" s="210">
        <f t="shared" si="181"/>
        <v>0</v>
      </c>
      <c r="DP120" s="210">
        <f t="shared" si="182"/>
        <v>0</v>
      </c>
      <c r="DQ120" s="210">
        <f t="shared" si="183"/>
        <v>0</v>
      </c>
      <c r="DR120" s="210">
        <f t="shared" si="184"/>
        <v>0</v>
      </c>
      <c r="DS120" s="210">
        <f t="shared" si="185"/>
        <v>0</v>
      </c>
      <c r="DT120" s="210">
        <f t="shared" si="186"/>
        <v>0</v>
      </c>
      <c r="DU120" s="210">
        <f t="shared" si="187"/>
        <v>0</v>
      </c>
      <c r="DV120" s="210">
        <f t="shared" si="188"/>
        <v>0</v>
      </c>
      <c r="DW120" s="210">
        <f t="shared" si="189"/>
        <v>0</v>
      </c>
      <c r="DY120" s="139" t="str">
        <f t="shared" si="313"/>
        <v>64 Gbps 100 m SFP56</v>
      </c>
      <c r="DZ120" s="210">
        <f t="shared" si="190"/>
        <v>600</v>
      </c>
      <c r="EA120" s="210">
        <f t="shared" si="191"/>
        <v>6000</v>
      </c>
      <c r="EB120" s="210">
        <f t="shared" si="192"/>
        <v>0</v>
      </c>
      <c r="EC120" s="210">
        <f t="shared" si="193"/>
        <v>0</v>
      </c>
      <c r="ED120" s="210">
        <f t="shared" si="194"/>
        <v>0</v>
      </c>
      <c r="EE120" s="210">
        <f t="shared" si="195"/>
        <v>0</v>
      </c>
      <c r="EF120" s="210">
        <f t="shared" si="196"/>
        <v>0</v>
      </c>
      <c r="EG120" s="210">
        <f t="shared" si="197"/>
        <v>0</v>
      </c>
      <c r="EH120" s="210">
        <f t="shared" si="198"/>
        <v>0</v>
      </c>
      <c r="EI120" s="210">
        <f t="shared" si="199"/>
        <v>0</v>
      </c>
      <c r="EJ120" s="210">
        <f t="shared" si="200"/>
        <v>0</v>
      </c>
      <c r="EL120" s="139" t="str">
        <f t="shared" si="314"/>
        <v>64 Gbps 100 m SFP56</v>
      </c>
      <c r="EM120" s="210">
        <f t="shared" si="201"/>
        <v>0</v>
      </c>
      <c r="EN120" s="210">
        <f t="shared" si="202"/>
        <v>0</v>
      </c>
      <c r="EO120" s="210">
        <f t="shared" si="203"/>
        <v>0</v>
      </c>
      <c r="EP120" s="210">
        <f t="shared" si="204"/>
        <v>0</v>
      </c>
      <c r="EQ120" s="210">
        <f t="shared" si="205"/>
        <v>0</v>
      </c>
      <c r="ER120" s="210">
        <f t="shared" si="206"/>
        <v>0</v>
      </c>
      <c r="ES120" s="210">
        <f t="shared" si="207"/>
        <v>0</v>
      </c>
      <c r="ET120" s="210">
        <f t="shared" si="208"/>
        <v>0</v>
      </c>
      <c r="EU120" s="210">
        <f t="shared" si="209"/>
        <v>0</v>
      </c>
      <c r="EV120" s="210">
        <f t="shared" si="210"/>
        <v>0</v>
      </c>
      <c r="EW120" s="210">
        <f t="shared" si="211"/>
        <v>0</v>
      </c>
      <c r="EY120" s="139" t="str">
        <f t="shared" si="212"/>
        <v>64 Gbps 100 m SFP56</v>
      </c>
      <c r="EZ120" s="210">
        <f t="shared" si="298"/>
        <v>300</v>
      </c>
      <c r="FA120" s="210">
        <f t="shared" si="299"/>
        <v>3000</v>
      </c>
      <c r="FB120" s="210">
        <f t="shared" si="300"/>
        <v>0</v>
      </c>
      <c r="FC120" s="210">
        <f t="shared" si="301"/>
        <v>0</v>
      </c>
      <c r="FD120" s="210">
        <f t="shared" si="302"/>
        <v>0</v>
      </c>
      <c r="FE120" s="210">
        <f t="shared" si="303"/>
        <v>0</v>
      </c>
      <c r="FF120" s="210">
        <f t="shared" si="304"/>
        <v>0</v>
      </c>
      <c r="FG120" s="210">
        <f t="shared" si="305"/>
        <v>0</v>
      </c>
      <c r="FH120" s="210">
        <f t="shared" si="306"/>
        <v>0</v>
      </c>
      <c r="FI120" s="210">
        <f t="shared" si="307"/>
        <v>0</v>
      </c>
      <c r="FJ120" s="210">
        <f t="shared" si="308"/>
        <v>0</v>
      </c>
      <c r="FL120" s="139" t="str">
        <f t="shared" si="315"/>
        <v>64 Gbps 100 m SFP56</v>
      </c>
      <c r="FM120" s="233">
        <f t="shared" si="213"/>
        <v>0</v>
      </c>
      <c r="FN120" s="233">
        <f t="shared" si="214"/>
        <v>0</v>
      </c>
      <c r="FO120" s="233">
        <f t="shared" si="215"/>
        <v>0</v>
      </c>
      <c r="FP120" s="233">
        <f t="shared" si="216"/>
        <v>0</v>
      </c>
      <c r="FQ120" s="233">
        <f t="shared" si="217"/>
        <v>0</v>
      </c>
      <c r="FR120" s="233">
        <f t="shared" si="218"/>
        <v>0</v>
      </c>
      <c r="FS120" s="233">
        <f t="shared" si="219"/>
        <v>0</v>
      </c>
      <c r="FT120" s="233">
        <f t="shared" si="220"/>
        <v>0</v>
      </c>
      <c r="FU120" s="233">
        <f t="shared" si="221"/>
        <v>0</v>
      </c>
      <c r="FV120" s="233">
        <f t="shared" si="222"/>
        <v>0</v>
      </c>
      <c r="FW120" s="233">
        <f t="shared" si="223"/>
        <v>0</v>
      </c>
      <c r="FY120" s="139" t="str">
        <f t="shared" si="316"/>
        <v>64 Gbps 100 m SFP56</v>
      </c>
      <c r="FZ120" s="233">
        <f t="shared" si="224"/>
        <v>2.9999999999999997E-4</v>
      </c>
      <c r="GA120" s="233">
        <f t="shared" si="225"/>
        <v>3.0000000000000001E-3</v>
      </c>
      <c r="GB120" s="233">
        <f t="shared" si="226"/>
        <v>0</v>
      </c>
      <c r="GC120" s="233">
        <f t="shared" si="227"/>
        <v>0</v>
      </c>
      <c r="GD120" s="233">
        <f t="shared" si="228"/>
        <v>0</v>
      </c>
      <c r="GE120" s="233">
        <f t="shared" si="229"/>
        <v>0</v>
      </c>
      <c r="GF120" s="233">
        <f t="shared" si="230"/>
        <v>0</v>
      </c>
      <c r="GG120" s="233">
        <f t="shared" si="231"/>
        <v>0</v>
      </c>
      <c r="GH120" s="233">
        <f t="shared" si="232"/>
        <v>0</v>
      </c>
      <c r="GI120" s="233">
        <f t="shared" si="233"/>
        <v>0</v>
      </c>
      <c r="GJ120" s="233">
        <f t="shared" si="234"/>
        <v>0</v>
      </c>
      <c r="GL120" s="139" t="str">
        <f t="shared" si="317"/>
        <v>64 Gbps 100 m SFP56</v>
      </c>
      <c r="GM120" s="310">
        <f t="shared" si="235"/>
        <v>0</v>
      </c>
      <c r="GN120" s="310">
        <f t="shared" si="236"/>
        <v>0</v>
      </c>
      <c r="GO120" s="310">
        <f t="shared" si="237"/>
        <v>0</v>
      </c>
      <c r="GP120" s="310">
        <f t="shared" si="238"/>
        <v>0</v>
      </c>
      <c r="GQ120" s="310">
        <f t="shared" si="239"/>
        <v>0</v>
      </c>
      <c r="GR120" s="310">
        <f t="shared" si="240"/>
        <v>0</v>
      </c>
      <c r="GS120" s="310">
        <f t="shared" si="241"/>
        <v>0</v>
      </c>
      <c r="GT120" s="310">
        <f t="shared" si="242"/>
        <v>0</v>
      </c>
      <c r="GU120" s="310">
        <f t="shared" si="243"/>
        <v>0</v>
      </c>
      <c r="GV120" s="310">
        <f t="shared" si="244"/>
        <v>0</v>
      </c>
      <c r="GW120" s="310">
        <f t="shared" si="245"/>
        <v>0</v>
      </c>
      <c r="GY120" s="139" t="str">
        <f t="shared" si="246"/>
        <v>64 Gbps 100 m SFP56</v>
      </c>
      <c r="GZ120" s="307">
        <f>IF(EZ120=0,"",($HE$5*10^-6*FibreChannel!P101*'Lenses &amp; detectors'!EZ120))</f>
        <v>6.8736980034266332E-3</v>
      </c>
      <c r="HA120" s="307">
        <f>IF(FA120=0,"",($HE$5*10^-6*FibreChannel!Q101*'Lenses &amp; detectors'!FA120))</f>
        <v>3.6000000000000004E-2</v>
      </c>
      <c r="HB120" s="307" t="str">
        <f>IF(FB120=0,"",($HE$5*10^-6*FibreChannel!R101*'Lenses &amp; detectors'!FB120))</f>
        <v/>
      </c>
      <c r="HC120" s="307" t="str">
        <f>IF(FC120=0,"",($HE$5*10^-6*FibreChannel!S101*'Lenses &amp; detectors'!FC120))</f>
        <v/>
      </c>
      <c r="HD120" s="307" t="str">
        <f>IF(FD120=0,"",($HE$5*10^-6*FibreChannel!T101*'Lenses &amp; detectors'!FD120))</f>
        <v/>
      </c>
      <c r="HE120" s="307" t="str">
        <f>IF(FE120=0,"",($HE$5*10^-6*FibreChannel!U101*'Lenses &amp; detectors'!FE120))</f>
        <v/>
      </c>
      <c r="HF120" s="307" t="str">
        <f>IF(FF120=0,"",($HE$5*10^-6*FibreChannel!V101*'Lenses &amp; detectors'!FF120))</f>
        <v/>
      </c>
      <c r="HG120" s="307" t="str">
        <f>IF(FG120=0,"",($HE$5*10^-6*FibreChannel!W101*'Lenses &amp; detectors'!FG120))</f>
        <v/>
      </c>
      <c r="HH120" s="307" t="str">
        <f>IF(FH120=0,"",($HE$5*10^-6*FibreChannel!X101*'Lenses &amp; detectors'!FH120))</f>
        <v/>
      </c>
      <c r="HI120" s="307" t="str">
        <f>IF(FI120=0,"",($HE$5*10^-6*FibreChannel!Y101*'Lenses &amp; detectors'!FI120))</f>
        <v/>
      </c>
      <c r="HJ120" s="307" t="str">
        <f>IF(FJ120=0,"",($HE$5*10^-6*FibreChannel!Z101*'Lenses &amp; detectors'!FJ120))</f>
        <v/>
      </c>
      <c r="HL120" s="139" t="str">
        <f t="shared" si="247"/>
        <v>64 Gbps 100 m SFP56</v>
      </c>
      <c r="HM120" s="233" t="str">
        <f t="shared" si="248"/>
        <v/>
      </c>
      <c r="HN120" s="233" t="str">
        <f t="shared" si="249"/>
        <v/>
      </c>
      <c r="HO120" s="233" t="str">
        <f t="shared" si="250"/>
        <v/>
      </c>
      <c r="HP120" s="233" t="str">
        <f t="shared" si="251"/>
        <v/>
      </c>
      <c r="HQ120" s="233" t="str">
        <f t="shared" si="252"/>
        <v/>
      </c>
      <c r="HR120" s="233" t="str">
        <f t="shared" si="253"/>
        <v/>
      </c>
      <c r="HS120" s="233" t="str">
        <f t="shared" si="254"/>
        <v/>
      </c>
      <c r="HT120" s="233" t="str">
        <f t="shared" si="255"/>
        <v/>
      </c>
      <c r="HU120" s="233" t="str">
        <f t="shared" si="256"/>
        <v/>
      </c>
      <c r="HV120" s="233" t="str">
        <f t="shared" si="257"/>
        <v/>
      </c>
      <c r="HW120" s="233" t="str">
        <f t="shared" si="258"/>
        <v/>
      </c>
      <c r="HY120" s="139" t="str">
        <f t="shared" si="259"/>
        <v>64 Gbps 100 m SFP56</v>
      </c>
      <c r="HZ120" s="233">
        <f t="shared" si="260"/>
        <v>0.5</v>
      </c>
      <c r="IA120" s="233">
        <f t="shared" si="261"/>
        <v>0.5</v>
      </c>
      <c r="IB120" s="233" t="str">
        <f t="shared" si="262"/>
        <v/>
      </c>
      <c r="IC120" s="233" t="str">
        <f t="shared" si="263"/>
        <v/>
      </c>
      <c r="ID120" s="233" t="str">
        <f t="shared" si="264"/>
        <v/>
      </c>
      <c r="IE120" s="233" t="str">
        <f t="shared" si="265"/>
        <v/>
      </c>
      <c r="IF120" s="233" t="str">
        <f t="shared" si="266"/>
        <v/>
      </c>
      <c r="IG120" s="233" t="str">
        <f t="shared" si="267"/>
        <v/>
      </c>
      <c r="IH120" s="233" t="str">
        <f t="shared" si="268"/>
        <v/>
      </c>
      <c r="II120" s="233" t="str">
        <f t="shared" si="269"/>
        <v/>
      </c>
      <c r="IJ120" s="233" t="str">
        <f t="shared" si="270"/>
        <v/>
      </c>
      <c r="IL120" s="139" t="str">
        <f t="shared" si="271"/>
        <v>64 Gbps 100 m SFP56</v>
      </c>
      <c r="IM120" s="233" t="str">
        <f t="shared" si="272"/>
        <v/>
      </c>
      <c r="IN120" s="233" t="str">
        <f t="shared" si="273"/>
        <v/>
      </c>
      <c r="IO120" s="233" t="str">
        <f t="shared" si="274"/>
        <v/>
      </c>
      <c r="IP120" s="233" t="str">
        <f t="shared" si="275"/>
        <v/>
      </c>
      <c r="IQ120" s="233" t="str">
        <f t="shared" si="276"/>
        <v/>
      </c>
      <c r="IR120" s="233" t="str">
        <f t="shared" si="277"/>
        <v/>
      </c>
      <c r="IS120" s="233" t="str">
        <f t="shared" si="278"/>
        <v/>
      </c>
      <c r="IT120" s="233" t="str">
        <f t="shared" si="279"/>
        <v/>
      </c>
      <c r="IU120" s="233" t="str">
        <f t="shared" si="280"/>
        <v/>
      </c>
      <c r="IV120" s="233" t="str">
        <f t="shared" si="281"/>
        <v/>
      </c>
      <c r="IW120" s="233" t="str">
        <f t="shared" si="282"/>
        <v/>
      </c>
      <c r="IY120" s="139" t="str">
        <f t="shared" si="283"/>
        <v>64 Gbps 100 m SFP56</v>
      </c>
      <c r="IZ120" s="233">
        <f t="shared" si="284"/>
        <v>22.912326678088778</v>
      </c>
      <c r="JA120" s="233">
        <f t="shared" si="285"/>
        <v>12.000000000000002</v>
      </c>
      <c r="JB120" s="233" t="str">
        <f t="shared" si="286"/>
        <v/>
      </c>
      <c r="JC120" s="233" t="str">
        <f t="shared" si="287"/>
        <v/>
      </c>
      <c r="JD120" s="233" t="str">
        <f t="shared" si="288"/>
        <v/>
      </c>
      <c r="JE120" s="233" t="str">
        <f t="shared" si="289"/>
        <v/>
      </c>
      <c r="JF120" s="233" t="str">
        <f t="shared" si="290"/>
        <v/>
      </c>
      <c r="JG120" s="233" t="str">
        <f t="shared" si="291"/>
        <v/>
      </c>
      <c r="JH120" s="233" t="str">
        <f t="shared" si="292"/>
        <v/>
      </c>
      <c r="JI120" s="233" t="str">
        <f t="shared" si="293"/>
        <v/>
      </c>
      <c r="JJ120" s="233" t="str">
        <f t="shared" si="294"/>
        <v/>
      </c>
    </row>
    <row r="121" spans="1:270">
      <c r="A121" s="110" t="s">
        <v>115</v>
      </c>
      <c r="B121" s="139" t="str">
        <f>FibreChannel!B45</f>
        <v>64 Gbps 10 km SFP56</v>
      </c>
      <c r="C121" s="210">
        <f>FibreChannel!C45</f>
        <v>0</v>
      </c>
      <c r="D121" s="210">
        <f>FibreChannel!D45</f>
        <v>0</v>
      </c>
      <c r="E121" s="210">
        <f>FibreChannel!E45</f>
        <v>0</v>
      </c>
      <c r="F121" s="210">
        <f>FibreChannel!F45</f>
        <v>0</v>
      </c>
      <c r="G121" s="210">
        <f>FibreChannel!G45</f>
        <v>0</v>
      </c>
      <c r="H121" s="210">
        <f>FibreChannel!H45</f>
        <v>0</v>
      </c>
      <c r="I121" s="210">
        <f>FibreChannel!I45</f>
        <v>0</v>
      </c>
      <c r="J121" s="210">
        <f>FibreChannel!J45</f>
        <v>0</v>
      </c>
      <c r="K121" s="210">
        <f>FibreChannel!K45</f>
        <v>0</v>
      </c>
      <c r="L121" s="210">
        <f>FibreChannel!L45</f>
        <v>0</v>
      </c>
      <c r="M121" s="210">
        <f>FibreChannel!M45</f>
        <v>0</v>
      </c>
      <c r="O121" s="139" t="str">
        <f t="shared" si="173"/>
        <v>64 Gbps 10 km SFP56</v>
      </c>
      <c r="P121" s="210">
        <f>FibreChannel!C59</f>
        <v>0</v>
      </c>
      <c r="Q121" s="210">
        <f>FibreChannel!D59</f>
        <v>300</v>
      </c>
      <c r="R121" s="210">
        <f>FibreChannel!E59</f>
        <v>0</v>
      </c>
      <c r="S121" s="210">
        <f>FibreChannel!F59</f>
        <v>0</v>
      </c>
      <c r="T121" s="210">
        <f>FibreChannel!G59</f>
        <v>0</v>
      </c>
      <c r="U121" s="210">
        <f>FibreChannel!H59</f>
        <v>0</v>
      </c>
      <c r="V121" s="210">
        <f>FibreChannel!I59</f>
        <v>0</v>
      </c>
      <c r="W121" s="210">
        <f>FibreChannel!J59</f>
        <v>0</v>
      </c>
      <c r="X121" s="210">
        <f>FibreChannel!K59</f>
        <v>0</v>
      </c>
      <c r="Y121" s="210">
        <f>FibreChannel!L59</f>
        <v>0</v>
      </c>
      <c r="Z121" s="210">
        <f>FibreChannel!M59</f>
        <v>0</v>
      </c>
      <c r="AB121" s="139" t="str">
        <f t="shared" si="174"/>
        <v>64 Gbps 10 km SFP56</v>
      </c>
      <c r="AC121" s="210">
        <f>FibreChannel!C31</f>
        <v>0</v>
      </c>
      <c r="AD121" s="210">
        <f>FibreChannel!D31</f>
        <v>0</v>
      </c>
      <c r="AE121" s="210">
        <f>FibreChannel!E31</f>
        <v>0</v>
      </c>
      <c r="AF121" s="210">
        <f>FibreChannel!F31</f>
        <v>0</v>
      </c>
      <c r="AG121" s="210">
        <f>FibreChannel!G31</f>
        <v>0</v>
      </c>
      <c r="AH121" s="210">
        <f>FibreChannel!H31</f>
        <v>0</v>
      </c>
      <c r="AI121" s="210">
        <f>FibreChannel!I31</f>
        <v>0</v>
      </c>
      <c r="AJ121" s="210">
        <f>FibreChannel!J31</f>
        <v>0</v>
      </c>
      <c r="AK121" s="210">
        <f>FibreChannel!K31</f>
        <v>0</v>
      </c>
      <c r="AL121" s="210">
        <f>FibreChannel!L31</f>
        <v>0</v>
      </c>
      <c r="AM121" s="210">
        <f>FibreChannel!M31</f>
        <v>0</v>
      </c>
      <c r="AO121" s="139" t="str">
        <f t="shared" si="175"/>
        <v>64 Gbps 10 km SFP56</v>
      </c>
      <c r="AP121" s="210">
        <f>FibreChannel!C73</f>
        <v>0</v>
      </c>
      <c r="AQ121" s="210">
        <f>FibreChannel!D73</f>
        <v>0</v>
      </c>
      <c r="AR121" s="210">
        <f>FibreChannel!E73</f>
        <v>0</v>
      </c>
      <c r="AS121" s="210">
        <f>FibreChannel!F73</f>
        <v>0</v>
      </c>
      <c r="AT121" s="210">
        <f>FibreChannel!G73</f>
        <v>0</v>
      </c>
      <c r="AU121" s="210">
        <f>FibreChannel!H73</f>
        <v>0</v>
      </c>
      <c r="AV121" s="210">
        <f>FibreChannel!I73</f>
        <v>0</v>
      </c>
      <c r="AW121" s="210">
        <f>FibreChannel!J73</f>
        <v>0</v>
      </c>
      <c r="AX121" s="210">
        <f>FibreChannel!K73</f>
        <v>0</v>
      </c>
      <c r="AY121" s="210">
        <f>FibreChannel!L73</f>
        <v>0</v>
      </c>
      <c r="AZ121" s="210">
        <f>FibreChannel!M73</f>
        <v>0</v>
      </c>
      <c r="BB121" s="139" t="str">
        <f t="shared" si="176"/>
        <v>64 Gbps 10 km SFP56</v>
      </c>
      <c r="BC121" s="210">
        <f>FibreChannel!C87</f>
        <v>0</v>
      </c>
      <c r="BD121" s="210">
        <f>FibreChannel!D87</f>
        <v>0</v>
      </c>
      <c r="BE121" s="210">
        <f>FibreChannel!E87</f>
        <v>0</v>
      </c>
      <c r="BF121" s="210">
        <f>FibreChannel!F87</f>
        <v>0</v>
      </c>
      <c r="BG121" s="210">
        <f>FibreChannel!G87</f>
        <v>0</v>
      </c>
      <c r="BH121" s="210">
        <f>FibreChannel!H87</f>
        <v>0</v>
      </c>
      <c r="BI121" s="210">
        <f>FibreChannel!I87</f>
        <v>0</v>
      </c>
      <c r="BJ121" s="210">
        <f>FibreChannel!J87</f>
        <v>0</v>
      </c>
      <c r="BK121" s="210">
        <f>FibreChannel!K87</f>
        <v>0</v>
      </c>
      <c r="BL121" s="210">
        <f>FibreChannel!L87</f>
        <v>0</v>
      </c>
      <c r="BM121" s="210">
        <f>FibreChannel!M87</f>
        <v>0</v>
      </c>
      <c r="BO121" s="139" t="str">
        <f t="shared" si="177"/>
        <v>64 Gbps 10 km SFP56</v>
      </c>
      <c r="BP121" s="272"/>
      <c r="BQ121" s="272"/>
      <c r="BR121" s="272"/>
      <c r="BS121" s="272"/>
      <c r="BT121" s="272"/>
      <c r="BU121" s="272"/>
      <c r="BV121" s="272"/>
      <c r="BW121" s="272"/>
      <c r="BX121" s="272"/>
      <c r="BY121" s="272"/>
      <c r="BZ121" s="272"/>
      <c r="CB121" s="139" t="str">
        <f t="shared" si="178"/>
        <v>64 Gbps 10 km SFP56</v>
      </c>
      <c r="CC121" s="272"/>
      <c r="CD121" s="272"/>
      <c r="CE121" s="272"/>
      <c r="CF121" s="272"/>
      <c r="CG121" s="272"/>
      <c r="CH121" s="272"/>
      <c r="CI121" s="272"/>
      <c r="CJ121" s="272"/>
      <c r="CK121" s="272"/>
      <c r="CL121" s="272"/>
      <c r="CM121" s="272"/>
      <c r="CN121" s="214"/>
      <c r="CP121" s="270"/>
      <c r="CQ121" s="270"/>
      <c r="CR121" s="301"/>
      <c r="CS121" s="293">
        <v>1</v>
      </c>
      <c r="CT121" s="265">
        <v>1</v>
      </c>
      <c r="CU121" s="300">
        <v>1</v>
      </c>
      <c r="CV121" s="295"/>
      <c r="CW121" s="270"/>
      <c r="CX121" s="278"/>
      <c r="CY121" s="284"/>
      <c r="CZ121" s="270"/>
      <c r="DA121" s="278"/>
      <c r="DB121" s="284"/>
      <c r="DC121" s="270"/>
      <c r="DD121" s="301"/>
      <c r="DE121" s="295"/>
      <c r="DF121" s="270"/>
      <c r="DG121" s="278"/>
      <c r="DH121" s="284"/>
      <c r="DI121" s="270"/>
      <c r="DJ121" s="270"/>
      <c r="DL121" s="139" t="str">
        <f t="shared" si="312"/>
        <v>64 Gbps 10 km SFP56</v>
      </c>
      <c r="DM121" s="210">
        <f t="shared" si="179"/>
        <v>0</v>
      </c>
      <c r="DN121" s="210">
        <f t="shared" si="180"/>
        <v>300</v>
      </c>
      <c r="DO121" s="210">
        <f t="shared" si="181"/>
        <v>0</v>
      </c>
      <c r="DP121" s="210">
        <f t="shared" si="182"/>
        <v>0</v>
      </c>
      <c r="DQ121" s="210">
        <f t="shared" si="183"/>
        <v>0</v>
      </c>
      <c r="DR121" s="210">
        <f t="shared" si="184"/>
        <v>0</v>
      </c>
      <c r="DS121" s="210">
        <f t="shared" si="185"/>
        <v>0</v>
      </c>
      <c r="DT121" s="210">
        <f t="shared" si="186"/>
        <v>0</v>
      </c>
      <c r="DU121" s="210">
        <f t="shared" si="187"/>
        <v>0</v>
      </c>
      <c r="DV121" s="210">
        <f t="shared" si="188"/>
        <v>0</v>
      </c>
      <c r="DW121" s="210">
        <f t="shared" si="189"/>
        <v>0</v>
      </c>
      <c r="DY121" s="139" t="str">
        <f t="shared" si="313"/>
        <v>64 Gbps 10 km SFP56</v>
      </c>
      <c r="DZ121" s="210">
        <f t="shared" si="190"/>
        <v>0</v>
      </c>
      <c r="EA121" s="210">
        <f t="shared" si="191"/>
        <v>0</v>
      </c>
      <c r="EB121" s="210">
        <f t="shared" si="192"/>
        <v>0</v>
      </c>
      <c r="EC121" s="210">
        <f t="shared" si="193"/>
        <v>0</v>
      </c>
      <c r="ED121" s="210">
        <f t="shared" si="194"/>
        <v>0</v>
      </c>
      <c r="EE121" s="210">
        <f t="shared" si="195"/>
        <v>0</v>
      </c>
      <c r="EF121" s="210">
        <f t="shared" si="196"/>
        <v>0</v>
      </c>
      <c r="EG121" s="210">
        <f t="shared" si="197"/>
        <v>0</v>
      </c>
      <c r="EH121" s="210">
        <f t="shared" si="198"/>
        <v>0</v>
      </c>
      <c r="EI121" s="210">
        <f t="shared" si="199"/>
        <v>0</v>
      </c>
      <c r="EJ121" s="210">
        <f t="shared" si="200"/>
        <v>0</v>
      </c>
      <c r="EL121" s="139" t="str">
        <f t="shared" si="314"/>
        <v>64 Gbps 10 km SFP56</v>
      </c>
      <c r="EM121" s="210">
        <f t="shared" si="201"/>
        <v>0</v>
      </c>
      <c r="EN121" s="210">
        <f t="shared" si="202"/>
        <v>300</v>
      </c>
      <c r="EO121" s="210">
        <f t="shared" si="203"/>
        <v>0</v>
      </c>
      <c r="EP121" s="210">
        <f t="shared" si="204"/>
        <v>0</v>
      </c>
      <c r="EQ121" s="210">
        <f t="shared" si="205"/>
        <v>0</v>
      </c>
      <c r="ER121" s="210">
        <f t="shared" si="206"/>
        <v>0</v>
      </c>
      <c r="ES121" s="210">
        <f t="shared" si="207"/>
        <v>0</v>
      </c>
      <c r="ET121" s="210">
        <f t="shared" si="208"/>
        <v>0</v>
      </c>
      <c r="EU121" s="210">
        <f t="shared" si="209"/>
        <v>0</v>
      </c>
      <c r="EV121" s="210">
        <f t="shared" si="210"/>
        <v>0</v>
      </c>
      <c r="EW121" s="210">
        <f t="shared" si="211"/>
        <v>0</v>
      </c>
      <c r="EY121" s="139" t="str">
        <f t="shared" si="212"/>
        <v>64 Gbps 10 km SFP56</v>
      </c>
      <c r="EZ121" s="210">
        <f t="shared" si="298"/>
        <v>0</v>
      </c>
      <c r="FA121" s="210">
        <f t="shared" si="299"/>
        <v>300</v>
      </c>
      <c r="FB121" s="210">
        <f t="shared" si="300"/>
        <v>0</v>
      </c>
      <c r="FC121" s="210">
        <f t="shared" si="301"/>
        <v>0</v>
      </c>
      <c r="FD121" s="210">
        <f t="shared" si="302"/>
        <v>0</v>
      </c>
      <c r="FE121" s="210">
        <f t="shared" si="303"/>
        <v>0</v>
      </c>
      <c r="FF121" s="210">
        <f t="shared" si="304"/>
        <v>0</v>
      </c>
      <c r="FG121" s="210">
        <f t="shared" si="305"/>
        <v>0</v>
      </c>
      <c r="FH121" s="210">
        <f t="shared" si="306"/>
        <v>0</v>
      </c>
      <c r="FI121" s="210">
        <f t="shared" si="307"/>
        <v>0</v>
      </c>
      <c r="FJ121" s="210">
        <f t="shared" si="308"/>
        <v>0</v>
      </c>
      <c r="FL121" s="139" t="str">
        <f t="shared" si="315"/>
        <v>64 Gbps 10 km SFP56</v>
      </c>
      <c r="FM121" s="233">
        <f t="shared" si="213"/>
        <v>0</v>
      </c>
      <c r="FN121" s="233">
        <f t="shared" si="214"/>
        <v>8.9999999999999998E-4</v>
      </c>
      <c r="FO121" s="233">
        <f t="shared" si="215"/>
        <v>0</v>
      </c>
      <c r="FP121" s="233">
        <f t="shared" si="216"/>
        <v>0</v>
      </c>
      <c r="FQ121" s="233">
        <f t="shared" si="217"/>
        <v>0</v>
      </c>
      <c r="FR121" s="233">
        <f t="shared" si="218"/>
        <v>0</v>
      </c>
      <c r="FS121" s="233">
        <f t="shared" si="219"/>
        <v>0</v>
      </c>
      <c r="FT121" s="233">
        <f t="shared" si="220"/>
        <v>0</v>
      </c>
      <c r="FU121" s="233">
        <f t="shared" si="221"/>
        <v>0</v>
      </c>
      <c r="FV121" s="233">
        <f t="shared" si="222"/>
        <v>0</v>
      </c>
      <c r="FW121" s="233">
        <f t="shared" si="223"/>
        <v>0</v>
      </c>
      <c r="FY121" s="139" t="str">
        <f t="shared" si="316"/>
        <v>64 Gbps 10 km SFP56</v>
      </c>
      <c r="FZ121" s="233">
        <f t="shared" si="224"/>
        <v>0</v>
      </c>
      <c r="GA121" s="233">
        <f t="shared" si="225"/>
        <v>0</v>
      </c>
      <c r="GB121" s="233">
        <f t="shared" si="226"/>
        <v>0</v>
      </c>
      <c r="GC121" s="233">
        <f t="shared" si="227"/>
        <v>0</v>
      </c>
      <c r="GD121" s="233">
        <f t="shared" si="228"/>
        <v>0</v>
      </c>
      <c r="GE121" s="233">
        <f t="shared" si="229"/>
        <v>0</v>
      </c>
      <c r="GF121" s="233">
        <f t="shared" si="230"/>
        <v>0</v>
      </c>
      <c r="GG121" s="233">
        <f t="shared" si="231"/>
        <v>0</v>
      </c>
      <c r="GH121" s="233">
        <f t="shared" si="232"/>
        <v>0</v>
      </c>
      <c r="GI121" s="233">
        <f t="shared" si="233"/>
        <v>0</v>
      </c>
      <c r="GJ121" s="233">
        <f t="shared" si="234"/>
        <v>0</v>
      </c>
      <c r="GL121" s="139" t="str">
        <f t="shared" si="317"/>
        <v>64 Gbps 10 km SFP56</v>
      </c>
      <c r="GM121" s="310">
        <f t="shared" si="235"/>
        <v>0</v>
      </c>
      <c r="GN121" s="310">
        <f t="shared" si="236"/>
        <v>1.5E-3</v>
      </c>
      <c r="GO121" s="310">
        <f t="shared" si="237"/>
        <v>0</v>
      </c>
      <c r="GP121" s="310">
        <f t="shared" si="238"/>
        <v>0</v>
      </c>
      <c r="GQ121" s="310">
        <f t="shared" si="239"/>
        <v>0</v>
      </c>
      <c r="GR121" s="310">
        <f t="shared" si="240"/>
        <v>0</v>
      </c>
      <c r="GS121" s="310">
        <f t="shared" si="241"/>
        <v>0</v>
      </c>
      <c r="GT121" s="310">
        <f t="shared" si="242"/>
        <v>0</v>
      </c>
      <c r="GU121" s="310">
        <f t="shared" si="243"/>
        <v>0</v>
      </c>
      <c r="GV121" s="310">
        <f t="shared" si="244"/>
        <v>0</v>
      </c>
      <c r="GW121" s="310">
        <f t="shared" si="245"/>
        <v>0</v>
      </c>
      <c r="GY121" s="139" t="str">
        <f t="shared" si="246"/>
        <v>64 Gbps 10 km SFP56</v>
      </c>
      <c r="GZ121" s="307" t="str">
        <f>IF(EZ121=0,"",($HE$5*10^-6*FibreChannel!P102*'Lenses &amp; detectors'!EZ121))</f>
        <v/>
      </c>
      <c r="HA121" s="307">
        <f>IF(FA121=0,"",($HE$5*10^-6*FibreChannel!Q102*'Lenses &amp; detectors'!FA121))</f>
        <v>0</v>
      </c>
      <c r="HB121" s="307" t="str">
        <f>IF(FB121=0,"",($HE$5*10^-6*FibreChannel!R102*'Lenses &amp; detectors'!FB121))</f>
        <v/>
      </c>
      <c r="HC121" s="307" t="str">
        <f>IF(FC121=0,"",($HE$5*10^-6*FibreChannel!S102*'Lenses &amp; detectors'!FC121))</f>
        <v/>
      </c>
      <c r="HD121" s="307" t="str">
        <f>IF(FD121=0,"",($HE$5*10^-6*FibreChannel!T102*'Lenses &amp; detectors'!FD121))</f>
        <v/>
      </c>
      <c r="HE121" s="307" t="str">
        <f>IF(FE121=0,"",($HE$5*10^-6*FibreChannel!U102*'Lenses &amp; detectors'!FE121))</f>
        <v/>
      </c>
      <c r="HF121" s="307" t="str">
        <f>IF(FF121=0,"",($HE$5*10^-6*FibreChannel!V102*'Lenses &amp; detectors'!FF121))</f>
        <v/>
      </c>
      <c r="HG121" s="307" t="str">
        <f>IF(FG121=0,"",($HE$5*10^-6*FibreChannel!W102*'Lenses &amp; detectors'!FG121))</f>
        <v/>
      </c>
      <c r="HH121" s="307" t="str">
        <f>IF(FH121=0,"",($HE$5*10^-6*FibreChannel!X102*'Lenses &amp; detectors'!FH121))</f>
        <v/>
      </c>
      <c r="HI121" s="307" t="str">
        <f>IF(FI121=0,"",($HE$5*10^-6*FibreChannel!Y102*'Lenses &amp; detectors'!FI121))</f>
        <v/>
      </c>
      <c r="HJ121" s="307" t="str">
        <f>IF(FJ121=0,"",($HE$5*10^-6*FibreChannel!Z102*'Lenses &amp; detectors'!FJ121))</f>
        <v/>
      </c>
      <c r="HL121" s="139" t="str">
        <f t="shared" si="247"/>
        <v>64 Gbps 10 km SFP56</v>
      </c>
      <c r="HM121" s="233" t="str">
        <f t="shared" si="248"/>
        <v/>
      </c>
      <c r="HN121" s="233">
        <f t="shared" si="249"/>
        <v>3</v>
      </c>
      <c r="HO121" s="233" t="str">
        <f t="shared" si="250"/>
        <v/>
      </c>
      <c r="HP121" s="233" t="str">
        <f t="shared" si="251"/>
        <v/>
      </c>
      <c r="HQ121" s="233" t="str">
        <f t="shared" si="252"/>
        <v/>
      </c>
      <c r="HR121" s="233" t="str">
        <f t="shared" si="253"/>
        <v/>
      </c>
      <c r="HS121" s="233" t="str">
        <f t="shared" si="254"/>
        <v/>
      </c>
      <c r="HT121" s="233" t="str">
        <f t="shared" si="255"/>
        <v/>
      </c>
      <c r="HU121" s="233" t="str">
        <f t="shared" si="256"/>
        <v/>
      </c>
      <c r="HV121" s="233" t="str">
        <f t="shared" si="257"/>
        <v/>
      </c>
      <c r="HW121" s="233" t="str">
        <f t="shared" si="258"/>
        <v/>
      </c>
      <c r="HY121" s="139" t="str">
        <f t="shared" si="259"/>
        <v>64 Gbps 10 km SFP56</v>
      </c>
      <c r="HZ121" s="233" t="str">
        <f t="shared" si="260"/>
        <v/>
      </c>
      <c r="IA121" s="233" t="str">
        <f t="shared" si="261"/>
        <v/>
      </c>
      <c r="IB121" s="233" t="str">
        <f t="shared" si="262"/>
        <v/>
      </c>
      <c r="IC121" s="233" t="str">
        <f t="shared" si="263"/>
        <v/>
      </c>
      <c r="ID121" s="233" t="str">
        <f t="shared" si="264"/>
        <v/>
      </c>
      <c r="IE121" s="233" t="str">
        <f t="shared" si="265"/>
        <v/>
      </c>
      <c r="IF121" s="233" t="str">
        <f t="shared" si="266"/>
        <v/>
      </c>
      <c r="IG121" s="233" t="str">
        <f t="shared" si="267"/>
        <v/>
      </c>
      <c r="IH121" s="233" t="str">
        <f t="shared" si="268"/>
        <v/>
      </c>
      <c r="II121" s="233" t="str">
        <f t="shared" si="269"/>
        <v/>
      </c>
      <c r="IJ121" s="233" t="str">
        <f t="shared" si="270"/>
        <v/>
      </c>
      <c r="IL121" s="139" t="str">
        <f t="shared" si="271"/>
        <v>64 Gbps 10 km SFP56</v>
      </c>
      <c r="IM121" s="233" t="str">
        <f t="shared" si="272"/>
        <v/>
      </c>
      <c r="IN121" s="233">
        <f t="shared" si="273"/>
        <v>5</v>
      </c>
      <c r="IO121" s="233" t="str">
        <f t="shared" si="274"/>
        <v/>
      </c>
      <c r="IP121" s="233" t="str">
        <f t="shared" si="275"/>
        <v/>
      </c>
      <c r="IQ121" s="233" t="str">
        <f t="shared" si="276"/>
        <v/>
      </c>
      <c r="IR121" s="233" t="str">
        <f t="shared" si="277"/>
        <v/>
      </c>
      <c r="IS121" s="233" t="str">
        <f t="shared" si="278"/>
        <v/>
      </c>
      <c r="IT121" s="233" t="str">
        <f t="shared" si="279"/>
        <v/>
      </c>
      <c r="IU121" s="233" t="str">
        <f t="shared" si="280"/>
        <v/>
      </c>
      <c r="IV121" s="233" t="str">
        <f t="shared" si="281"/>
        <v/>
      </c>
      <c r="IW121" s="233" t="str">
        <f t="shared" si="282"/>
        <v/>
      </c>
      <c r="IY121" s="139" t="str">
        <f t="shared" si="283"/>
        <v>64 Gbps 10 km SFP56</v>
      </c>
      <c r="IZ121" s="233" t="str">
        <f t="shared" si="284"/>
        <v/>
      </c>
      <c r="JA121" s="233">
        <f t="shared" si="285"/>
        <v>0</v>
      </c>
      <c r="JB121" s="233" t="str">
        <f t="shared" si="286"/>
        <v/>
      </c>
      <c r="JC121" s="233" t="str">
        <f t="shared" si="287"/>
        <v/>
      </c>
      <c r="JD121" s="233" t="str">
        <f t="shared" si="288"/>
        <v/>
      </c>
      <c r="JE121" s="233" t="str">
        <f t="shared" si="289"/>
        <v/>
      </c>
      <c r="JF121" s="233" t="str">
        <f t="shared" si="290"/>
        <v/>
      </c>
      <c r="JG121" s="233" t="str">
        <f t="shared" si="291"/>
        <v/>
      </c>
      <c r="JH121" s="233" t="str">
        <f t="shared" si="292"/>
        <v/>
      </c>
      <c r="JI121" s="233" t="str">
        <f t="shared" si="293"/>
        <v/>
      </c>
      <c r="JJ121" s="233" t="str">
        <f t="shared" si="294"/>
        <v/>
      </c>
    </row>
    <row r="122" spans="1:270">
      <c r="A122" s="110" t="s">
        <v>115</v>
      </c>
      <c r="B122" s="139">
        <f>FibreChannel!B46</f>
        <v>0</v>
      </c>
      <c r="C122" s="210">
        <f>FibreChannel!C46</f>
        <v>0</v>
      </c>
      <c r="D122" s="210">
        <f>FibreChannel!D46</f>
        <v>0</v>
      </c>
      <c r="E122" s="210">
        <f>FibreChannel!E46</f>
        <v>0</v>
      </c>
      <c r="F122" s="210">
        <f>FibreChannel!F46</f>
        <v>0</v>
      </c>
      <c r="G122" s="210">
        <f>FibreChannel!G46</f>
        <v>0</v>
      </c>
      <c r="H122" s="210">
        <f>FibreChannel!H46</f>
        <v>0</v>
      </c>
      <c r="I122" s="210">
        <f>FibreChannel!I46</f>
        <v>0</v>
      </c>
      <c r="J122" s="210">
        <f>FibreChannel!J46</f>
        <v>0</v>
      </c>
      <c r="K122" s="210">
        <f>FibreChannel!K46</f>
        <v>0</v>
      </c>
      <c r="L122" s="210">
        <f>FibreChannel!L46</f>
        <v>0</v>
      </c>
      <c r="M122" s="210">
        <f>FibreChannel!M46</f>
        <v>0</v>
      </c>
      <c r="O122" s="139">
        <f t="shared" si="173"/>
        <v>0</v>
      </c>
      <c r="P122" s="210">
        <f>FibreChannel!C60</f>
        <v>0</v>
      </c>
      <c r="Q122" s="210">
        <f>FibreChannel!D60</f>
        <v>0</v>
      </c>
      <c r="R122" s="210">
        <f>FibreChannel!E60</f>
        <v>0</v>
      </c>
      <c r="S122" s="210">
        <f>FibreChannel!F60</f>
        <v>0</v>
      </c>
      <c r="T122" s="210">
        <f>FibreChannel!G60</f>
        <v>0</v>
      </c>
      <c r="U122" s="210">
        <f>FibreChannel!H60</f>
        <v>0</v>
      </c>
      <c r="V122" s="210">
        <f>FibreChannel!I60</f>
        <v>0</v>
      </c>
      <c r="W122" s="210">
        <f>FibreChannel!J60</f>
        <v>0</v>
      </c>
      <c r="X122" s="210">
        <f>FibreChannel!K60</f>
        <v>0</v>
      </c>
      <c r="Y122" s="210">
        <f>FibreChannel!L60</f>
        <v>0</v>
      </c>
      <c r="Z122" s="210">
        <f>FibreChannel!M60</f>
        <v>0</v>
      </c>
      <c r="AB122" s="139">
        <f t="shared" si="174"/>
        <v>0</v>
      </c>
      <c r="AC122" s="210">
        <f>FibreChannel!C32</f>
        <v>0</v>
      </c>
      <c r="AD122" s="210">
        <f>FibreChannel!D32</f>
        <v>0</v>
      </c>
      <c r="AE122" s="210">
        <f>FibreChannel!E32</f>
        <v>0</v>
      </c>
      <c r="AF122" s="210">
        <f>FibreChannel!F32</f>
        <v>0</v>
      </c>
      <c r="AG122" s="210">
        <f>FibreChannel!G32</f>
        <v>0</v>
      </c>
      <c r="AH122" s="210">
        <f>FibreChannel!H32</f>
        <v>0</v>
      </c>
      <c r="AI122" s="210">
        <f>FibreChannel!I32</f>
        <v>0</v>
      </c>
      <c r="AJ122" s="210">
        <f>FibreChannel!J32</f>
        <v>0</v>
      </c>
      <c r="AK122" s="210">
        <f>FibreChannel!K32</f>
        <v>0</v>
      </c>
      <c r="AL122" s="210">
        <f>FibreChannel!L32</f>
        <v>0</v>
      </c>
      <c r="AM122" s="210">
        <f>FibreChannel!M32</f>
        <v>0</v>
      </c>
      <c r="AO122" s="139">
        <f t="shared" si="175"/>
        <v>0</v>
      </c>
      <c r="AP122" s="210">
        <f>FibreChannel!C74</f>
        <v>0</v>
      </c>
      <c r="AQ122" s="210">
        <f>FibreChannel!D74</f>
        <v>0</v>
      </c>
      <c r="AR122" s="210">
        <f>FibreChannel!E74</f>
        <v>0</v>
      </c>
      <c r="AS122" s="210">
        <f>FibreChannel!F74</f>
        <v>0</v>
      </c>
      <c r="AT122" s="210">
        <f>FibreChannel!G74</f>
        <v>0</v>
      </c>
      <c r="AU122" s="210">
        <f>FibreChannel!H74</f>
        <v>0</v>
      </c>
      <c r="AV122" s="210">
        <f>FibreChannel!I74</f>
        <v>0</v>
      </c>
      <c r="AW122" s="210">
        <f>FibreChannel!J74</f>
        <v>0</v>
      </c>
      <c r="AX122" s="210">
        <f>FibreChannel!K74</f>
        <v>0</v>
      </c>
      <c r="AY122" s="210">
        <f>FibreChannel!L74</f>
        <v>0</v>
      </c>
      <c r="AZ122" s="210">
        <f>FibreChannel!M74</f>
        <v>0</v>
      </c>
      <c r="BB122" s="139">
        <f t="shared" si="176"/>
        <v>0</v>
      </c>
      <c r="BC122" s="210">
        <f>FibreChannel!C88</f>
        <v>0</v>
      </c>
      <c r="BD122" s="210">
        <f>FibreChannel!D88</f>
        <v>0</v>
      </c>
      <c r="BE122" s="210">
        <f>FibreChannel!E88</f>
        <v>0</v>
      </c>
      <c r="BF122" s="210">
        <f>FibreChannel!F88</f>
        <v>0</v>
      </c>
      <c r="BG122" s="210">
        <f>FibreChannel!G88</f>
        <v>0</v>
      </c>
      <c r="BH122" s="210">
        <f>FibreChannel!H88</f>
        <v>0</v>
      </c>
      <c r="BI122" s="210">
        <f>FibreChannel!I88</f>
        <v>0</v>
      </c>
      <c r="BJ122" s="210">
        <f>FibreChannel!J88</f>
        <v>0</v>
      </c>
      <c r="BK122" s="210">
        <f>FibreChannel!K88</f>
        <v>0</v>
      </c>
      <c r="BL122" s="210">
        <f>FibreChannel!L88</f>
        <v>0</v>
      </c>
      <c r="BM122" s="210">
        <f>FibreChannel!M88</f>
        <v>0</v>
      </c>
      <c r="BO122" s="139">
        <f t="shared" si="177"/>
        <v>0</v>
      </c>
      <c r="BP122" s="272"/>
      <c r="BQ122" s="272"/>
      <c r="BR122" s="272"/>
      <c r="BS122" s="272"/>
      <c r="BT122" s="272"/>
      <c r="BU122" s="272"/>
      <c r="BV122" s="272"/>
      <c r="BW122" s="272"/>
      <c r="BX122" s="272"/>
      <c r="BY122" s="272"/>
      <c r="BZ122" s="272"/>
      <c r="CB122" s="139">
        <f t="shared" si="178"/>
        <v>0</v>
      </c>
      <c r="CC122" s="272"/>
      <c r="CD122" s="272"/>
      <c r="CE122" s="272"/>
      <c r="CF122" s="272"/>
      <c r="CG122" s="272"/>
      <c r="CH122" s="272"/>
      <c r="CI122" s="272"/>
      <c r="CJ122" s="272"/>
      <c r="CK122" s="272"/>
      <c r="CL122" s="272"/>
      <c r="CM122" s="272"/>
      <c r="CN122" s="214"/>
      <c r="CP122" s="270"/>
      <c r="CQ122" s="270"/>
      <c r="CR122" s="301"/>
      <c r="CS122" s="295"/>
      <c r="CT122" s="270"/>
      <c r="CU122" s="301"/>
      <c r="CV122" s="295"/>
      <c r="CW122" s="270"/>
      <c r="CX122" s="278"/>
      <c r="CY122" s="284"/>
      <c r="CZ122" s="270"/>
      <c r="DA122" s="278"/>
      <c r="DB122" s="284"/>
      <c r="DC122" s="270"/>
      <c r="DD122" s="301"/>
      <c r="DE122" s="295"/>
      <c r="DF122" s="270"/>
      <c r="DG122" s="278"/>
      <c r="DH122" s="284"/>
      <c r="DI122" s="270"/>
      <c r="DJ122" s="270"/>
      <c r="DL122" s="139">
        <f t="shared" si="312"/>
        <v>0</v>
      </c>
      <c r="DM122" s="210">
        <f t="shared" si="179"/>
        <v>0</v>
      </c>
      <c r="DN122" s="210">
        <f t="shared" si="180"/>
        <v>0</v>
      </c>
      <c r="DO122" s="210">
        <f t="shared" si="181"/>
        <v>0</v>
      </c>
      <c r="DP122" s="210">
        <f t="shared" si="182"/>
        <v>0</v>
      </c>
      <c r="DQ122" s="210">
        <f t="shared" si="183"/>
        <v>0</v>
      </c>
      <c r="DR122" s="210">
        <f t="shared" si="184"/>
        <v>0</v>
      </c>
      <c r="DS122" s="210">
        <f t="shared" si="185"/>
        <v>0</v>
      </c>
      <c r="DT122" s="210">
        <f t="shared" si="186"/>
        <v>0</v>
      </c>
      <c r="DU122" s="210">
        <f t="shared" si="187"/>
        <v>0</v>
      </c>
      <c r="DV122" s="210">
        <f t="shared" si="188"/>
        <v>0</v>
      </c>
      <c r="DW122" s="210">
        <f t="shared" si="189"/>
        <v>0</v>
      </c>
      <c r="DY122" s="139">
        <f t="shared" si="313"/>
        <v>0</v>
      </c>
      <c r="DZ122" s="210">
        <f t="shared" si="190"/>
        <v>0</v>
      </c>
      <c r="EA122" s="210">
        <f t="shared" si="191"/>
        <v>0</v>
      </c>
      <c r="EB122" s="210">
        <f t="shared" si="192"/>
        <v>0</v>
      </c>
      <c r="EC122" s="210">
        <f t="shared" si="193"/>
        <v>0</v>
      </c>
      <c r="ED122" s="210">
        <f t="shared" si="194"/>
        <v>0</v>
      </c>
      <c r="EE122" s="210">
        <f t="shared" si="195"/>
        <v>0</v>
      </c>
      <c r="EF122" s="210">
        <f t="shared" si="196"/>
        <v>0</v>
      </c>
      <c r="EG122" s="210">
        <f t="shared" si="197"/>
        <v>0</v>
      </c>
      <c r="EH122" s="210">
        <f t="shared" si="198"/>
        <v>0</v>
      </c>
      <c r="EI122" s="210">
        <f t="shared" si="199"/>
        <v>0</v>
      </c>
      <c r="EJ122" s="210">
        <f t="shared" si="200"/>
        <v>0</v>
      </c>
      <c r="EL122" s="139">
        <f t="shared" si="314"/>
        <v>0</v>
      </c>
      <c r="EM122" s="210">
        <f t="shared" si="201"/>
        <v>0</v>
      </c>
      <c r="EN122" s="210">
        <f t="shared" si="202"/>
        <v>0</v>
      </c>
      <c r="EO122" s="210">
        <f t="shared" si="203"/>
        <v>0</v>
      </c>
      <c r="EP122" s="210">
        <f t="shared" si="204"/>
        <v>0</v>
      </c>
      <c r="EQ122" s="210">
        <f t="shared" si="205"/>
        <v>0</v>
      </c>
      <c r="ER122" s="210">
        <f t="shared" si="206"/>
        <v>0</v>
      </c>
      <c r="ES122" s="210">
        <f t="shared" si="207"/>
        <v>0</v>
      </c>
      <c r="ET122" s="210">
        <f t="shared" si="208"/>
        <v>0</v>
      </c>
      <c r="EU122" s="210">
        <f t="shared" si="209"/>
        <v>0</v>
      </c>
      <c r="EV122" s="210">
        <f t="shared" si="210"/>
        <v>0</v>
      </c>
      <c r="EW122" s="210">
        <f t="shared" si="211"/>
        <v>0</v>
      </c>
      <c r="EY122" s="139">
        <f t="shared" si="212"/>
        <v>0</v>
      </c>
      <c r="EZ122" s="210">
        <f t="shared" si="298"/>
        <v>0</v>
      </c>
      <c r="FA122" s="210">
        <f t="shared" si="299"/>
        <v>0</v>
      </c>
      <c r="FB122" s="210">
        <f t="shared" si="300"/>
        <v>0</v>
      </c>
      <c r="FC122" s="210">
        <f t="shared" si="301"/>
        <v>0</v>
      </c>
      <c r="FD122" s="210">
        <f t="shared" si="302"/>
        <v>0</v>
      </c>
      <c r="FE122" s="210">
        <f t="shared" si="303"/>
        <v>0</v>
      </c>
      <c r="FF122" s="210">
        <f t="shared" si="304"/>
        <v>0</v>
      </c>
      <c r="FG122" s="210">
        <f t="shared" si="305"/>
        <v>0</v>
      </c>
      <c r="FH122" s="210">
        <f t="shared" si="306"/>
        <v>0</v>
      </c>
      <c r="FI122" s="210">
        <f t="shared" si="307"/>
        <v>0</v>
      </c>
      <c r="FJ122" s="210">
        <f t="shared" si="308"/>
        <v>0</v>
      </c>
      <c r="FL122" s="139">
        <f t="shared" si="315"/>
        <v>0</v>
      </c>
      <c r="FM122" s="233">
        <f t="shared" si="213"/>
        <v>0</v>
      </c>
      <c r="FN122" s="233">
        <f t="shared" si="214"/>
        <v>0</v>
      </c>
      <c r="FO122" s="233">
        <f t="shared" si="215"/>
        <v>0</v>
      </c>
      <c r="FP122" s="233">
        <f t="shared" si="216"/>
        <v>0</v>
      </c>
      <c r="FQ122" s="233">
        <f t="shared" si="217"/>
        <v>0</v>
      </c>
      <c r="FR122" s="233">
        <f t="shared" si="218"/>
        <v>0</v>
      </c>
      <c r="FS122" s="233">
        <f t="shared" si="219"/>
        <v>0</v>
      </c>
      <c r="FT122" s="233">
        <f t="shared" si="220"/>
        <v>0</v>
      </c>
      <c r="FU122" s="233">
        <f t="shared" si="221"/>
        <v>0</v>
      </c>
      <c r="FV122" s="233">
        <f t="shared" si="222"/>
        <v>0</v>
      </c>
      <c r="FW122" s="233">
        <f t="shared" si="223"/>
        <v>0</v>
      </c>
      <c r="FY122" s="139">
        <f t="shared" si="316"/>
        <v>0</v>
      </c>
      <c r="FZ122" s="233">
        <f t="shared" si="224"/>
        <v>0</v>
      </c>
      <c r="GA122" s="233">
        <f t="shared" si="225"/>
        <v>0</v>
      </c>
      <c r="GB122" s="233">
        <f t="shared" si="226"/>
        <v>0</v>
      </c>
      <c r="GC122" s="233">
        <f t="shared" si="227"/>
        <v>0</v>
      </c>
      <c r="GD122" s="233">
        <f t="shared" si="228"/>
        <v>0</v>
      </c>
      <c r="GE122" s="233">
        <f t="shared" si="229"/>
        <v>0</v>
      </c>
      <c r="GF122" s="233">
        <f t="shared" si="230"/>
        <v>0</v>
      </c>
      <c r="GG122" s="233">
        <f t="shared" si="231"/>
        <v>0</v>
      </c>
      <c r="GH122" s="233">
        <f t="shared" si="232"/>
        <v>0</v>
      </c>
      <c r="GI122" s="233">
        <f t="shared" si="233"/>
        <v>0</v>
      </c>
      <c r="GJ122" s="233">
        <f t="shared" si="234"/>
        <v>0</v>
      </c>
      <c r="GL122" s="139">
        <f t="shared" si="317"/>
        <v>0</v>
      </c>
      <c r="GM122" s="312">
        <f t="shared" si="235"/>
        <v>0</v>
      </c>
      <c r="GN122" s="312">
        <f t="shared" si="236"/>
        <v>0</v>
      </c>
      <c r="GO122" s="312">
        <f t="shared" si="237"/>
        <v>0</v>
      </c>
      <c r="GP122" s="312">
        <f t="shared" si="238"/>
        <v>0</v>
      </c>
      <c r="GQ122" s="312">
        <f t="shared" si="239"/>
        <v>0</v>
      </c>
      <c r="GR122" s="312">
        <f t="shared" si="240"/>
        <v>0</v>
      </c>
      <c r="GS122" s="312">
        <f t="shared" si="241"/>
        <v>0</v>
      </c>
      <c r="GT122" s="312">
        <f t="shared" si="242"/>
        <v>0</v>
      </c>
      <c r="GU122" s="312">
        <f t="shared" si="243"/>
        <v>0</v>
      </c>
      <c r="GV122" s="312">
        <f t="shared" si="244"/>
        <v>0</v>
      </c>
      <c r="GW122" s="312">
        <f t="shared" si="245"/>
        <v>0</v>
      </c>
      <c r="GY122" s="139">
        <f t="shared" si="246"/>
        <v>0</v>
      </c>
      <c r="GZ122" s="210"/>
      <c r="HA122" s="210"/>
      <c r="HB122" s="210"/>
      <c r="HC122" s="210"/>
      <c r="HD122" s="210"/>
      <c r="HE122" s="210"/>
      <c r="HF122" s="210"/>
      <c r="HG122" s="210"/>
      <c r="HH122" s="210"/>
      <c r="HI122" s="210"/>
      <c r="HJ122" s="210"/>
      <c r="HL122" s="139">
        <f t="shared" si="247"/>
        <v>0</v>
      </c>
      <c r="HM122" s="233" t="str">
        <f t="shared" si="248"/>
        <v/>
      </c>
      <c r="HN122" s="233" t="str">
        <f t="shared" si="249"/>
        <v/>
      </c>
      <c r="HO122" s="233" t="str">
        <f t="shared" si="250"/>
        <v/>
      </c>
      <c r="HP122" s="233" t="str">
        <f t="shared" si="251"/>
        <v/>
      </c>
      <c r="HQ122" s="233" t="str">
        <f t="shared" si="252"/>
        <v/>
      </c>
      <c r="HR122" s="233" t="str">
        <f t="shared" si="253"/>
        <v/>
      </c>
      <c r="HS122" s="233" t="str">
        <f t="shared" si="254"/>
        <v/>
      </c>
      <c r="HT122" s="233" t="str">
        <f t="shared" si="255"/>
        <v/>
      </c>
      <c r="HU122" s="233" t="str">
        <f t="shared" si="256"/>
        <v/>
      </c>
      <c r="HV122" s="233" t="str">
        <f t="shared" si="257"/>
        <v/>
      </c>
      <c r="HW122" s="233" t="str">
        <f t="shared" si="258"/>
        <v/>
      </c>
      <c r="HY122" s="139">
        <f t="shared" si="259"/>
        <v>0</v>
      </c>
      <c r="HZ122" s="233" t="str">
        <f t="shared" si="260"/>
        <v/>
      </c>
      <c r="IA122" s="233" t="str">
        <f t="shared" si="261"/>
        <v/>
      </c>
      <c r="IB122" s="233" t="str">
        <f t="shared" si="262"/>
        <v/>
      </c>
      <c r="IC122" s="233" t="str">
        <f t="shared" si="263"/>
        <v/>
      </c>
      <c r="ID122" s="233" t="str">
        <f t="shared" si="264"/>
        <v/>
      </c>
      <c r="IE122" s="233" t="str">
        <f t="shared" si="265"/>
        <v/>
      </c>
      <c r="IF122" s="233" t="str">
        <f t="shared" si="266"/>
        <v/>
      </c>
      <c r="IG122" s="233" t="str">
        <f t="shared" si="267"/>
        <v/>
      </c>
      <c r="IH122" s="233" t="str">
        <f t="shared" si="268"/>
        <v/>
      </c>
      <c r="II122" s="233" t="str">
        <f t="shared" si="269"/>
        <v/>
      </c>
      <c r="IJ122" s="233" t="str">
        <f t="shared" si="270"/>
        <v/>
      </c>
      <c r="IL122" s="139">
        <f t="shared" si="271"/>
        <v>0</v>
      </c>
      <c r="IM122" s="317" t="str">
        <f t="shared" si="272"/>
        <v/>
      </c>
      <c r="IN122" s="317" t="str">
        <f t="shared" si="273"/>
        <v/>
      </c>
      <c r="IO122" s="317" t="str">
        <f t="shared" si="274"/>
        <v/>
      </c>
      <c r="IP122" s="317" t="str">
        <f t="shared" si="275"/>
        <v/>
      </c>
      <c r="IQ122" s="317" t="str">
        <f t="shared" si="276"/>
        <v/>
      </c>
      <c r="IR122" s="317" t="str">
        <f t="shared" si="277"/>
        <v/>
      </c>
      <c r="IS122" s="317" t="str">
        <f t="shared" si="278"/>
        <v/>
      </c>
      <c r="IT122" s="317" t="str">
        <f t="shared" si="279"/>
        <v/>
      </c>
      <c r="IU122" s="317" t="str">
        <f t="shared" si="280"/>
        <v/>
      </c>
      <c r="IV122" s="317" t="str">
        <f t="shared" si="281"/>
        <v/>
      </c>
      <c r="IW122" s="317" t="str">
        <f t="shared" si="282"/>
        <v/>
      </c>
      <c r="IY122" s="139">
        <f t="shared" si="283"/>
        <v>0</v>
      </c>
      <c r="IZ122" s="317" t="str">
        <f t="shared" si="284"/>
        <v/>
      </c>
      <c r="JA122" s="317" t="str">
        <f t="shared" si="285"/>
        <v/>
      </c>
      <c r="JB122" s="317" t="str">
        <f t="shared" si="286"/>
        <v/>
      </c>
      <c r="JC122" s="317" t="str">
        <f t="shared" si="287"/>
        <v/>
      </c>
      <c r="JD122" s="317" t="str">
        <f t="shared" si="288"/>
        <v/>
      </c>
      <c r="JE122" s="317" t="str">
        <f t="shared" si="289"/>
        <v/>
      </c>
      <c r="JF122" s="317" t="str">
        <f t="shared" si="290"/>
        <v/>
      </c>
      <c r="JG122" s="317" t="str">
        <f t="shared" si="291"/>
        <v/>
      </c>
      <c r="JH122" s="317" t="str">
        <f t="shared" si="292"/>
        <v/>
      </c>
      <c r="JI122" s="317" t="str">
        <f t="shared" si="293"/>
        <v/>
      </c>
      <c r="JJ122" s="317" t="str">
        <f t="shared" si="294"/>
        <v/>
      </c>
    </row>
    <row r="123" spans="1:270">
      <c r="A123" s="216" t="s">
        <v>115</v>
      </c>
      <c r="B123" s="193">
        <f>FibreChannel!B47</f>
        <v>0</v>
      </c>
      <c r="C123" s="215">
        <f>FibreChannel!C47</f>
        <v>0</v>
      </c>
      <c r="D123" s="215">
        <f>FibreChannel!D47</f>
        <v>0</v>
      </c>
      <c r="E123" s="215">
        <f>FibreChannel!E47</f>
        <v>0</v>
      </c>
      <c r="F123" s="215">
        <f>FibreChannel!F47</f>
        <v>0</v>
      </c>
      <c r="G123" s="215">
        <f>FibreChannel!G47</f>
        <v>0</v>
      </c>
      <c r="H123" s="215">
        <f>FibreChannel!H47</f>
        <v>0</v>
      </c>
      <c r="I123" s="215">
        <f>FibreChannel!I47</f>
        <v>0</v>
      </c>
      <c r="J123" s="215">
        <f>FibreChannel!J47</f>
        <v>0</v>
      </c>
      <c r="K123" s="215">
        <f>FibreChannel!K47</f>
        <v>0</v>
      </c>
      <c r="L123" s="215">
        <f>FibreChannel!L47</f>
        <v>0</v>
      </c>
      <c r="M123" s="215">
        <f>FibreChannel!M47</f>
        <v>0</v>
      </c>
      <c r="O123" s="193">
        <f t="shared" si="173"/>
        <v>0</v>
      </c>
      <c r="P123" s="215">
        <f>FibreChannel!C61</f>
        <v>0</v>
      </c>
      <c r="Q123" s="215">
        <f>FibreChannel!D61</f>
        <v>0</v>
      </c>
      <c r="R123" s="215">
        <f>FibreChannel!E61</f>
        <v>0</v>
      </c>
      <c r="S123" s="215">
        <f>FibreChannel!F61</f>
        <v>0</v>
      </c>
      <c r="T123" s="215">
        <f>FibreChannel!G61</f>
        <v>0</v>
      </c>
      <c r="U123" s="215">
        <f>FibreChannel!H61</f>
        <v>0</v>
      </c>
      <c r="V123" s="215">
        <f>FibreChannel!I61</f>
        <v>0</v>
      </c>
      <c r="W123" s="215">
        <f>FibreChannel!J61</f>
        <v>0</v>
      </c>
      <c r="X123" s="215">
        <f>FibreChannel!K61</f>
        <v>0</v>
      </c>
      <c r="Y123" s="215">
        <f>FibreChannel!L61</f>
        <v>0</v>
      </c>
      <c r="Z123" s="215">
        <f>FibreChannel!M61</f>
        <v>0</v>
      </c>
      <c r="AB123" s="193">
        <f t="shared" si="174"/>
        <v>0</v>
      </c>
      <c r="AC123" s="215">
        <f>FibreChannel!C33</f>
        <v>0</v>
      </c>
      <c r="AD123" s="215">
        <f>FibreChannel!D33</f>
        <v>0</v>
      </c>
      <c r="AE123" s="215">
        <f>FibreChannel!E33</f>
        <v>0</v>
      </c>
      <c r="AF123" s="215">
        <f>FibreChannel!F33</f>
        <v>0</v>
      </c>
      <c r="AG123" s="215">
        <f>FibreChannel!G33</f>
        <v>0</v>
      </c>
      <c r="AH123" s="215">
        <f>FibreChannel!H33</f>
        <v>0</v>
      </c>
      <c r="AI123" s="215">
        <f>FibreChannel!I33</f>
        <v>0</v>
      </c>
      <c r="AJ123" s="215">
        <f>FibreChannel!J33</f>
        <v>0</v>
      </c>
      <c r="AK123" s="215">
        <f>FibreChannel!K33</f>
        <v>0</v>
      </c>
      <c r="AL123" s="215">
        <f>FibreChannel!L33</f>
        <v>0</v>
      </c>
      <c r="AM123" s="215">
        <f>FibreChannel!M33</f>
        <v>0</v>
      </c>
      <c r="AO123" s="193">
        <f t="shared" si="175"/>
        <v>0</v>
      </c>
      <c r="AP123" s="215">
        <f>FibreChannel!C75</f>
        <v>0</v>
      </c>
      <c r="AQ123" s="215">
        <f>FibreChannel!D75</f>
        <v>0</v>
      </c>
      <c r="AR123" s="215">
        <f>FibreChannel!E75</f>
        <v>0</v>
      </c>
      <c r="AS123" s="215">
        <f>FibreChannel!F75</f>
        <v>0</v>
      </c>
      <c r="AT123" s="215">
        <f>FibreChannel!G75</f>
        <v>0</v>
      </c>
      <c r="AU123" s="215">
        <f>FibreChannel!H75</f>
        <v>0</v>
      </c>
      <c r="AV123" s="215">
        <f>FibreChannel!I75</f>
        <v>0</v>
      </c>
      <c r="AW123" s="215">
        <f>FibreChannel!J75</f>
        <v>0</v>
      </c>
      <c r="AX123" s="215">
        <f>FibreChannel!K75</f>
        <v>0</v>
      </c>
      <c r="AY123" s="215">
        <f>FibreChannel!L75</f>
        <v>0</v>
      </c>
      <c r="AZ123" s="215">
        <f>FibreChannel!M75</f>
        <v>0</v>
      </c>
      <c r="BB123" s="193">
        <f t="shared" si="176"/>
        <v>0</v>
      </c>
      <c r="BC123" s="215">
        <f>FibreChannel!C89</f>
        <v>0</v>
      </c>
      <c r="BD123" s="215">
        <f>FibreChannel!D89</f>
        <v>0</v>
      </c>
      <c r="BE123" s="215">
        <f>FibreChannel!E89</f>
        <v>0</v>
      </c>
      <c r="BF123" s="215">
        <f>FibreChannel!F89</f>
        <v>0</v>
      </c>
      <c r="BG123" s="215">
        <f>FibreChannel!G89</f>
        <v>0</v>
      </c>
      <c r="BH123" s="215">
        <f>FibreChannel!H89</f>
        <v>0</v>
      </c>
      <c r="BI123" s="215">
        <f>FibreChannel!I89</f>
        <v>0</v>
      </c>
      <c r="BJ123" s="215">
        <f>FibreChannel!J89</f>
        <v>0</v>
      </c>
      <c r="BK123" s="215">
        <f>FibreChannel!K89</f>
        <v>0</v>
      </c>
      <c r="BL123" s="215">
        <f>FibreChannel!L89</f>
        <v>0</v>
      </c>
      <c r="BM123" s="215">
        <f>FibreChannel!M89</f>
        <v>0</v>
      </c>
      <c r="BO123" s="193">
        <f t="shared" si="177"/>
        <v>0</v>
      </c>
      <c r="BP123" s="273"/>
      <c r="BQ123" s="273"/>
      <c r="BR123" s="273"/>
      <c r="BS123" s="273"/>
      <c r="BT123" s="273"/>
      <c r="BU123" s="273"/>
      <c r="BV123" s="273"/>
      <c r="BW123" s="273"/>
      <c r="BX123" s="273"/>
      <c r="BY123" s="273"/>
      <c r="BZ123" s="273"/>
      <c r="CB123" s="193">
        <f t="shared" si="178"/>
        <v>0</v>
      </c>
      <c r="CC123" s="273"/>
      <c r="CD123" s="273"/>
      <c r="CE123" s="273"/>
      <c r="CF123" s="273"/>
      <c r="CG123" s="273"/>
      <c r="CH123" s="273"/>
      <c r="CI123" s="273"/>
      <c r="CJ123" s="273"/>
      <c r="CK123" s="273"/>
      <c r="CL123" s="273"/>
      <c r="CM123" s="273"/>
      <c r="CN123" s="214"/>
      <c r="CP123" s="271"/>
      <c r="CQ123" s="271"/>
      <c r="CR123" s="302"/>
      <c r="CS123" s="296"/>
      <c r="CT123" s="271"/>
      <c r="CU123" s="302"/>
      <c r="CV123" s="296"/>
      <c r="CW123" s="271"/>
      <c r="CX123" s="281"/>
      <c r="CY123" s="287"/>
      <c r="CZ123" s="271"/>
      <c r="DA123" s="281"/>
      <c r="DB123" s="287"/>
      <c r="DC123" s="271"/>
      <c r="DD123" s="302"/>
      <c r="DE123" s="296"/>
      <c r="DF123" s="271"/>
      <c r="DG123" s="281"/>
      <c r="DH123" s="287"/>
      <c r="DI123" s="271"/>
      <c r="DJ123" s="271"/>
      <c r="DL123" s="193">
        <f t="shared" si="312"/>
        <v>0</v>
      </c>
      <c r="DM123" s="215">
        <f t="shared" si="179"/>
        <v>0</v>
      </c>
      <c r="DN123" s="215">
        <f t="shared" si="180"/>
        <v>0</v>
      </c>
      <c r="DO123" s="215">
        <f t="shared" si="181"/>
        <v>0</v>
      </c>
      <c r="DP123" s="215">
        <f t="shared" si="182"/>
        <v>0</v>
      </c>
      <c r="DQ123" s="215">
        <f t="shared" si="183"/>
        <v>0</v>
      </c>
      <c r="DR123" s="215">
        <f t="shared" si="184"/>
        <v>0</v>
      </c>
      <c r="DS123" s="215">
        <f t="shared" si="185"/>
        <v>0</v>
      </c>
      <c r="DT123" s="215">
        <f t="shared" si="186"/>
        <v>0</v>
      </c>
      <c r="DU123" s="215">
        <f t="shared" si="187"/>
        <v>0</v>
      </c>
      <c r="DV123" s="215">
        <f t="shared" si="188"/>
        <v>0</v>
      </c>
      <c r="DW123" s="215">
        <f t="shared" si="189"/>
        <v>0</v>
      </c>
      <c r="DY123" s="193">
        <f t="shared" si="313"/>
        <v>0</v>
      </c>
      <c r="DZ123" s="215">
        <f t="shared" si="190"/>
        <v>0</v>
      </c>
      <c r="EA123" s="215">
        <f t="shared" si="191"/>
        <v>0</v>
      </c>
      <c r="EB123" s="215">
        <f t="shared" si="192"/>
        <v>0</v>
      </c>
      <c r="EC123" s="215">
        <f t="shared" si="193"/>
        <v>0</v>
      </c>
      <c r="ED123" s="215">
        <f t="shared" si="194"/>
        <v>0</v>
      </c>
      <c r="EE123" s="215">
        <f t="shared" si="195"/>
        <v>0</v>
      </c>
      <c r="EF123" s="215">
        <f t="shared" si="196"/>
        <v>0</v>
      </c>
      <c r="EG123" s="215">
        <f t="shared" si="197"/>
        <v>0</v>
      </c>
      <c r="EH123" s="215">
        <f t="shared" si="198"/>
        <v>0</v>
      </c>
      <c r="EI123" s="215">
        <f t="shared" si="199"/>
        <v>0</v>
      </c>
      <c r="EJ123" s="215">
        <f t="shared" si="200"/>
        <v>0</v>
      </c>
      <c r="EL123" s="193">
        <f t="shared" si="314"/>
        <v>0</v>
      </c>
      <c r="EM123" s="215">
        <f t="shared" si="201"/>
        <v>0</v>
      </c>
      <c r="EN123" s="215">
        <f t="shared" si="202"/>
        <v>0</v>
      </c>
      <c r="EO123" s="215">
        <f t="shared" si="203"/>
        <v>0</v>
      </c>
      <c r="EP123" s="215">
        <f t="shared" si="204"/>
        <v>0</v>
      </c>
      <c r="EQ123" s="215">
        <f t="shared" si="205"/>
        <v>0</v>
      </c>
      <c r="ER123" s="215">
        <f t="shared" si="206"/>
        <v>0</v>
      </c>
      <c r="ES123" s="215">
        <f t="shared" si="207"/>
        <v>0</v>
      </c>
      <c r="ET123" s="215">
        <f t="shared" si="208"/>
        <v>0</v>
      </c>
      <c r="EU123" s="215">
        <f t="shared" si="209"/>
        <v>0</v>
      </c>
      <c r="EV123" s="215">
        <f t="shared" si="210"/>
        <v>0</v>
      </c>
      <c r="EW123" s="215">
        <f t="shared" si="211"/>
        <v>0</v>
      </c>
      <c r="EY123" s="193">
        <f t="shared" si="212"/>
        <v>0</v>
      </c>
      <c r="EZ123" s="215">
        <f t="shared" si="298"/>
        <v>0</v>
      </c>
      <c r="FA123" s="215">
        <f t="shared" si="299"/>
        <v>0</v>
      </c>
      <c r="FB123" s="215">
        <f t="shared" si="300"/>
        <v>0</v>
      </c>
      <c r="FC123" s="215">
        <f t="shared" si="301"/>
        <v>0</v>
      </c>
      <c r="FD123" s="215">
        <f t="shared" si="302"/>
        <v>0</v>
      </c>
      <c r="FE123" s="215">
        <f t="shared" si="303"/>
        <v>0</v>
      </c>
      <c r="FF123" s="215">
        <f t="shared" si="304"/>
        <v>0</v>
      </c>
      <c r="FG123" s="215">
        <f t="shared" si="305"/>
        <v>0</v>
      </c>
      <c r="FH123" s="215">
        <f t="shared" si="306"/>
        <v>0</v>
      </c>
      <c r="FI123" s="215">
        <f t="shared" si="307"/>
        <v>0</v>
      </c>
      <c r="FJ123" s="215">
        <f t="shared" si="308"/>
        <v>0</v>
      </c>
      <c r="FL123" s="193">
        <f t="shared" si="315"/>
        <v>0</v>
      </c>
      <c r="FM123" s="234">
        <f t="shared" si="213"/>
        <v>0</v>
      </c>
      <c r="FN123" s="234">
        <f t="shared" si="214"/>
        <v>0</v>
      </c>
      <c r="FO123" s="234">
        <f t="shared" si="215"/>
        <v>0</v>
      </c>
      <c r="FP123" s="234">
        <f t="shared" si="216"/>
        <v>0</v>
      </c>
      <c r="FQ123" s="234">
        <f t="shared" si="217"/>
        <v>0</v>
      </c>
      <c r="FR123" s="234">
        <f t="shared" si="218"/>
        <v>0</v>
      </c>
      <c r="FS123" s="234">
        <f t="shared" si="219"/>
        <v>0</v>
      </c>
      <c r="FT123" s="234">
        <f t="shared" si="220"/>
        <v>0</v>
      </c>
      <c r="FU123" s="234">
        <f t="shared" si="221"/>
        <v>0</v>
      </c>
      <c r="FV123" s="234">
        <f t="shared" si="222"/>
        <v>0</v>
      </c>
      <c r="FW123" s="234">
        <f t="shared" si="223"/>
        <v>0</v>
      </c>
      <c r="FY123" s="193">
        <f t="shared" si="316"/>
        <v>0</v>
      </c>
      <c r="FZ123" s="234">
        <f t="shared" si="224"/>
        <v>0</v>
      </c>
      <c r="GA123" s="234">
        <f t="shared" si="225"/>
        <v>0</v>
      </c>
      <c r="GB123" s="234">
        <f t="shared" si="226"/>
        <v>0</v>
      </c>
      <c r="GC123" s="234">
        <f t="shared" si="227"/>
        <v>0</v>
      </c>
      <c r="GD123" s="234">
        <f t="shared" si="228"/>
        <v>0</v>
      </c>
      <c r="GE123" s="234">
        <f t="shared" si="229"/>
        <v>0</v>
      </c>
      <c r="GF123" s="234">
        <f t="shared" si="230"/>
        <v>0</v>
      </c>
      <c r="GG123" s="234">
        <f t="shared" si="231"/>
        <v>0</v>
      </c>
      <c r="GH123" s="234">
        <f t="shared" si="232"/>
        <v>0</v>
      </c>
      <c r="GI123" s="234">
        <f t="shared" si="233"/>
        <v>0</v>
      </c>
      <c r="GJ123" s="234">
        <f t="shared" si="234"/>
        <v>0</v>
      </c>
      <c r="GL123" s="193">
        <f t="shared" si="317"/>
        <v>0</v>
      </c>
      <c r="GM123" s="313">
        <f t="shared" si="235"/>
        <v>0</v>
      </c>
      <c r="GN123" s="313">
        <f t="shared" si="236"/>
        <v>0</v>
      </c>
      <c r="GO123" s="313">
        <f t="shared" si="237"/>
        <v>0</v>
      </c>
      <c r="GP123" s="313">
        <f t="shared" si="238"/>
        <v>0</v>
      </c>
      <c r="GQ123" s="313">
        <f t="shared" si="239"/>
        <v>0</v>
      </c>
      <c r="GR123" s="313">
        <f t="shared" si="240"/>
        <v>0</v>
      </c>
      <c r="GS123" s="313">
        <f t="shared" si="241"/>
        <v>0</v>
      </c>
      <c r="GT123" s="313">
        <f t="shared" si="242"/>
        <v>0</v>
      </c>
      <c r="GU123" s="313">
        <f t="shared" si="243"/>
        <v>0</v>
      </c>
      <c r="GV123" s="313">
        <f t="shared" si="244"/>
        <v>0</v>
      </c>
      <c r="GW123" s="313">
        <f t="shared" si="245"/>
        <v>0</v>
      </c>
      <c r="GY123" s="193">
        <f t="shared" si="246"/>
        <v>0</v>
      </c>
      <c r="GZ123" s="215"/>
      <c r="HA123" s="215"/>
      <c r="HB123" s="215"/>
      <c r="HC123" s="215"/>
      <c r="HD123" s="215"/>
      <c r="HE123" s="215"/>
      <c r="HF123" s="215"/>
      <c r="HG123" s="215"/>
      <c r="HH123" s="215"/>
      <c r="HI123" s="215"/>
      <c r="HJ123" s="215"/>
      <c r="HL123" s="193">
        <f t="shared" si="247"/>
        <v>0</v>
      </c>
      <c r="HM123" s="234" t="str">
        <f t="shared" si="248"/>
        <v/>
      </c>
      <c r="HN123" s="234" t="str">
        <f t="shared" si="249"/>
        <v/>
      </c>
      <c r="HO123" s="234" t="str">
        <f t="shared" si="250"/>
        <v/>
      </c>
      <c r="HP123" s="234" t="str">
        <f t="shared" si="251"/>
        <v/>
      </c>
      <c r="HQ123" s="234" t="str">
        <f t="shared" si="252"/>
        <v/>
      </c>
      <c r="HR123" s="234" t="str">
        <f t="shared" si="253"/>
        <v/>
      </c>
      <c r="HS123" s="234" t="str">
        <f t="shared" si="254"/>
        <v/>
      </c>
      <c r="HT123" s="234" t="str">
        <f t="shared" si="255"/>
        <v/>
      </c>
      <c r="HU123" s="234" t="str">
        <f t="shared" si="256"/>
        <v/>
      </c>
      <c r="HV123" s="234" t="str">
        <f t="shared" si="257"/>
        <v/>
      </c>
      <c r="HW123" s="234" t="str">
        <f t="shared" si="258"/>
        <v/>
      </c>
      <c r="HY123" s="193">
        <f t="shared" si="259"/>
        <v>0</v>
      </c>
      <c r="HZ123" s="234" t="str">
        <f t="shared" si="260"/>
        <v/>
      </c>
      <c r="IA123" s="234" t="str">
        <f t="shared" si="261"/>
        <v/>
      </c>
      <c r="IB123" s="234" t="str">
        <f t="shared" si="262"/>
        <v/>
      </c>
      <c r="IC123" s="234" t="str">
        <f t="shared" si="263"/>
        <v/>
      </c>
      <c r="ID123" s="234" t="str">
        <f t="shared" si="264"/>
        <v/>
      </c>
      <c r="IE123" s="234" t="str">
        <f t="shared" si="265"/>
        <v/>
      </c>
      <c r="IF123" s="234" t="str">
        <f t="shared" si="266"/>
        <v/>
      </c>
      <c r="IG123" s="234" t="str">
        <f t="shared" si="267"/>
        <v/>
      </c>
      <c r="IH123" s="234" t="str">
        <f t="shared" si="268"/>
        <v/>
      </c>
      <c r="II123" s="234" t="str">
        <f t="shared" si="269"/>
        <v/>
      </c>
      <c r="IJ123" s="234" t="str">
        <f t="shared" si="270"/>
        <v/>
      </c>
      <c r="IL123" s="193">
        <f t="shared" si="271"/>
        <v>0</v>
      </c>
      <c r="IM123" s="316" t="str">
        <f t="shared" si="272"/>
        <v/>
      </c>
      <c r="IN123" s="316" t="str">
        <f t="shared" si="273"/>
        <v/>
      </c>
      <c r="IO123" s="316" t="str">
        <f t="shared" si="274"/>
        <v/>
      </c>
      <c r="IP123" s="316" t="str">
        <f t="shared" si="275"/>
        <v/>
      </c>
      <c r="IQ123" s="316" t="str">
        <f t="shared" si="276"/>
        <v/>
      </c>
      <c r="IR123" s="316" t="str">
        <f t="shared" si="277"/>
        <v/>
      </c>
      <c r="IS123" s="316" t="str">
        <f t="shared" si="278"/>
        <v/>
      </c>
      <c r="IT123" s="316" t="str">
        <f t="shared" si="279"/>
        <v/>
      </c>
      <c r="IU123" s="316" t="str">
        <f t="shared" si="280"/>
        <v/>
      </c>
      <c r="IV123" s="316" t="str">
        <f t="shared" si="281"/>
        <v/>
      </c>
      <c r="IW123" s="316" t="str">
        <f t="shared" si="282"/>
        <v/>
      </c>
      <c r="IY123" s="193">
        <f t="shared" si="283"/>
        <v>0</v>
      </c>
      <c r="IZ123" s="316" t="str">
        <f t="shared" si="284"/>
        <v/>
      </c>
      <c r="JA123" s="316" t="str">
        <f t="shared" si="285"/>
        <v/>
      </c>
      <c r="JB123" s="316" t="str">
        <f t="shared" si="286"/>
        <v/>
      </c>
      <c r="JC123" s="316" t="str">
        <f t="shared" si="287"/>
        <v/>
      </c>
      <c r="JD123" s="316" t="str">
        <f t="shared" si="288"/>
        <v/>
      </c>
      <c r="JE123" s="316" t="str">
        <f t="shared" si="289"/>
        <v/>
      </c>
      <c r="JF123" s="316" t="str">
        <f t="shared" si="290"/>
        <v/>
      </c>
      <c r="JG123" s="316" t="str">
        <f t="shared" si="291"/>
        <v/>
      </c>
      <c r="JH123" s="316" t="str">
        <f t="shared" si="292"/>
        <v/>
      </c>
      <c r="JI123" s="316" t="str">
        <f t="shared" si="293"/>
        <v/>
      </c>
      <c r="JJ123" s="316" t="str">
        <f t="shared" si="294"/>
        <v/>
      </c>
    </row>
    <row r="124" spans="1:270">
      <c r="A124" s="218" t="s">
        <v>85</v>
      </c>
      <c r="B124" s="138" t="str">
        <f>'DML EML split'!B124</f>
        <v>CPRI - grey_3 Gbps_≤ 0.5 km</v>
      </c>
      <c r="C124" s="210">
        <f>Fronthaul!C80</f>
        <v>0</v>
      </c>
      <c r="D124" s="210">
        <f>Fronthaul!D80</f>
        <v>0</v>
      </c>
      <c r="E124" s="210">
        <f>Fronthaul!E80</f>
        <v>0</v>
      </c>
      <c r="F124" s="210">
        <f>Fronthaul!F80</f>
        <v>0</v>
      </c>
      <c r="G124" s="210">
        <f>Fronthaul!G80</f>
        <v>0</v>
      </c>
      <c r="H124" s="210">
        <f>Fronthaul!H80</f>
        <v>0</v>
      </c>
      <c r="I124" s="210">
        <f>Fronthaul!I80</f>
        <v>0</v>
      </c>
      <c r="J124" s="210">
        <f>Fronthaul!J80</f>
        <v>0</v>
      </c>
      <c r="K124" s="210">
        <f>Fronthaul!K80</f>
        <v>0</v>
      </c>
      <c r="L124" s="210">
        <f>Fronthaul!L80</f>
        <v>0</v>
      </c>
      <c r="M124" s="210">
        <f>Fronthaul!M80</f>
        <v>0</v>
      </c>
      <c r="O124" s="138" t="str">
        <f t="shared" si="173"/>
        <v>CPRI - grey_3 Gbps_≤ 0.5 km</v>
      </c>
      <c r="P124" s="210">
        <f>Fronthaul!C113</f>
        <v>0</v>
      </c>
      <c r="Q124" s="210">
        <f>Fronthaul!D113</f>
        <v>0</v>
      </c>
      <c r="R124" s="210">
        <f>Fronthaul!E113</f>
        <v>0</v>
      </c>
      <c r="S124" s="210">
        <f>Fronthaul!F113</f>
        <v>0</v>
      </c>
      <c r="T124" s="210">
        <f>Fronthaul!G113</f>
        <v>0</v>
      </c>
      <c r="U124" s="210">
        <f>Fronthaul!H113</f>
        <v>0</v>
      </c>
      <c r="V124" s="210">
        <f>Fronthaul!I113</f>
        <v>0</v>
      </c>
      <c r="W124" s="210">
        <f>Fronthaul!J113</f>
        <v>0</v>
      </c>
      <c r="X124" s="210">
        <f>Fronthaul!K113</f>
        <v>0</v>
      </c>
      <c r="Y124" s="210">
        <f>Fronthaul!L113</f>
        <v>0</v>
      </c>
      <c r="Z124" s="210">
        <f>Fronthaul!M113</f>
        <v>0</v>
      </c>
      <c r="AB124" s="138" t="str">
        <f t="shared" si="174"/>
        <v>CPRI - grey_3 Gbps_≤ 0.5 km</v>
      </c>
      <c r="AC124" s="210">
        <f>Fronthaul!C47</f>
        <v>0</v>
      </c>
      <c r="AD124" s="210">
        <f>Fronthaul!D47</f>
        <v>0</v>
      </c>
      <c r="AE124" s="210">
        <f>Fronthaul!E47</f>
        <v>0</v>
      </c>
      <c r="AF124" s="210">
        <f>Fronthaul!F47</f>
        <v>0</v>
      </c>
      <c r="AG124" s="210">
        <f>Fronthaul!G47</f>
        <v>0</v>
      </c>
      <c r="AH124" s="210">
        <f>Fronthaul!H47</f>
        <v>0</v>
      </c>
      <c r="AI124" s="210">
        <f>Fronthaul!I47</f>
        <v>0</v>
      </c>
      <c r="AJ124" s="210">
        <f>Fronthaul!J47</f>
        <v>0</v>
      </c>
      <c r="AK124" s="210">
        <f>Fronthaul!K47</f>
        <v>0</v>
      </c>
      <c r="AL124" s="210">
        <f>Fronthaul!L47</f>
        <v>0</v>
      </c>
      <c r="AM124" s="210">
        <f>Fronthaul!M47</f>
        <v>0</v>
      </c>
      <c r="AO124" s="138" t="str">
        <f t="shared" si="175"/>
        <v>CPRI - grey_3 Gbps_≤ 0.5 km</v>
      </c>
      <c r="AP124" s="210">
        <f>Fronthaul!C146</f>
        <v>931144</v>
      </c>
      <c r="AQ124" s="210">
        <f>Fronthaul!D146</f>
        <v>712179</v>
      </c>
      <c r="AR124" s="210">
        <f>Fronthaul!E146</f>
        <v>0</v>
      </c>
      <c r="AS124" s="210">
        <f>Fronthaul!F146</f>
        <v>0</v>
      </c>
      <c r="AT124" s="210">
        <f>Fronthaul!G146</f>
        <v>0</v>
      </c>
      <c r="AU124" s="210">
        <f>Fronthaul!H146</f>
        <v>0</v>
      </c>
      <c r="AV124" s="210">
        <f>Fronthaul!I146</f>
        <v>0</v>
      </c>
      <c r="AW124" s="210">
        <f>Fronthaul!J146</f>
        <v>0</v>
      </c>
      <c r="AX124" s="210">
        <f>Fronthaul!K146</f>
        <v>0</v>
      </c>
      <c r="AY124" s="210">
        <f>Fronthaul!L146</f>
        <v>0</v>
      </c>
      <c r="AZ124" s="210">
        <f>Fronthaul!M146</f>
        <v>0</v>
      </c>
      <c r="BB124" s="138" t="str">
        <f t="shared" si="176"/>
        <v>CPRI - grey_3 Gbps_≤ 0.5 km</v>
      </c>
      <c r="BC124" s="210">
        <f>Fronthaul!C179</f>
        <v>0</v>
      </c>
      <c r="BD124" s="210">
        <f>Fronthaul!D179</f>
        <v>0</v>
      </c>
      <c r="BE124" s="210">
        <f>Fronthaul!E179</f>
        <v>0</v>
      </c>
      <c r="BF124" s="210">
        <f>Fronthaul!F179</f>
        <v>0</v>
      </c>
      <c r="BG124" s="210">
        <f>Fronthaul!G179</f>
        <v>0</v>
      </c>
      <c r="BH124" s="210">
        <f>Fronthaul!H179</f>
        <v>0</v>
      </c>
      <c r="BI124" s="210">
        <f>Fronthaul!I179</f>
        <v>0</v>
      </c>
      <c r="BJ124" s="210">
        <f>Fronthaul!J179</f>
        <v>0</v>
      </c>
      <c r="BK124" s="210">
        <f>Fronthaul!K179</f>
        <v>0</v>
      </c>
      <c r="BL124" s="210">
        <f>Fronthaul!L179</f>
        <v>0</v>
      </c>
      <c r="BM124" s="210">
        <f>Fronthaul!M179</f>
        <v>0</v>
      </c>
      <c r="BO124" s="138" t="str">
        <f t="shared" si="177"/>
        <v>CPRI - grey_3 Gbps_≤ 0.5 km</v>
      </c>
      <c r="BP124" s="272"/>
      <c r="BQ124" s="272"/>
      <c r="BR124" s="272"/>
      <c r="BS124" s="272"/>
      <c r="BT124" s="272"/>
      <c r="BU124" s="272"/>
      <c r="BV124" s="272"/>
      <c r="BW124" s="272"/>
      <c r="BX124" s="272"/>
      <c r="BY124" s="272"/>
      <c r="BZ124" s="272"/>
      <c r="CB124" s="138" t="str">
        <f t="shared" si="178"/>
        <v>CPRI - grey_3 Gbps_≤ 0.5 km</v>
      </c>
      <c r="CC124" s="272"/>
      <c r="CD124" s="272"/>
      <c r="CE124" s="272"/>
      <c r="CF124" s="272"/>
      <c r="CG124" s="272"/>
      <c r="CH124" s="272"/>
      <c r="CI124" s="272"/>
      <c r="CJ124" s="272"/>
      <c r="CK124" s="272"/>
      <c r="CL124" s="272"/>
      <c r="CM124" s="272"/>
      <c r="CN124" s="214"/>
      <c r="CP124" s="270"/>
      <c r="CQ124" s="270"/>
      <c r="CR124" s="301"/>
      <c r="CS124" s="295"/>
      <c r="CT124" s="270"/>
      <c r="CU124" s="301"/>
      <c r="CV124" s="295"/>
      <c r="CW124" s="270"/>
      <c r="CX124" s="278"/>
      <c r="CY124" s="285">
        <v>2</v>
      </c>
      <c r="CZ124" s="265">
        <v>0</v>
      </c>
      <c r="DA124" s="279">
        <v>1</v>
      </c>
      <c r="DB124" s="284"/>
      <c r="DC124" s="270"/>
      <c r="DD124" s="301"/>
      <c r="DE124" s="295"/>
      <c r="DF124" s="270"/>
      <c r="DG124" s="278"/>
      <c r="DH124" s="284"/>
      <c r="DI124" s="270"/>
      <c r="DJ124" s="270"/>
      <c r="DL124" s="138" t="str">
        <f t="shared" si="312"/>
        <v>CPRI - grey_3 Gbps_≤ 0.5 km</v>
      </c>
      <c r="DM124" s="210">
        <f t="shared" si="179"/>
        <v>0</v>
      </c>
      <c r="DN124" s="210">
        <f t="shared" si="180"/>
        <v>0</v>
      </c>
      <c r="DO124" s="210">
        <f t="shared" si="181"/>
        <v>0</v>
      </c>
      <c r="DP124" s="210">
        <f t="shared" si="182"/>
        <v>0</v>
      </c>
      <c r="DQ124" s="210">
        <f t="shared" si="183"/>
        <v>0</v>
      </c>
      <c r="DR124" s="210">
        <f t="shared" si="184"/>
        <v>0</v>
      </c>
      <c r="DS124" s="210">
        <f t="shared" si="185"/>
        <v>0</v>
      </c>
      <c r="DT124" s="210">
        <f t="shared" si="186"/>
        <v>0</v>
      </c>
      <c r="DU124" s="210">
        <f t="shared" si="187"/>
        <v>0</v>
      </c>
      <c r="DV124" s="210">
        <f t="shared" si="188"/>
        <v>0</v>
      </c>
      <c r="DW124" s="210">
        <f t="shared" si="189"/>
        <v>0</v>
      </c>
      <c r="DY124" s="138" t="str">
        <f t="shared" si="313"/>
        <v>CPRI - grey_3 Gbps_≤ 0.5 km</v>
      </c>
      <c r="DZ124" s="210">
        <f t="shared" si="190"/>
        <v>1862288</v>
      </c>
      <c r="EA124" s="210">
        <f t="shared" si="191"/>
        <v>1424358</v>
      </c>
      <c r="EB124" s="210">
        <f t="shared" si="192"/>
        <v>0</v>
      </c>
      <c r="EC124" s="210">
        <f t="shared" si="193"/>
        <v>0</v>
      </c>
      <c r="ED124" s="210">
        <f t="shared" si="194"/>
        <v>0</v>
      </c>
      <c r="EE124" s="210">
        <f t="shared" si="195"/>
        <v>0</v>
      </c>
      <c r="EF124" s="210">
        <f t="shared" si="196"/>
        <v>0</v>
      </c>
      <c r="EG124" s="210">
        <f t="shared" si="197"/>
        <v>0</v>
      </c>
      <c r="EH124" s="210">
        <f t="shared" si="198"/>
        <v>0</v>
      </c>
      <c r="EI124" s="210">
        <f t="shared" si="199"/>
        <v>0</v>
      </c>
      <c r="EJ124" s="210">
        <f t="shared" si="200"/>
        <v>0</v>
      </c>
      <c r="EL124" s="138" t="str">
        <f t="shared" si="314"/>
        <v>CPRI - grey_3 Gbps_≤ 0.5 km</v>
      </c>
      <c r="EM124" s="210">
        <f t="shared" si="201"/>
        <v>0</v>
      </c>
      <c r="EN124" s="210">
        <f t="shared" si="202"/>
        <v>0</v>
      </c>
      <c r="EO124" s="210">
        <f t="shared" si="203"/>
        <v>0</v>
      </c>
      <c r="EP124" s="210">
        <f t="shared" si="204"/>
        <v>0</v>
      </c>
      <c r="EQ124" s="210">
        <f t="shared" si="205"/>
        <v>0</v>
      </c>
      <c r="ER124" s="210">
        <f t="shared" si="206"/>
        <v>0</v>
      </c>
      <c r="ES124" s="210">
        <f t="shared" si="207"/>
        <v>0</v>
      </c>
      <c r="ET124" s="210">
        <f t="shared" si="208"/>
        <v>0</v>
      </c>
      <c r="EU124" s="210">
        <f t="shared" si="209"/>
        <v>0</v>
      </c>
      <c r="EV124" s="210">
        <f t="shared" si="210"/>
        <v>0</v>
      </c>
      <c r="EW124" s="210">
        <f t="shared" si="211"/>
        <v>0</v>
      </c>
      <c r="EY124" s="138" t="str">
        <f t="shared" si="212"/>
        <v>CPRI - grey_3 Gbps_≤ 0.5 km</v>
      </c>
      <c r="EZ124" s="210">
        <f t="shared" si="298"/>
        <v>931144</v>
      </c>
      <c r="FA124" s="210">
        <f t="shared" si="299"/>
        <v>712179</v>
      </c>
      <c r="FB124" s="210">
        <f t="shared" si="300"/>
        <v>0</v>
      </c>
      <c r="FC124" s="210">
        <f t="shared" si="301"/>
        <v>0</v>
      </c>
      <c r="FD124" s="210">
        <f t="shared" si="302"/>
        <v>0</v>
      </c>
      <c r="FE124" s="210">
        <f t="shared" si="303"/>
        <v>0</v>
      </c>
      <c r="FF124" s="210">
        <f t="shared" si="304"/>
        <v>0</v>
      </c>
      <c r="FG124" s="210">
        <f t="shared" si="305"/>
        <v>0</v>
      </c>
      <c r="FH124" s="210">
        <f t="shared" si="306"/>
        <v>0</v>
      </c>
      <c r="FI124" s="210">
        <f t="shared" si="307"/>
        <v>0</v>
      </c>
      <c r="FJ124" s="210">
        <f t="shared" si="308"/>
        <v>0</v>
      </c>
      <c r="FL124" s="138" t="str">
        <f t="shared" si="315"/>
        <v>CPRI - grey_3 Gbps_≤ 0.5 km</v>
      </c>
      <c r="FM124" s="233">
        <f t="shared" si="213"/>
        <v>0</v>
      </c>
      <c r="FN124" s="233">
        <f t="shared" si="214"/>
        <v>0</v>
      </c>
      <c r="FO124" s="233">
        <f t="shared" si="215"/>
        <v>0</v>
      </c>
      <c r="FP124" s="233">
        <f t="shared" si="216"/>
        <v>0</v>
      </c>
      <c r="FQ124" s="233">
        <f t="shared" si="217"/>
        <v>0</v>
      </c>
      <c r="FR124" s="233">
        <f t="shared" si="218"/>
        <v>0</v>
      </c>
      <c r="FS124" s="233">
        <f t="shared" si="219"/>
        <v>0</v>
      </c>
      <c r="FT124" s="233">
        <f t="shared" si="220"/>
        <v>0</v>
      </c>
      <c r="FU124" s="233">
        <f t="shared" si="221"/>
        <v>0</v>
      </c>
      <c r="FV124" s="233">
        <f t="shared" si="222"/>
        <v>0</v>
      </c>
      <c r="FW124" s="233">
        <f t="shared" si="223"/>
        <v>0</v>
      </c>
      <c r="FY124" s="138" t="str">
        <f t="shared" si="316"/>
        <v>CPRI - grey_3 Gbps_≤ 0.5 km</v>
      </c>
      <c r="FZ124" s="233">
        <f t="shared" si="224"/>
        <v>0.93114399999999997</v>
      </c>
      <c r="GA124" s="233">
        <f t="shared" si="225"/>
        <v>0.71217900000000001</v>
      </c>
      <c r="GB124" s="233">
        <f t="shared" si="226"/>
        <v>0</v>
      </c>
      <c r="GC124" s="233">
        <f t="shared" si="227"/>
        <v>0</v>
      </c>
      <c r="GD124" s="233">
        <f t="shared" si="228"/>
        <v>0</v>
      </c>
      <c r="GE124" s="233">
        <f t="shared" si="229"/>
        <v>0</v>
      </c>
      <c r="GF124" s="233">
        <f t="shared" si="230"/>
        <v>0</v>
      </c>
      <c r="GG124" s="233">
        <f t="shared" si="231"/>
        <v>0</v>
      </c>
      <c r="GH124" s="233">
        <f t="shared" si="232"/>
        <v>0</v>
      </c>
      <c r="GI124" s="233">
        <f t="shared" si="233"/>
        <v>0</v>
      </c>
      <c r="GJ124" s="233">
        <f t="shared" si="234"/>
        <v>0</v>
      </c>
      <c r="GL124" s="138" t="str">
        <f t="shared" si="317"/>
        <v>CPRI - grey_3 Gbps_≤ 0.5 km</v>
      </c>
      <c r="GM124" s="310">
        <f t="shared" si="235"/>
        <v>0</v>
      </c>
      <c r="GN124" s="310">
        <f t="shared" si="236"/>
        <v>0</v>
      </c>
      <c r="GO124" s="310">
        <f t="shared" si="237"/>
        <v>0</v>
      </c>
      <c r="GP124" s="310">
        <f t="shared" si="238"/>
        <v>0</v>
      </c>
      <c r="GQ124" s="310">
        <f t="shared" si="239"/>
        <v>0</v>
      </c>
      <c r="GR124" s="310">
        <f t="shared" si="240"/>
        <v>0</v>
      </c>
      <c r="GS124" s="310">
        <f t="shared" si="241"/>
        <v>0</v>
      </c>
      <c r="GT124" s="310">
        <f t="shared" si="242"/>
        <v>0</v>
      </c>
      <c r="GU124" s="310">
        <f t="shared" si="243"/>
        <v>0</v>
      </c>
      <c r="GV124" s="310">
        <f t="shared" si="244"/>
        <v>0</v>
      </c>
      <c r="GW124" s="310">
        <f t="shared" si="245"/>
        <v>0</v>
      </c>
      <c r="GY124" s="138" t="str">
        <f t="shared" si="246"/>
        <v>CPRI - grey_3 Gbps_≤ 0.5 km</v>
      </c>
      <c r="GZ124" s="307">
        <f>IF(EZ124=0,"",($HE$5*10^-6*Fronthaul!P215*'Lenses &amp; detectors'!EZ124))</f>
        <v>0.72093922512942676</v>
      </c>
      <c r="HA124" s="307">
        <f>IF(FA124=0,"",($HE$5*10^-6*Fronthaul!Q215*'Lenses &amp; detectors'!FA124))</f>
        <v>0.53210615569555209</v>
      </c>
      <c r="HB124" s="307" t="str">
        <f>IF(FB124=0,"",($HE$5*10^-6*Fronthaul!R215*'Lenses &amp; detectors'!FB124))</f>
        <v/>
      </c>
      <c r="HC124" s="307" t="str">
        <f>IF(FC124=0,"",($HE$5*10^-6*Fronthaul!S215*'Lenses &amp; detectors'!FC124))</f>
        <v/>
      </c>
      <c r="HD124" s="307" t="str">
        <f>IF(FD124=0,"",($HE$5*10^-6*Fronthaul!T215*'Lenses &amp; detectors'!FD124))</f>
        <v/>
      </c>
      <c r="HE124" s="307" t="str">
        <f>IF(FE124=0,"",($HE$5*10^-6*Fronthaul!U215*'Lenses &amp; detectors'!FE124))</f>
        <v/>
      </c>
      <c r="HF124" s="307" t="str">
        <f>IF(FF124=0,"",($HE$5*10^-6*Fronthaul!V215*'Lenses &amp; detectors'!FF124))</f>
        <v/>
      </c>
      <c r="HG124" s="307" t="str">
        <f>IF(FG124=0,"",($HE$5*10^-6*Fronthaul!W215*'Lenses &amp; detectors'!FG124))</f>
        <v/>
      </c>
      <c r="HH124" s="307" t="str">
        <f>IF(FH124=0,"",($HE$5*10^-6*Fronthaul!X215*'Lenses &amp; detectors'!FH124))</f>
        <v/>
      </c>
      <c r="HI124" s="307" t="str">
        <f>IF(FI124=0,"",($HE$5*10^-6*Fronthaul!Y215*'Lenses &amp; detectors'!FI124))</f>
        <v/>
      </c>
      <c r="HJ124" s="307" t="str">
        <f>IF(FJ124=0,"",($HE$5*10^-6*Fronthaul!Z215*'Lenses &amp; detectors'!FJ124))</f>
        <v/>
      </c>
      <c r="HL124" s="138" t="str">
        <f t="shared" si="247"/>
        <v>CPRI - grey_3 Gbps_≤ 0.5 km</v>
      </c>
      <c r="HM124" s="233" t="str">
        <f t="shared" si="248"/>
        <v/>
      </c>
      <c r="HN124" s="233" t="str">
        <f t="shared" si="249"/>
        <v/>
      </c>
      <c r="HO124" s="233" t="str">
        <f t="shared" si="250"/>
        <v/>
      </c>
      <c r="HP124" s="233" t="str">
        <f t="shared" si="251"/>
        <v/>
      </c>
      <c r="HQ124" s="233" t="str">
        <f t="shared" si="252"/>
        <v/>
      </c>
      <c r="HR124" s="233" t="str">
        <f t="shared" si="253"/>
        <v/>
      </c>
      <c r="HS124" s="233" t="str">
        <f t="shared" si="254"/>
        <v/>
      </c>
      <c r="HT124" s="233" t="str">
        <f t="shared" si="255"/>
        <v/>
      </c>
      <c r="HU124" s="233" t="str">
        <f t="shared" si="256"/>
        <v/>
      </c>
      <c r="HV124" s="233" t="str">
        <f t="shared" si="257"/>
        <v/>
      </c>
      <c r="HW124" s="233" t="str">
        <f t="shared" si="258"/>
        <v/>
      </c>
      <c r="HY124" s="138" t="str">
        <f t="shared" si="259"/>
        <v>CPRI - grey_3 Gbps_≤ 0.5 km</v>
      </c>
      <c r="HZ124" s="233">
        <f t="shared" si="260"/>
        <v>0.5</v>
      </c>
      <c r="IA124" s="233">
        <f t="shared" si="261"/>
        <v>0.5</v>
      </c>
      <c r="IB124" s="233" t="str">
        <f t="shared" si="262"/>
        <v/>
      </c>
      <c r="IC124" s="233" t="str">
        <f t="shared" si="263"/>
        <v/>
      </c>
      <c r="ID124" s="233" t="str">
        <f t="shared" si="264"/>
        <v/>
      </c>
      <c r="IE124" s="233" t="str">
        <f t="shared" si="265"/>
        <v/>
      </c>
      <c r="IF124" s="233" t="str">
        <f t="shared" si="266"/>
        <v/>
      </c>
      <c r="IG124" s="233" t="str">
        <f t="shared" si="267"/>
        <v/>
      </c>
      <c r="IH124" s="233" t="str">
        <f t="shared" si="268"/>
        <v/>
      </c>
      <c r="II124" s="233" t="str">
        <f t="shared" si="269"/>
        <v/>
      </c>
      <c r="IJ124" s="233" t="str">
        <f t="shared" si="270"/>
        <v/>
      </c>
      <c r="IL124" s="138" t="str">
        <f t="shared" si="271"/>
        <v>CPRI - grey_3 Gbps_≤ 0.5 km</v>
      </c>
      <c r="IM124" s="233" t="str">
        <f t="shared" si="272"/>
        <v/>
      </c>
      <c r="IN124" s="233" t="str">
        <f t="shared" si="273"/>
        <v/>
      </c>
      <c r="IO124" s="233" t="str">
        <f t="shared" si="274"/>
        <v/>
      </c>
      <c r="IP124" s="233" t="str">
        <f t="shared" si="275"/>
        <v/>
      </c>
      <c r="IQ124" s="233" t="str">
        <f t="shared" si="276"/>
        <v/>
      </c>
      <c r="IR124" s="233" t="str">
        <f t="shared" si="277"/>
        <v/>
      </c>
      <c r="IS124" s="233" t="str">
        <f t="shared" si="278"/>
        <v/>
      </c>
      <c r="IT124" s="233" t="str">
        <f t="shared" si="279"/>
        <v/>
      </c>
      <c r="IU124" s="233" t="str">
        <f t="shared" si="280"/>
        <v/>
      </c>
      <c r="IV124" s="233" t="str">
        <f t="shared" si="281"/>
        <v/>
      </c>
      <c r="IW124" s="233" t="str">
        <f t="shared" si="282"/>
        <v/>
      </c>
      <c r="IY124" s="138" t="str">
        <f t="shared" si="283"/>
        <v>CPRI - grey_3 Gbps_≤ 0.5 km</v>
      </c>
      <c r="IZ124" s="233">
        <f t="shared" si="284"/>
        <v>0.77425105582963194</v>
      </c>
      <c r="JA124" s="233">
        <f t="shared" si="285"/>
        <v>0.74715226887559461</v>
      </c>
      <c r="JB124" s="233" t="str">
        <f t="shared" si="286"/>
        <v/>
      </c>
      <c r="JC124" s="233" t="str">
        <f t="shared" si="287"/>
        <v/>
      </c>
      <c r="JD124" s="233" t="str">
        <f t="shared" si="288"/>
        <v/>
      </c>
      <c r="JE124" s="233" t="str">
        <f t="shared" si="289"/>
        <v/>
      </c>
      <c r="JF124" s="233" t="str">
        <f t="shared" si="290"/>
        <v/>
      </c>
      <c r="JG124" s="233" t="str">
        <f t="shared" si="291"/>
        <v/>
      </c>
      <c r="JH124" s="233" t="str">
        <f t="shared" si="292"/>
        <v/>
      </c>
      <c r="JI124" s="233" t="str">
        <f t="shared" si="293"/>
        <v/>
      </c>
      <c r="JJ124" s="233" t="str">
        <f t="shared" si="294"/>
        <v/>
      </c>
    </row>
    <row r="125" spans="1:270">
      <c r="A125" s="218" t="s">
        <v>85</v>
      </c>
      <c r="B125" s="139" t="str">
        <f>'DML EML split'!B125</f>
        <v>CPRI - grey_3 Gbps_&gt;0.5-10 km</v>
      </c>
      <c r="C125" s="210">
        <f>Fronthaul!C81</f>
        <v>768979.78184261534</v>
      </c>
      <c r="D125" s="210">
        <f>Fronthaul!D81</f>
        <v>0</v>
      </c>
      <c r="E125" s="210">
        <f>Fronthaul!E81</f>
        <v>0</v>
      </c>
      <c r="F125" s="210">
        <f>Fronthaul!F81</f>
        <v>0</v>
      </c>
      <c r="G125" s="210">
        <f>Fronthaul!G81</f>
        <v>0</v>
      </c>
      <c r="H125" s="210">
        <f>Fronthaul!H81</f>
        <v>0</v>
      </c>
      <c r="I125" s="210">
        <f>Fronthaul!I81</f>
        <v>0</v>
      </c>
      <c r="J125" s="210">
        <f>Fronthaul!J81</f>
        <v>0</v>
      </c>
      <c r="K125" s="210">
        <f>Fronthaul!K81</f>
        <v>0</v>
      </c>
      <c r="L125" s="210">
        <f>Fronthaul!L81</f>
        <v>0</v>
      </c>
      <c r="M125" s="210">
        <f>Fronthaul!M81</f>
        <v>0</v>
      </c>
      <c r="O125" s="139" t="str">
        <f t="shared" si="173"/>
        <v>CPRI - grey_3 Gbps_&gt;0.5-10 km</v>
      </c>
      <c r="P125" s="210">
        <f>Fronthaul!C114</f>
        <v>0</v>
      </c>
      <c r="Q125" s="210">
        <f>Fronthaul!D114</f>
        <v>0</v>
      </c>
      <c r="R125" s="210">
        <f>Fronthaul!E114</f>
        <v>0</v>
      </c>
      <c r="S125" s="210">
        <f>Fronthaul!F114</f>
        <v>0</v>
      </c>
      <c r="T125" s="210">
        <f>Fronthaul!G114</f>
        <v>0</v>
      </c>
      <c r="U125" s="210">
        <f>Fronthaul!H114</f>
        <v>0</v>
      </c>
      <c r="V125" s="210">
        <f>Fronthaul!I114</f>
        <v>0</v>
      </c>
      <c r="W125" s="210">
        <f>Fronthaul!J114</f>
        <v>0</v>
      </c>
      <c r="X125" s="210">
        <f>Fronthaul!K114</f>
        <v>0</v>
      </c>
      <c r="Y125" s="210">
        <f>Fronthaul!L114</f>
        <v>0</v>
      </c>
      <c r="Z125" s="210">
        <f>Fronthaul!M114</f>
        <v>0</v>
      </c>
      <c r="AB125" s="139" t="str">
        <f t="shared" si="174"/>
        <v>CPRI - grey_3 Gbps_&gt;0.5-10 km</v>
      </c>
      <c r="AC125" s="210">
        <f>Fronthaul!C48</f>
        <v>0</v>
      </c>
      <c r="AD125" s="210">
        <f>Fronthaul!D48</f>
        <v>0</v>
      </c>
      <c r="AE125" s="210">
        <f>Fronthaul!E48</f>
        <v>0</v>
      </c>
      <c r="AF125" s="210">
        <f>Fronthaul!F48</f>
        <v>0</v>
      </c>
      <c r="AG125" s="210">
        <f>Fronthaul!G48</f>
        <v>0</v>
      </c>
      <c r="AH125" s="210">
        <f>Fronthaul!H48</f>
        <v>0</v>
      </c>
      <c r="AI125" s="210">
        <f>Fronthaul!I48</f>
        <v>0</v>
      </c>
      <c r="AJ125" s="210">
        <f>Fronthaul!J48</f>
        <v>0</v>
      </c>
      <c r="AK125" s="210">
        <f>Fronthaul!K48</f>
        <v>0</v>
      </c>
      <c r="AL125" s="210">
        <f>Fronthaul!L48</f>
        <v>0</v>
      </c>
      <c r="AM125" s="210">
        <f>Fronthaul!M48</f>
        <v>0</v>
      </c>
      <c r="AO125" s="139" t="str">
        <f t="shared" si="175"/>
        <v>CPRI - grey_3 Gbps_&gt;0.5-10 km</v>
      </c>
      <c r="AP125" s="210">
        <f>Fronthaul!C147</f>
        <v>0</v>
      </c>
      <c r="AQ125" s="210">
        <f>Fronthaul!D147</f>
        <v>0</v>
      </c>
      <c r="AR125" s="210">
        <f>Fronthaul!E147</f>
        <v>0</v>
      </c>
      <c r="AS125" s="210">
        <f>Fronthaul!F147</f>
        <v>0</v>
      </c>
      <c r="AT125" s="210">
        <f>Fronthaul!G147</f>
        <v>0</v>
      </c>
      <c r="AU125" s="210">
        <f>Fronthaul!H147</f>
        <v>0</v>
      </c>
      <c r="AV125" s="210">
        <f>Fronthaul!I147</f>
        <v>0</v>
      </c>
      <c r="AW125" s="210">
        <f>Fronthaul!J147</f>
        <v>0</v>
      </c>
      <c r="AX125" s="210">
        <f>Fronthaul!K147</f>
        <v>0</v>
      </c>
      <c r="AY125" s="210">
        <f>Fronthaul!L147</f>
        <v>0</v>
      </c>
      <c r="AZ125" s="210">
        <f>Fronthaul!M147</f>
        <v>0</v>
      </c>
      <c r="BB125" s="139" t="str">
        <f t="shared" si="176"/>
        <v>CPRI - grey_3 Gbps_&gt;0.5-10 km</v>
      </c>
      <c r="BC125" s="210">
        <f>Fronthaul!C180</f>
        <v>0</v>
      </c>
      <c r="BD125" s="210">
        <f>Fronthaul!D180</f>
        <v>0</v>
      </c>
      <c r="BE125" s="210">
        <f>Fronthaul!E180</f>
        <v>0</v>
      </c>
      <c r="BF125" s="210">
        <f>Fronthaul!F180</f>
        <v>0</v>
      </c>
      <c r="BG125" s="210">
        <f>Fronthaul!G180</f>
        <v>0</v>
      </c>
      <c r="BH125" s="210">
        <f>Fronthaul!H180</f>
        <v>0</v>
      </c>
      <c r="BI125" s="210">
        <f>Fronthaul!I180</f>
        <v>0</v>
      </c>
      <c r="BJ125" s="210">
        <f>Fronthaul!J180</f>
        <v>0</v>
      </c>
      <c r="BK125" s="210">
        <f>Fronthaul!K180</f>
        <v>0</v>
      </c>
      <c r="BL125" s="210">
        <f>Fronthaul!L180</f>
        <v>0</v>
      </c>
      <c r="BM125" s="210">
        <f>Fronthaul!M180</f>
        <v>0</v>
      </c>
      <c r="BO125" s="139" t="str">
        <f t="shared" si="177"/>
        <v>CPRI - grey_3 Gbps_&gt;0.5-10 km</v>
      </c>
      <c r="BP125" s="272"/>
      <c r="BQ125" s="272"/>
      <c r="BR125" s="272"/>
      <c r="BS125" s="272"/>
      <c r="BT125" s="272"/>
      <c r="BU125" s="272"/>
      <c r="BV125" s="272"/>
      <c r="BW125" s="272"/>
      <c r="BX125" s="272"/>
      <c r="BY125" s="272"/>
      <c r="BZ125" s="272"/>
      <c r="CB125" s="139" t="str">
        <f t="shared" si="178"/>
        <v>CPRI - grey_3 Gbps_&gt;0.5-10 km</v>
      </c>
      <c r="CC125" s="272"/>
      <c r="CD125" s="272"/>
      <c r="CE125" s="272"/>
      <c r="CF125" s="272"/>
      <c r="CG125" s="272"/>
      <c r="CH125" s="272"/>
      <c r="CI125" s="272"/>
      <c r="CJ125" s="272"/>
      <c r="CK125" s="272"/>
      <c r="CL125" s="272"/>
      <c r="CM125" s="272"/>
      <c r="CN125" s="214"/>
      <c r="CP125" s="293">
        <v>1</v>
      </c>
      <c r="CQ125" s="265">
        <v>1</v>
      </c>
      <c r="CR125" s="300">
        <v>1</v>
      </c>
      <c r="CS125" s="295"/>
      <c r="CT125" s="270"/>
      <c r="CU125" s="301"/>
      <c r="CV125" s="295"/>
      <c r="CW125" s="270"/>
      <c r="CX125" s="278"/>
      <c r="CY125" s="285"/>
      <c r="CZ125" s="265"/>
      <c r="DA125" s="279"/>
      <c r="DB125" s="284"/>
      <c r="DC125" s="270"/>
      <c r="DD125" s="301"/>
      <c r="DE125" s="295"/>
      <c r="DF125" s="270"/>
      <c r="DG125" s="278"/>
      <c r="DH125" s="284"/>
      <c r="DI125" s="270"/>
      <c r="DJ125" s="270"/>
      <c r="DL125" s="139" t="str">
        <f t="shared" si="312"/>
        <v>CPRI - grey_3 Gbps_&gt;0.5-10 km</v>
      </c>
      <c r="DM125" s="210">
        <f t="shared" si="179"/>
        <v>768979.78184261534</v>
      </c>
      <c r="DN125" s="210">
        <f t="shared" si="180"/>
        <v>0</v>
      </c>
      <c r="DO125" s="210">
        <f t="shared" si="181"/>
        <v>0</v>
      </c>
      <c r="DP125" s="210">
        <f t="shared" si="182"/>
        <v>0</v>
      </c>
      <c r="DQ125" s="210">
        <f t="shared" si="183"/>
        <v>0</v>
      </c>
      <c r="DR125" s="210">
        <f t="shared" si="184"/>
        <v>0</v>
      </c>
      <c r="DS125" s="210">
        <f t="shared" si="185"/>
        <v>0</v>
      </c>
      <c r="DT125" s="210">
        <f t="shared" si="186"/>
        <v>0</v>
      </c>
      <c r="DU125" s="210">
        <f t="shared" si="187"/>
        <v>0</v>
      </c>
      <c r="DV125" s="210">
        <f t="shared" si="188"/>
        <v>0</v>
      </c>
      <c r="DW125" s="210">
        <f t="shared" si="189"/>
        <v>0</v>
      </c>
      <c r="DY125" s="139" t="str">
        <f t="shared" si="313"/>
        <v>CPRI - grey_3 Gbps_&gt;0.5-10 km</v>
      </c>
      <c r="DZ125" s="210">
        <f t="shared" si="190"/>
        <v>0</v>
      </c>
      <c r="EA125" s="210">
        <f t="shared" si="191"/>
        <v>0</v>
      </c>
      <c r="EB125" s="210">
        <f t="shared" si="192"/>
        <v>0</v>
      </c>
      <c r="EC125" s="210">
        <f t="shared" si="193"/>
        <v>0</v>
      </c>
      <c r="ED125" s="210">
        <f t="shared" si="194"/>
        <v>0</v>
      </c>
      <c r="EE125" s="210">
        <f t="shared" si="195"/>
        <v>0</v>
      </c>
      <c r="EF125" s="210">
        <f t="shared" si="196"/>
        <v>0</v>
      </c>
      <c r="EG125" s="210">
        <f t="shared" si="197"/>
        <v>0</v>
      </c>
      <c r="EH125" s="210">
        <f t="shared" si="198"/>
        <v>0</v>
      </c>
      <c r="EI125" s="210">
        <f t="shared" si="199"/>
        <v>0</v>
      </c>
      <c r="EJ125" s="210">
        <f t="shared" si="200"/>
        <v>0</v>
      </c>
      <c r="EL125" s="139" t="str">
        <f t="shared" si="314"/>
        <v>CPRI - grey_3 Gbps_&gt;0.5-10 km</v>
      </c>
      <c r="EM125" s="210">
        <f t="shared" si="201"/>
        <v>768979.78184261534</v>
      </c>
      <c r="EN125" s="210">
        <f t="shared" si="202"/>
        <v>0</v>
      </c>
      <c r="EO125" s="210">
        <f t="shared" si="203"/>
        <v>0</v>
      </c>
      <c r="EP125" s="210">
        <f t="shared" si="204"/>
        <v>0</v>
      </c>
      <c r="EQ125" s="210">
        <f t="shared" si="205"/>
        <v>0</v>
      </c>
      <c r="ER125" s="210">
        <f t="shared" si="206"/>
        <v>0</v>
      </c>
      <c r="ES125" s="210">
        <f t="shared" si="207"/>
        <v>0</v>
      </c>
      <c r="ET125" s="210">
        <f t="shared" si="208"/>
        <v>0</v>
      </c>
      <c r="EU125" s="210">
        <f t="shared" si="209"/>
        <v>0</v>
      </c>
      <c r="EV125" s="210">
        <f t="shared" si="210"/>
        <v>0</v>
      </c>
      <c r="EW125" s="210">
        <f t="shared" si="211"/>
        <v>0</v>
      </c>
      <c r="EY125" s="139" t="str">
        <f t="shared" si="212"/>
        <v>CPRI - grey_3 Gbps_&gt;0.5-10 km</v>
      </c>
      <c r="EZ125" s="210">
        <f t="shared" si="298"/>
        <v>768979.78184261534</v>
      </c>
      <c r="FA125" s="210">
        <f t="shared" si="299"/>
        <v>0</v>
      </c>
      <c r="FB125" s="210">
        <f t="shared" si="300"/>
        <v>0</v>
      </c>
      <c r="FC125" s="210">
        <f t="shared" si="301"/>
        <v>0</v>
      </c>
      <c r="FD125" s="210">
        <f t="shared" si="302"/>
        <v>0</v>
      </c>
      <c r="FE125" s="210">
        <f t="shared" si="303"/>
        <v>0</v>
      </c>
      <c r="FF125" s="210">
        <f t="shared" si="304"/>
        <v>0</v>
      </c>
      <c r="FG125" s="210">
        <f t="shared" si="305"/>
        <v>0</v>
      </c>
      <c r="FH125" s="210">
        <f t="shared" si="306"/>
        <v>0</v>
      </c>
      <c r="FI125" s="210">
        <f t="shared" si="307"/>
        <v>0</v>
      </c>
      <c r="FJ125" s="210">
        <f t="shared" si="308"/>
        <v>0</v>
      </c>
      <c r="FL125" s="139" t="str">
        <f t="shared" si="315"/>
        <v>CPRI - grey_3 Gbps_&gt;0.5-10 km</v>
      </c>
      <c r="FM125" s="233">
        <f t="shared" si="213"/>
        <v>2.3069393455278457</v>
      </c>
      <c r="FN125" s="233">
        <f t="shared" si="214"/>
        <v>0</v>
      </c>
      <c r="FO125" s="233">
        <f t="shared" si="215"/>
        <v>0</v>
      </c>
      <c r="FP125" s="233">
        <f t="shared" si="216"/>
        <v>0</v>
      </c>
      <c r="FQ125" s="233">
        <f t="shared" si="217"/>
        <v>0</v>
      </c>
      <c r="FR125" s="233">
        <f t="shared" si="218"/>
        <v>0</v>
      </c>
      <c r="FS125" s="233">
        <f t="shared" si="219"/>
        <v>0</v>
      </c>
      <c r="FT125" s="233">
        <f t="shared" si="220"/>
        <v>0</v>
      </c>
      <c r="FU125" s="233">
        <f t="shared" si="221"/>
        <v>0</v>
      </c>
      <c r="FV125" s="233">
        <f t="shared" si="222"/>
        <v>0</v>
      </c>
      <c r="FW125" s="233">
        <f t="shared" si="223"/>
        <v>0</v>
      </c>
      <c r="FY125" s="139" t="str">
        <f t="shared" si="316"/>
        <v>CPRI - grey_3 Gbps_&gt;0.5-10 km</v>
      </c>
      <c r="FZ125" s="233">
        <f t="shared" si="224"/>
        <v>0</v>
      </c>
      <c r="GA125" s="233">
        <f t="shared" si="225"/>
        <v>0</v>
      </c>
      <c r="GB125" s="233">
        <f t="shared" si="226"/>
        <v>0</v>
      </c>
      <c r="GC125" s="233">
        <f t="shared" si="227"/>
        <v>0</v>
      </c>
      <c r="GD125" s="233">
        <f t="shared" si="228"/>
        <v>0</v>
      </c>
      <c r="GE125" s="233">
        <f t="shared" si="229"/>
        <v>0</v>
      </c>
      <c r="GF125" s="233">
        <f t="shared" si="230"/>
        <v>0</v>
      </c>
      <c r="GG125" s="233">
        <f t="shared" si="231"/>
        <v>0</v>
      </c>
      <c r="GH125" s="233">
        <f t="shared" si="232"/>
        <v>0</v>
      </c>
      <c r="GI125" s="233">
        <f t="shared" si="233"/>
        <v>0</v>
      </c>
      <c r="GJ125" s="233">
        <f t="shared" si="234"/>
        <v>0</v>
      </c>
      <c r="GL125" s="139" t="str">
        <f t="shared" si="317"/>
        <v>CPRI - grey_3 Gbps_&gt;0.5-10 km</v>
      </c>
      <c r="GM125" s="310">
        <f t="shared" si="235"/>
        <v>3.844898909213077</v>
      </c>
      <c r="GN125" s="310">
        <f t="shared" si="236"/>
        <v>0</v>
      </c>
      <c r="GO125" s="310">
        <f t="shared" si="237"/>
        <v>0</v>
      </c>
      <c r="GP125" s="310">
        <f t="shared" si="238"/>
        <v>0</v>
      </c>
      <c r="GQ125" s="310">
        <f t="shared" si="239"/>
        <v>0</v>
      </c>
      <c r="GR125" s="310">
        <f t="shared" si="240"/>
        <v>0</v>
      </c>
      <c r="GS125" s="310">
        <f t="shared" si="241"/>
        <v>0</v>
      </c>
      <c r="GT125" s="310">
        <f t="shared" si="242"/>
        <v>0</v>
      </c>
      <c r="GU125" s="310">
        <f t="shared" si="243"/>
        <v>0</v>
      </c>
      <c r="GV125" s="310">
        <f t="shared" si="244"/>
        <v>0</v>
      </c>
      <c r="GW125" s="310">
        <f t="shared" si="245"/>
        <v>0</v>
      </c>
      <c r="GY125" s="139" t="str">
        <f t="shared" si="246"/>
        <v>CPRI - grey_3 Gbps_&gt;0.5-10 km</v>
      </c>
      <c r="GZ125" s="307">
        <f>IF(EZ125=0,"",($HE$5*10^-6*Fronthaul!P216*'Lenses &amp; detectors'!EZ125))</f>
        <v>0.53623259080239349</v>
      </c>
      <c r="HA125" s="307" t="str">
        <f>IF(FA125=0,"",($HE$5*10^-6*Fronthaul!Q216*'Lenses &amp; detectors'!FA125))</f>
        <v/>
      </c>
      <c r="HB125" s="307" t="str">
        <f>IF(FB125=0,"",($HE$5*10^-6*Fronthaul!R216*'Lenses &amp; detectors'!FB125))</f>
        <v/>
      </c>
      <c r="HC125" s="307" t="str">
        <f>IF(FC125=0,"",($HE$5*10^-6*Fronthaul!S216*'Lenses &amp; detectors'!FC125))</f>
        <v/>
      </c>
      <c r="HD125" s="307" t="str">
        <f>IF(FD125=0,"",($HE$5*10^-6*Fronthaul!T216*'Lenses &amp; detectors'!FD125))</f>
        <v/>
      </c>
      <c r="HE125" s="307" t="str">
        <f>IF(FE125=0,"",($HE$5*10^-6*Fronthaul!U216*'Lenses &amp; detectors'!FE125))</f>
        <v/>
      </c>
      <c r="HF125" s="307" t="str">
        <f>IF(FF125=0,"",($HE$5*10^-6*Fronthaul!V216*'Lenses &amp; detectors'!FF125))</f>
        <v/>
      </c>
      <c r="HG125" s="307" t="str">
        <f>IF(FG125=0,"",($HE$5*10^-6*Fronthaul!W216*'Lenses &amp; detectors'!FG125))</f>
        <v/>
      </c>
      <c r="HH125" s="307" t="str">
        <f>IF(FH125=0,"",($HE$5*10^-6*Fronthaul!X216*'Lenses &amp; detectors'!FH125))</f>
        <v/>
      </c>
      <c r="HI125" s="307" t="str">
        <f>IF(FI125=0,"",($HE$5*10^-6*Fronthaul!Y216*'Lenses &amp; detectors'!FI125))</f>
        <v/>
      </c>
      <c r="HJ125" s="307" t="str">
        <f>IF(FJ125=0,"",($HE$5*10^-6*Fronthaul!Z216*'Lenses &amp; detectors'!FJ125))</f>
        <v/>
      </c>
      <c r="HL125" s="139" t="str">
        <f t="shared" si="247"/>
        <v>CPRI - grey_3 Gbps_&gt;0.5-10 km</v>
      </c>
      <c r="HM125" s="233">
        <f t="shared" si="248"/>
        <v>3</v>
      </c>
      <c r="HN125" s="233" t="str">
        <f t="shared" si="249"/>
        <v/>
      </c>
      <c r="HO125" s="233" t="str">
        <f t="shared" si="250"/>
        <v/>
      </c>
      <c r="HP125" s="233" t="str">
        <f t="shared" si="251"/>
        <v/>
      </c>
      <c r="HQ125" s="233" t="str">
        <f t="shared" si="252"/>
        <v/>
      </c>
      <c r="HR125" s="233" t="str">
        <f t="shared" si="253"/>
        <v/>
      </c>
      <c r="HS125" s="233" t="str">
        <f t="shared" si="254"/>
        <v/>
      </c>
      <c r="HT125" s="233" t="str">
        <f t="shared" si="255"/>
        <v/>
      </c>
      <c r="HU125" s="233" t="str">
        <f t="shared" si="256"/>
        <v/>
      </c>
      <c r="HV125" s="233" t="str">
        <f t="shared" si="257"/>
        <v/>
      </c>
      <c r="HW125" s="233" t="str">
        <f t="shared" si="258"/>
        <v/>
      </c>
      <c r="HY125" s="139" t="str">
        <f t="shared" si="259"/>
        <v>CPRI - grey_3 Gbps_&gt;0.5-10 km</v>
      </c>
      <c r="HZ125" s="233" t="str">
        <f t="shared" si="260"/>
        <v/>
      </c>
      <c r="IA125" s="233" t="str">
        <f t="shared" si="261"/>
        <v/>
      </c>
      <c r="IB125" s="233" t="str">
        <f t="shared" si="262"/>
        <v/>
      </c>
      <c r="IC125" s="233" t="str">
        <f t="shared" si="263"/>
        <v/>
      </c>
      <c r="ID125" s="233" t="str">
        <f t="shared" si="264"/>
        <v/>
      </c>
      <c r="IE125" s="233" t="str">
        <f t="shared" si="265"/>
        <v/>
      </c>
      <c r="IF125" s="233" t="str">
        <f t="shared" si="266"/>
        <v/>
      </c>
      <c r="IG125" s="233" t="str">
        <f t="shared" si="267"/>
        <v/>
      </c>
      <c r="IH125" s="233" t="str">
        <f t="shared" si="268"/>
        <v/>
      </c>
      <c r="II125" s="233" t="str">
        <f t="shared" si="269"/>
        <v/>
      </c>
      <c r="IJ125" s="233" t="str">
        <f t="shared" si="270"/>
        <v/>
      </c>
      <c r="IL125" s="139" t="str">
        <f t="shared" si="271"/>
        <v>CPRI - grey_3 Gbps_&gt;0.5-10 km</v>
      </c>
      <c r="IM125" s="233">
        <f t="shared" si="272"/>
        <v>5</v>
      </c>
      <c r="IN125" s="233" t="str">
        <f t="shared" si="273"/>
        <v/>
      </c>
      <c r="IO125" s="233" t="str">
        <f t="shared" si="274"/>
        <v/>
      </c>
      <c r="IP125" s="233" t="str">
        <f t="shared" si="275"/>
        <v/>
      </c>
      <c r="IQ125" s="233" t="str">
        <f t="shared" si="276"/>
        <v/>
      </c>
      <c r="IR125" s="233" t="str">
        <f t="shared" si="277"/>
        <v/>
      </c>
      <c r="IS125" s="233" t="str">
        <f t="shared" si="278"/>
        <v/>
      </c>
      <c r="IT125" s="233" t="str">
        <f t="shared" si="279"/>
        <v/>
      </c>
      <c r="IU125" s="233" t="str">
        <f t="shared" si="280"/>
        <v/>
      </c>
      <c r="IV125" s="233" t="str">
        <f t="shared" si="281"/>
        <v/>
      </c>
      <c r="IW125" s="233" t="str">
        <f t="shared" si="282"/>
        <v/>
      </c>
      <c r="IY125" s="139" t="str">
        <f t="shared" si="283"/>
        <v>CPRI - grey_3 Gbps_&gt;0.5-10 km</v>
      </c>
      <c r="IZ125" s="233">
        <f t="shared" si="284"/>
        <v>0.69732989535496337</v>
      </c>
      <c r="JA125" s="233" t="str">
        <f t="shared" si="285"/>
        <v/>
      </c>
      <c r="JB125" s="233" t="str">
        <f t="shared" si="286"/>
        <v/>
      </c>
      <c r="JC125" s="233" t="str">
        <f t="shared" si="287"/>
        <v/>
      </c>
      <c r="JD125" s="233" t="str">
        <f t="shared" si="288"/>
        <v/>
      </c>
      <c r="JE125" s="233" t="str">
        <f t="shared" si="289"/>
        <v/>
      </c>
      <c r="JF125" s="233" t="str">
        <f t="shared" si="290"/>
        <v/>
      </c>
      <c r="JG125" s="233" t="str">
        <f t="shared" si="291"/>
        <v/>
      </c>
      <c r="JH125" s="233" t="str">
        <f t="shared" si="292"/>
        <v/>
      </c>
      <c r="JI125" s="233" t="str">
        <f t="shared" si="293"/>
        <v/>
      </c>
      <c r="JJ125" s="233" t="str">
        <f t="shared" si="294"/>
        <v/>
      </c>
    </row>
    <row r="126" spans="1:270">
      <c r="A126" s="218" t="s">
        <v>85</v>
      </c>
      <c r="B126" s="139" t="str">
        <f>'DML EML split'!B126</f>
        <v>CPRI - grey_3 Gbps_10-20 km</v>
      </c>
      <c r="C126" s="210">
        <f>Fronthaul!C82</f>
        <v>421649.03819357534</v>
      </c>
      <c r="D126" s="210">
        <f>Fronthaul!D82</f>
        <v>264842</v>
      </c>
      <c r="E126" s="210">
        <f>Fronthaul!E82</f>
        <v>0</v>
      </c>
      <c r="F126" s="210">
        <f>Fronthaul!F82</f>
        <v>0</v>
      </c>
      <c r="G126" s="210">
        <f>Fronthaul!G82</f>
        <v>0</v>
      </c>
      <c r="H126" s="210">
        <f>Fronthaul!H82</f>
        <v>0</v>
      </c>
      <c r="I126" s="210">
        <f>Fronthaul!I82</f>
        <v>0</v>
      </c>
      <c r="J126" s="210">
        <f>Fronthaul!J82</f>
        <v>0</v>
      </c>
      <c r="K126" s="210">
        <f>Fronthaul!K82</f>
        <v>0</v>
      </c>
      <c r="L126" s="210">
        <f>Fronthaul!L82</f>
        <v>0</v>
      </c>
      <c r="M126" s="210">
        <f>Fronthaul!M82</f>
        <v>0</v>
      </c>
      <c r="O126" s="139" t="str">
        <f t="shared" si="173"/>
        <v>CPRI - grey_3 Gbps_10-20 km</v>
      </c>
      <c r="P126" s="210">
        <f>Fronthaul!C115</f>
        <v>0</v>
      </c>
      <c r="Q126" s="210">
        <f>Fronthaul!D115</f>
        <v>0</v>
      </c>
      <c r="R126" s="210">
        <f>Fronthaul!E115</f>
        <v>0</v>
      </c>
      <c r="S126" s="210">
        <f>Fronthaul!F115</f>
        <v>0</v>
      </c>
      <c r="T126" s="210">
        <f>Fronthaul!G115</f>
        <v>0</v>
      </c>
      <c r="U126" s="210">
        <f>Fronthaul!H115</f>
        <v>0</v>
      </c>
      <c r="V126" s="210">
        <f>Fronthaul!I115</f>
        <v>0</v>
      </c>
      <c r="W126" s="210">
        <f>Fronthaul!J115</f>
        <v>0</v>
      </c>
      <c r="X126" s="210">
        <f>Fronthaul!K115</f>
        <v>0</v>
      </c>
      <c r="Y126" s="210">
        <f>Fronthaul!L115</f>
        <v>0</v>
      </c>
      <c r="Z126" s="210">
        <f>Fronthaul!M115</f>
        <v>0</v>
      </c>
      <c r="AB126" s="139" t="str">
        <f t="shared" si="174"/>
        <v>CPRI - grey_3 Gbps_10-20 km</v>
      </c>
      <c r="AC126" s="210">
        <f>Fronthaul!C49</f>
        <v>0</v>
      </c>
      <c r="AD126" s="210">
        <f>Fronthaul!D49</f>
        <v>0</v>
      </c>
      <c r="AE126" s="210">
        <f>Fronthaul!E49</f>
        <v>0</v>
      </c>
      <c r="AF126" s="210">
        <f>Fronthaul!F49</f>
        <v>0</v>
      </c>
      <c r="AG126" s="210">
        <f>Fronthaul!G49</f>
        <v>0</v>
      </c>
      <c r="AH126" s="210">
        <f>Fronthaul!H49</f>
        <v>0</v>
      </c>
      <c r="AI126" s="210">
        <f>Fronthaul!I49</f>
        <v>0</v>
      </c>
      <c r="AJ126" s="210">
        <f>Fronthaul!J49</f>
        <v>0</v>
      </c>
      <c r="AK126" s="210">
        <f>Fronthaul!K49</f>
        <v>0</v>
      </c>
      <c r="AL126" s="210">
        <f>Fronthaul!L49</f>
        <v>0</v>
      </c>
      <c r="AM126" s="210">
        <f>Fronthaul!M49</f>
        <v>0</v>
      </c>
      <c r="AO126" s="139" t="str">
        <f t="shared" si="175"/>
        <v>CPRI - grey_3 Gbps_10-20 km</v>
      </c>
      <c r="AP126" s="210">
        <f>Fronthaul!C148</f>
        <v>0</v>
      </c>
      <c r="AQ126" s="210">
        <f>Fronthaul!D148</f>
        <v>0</v>
      </c>
      <c r="AR126" s="210">
        <f>Fronthaul!E148</f>
        <v>0</v>
      </c>
      <c r="AS126" s="210">
        <f>Fronthaul!F148</f>
        <v>0</v>
      </c>
      <c r="AT126" s="210">
        <f>Fronthaul!G148</f>
        <v>0</v>
      </c>
      <c r="AU126" s="210">
        <f>Fronthaul!H148</f>
        <v>0</v>
      </c>
      <c r="AV126" s="210">
        <f>Fronthaul!I148</f>
        <v>0</v>
      </c>
      <c r="AW126" s="210">
        <f>Fronthaul!J148</f>
        <v>0</v>
      </c>
      <c r="AX126" s="210">
        <f>Fronthaul!K148</f>
        <v>0</v>
      </c>
      <c r="AY126" s="210">
        <f>Fronthaul!L148</f>
        <v>0</v>
      </c>
      <c r="AZ126" s="210">
        <f>Fronthaul!M148</f>
        <v>0</v>
      </c>
      <c r="BB126" s="139" t="str">
        <f t="shared" si="176"/>
        <v>CPRI - grey_3 Gbps_10-20 km</v>
      </c>
      <c r="BC126" s="210">
        <f>Fronthaul!C181</f>
        <v>0</v>
      </c>
      <c r="BD126" s="210">
        <f>Fronthaul!D181</f>
        <v>0</v>
      </c>
      <c r="BE126" s="210">
        <f>Fronthaul!E181</f>
        <v>0</v>
      </c>
      <c r="BF126" s="210">
        <f>Fronthaul!F181</f>
        <v>0</v>
      </c>
      <c r="BG126" s="210">
        <f>Fronthaul!G181</f>
        <v>0</v>
      </c>
      <c r="BH126" s="210">
        <f>Fronthaul!H181</f>
        <v>0</v>
      </c>
      <c r="BI126" s="210">
        <f>Fronthaul!I181</f>
        <v>0</v>
      </c>
      <c r="BJ126" s="210">
        <f>Fronthaul!J181</f>
        <v>0</v>
      </c>
      <c r="BK126" s="210">
        <f>Fronthaul!K181</f>
        <v>0</v>
      </c>
      <c r="BL126" s="210">
        <f>Fronthaul!L181</f>
        <v>0</v>
      </c>
      <c r="BM126" s="210">
        <f>Fronthaul!M181</f>
        <v>0</v>
      </c>
      <c r="BO126" s="139" t="str">
        <f t="shared" si="177"/>
        <v>CPRI - grey_3 Gbps_10-20 km</v>
      </c>
      <c r="BP126" s="272"/>
      <c r="BQ126" s="272"/>
      <c r="BR126" s="272"/>
      <c r="BS126" s="272"/>
      <c r="BT126" s="272"/>
      <c r="BU126" s="272"/>
      <c r="BV126" s="272"/>
      <c r="BW126" s="272"/>
      <c r="BX126" s="272"/>
      <c r="BY126" s="272"/>
      <c r="BZ126" s="272"/>
      <c r="CB126" s="139" t="str">
        <f t="shared" si="178"/>
        <v>CPRI - grey_3 Gbps_10-20 km</v>
      </c>
      <c r="CC126" s="272"/>
      <c r="CD126" s="272"/>
      <c r="CE126" s="272"/>
      <c r="CF126" s="272"/>
      <c r="CG126" s="272"/>
      <c r="CH126" s="272"/>
      <c r="CI126" s="272"/>
      <c r="CJ126" s="272"/>
      <c r="CK126" s="272"/>
      <c r="CL126" s="272"/>
      <c r="CM126" s="272"/>
      <c r="CN126" s="214"/>
      <c r="CP126" s="293">
        <v>1</v>
      </c>
      <c r="CQ126" s="265">
        <v>1</v>
      </c>
      <c r="CR126" s="300">
        <v>1</v>
      </c>
      <c r="CS126" s="295"/>
      <c r="CT126" s="270"/>
      <c r="CU126" s="301"/>
      <c r="CV126" s="295"/>
      <c r="CW126" s="270"/>
      <c r="CX126" s="278"/>
      <c r="CY126" s="285"/>
      <c r="CZ126" s="265"/>
      <c r="DA126" s="279"/>
      <c r="DB126" s="284"/>
      <c r="DC126" s="270"/>
      <c r="DD126" s="301"/>
      <c r="DE126" s="295"/>
      <c r="DF126" s="270"/>
      <c r="DG126" s="278"/>
      <c r="DH126" s="284"/>
      <c r="DI126" s="270"/>
      <c r="DJ126" s="270"/>
      <c r="DL126" s="139" t="str">
        <f t="shared" si="312"/>
        <v>CPRI - grey_3 Gbps_10-20 km</v>
      </c>
      <c r="DM126" s="210">
        <f t="shared" si="179"/>
        <v>421649.03819357534</v>
      </c>
      <c r="DN126" s="210">
        <f t="shared" si="180"/>
        <v>264842</v>
      </c>
      <c r="DO126" s="210">
        <f t="shared" si="181"/>
        <v>0</v>
      </c>
      <c r="DP126" s="210">
        <f t="shared" si="182"/>
        <v>0</v>
      </c>
      <c r="DQ126" s="210">
        <f t="shared" si="183"/>
        <v>0</v>
      </c>
      <c r="DR126" s="210">
        <f t="shared" si="184"/>
        <v>0</v>
      </c>
      <c r="DS126" s="210">
        <f t="shared" si="185"/>
        <v>0</v>
      </c>
      <c r="DT126" s="210">
        <f t="shared" si="186"/>
        <v>0</v>
      </c>
      <c r="DU126" s="210">
        <f t="shared" si="187"/>
        <v>0</v>
      </c>
      <c r="DV126" s="210">
        <f t="shared" si="188"/>
        <v>0</v>
      </c>
      <c r="DW126" s="210">
        <f t="shared" si="189"/>
        <v>0</v>
      </c>
      <c r="DY126" s="139" t="str">
        <f t="shared" si="313"/>
        <v>CPRI - grey_3 Gbps_10-20 km</v>
      </c>
      <c r="DZ126" s="210">
        <f t="shared" si="190"/>
        <v>0</v>
      </c>
      <c r="EA126" s="210">
        <f t="shared" si="191"/>
        <v>0</v>
      </c>
      <c r="EB126" s="210">
        <f t="shared" si="192"/>
        <v>0</v>
      </c>
      <c r="EC126" s="210">
        <f t="shared" si="193"/>
        <v>0</v>
      </c>
      <c r="ED126" s="210">
        <f t="shared" si="194"/>
        <v>0</v>
      </c>
      <c r="EE126" s="210">
        <f t="shared" si="195"/>
        <v>0</v>
      </c>
      <c r="EF126" s="210">
        <f t="shared" si="196"/>
        <v>0</v>
      </c>
      <c r="EG126" s="210">
        <f t="shared" si="197"/>
        <v>0</v>
      </c>
      <c r="EH126" s="210">
        <f t="shared" si="198"/>
        <v>0</v>
      </c>
      <c r="EI126" s="210">
        <f t="shared" si="199"/>
        <v>0</v>
      </c>
      <c r="EJ126" s="210">
        <f t="shared" si="200"/>
        <v>0</v>
      </c>
      <c r="EL126" s="139" t="str">
        <f t="shared" si="314"/>
        <v>CPRI - grey_3 Gbps_10-20 km</v>
      </c>
      <c r="EM126" s="210">
        <f t="shared" si="201"/>
        <v>421649.03819357534</v>
      </c>
      <c r="EN126" s="210">
        <f t="shared" si="202"/>
        <v>264842</v>
      </c>
      <c r="EO126" s="210">
        <f t="shared" si="203"/>
        <v>0</v>
      </c>
      <c r="EP126" s="210">
        <f t="shared" si="204"/>
        <v>0</v>
      </c>
      <c r="EQ126" s="210">
        <f t="shared" si="205"/>
        <v>0</v>
      </c>
      <c r="ER126" s="210">
        <f t="shared" si="206"/>
        <v>0</v>
      </c>
      <c r="ES126" s="210">
        <f t="shared" si="207"/>
        <v>0</v>
      </c>
      <c r="ET126" s="210">
        <f t="shared" si="208"/>
        <v>0</v>
      </c>
      <c r="EU126" s="210">
        <f t="shared" si="209"/>
        <v>0</v>
      </c>
      <c r="EV126" s="210">
        <f t="shared" si="210"/>
        <v>0</v>
      </c>
      <c r="EW126" s="210">
        <f t="shared" si="211"/>
        <v>0</v>
      </c>
      <c r="EY126" s="139" t="str">
        <f t="shared" si="212"/>
        <v>CPRI - grey_3 Gbps_10-20 km</v>
      </c>
      <c r="EZ126" s="210">
        <f t="shared" si="298"/>
        <v>421649.03819357534</v>
      </c>
      <c r="FA126" s="210">
        <f t="shared" si="299"/>
        <v>264842</v>
      </c>
      <c r="FB126" s="210">
        <f t="shared" si="300"/>
        <v>0</v>
      </c>
      <c r="FC126" s="210">
        <f t="shared" si="301"/>
        <v>0</v>
      </c>
      <c r="FD126" s="210">
        <f t="shared" si="302"/>
        <v>0</v>
      </c>
      <c r="FE126" s="210">
        <f t="shared" si="303"/>
        <v>0</v>
      </c>
      <c r="FF126" s="210">
        <f t="shared" si="304"/>
        <v>0</v>
      </c>
      <c r="FG126" s="210">
        <f t="shared" si="305"/>
        <v>0</v>
      </c>
      <c r="FH126" s="210">
        <f t="shared" si="306"/>
        <v>0</v>
      </c>
      <c r="FI126" s="210">
        <f t="shared" si="307"/>
        <v>0</v>
      </c>
      <c r="FJ126" s="210">
        <f t="shared" si="308"/>
        <v>0</v>
      </c>
      <c r="FL126" s="139" t="str">
        <f t="shared" si="315"/>
        <v>CPRI - grey_3 Gbps_10-20 km</v>
      </c>
      <c r="FM126" s="233">
        <f t="shared" si="213"/>
        <v>1.2649471145807261</v>
      </c>
      <c r="FN126" s="233">
        <f t="shared" si="214"/>
        <v>0.79452599999999995</v>
      </c>
      <c r="FO126" s="233">
        <f t="shared" si="215"/>
        <v>0</v>
      </c>
      <c r="FP126" s="233">
        <f t="shared" si="216"/>
        <v>0</v>
      </c>
      <c r="FQ126" s="233">
        <f t="shared" si="217"/>
        <v>0</v>
      </c>
      <c r="FR126" s="233">
        <f t="shared" si="218"/>
        <v>0</v>
      </c>
      <c r="FS126" s="233">
        <f t="shared" si="219"/>
        <v>0</v>
      </c>
      <c r="FT126" s="233">
        <f t="shared" si="220"/>
        <v>0</v>
      </c>
      <c r="FU126" s="233">
        <f t="shared" si="221"/>
        <v>0</v>
      </c>
      <c r="FV126" s="233">
        <f t="shared" si="222"/>
        <v>0</v>
      </c>
      <c r="FW126" s="233">
        <f t="shared" si="223"/>
        <v>0</v>
      </c>
      <c r="FY126" s="139" t="str">
        <f t="shared" si="316"/>
        <v>CPRI - grey_3 Gbps_10-20 km</v>
      </c>
      <c r="FZ126" s="233">
        <f t="shared" si="224"/>
        <v>0</v>
      </c>
      <c r="GA126" s="233">
        <f t="shared" si="225"/>
        <v>0</v>
      </c>
      <c r="GB126" s="233">
        <f t="shared" si="226"/>
        <v>0</v>
      </c>
      <c r="GC126" s="233">
        <f t="shared" si="227"/>
        <v>0</v>
      </c>
      <c r="GD126" s="233">
        <f t="shared" si="228"/>
        <v>0</v>
      </c>
      <c r="GE126" s="233">
        <f t="shared" si="229"/>
        <v>0</v>
      </c>
      <c r="GF126" s="233">
        <f t="shared" si="230"/>
        <v>0</v>
      </c>
      <c r="GG126" s="233">
        <f t="shared" si="231"/>
        <v>0</v>
      </c>
      <c r="GH126" s="233">
        <f t="shared" si="232"/>
        <v>0</v>
      </c>
      <c r="GI126" s="233">
        <f t="shared" si="233"/>
        <v>0</v>
      </c>
      <c r="GJ126" s="233">
        <f t="shared" si="234"/>
        <v>0</v>
      </c>
      <c r="GL126" s="139" t="str">
        <f t="shared" si="317"/>
        <v>CPRI - grey_3 Gbps_10-20 km</v>
      </c>
      <c r="GM126" s="310">
        <f t="shared" si="235"/>
        <v>2.1082451909678763</v>
      </c>
      <c r="GN126" s="310">
        <f t="shared" si="236"/>
        <v>1.3242100000000001</v>
      </c>
      <c r="GO126" s="310">
        <f t="shared" si="237"/>
        <v>0</v>
      </c>
      <c r="GP126" s="310">
        <f t="shared" si="238"/>
        <v>0</v>
      </c>
      <c r="GQ126" s="310">
        <f t="shared" si="239"/>
        <v>0</v>
      </c>
      <c r="GR126" s="310">
        <f t="shared" si="240"/>
        <v>0</v>
      </c>
      <c r="GS126" s="310">
        <f t="shared" si="241"/>
        <v>0</v>
      </c>
      <c r="GT126" s="310">
        <f t="shared" si="242"/>
        <v>0</v>
      </c>
      <c r="GU126" s="310">
        <f t="shared" si="243"/>
        <v>0</v>
      </c>
      <c r="GV126" s="310">
        <f t="shared" si="244"/>
        <v>0</v>
      </c>
      <c r="GW126" s="310">
        <f t="shared" si="245"/>
        <v>0</v>
      </c>
      <c r="GY126" s="139" t="str">
        <f t="shared" si="246"/>
        <v>CPRI - grey_3 Gbps_10-20 km</v>
      </c>
      <c r="GZ126" s="307">
        <f>IF(EZ126=0,"",($HE$5*10^-6*Fronthaul!P217*'Lenses &amp; detectors'!EZ126))</f>
        <v>0.63321625489894007</v>
      </c>
      <c r="HA126" s="307">
        <f>IF(FA126=0,"",($HE$5*10^-6*Fronthaul!Q217*'Lenses &amp; detectors'!FA126))</f>
        <v>0.32026739999999998</v>
      </c>
      <c r="HB126" s="307" t="str">
        <f>IF(FB126=0,"",($HE$5*10^-6*Fronthaul!R217*'Lenses &amp; detectors'!FB126))</f>
        <v/>
      </c>
      <c r="HC126" s="307" t="str">
        <f>IF(FC126=0,"",($HE$5*10^-6*Fronthaul!S217*'Lenses &amp; detectors'!FC126))</f>
        <v/>
      </c>
      <c r="HD126" s="307" t="str">
        <f>IF(FD126=0,"",($HE$5*10^-6*Fronthaul!T217*'Lenses &amp; detectors'!FD126))</f>
        <v/>
      </c>
      <c r="HE126" s="307" t="str">
        <f>IF(FE126=0,"",($HE$5*10^-6*Fronthaul!U217*'Lenses &amp; detectors'!FE126))</f>
        <v/>
      </c>
      <c r="HF126" s="307" t="str">
        <f>IF(FF126=0,"",($HE$5*10^-6*Fronthaul!V217*'Lenses &amp; detectors'!FF126))</f>
        <v/>
      </c>
      <c r="HG126" s="307" t="str">
        <f>IF(FG126=0,"",($HE$5*10^-6*Fronthaul!W217*'Lenses &amp; detectors'!FG126))</f>
        <v/>
      </c>
      <c r="HH126" s="307" t="str">
        <f>IF(FH126=0,"",($HE$5*10^-6*Fronthaul!X217*'Lenses &amp; detectors'!FH126))</f>
        <v/>
      </c>
      <c r="HI126" s="307" t="str">
        <f>IF(FI126=0,"",($HE$5*10^-6*Fronthaul!Y217*'Lenses &amp; detectors'!FI126))</f>
        <v/>
      </c>
      <c r="HJ126" s="307" t="str">
        <f>IF(FJ126=0,"",($HE$5*10^-6*Fronthaul!Z217*'Lenses &amp; detectors'!FJ126))</f>
        <v/>
      </c>
      <c r="HL126" s="139" t="str">
        <f t="shared" si="247"/>
        <v>CPRI - grey_3 Gbps_10-20 km</v>
      </c>
      <c r="HM126" s="233">
        <f t="shared" si="248"/>
        <v>3</v>
      </c>
      <c r="HN126" s="233">
        <f t="shared" si="249"/>
        <v>3</v>
      </c>
      <c r="HO126" s="233" t="str">
        <f t="shared" si="250"/>
        <v/>
      </c>
      <c r="HP126" s="233" t="str">
        <f t="shared" si="251"/>
        <v/>
      </c>
      <c r="HQ126" s="233" t="str">
        <f t="shared" si="252"/>
        <v/>
      </c>
      <c r="HR126" s="233" t="str">
        <f t="shared" si="253"/>
        <v/>
      </c>
      <c r="HS126" s="233" t="str">
        <f t="shared" si="254"/>
        <v/>
      </c>
      <c r="HT126" s="233" t="str">
        <f t="shared" si="255"/>
        <v/>
      </c>
      <c r="HU126" s="233" t="str">
        <f t="shared" si="256"/>
        <v/>
      </c>
      <c r="HV126" s="233" t="str">
        <f t="shared" si="257"/>
        <v/>
      </c>
      <c r="HW126" s="233" t="str">
        <f t="shared" si="258"/>
        <v/>
      </c>
      <c r="HY126" s="139" t="str">
        <f t="shared" si="259"/>
        <v>CPRI - grey_3 Gbps_10-20 km</v>
      </c>
      <c r="HZ126" s="233" t="str">
        <f t="shared" si="260"/>
        <v/>
      </c>
      <c r="IA126" s="233" t="str">
        <f t="shared" si="261"/>
        <v/>
      </c>
      <c r="IB126" s="233" t="str">
        <f t="shared" si="262"/>
        <v/>
      </c>
      <c r="IC126" s="233" t="str">
        <f t="shared" si="263"/>
        <v/>
      </c>
      <c r="ID126" s="233" t="str">
        <f t="shared" si="264"/>
        <v/>
      </c>
      <c r="IE126" s="233" t="str">
        <f t="shared" si="265"/>
        <v/>
      </c>
      <c r="IF126" s="233" t="str">
        <f t="shared" si="266"/>
        <v/>
      </c>
      <c r="IG126" s="233" t="str">
        <f t="shared" si="267"/>
        <v/>
      </c>
      <c r="IH126" s="233" t="str">
        <f t="shared" si="268"/>
        <v/>
      </c>
      <c r="II126" s="233" t="str">
        <f t="shared" si="269"/>
        <v/>
      </c>
      <c r="IJ126" s="233" t="str">
        <f t="shared" si="270"/>
        <v/>
      </c>
      <c r="IL126" s="139" t="str">
        <f t="shared" si="271"/>
        <v>CPRI - grey_3 Gbps_10-20 km</v>
      </c>
      <c r="IM126" s="233">
        <f t="shared" si="272"/>
        <v>4.9999999999999991</v>
      </c>
      <c r="IN126" s="233">
        <f t="shared" si="273"/>
        <v>5</v>
      </c>
      <c r="IO126" s="233" t="str">
        <f t="shared" si="274"/>
        <v/>
      </c>
      <c r="IP126" s="233" t="str">
        <f t="shared" si="275"/>
        <v/>
      </c>
      <c r="IQ126" s="233" t="str">
        <f t="shared" si="276"/>
        <v/>
      </c>
      <c r="IR126" s="233" t="str">
        <f t="shared" si="277"/>
        <v/>
      </c>
      <c r="IS126" s="233" t="str">
        <f t="shared" si="278"/>
        <v/>
      </c>
      <c r="IT126" s="233" t="str">
        <f t="shared" si="279"/>
        <v/>
      </c>
      <c r="IU126" s="233" t="str">
        <f t="shared" si="280"/>
        <v/>
      </c>
      <c r="IV126" s="233" t="str">
        <f t="shared" si="281"/>
        <v/>
      </c>
      <c r="IW126" s="233" t="str">
        <f t="shared" si="282"/>
        <v/>
      </c>
      <c r="IY126" s="139" t="str">
        <f t="shared" si="283"/>
        <v>CPRI - grey_3 Gbps_10-20 km</v>
      </c>
      <c r="IZ126" s="233">
        <f t="shared" si="284"/>
        <v>1.5017614118408973</v>
      </c>
      <c r="JA126" s="233">
        <f t="shared" si="285"/>
        <v>1.2092772294424599</v>
      </c>
      <c r="JB126" s="233" t="str">
        <f t="shared" si="286"/>
        <v/>
      </c>
      <c r="JC126" s="233" t="str">
        <f t="shared" si="287"/>
        <v/>
      </c>
      <c r="JD126" s="233" t="str">
        <f t="shared" si="288"/>
        <v/>
      </c>
      <c r="JE126" s="233" t="str">
        <f t="shared" si="289"/>
        <v/>
      </c>
      <c r="JF126" s="233" t="str">
        <f t="shared" si="290"/>
        <v/>
      </c>
      <c r="JG126" s="233" t="str">
        <f t="shared" si="291"/>
        <v/>
      </c>
      <c r="JH126" s="233" t="str">
        <f t="shared" si="292"/>
        <v/>
      </c>
      <c r="JI126" s="233" t="str">
        <f t="shared" si="293"/>
        <v/>
      </c>
      <c r="JJ126" s="233" t="str">
        <f t="shared" si="294"/>
        <v/>
      </c>
    </row>
    <row r="127" spans="1:270">
      <c r="A127" s="218" t="s">
        <v>85</v>
      </c>
      <c r="B127" s="139" t="str">
        <f>'DML EML split'!B127</f>
        <v>CPRI - grey_6 Gbps_≤ 0.5 km</v>
      </c>
      <c r="C127" s="210">
        <f>Fronthaul!C83</f>
        <v>0</v>
      </c>
      <c r="D127" s="210">
        <f>Fronthaul!D83</f>
        <v>0</v>
      </c>
      <c r="E127" s="210">
        <f>Fronthaul!E83</f>
        <v>0</v>
      </c>
      <c r="F127" s="210">
        <f>Fronthaul!F83</f>
        <v>0</v>
      </c>
      <c r="G127" s="210">
        <f>Fronthaul!G83</f>
        <v>0</v>
      </c>
      <c r="H127" s="210">
        <f>Fronthaul!H83</f>
        <v>0</v>
      </c>
      <c r="I127" s="210">
        <f>Fronthaul!I83</f>
        <v>0</v>
      </c>
      <c r="J127" s="210">
        <f>Fronthaul!J83</f>
        <v>0</v>
      </c>
      <c r="K127" s="210">
        <f>Fronthaul!K83</f>
        <v>0</v>
      </c>
      <c r="L127" s="210">
        <f>Fronthaul!L83</f>
        <v>0</v>
      </c>
      <c r="M127" s="210">
        <f>Fronthaul!M83</f>
        <v>0</v>
      </c>
      <c r="O127" s="139" t="str">
        <f t="shared" si="173"/>
        <v>CPRI - grey_6 Gbps_≤ 0.5 km</v>
      </c>
      <c r="P127" s="210">
        <f>Fronthaul!C116</f>
        <v>0</v>
      </c>
      <c r="Q127" s="210">
        <f>Fronthaul!D116</f>
        <v>0</v>
      </c>
      <c r="R127" s="210">
        <f>Fronthaul!E116</f>
        <v>0</v>
      </c>
      <c r="S127" s="210">
        <f>Fronthaul!F116</f>
        <v>0</v>
      </c>
      <c r="T127" s="210">
        <f>Fronthaul!G116</f>
        <v>0</v>
      </c>
      <c r="U127" s="210">
        <f>Fronthaul!H116</f>
        <v>0</v>
      </c>
      <c r="V127" s="210">
        <f>Fronthaul!I116</f>
        <v>0</v>
      </c>
      <c r="W127" s="210">
        <f>Fronthaul!J116</f>
        <v>0</v>
      </c>
      <c r="X127" s="210">
        <f>Fronthaul!K116</f>
        <v>0</v>
      </c>
      <c r="Y127" s="210">
        <f>Fronthaul!L116</f>
        <v>0</v>
      </c>
      <c r="Z127" s="210">
        <f>Fronthaul!M116</f>
        <v>0</v>
      </c>
      <c r="AB127" s="139" t="str">
        <f t="shared" si="174"/>
        <v>CPRI - grey_6 Gbps_≤ 0.5 km</v>
      </c>
      <c r="AC127" s="210">
        <f>Fronthaul!C50</f>
        <v>0</v>
      </c>
      <c r="AD127" s="210">
        <f>Fronthaul!D50</f>
        <v>0</v>
      </c>
      <c r="AE127" s="210">
        <f>Fronthaul!E50</f>
        <v>0</v>
      </c>
      <c r="AF127" s="210">
        <f>Fronthaul!F50</f>
        <v>0</v>
      </c>
      <c r="AG127" s="210">
        <f>Fronthaul!G50</f>
        <v>0</v>
      </c>
      <c r="AH127" s="210">
        <f>Fronthaul!H50</f>
        <v>0</v>
      </c>
      <c r="AI127" s="210">
        <f>Fronthaul!I50</f>
        <v>0</v>
      </c>
      <c r="AJ127" s="210">
        <f>Fronthaul!J50</f>
        <v>0</v>
      </c>
      <c r="AK127" s="210">
        <f>Fronthaul!K50</f>
        <v>0</v>
      </c>
      <c r="AL127" s="210">
        <f>Fronthaul!L50</f>
        <v>0</v>
      </c>
      <c r="AM127" s="210">
        <f>Fronthaul!M50</f>
        <v>0</v>
      </c>
      <c r="AO127" s="139" t="str">
        <f t="shared" si="175"/>
        <v>CPRI - grey_6 Gbps_≤ 0.5 km</v>
      </c>
      <c r="AP127" s="210">
        <f>Fronthaul!C149</f>
        <v>2131377</v>
      </c>
      <c r="AQ127" s="210">
        <f>Fronthaul!D149</f>
        <v>2835681</v>
      </c>
      <c r="AR127" s="210">
        <f>Fronthaul!E149</f>
        <v>0</v>
      </c>
      <c r="AS127" s="210">
        <f>Fronthaul!F149</f>
        <v>0</v>
      </c>
      <c r="AT127" s="210">
        <f>Fronthaul!G149</f>
        <v>0</v>
      </c>
      <c r="AU127" s="210">
        <f>Fronthaul!H149</f>
        <v>0</v>
      </c>
      <c r="AV127" s="210">
        <f>Fronthaul!I149</f>
        <v>0</v>
      </c>
      <c r="AW127" s="210">
        <f>Fronthaul!J149</f>
        <v>0</v>
      </c>
      <c r="AX127" s="210">
        <f>Fronthaul!K149</f>
        <v>0</v>
      </c>
      <c r="AY127" s="210">
        <f>Fronthaul!L149</f>
        <v>0</v>
      </c>
      <c r="AZ127" s="210">
        <f>Fronthaul!M149</f>
        <v>0</v>
      </c>
      <c r="BB127" s="139" t="str">
        <f t="shared" si="176"/>
        <v>CPRI - grey_6 Gbps_≤ 0.5 km</v>
      </c>
      <c r="BC127" s="210">
        <f>Fronthaul!C182</f>
        <v>0</v>
      </c>
      <c r="BD127" s="210">
        <f>Fronthaul!D182</f>
        <v>0</v>
      </c>
      <c r="BE127" s="210">
        <f>Fronthaul!E182</f>
        <v>0</v>
      </c>
      <c r="BF127" s="210">
        <f>Fronthaul!F182</f>
        <v>0</v>
      </c>
      <c r="BG127" s="210">
        <f>Fronthaul!G182</f>
        <v>0</v>
      </c>
      <c r="BH127" s="210">
        <f>Fronthaul!H182</f>
        <v>0</v>
      </c>
      <c r="BI127" s="210">
        <f>Fronthaul!I182</f>
        <v>0</v>
      </c>
      <c r="BJ127" s="210">
        <f>Fronthaul!J182</f>
        <v>0</v>
      </c>
      <c r="BK127" s="210">
        <f>Fronthaul!K182</f>
        <v>0</v>
      </c>
      <c r="BL127" s="210">
        <f>Fronthaul!L182</f>
        <v>0</v>
      </c>
      <c r="BM127" s="210">
        <f>Fronthaul!M182</f>
        <v>0</v>
      </c>
      <c r="BO127" s="139" t="str">
        <f t="shared" si="177"/>
        <v>CPRI - grey_6 Gbps_≤ 0.5 km</v>
      </c>
      <c r="BP127" s="272"/>
      <c r="BQ127" s="272"/>
      <c r="BR127" s="272"/>
      <c r="BS127" s="272"/>
      <c r="BT127" s="272"/>
      <c r="BU127" s="272"/>
      <c r="BV127" s="272"/>
      <c r="BW127" s="272"/>
      <c r="BX127" s="272"/>
      <c r="BY127" s="272"/>
      <c r="BZ127" s="272"/>
      <c r="CB127" s="139" t="str">
        <f t="shared" si="178"/>
        <v>CPRI - grey_6 Gbps_≤ 0.5 km</v>
      </c>
      <c r="CC127" s="272"/>
      <c r="CD127" s="272"/>
      <c r="CE127" s="272"/>
      <c r="CF127" s="272"/>
      <c r="CG127" s="272"/>
      <c r="CH127" s="272"/>
      <c r="CI127" s="272"/>
      <c r="CJ127" s="272"/>
      <c r="CK127" s="272"/>
      <c r="CL127" s="272"/>
      <c r="CM127" s="272"/>
      <c r="CN127" s="214"/>
      <c r="CP127" s="270"/>
      <c r="CQ127" s="270"/>
      <c r="CR127" s="301"/>
      <c r="CS127" s="295"/>
      <c r="CT127" s="270"/>
      <c r="CU127" s="301"/>
      <c r="CV127" s="295"/>
      <c r="CW127" s="270"/>
      <c r="CX127" s="278"/>
      <c r="CY127" s="285">
        <v>2</v>
      </c>
      <c r="CZ127" s="265">
        <v>0</v>
      </c>
      <c r="DA127" s="279">
        <v>1</v>
      </c>
      <c r="DB127" s="284"/>
      <c r="DC127" s="270"/>
      <c r="DD127" s="301"/>
      <c r="DE127" s="295"/>
      <c r="DF127" s="270"/>
      <c r="DG127" s="278"/>
      <c r="DH127" s="284"/>
      <c r="DI127" s="270"/>
      <c r="DJ127" s="270"/>
      <c r="DL127" s="139" t="str">
        <f t="shared" si="312"/>
        <v>CPRI - grey_6 Gbps_≤ 0.5 km</v>
      </c>
      <c r="DM127" s="210">
        <f t="shared" si="179"/>
        <v>0</v>
      </c>
      <c r="DN127" s="210">
        <f t="shared" si="180"/>
        <v>0</v>
      </c>
      <c r="DO127" s="210">
        <f t="shared" si="181"/>
        <v>0</v>
      </c>
      <c r="DP127" s="210">
        <f t="shared" si="182"/>
        <v>0</v>
      </c>
      <c r="DQ127" s="210">
        <f t="shared" si="183"/>
        <v>0</v>
      </c>
      <c r="DR127" s="210">
        <f t="shared" si="184"/>
        <v>0</v>
      </c>
      <c r="DS127" s="210">
        <f t="shared" si="185"/>
        <v>0</v>
      </c>
      <c r="DT127" s="210">
        <f t="shared" si="186"/>
        <v>0</v>
      </c>
      <c r="DU127" s="210">
        <f t="shared" si="187"/>
        <v>0</v>
      </c>
      <c r="DV127" s="210">
        <f t="shared" si="188"/>
        <v>0</v>
      </c>
      <c r="DW127" s="210">
        <f t="shared" si="189"/>
        <v>0</v>
      </c>
      <c r="DY127" s="139" t="str">
        <f t="shared" si="313"/>
        <v>CPRI - grey_6 Gbps_≤ 0.5 km</v>
      </c>
      <c r="DZ127" s="210">
        <f t="shared" si="190"/>
        <v>4262754</v>
      </c>
      <c r="EA127" s="210">
        <f t="shared" si="191"/>
        <v>5671362</v>
      </c>
      <c r="EB127" s="210">
        <f t="shared" si="192"/>
        <v>0</v>
      </c>
      <c r="EC127" s="210">
        <f t="shared" si="193"/>
        <v>0</v>
      </c>
      <c r="ED127" s="210">
        <f t="shared" si="194"/>
        <v>0</v>
      </c>
      <c r="EE127" s="210">
        <f t="shared" si="195"/>
        <v>0</v>
      </c>
      <c r="EF127" s="210">
        <f t="shared" si="196"/>
        <v>0</v>
      </c>
      <c r="EG127" s="210">
        <f t="shared" si="197"/>
        <v>0</v>
      </c>
      <c r="EH127" s="210">
        <f t="shared" si="198"/>
        <v>0</v>
      </c>
      <c r="EI127" s="210">
        <f t="shared" si="199"/>
        <v>0</v>
      </c>
      <c r="EJ127" s="210">
        <f t="shared" si="200"/>
        <v>0</v>
      </c>
      <c r="EL127" s="139" t="str">
        <f t="shared" si="314"/>
        <v>CPRI - grey_6 Gbps_≤ 0.5 km</v>
      </c>
      <c r="EM127" s="210">
        <f t="shared" si="201"/>
        <v>0</v>
      </c>
      <c r="EN127" s="210">
        <f t="shared" si="202"/>
        <v>0</v>
      </c>
      <c r="EO127" s="210">
        <f t="shared" si="203"/>
        <v>0</v>
      </c>
      <c r="EP127" s="210">
        <f t="shared" si="204"/>
        <v>0</v>
      </c>
      <c r="EQ127" s="210">
        <f t="shared" si="205"/>
        <v>0</v>
      </c>
      <c r="ER127" s="210">
        <f t="shared" si="206"/>
        <v>0</v>
      </c>
      <c r="ES127" s="210">
        <f t="shared" si="207"/>
        <v>0</v>
      </c>
      <c r="ET127" s="210">
        <f t="shared" si="208"/>
        <v>0</v>
      </c>
      <c r="EU127" s="210">
        <f t="shared" si="209"/>
        <v>0</v>
      </c>
      <c r="EV127" s="210">
        <f t="shared" si="210"/>
        <v>0</v>
      </c>
      <c r="EW127" s="210">
        <f t="shared" si="211"/>
        <v>0</v>
      </c>
      <c r="EY127" s="139" t="str">
        <f t="shared" si="212"/>
        <v>CPRI - grey_6 Gbps_≤ 0.5 km</v>
      </c>
      <c r="EZ127" s="210">
        <f t="shared" si="298"/>
        <v>2131377</v>
      </c>
      <c r="FA127" s="210">
        <f t="shared" si="299"/>
        <v>2835681</v>
      </c>
      <c r="FB127" s="210">
        <f t="shared" si="300"/>
        <v>0</v>
      </c>
      <c r="FC127" s="210">
        <f t="shared" si="301"/>
        <v>0</v>
      </c>
      <c r="FD127" s="210">
        <f t="shared" si="302"/>
        <v>0</v>
      </c>
      <c r="FE127" s="210">
        <f t="shared" si="303"/>
        <v>0</v>
      </c>
      <c r="FF127" s="210">
        <f t="shared" si="304"/>
        <v>0</v>
      </c>
      <c r="FG127" s="210">
        <f t="shared" si="305"/>
        <v>0</v>
      </c>
      <c r="FH127" s="210">
        <f t="shared" si="306"/>
        <v>0</v>
      </c>
      <c r="FI127" s="210">
        <f t="shared" si="307"/>
        <v>0</v>
      </c>
      <c r="FJ127" s="210">
        <f t="shared" si="308"/>
        <v>0</v>
      </c>
      <c r="FL127" s="139" t="str">
        <f t="shared" si="315"/>
        <v>CPRI - grey_6 Gbps_≤ 0.5 km</v>
      </c>
      <c r="FM127" s="233">
        <f t="shared" si="213"/>
        <v>0</v>
      </c>
      <c r="FN127" s="233">
        <f t="shared" si="214"/>
        <v>0</v>
      </c>
      <c r="FO127" s="233">
        <f t="shared" si="215"/>
        <v>0</v>
      </c>
      <c r="FP127" s="233">
        <f t="shared" si="216"/>
        <v>0</v>
      </c>
      <c r="FQ127" s="233">
        <f t="shared" si="217"/>
        <v>0</v>
      </c>
      <c r="FR127" s="233">
        <f t="shared" si="218"/>
        <v>0</v>
      </c>
      <c r="FS127" s="233">
        <f t="shared" si="219"/>
        <v>0</v>
      </c>
      <c r="FT127" s="233">
        <f t="shared" si="220"/>
        <v>0</v>
      </c>
      <c r="FU127" s="233">
        <f t="shared" si="221"/>
        <v>0</v>
      </c>
      <c r="FV127" s="233">
        <f t="shared" si="222"/>
        <v>0</v>
      </c>
      <c r="FW127" s="233">
        <f t="shared" si="223"/>
        <v>0</v>
      </c>
      <c r="FY127" s="139" t="str">
        <f t="shared" si="316"/>
        <v>CPRI - grey_6 Gbps_≤ 0.5 km</v>
      </c>
      <c r="FZ127" s="233">
        <f t="shared" si="224"/>
        <v>2.1313770000000001</v>
      </c>
      <c r="GA127" s="233">
        <f t="shared" si="225"/>
        <v>2.8356810000000001</v>
      </c>
      <c r="GB127" s="233">
        <f t="shared" si="226"/>
        <v>0</v>
      </c>
      <c r="GC127" s="233">
        <f t="shared" si="227"/>
        <v>0</v>
      </c>
      <c r="GD127" s="233">
        <f t="shared" si="228"/>
        <v>0</v>
      </c>
      <c r="GE127" s="233">
        <f t="shared" si="229"/>
        <v>0</v>
      </c>
      <c r="GF127" s="233">
        <f t="shared" si="230"/>
        <v>0</v>
      </c>
      <c r="GG127" s="233">
        <f t="shared" si="231"/>
        <v>0</v>
      </c>
      <c r="GH127" s="233">
        <f t="shared" si="232"/>
        <v>0</v>
      </c>
      <c r="GI127" s="233">
        <f t="shared" si="233"/>
        <v>0</v>
      </c>
      <c r="GJ127" s="233">
        <f t="shared" si="234"/>
        <v>0</v>
      </c>
      <c r="GL127" s="139" t="str">
        <f t="shared" si="317"/>
        <v>CPRI - grey_6 Gbps_≤ 0.5 km</v>
      </c>
      <c r="GM127" s="310">
        <f t="shared" si="235"/>
        <v>0</v>
      </c>
      <c r="GN127" s="310">
        <f t="shared" si="236"/>
        <v>0</v>
      </c>
      <c r="GO127" s="310">
        <f t="shared" si="237"/>
        <v>0</v>
      </c>
      <c r="GP127" s="310">
        <f t="shared" si="238"/>
        <v>0</v>
      </c>
      <c r="GQ127" s="310">
        <f t="shared" si="239"/>
        <v>0</v>
      </c>
      <c r="GR127" s="310">
        <f t="shared" si="240"/>
        <v>0</v>
      </c>
      <c r="GS127" s="310">
        <f t="shared" si="241"/>
        <v>0</v>
      </c>
      <c r="GT127" s="310">
        <f t="shared" si="242"/>
        <v>0</v>
      </c>
      <c r="GU127" s="310">
        <f t="shared" si="243"/>
        <v>0</v>
      </c>
      <c r="GV127" s="310">
        <f t="shared" si="244"/>
        <v>0</v>
      </c>
      <c r="GW127" s="310">
        <f t="shared" si="245"/>
        <v>0</v>
      </c>
      <c r="GY127" s="139" t="str">
        <f t="shared" si="246"/>
        <v>CPRI - grey_6 Gbps_≤ 0.5 km</v>
      </c>
      <c r="GZ127" s="307">
        <f>IF(EZ127=0,"",($HE$5*10^-6*Fronthaul!P218*'Lenses &amp; detectors'!EZ127))</f>
        <v>1.8598612312500009</v>
      </c>
      <c r="HA127" s="307">
        <f>IF(FA127=0,"",($HE$5*10^-6*Fronthaul!Q218*'Lenses &amp; detectors'!FA127))</f>
        <v>1.7825158124999998</v>
      </c>
      <c r="HB127" s="307" t="str">
        <f>IF(FB127=0,"",($HE$5*10^-6*Fronthaul!R218*'Lenses &amp; detectors'!FB127))</f>
        <v/>
      </c>
      <c r="HC127" s="307" t="str">
        <f>IF(FC127=0,"",($HE$5*10^-6*Fronthaul!S218*'Lenses &amp; detectors'!FC127))</f>
        <v/>
      </c>
      <c r="HD127" s="307" t="str">
        <f>IF(FD127=0,"",($HE$5*10^-6*Fronthaul!T218*'Lenses &amp; detectors'!FD127))</f>
        <v/>
      </c>
      <c r="HE127" s="307" t="str">
        <f>IF(FE127=0,"",($HE$5*10^-6*Fronthaul!U218*'Lenses &amp; detectors'!FE127))</f>
        <v/>
      </c>
      <c r="HF127" s="307" t="str">
        <f>IF(FF127=0,"",($HE$5*10^-6*Fronthaul!V218*'Lenses &amp; detectors'!FF127))</f>
        <v/>
      </c>
      <c r="HG127" s="307" t="str">
        <f>IF(FG127=0,"",($HE$5*10^-6*Fronthaul!W218*'Lenses &amp; detectors'!FG127))</f>
        <v/>
      </c>
      <c r="HH127" s="307" t="str">
        <f>IF(FH127=0,"",($HE$5*10^-6*Fronthaul!X218*'Lenses &amp; detectors'!FH127))</f>
        <v/>
      </c>
      <c r="HI127" s="307" t="str">
        <f>IF(FI127=0,"",($HE$5*10^-6*Fronthaul!Y218*'Lenses &amp; detectors'!FI127))</f>
        <v/>
      </c>
      <c r="HJ127" s="307" t="str">
        <f>IF(FJ127=0,"",($HE$5*10^-6*Fronthaul!Z218*'Lenses &amp; detectors'!FJ127))</f>
        <v/>
      </c>
      <c r="HL127" s="139" t="str">
        <f t="shared" si="247"/>
        <v>CPRI - grey_6 Gbps_≤ 0.5 km</v>
      </c>
      <c r="HM127" s="233" t="str">
        <f t="shared" si="248"/>
        <v/>
      </c>
      <c r="HN127" s="233" t="str">
        <f t="shared" si="249"/>
        <v/>
      </c>
      <c r="HO127" s="233" t="str">
        <f t="shared" si="250"/>
        <v/>
      </c>
      <c r="HP127" s="233" t="str">
        <f t="shared" si="251"/>
        <v/>
      </c>
      <c r="HQ127" s="233" t="str">
        <f t="shared" si="252"/>
        <v/>
      </c>
      <c r="HR127" s="233" t="str">
        <f t="shared" si="253"/>
        <v/>
      </c>
      <c r="HS127" s="233" t="str">
        <f t="shared" si="254"/>
        <v/>
      </c>
      <c r="HT127" s="233" t="str">
        <f t="shared" si="255"/>
        <v/>
      </c>
      <c r="HU127" s="233" t="str">
        <f t="shared" si="256"/>
        <v/>
      </c>
      <c r="HV127" s="233" t="str">
        <f t="shared" si="257"/>
        <v/>
      </c>
      <c r="HW127" s="233" t="str">
        <f t="shared" si="258"/>
        <v/>
      </c>
      <c r="HY127" s="139" t="str">
        <f t="shared" si="259"/>
        <v>CPRI - grey_6 Gbps_≤ 0.5 km</v>
      </c>
      <c r="HZ127" s="233">
        <f t="shared" si="260"/>
        <v>0.5</v>
      </c>
      <c r="IA127" s="233">
        <f t="shared" si="261"/>
        <v>0.5</v>
      </c>
      <c r="IB127" s="233" t="str">
        <f t="shared" si="262"/>
        <v/>
      </c>
      <c r="IC127" s="233" t="str">
        <f t="shared" si="263"/>
        <v/>
      </c>
      <c r="ID127" s="233" t="str">
        <f t="shared" si="264"/>
        <v/>
      </c>
      <c r="IE127" s="233" t="str">
        <f t="shared" si="265"/>
        <v/>
      </c>
      <c r="IF127" s="233" t="str">
        <f t="shared" si="266"/>
        <v/>
      </c>
      <c r="IG127" s="233" t="str">
        <f t="shared" si="267"/>
        <v/>
      </c>
      <c r="IH127" s="233" t="str">
        <f t="shared" si="268"/>
        <v/>
      </c>
      <c r="II127" s="233" t="str">
        <f t="shared" si="269"/>
        <v/>
      </c>
      <c r="IJ127" s="233" t="str">
        <f t="shared" si="270"/>
        <v/>
      </c>
      <c r="IL127" s="139" t="str">
        <f t="shared" si="271"/>
        <v>CPRI - grey_6 Gbps_≤ 0.5 km</v>
      </c>
      <c r="IM127" s="233" t="str">
        <f t="shared" si="272"/>
        <v/>
      </c>
      <c r="IN127" s="233" t="str">
        <f t="shared" si="273"/>
        <v/>
      </c>
      <c r="IO127" s="233" t="str">
        <f t="shared" si="274"/>
        <v/>
      </c>
      <c r="IP127" s="233" t="str">
        <f t="shared" si="275"/>
        <v/>
      </c>
      <c r="IQ127" s="233" t="str">
        <f t="shared" si="276"/>
        <v/>
      </c>
      <c r="IR127" s="233" t="str">
        <f t="shared" si="277"/>
        <v/>
      </c>
      <c r="IS127" s="233" t="str">
        <f t="shared" si="278"/>
        <v/>
      </c>
      <c r="IT127" s="233" t="str">
        <f t="shared" si="279"/>
        <v/>
      </c>
      <c r="IU127" s="233" t="str">
        <f t="shared" si="280"/>
        <v/>
      </c>
      <c r="IV127" s="233" t="str">
        <f t="shared" si="281"/>
        <v/>
      </c>
      <c r="IW127" s="233" t="str">
        <f t="shared" si="282"/>
        <v/>
      </c>
      <c r="IY127" s="139" t="str">
        <f t="shared" si="283"/>
        <v>CPRI - grey_6 Gbps_≤ 0.5 km</v>
      </c>
      <c r="IZ127" s="233">
        <f t="shared" si="284"/>
        <v>0.87261016293691862</v>
      </c>
      <c r="JA127" s="233">
        <f t="shared" si="285"/>
        <v>0.62860237540823516</v>
      </c>
      <c r="JB127" s="233" t="str">
        <f t="shared" si="286"/>
        <v/>
      </c>
      <c r="JC127" s="233" t="str">
        <f t="shared" si="287"/>
        <v/>
      </c>
      <c r="JD127" s="233" t="str">
        <f t="shared" si="288"/>
        <v/>
      </c>
      <c r="JE127" s="233" t="str">
        <f t="shared" si="289"/>
        <v/>
      </c>
      <c r="JF127" s="233" t="str">
        <f t="shared" si="290"/>
        <v/>
      </c>
      <c r="JG127" s="233" t="str">
        <f t="shared" si="291"/>
        <v/>
      </c>
      <c r="JH127" s="233" t="str">
        <f t="shared" si="292"/>
        <v/>
      </c>
      <c r="JI127" s="233" t="str">
        <f t="shared" si="293"/>
        <v/>
      </c>
      <c r="JJ127" s="233" t="str">
        <f t="shared" si="294"/>
        <v/>
      </c>
    </row>
    <row r="128" spans="1:270">
      <c r="A128" s="218" t="s">
        <v>85</v>
      </c>
      <c r="B128" s="139" t="str">
        <f>'DML EML split'!B128</f>
        <v>CPRI - grey_6 Gbps_&gt;0.5-10 km</v>
      </c>
      <c r="C128" s="210">
        <f>Fronthaul!C84</f>
        <v>2175371</v>
      </c>
      <c r="D128" s="210">
        <f>Fronthaul!D84</f>
        <v>2485503.5</v>
      </c>
      <c r="E128" s="210">
        <f>Fronthaul!E84</f>
        <v>0</v>
      </c>
      <c r="F128" s="210">
        <f>Fronthaul!F84</f>
        <v>0</v>
      </c>
      <c r="G128" s="210">
        <f>Fronthaul!G84</f>
        <v>0</v>
      </c>
      <c r="H128" s="210">
        <f>Fronthaul!H84</f>
        <v>0</v>
      </c>
      <c r="I128" s="210">
        <f>Fronthaul!I84</f>
        <v>0</v>
      </c>
      <c r="J128" s="210">
        <f>Fronthaul!J84</f>
        <v>0</v>
      </c>
      <c r="K128" s="210">
        <f>Fronthaul!K84</f>
        <v>0</v>
      </c>
      <c r="L128" s="210">
        <f>Fronthaul!L84</f>
        <v>0</v>
      </c>
      <c r="M128" s="210">
        <f>Fronthaul!M84</f>
        <v>0</v>
      </c>
      <c r="O128" s="139" t="str">
        <f t="shared" si="173"/>
        <v>CPRI - grey_6 Gbps_&gt;0.5-10 km</v>
      </c>
      <c r="P128" s="210">
        <f>Fronthaul!C117</f>
        <v>0</v>
      </c>
      <c r="Q128" s="210">
        <f>Fronthaul!D117</f>
        <v>0</v>
      </c>
      <c r="R128" s="210">
        <f>Fronthaul!E117</f>
        <v>0</v>
      </c>
      <c r="S128" s="210">
        <f>Fronthaul!F117</f>
        <v>0</v>
      </c>
      <c r="T128" s="210">
        <f>Fronthaul!G117</f>
        <v>0</v>
      </c>
      <c r="U128" s="210">
        <f>Fronthaul!H117</f>
        <v>0</v>
      </c>
      <c r="V128" s="210">
        <f>Fronthaul!I117</f>
        <v>0</v>
      </c>
      <c r="W128" s="210">
        <f>Fronthaul!J117</f>
        <v>0</v>
      </c>
      <c r="X128" s="210">
        <f>Fronthaul!K117</f>
        <v>0</v>
      </c>
      <c r="Y128" s="210">
        <f>Fronthaul!L117</f>
        <v>0</v>
      </c>
      <c r="Z128" s="210">
        <f>Fronthaul!M117</f>
        <v>0</v>
      </c>
      <c r="AB128" s="139" t="str">
        <f t="shared" si="174"/>
        <v>CPRI - grey_6 Gbps_&gt;0.5-10 km</v>
      </c>
      <c r="AC128" s="210">
        <f>Fronthaul!C51</f>
        <v>0</v>
      </c>
      <c r="AD128" s="210">
        <f>Fronthaul!D51</f>
        <v>0</v>
      </c>
      <c r="AE128" s="210">
        <f>Fronthaul!E51</f>
        <v>0</v>
      </c>
      <c r="AF128" s="210">
        <f>Fronthaul!F51</f>
        <v>0</v>
      </c>
      <c r="AG128" s="210">
        <f>Fronthaul!G51</f>
        <v>0</v>
      </c>
      <c r="AH128" s="210">
        <f>Fronthaul!H51</f>
        <v>0</v>
      </c>
      <c r="AI128" s="210">
        <f>Fronthaul!I51</f>
        <v>0</v>
      </c>
      <c r="AJ128" s="210">
        <f>Fronthaul!J51</f>
        <v>0</v>
      </c>
      <c r="AK128" s="210">
        <f>Fronthaul!K51</f>
        <v>0</v>
      </c>
      <c r="AL128" s="210">
        <f>Fronthaul!L51</f>
        <v>0</v>
      </c>
      <c r="AM128" s="210">
        <f>Fronthaul!M51</f>
        <v>0</v>
      </c>
      <c r="AO128" s="139" t="str">
        <f t="shared" si="175"/>
        <v>CPRI - grey_6 Gbps_&gt;0.5-10 km</v>
      </c>
      <c r="AP128" s="210">
        <f>Fronthaul!C150</f>
        <v>0</v>
      </c>
      <c r="AQ128" s="210">
        <f>Fronthaul!D150</f>
        <v>0</v>
      </c>
      <c r="AR128" s="210">
        <f>Fronthaul!E150</f>
        <v>0</v>
      </c>
      <c r="AS128" s="210">
        <f>Fronthaul!F150</f>
        <v>0</v>
      </c>
      <c r="AT128" s="210">
        <f>Fronthaul!G150</f>
        <v>0</v>
      </c>
      <c r="AU128" s="210">
        <f>Fronthaul!H150</f>
        <v>0</v>
      </c>
      <c r="AV128" s="210">
        <f>Fronthaul!I150</f>
        <v>0</v>
      </c>
      <c r="AW128" s="210">
        <f>Fronthaul!J150</f>
        <v>0</v>
      </c>
      <c r="AX128" s="210">
        <f>Fronthaul!K150</f>
        <v>0</v>
      </c>
      <c r="AY128" s="210">
        <f>Fronthaul!L150</f>
        <v>0</v>
      </c>
      <c r="AZ128" s="210">
        <f>Fronthaul!M150</f>
        <v>0</v>
      </c>
      <c r="BB128" s="139" t="str">
        <f t="shared" si="176"/>
        <v>CPRI - grey_6 Gbps_&gt;0.5-10 km</v>
      </c>
      <c r="BC128" s="210">
        <f>Fronthaul!C183</f>
        <v>0</v>
      </c>
      <c r="BD128" s="210">
        <f>Fronthaul!D183</f>
        <v>0</v>
      </c>
      <c r="BE128" s="210">
        <f>Fronthaul!E183</f>
        <v>0</v>
      </c>
      <c r="BF128" s="210">
        <f>Fronthaul!F183</f>
        <v>0</v>
      </c>
      <c r="BG128" s="210">
        <f>Fronthaul!G183</f>
        <v>0</v>
      </c>
      <c r="BH128" s="210">
        <f>Fronthaul!H183</f>
        <v>0</v>
      </c>
      <c r="BI128" s="210">
        <f>Fronthaul!I183</f>
        <v>0</v>
      </c>
      <c r="BJ128" s="210">
        <f>Fronthaul!J183</f>
        <v>0</v>
      </c>
      <c r="BK128" s="210">
        <f>Fronthaul!K183</f>
        <v>0</v>
      </c>
      <c r="BL128" s="210">
        <f>Fronthaul!L183</f>
        <v>0</v>
      </c>
      <c r="BM128" s="210">
        <f>Fronthaul!M183</f>
        <v>0</v>
      </c>
      <c r="BO128" s="139" t="str">
        <f t="shared" si="177"/>
        <v>CPRI - grey_6 Gbps_&gt;0.5-10 km</v>
      </c>
      <c r="BP128" s="272"/>
      <c r="BQ128" s="272"/>
      <c r="BR128" s="272"/>
      <c r="BS128" s="272"/>
      <c r="BT128" s="272"/>
      <c r="BU128" s="272"/>
      <c r="BV128" s="272"/>
      <c r="BW128" s="272"/>
      <c r="BX128" s="272"/>
      <c r="BY128" s="272"/>
      <c r="BZ128" s="272"/>
      <c r="CB128" s="139" t="str">
        <f t="shared" si="178"/>
        <v>CPRI - grey_6 Gbps_&gt;0.5-10 km</v>
      </c>
      <c r="CC128" s="272"/>
      <c r="CD128" s="272"/>
      <c r="CE128" s="272"/>
      <c r="CF128" s="272"/>
      <c r="CG128" s="272"/>
      <c r="CH128" s="272"/>
      <c r="CI128" s="272"/>
      <c r="CJ128" s="272"/>
      <c r="CK128" s="272"/>
      <c r="CL128" s="272"/>
      <c r="CM128" s="272"/>
      <c r="CN128" s="214"/>
      <c r="CP128" s="293">
        <v>1</v>
      </c>
      <c r="CQ128" s="265">
        <v>1</v>
      </c>
      <c r="CR128" s="300">
        <v>1</v>
      </c>
      <c r="CS128" s="295"/>
      <c r="CT128" s="270"/>
      <c r="CU128" s="301"/>
      <c r="CV128" s="295"/>
      <c r="CW128" s="270"/>
      <c r="CX128" s="278"/>
      <c r="CY128" s="285"/>
      <c r="CZ128" s="265"/>
      <c r="DA128" s="279"/>
      <c r="DB128" s="284"/>
      <c r="DC128" s="270"/>
      <c r="DD128" s="301"/>
      <c r="DE128" s="295"/>
      <c r="DF128" s="270"/>
      <c r="DG128" s="278"/>
      <c r="DH128" s="284"/>
      <c r="DI128" s="270"/>
      <c r="DJ128" s="270"/>
      <c r="DL128" s="139" t="str">
        <f t="shared" si="312"/>
        <v>CPRI - grey_6 Gbps_&gt;0.5-10 km</v>
      </c>
      <c r="DM128" s="210">
        <f t="shared" si="179"/>
        <v>2175371</v>
      </c>
      <c r="DN128" s="210">
        <f t="shared" si="180"/>
        <v>2485503.5</v>
      </c>
      <c r="DO128" s="210">
        <f t="shared" si="181"/>
        <v>0</v>
      </c>
      <c r="DP128" s="210">
        <f t="shared" si="182"/>
        <v>0</v>
      </c>
      <c r="DQ128" s="210">
        <f t="shared" si="183"/>
        <v>0</v>
      </c>
      <c r="DR128" s="210">
        <f t="shared" si="184"/>
        <v>0</v>
      </c>
      <c r="DS128" s="210">
        <f t="shared" si="185"/>
        <v>0</v>
      </c>
      <c r="DT128" s="210">
        <f t="shared" si="186"/>
        <v>0</v>
      </c>
      <c r="DU128" s="210">
        <f t="shared" si="187"/>
        <v>0</v>
      </c>
      <c r="DV128" s="210">
        <f t="shared" si="188"/>
        <v>0</v>
      </c>
      <c r="DW128" s="210">
        <f t="shared" si="189"/>
        <v>0</v>
      </c>
      <c r="DY128" s="139" t="str">
        <f t="shared" si="313"/>
        <v>CPRI - grey_6 Gbps_&gt;0.5-10 km</v>
      </c>
      <c r="DZ128" s="210">
        <f t="shared" si="190"/>
        <v>0</v>
      </c>
      <c r="EA128" s="210">
        <f t="shared" si="191"/>
        <v>0</v>
      </c>
      <c r="EB128" s="210">
        <f t="shared" si="192"/>
        <v>0</v>
      </c>
      <c r="EC128" s="210">
        <f t="shared" si="193"/>
        <v>0</v>
      </c>
      <c r="ED128" s="210">
        <f t="shared" si="194"/>
        <v>0</v>
      </c>
      <c r="EE128" s="210">
        <f t="shared" si="195"/>
        <v>0</v>
      </c>
      <c r="EF128" s="210">
        <f t="shared" si="196"/>
        <v>0</v>
      </c>
      <c r="EG128" s="210">
        <f t="shared" si="197"/>
        <v>0</v>
      </c>
      <c r="EH128" s="210">
        <f t="shared" si="198"/>
        <v>0</v>
      </c>
      <c r="EI128" s="210">
        <f t="shared" si="199"/>
        <v>0</v>
      </c>
      <c r="EJ128" s="210">
        <f t="shared" si="200"/>
        <v>0</v>
      </c>
      <c r="EL128" s="139" t="str">
        <f t="shared" si="314"/>
        <v>CPRI - grey_6 Gbps_&gt;0.5-10 km</v>
      </c>
      <c r="EM128" s="210">
        <f t="shared" si="201"/>
        <v>2175371</v>
      </c>
      <c r="EN128" s="210">
        <f t="shared" si="202"/>
        <v>2485503.5</v>
      </c>
      <c r="EO128" s="210">
        <f t="shared" si="203"/>
        <v>0</v>
      </c>
      <c r="EP128" s="210">
        <f t="shared" si="204"/>
        <v>0</v>
      </c>
      <c r="EQ128" s="210">
        <f t="shared" si="205"/>
        <v>0</v>
      </c>
      <c r="ER128" s="210">
        <f t="shared" si="206"/>
        <v>0</v>
      </c>
      <c r="ES128" s="210">
        <f t="shared" si="207"/>
        <v>0</v>
      </c>
      <c r="ET128" s="210">
        <f t="shared" si="208"/>
        <v>0</v>
      </c>
      <c r="EU128" s="210">
        <f t="shared" si="209"/>
        <v>0</v>
      </c>
      <c r="EV128" s="210">
        <f t="shared" si="210"/>
        <v>0</v>
      </c>
      <c r="EW128" s="210">
        <f t="shared" si="211"/>
        <v>0</v>
      </c>
      <c r="EY128" s="139" t="str">
        <f t="shared" si="212"/>
        <v>CPRI - grey_6 Gbps_&gt;0.5-10 km</v>
      </c>
      <c r="EZ128" s="210">
        <f t="shared" si="298"/>
        <v>2175371</v>
      </c>
      <c r="FA128" s="210">
        <f t="shared" si="299"/>
        <v>2485503.5</v>
      </c>
      <c r="FB128" s="210">
        <f t="shared" si="300"/>
        <v>0</v>
      </c>
      <c r="FC128" s="210">
        <f t="shared" si="301"/>
        <v>0</v>
      </c>
      <c r="FD128" s="210">
        <f t="shared" si="302"/>
        <v>0</v>
      </c>
      <c r="FE128" s="210">
        <f t="shared" si="303"/>
        <v>0</v>
      </c>
      <c r="FF128" s="210">
        <f t="shared" si="304"/>
        <v>0</v>
      </c>
      <c r="FG128" s="210">
        <f t="shared" si="305"/>
        <v>0</v>
      </c>
      <c r="FH128" s="210">
        <f t="shared" si="306"/>
        <v>0</v>
      </c>
      <c r="FI128" s="210">
        <f t="shared" si="307"/>
        <v>0</v>
      </c>
      <c r="FJ128" s="210">
        <f t="shared" si="308"/>
        <v>0</v>
      </c>
      <c r="FL128" s="139" t="str">
        <f t="shared" si="315"/>
        <v>CPRI - grey_6 Gbps_&gt;0.5-10 km</v>
      </c>
      <c r="FM128" s="233">
        <f t="shared" si="213"/>
        <v>6.5261129999999996</v>
      </c>
      <c r="FN128" s="233">
        <f t="shared" si="214"/>
        <v>7.4565105000000003</v>
      </c>
      <c r="FO128" s="233">
        <f t="shared" si="215"/>
        <v>0</v>
      </c>
      <c r="FP128" s="233">
        <f t="shared" si="216"/>
        <v>0</v>
      </c>
      <c r="FQ128" s="233">
        <f t="shared" si="217"/>
        <v>0</v>
      </c>
      <c r="FR128" s="233">
        <f t="shared" si="218"/>
        <v>0</v>
      </c>
      <c r="FS128" s="233">
        <f t="shared" si="219"/>
        <v>0</v>
      </c>
      <c r="FT128" s="233">
        <f t="shared" si="220"/>
        <v>0</v>
      </c>
      <c r="FU128" s="233">
        <f t="shared" si="221"/>
        <v>0</v>
      </c>
      <c r="FV128" s="233">
        <f t="shared" si="222"/>
        <v>0</v>
      </c>
      <c r="FW128" s="233">
        <f t="shared" si="223"/>
        <v>0</v>
      </c>
      <c r="FY128" s="139" t="str">
        <f t="shared" si="316"/>
        <v>CPRI - grey_6 Gbps_&gt;0.5-10 km</v>
      </c>
      <c r="FZ128" s="233">
        <f t="shared" si="224"/>
        <v>0</v>
      </c>
      <c r="GA128" s="233">
        <f t="shared" si="225"/>
        <v>0</v>
      </c>
      <c r="GB128" s="233">
        <f t="shared" si="226"/>
        <v>0</v>
      </c>
      <c r="GC128" s="233">
        <f t="shared" si="227"/>
        <v>0</v>
      </c>
      <c r="GD128" s="233">
        <f t="shared" si="228"/>
        <v>0</v>
      </c>
      <c r="GE128" s="233">
        <f t="shared" si="229"/>
        <v>0</v>
      </c>
      <c r="GF128" s="233">
        <f t="shared" si="230"/>
        <v>0</v>
      </c>
      <c r="GG128" s="233">
        <f t="shared" si="231"/>
        <v>0</v>
      </c>
      <c r="GH128" s="233">
        <f t="shared" si="232"/>
        <v>0</v>
      </c>
      <c r="GI128" s="233">
        <f t="shared" si="233"/>
        <v>0</v>
      </c>
      <c r="GJ128" s="233">
        <f t="shared" si="234"/>
        <v>0</v>
      </c>
      <c r="GL128" s="139" t="str">
        <f t="shared" si="317"/>
        <v>CPRI - grey_6 Gbps_&gt;0.5-10 km</v>
      </c>
      <c r="GM128" s="310">
        <f t="shared" si="235"/>
        <v>10.876855000000001</v>
      </c>
      <c r="GN128" s="310">
        <f t="shared" si="236"/>
        <v>12.4275175</v>
      </c>
      <c r="GO128" s="310">
        <f t="shared" si="237"/>
        <v>0</v>
      </c>
      <c r="GP128" s="310">
        <f t="shared" si="238"/>
        <v>0</v>
      </c>
      <c r="GQ128" s="310">
        <f t="shared" si="239"/>
        <v>0</v>
      </c>
      <c r="GR128" s="310">
        <f t="shared" si="240"/>
        <v>0</v>
      </c>
      <c r="GS128" s="310">
        <f t="shared" si="241"/>
        <v>0</v>
      </c>
      <c r="GT128" s="310">
        <f t="shared" si="242"/>
        <v>0</v>
      </c>
      <c r="GU128" s="310">
        <f t="shared" si="243"/>
        <v>0</v>
      </c>
      <c r="GV128" s="310">
        <f t="shared" si="244"/>
        <v>0</v>
      </c>
      <c r="GW128" s="310">
        <f t="shared" si="245"/>
        <v>0</v>
      </c>
      <c r="GY128" s="139" t="str">
        <f t="shared" si="246"/>
        <v>CPRI - grey_6 Gbps_&gt;0.5-10 km</v>
      </c>
      <c r="GZ128" s="307">
        <f>IF(EZ128=0,"",($HE$5*10^-6*Fronthaul!P219*'Lenses &amp; detectors'!EZ128))</f>
        <v>2.2363610507299265</v>
      </c>
      <c r="HA128" s="307">
        <f>IF(FA128=0,"",($HE$5*10^-6*Fronthaul!Q219*'Lenses &amp; detectors'!FA128))</f>
        <v>2.073297037500001</v>
      </c>
      <c r="HB128" s="307" t="str">
        <f>IF(FB128=0,"",($HE$5*10^-6*Fronthaul!R219*'Lenses &amp; detectors'!FB128))</f>
        <v/>
      </c>
      <c r="HC128" s="307" t="str">
        <f>IF(FC128=0,"",($HE$5*10^-6*Fronthaul!S219*'Lenses &amp; detectors'!FC128))</f>
        <v/>
      </c>
      <c r="HD128" s="307" t="str">
        <f>IF(FD128=0,"",($HE$5*10^-6*Fronthaul!T219*'Lenses &amp; detectors'!FD128))</f>
        <v/>
      </c>
      <c r="HE128" s="307" t="str">
        <f>IF(FE128=0,"",($HE$5*10^-6*Fronthaul!U219*'Lenses &amp; detectors'!FE128))</f>
        <v/>
      </c>
      <c r="HF128" s="307" t="str">
        <f>IF(FF128=0,"",($HE$5*10^-6*Fronthaul!V219*'Lenses &amp; detectors'!FF128))</f>
        <v/>
      </c>
      <c r="HG128" s="307" t="str">
        <f>IF(FG128=0,"",($HE$5*10^-6*Fronthaul!W219*'Lenses &amp; detectors'!FG128))</f>
        <v/>
      </c>
      <c r="HH128" s="307" t="str">
        <f>IF(FH128=0,"",($HE$5*10^-6*Fronthaul!X219*'Lenses &amp; detectors'!FH128))</f>
        <v/>
      </c>
      <c r="HI128" s="307" t="str">
        <f>IF(FI128=0,"",($HE$5*10^-6*Fronthaul!Y219*'Lenses &amp; detectors'!FI128))</f>
        <v/>
      </c>
      <c r="HJ128" s="307" t="str">
        <f>IF(FJ128=0,"",($HE$5*10^-6*Fronthaul!Z219*'Lenses &amp; detectors'!FJ128))</f>
        <v/>
      </c>
      <c r="HL128" s="139" t="str">
        <f t="shared" si="247"/>
        <v>CPRI - grey_6 Gbps_&gt;0.5-10 km</v>
      </c>
      <c r="HM128" s="233">
        <f t="shared" si="248"/>
        <v>3</v>
      </c>
      <c r="HN128" s="233">
        <f t="shared" si="249"/>
        <v>3</v>
      </c>
      <c r="HO128" s="233" t="str">
        <f t="shared" si="250"/>
        <v/>
      </c>
      <c r="HP128" s="233" t="str">
        <f t="shared" si="251"/>
        <v/>
      </c>
      <c r="HQ128" s="233" t="str">
        <f t="shared" si="252"/>
        <v/>
      </c>
      <c r="HR128" s="233" t="str">
        <f t="shared" si="253"/>
        <v/>
      </c>
      <c r="HS128" s="233" t="str">
        <f t="shared" si="254"/>
        <v/>
      </c>
      <c r="HT128" s="233" t="str">
        <f t="shared" si="255"/>
        <v/>
      </c>
      <c r="HU128" s="233" t="str">
        <f t="shared" si="256"/>
        <v/>
      </c>
      <c r="HV128" s="233" t="str">
        <f t="shared" si="257"/>
        <v/>
      </c>
      <c r="HW128" s="233" t="str">
        <f t="shared" si="258"/>
        <v/>
      </c>
      <c r="HY128" s="139" t="str">
        <f t="shared" si="259"/>
        <v>CPRI - grey_6 Gbps_&gt;0.5-10 km</v>
      </c>
      <c r="HZ128" s="233" t="str">
        <f t="shared" si="260"/>
        <v/>
      </c>
      <c r="IA128" s="233" t="str">
        <f t="shared" si="261"/>
        <v/>
      </c>
      <c r="IB128" s="233" t="str">
        <f t="shared" si="262"/>
        <v/>
      </c>
      <c r="IC128" s="233" t="str">
        <f t="shared" si="263"/>
        <v/>
      </c>
      <c r="ID128" s="233" t="str">
        <f t="shared" si="264"/>
        <v/>
      </c>
      <c r="IE128" s="233" t="str">
        <f t="shared" si="265"/>
        <v/>
      </c>
      <c r="IF128" s="233" t="str">
        <f t="shared" si="266"/>
        <v/>
      </c>
      <c r="IG128" s="233" t="str">
        <f t="shared" si="267"/>
        <v/>
      </c>
      <c r="IH128" s="233" t="str">
        <f t="shared" si="268"/>
        <v/>
      </c>
      <c r="II128" s="233" t="str">
        <f t="shared" si="269"/>
        <v/>
      </c>
      <c r="IJ128" s="233" t="str">
        <f t="shared" si="270"/>
        <v/>
      </c>
      <c r="IL128" s="139" t="str">
        <f t="shared" si="271"/>
        <v>CPRI - grey_6 Gbps_&gt;0.5-10 km</v>
      </c>
      <c r="IM128" s="233">
        <f t="shared" si="272"/>
        <v>5</v>
      </c>
      <c r="IN128" s="233">
        <f t="shared" si="273"/>
        <v>5</v>
      </c>
      <c r="IO128" s="233" t="str">
        <f t="shared" si="274"/>
        <v/>
      </c>
      <c r="IP128" s="233" t="str">
        <f t="shared" si="275"/>
        <v/>
      </c>
      <c r="IQ128" s="233" t="str">
        <f t="shared" si="276"/>
        <v/>
      </c>
      <c r="IR128" s="233" t="str">
        <f t="shared" si="277"/>
        <v/>
      </c>
      <c r="IS128" s="233" t="str">
        <f t="shared" si="278"/>
        <v/>
      </c>
      <c r="IT128" s="233" t="str">
        <f t="shared" si="279"/>
        <v/>
      </c>
      <c r="IU128" s="233" t="str">
        <f t="shared" si="280"/>
        <v/>
      </c>
      <c r="IV128" s="233" t="str">
        <f t="shared" si="281"/>
        <v/>
      </c>
      <c r="IW128" s="233" t="str">
        <f t="shared" si="282"/>
        <v/>
      </c>
      <c r="IY128" s="139" t="str">
        <f t="shared" si="283"/>
        <v>CPRI - grey_6 Gbps_&gt;0.5-10 km</v>
      </c>
      <c r="IZ128" s="233">
        <f t="shared" si="284"/>
        <v>1.0280366202959985</v>
      </c>
      <c r="JA128" s="233">
        <f t="shared" si="285"/>
        <v>0.83415575053505298</v>
      </c>
      <c r="JB128" s="233" t="str">
        <f t="shared" si="286"/>
        <v/>
      </c>
      <c r="JC128" s="233" t="str">
        <f t="shared" si="287"/>
        <v/>
      </c>
      <c r="JD128" s="233" t="str">
        <f t="shared" si="288"/>
        <v/>
      </c>
      <c r="JE128" s="233" t="str">
        <f t="shared" si="289"/>
        <v/>
      </c>
      <c r="JF128" s="233" t="str">
        <f t="shared" si="290"/>
        <v/>
      </c>
      <c r="JG128" s="233" t="str">
        <f t="shared" si="291"/>
        <v/>
      </c>
      <c r="JH128" s="233" t="str">
        <f t="shared" si="292"/>
        <v/>
      </c>
      <c r="JI128" s="233" t="str">
        <f t="shared" si="293"/>
        <v/>
      </c>
      <c r="JJ128" s="233" t="str">
        <f t="shared" si="294"/>
        <v/>
      </c>
    </row>
    <row r="129" spans="1:270">
      <c r="A129" s="218" t="s">
        <v>85</v>
      </c>
      <c r="B129" s="139" t="str">
        <f>'DML EML split'!B129</f>
        <v>CPRI - grey_6 Gbps_10-20 km</v>
      </c>
      <c r="C129" s="210">
        <f>Fronthaul!C85</f>
        <v>936206</v>
      </c>
      <c r="D129" s="210">
        <f>Fronthaul!D85</f>
        <v>1293097.5</v>
      </c>
      <c r="E129" s="210">
        <f>Fronthaul!E85</f>
        <v>0</v>
      </c>
      <c r="F129" s="210">
        <f>Fronthaul!F85</f>
        <v>0</v>
      </c>
      <c r="G129" s="210">
        <f>Fronthaul!G85</f>
        <v>0</v>
      </c>
      <c r="H129" s="210">
        <f>Fronthaul!H85</f>
        <v>0</v>
      </c>
      <c r="I129" s="210">
        <f>Fronthaul!I85</f>
        <v>0</v>
      </c>
      <c r="J129" s="210">
        <f>Fronthaul!J85</f>
        <v>0</v>
      </c>
      <c r="K129" s="210">
        <f>Fronthaul!K85</f>
        <v>0</v>
      </c>
      <c r="L129" s="210">
        <f>Fronthaul!L85</f>
        <v>0</v>
      </c>
      <c r="M129" s="210">
        <f>Fronthaul!M85</f>
        <v>0</v>
      </c>
      <c r="O129" s="139" t="str">
        <f t="shared" si="173"/>
        <v>CPRI - grey_6 Gbps_10-20 km</v>
      </c>
      <c r="P129" s="210">
        <f>Fronthaul!C118</f>
        <v>0</v>
      </c>
      <c r="Q129" s="210">
        <f>Fronthaul!D118</f>
        <v>0</v>
      </c>
      <c r="R129" s="210">
        <f>Fronthaul!E118</f>
        <v>0</v>
      </c>
      <c r="S129" s="210">
        <f>Fronthaul!F118</f>
        <v>0</v>
      </c>
      <c r="T129" s="210">
        <f>Fronthaul!G118</f>
        <v>0</v>
      </c>
      <c r="U129" s="210">
        <f>Fronthaul!H118</f>
        <v>0</v>
      </c>
      <c r="V129" s="210">
        <f>Fronthaul!I118</f>
        <v>0</v>
      </c>
      <c r="W129" s="210">
        <f>Fronthaul!J118</f>
        <v>0</v>
      </c>
      <c r="X129" s="210">
        <f>Fronthaul!K118</f>
        <v>0</v>
      </c>
      <c r="Y129" s="210">
        <f>Fronthaul!L118</f>
        <v>0</v>
      </c>
      <c r="Z129" s="210">
        <f>Fronthaul!M118</f>
        <v>0</v>
      </c>
      <c r="AB129" s="139" t="str">
        <f t="shared" si="174"/>
        <v>CPRI - grey_6 Gbps_10-20 km</v>
      </c>
      <c r="AC129" s="210">
        <f>Fronthaul!C52</f>
        <v>0</v>
      </c>
      <c r="AD129" s="210">
        <f>Fronthaul!D52</f>
        <v>0</v>
      </c>
      <c r="AE129" s="210">
        <f>Fronthaul!E52</f>
        <v>0</v>
      </c>
      <c r="AF129" s="210">
        <f>Fronthaul!F52</f>
        <v>0</v>
      </c>
      <c r="AG129" s="210">
        <f>Fronthaul!G52</f>
        <v>0</v>
      </c>
      <c r="AH129" s="210">
        <f>Fronthaul!H52</f>
        <v>0</v>
      </c>
      <c r="AI129" s="210">
        <f>Fronthaul!I52</f>
        <v>0</v>
      </c>
      <c r="AJ129" s="210">
        <f>Fronthaul!J52</f>
        <v>0</v>
      </c>
      <c r="AK129" s="210">
        <f>Fronthaul!K52</f>
        <v>0</v>
      </c>
      <c r="AL129" s="210">
        <f>Fronthaul!L52</f>
        <v>0</v>
      </c>
      <c r="AM129" s="210">
        <f>Fronthaul!M52</f>
        <v>0</v>
      </c>
      <c r="AO129" s="139" t="str">
        <f t="shared" si="175"/>
        <v>CPRI - grey_6 Gbps_10-20 km</v>
      </c>
      <c r="AP129" s="210">
        <f>Fronthaul!C151</f>
        <v>0</v>
      </c>
      <c r="AQ129" s="210">
        <f>Fronthaul!D151</f>
        <v>0</v>
      </c>
      <c r="AR129" s="210">
        <f>Fronthaul!E151</f>
        <v>0</v>
      </c>
      <c r="AS129" s="210">
        <f>Fronthaul!F151</f>
        <v>0</v>
      </c>
      <c r="AT129" s="210">
        <f>Fronthaul!G151</f>
        <v>0</v>
      </c>
      <c r="AU129" s="210">
        <f>Fronthaul!H151</f>
        <v>0</v>
      </c>
      <c r="AV129" s="210">
        <f>Fronthaul!I151</f>
        <v>0</v>
      </c>
      <c r="AW129" s="210">
        <f>Fronthaul!J151</f>
        <v>0</v>
      </c>
      <c r="AX129" s="210">
        <f>Fronthaul!K151</f>
        <v>0</v>
      </c>
      <c r="AY129" s="210">
        <f>Fronthaul!L151</f>
        <v>0</v>
      </c>
      <c r="AZ129" s="210">
        <f>Fronthaul!M151</f>
        <v>0</v>
      </c>
      <c r="BB129" s="139" t="str">
        <f t="shared" si="176"/>
        <v>CPRI - grey_6 Gbps_10-20 km</v>
      </c>
      <c r="BC129" s="210">
        <f>Fronthaul!C184</f>
        <v>0</v>
      </c>
      <c r="BD129" s="210">
        <f>Fronthaul!D184</f>
        <v>0</v>
      </c>
      <c r="BE129" s="210">
        <f>Fronthaul!E184</f>
        <v>0</v>
      </c>
      <c r="BF129" s="210">
        <f>Fronthaul!F184</f>
        <v>0</v>
      </c>
      <c r="BG129" s="210">
        <f>Fronthaul!G184</f>
        <v>0</v>
      </c>
      <c r="BH129" s="210">
        <f>Fronthaul!H184</f>
        <v>0</v>
      </c>
      <c r="BI129" s="210">
        <f>Fronthaul!I184</f>
        <v>0</v>
      </c>
      <c r="BJ129" s="210">
        <f>Fronthaul!J184</f>
        <v>0</v>
      </c>
      <c r="BK129" s="210">
        <f>Fronthaul!K184</f>
        <v>0</v>
      </c>
      <c r="BL129" s="210">
        <f>Fronthaul!L184</f>
        <v>0</v>
      </c>
      <c r="BM129" s="210">
        <f>Fronthaul!M184</f>
        <v>0</v>
      </c>
      <c r="BO129" s="139" t="str">
        <f t="shared" si="177"/>
        <v>CPRI - grey_6 Gbps_10-20 km</v>
      </c>
      <c r="BP129" s="272"/>
      <c r="BQ129" s="272"/>
      <c r="BR129" s="272"/>
      <c r="BS129" s="272"/>
      <c r="BT129" s="272"/>
      <c r="BU129" s="272"/>
      <c r="BV129" s="272"/>
      <c r="BW129" s="272"/>
      <c r="BX129" s="272"/>
      <c r="BY129" s="272"/>
      <c r="BZ129" s="272"/>
      <c r="CB129" s="139" t="str">
        <f t="shared" si="178"/>
        <v>CPRI - grey_6 Gbps_10-20 km</v>
      </c>
      <c r="CC129" s="272"/>
      <c r="CD129" s="272"/>
      <c r="CE129" s="272"/>
      <c r="CF129" s="272"/>
      <c r="CG129" s="272"/>
      <c r="CH129" s="272"/>
      <c r="CI129" s="272"/>
      <c r="CJ129" s="272"/>
      <c r="CK129" s="272"/>
      <c r="CL129" s="272"/>
      <c r="CM129" s="272"/>
      <c r="CN129" s="214"/>
      <c r="CP129" s="293">
        <v>1</v>
      </c>
      <c r="CQ129" s="265">
        <v>1</v>
      </c>
      <c r="CR129" s="300">
        <v>1</v>
      </c>
      <c r="CS129" s="295"/>
      <c r="CT129" s="270"/>
      <c r="CU129" s="301"/>
      <c r="CV129" s="295"/>
      <c r="CW129" s="270"/>
      <c r="CX129" s="278"/>
      <c r="CY129" s="285"/>
      <c r="CZ129" s="265"/>
      <c r="DA129" s="279"/>
      <c r="DB129" s="284"/>
      <c r="DC129" s="270"/>
      <c r="DD129" s="301"/>
      <c r="DE129" s="295"/>
      <c r="DF129" s="270"/>
      <c r="DG129" s="278"/>
      <c r="DH129" s="284"/>
      <c r="DI129" s="270"/>
      <c r="DJ129" s="270"/>
      <c r="DL129" s="139" t="str">
        <f t="shared" si="312"/>
        <v>CPRI - grey_6 Gbps_10-20 km</v>
      </c>
      <c r="DM129" s="210">
        <f t="shared" si="179"/>
        <v>936206</v>
      </c>
      <c r="DN129" s="210">
        <f t="shared" si="180"/>
        <v>1293097.5</v>
      </c>
      <c r="DO129" s="210">
        <f t="shared" si="181"/>
        <v>0</v>
      </c>
      <c r="DP129" s="210">
        <f t="shared" si="182"/>
        <v>0</v>
      </c>
      <c r="DQ129" s="210">
        <f t="shared" si="183"/>
        <v>0</v>
      </c>
      <c r="DR129" s="210">
        <f t="shared" si="184"/>
        <v>0</v>
      </c>
      <c r="DS129" s="210">
        <f t="shared" si="185"/>
        <v>0</v>
      </c>
      <c r="DT129" s="210">
        <f t="shared" si="186"/>
        <v>0</v>
      </c>
      <c r="DU129" s="210">
        <f t="shared" si="187"/>
        <v>0</v>
      </c>
      <c r="DV129" s="210">
        <f t="shared" si="188"/>
        <v>0</v>
      </c>
      <c r="DW129" s="210">
        <f t="shared" si="189"/>
        <v>0</v>
      </c>
      <c r="DY129" s="139" t="str">
        <f t="shared" si="313"/>
        <v>CPRI - grey_6 Gbps_10-20 km</v>
      </c>
      <c r="DZ129" s="210">
        <f t="shared" si="190"/>
        <v>0</v>
      </c>
      <c r="EA129" s="210">
        <f t="shared" si="191"/>
        <v>0</v>
      </c>
      <c r="EB129" s="210">
        <f t="shared" si="192"/>
        <v>0</v>
      </c>
      <c r="EC129" s="210">
        <f t="shared" si="193"/>
        <v>0</v>
      </c>
      <c r="ED129" s="210">
        <f t="shared" si="194"/>
        <v>0</v>
      </c>
      <c r="EE129" s="210">
        <f t="shared" si="195"/>
        <v>0</v>
      </c>
      <c r="EF129" s="210">
        <f t="shared" si="196"/>
        <v>0</v>
      </c>
      <c r="EG129" s="210">
        <f t="shared" si="197"/>
        <v>0</v>
      </c>
      <c r="EH129" s="210">
        <f t="shared" si="198"/>
        <v>0</v>
      </c>
      <c r="EI129" s="210">
        <f t="shared" si="199"/>
        <v>0</v>
      </c>
      <c r="EJ129" s="210">
        <f t="shared" si="200"/>
        <v>0</v>
      </c>
      <c r="EL129" s="139" t="str">
        <f t="shared" si="314"/>
        <v>CPRI - grey_6 Gbps_10-20 km</v>
      </c>
      <c r="EM129" s="210">
        <f t="shared" si="201"/>
        <v>936206</v>
      </c>
      <c r="EN129" s="210">
        <f t="shared" si="202"/>
        <v>1293097.5</v>
      </c>
      <c r="EO129" s="210">
        <f t="shared" si="203"/>
        <v>0</v>
      </c>
      <c r="EP129" s="210">
        <f t="shared" si="204"/>
        <v>0</v>
      </c>
      <c r="EQ129" s="210">
        <f t="shared" si="205"/>
        <v>0</v>
      </c>
      <c r="ER129" s="210">
        <f t="shared" si="206"/>
        <v>0</v>
      </c>
      <c r="ES129" s="210">
        <f t="shared" si="207"/>
        <v>0</v>
      </c>
      <c r="ET129" s="210">
        <f t="shared" si="208"/>
        <v>0</v>
      </c>
      <c r="EU129" s="210">
        <f t="shared" si="209"/>
        <v>0</v>
      </c>
      <c r="EV129" s="210">
        <f t="shared" si="210"/>
        <v>0</v>
      </c>
      <c r="EW129" s="210">
        <f t="shared" si="211"/>
        <v>0</v>
      </c>
      <c r="EY129" s="139" t="str">
        <f t="shared" si="212"/>
        <v>CPRI - grey_6 Gbps_10-20 km</v>
      </c>
      <c r="EZ129" s="210">
        <f t="shared" ref="EZ129:EZ160" si="318">$CR129*C129+$CU129*P129+$CX129*AC129+$DA129*AP129+$DD129*BC129</f>
        <v>936206</v>
      </c>
      <c r="FA129" s="210">
        <f t="shared" ref="FA129:FA160" si="319">$CR129*D129+$CU129*Q129+$CX129*AD129+$DA129*AQ129+$DD129*BD129</f>
        <v>1293097.5</v>
      </c>
      <c r="FB129" s="210">
        <f t="shared" ref="FB129:FB160" si="320">$CR129*E129+$CU129*R129+$CX129*AE129+$DA129*AR129+$DD129*BE129</f>
        <v>0</v>
      </c>
      <c r="FC129" s="210">
        <f t="shared" ref="FC129:FC160" si="321">$CR129*F129+$CU129*S129+$CX129*AF129+$DA129*AS129+$DD129*BF129</f>
        <v>0</v>
      </c>
      <c r="FD129" s="210">
        <f t="shared" ref="FD129:FD160" si="322">$CR129*G129+$CU129*T129+$CX129*AG129+$DA129*AT129+$DD129*BG129</f>
        <v>0</v>
      </c>
      <c r="FE129" s="210">
        <f t="shared" ref="FE129:FE160" si="323">$CR129*H129+$CU129*U129+$CX129*AH129+$DA129*AU129+$DD129*BH129</f>
        <v>0</v>
      </c>
      <c r="FF129" s="210">
        <f t="shared" ref="FF129:FF160" si="324">$CR129*I129+$CU129*V129+$CX129*AI129+$DA129*AV129+$DD129*BI129</f>
        <v>0</v>
      </c>
      <c r="FG129" s="210">
        <f t="shared" ref="FG129:FG160" si="325">$CR129*J129+$CU129*W129+$CX129*AJ129+$DA129*AW129+$DD129*BJ129</f>
        <v>0</v>
      </c>
      <c r="FH129" s="210">
        <f t="shared" ref="FH129:FH160" si="326">$CR129*K129+$CU129*X129+$CX129*AK129+$DA129*AX129+$DD129*BK129</f>
        <v>0</v>
      </c>
      <c r="FI129" s="210">
        <f t="shared" ref="FI129:FI160" si="327">$CR129*L129+$CU129*Y129+$CX129*AL129+$DA129*AY129+$DD129*BL129</f>
        <v>0</v>
      </c>
      <c r="FJ129" s="210">
        <f t="shared" ref="FJ129:FJ160" si="328">$CR129*M129+$CU129*Z129+$CX129*AM129+$DA129*AZ129+$DD129*BM129</f>
        <v>0</v>
      </c>
      <c r="FL129" s="139" t="str">
        <f t="shared" si="315"/>
        <v>CPRI - grey_6 Gbps_10-20 km</v>
      </c>
      <c r="FM129" s="233">
        <f t="shared" si="213"/>
        <v>2.8086180000000001</v>
      </c>
      <c r="FN129" s="233">
        <f t="shared" si="214"/>
        <v>3.8792925</v>
      </c>
      <c r="FO129" s="233">
        <f t="shared" si="215"/>
        <v>0</v>
      </c>
      <c r="FP129" s="233">
        <f t="shared" si="216"/>
        <v>0</v>
      </c>
      <c r="FQ129" s="233">
        <f t="shared" si="217"/>
        <v>0</v>
      </c>
      <c r="FR129" s="233">
        <f t="shared" si="218"/>
        <v>0</v>
      </c>
      <c r="FS129" s="233">
        <f t="shared" si="219"/>
        <v>0</v>
      </c>
      <c r="FT129" s="233">
        <f t="shared" si="220"/>
        <v>0</v>
      </c>
      <c r="FU129" s="233">
        <f t="shared" si="221"/>
        <v>0</v>
      </c>
      <c r="FV129" s="233">
        <f t="shared" si="222"/>
        <v>0</v>
      </c>
      <c r="FW129" s="233">
        <f t="shared" si="223"/>
        <v>0</v>
      </c>
      <c r="FY129" s="139" t="str">
        <f t="shared" si="316"/>
        <v>CPRI - grey_6 Gbps_10-20 km</v>
      </c>
      <c r="FZ129" s="233">
        <f t="shared" si="224"/>
        <v>0</v>
      </c>
      <c r="GA129" s="233">
        <f t="shared" si="225"/>
        <v>0</v>
      </c>
      <c r="GB129" s="233">
        <f t="shared" si="226"/>
        <v>0</v>
      </c>
      <c r="GC129" s="233">
        <f t="shared" si="227"/>
        <v>0</v>
      </c>
      <c r="GD129" s="233">
        <f t="shared" si="228"/>
        <v>0</v>
      </c>
      <c r="GE129" s="233">
        <f t="shared" si="229"/>
        <v>0</v>
      </c>
      <c r="GF129" s="233">
        <f t="shared" si="230"/>
        <v>0</v>
      </c>
      <c r="GG129" s="233">
        <f t="shared" si="231"/>
        <v>0</v>
      </c>
      <c r="GH129" s="233">
        <f t="shared" si="232"/>
        <v>0</v>
      </c>
      <c r="GI129" s="233">
        <f t="shared" si="233"/>
        <v>0</v>
      </c>
      <c r="GJ129" s="233">
        <f t="shared" si="234"/>
        <v>0</v>
      </c>
      <c r="GL129" s="139" t="str">
        <f t="shared" si="317"/>
        <v>CPRI - grey_6 Gbps_10-20 km</v>
      </c>
      <c r="GM129" s="310">
        <f t="shared" si="235"/>
        <v>4.6810299999999998</v>
      </c>
      <c r="GN129" s="310">
        <f t="shared" si="236"/>
        <v>6.4654875000000001</v>
      </c>
      <c r="GO129" s="310">
        <f t="shared" si="237"/>
        <v>0</v>
      </c>
      <c r="GP129" s="310">
        <f t="shared" si="238"/>
        <v>0</v>
      </c>
      <c r="GQ129" s="310">
        <f t="shared" si="239"/>
        <v>0</v>
      </c>
      <c r="GR129" s="310">
        <f t="shared" si="240"/>
        <v>0</v>
      </c>
      <c r="GS129" s="310">
        <f t="shared" si="241"/>
        <v>0</v>
      </c>
      <c r="GT129" s="310">
        <f t="shared" si="242"/>
        <v>0</v>
      </c>
      <c r="GU129" s="310">
        <f t="shared" si="243"/>
        <v>0</v>
      </c>
      <c r="GV129" s="310">
        <f t="shared" si="244"/>
        <v>0</v>
      </c>
      <c r="GW129" s="310">
        <f t="shared" si="245"/>
        <v>0</v>
      </c>
      <c r="GY129" s="139" t="str">
        <f t="shared" si="246"/>
        <v>CPRI - grey_6 Gbps_10-20 km</v>
      </c>
      <c r="GZ129" s="307">
        <f>IF(EZ129=0,"",($HE$5*10^-6*Fronthaul!P220*'Lenses &amp; detectors'!EZ129))</f>
        <v>1.4473708111313865</v>
      </c>
      <c r="HA129" s="307">
        <f>IF(FA129=0,"",($HE$5*10^-6*Fronthaul!Q220*'Lenses &amp; detectors'!FA129))</f>
        <v>1.2995014874999999</v>
      </c>
      <c r="HB129" s="307" t="str">
        <f>IF(FB129=0,"",($HE$5*10^-6*Fronthaul!R220*'Lenses &amp; detectors'!FB129))</f>
        <v/>
      </c>
      <c r="HC129" s="307" t="str">
        <f>IF(FC129=0,"",($HE$5*10^-6*Fronthaul!S220*'Lenses &amp; detectors'!FC129))</f>
        <v/>
      </c>
      <c r="HD129" s="307" t="str">
        <f>IF(FD129=0,"",($HE$5*10^-6*Fronthaul!T220*'Lenses &amp; detectors'!FD129))</f>
        <v/>
      </c>
      <c r="HE129" s="307" t="str">
        <f>IF(FE129=0,"",($HE$5*10^-6*Fronthaul!U220*'Lenses &amp; detectors'!FE129))</f>
        <v/>
      </c>
      <c r="HF129" s="307" t="str">
        <f>IF(FF129=0,"",($HE$5*10^-6*Fronthaul!V220*'Lenses &amp; detectors'!FF129))</f>
        <v/>
      </c>
      <c r="HG129" s="307" t="str">
        <f>IF(FG129=0,"",($HE$5*10^-6*Fronthaul!W220*'Lenses &amp; detectors'!FG129))</f>
        <v/>
      </c>
      <c r="HH129" s="307" t="str">
        <f>IF(FH129=0,"",($HE$5*10^-6*Fronthaul!X220*'Lenses &amp; detectors'!FH129))</f>
        <v/>
      </c>
      <c r="HI129" s="307" t="str">
        <f>IF(FI129=0,"",($HE$5*10^-6*Fronthaul!Y220*'Lenses &amp; detectors'!FI129))</f>
        <v/>
      </c>
      <c r="HJ129" s="307" t="str">
        <f>IF(FJ129=0,"",($HE$5*10^-6*Fronthaul!Z220*'Lenses &amp; detectors'!FJ129))</f>
        <v/>
      </c>
      <c r="HL129" s="139" t="str">
        <f t="shared" si="247"/>
        <v>CPRI - grey_6 Gbps_10-20 km</v>
      </c>
      <c r="HM129" s="233">
        <f t="shared" si="248"/>
        <v>3</v>
      </c>
      <c r="HN129" s="233">
        <f t="shared" si="249"/>
        <v>3</v>
      </c>
      <c r="HO129" s="233" t="str">
        <f t="shared" si="250"/>
        <v/>
      </c>
      <c r="HP129" s="233" t="str">
        <f t="shared" si="251"/>
        <v/>
      </c>
      <c r="HQ129" s="233" t="str">
        <f t="shared" si="252"/>
        <v/>
      </c>
      <c r="HR129" s="233" t="str">
        <f t="shared" si="253"/>
        <v/>
      </c>
      <c r="HS129" s="233" t="str">
        <f t="shared" si="254"/>
        <v/>
      </c>
      <c r="HT129" s="233" t="str">
        <f t="shared" si="255"/>
        <v/>
      </c>
      <c r="HU129" s="233" t="str">
        <f t="shared" si="256"/>
        <v/>
      </c>
      <c r="HV129" s="233" t="str">
        <f t="shared" si="257"/>
        <v/>
      </c>
      <c r="HW129" s="233" t="str">
        <f t="shared" si="258"/>
        <v/>
      </c>
      <c r="HY129" s="139" t="str">
        <f t="shared" si="259"/>
        <v>CPRI - grey_6 Gbps_10-20 km</v>
      </c>
      <c r="HZ129" s="233" t="str">
        <f t="shared" si="260"/>
        <v/>
      </c>
      <c r="IA129" s="233" t="str">
        <f t="shared" si="261"/>
        <v/>
      </c>
      <c r="IB129" s="233" t="str">
        <f t="shared" si="262"/>
        <v/>
      </c>
      <c r="IC129" s="233" t="str">
        <f t="shared" si="263"/>
        <v/>
      </c>
      <c r="ID129" s="233" t="str">
        <f t="shared" si="264"/>
        <v/>
      </c>
      <c r="IE129" s="233" t="str">
        <f t="shared" si="265"/>
        <v/>
      </c>
      <c r="IF129" s="233" t="str">
        <f t="shared" si="266"/>
        <v/>
      </c>
      <c r="IG129" s="233" t="str">
        <f t="shared" si="267"/>
        <v/>
      </c>
      <c r="IH129" s="233" t="str">
        <f t="shared" si="268"/>
        <v/>
      </c>
      <c r="II129" s="233" t="str">
        <f t="shared" si="269"/>
        <v/>
      </c>
      <c r="IJ129" s="233" t="str">
        <f t="shared" si="270"/>
        <v/>
      </c>
      <c r="IL129" s="139" t="str">
        <f t="shared" si="271"/>
        <v>CPRI - grey_6 Gbps_10-20 km</v>
      </c>
      <c r="IM129" s="233">
        <f t="shared" si="272"/>
        <v>5</v>
      </c>
      <c r="IN129" s="233">
        <f t="shared" si="273"/>
        <v>5</v>
      </c>
      <c r="IO129" s="233" t="str">
        <f t="shared" si="274"/>
        <v/>
      </c>
      <c r="IP129" s="233" t="str">
        <f t="shared" si="275"/>
        <v/>
      </c>
      <c r="IQ129" s="233" t="str">
        <f t="shared" si="276"/>
        <v/>
      </c>
      <c r="IR129" s="233" t="str">
        <f t="shared" si="277"/>
        <v/>
      </c>
      <c r="IS129" s="233" t="str">
        <f t="shared" si="278"/>
        <v/>
      </c>
      <c r="IT129" s="233" t="str">
        <f t="shared" si="279"/>
        <v/>
      </c>
      <c r="IU129" s="233" t="str">
        <f t="shared" si="280"/>
        <v/>
      </c>
      <c r="IV129" s="233" t="str">
        <f t="shared" si="281"/>
        <v/>
      </c>
      <c r="IW129" s="233" t="str">
        <f t="shared" si="282"/>
        <v/>
      </c>
      <c r="IY129" s="139" t="str">
        <f t="shared" si="283"/>
        <v>CPRI - grey_6 Gbps_10-20 km</v>
      </c>
      <c r="IZ129" s="233">
        <f t="shared" si="284"/>
        <v>1.5459960854036254</v>
      </c>
      <c r="JA129" s="233">
        <f t="shared" si="285"/>
        <v>1.0049524397812231</v>
      </c>
      <c r="JB129" s="233" t="str">
        <f t="shared" si="286"/>
        <v/>
      </c>
      <c r="JC129" s="233" t="str">
        <f t="shared" si="287"/>
        <v/>
      </c>
      <c r="JD129" s="233" t="str">
        <f t="shared" si="288"/>
        <v/>
      </c>
      <c r="JE129" s="233" t="str">
        <f t="shared" si="289"/>
        <v/>
      </c>
      <c r="JF129" s="233" t="str">
        <f t="shared" si="290"/>
        <v/>
      </c>
      <c r="JG129" s="233" t="str">
        <f t="shared" si="291"/>
        <v/>
      </c>
      <c r="JH129" s="233" t="str">
        <f t="shared" si="292"/>
        <v/>
      </c>
      <c r="JI129" s="233" t="str">
        <f t="shared" si="293"/>
        <v/>
      </c>
      <c r="JJ129" s="233" t="str">
        <f t="shared" si="294"/>
        <v/>
      </c>
    </row>
    <row r="130" spans="1:270">
      <c r="A130" s="218" t="s">
        <v>85</v>
      </c>
      <c r="B130" s="139" t="str">
        <f>'DML EML split'!B130</f>
        <v>CPRI - grey_12-16 Gbps_≤ 0.5 km</v>
      </c>
      <c r="C130" s="210">
        <f>Fronthaul!C86</f>
        <v>0</v>
      </c>
      <c r="D130" s="210">
        <f>Fronthaul!D86</f>
        <v>0</v>
      </c>
      <c r="E130" s="210">
        <f>Fronthaul!E86</f>
        <v>0</v>
      </c>
      <c r="F130" s="210">
        <f>Fronthaul!F86</f>
        <v>0</v>
      </c>
      <c r="G130" s="210">
        <f>Fronthaul!G86</f>
        <v>0</v>
      </c>
      <c r="H130" s="210">
        <f>Fronthaul!H86</f>
        <v>0</v>
      </c>
      <c r="I130" s="210">
        <f>Fronthaul!I86</f>
        <v>0</v>
      </c>
      <c r="J130" s="210">
        <f>Fronthaul!J86</f>
        <v>0</v>
      </c>
      <c r="K130" s="210">
        <f>Fronthaul!K86</f>
        <v>0</v>
      </c>
      <c r="L130" s="210">
        <f>Fronthaul!L86</f>
        <v>0</v>
      </c>
      <c r="M130" s="210">
        <f>Fronthaul!M86</f>
        <v>0</v>
      </c>
      <c r="O130" s="139" t="str">
        <f t="shared" si="173"/>
        <v>CPRI - grey_12-16 Gbps_≤ 0.5 km</v>
      </c>
      <c r="P130" s="210">
        <f>Fronthaul!C119</f>
        <v>0</v>
      </c>
      <c r="Q130" s="210">
        <f>Fronthaul!D119</f>
        <v>0</v>
      </c>
      <c r="R130" s="210">
        <f>Fronthaul!E119</f>
        <v>0</v>
      </c>
      <c r="S130" s="210">
        <f>Fronthaul!F119</f>
        <v>0</v>
      </c>
      <c r="T130" s="210">
        <f>Fronthaul!G119</f>
        <v>0</v>
      </c>
      <c r="U130" s="210">
        <f>Fronthaul!H119</f>
        <v>0</v>
      </c>
      <c r="V130" s="210">
        <f>Fronthaul!I119</f>
        <v>0</v>
      </c>
      <c r="W130" s="210">
        <f>Fronthaul!J119</f>
        <v>0</v>
      </c>
      <c r="X130" s="210">
        <f>Fronthaul!K119</f>
        <v>0</v>
      </c>
      <c r="Y130" s="210">
        <f>Fronthaul!L119</f>
        <v>0</v>
      </c>
      <c r="Z130" s="210">
        <f>Fronthaul!M119</f>
        <v>0</v>
      </c>
      <c r="AB130" s="139" t="str">
        <f t="shared" si="174"/>
        <v>CPRI - grey_12-16 Gbps_≤ 0.5 km</v>
      </c>
      <c r="AC130" s="210">
        <f>Fronthaul!C53</f>
        <v>0</v>
      </c>
      <c r="AD130" s="210">
        <f>Fronthaul!D53</f>
        <v>0</v>
      </c>
      <c r="AE130" s="210">
        <f>Fronthaul!E53</f>
        <v>0</v>
      </c>
      <c r="AF130" s="210">
        <f>Fronthaul!F53</f>
        <v>0</v>
      </c>
      <c r="AG130" s="210">
        <f>Fronthaul!G53</f>
        <v>0</v>
      </c>
      <c r="AH130" s="210">
        <f>Fronthaul!H53</f>
        <v>0</v>
      </c>
      <c r="AI130" s="210">
        <f>Fronthaul!I53</f>
        <v>0</v>
      </c>
      <c r="AJ130" s="210">
        <f>Fronthaul!J53</f>
        <v>0</v>
      </c>
      <c r="AK130" s="210">
        <f>Fronthaul!K53</f>
        <v>0</v>
      </c>
      <c r="AL130" s="210">
        <f>Fronthaul!L53</f>
        <v>0</v>
      </c>
      <c r="AM130" s="210">
        <f>Fronthaul!M53</f>
        <v>0</v>
      </c>
      <c r="AO130" s="139" t="str">
        <f t="shared" si="175"/>
        <v>CPRI - grey_12-16 Gbps_≤ 0.5 km</v>
      </c>
      <c r="AP130" s="210">
        <f>Fronthaul!C152</f>
        <v>0</v>
      </c>
      <c r="AQ130" s="210">
        <f>Fronthaul!D152</f>
        <v>0</v>
      </c>
      <c r="AR130" s="210">
        <f>Fronthaul!E152</f>
        <v>0</v>
      </c>
      <c r="AS130" s="210">
        <f>Fronthaul!F152</f>
        <v>0</v>
      </c>
      <c r="AT130" s="210">
        <f>Fronthaul!G152</f>
        <v>0</v>
      </c>
      <c r="AU130" s="210">
        <f>Fronthaul!H152</f>
        <v>0</v>
      </c>
      <c r="AV130" s="210">
        <f>Fronthaul!I152</f>
        <v>0</v>
      </c>
      <c r="AW130" s="210">
        <f>Fronthaul!J152</f>
        <v>0</v>
      </c>
      <c r="AX130" s="210">
        <f>Fronthaul!K152</f>
        <v>0</v>
      </c>
      <c r="AY130" s="210">
        <f>Fronthaul!L152</f>
        <v>0</v>
      </c>
      <c r="AZ130" s="210">
        <f>Fronthaul!M152</f>
        <v>0</v>
      </c>
      <c r="BB130" s="139" t="str">
        <f t="shared" si="176"/>
        <v>CPRI - grey_12-16 Gbps_≤ 0.5 km</v>
      </c>
      <c r="BC130" s="210">
        <f>Fronthaul!C185</f>
        <v>0</v>
      </c>
      <c r="BD130" s="210">
        <f>Fronthaul!D185</f>
        <v>0</v>
      </c>
      <c r="BE130" s="210">
        <f>Fronthaul!E185</f>
        <v>0</v>
      </c>
      <c r="BF130" s="210">
        <f>Fronthaul!F185</f>
        <v>0</v>
      </c>
      <c r="BG130" s="210">
        <f>Fronthaul!G185</f>
        <v>0</v>
      </c>
      <c r="BH130" s="210">
        <f>Fronthaul!H185</f>
        <v>0</v>
      </c>
      <c r="BI130" s="210">
        <f>Fronthaul!I185</f>
        <v>0</v>
      </c>
      <c r="BJ130" s="210">
        <f>Fronthaul!J185</f>
        <v>0</v>
      </c>
      <c r="BK130" s="210">
        <f>Fronthaul!K185</f>
        <v>0</v>
      </c>
      <c r="BL130" s="210">
        <f>Fronthaul!L185</f>
        <v>0</v>
      </c>
      <c r="BM130" s="210">
        <f>Fronthaul!M185</f>
        <v>0</v>
      </c>
      <c r="BO130" s="139" t="str">
        <f t="shared" si="177"/>
        <v>CPRI - grey_12-16 Gbps_≤ 0.5 km</v>
      </c>
      <c r="BP130" s="272"/>
      <c r="BQ130" s="272"/>
      <c r="BR130" s="272"/>
      <c r="BS130" s="272"/>
      <c r="BT130" s="272"/>
      <c r="BU130" s="272"/>
      <c r="BV130" s="272"/>
      <c r="BW130" s="272"/>
      <c r="BX130" s="272"/>
      <c r="BY130" s="272"/>
      <c r="BZ130" s="272"/>
      <c r="CB130" s="139" t="str">
        <f t="shared" si="178"/>
        <v>CPRI - grey_12-16 Gbps_≤ 0.5 km</v>
      </c>
      <c r="CC130" s="272"/>
      <c r="CD130" s="272"/>
      <c r="CE130" s="272"/>
      <c r="CF130" s="272"/>
      <c r="CG130" s="272"/>
      <c r="CH130" s="272"/>
      <c r="CI130" s="272"/>
      <c r="CJ130" s="272"/>
      <c r="CK130" s="272"/>
      <c r="CL130" s="272"/>
      <c r="CM130" s="272"/>
      <c r="CN130" s="214"/>
      <c r="CP130" s="270"/>
      <c r="CQ130" s="270"/>
      <c r="CR130" s="301"/>
      <c r="CS130" s="295"/>
      <c r="CT130" s="270"/>
      <c r="CU130" s="301"/>
      <c r="CV130" s="295"/>
      <c r="CW130" s="270"/>
      <c r="CX130" s="278"/>
      <c r="CY130" s="285">
        <v>2</v>
      </c>
      <c r="CZ130" s="265">
        <v>0</v>
      </c>
      <c r="DA130" s="279">
        <v>1</v>
      </c>
      <c r="DB130" s="284"/>
      <c r="DC130" s="270"/>
      <c r="DD130" s="301"/>
      <c r="DE130" s="295"/>
      <c r="DF130" s="270"/>
      <c r="DG130" s="278"/>
      <c r="DH130" s="284"/>
      <c r="DI130" s="270"/>
      <c r="DJ130" s="270"/>
      <c r="DL130" s="139" t="str">
        <f t="shared" si="312"/>
        <v>CPRI - grey_12-16 Gbps_≤ 0.5 km</v>
      </c>
      <c r="DM130" s="210">
        <f t="shared" si="179"/>
        <v>0</v>
      </c>
      <c r="DN130" s="210">
        <f t="shared" si="180"/>
        <v>0</v>
      </c>
      <c r="DO130" s="210">
        <f t="shared" si="181"/>
        <v>0</v>
      </c>
      <c r="DP130" s="210">
        <f t="shared" si="182"/>
        <v>0</v>
      </c>
      <c r="DQ130" s="210">
        <f t="shared" si="183"/>
        <v>0</v>
      </c>
      <c r="DR130" s="210">
        <f t="shared" si="184"/>
        <v>0</v>
      </c>
      <c r="DS130" s="210">
        <f t="shared" si="185"/>
        <v>0</v>
      </c>
      <c r="DT130" s="210">
        <f t="shared" si="186"/>
        <v>0</v>
      </c>
      <c r="DU130" s="210">
        <f t="shared" si="187"/>
        <v>0</v>
      </c>
      <c r="DV130" s="210">
        <f t="shared" si="188"/>
        <v>0</v>
      </c>
      <c r="DW130" s="210">
        <f t="shared" si="189"/>
        <v>0</v>
      </c>
      <c r="DY130" s="139" t="str">
        <f t="shared" si="313"/>
        <v>CPRI - grey_12-16 Gbps_≤ 0.5 km</v>
      </c>
      <c r="DZ130" s="210">
        <f t="shared" si="190"/>
        <v>0</v>
      </c>
      <c r="EA130" s="210">
        <f t="shared" si="191"/>
        <v>0</v>
      </c>
      <c r="EB130" s="210">
        <f t="shared" si="192"/>
        <v>0</v>
      </c>
      <c r="EC130" s="210">
        <f t="shared" si="193"/>
        <v>0</v>
      </c>
      <c r="ED130" s="210">
        <f t="shared" si="194"/>
        <v>0</v>
      </c>
      <c r="EE130" s="210">
        <f t="shared" si="195"/>
        <v>0</v>
      </c>
      <c r="EF130" s="210">
        <f t="shared" si="196"/>
        <v>0</v>
      </c>
      <c r="EG130" s="210">
        <f t="shared" si="197"/>
        <v>0</v>
      </c>
      <c r="EH130" s="210">
        <f t="shared" si="198"/>
        <v>0</v>
      </c>
      <c r="EI130" s="210">
        <f t="shared" si="199"/>
        <v>0</v>
      </c>
      <c r="EJ130" s="210">
        <f t="shared" si="200"/>
        <v>0</v>
      </c>
      <c r="EL130" s="139" t="str">
        <f t="shared" si="314"/>
        <v>CPRI - grey_12-16 Gbps_≤ 0.5 km</v>
      </c>
      <c r="EM130" s="210">
        <f t="shared" si="201"/>
        <v>0</v>
      </c>
      <c r="EN130" s="210">
        <f t="shared" si="202"/>
        <v>0</v>
      </c>
      <c r="EO130" s="210">
        <f t="shared" si="203"/>
        <v>0</v>
      </c>
      <c r="EP130" s="210">
        <f t="shared" si="204"/>
        <v>0</v>
      </c>
      <c r="EQ130" s="210">
        <f t="shared" si="205"/>
        <v>0</v>
      </c>
      <c r="ER130" s="210">
        <f t="shared" si="206"/>
        <v>0</v>
      </c>
      <c r="ES130" s="210">
        <f t="shared" si="207"/>
        <v>0</v>
      </c>
      <c r="ET130" s="210">
        <f t="shared" si="208"/>
        <v>0</v>
      </c>
      <c r="EU130" s="210">
        <f t="shared" si="209"/>
        <v>0</v>
      </c>
      <c r="EV130" s="210">
        <f t="shared" si="210"/>
        <v>0</v>
      </c>
      <c r="EW130" s="210">
        <f t="shared" si="211"/>
        <v>0</v>
      </c>
      <c r="EY130" s="139" t="str">
        <f t="shared" si="212"/>
        <v>CPRI - grey_12-16 Gbps_≤ 0.5 km</v>
      </c>
      <c r="EZ130" s="210">
        <f t="shared" si="318"/>
        <v>0</v>
      </c>
      <c r="FA130" s="210">
        <f t="shared" si="319"/>
        <v>0</v>
      </c>
      <c r="FB130" s="210">
        <f t="shared" si="320"/>
        <v>0</v>
      </c>
      <c r="FC130" s="210">
        <f t="shared" si="321"/>
        <v>0</v>
      </c>
      <c r="FD130" s="210">
        <f t="shared" si="322"/>
        <v>0</v>
      </c>
      <c r="FE130" s="210">
        <f t="shared" si="323"/>
        <v>0</v>
      </c>
      <c r="FF130" s="210">
        <f t="shared" si="324"/>
        <v>0</v>
      </c>
      <c r="FG130" s="210">
        <f t="shared" si="325"/>
        <v>0</v>
      </c>
      <c r="FH130" s="210">
        <f t="shared" si="326"/>
        <v>0</v>
      </c>
      <c r="FI130" s="210">
        <f t="shared" si="327"/>
        <v>0</v>
      </c>
      <c r="FJ130" s="210">
        <f t="shared" si="328"/>
        <v>0</v>
      </c>
      <c r="FL130" s="139" t="str">
        <f t="shared" si="315"/>
        <v>CPRI - grey_12-16 Gbps_≤ 0.5 km</v>
      </c>
      <c r="FM130" s="233">
        <f t="shared" si="213"/>
        <v>0</v>
      </c>
      <c r="FN130" s="233">
        <f t="shared" si="214"/>
        <v>0</v>
      </c>
      <c r="FO130" s="233">
        <f t="shared" si="215"/>
        <v>0</v>
      </c>
      <c r="FP130" s="233">
        <f t="shared" si="216"/>
        <v>0</v>
      </c>
      <c r="FQ130" s="233">
        <f t="shared" si="217"/>
        <v>0</v>
      </c>
      <c r="FR130" s="233">
        <f t="shared" si="218"/>
        <v>0</v>
      </c>
      <c r="FS130" s="233">
        <f t="shared" si="219"/>
        <v>0</v>
      </c>
      <c r="FT130" s="233">
        <f t="shared" si="220"/>
        <v>0</v>
      </c>
      <c r="FU130" s="233">
        <f t="shared" si="221"/>
        <v>0</v>
      </c>
      <c r="FV130" s="233">
        <f t="shared" si="222"/>
        <v>0</v>
      </c>
      <c r="FW130" s="233">
        <f t="shared" si="223"/>
        <v>0</v>
      </c>
      <c r="FY130" s="139" t="str">
        <f t="shared" si="316"/>
        <v>CPRI - grey_12-16 Gbps_≤ 0.5 km</v>
      </c>
      <c r="FZ130" s="233">
        <f t="shared" si="224"/>
        <v>0</v>
      </c>
      <c r="GA130" s="233">
        <f t="shared" si="225"/>
        <v>0</v>
      </c>
      <c r="GB130" s="233">
        <f t="shared" si="226"/>
        <v>0</v>
      </c>
      <c r="GC130" s="233">
        <f t="shared" si="227"/>
        <v>0</v>
      </c>
      <c r="GD130" s="233">
        <f t="shared" si="228"/>
        <v>0</v>
      </c>
      <c r="GE130" s="233">
        <f t="shared" si="229"/>
        <v>0</v>
      </c>
      <c r="GF130" s="233">
        <f t="shared" si="230"/>
        <v>0</v>
      </c>
      <c r="GG130" s="233">
        <f t="shared" si="231"/>
        <v>0</v>
      </c>
      <c r="GH130" s="233">
        <f t="shared" si="232"/>
        <v>0</v>
      </c>
      <c r="GI130" s="233">
        <f t="shared" si="233"/>
        <v>0</v>
      </c>
      <c r="GJ130" s="233">
        <f t="shared" si="234"/>
        <v>0</v>
      </c>
      <c r="GL130" s="139" t="str">
        <f t="shared" si="317"/>
        <v>CPRI - grey_12-16 Gbps_≤ 0.5 km</v>
      </c>
      <c r="GM130" s="310">
        <f t="shared" si="235"/>
        <v>0</v>
      </c>
      <c r="GN130" s="310">
        <f t="shared" si="236"/>
        <v>0</v>
      </c>
      <c r="GO130" s="310">
        <f t="shared" si="237"/>
        <v>0</v>
      </c>
      <c r="GP130" s="310">
        <f t="shared" si="238"/>
        <v>0</v>
      </c>
      <c r="GQ130" s="310">
        <f t="shared" si="239"/>
        <v>0</v>
      </c>
      <c r="GR130" s="310">
        <f t="shared" si="240"/>
        <v>0</v>
      </c>
      <c r="GS130" s="310">
        <f t="shared" si="241"/>
        <v>0</v>
      </c>
      <c r="GT130" s="310">
        <f t="shared" si="242"/>
        <v>0</v>
      </c>
      <c r="GU130" s="310">
        <f t="shared" si="243"/>
        <v>0</v>
      </c>
      <c r="GV130" s="310">
        <f t="shared" si="244"/>
        <v>0</v>
      </c>
      <c r="GW130" s="310">
        <f t="shared" si="245"/>
        <v>0</v>
      </c>
      <c r="GY130" s="139" t="str">
        <f t="shared" si="246"/>
        <v>CPRI - grey_12-16 Gbps_≤ 0.5 km</v>
      </c>
      <c r="GZ130" s="307" t="str">
        <f>IF(EZ130=0,"",($HE$5*10^-6*Fronthaul!P221*'Lenses &amp; detectors'!EZ130))</f>
        <v/>
      </c>
      <c r="HA130" s="307" t="str">
        <f>IF(FA130=0,"",($HE$5*10^-6*Fronthaul!Q221*'Lenses &amp; detectors'!FA130))</f>
        <v/>
      </c>
      <c r="HB130" s="307" t="str">
        <f>IF(FB130=0,"",($HE$5*10^-6*Fronthaul!R221*'Lenses &amp; detectors'!FB130))</f>
        <v/>
      </c>
      <c r="HC130" s="307" t="str">
        <f>IF(FC130=0,"",($HE$5*10^-6*Fronthaul!S221*'Lenses &amp; detectors'!FC130))</f>
        <v/>
      </c>
      <c r="HD130" s="307" t="str">
        <f>IF(FD130=0,"",($HE$5*10^-6*Fronthaul!T221*'Lenses &amp; detectors'!FD130))</f>
        <v/>
      </c>
      <c r="HE130" s="307" t="str">
        <f>IF(FE130=0,"",($HE$5*10^-6*Fronthaul!U221*'Lenses &amp; detectors'!FE130))</f>
        <v/>
      </c>
      <c r="HF130" s="307" t="str">
        <f>IF(FF130=0,"",($HE$5*10^-6*Fronthaul!V221*'Lenses &amp; detectors'!FF130))</f>
        <v/>
      </c>
      <c r="HG130" s="307" t="str">
        <f>IF(FG130=0,"",($HE$5*10^-6*Fronthaul!W221*'Lenses &amp; detectors'!FG130))</f>
        <v/>
      </c>
      <c r="HH130" s="307" t="str">
        <f>IF(FH130=0,"",($HE$5*10^-6*Fronthaul!X221*'Lenses &amp; detectors'!FH130))</f>
        <v/>
      </c>
      <c r="HI130" s="307" t="str">
        <f>IF(FI130=0,"",($HE$5*10^-6*Fronthaul!Y221*'Lenses &amp; detectors'!FI130))</f>
        <v/>
      </c>
      <c r="HJ130" s="307" t="str">
        <f>IF(FJ130=0,"",($HE$5*10^-6*Fronthaul!Z221*'Lenses &amp; detectors'!FJ130))</f>
        <v/>
      </c>
      <c r="HL130" s="139" t="str">
        <f t="shared" si="247"/>
        <v>CPRI - grey_12-16 Gbps_≤ 0.5 km</v>
      </c>
      <c r="HM130" s="233" t="str">
        <f t="shared" si="248"/>
        <v/>
      </c>
      <c r="HN130" s="233" t="str">
        <f t="shared" si="249"/>
        <v/>
      </c>
      <c r="HO130" s="233" t="str">
        <f t="shared" si="250"/>
        <v/>
      </c>
      <c r="HP130" s="233" t="str">
        <f t="shared" si="251"/>
        <v/>
      </c>
      <c r="HQ130" s="233" t="str">
        <f t="shared" si="252"/>
        <v/>
      </c>
      <c r="HR130" s="233" t="str">
        <f t="shared" si="253"/>
        <v/>
      </c>
      <c r="HS130" s="233" t="str">
        <f t="shared" si="254"/>
        <v/>
      </c>
      <c r="HT130" s="233" t="str">
        <f t="shared" si="255"/>
        <v/>
      </c>
      <c r="HU130" s="233" t="str">
        <f t="shared" si="256"/>
        <v/>
      </c>
      <c r="HV130" s="233" t="str">
        <f t="shared" si="257"/>
        <v/>
      </c>
      <c r="HW130" s="233" t="str">
        <f t="shared" si="258"/>
        <v/>
      </c>
      <c r="HY130" s="139" t="str">
        <f t="shared" si="259"/>
        <v>CPRI - grey_12-16 Gbps_≤ 0.5 km</v>
      </c>
      <c r="HZ130" s="233" t="str">
        <f t="shared" si="260"/>
        <v/>
      </c>
      <c r="IA130" s="233" t="str">
        <f t="shared" si="261"/>
        <v/>
      </c>
      <c r="IB130" s="233" t="str">
        <f t="shared" si="262"/>
        <v/>
      </c>
      <c r="IC130" s="233" t="str">
        <f t="shared" si="263"/>
        <v/>
      </c>
      <c r="ID130" s="233" t="str">
        <f t="shared" si="264"/>
        <v/>
      </c>
      <c r="IE130" s="233" t="str">
        <f t="shared" si="265"/>
        <v/>
      </c>
      <c r="IF130" s="233" t="str">
        <f t="shared" si="266"/>
        <v/>
      </c>
      <c r="IG130" s="233" t="str">
        <f t="shared" si="267"/>
        <v/>
      </c>
      <c r="IH130" s="233" t="str">
        <f t="shared" si="268"/>
        <v/>
      </c>
      <c r="II130" s="233" t="str">
        <f t="shared" si="269"/>
        <v/>
      </c>
      <c r="IJ130" s="233" t="str">
        <f t="shared" si="270"/>
        <v/>
      </c>
      <c r="IL130" s="139" t="str">
        <f t="shared" si="271"/>
        <v>CPRI - grey_12-16 Gbps_≤ 0.5 km</v>
      </c>
      <c r="IM130" s="233" t="str">
        <f t="shared" si="272"/>
        <v/>
      </c>
      <c r="IN130" s="233" t="str">
        <f t="shared" si="273"/>
        <v/>
      </c>
      <c r="IO130" s="233" t="str">
        <f t="shared" si="274"/>
        <v/>
      </c>
      <c r="IP130" s="233" t="str">
        <f t="shared" si="275"/>
        <v/>
      </c>
      <c r="IQ130" s="233" t="str">
        <f t="shared" si="276"/>
        <v/>
      </c>
      <c r="IR130" s="233" t="str">
        <f t="shared" si="277"/>
        <v/>
      </c>
      <c r="IS130" s="233" t="str">
        <f t="shared" si="278"/>
        <v/>
      </c>
      <c r="IT130" s="233" t="str">
        <f t="shared" si="279"/>
        <v/>
      </c>
      <c r="IU130" s="233" t="str">
        <f t="shared" si="280"/>
        <v/>
      </c>
      <c r="IV130" s="233" t="str">
        <f t="shared" si="281"/>
        <v/>
      </c>
      <c r="IW130" s="233" t="str">
        <f t="shared" si="282"/>
        <v/>
      </c>
      <c r="IY130" s="139" t="str">
        <f t="shared" si="283"/>
        <v>CPRI - grey_12-16 Gbps_≤ 0.5 km</v>
      </c>
      <c r="IZ130" s="233" t="str">
        <f t="shared" si="284"/>
        <v/>
      </c>
      <c r="JA130" s="233" t="str">
        <f t="shared" si="285"/>
        <v/>
      </c>
      <c r="JB130" s="233" t="str">
        <f t="shared" si="286"/>
        <v/>
      </c>
      <c r="JC130" s="233" t="str">
        <f t="shared" si="287"/>
        <v/>
      </c>
      <c r="JD130" s="233" t="str">
        <f t="shared" si="288"/>
        <v/>
      </c>
      <c r="JE130" s="233" t="str">
        <f t="shared" si="289"/>
        <v/>
      </c>
      <c r="JF130" s="233" t="str">
        <f t="shared" si="290"/>
        <v/>
      </c>
      <c r="JG130" s="233" t="str">
        <f t="shared" si="291"/>
        <v/>
      </c>
      <c r="JH130" s="233" t="str">
        <f t="shared" si="292"/>
        <v/>
      </c>
      <c r="JI130" s="233" t="str">
        <f t="shared" si="293"/>
        <v/>
      </c>
      <c r="JJ130" s="233" t="str">
        <f t="shared" si="294"/>
        <v/>
      </c>
    </row>
    <row r="131" spans="1:270">
      <c r="A131" s="218" t="s">
        <v>85</v>
      </c>
      <c r="B131" s="139" t="str">
        <f>'DML EML split'!B131</f>
        <v>CPRI - grey_12-16 Gbps_&gt;0.5-10 km</v>
      </c>
      <c r="C131" s="210">
        <f>Fronthaul!C87</f>
        <v>37125</v>
      </c>
      <c r="D131" s="210">
        <f>Fronthaul!D87</f>
        <v>19206.745716960875</v>
      </c>
      <c r="E131" s="210">
        <f>Fronthaul!E87</f>
        <v>0</v>
      </c>
      <c r="F131" s="210">
        <f>Fronthaul!F87</f>
        <v>0</v>
      </c>
      <c r="G131" s="210">
        <f>Fronthaul!G87</f>
        <v>0</v>
      </c>
      <c r="H131" s="210">
        <f>Fronthaul!H87</f>
        <v>0</v>
      </c>
      <c r="I131" s="210">
        <f>Fronthaul!I87</f>
        <v>0</v>
      </c>
      <c r="J131" s="210">
        <f>Fronthaul!J87</f>
        <v>0</v>
      </c>
      <c r="K131" s="210">
        <f>Fronthaul!K87</f>
        <v>0</v>
      </c>
      <c r="L131" s="210">
        <f>Fronthaul!L87</f>
        <v>0</v>
      </c>
      <c r="M131" s="210">
        <f>Fronthaul!M87</f>
        <v>0</v>
      </c>
      <c r="O131" s="139" t="str">
        <f t="shared" si="173"/>
        <v>CPRI - grey_12-16 Gbps_&gt;0.5-10 km</v>
      </c>
      <c r="P131" s="210">
        <f>Fronthaul!C120</f>
        <v>0</v>
      </c>
      <c r="Q131" s="210">
        <f>Fronthaul!D120</f>
        <v>0</v>
      </c>
      <c r="R131" s="210">
        <f>Fronthaul!E120</f>
        <v>0</v>
      </c>
      <c r="S131" s="210">
        <f>Fronthaul!F120</f>
        <v>0</v>
      </c>
      <c r="T131" s="210">
        <f>Fronthaul!G120</f>
        <v>0</v>
      </c>
      <c r="U131" s="210">
        <f>Fronthaul!H120</f>
        <v>0</v>
      </c>
      <c r="V131" s="210">
        <f>Fronthaul!I120</f>
        <v>0</v>
      </c>
      <c r="W131" s="210">
        <f>Fronthaul!J120</f>
        <v>0</v>
      </c>
      <c r="X131" s="210">
        <f>Fronthaul!K120</f>
        <v>0</v>
      </c>
      <c r="Y131" s="210">
        <f>Fronthaul!L120</f>
        <v>0</v>
      </c>
      <c r="Z131" s="210">
        <f>Fronthaul!M120</f>
        <v>0</v>
      </c>
      <c r="AB131" s="139" t="str">
        <f t="shared" si="174"/>
        <v>CPRI - grey_12-16 Gbps_&gt;0.5-10 km</v>
      </c>
      <c r="AC131" s="210">
        <f>Fronthaul!C54</f>
        <v>0</v>
      </c>
      <c r="AD131" s="210">
        <f>Fronthaul!D54</f>
        <v>0</v>
      </c>
      <c r="AE131" s="210">
        <f>Fronthaul!E54</f>
        <v>0</v>
      </c>
      <c r="AF131" s="210">
        <f>Fronthaul!F54</f>
        <v>0</v>
      </c>
      <c r="AG131" s="210">
        <f>Fronthaul!G54</f>
        <v>0</v>
      </c>
      <c r="AH131" s="210">
        <f>Fronthaul!H54</f>
        <v>0</v>
      </c>
      <c r="AI131" s="210">
        <f>Fronthaul!I54</f>
        <v>0</v>
      </c>
      <c r="AJ131" s="210">
        <f>Fronthaul!J54</f>
        <v>0</v>
      </c>
      <c r="AK131" s="210">
        <f>Fronthaul!K54</f>
        <v>0</v>
      </c>
      <c r="AL131" s="210">
        <f>Fronthaul!L54</f>
        <v>0</v>
      </c>
      <c r="AM131" s="210">
        <f>Fronthaul!M54</f>
        <v>0</v>
      </c>
      <c r="AO131" s="139" t="str">
        <f t="shared" si="175"/>
        <v>CPRI - grey_12-16 Gbps_&gt;0.5-10 km</v>
      </c>
      <c r="AP131" s="210">
        <f>Fronthaul!C153</f>
        <v>0</v>
      </c>
      <c r="AQ131" s="210">
        <f>Fronthaul!D153</f>
        <v>0</v>
      </c>
      <c r="AR131" s="210">
        <f>Fronthaul!E153</f>
        <v>0</v>
      </c>
      <c r="AS131" s="210">
        <f>Fronthaul!F153</f>
        <v>0</v>
      </c>
      <c r="AT131" s="210">
        <f>Fronthaul!G153</f>
        <v>0</v>
      </c>
      <c r="AU131" s="210">
        <f>Fronthaul!H153</f>
        <v>0</v>
      </c>
      <c r="AV131" s="210">
        <f>Fronthaul!I153</f>
        <v>0</v>
      </c>
      <c r="AW131" s="210">
        <f>Fronthaul!J153</f>
        <v>0</v>
      </c>
      <c r="AX131" s="210">
        <f>Fronthaul!K153</f>
        <v>0</v>
      </c>
      <c r="AY131" s="210">
        <f>Fronthaul!L153</f>
        <v>0</v>
      </c>
      <c r="AZ131" s="210">
        <f>Fronthaul!M153</f>
        <v>0</v>
      </c>
      <c r="BB131" s="139" t="str">
        <f t="shared" si="176"/>
        <v>CPRI - grey_12-16 Gbps_&gt;0.5-10 km</v>
      </c>
      <c r="BC131" s="210">
        <f>Fronthaul!C186</f>
        <v>0</v>
      </c>
      <c r="BD131" s="210">
        <f>Fronthaul!D186</f>
        <v>0</v>
      </c>
      <c r="BE131" s="210">
        <f>Fronthaul!E186</f>
        <v>0</v>
      </c>
      <c r="BF131" s="210">
        <f>Fronthaul!F186</f>
        <v>0</v>
      </c>
      <c r="BG131" s="210">
        <f>Fronthaul!G186</f>
        <v>0</v>
      </c>
      <c r="BH131" s="210">
        <f>Fronthaul!H186</f>
        <v>0</v>
      </c>
      <c r="BI131" s="210">
        <f>Fronthaul!I186</f>
        <v>0</v>
      </c>
      <c r="BJ131" s="210">
        <f>Fronthaul!J186</f>
        <v>0</v>
      </c>
      <c r="BK131" s="210">
        <f>Fronthaul!K186</f>
        <v>0</v>
      </c>
      <c r="BL131" s="210">
        <f>Fronthaul!L186</f>
        <v>0</v>
      </c>
      <c r="BM131" s="210">
        <f>Fronthaul!M186</f>
        <v>0</v>
      </c>
      <c r="BO131" s="139" t="str">
        <f t="shared" si="177"/>
        <v>CPRI - grey_12-16 Gbps_&gt;0.5-10 km</v>
      </c>
      <c r="BP131" s="272"/>
      <c r="BQ131" s="272"/>
      <c r="BR131" s="272"/>
      <c r="BS131" s="272"/>
      <c r="BT131" s="272"/>
      <c r="BU131" s="272"/>
      <c r="BV131" s="272"/>
      <c r="BW131" s="272"/>
      <c r="BX131" s="272"/>
      <c r="BY131" s="272"/>
      <c r="BZ131" s="272"/>
      <c r="CB131" s="139" t="str">
        <f t="shared" si="178"/>
        <v>CPRI - grey_12-16 Gbps_&gt;0.5-10 km</v>
      </c>
      <c r="CC131" s="272"/>
      <c r="CD131" s="272"/>
      <c r="CE131" s="272"/>
      <c r="CF131" s="272"/>
      <c r="CG131" s="272"/>
      <c r="CH131" s="272"/>
      <c r="CI131" s="272"/>
      <c r="CJ131" s="272"/>
      <c r="CK131" s="272"/>
      <c r="CL131" s="272"/>
      <c r="CM131" s="272"/>
      <c r="CN131" s="214"/>
      <c r="CP131" s="293">
        <v>1</v>
      </c>
      <c r="CQ131" s="265">
        <v>1</v>
      </c>
      <c r="CR131" s="300">
        <v>1</v>
      </c>
      <c r="CS131" s="295"/>
      <c r="CT131" s="270"/>
      <c r="CU131" s="301"/>
      <c r="CV131" s="295"/>
      <c r="CW131" s="270"/>
      <c r="CX131" s="278"/>
      <c r="CY131" s="285"/>
      <c r="CZ131" s="265"/>
      <c r="DA131" s="279"/>
      <c r="DB131" s="284"/>
      <c r="DC131" s="270"/>
      <c r="DD131" s="301"/>
      <c r="DE131" s="295"/>
      <c r="DF131" s="270"/>
      <c r="DG131" s="278"/>
      <c r="DH131" s="284"/>
      <c r="DI131" s="270"/>
      <c r="DJ131" s="270"/>
      <c r="DL131" s="139" t="str">
        <f t="shared" si="312"/>
        <v>CPRI - grey_12-16 Gbps_&gt;0.5-10 km</v>
      </c>
      <c r="DM131" s="210">
        <f t="shared" si="179"/>
        <v>37125</v>
      </c>
      <c r="DN131" s="210">
        <f t="shared" si="180"/>
        <v>19206.745716960875</v>
      </c>
      <c r="DO131" s="210">
        <f t="shared" si="181"/>
        <v>0</v>
      </c>
      <c r="DP131" s="210">
        <f t="shared" si="182"/>
        <v>0</v>
      </c>
      <c r="DQ131" s="210">
        <f t="shared" si="183"/>
        <v>0</v>
      </c>
      <c r="DR131" s="210">
        <f t="shared" si="184"/>
        <v>0</v>
      </c>
      <c r="DS131" s="210">
        <f t="shared" si="185"/>
        <v>0</v>
      </c>
      <c r="DT131" s="210">
        <f t="shared" si="186"/>
        <v>0</v>
      </c>
      <c r="DU131" s="210">
        <f t="shared" si="187"/>
        <v>0</v>
      </c>
      <c r="DV131" s="210">
        <f t="shared" si="188"/>
        <v>0</v>
      </c>
      <c r="DW131" s="210">
        <f t="shared" si="189"/>
        <v>0</v>
      </c>
      <c r="DY131" s="139" t="str">
        <f t="shared" si="313"/>
        <v>CPRI - grey_12-16 Gbps_&gt;0.5-10 km</v>
      </c>
      <c r="DZ131" s="210">
        <f t="shared" si="190"/>
        <v>0</v>
      </c>
      <c r="EA131" s="210">
        <f t="shared" si="191"/>
        <v>0</v>
      </c>
      <c r="EB131" s="210">
        <f t="shared" si="192"/>
        <v>0</v>
      </c>
      <c r="EC131" s="210">
        <f t="shared" si="193"/>
        <v>0</v>
      </c>
      <c r="ED131" s="210">
        <f t="shared" si="194"/>
        <v>0</v>
      </c>
      <c r="EE131" s="210">
        <f t="shared" si="195"/>
        <v>0</v>
      </c>
      <c r="EF131" s="210">
        <f t="shared" si="196"/>
        <v>0</v>
      </c>
      <c r="EG131" s="210">
        <f t="shared" si="197"/>
        <v>0</v>
      </c>
      <c r="EH131" s="210">
        <f t="shared" si="198"/>
        <v>0</v>
      </c>
      <c r="EI131" s="210">
        <f t="shared" si="199"/>
        <v>0</v>
      </c>
      <c r="EJ131" s="210">
        <f t="shared" si="200"/>
        <v>0</v>
      </c>
      <c r="EL131" s="139" t="str">
        <f t="shared" si="314"/>
        <v>CPRI - grey_12-16 Gbps_&gt;0.5-10 km</v>
      </c>
      <c r="EM131" s="210">
        <f t="shared" si="201"/>
        <v>37125</v>
      </c>
      <c r="EN131" s="210">
        <f t="shared" si="202"/>
        <v>19206.745716960875</v>
      </c>
      <c r="EO131" s="210">
        <f t="shared" si="203"/>
        <v>0</v>
      </c>
      <c r="EP131" s="210">
        <f t="shared" si="204"/>
        <v>0</v>
      </c>
      <c r="EQ131" s="210">
        <f t="shared" si="205"/>
        <v>0</v>
      </c>
      <c r="ER131" s="210">
        <f t="shared" si="206"/>
        <v>0</v>
      </c>
      <c r="ES131" s="210">
        <f t="shared" si="207"/>
        <v>0</v>
      </c>
      <c r="ET131" s="210">
        <f t="shared" si="208"/>
        <v>0</v>
      </c>
      <c r="EU131" s="210">
        <f t="shared" si="209"/>
        <v>0</v>
      </c>
      <c r="EV131" s="210">
        <f t="shared" si="210"/>
        <v>0</v>
      </c>
      <c r="EW131" s="210">
        <f t="shared" si="211"/>
        <v>0</v>
      </c>
      <c r="EY131" s="139" t="str">
        <f t="shared" si="212"/>
        <v>CPRI - grey_12-16 Gbps_&gt;0.5-10 km</v>
      </c>
      <c r="EZ131" s="210">
        <f t="shared" si="318"/>
        <v>37125</v>
      </c>
      <c r="FA131" s="210">
        <f t="shared" si="319"/>
        <v>19206.745716960875</v>
      </c>
      <c r="FB131" s="210">
        <f t="shared" si="320"/>
        <v>0</v>
      </c>
      <c r="FC131" s="210">
        <f t="shared" si="321"/>
        <v>0</v>
      </c>
      <c r="FD131" s="210">
        <f t="shared" si="322"/>
        <v>0</v>
      </c>
      <c r="FE131" s="210">
        <f t="shared" si="323"/>
        <v>0</v>
      </c>
      <c r="FF131" s="210">
        <f t="shared" si="324"/>
        <v>0</v>
      </c>
      <c r="FG131" s="210">
        <f t="shared" si="325"/>
        <v>0</v>
      </c>
      <c r="FH131" s="210">
        <f t="shared" si="326"/>
        <v>0</v>
      </c>
      <c r="FI131" s="210">
        <f t="shared" si="327"/>
        <v>0</v>
      </c>
      <c r="FJ131" s="210">
        <f t="shared" si="328"/>
        <v>0</v>
      </c>
      <c r="FL131" s="139" t="str">
        <f t="shared" si="315"/>
        <v>CPRI - grey_12-16 Gbps_&gt;0.5-10 km</v>
      </c>
      <c r="FM131" s="233">
        <f t="shared" si="213"/>
        <v>0.111375</v>
      </c>
      <c r="FN131" s="233">
        <f t="shared" si="214"/>
        <v>5.7620237150882624E-2</v>
      </c>
      <c r="FO131" s="233">
        <f t="shared" si="215"/>
        <v>0</v>
      </c>
      <c r="FP131" s="233">
        <f t="shared" si="216"/>
        <v>0</v>
      </c>
      <c r="FQ131" s="233">
        <f t="shared" si="217"/>
        <v>0</v>
      </c>
      <c r="FR131" s="233">
        <f t="shared" si="218"/>
        <v>0</v>
      </c>
      <c r="FS131" s="233">
        <f t="shared" si="219"/>
        <v>0</v>
      </c>
      <c r="FT131" s="233">
        <f t="shared" si="220"/>
        <v>0</v>
      </c>
      <c r="FU131" s="233">
        <f t="shared" si="221"/>
        <v>0</v>
      </c>
      <c r="FV131" s="233">
        <f t="shared" si="222"/>
        <v>0</v>
      </c>
      <c r="FW131" s="233">
        <f t="shared" si="223"/>
        <v>0</v>
      </c>
      <c r="FY131" s="139" t="str">
        <f t="shared" si="316"/>
        <v>CPRI - grey_12-16 Gbps_&gt;0.5-10 km</v>
      </c>
      <c r="FZ131" s="233">
        <f t="shared" si="224"/>
        <v>0</v>
      </c>
      <c r="GA131" s="233">
        <f t="shared" si="225"/>
        <v>0</v>
      </c>
      <c r="GB131" s="233">
        <f t="shared" si="226"/>
        <v>0</v>
      </c>
      <c r="GC131" s="233">
        <f t="shared" si="227"/>
        <v>0</v>
      </c>
      <c r="GD131" s="233">
        <f t="shared" si="228"/>
        <v>0</v>
      </c>
      <c r="GE131" s="233">
        <f t="shared" si="229"/>
        <v>0</v>
      </c>
      <c r="GF131" s="233">
        <f t="shared" si="230"/>
        <v>0</v>
      </c>
      <c r="GG131" s="233">
        <f t="shared" si="231"/>
        <v>0</v>
      </c>
      <c r="GH131" s="233">
        <f t="shared" si="232"/>
        <v>0</v>
      </c>
      <c r="GI131" s="233">
        <f t="shared" si="233"/>
        <v>0</v>
      </c>
      <c r="GJ131" s="233">
        <f t="shared" si="234"/>
        <v>0</v>
      </c>
      <c r="GL131" s="139" t="str">
        <f t="shared" si="317"/>
        <v>CPRI - grey_12-16 Gbps_&gt;0.5-10 km</v>
      </c>
      <c r="GM131" s="310">
        <f t="shared" si="235"/>
        <v>0.18562500000000001</v>
      </c>
      <c r="GN131" s="310">
        <f t="shared" si="236"/>
        <v>9.603372858480437E-2</v>
      </c>
      <c r="GO131" s="310">
        <f t="shared" si="237"/>
        <v>0</v>
      </c>
      <c r="GP131" s="310">
        <f t="shared" si="238"/>
        <v>0</v>
      </c>
      <c r="GQ131" s="310">
        <f t="shared" si="239"/>
        <v>0</v>
      </c>
      <c r="GR131" s="310">
        <f t="shared" si="240"/>
        <v>0</v>
      </c>
      <c r="GS131" s="310">
        <f t="shared" si="241"/>
        <v>0</v>
      </c>
      <c r="GT131" s="310">
        <f t="shared" si="242"/>
        <v>0</v>
      </c>
      <c r="GU131" s="310">
        <f t="shared" si="243"/>
        <v>0</v>
      </c>
      <c r="GV131" s="310">
        <f t="shared" si="244"/>
        <v>0</v>
      </c>
      <c r="GW131" s="310">
        <f t="shared" si="245"/>
        <v>0</v>
      </c>
      <c r="GY131" s="139" t="str">
        <f t="shared" si="246"/>
        <v>CPRI - grey_12-16 Gbps_&gt;0.5-10 km</v>
      </c>
      <c r="GZ131" s="307">
        <f>IF(EZ131=0,"",($HE$5*10^-6*Fronthaul!P222*'Lenses &amp; detectors'!EZ131))</f>
        <v>7.796249999999999E-2</v>
      </c>
      <c r="HA131" s="307">
        <f>IF(FA131=0,"",($HE$5*10^-6*Fronthaul!Q222*'Lenses &amp; detectors'!FA131))</f>
        <v>3.204283477773482E-2</v>
      </c>
      <c r="HB131" s="307" t="str">
        <f>IF(FB131=0,"",($HE$5*10^-6*Fronthaul!R222*'Lenses &amp; detectors'!FB131))</f>
        <v/>
      </c>
      <c r="HC131" s="307" t="str">
        <f>IF(FC131=0,"",($HE$5*10^-6*Fronthaul!S222*'Lenses &amp; detectors'!FC131))</f>
        <v/>
      </c>
      <c r="HD131" s="307" t="str">
        <f>IF(FD131=0,"",($HE$5*10^-6*Fronthaul!T222*'Lenses &amp; detectors'!FD131))</f>
        <v/>
      </c>
      <c r="HE131" s="307" t="str">
        <f>IF(FE131=0,"",($HE$5*10^-6*Fronthaul!U222*'Lenses &amp; detectors'!FE131))</f>
        <v/>
      </c>
      <c r="HF131" s="307" t="str">
        <f>IF(FF131=0,"",($HE$5*10^-6*Fronthaul!V222*'Lenses &amp; detectors'!FF131))</f>
        <v/>
      </c>
      <c r="HG131" s="307" t="str">
        <f>IF(FG131=0,"",($HE$5*10^-6*Fronthaul!W222*'Lenses &amp; detectors'!FG131))</f>
        <v/>
      </c>
      <c r="HH131" s="307" t="str">
        <f>IF(FH131=0,"",($HE$5*10^-6*Fronthaul!X222*'Lenses &amp; detectors'!FH131))</f>
        <v/>
      </c>
      <c r="HI131" s="307" t="str">
        <f>IF(FI131=0,"",($HE$5*10^-6*Fronthaul!Y222*'Lenses &amp; detectors'!FI131))</f>
        <v/>
      </c>
      <c r="HJ131" s="307" t="str">
        <f>IF(FJ131=0,"",($HE$5*10^-6*Fronthaul!Z222*'Lenses &amp; detectors'!FJ131))</f>
        <v/>
      </c>
      <c r="HL131" s="139" t="str">
        <f t="shared" si="247"/>
        <v>CPRI - grey_12-16 Gbps_&gt;0.5-10 km</v>
      </c>
      <c r="HM131" s="233">
        <f t="shared" si="248"/>
        <v>3</v>
      </c>
      <c r="HN131" s="233">
        <f t="shared" si="249"/>
        <v>3</v>
      </c>
      <c r="HO131" s="233" t="str">
        <f t="shared" si="250"/>
        <v/>
      </c>
      <c r="HP131" s="233" t="str">
        <f t="shared" si="251"/>
        <v/>
      </c>
      <c r="HQ131" s="233" t="str">
        <f t="shared" si="252"/>
        <v/>
      </c>
      <c r="HR131" s="233" t="str">
        <f t="shared" si="253"/>
        <v/>
      </c>
      <c r="HS131" s="233" t="str">
        <f t="shared" si="254"/>
        <v/>
      </c>
      <c r="HT131" s="233" t="str">
        <f t="shared" si="255"/>
        <v/>
      </c>
      <c r="HU131" s="233" t="str">
        <f t="shared" si="256"/>
        <v/>
      </c>
      <c r="HV131" s="233" t="str">
        <f t="shared" si="257"/>
        <v/>
      </c>
      <c r="HW131" s="233" t="str">
        <f t="shared" si="258"/>
        <v/>
      </c>
      <c r="HY131" s="139" t="str">
        <f t="shared" si="259"/>
        <v>CPRI - grey_12-16 Gbps_&gt;0.5-10 km</v>
      </c>
      <c r="HZ131" s="233" t="str">
        <f t="shared" si="260"/>
        <v/>
      </c>
      <c r="IA131" s="233" t="str">
        <f t="shared" si="261"/>
        <v/>
      </c>
      <c r="IB131" s="233" t="str">
        <f t="shared" si="262"/>
        <v/>
      </c>
      <c r="IC131" s="233" t="str">
        <f t="shared" si="263"/>
        <v/>
      </c>
      <c r="ID131" s="233" t="str">
        <f t="shared" si="264"/>
        <v/>
      </c>
      <c r="IE131" s="233" t="str">
        <f t="shared" si="265"/>
        <v/>
      </c>
      <c r="IF131" s="233" t="str">
        <f t="shared" si="266"/>
        <v/>
      </c>
      <c r="IG131" s="233" t="str">
        <f t="shared" si="267"/>
        <v/>
      </c>
      <c r="IH131" s="233" t="str">
        <f t="shared" si="268"/>
        <v/>
      </c>
      <c r="II131" s="233" t="str">
        <f t="shared" si="269"/>
        <v/>
      </c>
      <c r="IJ131" s="233" t="str">
        <f t="shared" si="270"/>
        <v/>
      </c>
      <c r="IL131" s="139" t="str">
        <f t="shared" si="271"/>
        <v>CPRI - grey_12-16 Gbps_&gt;0.5-10 km</v>
      </c>
      <c r="IM131" s="233">
        <f t="shared" si="272"/>
        <v>5</v>
      </c>
      <c r="IN131" s="233">
        <f t="shared" si="273"/>
        <v>5</v>
      </c>
      <c r="IO131" s="233" t="str">
        <f t="shared" si="274"/>
        <v/>
      </c>
      <c r="IP131" s="233" t="str">
        <f t="shared" si="275"/>
        <v/>
      </c>
      <c r="IQ131" s="233" t="str">
        <f t="shared" si="276"/>
        <v/>
      </c>
      <c r="IR131" s="233" t="str">
        <f t="shared" si="277"/>
        <v/>
      </c>
      <c r="IS131" s="233" t="str">
        <f t="shared" si="278"/>
        <v/>
      </c>
      <c r="IT131" s="233" t="str">
        <f t="shared" si="279"/>
        <v/>
      </c>
      <c r="IU131" s="233" t="str">
        <f t="shared" si="280"/>
        <v/>
      </c>
      <c r="IV131" s="233" t="str">
        <f t="shared" si="281"/>
        <v/>
      </c>
      <c r="IW131" s="233" t="str">
        <f t="shared" si="282"/>
        <v/>
      </c>
      <c r="IY131" s="139" t="str">
        <f t="shared" si="283"/>
        <v>CPRI - grey_12-16 Gbps_&gt;0.5-10 km</v>
      </c>
      <c r="IZ131" s="233">
        <f t="shared" si="284"/>
        <v>2.0999999999999996</v>
      </c>
      <c r="JA131" s="233">
        <f t="shared" si="285"/>
        <v>1.6683115010701057</v>
      </c>
      <c r="JB131" s="233" t="str">
        <f t="shared" si="286"/>
        <v/>
      </c>
      <c r="JC131" s="233" t="str">
        <f t="shared" si="287"/>
        <v/>
      </c>
      <c r="JD131" s="233" t="str">
        <f t="shared" si="288"/>
        <v/>
      </c>
      <c r="JE131" s="233" t="str">
        <f t="shared" si="289"/>
        <v/>
      </c>
      <c r="JF131" s="233" t="str">
        <f t="shared" si="290"/>
        <v/>
      </c>
      <c r="JG131" s="233" t="str">
        <f t="shared" si="291"/>
        <v/>
      </c>
      <c r="JH131" s="233" t="str">
        <f t="shared" si="292"/>
        <v/>
      </c>
      <c r="JI131" s="233" t="str">
        <f t="shared" si="293"/>
        <v/>
      </c>
      <c r="JJ131" s="233" t="str">
        <f t="shared" si="294"/>
        <v/>
      </c>
    </row>
    <row r="132" spans="1:270">
      <c r="A132" s="218" t="s">
        <v>85</v>
      </c>
      <c r="B132" s="139" t="str">
        <f>'DML EML split'!B132</f>
        <v>CPRI - grey_12-16 Gbps_10-20 km</v>
      </c>
      <c r="C132" s="210">
        <f>Fronthaul!C88</f>
        <v>0</v>
      </c>
      <c r="D132" s="210">
        <f>Fronthaul!D88</f>
        <v>0</v>
      </c>
      <c r="E132" s="210">
        <f>Fronthaul!E88</f>
        <v>0</v>
      </c>
      <c r="F132" s="210">
        <f>Fronthaul!F88</f>
        <v>0</v>
      </c>
      <c r="G132" s="210">
        <f>Fronthaul!G88</f>
        <v>0</v>
      </c>
      <c r="H132" s="210">
        <f>Fronthaul!H88</f>
        <v>0</v>
      </c>
      <c r="I132" s="210">
        <f>Fronthaul!I88</f>
        <v>0</v>
      </c>
      <c r="J132" s="210">
        <f>Fronthaul!J88</f>
        <v>0</v>
      </c>
      <c r="K132" s="210">
        <f>Fronthaul!K88</f>
        <v>0</v>
      </c>
      <c r="L132" s="210">
        <f>Fronthaul!L88</f>
        <v>0</v>
      </c>
      <c r="M132" s="210">
        <f>Fronthaul!M88</f>
        <v>0</v>
      </c>
      <c r="O132" s="139" t="str">
        <f t="shared" si="173"/>
        <v>CPRI - grey_12-16 Gbps_10-20 km</v>
      </c>
      <c r="P132" s="210">
        <f>Fronthaul!C121</f>
        <v>0</v>
      </c>
      <c r="Q132" s="210">
        <f>Fronthaul!D121</f>
        <v>0</v>
      </c>
      <c r="R132" s="210">
        <f>Fronthaul!E121</f>
        <v>0</v>
      </c>
      <c r="S132" s="210">
        <f>Fronthaul!F121</f>
        <v>0</v>
      </c>
      <c r="T132" s="210">
        <f>Fronthaul!G121</f>
        <v>0</v>
      </c>
      <c r="U132" s="210">
        <f>Fronthaul!H121</f>
        <v>0</v>
      </c>
      <c r="V132" s="210">
        <f>Fronthaul!I121</f>
        <v>0</v>
      </c>
      <c r="W132" s="210">
        <f>Fronthaul!J121</f>
        <v>0</v>
      </c>
      <c r="X132" s="210">
        <f>Fronthaul!K121</f>
        <v>0</v>
      </c>
      <c r="Y132" s="210">
        <f>Fronthaul!L121</f>
        <v>0</v>
      </c>
      <c r="Z132" s="210">
        <f>Fronthaul!M121</f>
        <v>0</v>
      </c>
      <c r="AB132" s="139" t="str">
        <f t="shared" si="174"/>
        <v>CPRI - grey_12-16 Gbps_10-20 km</v>
      </c>
      <c r="AC132" s="210">
        <f>Fronthaul!C55</f>
        <v>0</v>
      </c>
      <c r="AD132" s="210">
        <f>Fronthaul!D55</f>
        <v>0</v>
      </c>
      <c r="AE132" s="210">
        <f>Fronthaul!E55</f>
        <v>0</v>
      </c>
      <c r="AF132" s="210">
        <f>Fronthaul!F55</f>
        <v>0</v>
      </c>
      <c r="AG132" s="210">
        <f>Fronthaul!G55</f>
        <v>0</v>
      </c>
      <c r="AH132" s="210">
        <f>Fronthaul!H55</f>
        <v>0</v>
      </c>
      <c r="AI132" s="210">
        <f>Fronthaul!I55</f>
        <v>0</v>
      </c>
      <c r="AJ132" s="210">
        <f>Fronthaul!J55</f>
        <v>0</v>
      </c>
      <c r="AK132" s="210">
        <f>Fronthaul!K55</f>
        <v>0</v>
      </c>
      <c r="AL132" s="210">
        <f>Fronthaul!L55</f>
        <v>0</v>
      </c>
      <c r="AM132" s="210">
        <f>Fronthaul!M55</f>
        <v>0</v>
      </c>
      <c r="AO132" s="139" t="str">
        <f t="shared" si="175"/>
        <v>CPRI - grey_12-16 Gbps_10-20 km</v>
      </c>
      <c r="AP132" s="210">
        <f>Fronthaul!C154</f>
        <v>0</v>
      </c>
      <c r="AQ132" s="210">
        <f>Fronthaul!D154</f>
        <v>0</v>
      </c>
      <c r="AR132" s="210">
        <f>Fronthaul!E154</f>
        <v>0</v>
      </c>
      <c r="AS132" s="210">
        <f>Fronthaul!F154</f>
        <v>0</v>
      </c>
      <c r="AT132" s="210">
        <f>Fronthaul!G154</f>
        <v>0</v>
      </c>
      <c r="AU132" s="210">
        <f>Fronthaul!H154</f>
        <v>0</v>
      </c>
      <c r="AV132" s="210">
        <f>Fronthaul!I154</f>
        <v>0</v>
      </c>
      <c r="AW132" s="210">
        <f>Fronthaul!J154</f>
        <v>0</v>
      </c>
      <c r="AX132" s="210">
        <f>Fronthaul!K154</f>
        <v>0</v>
      </c>
      <c r="AY132" s="210">
        <f>Fronthaul!L154</f>
        <v>0</v>
      </c>
      <c r="AZ132" s="210">
        <f>Fronthaul!M154</f>
        <v>0</v>
      </c>
      <c r="BB132" s="139" t="str">
        <f t="shared" si="176"/>
        <v>CPRI - grey_12-16 Gbps_10-20 km</v>
      </c>
      <c r="BC132" s="210">
        <f>Fronthaul!C187</f>
        <v>0</v>
      </c>
      <c r="BD132" s="210">
        <f>Fronthaul!D187</f>
        <v>0</v>
      </c>
      <c r="BE132" s="210">
        <f>Fronthaul!E187</f>
        <v>0</v>
      </c>
      <c r="BF132" s="210">
        <f>Fronthaul!F187</f>
        <v>0</v>
      </c>
      <c r="BG132" s="210">
        <f>Fronthaul!G187</f>
        <v>0</v>
      </c>
      <c r="BH132" s="210">
        <f>Fronthaul!H187</f>
        <v>0</v>
      </c>
      <c r="BI132" s="210">
        <f>Fronthaul!I187</f>
        <v>0</v>
      </c>
      <c r="BJ132" s="210">
        <f>Fronthaul!J187</f>
        <v>0</v>
      </c>
      <c r="BK132" s="210">
        <f>Fronthaul!K187</f>
        <v>0</v>
      </c>
      <c r="BL132" s="210">
        <f>Fronthaul!L187</f>
        <v>0</v>
      </c>
      <c r="BM132" s="210">
        <f>Fronthaul!M187</f>
        <v>0</v>
      </c>
      <c r="BO132" s="139" t="str">
        <f t="shared" si="177"/>
        <v>CPRI - grey_12-16 Gbps_10-20 km</v>
      </c>
      <c r="BP132" s="272"/>
      <c r="BQ132" s="272"/>
      <c r="BR132" s="272"/>
      <c r="BS132" s="272"/>
      <c r="BT132" s="272"/>
      <c r="BU132" s="272"/>
      <c r="BV132" s="272"/>
      <c r="BW132" s="272"/>
      <c r="BX132" s="272"/>
      <c r="BY132" s="272"/>
      <c r="BZ132" s="272"/>
      <c r="CB132" s="139" t="str">
        <f t="shared" si="178"/>
        <v>CPRI - grey_12-16 Gbps_10-20 km</v>
      </c>
      <c r="CC132" s="272"/>
      <c r="CD132" s="272"/>
      <c r="CE132" s="272"/>
      <c r="CF132" s="272"/>
      <c r="CG132" s="272"/>
      <c r="CH132" s="272"/>
      <c r="CI132" s="272"/>
      <c r="CJ132" s="272"/>
      <c r="CK132" s="272"/>
      <c r="CL132" s="272"/>
      <c r="CM132" s="272"/>
      <c r="CN132" s="214"/>
      <c r="CP132" s="293">
        <v>1</v>
      </c>
      <c r="CQ132" s="265">
        <v>1</v>
      </c>
      <c r="CR132" s="300">
        <v>1</v>
      </c>
      <c r="CS132" s="295"/>
      <c r="CT132" s="270"/>
      <c r="CU132" s="301"/>
      <c r="CV132" s="295"/>
      <c r="CW132" s="270"/>
      <c r="CX132" s="278"/>
      <c r="CY132" s="285"/>
      <c r="CZ132" s="265"/>
      <c r="DA132" s="279"/>
      <c r="DB132" s="284"/>
      <c r="DC132" s="270"/>
      <c r="DD132" s="301"/>
      <c r="DE132" s="295"/>
      <c r="DF132" s="270"/>
      <c r="DG132" s="278"/>
      <c r="DH132" s="284"/>
      <c r="DI132" s="270"/>
      <c r="DJ132" s="270"/>
      <c r="DL132" s="139" t="str">
        <f t="shared" si="312"/>
        <v>CPRI - grey_12-16 Gbps_10-20 km</v>
      </c>
      <c r="DM132" s="210">
        <f t="shared" si="179"/>
        <v>0</v>
      </c>
      <c r="DN132" s="210">
        <f t="shared" si="180"/>
        <v>0</v>
      </c>
      <c r="DO132" s="210">
        <f t="shared" si="181"/>
        <v>0</v>
      </c>
      <c r="DP132" s="210">
        <f t="shared" si="182"/>
        <v>0</v>
      </c>
      <c r="DQ132" s="210">
        <f t="shared" si="183"/>
        <v>0</v>
      </c>
      <c r="DR132" s="210">
        <f t="shared" si="184"/>
        <v>0</v>
      </c>
      <c r="DS132" s="210">
        <f t="shared" si="185"/>
        <v>0</v>
      </c>
      <c r="DT132" s="210">
        <f t="shared" si="186"/>
        <v>0</v>
      </c>
      <c r="DU132" s="210">
        <f t="shared" si="187"/>
        <v>0</v>
      </c>
      <c r="DV132" s="210">
        <f t="shared" si="188"/>
        <v>0</v>
      </c>
      <c r="DW132" s="210">
        <f t="shared" si="189"/>
        <v>0</v>
      </c>
      <c r="DY132" s="139" t="str">
        <f t="shared" si="313"/>
        <v>CPRI - grey_12-16 Gbps_10-20 km</v>
      </c>
      <c r="DZ132" s="210">
        <f t="shared" si="190"/>
        <v>0</v>
      </c>
      <c r="EA132" s="210">
        <f t="shared" si="191"/>
        <v>0</v>
      </c>
      <c r="EB132" s="210">
        <f t="shared" si="192"/>
        <v>0</v>
      </c>
      <c r="EC132" s="210">
        <f t="shared" si="193"/>
        <v>0</v>
      </c>
      <c r="ED132" s="210">
        <f t="shared" si="194"/>
        <v>0</v>
      </c>
      <c r="EE132" s="210">
        <f t="shared" si="195"/>
        <v>0</v>
      </c>
      <c r="EF132" s="210">
        <f t="shared" si="196"/>
        <v>0</v>
      </c>
      <c r="EG132" s="210">
        <f t="shared" si="197"/>
        <v>0</v>
      </c>
      <c r="EH132" s="210">
        <f t="shared" si="198"/>
        <v>0</v>
      </c>
      <c r="EI132" s="210">
        <f t="shared" si="199"/>
        <v>0</v>
      </c>
      <c r="EJ132" s="210">
        <f t="shared" si="200"/>
        <v>0</v>
      </c>
      <c r="EL132" s="139" t="str">
        <f t="shared" si="314"/>
        <v>CPRI - grey_12-16 Gbps_10-20 km</v>
      </c>
      <c r="EM132" s="210">
        <f t="shared" si="201"/>
        <v>0</v>
      </c>
      <c r="EN132" s="210">
        <f t="shared" si="202"/>
        <v>0</v>
      </c>
      <c r="EO132" s="210">
        <f t="shared" si="203"/>
        <v>0</v>
      </c>
      <c r="EP132" s="210">
        <f t="shared" si="204"/>
        <v>0</v>
      </c>
      <c r="EQ132" s="210">
        <f t="shared" si="205"/>
        <v>0</v>
      </c>
      <c r="ER132" s="210">
        <f t="shared" si="206"/>
        <v>0</v>
      </c>
      <c r="ES132" s="210">
        <f t="shared" si="207"/>
        <v>0</v>
      </c>
      <c r="ET132" s="210">
        <f t="shared" si="208"/>
        <v>0</v>
      </c>
      <c r="EU132" s="210">
        <f t="shared" si="209"/>
        <v>0</v>
      </c>
      <c r="EV132" s="210">
        <f t="shared" si="210"/>
        <v>0</v>
      </c>
      <c r="EW132" s="210">
        <f t="shared" si="211"/>
        <v>0</v>
      </c>
      <c r="EY132" s="139" t="str">
        <f t="shared" si="212"/>
        <v>CPRI - grey_12-16 Gbps_10-20 km</v>
      </c>
      <c r="EZ132" s="210">
        <f t="shared" si="318"/>
        <v>0</v>
      </c>
      <c r="FA132" s="210">
        <f t="shared" si="319"/>
        <v>0</v>
      </c>
      <c r="FB132" s="210">
        <f t="shared" si="320"/>
        <v>0</v>
      </c>
      <c r="FC132" s="210">
        <f t="shared" si="321"/>
        <v>0</v>
      </c>
      <c r="FD132" s="210">
        <f t="shared" si="322"/>
        <v>0</v>
      </c>
      <c r="FE132" s="210">
        <f t="shared" si="323"/>
        <v>0</v>
      </c>
      <c r="FF132" s="210">
        <f t="shared" si="324"/>
        <v>0</v>
      </c>
      <c r="FG132" s="210">
        <f t="shared" si="325"/>
        <v>0</v>
      </c>
      <c r="FH132" s="210">
        <f t="shared" si="326"/>
        <v>0</v>
      </c>
      <c r="FI132" s="210">
        <f t="shared" si="327"/>
        <v>0</v>
      </c>
      <c r="FJ132" s="210">
        <f t="shared" si="328"/>
        <v>0</v>
      </c>
      <c r="FL132" s="139" t="str">
        <f t="shared" si="315"/>
        <v>CPRI - grey_12-16 Gbps_10-20 km</v>
      </c>
      <c r="FM132" s="233">
        <f t="shared" si="213"/>
        <v>0</v>
      </c>
      <c r="FN132" s="233">
        <f t="shared" si="214"/>
        <v>0</v>
      </c>
      <c r="FO132" s="233">
        <f t="shared" si="215"/>
        <v>0</v>
      </c>
      <c r="FP132" s="233">
        <f t="shared" si="216"/>
        <v>0</v>
      </c>
      <c r="FQ132" s="233">
        <f t="shared" si="217"/>
        <v>0</v>
      </c>
      <c r="FR132" s="233">
        <f t="shared" si="218"/>
        <v>0</v>
      </c>
      <c r="FS132" s="233">
        <f t="shared" si="219"/>
        <v>0</v>
      </c>
      <c r="FT132" s="233">
        <f t="shared" si="220"/>
        <v>0</v>
      </c>
      <c r="FU132" s="233">
        <f t="shared" si="221"/>
        <v>0</v>
      </c>
      <c r="FV132" s="233">
        <f t="shared" si="222"/>
        <v>0</v>
      </c>
      <c r="FW132" s="233">
        <f t="shared" si="223"/>
        <v>0</v>
      </c>
      <c r="FY132" s="139" t="str">
        <f t="shared" si="316"/>
        <v>CPRI - grey_12-16 Gbps_10-20 km</v>
      </c>
      <c r="FZ132" s="233">
        <f t="shared" si="224"/>
        <v>0</v>
      </c>
      <c r="GA132" s="233">
        <f t="shared" si="225"/>
        <v>0</v>
      </c>
      <c r="GB132" s="233">
        <f t="shared" si="226"/>
        <v>0</v>
      </c>
      <c r="GC132" s="233">
        <f t="shared" si="227"/>
        <v>0</v>
      </c>
      <c r="GD132" s="233">
        <f t="shared" si="228"/>
        <v>0</v>
      </c>
      <c r="GE132" s="233">
        <f t="shared" si="229"/>
        <v>0</v>
      </c>
      <c r="GF132" s="233">
        <f t="shared" si="230"/>
        <v>0</v>
      </c>
      <c r="GG132" s="233">
        <f t="shared" si="231"/>
        <v>0</v>
      </c>
      <c r="GH132" s="233">
        <f t="shared" si="232"/>
        <v>0</v>
      </c>
      <c r="GI132" s="233">
        <f t="shared" si="233"/>
        <v>0</v>
      </c>
      <c r="GJ132" s="233">
        <f t="shared" si="234"/>
        <v>0</v>
      </c>
      <c r="GL132" s="139" t="str">
        <f t="shared" si="317"/>
        <v>CPRI - grey_12-16 Gbps_10-20 km</v>
      </c>
      <c r="GM132" s="310">
        <f t="shared" si="235"/>
        <v>0</v>
      </c>
      <c r="GN132" s="310">
        <f t="shared" si="236"/>
        <v>0</v>
      </c>
      <c r="GO132" s="310">
        <f t="shared" si="237"/>
        <v>0</v>
      </c>
      <c r="GP132" s="310">
        <f t="shared" si="238"/>
        <v>0</v>
      </c>
      <c r="GQ132" s="310">
        <f t="shared" si="239"/>
        <v>0</v>
      </c>
      <c r="GR132" s="310">
        <f t="shared" si="240"/>
        <v>0</v>
      </c>
      <c r="GS132" s="310">
        <f t="shared" si="241"/>
        <v>0</v>
      </c>
      <c r="GT132" s="310">
        <f t="shared" si="242"/>
        <v>0</v>
      </c>
      <c r="GU132" s="310">
        <f t="shared" si="243"/>
        <v>0</v>
      </c>
      <c r="GV132" s="310">
        <f t="shared" si="244"/>
        <v>0</v>
      </c>
      <c r="GW132" s="310">
        <f t="shared" si="245"/>
        <v>0</v>
      </c>
      <c r="GY132" s="139" t="str">
        <f t="shared" si="246"/>
        <v>CPRI - grey_12-16 Gbps_10-20 km</v>
      </c>
      <c r="GZ132" s="307" t="str">
        <f>IF(EZ132=0,"",($HE$5*10^-6*Fronthaul!P223*'Lenses &amp; detectors'!EZ132))</f>
        <v/>
      </c>
      <c r="HA132" s="307" t="str">
        <f>IF(FA132=0,"",($HE$5*10^-6*Fronthaul!Q223*'Lenses &amp; detectors'!FA132))</f>
        <v/>
      </c>
      <c r="HB132" s="307" t="str">
        <f>IF(FB132=0,"",($HE$5*10^-6*Fronthaul!R223*'Lenses &amp; detectors'!FB132))</f>
        <v/>
      </c>
      <c r="HC132" s="307" t="str">
        <f>IF(FC132=0,"",($HE$5*10^-6*Fronthaul!S223*'Lenses &amp; detectors'!FC132))</f>
        <v/>
      </c>
      <c r="HD132" s="307" t="str">
        <f>IF(FD132=0,"",($HE$5*10^-6*Fronthaul!T223*'Lenses &amp; detectors'!FD132))</f>
        <v/>
      </c>
      <c r="HE132" s="307" t="str">
        <f>IF(FE132=0,"",($HE$5*10^-6*Fronthaul!U223*'Lenses &amp; detectors'!FE132))</f>
        <v/>
      </c>
      <c r="HF132" s="307" t="str">
        <f>IF(FF132=0,"",($HE$5*10^-6*Fronthaul!V223*'Lenses &amp; detectors'!FF132))</f>
        <v/>
      </c>
      <c r="HG132" s="307" t="str">
        <f>IF(FG132=0,"",($HE$5*10^-6*Fronthaul!W223*'Lenses &amp; detectors'!FG132))</f>
        <v/>
      </c>
      <c r="HH132" s="307" t="str">
        <f>IF(FH132=0,"",($HE$5*10^-6*Fronthaul!X223*'Lenses &amp; detectors'!FH132))</f>
        <v/>
      </c>
      <c r="HI132" s="307" t="str">
        <f>IF(FI132=0,"",($HE$5*10^-6*Fronthaul!Y223*'Lenses &amp; detectors'!FI132))</f>
        <v/>
      </c>
      <c r="HJ132" s="307" t="str">
        <f>IF(FJ132=0,"",($HE$5*10^-6*Fronthaul!Z223*'Lenses &amp; detectors'!FJ132))</f>
        <v/>
      </c>
      <c r="HL132" s="139" t="str">
        <f t="shared" si="247"/>
        <v>CPRI - grey_12-16 Gbps_10-20 km</v>
      </c>
      <c r="HM132" s="233" t="str">
        <f t="shared" si="248"/>
        <v/>
      </c>
      <c r="HN132" s="233" t="str">
        <f t="shared" si="249"/>
        <v/>
      </c>
      <c r="HO132" s="233" t="str">
        <f t="shared" si="250"/>
        <v/>
      </c>
      <c r="HP132" s="233" t="str">
        <f t="shared" si="251"/>
        <v/>
      </c>
      <c r="HQ132" s="233" t="str">
        <f t="shared" si="252"/>
        <v/>
      </c>
      <c r="HR132" s="233" t="str">
        <f t="shared" si="253"/>
        <v/>
      </c>
      <c r="HS132" s="233" t="str">
        <f t="shared" si="254"/>
        <v/>
      </c>
      <c r="HT132" s="233" t="str">
        <f t="shared" si="255"/>
        <v/>
      </c>
      <c r="HU132" s="233" t="str">
        <f t="shared" si="256"/>
        <v/>
      </c>
      <c r="HV132" s="233" t="str">
        <f t="shared" si="257"/>
        <v/>
      </c>
      <c r="HW132" s="233" t="str">
        <f t="shared" si="258"/>
        <v/>
      </c>
      <c r="HY132" s="139" t="str">
        <f t="shared" si="259"/>
        <v>CPRI - grey_12-16 Gbps_10-20 km</v>
      </c>
      <c r="HZ132" s="233" t="str">
        <f t="shared" si="260"/>
        <v/>
      </c>
      <c r="IA132" s="233" t="str">
        <f t="shared" si="261"/>
        <v/>
      </c>
      <c r="IB132" s="233" t="str">
        <f t="shared" si="262"/>
        <v/>
      </c>
      <c r="IC132" s="233" t="str">
        <f t="shared" si="263"/>
        <v/>
      </c>
      <c r="ID132" s="233" t="str">
        <f t="shared" si="264"/>
        <v/>
      </c>
      <c r="IE132" s="233" t="str">
        <f t="shared" si="265"/>
        <v/>
      </c>
      <c r="IF132" s="233" t="str">
        <f t="shared" si="266"/>
        <v/>
      </c>
      <c r="IG132" s="233" t="str">
        <f t="shared" si="267"/>
        <v/>
      </c>
      <c r="IH132" s="233" t="str">
        <f t="shared" si="268"/>
        <v/>
      </c>
      <c r="II132" s="233" t="str">
        <f t="shared" si="269"/>
        <v/>
      </c>
      <c r="IJ132" s="233" t="str">
        <f t="shared" si="270"/>
        <v/>
      </c>
      <c r="IL132" s="139" t="str">
        <f t="shared" si="271"/>
        <v>CPRI - grey_12-16 Gbps_10-20 km</v>
      </c>
      <c r="IM132" s="233" t="str">
        <f t="shared" si="272"/>
        <v/>
      </c>
      <c r="IN132" s="233" t="str">
        <f t="shared" si="273"/>
        <v/>
      </c>
      <c r="IO132" s="233" t="str">
        <f t="shared" si="274"/>
        <v/>
      </c>
      <c r="IP132" s="233" t="str">
        <f t="shared" si="275"/>
        <v/>
      </c>
      <c r="IQ132" s="233" t="str">
        <f t="shared" si="276"/>
        <v/>
      </c>
      <c r="IR132" s="233" t="str">
        <f t="shared" si="277"/>
        <v/>
      </c>
      <c r="IS132" s="233" t="str">
        <f t="shared" si="278"/>
        <v/>
      </c>
      <c r="IT132" s="233" t="str">
        <f t="shared" si="279"/>
        <v/>
      </c>
      <c r="IU132" s="233" t="str">
        <f t="shared" si="280"/>
        <v/>
      </c>
      <c r="IV132" s="233" t="str">
        <f t="shared" si="281"/>
        <v/>
      </c>
      <c r="IW132" s="233" t="str">
        <f t="shared" si="282"/>
        <v/>
      </c>
      <c r="IY132" s="139" t="str">
        <f t="shared" si="283"/>
        <v>CPRI - grey_12-16 Gbps_10-20 km</v>
      </c>
      <c r="IZ132" s="233" t="str">
        <f t="shared" si="284"/>
        <v/>
      </c>
      <c r="JA132" s="233" t="str">
        <f t="shared" si="285"/>
        <v/>
      </c>
      <c r="JB132" s="233" t="str">
        <f t="shared" si="286"/>
        <v/>
      </c>
      <c r="JC132" s="233" t="str">
        <f t="shared" si="287"/>
        <v/>
      </c>
      <c r="JD132" s="233" t="str">
        <f t="shared" si="288"/>
        <v/>
      </c>
      <c r="JE132" s="233" t="str">
        <f t="shared" si="289"/>
        <v/>
      </c>
      <c r="JF132" s="233" t="str">
        <f t="shared" si="290"/>
        <v/>
      </c>
      <c r="JG132" s="233" t="str">
        <f t="shared" si="291"/>
        <v/>
      </c>
      <c r="JH132" s="233" t="str">
        <f t="shared" si="292"/>
        <v/>
      </c>
      <c r="JI132" s="233" t="str">
        <f t="shared" si="293"/>
        <v/>
      </c>
      <c r="JJ132" s="233" t="str">
        <f t="shared" si="294"/>
        <v/>
      </c>
    </row>
    <row r="133" spans="1:270">
      <c r="A133" s="218" t="s">
        <v>85</v>
      </c>
      <c r="B133" s="352" t="str">
        <f>'DML EML split'!B133</f>
        <v>CPRI-Legacy_1,3,6,12 Gbps_all</v>
      </c>
      <c r="C133" s="272"/>
      <c r="D133" s="272"/>
      <c r="E133" s="272"/>
      <c r="F133" s="272"/>
      <c r="G133" s="272"/>
      <c r="H133" s="272"/>
      <c r="I133" s="272"/>
      <c r="J133" s="272"/>
      <c r="K133" s="272"/>
      <c r="L133" s="272"/>
      <c r="M133" s="272"/>
      <c r="O133" s="352" t="str">
        <f t="shared" si="173"/>
        <v>CPRI-Legacy_1,3,6,12 Gbps_all</v>
      </c>
      <c r="P133" s="272">
        <f>Fronthaul!C122</f>
        <v>0</v>
      </c>
      <c r="Q133" s="272">
        <f>Fronthaul!D122</f>
        <v>0</v>
      </c>
      <c r="R133" s="272">
        <f>Fronthaul!E122</f>
        <v>0</v>
      </c>
      <c r="S133" s="272">
        <f>Fronthaul!F122</f>
        <v>0</v>
      </c>
      <c r="T133" s="272">
        <f>Fronthaul!G122</f>
        <v>0</v>
      </c>
      <c r="U133" s="272">
        <f>Fronthaul!H122</f>
        <v>0</v>
      </c>
      <c r="V133" s="272">
        <f>Fronthaul!I122</f>
        <v>0</v>
      </c>
      <c r="W133" s="272">
        <f>Fronthaul!J122</f>
        <v>0</v>
      </c>
      <c r="X133" s="272">
        <f>Fronthaul!K122</f>
        <v>0</v>
      </c>
      <c r="Y133" s="272">
        <f>Fronthaul!L122</f>
        <v>0</v>
      </c>
      <c r="Z133" s="272">
        <f>Fronthaul!M122</f>
        <v>0</v>
      </c>
      <c r="AB133" s="352" t="str">
        <f t="shared" si="174"/>
        <v>CPRI-Legacy_1,3,6,12 Gbps_all</v>
      </c>
      <c r="AC133" s="272">
        <f>Fronthaul!C56</f>
        <v>0</v>
      </c>
      <c r="AD133" s="272">
        <f>Fronthaul!D56</f>
        <v>0</v>
      </c>
      <c r="AE133" s="272">
        <f>Fronthaul!E56</f>
        <v>0</v>
      </c>
      <c r="AF133" s="272">
        <f>Fronthaul!F56</f>
        <v>0</v>
      </c>
      <c r="AG133" s="272">
        <f>Fronthaul!G56</f>
        <v>0</v>
      </c>
      <c r="AH133" s="272">
        <f>Fronthaul!H56</f>
        <v>0</v>
      </c>
      <c r="AI133" s="272">
        <f>Fronthaul!I56</f>
        <v>0</v>
      </c>
      <c r="AJ133" s="272">
        <f>Fronthaul!J56</f>
        <v>0</v>
      </c>
      <c r="AK133" s="272">
        <f>Fronthaul!K56</f>
        <v>0</v>
      </c>
      <c r="AL133" s="272">
        <f>Fronthaul!L56</f>
        <v>0</v>
      </c>
      <c r="AM133" s="272">
        <f>Fronthaul!M56</f>
        <v>0</v>
      </c>
      <c r="AO133" s="139" t="str">
        <f t="shared" si="175"/>
        <v>CPRI-Legacy_1,3,6,12 Gbps_all</v>
      </c>
      <c r="AP133" s="210">
        <f>Fronthaul!C155</f>
        <v>0</v>
      </c>
      <c r="AQ133" s="210">
        <f>Fronthaul!D155</f>
        <v>0</v>
      </c>
      <c r="AR133" s="210">
        <f>Fronthaul!E155</f>
        <v>0</v>
      </c>
      <c r="AS133" s="210">
        <f>Fronthaul!F155</f>
        <v>0</v>
      </c>
      <c r="AT133" s="210">
        <f>Fronthaul!G155</f>
        <v>0</v>
      </c>
      <c r="AU133" s="210">
        <f>Fronthaul!H155</f>
        <v>0</v>
      </c>
      <c r="AV133" s="210">
        <f>Fronthaul!I155</f>
        <v>0</v>
      </c>
      <c r="AW133" s="210">
        <f>Fronthaul!J155</f>
        <v>0</v>
      </c>
      <c r="AX133" s="210">
        <f>Fronthaul!K155</f>
        <v>0</v>
      </c>
      <c r="AY133" s="210">
        <f>Fronthaul!L155</f>
        <v>0</v>
      </c>
      <c r="AZ133" s="210">
        <f>Fronthaul!M155</f>
        <v>0</v>
      </c>
      <c r="BB133" s="139" t="str">
        <f t="shared" si="176"/>
        <v>CPRI-Legacy_1,3,6,12 Gbps_all</v>
      </c>
      <c r="BC133" s="210">
        <f>Fronthaul!C188</f>
        <v>0</v>
      </c>
      <c r="BD133" s="210">
        <f>Fronthaul!D188</f>
        <v>0</v>
      </c>
      <c r="BE133" s="210">
        <f>Fronthaul!E188</f>
        <v>0</v>
      </c>
      <c r="BF133" s="210">
        <f>Fronthaul!F188</f>
        <v>0</v>
      </c>
      <c r="BG133" s="210">
        <f>Fronthaul!G188</f>
        <v>0</v>
      </c>
      <c r="BH133" s="210">
        <f>Fronthaul!H188</f>
        <v>0</v>
      </c>
      <c r="BI133" s="210">
        <f>Fronthaul!I188</f>
        <v>0</v>
      </c>
      <c r="BJ133" s="210">
        <f>Fronthaul!J188</f>
        <v>0</v>
      </c>
      <c r="BK133" s="210">
        <f>Fronthaul!K188</f>
        <v>0</v>
      </c>
      <c r="BL133" s="210">
        <f>Fronthaul!L188</f>
        <v>0</v>
      </c>
      <c r="BM133" s="210">
        <f>Fronthaul!M188</f>
        <v>0</v>
      </c>
      <c r="BO133" s="139" t="str">
        <f t="shared" si="177"/>
        <v>CPRI-Legacy_1,3,6,12 Gbps_all</v>
      </c>
      <c r="BP133" s="272"/>
      <c r="BQ133" s="272"/>
      <c r="BR133" s="272"/>
      <c r="BS133" s="272"/>
      <c r="BT133" s="272"/>
      <c r="BU133" s="272"/>
      <c r="BV133" s="272"/>
      <c r="BW133" s="272"/>
      <c r="BX133" s="272"/>
      <c r="BY133" s="272"/>
      <c r="BZ133" s="272"/>
      <c r="CB133" s="139" t="str">
        <f t="shared" si="178"/>
        <v>CPRI-Legacy_1,3,6,12 Gbps_all</v>
      </c>
      <c r="CC133" s="272"/>
      <c r="CD133" s="272"/>
      <c r="CE133" s="272"/>
      <c r="CF133" s="272"/>
      <c r="CG133" s="272"/>
      <c r="CH133" s="272"/>
      <c r="CI133" s="272"/>
      <c r="CJ133" s="272"/>
      <c r="CK133" s="272"/>
      <c r="CL133" s="272"/>
      <c r="CM133" s="272"/>
      <c r="CN133" s="214"/>
      <c r="CP133" s="270"/>
      <c r="CQ133" s="270"/>
      <c r="CR133" s="301"/>
      <c r="CS133" s="295"/>
      <c r="CT133" s="270"/>
      <c r="CU133" s="301"/>
      <c r="CV133" s="295"/>
      <c r="CW133" s="270"/>
      <c r="CX133" s="278"/>
      <c r="CY133" s="285"/>
      <c r="CZ133" s="265"/>
      <c r="DA133" s="279"/>
      <c r="DB133" s="284"/>
      <c r="DC133" s="270"/>
      <c r="DD133" s="301"/>
      <c r="DE133" s="295"/>
      <c r="DF133" s="270"/>
      <c r="DG133" s="278"/>
      <c r="DH133" s="284"/>
      <c r="DI133" s="270"/>
      <c r="DJ133" s="270"/>
      <c r="DL133" s="139" t="str">
        <f t="shared" si="312"/>
        <v>CPRI-Legacy_1,3,6,12 Gbps_all</v>
      </c>
      <c r="DM133" s="210">
        <f t="shared" si="179"/>
        <v>0</v>
      </c>
      <c r="DN133" s="210">
        <f t="shared" si="180"/>
        <v>0</v>
      </c>
      <c r="DO133" s="210">
        <f t="shared" si="181"/>
        <v>0</v>
      </c>
      <c r="DP133" s="210">
        <f t="shared" si="182"/>
        <v>0</v>
      </c>
      <c r="DQ133" s="210">
        <f t="shared" si="183"/>
        <v>0</v>
      </c>
      <c r="DR133" s="210">
        <f t="shared" si="184"/>
        <v>0</v>
      </c>
      <c r="DS133" s="210">
        <f t="shared" si="185"/>
        <v>0</v>
      </c>
      <c r="DT133" s="210">
        <f t="shared" si="186"/>
        <v>0</v>
      </c>
      <c r="DU133" s="210">
        <f t="shared" si="187"/>
        <v>0</v>
      </c>
      <c r="DV133" s="210">
        <f t="shared" si="188"/>
        <v>0</v>
      </c>
      <c r="DW133" s="210">
        <f t="shared" si="189"/>
        <v>0</v>
      </c>
      <c r="DY133" s="139" t="str">
        <f t="shared" si="313"/>
        <v>CPRI-Legacy_1,3,6,12 Gbps_all</v>
      </c>
      <c r="DZ133" s="210">
        <f t="shared" si="190"/>
        <v>0</v>
      </c>
      <c r="EA133" s="210">
        <f t="shared" si="191"/>
        <v>0</v>
      </c>
      <c r="EB133" s="210">
        <f t="shared" si="192"/>
        <v>0</v>
      </c>
      <c r="EC133" s="210">
        <f t="shared" si="193"/>
        <v>0</v>
      </c>
      <c r="ED133" s="210">
        <f t="shared" si="194"/>
        <v>0</v>
      </c>
      <c r="EE133" s="210">
        <f t="shared" si="195"/>
        <v>0</v>
      </c>
      <c r="EF133" s="210">
        <f t="shared" si="196"/>
        <v>0</v>
      </c>
      <c r="EG133" s="210">
        <f t="shared" si="197"/>
        <v>0</v>
      </c>
      <c r="EH133" s="210">
        <f t="shared" si="198"/>
        <v>0</v>
      </c>
      <c r="EI133" s="210">
        <f t="shared" si="199"/>
        <v>0</v>
      </c>
      <c r="EJ133" s="210">
        <f t="shared" si="200"/>
        <v>0</v>
      </c>
      <c r="EL133" s="139" t="str">
        <f t="shared" si="314"/>
        <v>CPRI-Legacy_1,3,6,12 Gbps_all</v>
      </c>
      <c r="EM133" s="210">
        <f t="shared" si="201"/>
        <v>0</v>
      </c>
      <c r="EN133" s="210">
        <f t="shared" si="202"/>
        <v>0</v>
      </c>
      <c r="EO133" s="210">
        <f t="shared" si="203"/>
        <v>0</v>
      </c>
      <c r="EP133" s="210">
        <f t="shared" si="204"/>
        <v>0</v>
      </c>
      <c r="EQ133" s="210">
        <f t="shared" si="205"/>
        <v>0</v>
      </c>
      <c r="ER133" s="210">
        <f t="shared" si="206"/>
        <v>0</v>
      </c>
      <c r="ES133" s="210">
        <f t="shared" si="207"/>
        <v>0</v>
      </c>
      <c r="ET133" s="210">
        <f t="shared" si="208"/>
        <v>0</v>
      </c>
      <c r="EU133" s="210">
        <f t="shared" si="209"/>
        <v>0</v>
      </c>
      <c r="EV133" s="210">
        <f t="shared" si="210"/>
        <v>0</v>
      </c>
      <c r="EW133" s="210">
        <f t="shared" si="211"/>
        <v>0</v>
      </c>
      <c r="EY133" s="139" t="str">
        <f t="shared" si="212"/>
        <v>CPRI-Legacy_1,3,6,12 Gbps_all</v>
      </c>
      <c r="EZ133" s="210">
        <f t="shared" si="318"/>
        <v>0</v>
      </c>
      <c r="FA133" s="210">
        <f t="shared" si="319"/>
        <v>0</v>
      </c>
      <c r="FB133" s="210">
        <f t="shared" si="320"/>
        <v>0</v>
      </c>
      <c r="FC133" s="210">
        <f t="shared" si="321"/>
        <v>0</v>
      </c>
      <c r="FD133" s="210">
        <f t="shared" si="322"/>
        <v>0</v>
      </c>
      <c r="FE133" s="210">
        <f t="shared" si="323"/>
        <v>0</v>
      </c>
      <c r="FF133" s="210">
        <f t="shared" si="324"/>
        <v>0</v>
      </c>
      <c r="FG133" s="210">
        <f t="shared" si="325"/>
        <v>0</v>
      </c>
      <c r="FH133" s="210">
        <f t="shared" si="326"/>
        <v>0</v>
      </c>
      <c r="FI133" s="210">
        <f t="shared" si="327"/>
        <v>0</v>
      </c>
      <c r="FJ133" s="210">
        <f t="shared" si="328"/>
        <v>0</v>
      </c>
      <c r="FL133" s="139" t="str">
        <f t="shared" si="315"/>
        <v>CPRI-Legacy_1,3,6,12 Gbps_all</v>
      </c>
      <c r="FM133" s="233">
        <f t="shared" si="213"/>
        <v>0</v>
      </c>
      <c r="FN133" s="233">
        <f t="shared" si="214"/>
        <v>0</v>
      </c>
      <c r="FO133" s="233">
        <f t="shared" si="215"/>
        <v>0</v>
      </c>
      <c r="FP133" s="233">
        <f t="shared" si="216"/>
        <v>0</v>
      </c>
      <c r="FQ133" s="233">
        <f t="shared" si="217"/>
        <v>0</v>
      </c>
      <c r="FR133" s="233">
        <f t="shared" si="218"/>
        <v>0</v>
      </c>
      <c r="FS133" s="233">
        <f t="shared" si="219"/>
        <v>0</v>
      </c>
      <c r="FT133" s="233">
        <f t="shared" si="220"/>
        <v>0</v>
      </c>
      <c r="FU133" s="233">
        <f t="shared" si="221"/>
        <v>0</v>
      </c>
      <c r="FV133" s="233">
        <f t="shared" si="222"/>
        <v>0</v>
      </c>
      <c r="FW133" s="233">
        <f t="shared" si="223"/>
        <v>0</v>
      </c>
      <c r="FY133" s="139" t="str">
        <f t="shared" si="316"/>
        <v>CPRI-Legacy_1,3,6,12 Gbps_all</v>
      </c>
      <c r="FZ133" s="233">
        <f t="shared" si="224"/>
        <v>0</v>
      </c>
      <c r="GA133" s="233">
        <f t="shared" si="225"/>
        <v>0</v>
      </c>
      <c r="GB133" s="233">
        <f t="shared" si="226"/>
        <v>0</v>
      </c>
      <c r="GC133" s="233">
        <f t="shared" si="227"/>
        <v>0</v>
      </c>
      <c r="GD133" s="233">
        <f t="shared" si="228"/>
        <v>0</v>
      </c>
      <c r="GE133" s="233">
        <f t="shared" si="229"/>
        <v>0</v>
      </c>
      <c r="GF133" s="233">
        <f t="shared" si="230"/>
        <v>0</v>
      </c>
      <c r="GG133" s="233">
        <f t="shared" si="231"/>
        <v>0</v>
      </c>
      <c r="GH133" s="233">
        <f t="shared" si="232"/>
        <v>0</v>
      </c>
      <c r="GI133" s="233">
        <f t="shared" si="233"/>
        <v>0</v>
      </c>
      <c r="GJ133" s="233">
        <f t="shared" si="234"/>
        <v>0</v>
      </c>
      <c r="GL133" s="139" t="str">
        <f t="shared" si="317"/>
        <v>CPRI-Legacy_1,3,6,12 Gbps_all</v>
      </c>
      <c r="GM133" s="310">
        <f t="shared" si="235"/>
        <v>0</v>
      </c>
      <c r="GN133" s="310">
        <f t="shared" si="236"/>
        <v>0</v>
      </c>
      <c r="GO133" s="310">
        <f t="shared" si="237"/>
        <v>0</v>
      </c>
      <c r="GP133" s="310">
        <f t="shared" si="238"/>
        <v>0</v>
      </c>
      <c r="GQ133" s="310">
        <f t="shared" si="239"/>
        <v>0</v>
      </c>
      <c r="GR133" s="310">
        <f t="shared" si="240"/>
        <v>0</v>
      </c>
      <c r="GS133" s="310">
        <f t="shared" si="241"/>
        <v>0</v>
      </c>
      <c r="GT133" s="310">
        <f t="shared" si="242"/>
        <v>0</v>
      </c>
      <c r="GU133" s="310">
        <f t="shared" si="243"/>
        <v>0</v>
      </c>
      <c r="GV133" s="310">
        <f t="shared" si="244"/>
        <v>0</v>
      </c>
      <c r="GW133" s="310">
        <f t="shared" si="245"/>
        <v>0</v>
      </c>
      <c r="GY133" s="139" t="str">
        <f t="shared" si="246"/>
        <v>CPRI-Legacy_1,3,6,12 Gbps_all</v>
      </c>
      <c r="GZ133" s="307" t="str">
        <f>IF(EZ133=0,"",($HE$5*10^-6*Fronthaul!P224*'Lenses &amp; detectors'!EZ133))</f>
        <v/>
      </c>
      <c r="HA133" s="307" t="str">
        <f>IF(FA133=0,"",($HE$5*10^-6*Fronthaul!Q224*'Lenses &amp; detectors'!FA133))</f>
        <v/>
      </c>
      <c r="HB133" s="307" t="str">
        <f>IF(FB133=0,"",($HE$5*10^-6*Fronthaul!R224*'Lenses &amp; detectors'!FB133))</f>
        <v/>
      </c>
      <c r="HC133" s="307" t="str">
        <f>IF(FC133=0,"",($HE$5*10^-6*Fronthaul!S224*'Lenses &amp; detectors'!FC133))</f>
        <v/>
      </c>
      <c r="HD133" s="307" t="str">
        <f>IF(FD133=0,"",($HE$5*10^-6*Fronthaul!T224*'Lenses &amp; detectors'!FD133))</f>
        <v/>
      </c>
      <c r="HE133" s="307" t="str">
        <f>IF(FE133=0,"",($HE$5*10^-6*Fronthaul!U224*'Lenses &amp; detectors'!FE133))</f>
        <v/>
      </c>
      <c r="HF133" s="307" t="str">
        <f>IF(FF133=0,"",($HE$5*10^-6*Fronthaul!V224*'Lenses &amp; detectors'!FF133))</f>
        <v/>
      </c>
      <c r="HG133" s="307" t="str">
        <f>IF(FG133=0,"",($HE$5*10^-6*Fronthaul!W224*'Lenses &amp; detectors'!FG133))</f>
        <v/>
      </c>
      <c r="HH133" s="307" t="str">
        <f>IF(FH133=0,"",($HE$5*10^-6*Fronthaul!X224*'Lenses &amp; detectors'!FH133))</f>
        <v/>
      </c>
      <c r="HI133" s="307" t="str">
        <f>IF(FI133=0,"",($HE$5*10^-6*Fronthaul!Y224*'Lenses &amp; detectors'!FI133))</f>
        <v/>
      </c>
      <c r="HJ133" s="307" t="str">
        <f>IF(FJ133=0,"",($HE$5*10^-6*Fronthaul!Z224*'Lenses &amp; detectors'!FJ133))</f>
        <v/>
      </c>
      <c r="HL133" s="139" t="str">
        <f t="shared" si="247"/>
        <v>CPRI-Legacy_1,3,6,12 Gbps_all</v>
      </c>
      <c r="HM133" s="233" t="str">
        <f t="shared" si="248"/>
        <v/>
      </c>
      <c r="HN133" s="233" t="str">
        <f t="shared" si="249"/>
        <v/>
      </c>
      <c r="HO133" s="233" t="str">
        <f t="shared" si="250"/>
        <v/>
      </c>
      <c r="HP133" s="233" t="str">
        <f t="shared" si="251"/>
        <v/>
      </c>
      <c r="HQ133" s="233" t="str">
        <f t="shared" si="252"/>
        <v/>
      </c>
      <c r="HR133" s="233" t="str">
        <f t="shared" si="253"/>
        <v/>
      </c>
      <c r="HS133" s="233" t="str">
        <f t="shared" si="254"/>
        <v/>
      </c>
      <c r="HT133" s="233" t="str">
        <f t="shared" si="255"/>
        <v/>
      </c>
      <c r="HU133" s="233" t="str">
        <f t="shared" si="256"/>
        <v/>
      </c>
      <c r="HV133" s="233" t="str">
        <f t="shared" si="257"/>
        <v/>
      </c>
      <c r="HW133" s="233" t="str">
        <f t="shared" si="258"/>
        <v/>
      </c>
      <c r="HY133" s="139" t="str">
        <f t="shared" si="259"/>
        <v>CPRI-Legacy_1,3,6,12 Gbps_all</v>
      </c>
      <c r="HZ133" s="233" t="str">
        <f t="shared" si="260"/>
        <v/>
      </c>
      <c r="IA133" s="233" t="str">
        <f t="shared" si="261"/>
        <v/>
      </c>
      <c r="IB133" s="233" t="str">
        <f t="shared" si="262"/>
        <v/>
      </c>
      <c r="IC133" s="233" t="str">
        <f t="shared" si="263"/>
        <v/>
      </c>
      <c r="ID133" s="233" t="str">
        <f t="shared" si="264"/>
        <v/>
      </c>
      <c r="IE133" s="233" t="str">
        <f t="shared" si="265"/>
        <v/>
      </c>
      <c r="IF133" s="233" t="str">
        <f t="shared" si="266"/>
        <v/>
      </c>
      <c r="IG133" s="233" t="str">
        <f t="shared" si="267"/>
        <v/>
      </c>
      <c r="IH133" s="233" t="str">
        <f t="shared" si="268"/>
        <v/>
      </c>
      <c r="II133" s="233" t="str">
        <f t="shared" si="269"/>
        <v/>
      </c>
      <c r="IJ133" s="233" t="str">
        <f t="shared" si="270"/>
        <v/>
      </c>
      <c r="IL133" s="139" t="str">
        <f t="shared" si="271"/>
        <v>CPRI-Legacy_1,3,6,12 Gbps_all</v>
      </c>
      <c r="IM133" s="233" t="str">
        <f t="shared" si="272"/>
        <v/>
      </c>
      <c r="IN133" s="233" t="str">
        <f t="shared" si="273"/>
        <v/>
      </c>
      <c r="IO133" s="233" t="str">
        <f t="shared" si="274"/>
        <v/>
      </c>
      <c r="IP133" s="233" t="str">
        <f t="shared" si="275"/>
        <v/>
      </c>
      <c r="IQ133" s="233" t="str">
        <f t="shared" si="276"/>
        <v/>
      </c>
      <c r="IR133" s="233" t="str">
        <f t="shared" si="277"/>
        <v/>
      </c>
      <c r="IS133" s="233" t="str">
        <f t="shared" si="278"/>
        <v/>
      </c>
      <c r="IT133" s="233" t="str">
        <f t="shared" si="279"/>
        <v/>
      </c>
      <c r="IU133" s="233" t="str">
        <f t="shared" si="280"/>
        <v/>
      </c>
      <c r="IV133" s="233" t="str">
        <f t="shared" si="281"/>
        <v/>
      </c>
      <c r="IW133" s="233" t="str">
        <f t="shared" si="282"/>
        <v/>
      </c>
      <c r="IY133" s="139" t="str">
        <f t="shared" si="283"/>
        <v>CPRI-Legacy_1,3,6,12 Gbps_all</v>
      </c>
      <c r="IZ133" s="233" t="str">
        <f t="shared" si="284"/>
        <v/>
      </c>
      <c r="JA133" s="233" t="str">
        <f t="shared" si="285"/>
        <v/>
      </c>
      <c r="JB133" s="233" t="str">
        <f t="shared" si="286"/>
        <v/>
      </c>
      <c r="JC133" s="233" t="str">
        <f t="shared" si="287"/>
        <v/>
      </c>
      <c r="JD133" s="233" t="str">
        <f t="shared" si="288"/>
        <v/>
      </c>
      <c r="JE133" s="233" t="str">
        <f t="shared" si="289"/>
        <v/>
      </c>
      <c r="JF133" s="233" t="str">
        <f t="shared" si="290"/>
        <v/>
      </c>
      <c r="JG133" s="233" t="str">
        <f t="shared" si="291"/>
        <v/>
      </c>
      <c r="JH133" s="233" t="str">
        <f t="shared" si="292"/>
        <v/>
      </c>
      <c r="JI133" s="233" t="str">
        <f t="shared" si="293"/>
        <v/>
      </c>
      <c r="JJ133" s="233" t="str">
        <f t="shared" si="294"/>
        <v/>
      </c>
    </row>
    <row r="134" spans="1:270">
      <c r="A134" s="218" t="s">
        <v>85</v>
      </c>
      <c r="B134" s="139" t="str">
        <f>'DML EML split'!B134</f>
        <v>Grey - All_10 Gbps_100 m MMF</v>
      </c>
      <c r="C134" s="210">
        <f>Fronthaul!C90</f>
        <v>0</v>
      </c>
      <c r="D134" s="210">
        <f>Fronthaul!D90</f>
        <v>0</v>
      </c>
      <c r="E134" s="210">
        <f>Fronthaul!E90</f>
        <v>0</v>
      </c>
      <c r="F134" s="210">
        <f>Fronthaul!F90</f>
        <v>0</v>
      </c>
      <c r="G134" s="210">
        <f>Fronthaul!G90</f>
        <v>0</v>
      </c>
      <c r="H134" s="210">
        <f>Fronthaul!H90</f>
        <v>0</v>
      </c>
      <c r="I134" s="210">
        <f>Fronthaul!I90</f>
        <v>0</v>
      </c>
      <c r="J134" s="210">
        <f>Fronthaul!J90</f>
        <v>0</v>
      </c>
      <c r="K134" s="210">
        <f>Fronthaul!K90</f>
        <v>0</v>
      </c>
      <c r="L134" s="210">
        <f>Fronthaul!L90</f>
        <v>0</v>
      </c>
      <c r="M134" s="210">
        <f>Fronthaul!M90</f>
        <v>0</v>
      </c>
      <c r="O134" s="139" t="str">
        <f t="shared" si="173"/>
        <v>Grey - All_10 Gbps_100 m MMF</v>
      </c>
      <c r="P134" s="210">
        <f>Fronthaul!C123</f>
        <v>0</v>
      </c>
      <c r="Q134" s="210">
        <f>Fronthaul!D123</f>
        <v>0</v>
      </c>
      <c r="R134" s="210">
        <f>Fronthaul!E123</f>
        <v>0</v>
      </c>
      <c r="S134" s="210">
        <f>Fronthaul!F123</f>
        <v>0</v>
      </c>
      <c r="T134" s="210">
        <f>Fronthaul!G123</f>
        <v>0</v>
      </c>
      <c r="U134" s="210">
        <f>Fronthaul!H123</f>
        <v>0</v>
      </c>
      <c r="V134" s="210">
        <f>Fronthaul!I123</f>
        <v>0</v>
      </c>
      <c r="W134" s="210">
        <f>Fronthaul!J123</f>
        <v>0</v>
      </c>
      <c r="X134" s="210">
        <f>Fronthaul!K123</f>
        <v>0</v>
      </c>
      <c r="Y134" s="210">
        <f>Fronthaul!L123</f>
        <v>0</v>
      </c>
      <c r="Z134" s="210">
        <f>Fronthaul!M123</f>
        <v>0</v>
      </c>
      <c r="AB134" s="139" t="str">
        <f t="shared" si="174"/>
        <v>Grey - All_10 Gbps_100 m MMF</v>
      </c>
      <c r="AC134" s="210">
        <f>Fronthaul!C57</f>
        <v>0</v>
      </c>
      <c r="AD134" s="210">
        <f>Fronthaul!D57</f>
        <v>0</v>
      </c>
      <c r="AE134" s="210">
        <f>Fronthaul!E57</f>
        <v>0</v>
      </c>
      <c r="AF134" s="210">
        <f>Fronthaul!F57</f>
        <v>0</v>
      </c>
      <c r="AG134" s="210">
        <f>Fronthaul!G57</f>
        <v>0</v>
      </c>
      <c r="AH134" s="210">
        <f>Fronthaul!H57</f>
        <v>0</v>
      </c>
      <c r="AI134" s="210">
        <f>Fronthaul!I57</f>
        <v>0</v>
      </c>
      <c r="AJ134" s="210">
        <f>Fronthaul!J57</f>
        <v>0</v>
      </c>
      <c r="AK134" s="210">
        <f>Fronthaul!K57</f>
        <v>0</v>
      </c>
      <c r="AL134" s="210">
        <f>Fronthaul!L57</f>
        <v>0</v>
      </c>
      <c r="AM134" s="210">
        <f>Fronthaul!M57</f>
        <v>0</v>
      </c>
      <c r="AO134" s="139" t="str">
        <f t="shared" si="175"/>
        <v>Grey - All_10 Gbps_100 m MMF</v>
      </c>
      <c r="AP134" s="210">
        <f>Fronthaul!C156</f>
        <v>533616.44162603898</v>
      </c>
      <c r="AQ134" s="210">
        <f>Fronthaul!D156</f>
        <v>266808.22081301949</v>
      </c>
      <c r="AR134" s="210">
        <f>Fronthaul!E156</f>
        <v>0</v>
      </c>
      <c r="AS134" s="210">
        <f>Fronthaul!F156</f>
        <v>0</v>
      </c>
      <c r="AT134" s="210">
        <f>Fronthaul!G156</f>
        <v>0</v>
      </c>
      <c r="AU134" s="210">
        <f>Fronthaul!H156</f>
        <v>0</v>
      </c>
      <c r="AV134" s="210">
        <f>Fronthaul!I156</f>
        <v>0</v>
      </c>
      <c r="AW134" s="210">
        <f>Fronthaul!J156</f>
        <v>0</v>
      </c>
      <c r="AX134" s="210">
        <f>Fronthaul!K156</f>
        <v>0</v>
      </c>
      <c r="AY134" s="210">
        <f>Fronthaul!L156</f>
        <v>0</v>
      </c>
      <c r="AZ134" s="210">
        <f>Fronthaul!M156</f>
        <v>0</v>
      </c>
      <c r="BB134" s="139" t="str">
        <f t="shared" si="176"/>
        <v>Grey - All_10 Gbps_100 m MMF</v>
      </c>
      <c r="BC134" s="210">
        <f>Fronthaul!C189</f>
        <v>0</v>
      </c>
      <c r="BD134" s="210">
        <f>Fronthaul!D189</f>
        <v>0</v>
      </c>
      <c r="BE134" s="210">
        <f>Fronthaul!E189</f>
        <v>0</v>
      </c>
      <c r="BF134" s="210">
        <f>Fronthaul!F189</f>
        <v>0</v>
      </c>
      <c r="BG134" s="210">
        <f>Fronthaul!G189</f>
        <v>0</v>
      </c>
      <c r="BH134" s="210">
        <f>Fronthaul!H189</f>
        <v>0</v>
      </c>
      <c r="BI134" s="210">
        <f>Fronthaul!I189</f>
        <v>0</v>
      </c>
      <c r="BJ134" s="210">
        <f>Fronthaul!J189</f>
        <v>0</v>
      </c>
      <c r="BK134" s="210">
        <f>Fronthaul!K189</f>
        <v>0</v>
      </c>
      <c r="BL134" s="210">
        <f>Fronthaul!L189</f>
        <v>0</v>
      </c>
      <c r="BM134" s="210">
        <f>Fronthaul!M189</f>
        <v>0</v>
      </c>
      <c r="BO134" s="139" t="str">
        <f t="shared" si="177"/>
        <v>Grey - All_10 Gbps_100 m MMF</v>
      </c>
      <c r="BP134" s="272"/>
      <c r="BQ134" s="272"/>
      <c r="BR134" s="272"/>
      <c r="BS134" s="272"/>
      <c r="BT134" s="272"/>
      <c r="BU134" s="272"/>
      <c r="BV134" s="272"/>
      <c r="BW134" s="272"/>
      <c r="BX134" s="272"/>
      <c r="BY134" s="272"/>
      <c r="BZ134" s="272"/>
      <c r="CB134" s="139" t="str">
        <f t="shared" si="178"/>
        <v>Grey - All_10 Gbps_100 m MMF</v>
      </c>
      <c r="CC134" s="272"/>
      <c r="CD134" s="272"/>
      <c r="CE134" s="272"/>
      <c r="CF134" s="272"/>
      <c r="CG134" s="272"/>
      <c r="CH134" s="272"/>
      <c r="CI134" s="272"/>
      <c r="CJ134" s="272"/>
      <c r="CK134" s="272"/>
      <c r="CL134" s="272"/>
      <c r="CM134" s="272"/>
      <c r="CN134" s="214"/>
      <c r="CP134" s="293">
        <v>1</v>
      </c>
      <c r="CQ134" s="265">
        <v>1</v>
      </c>
      <c r="CR134" s="300">
        <v>1</v>
      </c>
      <c r="CS134" s="295"/>
      <c r="CT134" s="270"/>
      <c r="CU134" s="301"/>
      <c r="CV134" s="295"/>
      <c r="CW134" s="270"/>
      <c r="CX134" s="278"/>
      <c r="CY134" s="285"/>
      <c r="CZ134" s="265"/>
      <c r="DA134" s="279"/>
      <c r="DB134" s="284"/>
      <c r="DC134" s="270"/>
      <c r="DD134" s="301"/>
      <c r="DE134" s="295"/>
      <c r="DF134" s="270"/>
      <c r="DG134" s="278"/>
      <c r="DH134" s="284"/>
      <c r="DI134" s="270"/>
      <c r="DJ134" s="270"/>
      <c r="DL134" s="139" t="str">
        <f t="shared" si="312"/>
        <v>Grey - All_10 Gbps_100 m MMF</v>
      </c>
      <c r="DM134" s="210">
        <f t="shared" si="179"/>
        <v>0</v>
      </c>
      <c r="DN134" s="210">
        <f t="shared" si="180"/>
        <v>0</v>
      </c>
      <c r="DO134" s="210">
        <f t="shared" si="181"/>
        <v>0</v>
      </c>
      <c r="DP134" s="210">
        <f t="shared" si="182"/>
        <v>0</v>
      </c>
      <c r="DQ134" s="210">
        <f t="shared" si="183"/>
        <v>0</v>
      </c>
      <c r="DR134" s="210">
        <f t="shared" si="184"/>
        <v>0</v>
      </c>
      <c r="DS134" s="210">
        <f t="shared" si="185"/>
        <v>0</v>
      </c>
      <c r="DT134" s="210">
        <f t="shared" si="186"/>
        <v>0</v>
      </c>
      <c r="DU134" s="210">
        <f t="shared" si="187"/>
        <v>0</v>
      </c>
      <c r="DV134" s="210">
        <f t="shared" si="188"/>
        <v>0</v>
      </c>
      <c r="DW134" s="210">
        <f t="shared" si="189"/>
        <v>0</v>
      </c>
      <c r="DY134" s="139" t="str">
        <f t="shared" si="313"/>
        <v>Grey - All_10 Gbps_100 m MMF</v>
      </c>
      <c r="DZ134" s="210">
        <f t="shared" si="190"/>
        <v>0</v>
      </c>
      <c r="EA134" s="210">
        <f t="shared" si="191"/>
        <v>0</v>
      </c>
      <c r="EB134" s="210">
        <f t="shared" si="192"/>
        <v>0</v>
      </c>
      <c r="EC134" s="210">
        <f t="shared" si="193"/>
        <v>0</v>
      </c>
      <c r="ED134" s="210">
        <f t="shared" si="194"/>
        <v>0</v>
      </c>
      <c r="EE134" s="210">
        <f t="shared" si="195"/>
        <v>0</v>
      </c>
      <c r="EF134" s="210">
        <f t="shared" si="196"/>
        <v>0</v>
      </c>
      <c r="EG134" s="210">
        <f t="shared" si="197"/>
        <v>0</v>
      </c>
      <c r="EH134" s="210">
        <f t="shared" si="198"/>
        <v>0</v>
      </c>
      <c r="EI134" s="210">
        <f t="shared" si="199"/>
        <v>0</v>
      </c>
      <c r="EJ134" s="210">
        <f t="shared" si="200"/>
        <v>0</v>
      </c>
      <c r="EL134" s="139" t="str">
        <f t="shared" si="314"/>
        <v>Grey - All_10 Gbps_100 m MMF</v>
      </c>
      <c r="EM134" s="210">
        <f t="shared" si="201"/>
        <v>0</v>
      </c>
      <c r="EN134" s="210">
        <f t="shared" si="202"/>
        <v>0</v>
      </c>
      <c r="EO134" s="210">
        <f t="shared" si="203"/>
        <v>0</v>
      </c>
      <c r="EP134" s="210">
        <f t="shared" si="204"/>
        <v>0</v>
      </c>
      <c r="EQ134" s="210">
        <f t="shared" si="205"/>
        <v>0</v>
      </c>
      <c r="ER134" s="210">
        <f t="shared" si="206"/>
        <v>0</v>
      </c>
      <c r="ES134" s="210">
        <f t="shared" si="207"/>
        <v>0</v>
      </c>
      <c r="ET134" s="210">
        <f t="shared" si="208"/>
        <v>0</v>
      </c>
      <c r="EU134" s="210">
        <f t="shared" si="209"/>
        <v>0</v>
      </c>
      <c r="EV134" s="210">
        <f t="shared" si="210"/>
        <v>0</v>
      </c>
      <c r="EW134" s="210">
        <f t="shared" si="211"/>
        <v>0</v>
      </c>
      <c r="EY134" s="139" t="str">
        <f t="shared" si="212"/>
        <v>Grey - All_10 Gbps_100 m MMF</v>
      </c>
      <c r="EZ134" s="210">
        <f t="shared" si="318"/>
        <v>0</v>
      </c>
      <c r="FA134" s="210">
        <f t="shared" si="319"/>
        <v>0</v>
      </c>
      <c r="FB134" s="210">
        <f t="shared" si="320"/>
        <v>0</v>
      </c>
      <c r="FC134" s="210">
        <f t="shared" si="321"/>
        <v>0</v>
      </c>
      <c r="FD134" s="210">
        <f t="shared" si="322"/>
        <v>0</v>
      </c>
      <c r="FE134" s="210">
        <f t="shared" si="323"/>
        <v>0</v>
      </c>
      <c r="FF134" s="210">
        <f t="shared" si="324"/>
        <v>0</v>
      </c>
      <c r="FG134" s="210">
        <f t="shared" si="325"/>
        <v>0</v>
      </c>
      <c r="FH134" s="210">
        <f t="shared" si="326"/>
        <v>0</v>
      </c>
      <c r="FI134" s="210">
        <f t="shared" si="327"/>
        <v>0</v>
      </c>
      <c r="FJ134" s="210">
        <f t="shared" si="328"/>
        <v>0</v>
      </c>
      <c r="FL134" s="139" t="str">
        <f t="shared" si="315"/>
        <v>Grey - All_10 Gbps_100 m MMF</v>
      </c>
      <c r="FM134" s="233">
        <f t="shared" si="213"/>
        <v>0</v>
      </c>
      <c r="FN134" s="233">
        <f t="shared" si="214"/>
        <v>0</v>
      </c>
      <c r="FO134" s="233">
        <f t="shared" si="215"/>
        <v>0</v>
      </c>
      <c r="FP134" s="233">
        <f t="shared" si="216"/>
        <v>0</v>
      </c>
      <c r="FQ134" s="233">
        <f t="shared" si="217"/>
        <v>0</v>
      </c>
      <c r="FR134" s="233">
        <f t="shared" si="218"/>
        <v>0</v>
      </c>
      <c r="FS134" s="233">
        <f t="shared" si="219"/>
        <v>0</v>
      </c>
      <c r="FT134" s="233">
        <f t="shared" si="220"/>
        <v>0</v>
      </c>
      <c r="FU134" s="233">
        <f t="shared" si="221"/>
        <v>0</v>
      </c>
      <c r="FV134" s="233">
        <f t="shared" si="222"/>
        <v>0</v>
      </c>
      <c r="FW134" s="233">
        <f t="shared" si="223"/>
        <v>0</v>
      </c>
      <c r="FY134" s="139" t="str">
        <f t="shared" si="316"/>
        <v>Grey - All_10 Gbps_100 m MMF</v>
      </c>
      <c r="FZ134" s="233">
        <f t="shared" si="224"/>
        <v>0</v>
      </c>
      <c r="GA134" s="233">
        <f t="shared" si="225"/>
        <v>0</v>
      </c>
      <c r="GB134" s="233">
        <f t="shared" si="226"/>
        <v>0</v>
      </c>
      <c r="GC134" s="233">
        <f t="shared" si="227"/>
        <v>0</v>
      </c>
      <c r="GD134" s="233">
        <f t="shared" si="228"/>
        <v>0</v>
      </c>
      <c r="GE134" s="233">
        <f t="shared" si="229"/>
        <v>0</v>
      </c>
      <c r="GF134" s="233">
        <f t="shared" si="230"/>
        <v>0</v>
      </c>
      <c r="GG134" s="233">
        <f t="shared" si="231"/>
        <v>0</v>
      </c>
      <c r="GH134" s="233">
        <f t="shared" si="232"/>
        <v>0</v>
      </c>
      <c r="GI134" s="233">
        <f t="shared" si="233"/>
        <v>0</v>
      </c>
      <c r="GJ134" s="233">
        <f t="shared" si="234"/>
        <v>0</v>
      </c>
      <c r="GL134" s="139" t="str">
        <f t="shared" si="317"/>
        <v>Grey - All_10 Gbps_100 m MMF</v>
      </c>
      <c r="GM134" s="310">
        <f t="shared" si="235"/>
        <v>0</v>
      </c>
      <c r="GN134" s="310">
        <f t="shared" si="236"/>
        <v>0</v>
      </c>
      <c r="GO134" s="310">
        <f t="shared" si="237"/>
        <v>0</v>
      </c>
      <c r="GP134" s="310">
        <f t="shared" si="238"/>
        <v>0</v>
      </c>
      <c r="GQ134" s="310">
        <f t="shared" si="239"/>
        <v>0</v>
      </c>
      <c r="GR134" s="310">
        <f t="shared" si="240"/>
        <v>0</v>
      </c>
      <c r="GS134" s="310">
        <f t="shared" si="241"/>
        <v>0</v>
      </c>
      <c r="GT134" s="310">
        <f t="shared" si="242"/>
        <v>0</v>
      </c>
      <c r="GU134" s="310">
        <f t="shared" si="243"/>
        <v>0</v>
      </c>
      <c r="GV134" s="310">
        <f t="shared" si="244"/>
        <v>0</v>
      </c>
      <c r="GW134" s="310">
        <f t="shared" si="245"/>
        <v>0</v>
      </c>
      <c r="GY134" s="139" t="str">
        <f t="shared" si="246"/>
        <v>Grey - All_10 Gbps_100 m MMF</v>
      </c>
      <c r="GZ134" s="307" t="str">
        <f>IF(EZ134=0,"",($HE$5*10^-6*Fronthaul!P225*'Lenses &amp; detectors'!EZ134))</f>
        <v/>
      </c>
      <c r="HA134" s="307" t="str">
        <f>IF(FA134=0,"",($HE$5*10^-6*Fronthaul!Q225*'Lenses &amp; detectors'!FA134))</f>
        <v/>
      </c>
      <c r="HB134" s="307" t="str">
        <f>IF(FB134=0,"",($HE$5*10^-6*Fronthaul!R225*'Lenses &amp; detectors'!FB134))</f>
        <v/>
      </c>
      <c r="HC134" s="307" t="str">
        <f>IF(FC134=0,"",($HE$5*10^-6*Fronthaul!S225*'Lenses &amp; detectors'!FC134))</f>
        <v/>
      </c>
      <c r="HD134" s="307" t="str">
        <f>IF(FD134=0,"",($HE$5*10^-6*Fronthaul!T225*'Lenses &amp; detectors'!FD134))</f>
        <v/>
      </c>
      <c r="HE134" s="307" t="str">
        <f>IF(FE134=0,"",($HE$5*10^-6*Fronthaul!U225*'Lenses &amp; detectors'!FE134))</f>
        <v/>
      </c>
      <c r="HF134" s="307" t="str">
        <f>IF(FF134=0,"",($HE$5*10^-6*Fronthaul!V225*'Lenses &amp; detectors'!FF134))</f>
        <v/>
      </c>
      <c r="HG134" s="307" t="str">
        <f>IF(FG134=0,"",($HE$5*10^-6*Fronthaul!W225*'Lenses &amp; detectors'!FG134))</f>
        <v/>
      </c>
      <c r="HH134" s="307" t="str">
        <f>IF(FH134=0,"",($HE$5*10^-6*Fronthaul!X225*'Lenses &amp; detectors'!FH134))</f>
        <v/>
      </c>
      <c r="HI134" s="307" t="str">
        <f>IF(FI134=0,"",($HE$5*10^-6*Fronthaul!Y225*'Lenses &amp; detectors'!FI134))</f>
        <v/>
      </c>
      <c r="HJ134" s="307" t="str">
        <f>IF(FJ134=0,"",($HE$5*10^-6*Fronthaul!Z225*'Lenses &amp; detectors'!FJ134))</f>
        <v/>
      </c>
      <c r="HL134" s="139" t="str">
        <f t="shared" si="247"/>
        <v>Grey - All_10 Gbps_100 m MMF</v>
      </c>
      <c r="HM134" s="233" t="str">
        <f t="shared" si="248"/>
        <v/>
      </c>
      <c r="HN134" s="233" t="str">
        <f t="shared" si="249"/>
        <v/>
      </c>
      <c r="HO134" s="233" t="str">
        <f t="shared" si="250"/>
        <v/>
      </c>
      <c r="HP134" s="233" t="str">
        <f t="shared" si="251"/>
        <v/>
      </c>
      <c r="HQ134" s="233" t="str">
        <f t="shared" si="252"/>
        <v/>
      </c>
      <c r="HR134" s="233" t="str">
        <f t="shared" si="253"/>
        <v/>
      </c>
      <c r="HS134" s="233" t="str">
        <f t="shared" si="254"/>
        <v/>
      </c>
      <c r="HT134" s="233" t="str">
        <f t="shared" si="255"/>
        <v/>
      </c>
      <c r="HU134" s="233" t="str">
        <f t="shared" si="256"/>
        <v/>
      </c>
      <c r="HV134" s="233" t="str">
        <f t="shared" si="257"/>
        <v/>
      </c>
      <c r="HW134" s="233" t="str">
        <f t="shared" si="258"/>
        <v/>
      </c>
      <c r="HY134" s="139" t="str">
        <f t="shared" si="259"/>
        <v>Grey - All_10 Gbps_100 m MMF</v>
      </c>
      <c r="HZ134" s="233" t="str">
        <f t="shared" si="260"/>
        <v/>
      </c>
      <c r="IA134" s="233" t="str">
        <f t="shared" si="261"/>
        <v/>
      </c>
      <c r="IB134" s="233" t="str">
        <f t="shared" si="262"/>
        <v/>
      </c>
      <c r="IC134" s="233" t="str">
        <f t="shared" si="263"/>
        <v/>
      </c>
      <c r="ID134" s="233" t="str">
        <f t="shared" si="264"/>
        <v/>
      </c>
      <c r="IE134" s="233" t="str">
        <f t="shared" si="265"/>
        <v/>
      </c>
      <c r="IF134" s="233" t="str">
        <f t="shared" si="266"/>
        <v/>
      </c>
      <c r="IG134" s="233" t="str">
        <f t="shared" si="267"/>
        <v/>
      </c>
      <c r="IH134" s="233" t="str">
        <f t="shared" si="268"/>
        <v/>
      </c>
      <c r="II134" s="233" t="str">
        <f t="shared" si="269"/>
        <v/>
      </c>
      <c r="IJ134" s="233" t="str">
        <f t="shared" si="270"/>
        <v/>
      </c>
      <c r="IL134" s="139" t="str">
        <f t="shared" si="271"/>
        <v>Grey - All_10 Gbps_100 m MMF</v>
      </c>
      <c r="IM134" s="233" t="str">
        <f t="shared" si="272"/>
        <v/>
      </c>
      <c r="IN134" s="233" t="str">
        <f t="shared" si="273"/>
        <v/>
      </c>
      <c r="IO134" s="233" t="str">
        <f t="shared" si="274"/>
        <v/>
      </c>
      <c r="IP134" s="233" t="str">
        <f t="shared" si="275"/>
        <v/>
      </c>
      <c r="IQ134" s="233" t="str">
        <f t="shared" si="276"/>
        <v/>
      </c>
      <c r="IR134" s="233" t="str">
        <f t="shared" si="277"/>
        <v/>
      </c>
      <c r="IS134" s="233" t="str">
        <f t="shared" si="278"/>
        <v/>
      </c>
      <c r="IT134" s="233" t="str">
        <f t="shared" si="279"/>
        <v/>
      </c>
      <c r="IU134" s="233" t="str">
        <f t="shared" si="280"/>
        <v/>
      </c>
      <c r="IV134" s="233" t="str">
        <f t="shared" si="281"/>
        <v/>
      </c>
      <c r="IW134" s="233" t="str">
        <f t="shared" si="282"/>
        <v/>
      </c>
      <c r="IY134" s="139" t="str">
        <f t="shared" si="283"/>
        <v>Grey - All_10 Gbps_100 m MMF</v>
      </c>
      <c r="IZ134" s="233" t="str">
        <f t="shared" si="284"/>
        <v/>
      </c>
      <c r="JA134" s="233" t="str">
        <f t="shared" si="285"/>
        <v/>
      </c>
      <c r="JB134" s="233" t="str">
        <f t="shared" si="286"/>
        <v/>
      </c>
      <c r="JC134" s="233" t="str">
        <f t="shared" si="287"/>
        <v/>
      </c>
      <c r="JD134" s="233" t="str">
        <f t="shared" si="288"/>
        <v/>
      </c>
      <c r="JE134" s="233" t="str">
        <f t="shared" si="289"/>
        <v/>
      </c>
      <c r="JF134" s="233" t="str">
        <f t="shared" si="290"/>
        <v/>
      </c>
      <c r="JG134" s="233" t="str">
        <f t="shared" si="291"/>
        <v/>
      </c>
      <c r="JH134" s="233" t="str">
        <f t="shared" si="292"/>
        <v/>
      </c>
      <c r="JI134" s="233" t="str">
        <f t="shared" si="293"/>
        <v/>
      </c>
      <c r="JJ134" s="233" t="str">
        <f t="shared" si="294"/>
        <v/>
      </c>
    </row>
    <row r="135" spans="1:270">
      <c r="A135" s="218" t="s">
        <v>85</v>
      </c>
      <c r="B135" s="139" t="str">
        <f>'DML EML split'!B135</f>
        <v>Grey - All_10 Gbps_1-10 km</v>
      </c>
      <c r="C135" s="210">
        <f>Fronthaul!C91</f>
        <v>6105654</v>
      </c>
      <c r="D135" s="210">
        <f>Fronthaul!D91</f>
        <v>16128039</v>
      </c>
      <c r="E135" s="210">
        <f>Fronthaul!E91</f>
        <v>0</v>
      </c>
      <c r="F135" s="210">
        <f>Fronthaul!F91</f>
        <v>0</v>
      </c>
      <c r="G135" s="210">
        <f>Fronthaul!G91</f>
        <v>0</v>
      </c>
      <c r="H135" s="210">
        <f>Fronthaul!H91</f>
        <v>0</v>
      </c>
      <c r="I135" s="210">
        <f>Fronthaul!I91</f>
        <v>0</v>
      </c>
      <c r="J135" s="210">
        <f>Fronthaul!J91</f>
        <v>0</v>
      </c>
      <c r="K135" s="210">
        <f>Fronthaul!K91</f>
        <v>0</v>
      </c>
      <c r="L135" s="210">
        <f>Fronthaul!L91</f>
        <v>0</v>
      </c>
      <c r="M135" s="210">
        <f>Fronthaul!M91</f>
        <v>0</v>
      </c>
      <c r="O135" s="139" t="str">
        <f t="shared" si="173"/>
        <v>Grey - All_10 Gbps_1-10 km</v>
      </c>
      <c r="P135" s="210">
        <f>Fronthaul!C124</f>
        <v>0</v>
      </c>
      <c r="Q135" s="210">
        <f>Fronthaul!D124</f>
        <v>0</v>
      </c>
      <c r="R135" s="210">
        <f>Fronthaul!E124</f>
        <v>0</v>
      </c>
      <c r="S135" s="210">
        <f>Fronthaul!F124</f>
        <v>0</v>
      </c>
      <c r="T135" s="210">
        <f>Fronthaul!G124</f>
        <v>0</v>
      </c>
      <c r="U135" s="210">
        <f>Fronthaul!H124</f>
        <v>0</v>
      </c>
      <c r="V135" s="210">
        <f>Fronthaul!I124</f>
        <v>0</v>
      </c>
      <c r="W135" s="210">
        <f>Fronthaul!J124</f>
        <v>0</v>
      </c>
      <c r="X135" s="210">
        <f>Fronthaul!K124</f>
        <v>0</v>
      </c>
      <c r="Y135" s="210">
        <f>Fronthaul!L124</f>
        <v>0</v>
      </c>
      <c r="Z135" s="210">
        <f>Fronthaul!M124</f>
        <v>0</v>
      </c>
      <c r="AB135" s="139" t="str">
        <f t="shared" si="174"/>
        <v>Grey - All_10 Gbps_1-10 km</v>
      </c>
      <c r="AC135" s="210">
        <f>Fronthaul!C58</f>
        <v>0</v>
      </c>
      <c r="AD135" s="210">
        <f>Fronthaul!D58</f>
        <v>0</v>
      </c>
      <c r="AE135" s="210">
        <f>Fronthaul!E58</f>
        <v>0</v>
      </c>
      <c r="AF135" s="210">
        <f>Fronthaul!F58</f>
        <v>0</v>
      </c>
      <c r="AG135" s="210">
        <f>Fronthaul!G58</f>
        <v>0</v>
      </c>
      <c r="AH135" s="210">
        <f>Fronthaul!H58</f>
        <v>0</v>
      </c>
      <c r="AI135" s="210">
        <f>Fronthaul!I58</f>
        <v>0</v>
      </c>
      <c r="AJ135" s="210">
        <f>Fronthaul!J58</f>
        <v>0</v>
      </c>
      <c r="AK135" s="210">
        <f>Fronthaul!K58</f>
        <v>0</v>
      </c>
      <c r="AL135" s="210">
        <f>Fronthaul!L58</f>
        <v>0</v>
      </c>
      <c r="AM135" s="210">
        <f>Fronthaul!M58</f>
        <v>0</v>
      </c>
      <c r="AO135" s="139" t="str">
        <f t="shared" si="175"/>
        <v>Grey - All_10 Gbps_1-10 km</v>
      </c>
      <c r="AP135" s="210">
        <f>Fronthaul!C157</f>
        <v>0</v>
      </c>
      <c r="AQ135" s="210">
        <f>Fronthaul!D157</f>
        <v>0</v>
      </c>
      <c r="AR135" s="210">
        <f>Fronthaul!E157</f>
        <v>0</v>
      </c>
      <c r="AS135" s="210">
        <f>Fronthaul!F157</f>
        <v>0</v>
      </c>
      <c r="AT135" s="210">
        <f>Fronthaul!G157</f>
        <v>0</v>
      </c>
      <c r="AU135" s="210">
        <f>Fronthaul!H157</f>
        <v>0</v>
      </c>
      <c r="AV135" s="210">
        <f>Fronthaul!I157</f>
        <v>0</v>
      </c>
      <c r="AW135" s="210">
        <f>Fronthaul!J157</f>
        <v>0</v>
      </c>
      <c r="AX135" s="210">
        <f>Fronthaul!K157</f>
        <v>0</v>
      </c>
      <c r="AY135" s="210">
        <f>Fronthaul!L157</f>
        <v>0</v>
      </c>
      <c r="AZ135" s="210">
        <f>Fronthaul!M157</f>
        <v>0</v>
      </c>
      <c r="BB135" s="139" t="str">
        <f t="shared" si="176"/>
        <v>Grey - All_10 Gbps_1-10 km</v>
      </c>
      <c r="BC135" s="210">
        <f>Fronthaul!C190</f>
        <v>0</v>
      </c>
      <c r="BD135" s="210">
        <f>Fronthaul!D190</f>
        <v>0</v>
      </c>
      <c r="BE135" s="210">
        <f>Fronthaul!E190</f>
        <v>0</v>
      </c>
      <c r="BF135" s="210">
        <f>Fronthaul!F190</f>
        <v>0</v>
      </c>
      <c r="BG135" s="210">
        <f>Fronthaul!G190</f>
        <v>0</v>
      </c>
      <c r="BH135" s="210">
        <f>Fronthaul!H190</f>
        <v>0</v>
      </c>
      <c r="BI135" s="210">
        <f>Fronthaul!I190</f>
        <v>0</v>
      </c>
      <c r="BJ135" s="210">
        <f>Fronthaul!J190</f>
        <v>0</v>
      </c>
      <c r="BK135" s="210">
        <f>Fronthaul!K190</f>
        <v>0</v>
      </c>
      <c r="BL135" s="210">
        <f>Fronthaul!L190</f>
        <v>0</v>
      </c>
      <c r="BM135" s="210">
        <f>Fronthaul!M190</f>
        <v>0</v>
      </c>
      <c r="BO135" s="139" t="str">
        <f t="shared" si="177"/>
        <v>Grey - All_10 Gbps_1-10 km</v>
      </c>
      <c r="BP135" s="272"/>
      <c r="BQ135" s="272"/>
      <c r="BR135" s="272"/>
      <c r="BS135" s="272"/>
      <c r="BT135" s="272"/>
      <c r="BU135" s="272"/>
      <c r="BV135" s="272"/>
      <c r="BW135" s="272"/>
      <c r="BX135" s="272"/>
      <c r="BY135" s="272"/>
      <c r="BZ135" s="272"/>
      <c r="CB135" s="139" t="str">
        <f t="shared" si="178"/>
        <v>Grey - All_10 Gbps_1-10 km</v>
      </c>
      <c r="CC135" s="272"/>
      <c r="CD135" s="272"/>
      <c r="CE135" s="272"/>
      <c r="CF135" s="272"/>
      <c r="CG135" s="272"/>
      <c r="CH135" s="272"/>
      <c r="CI135" s="272"/>
      <c r="CJ135" s="272"/>
      <c r="CK135" s="272"/>
      <c r="CL135" s="272"/>
      <c r="CM135" s="272"/>
      <c r="CN135" s="214"/>
      <c r="CP135" s="293">
        <v>1</v>
      </c>
      <c r="CQ135" s="265">
        <v>1</v>
      </c>
      <c r="CR135" s="300">
        <v>1</v>
      </c>
      <c r="CS135" s="295"/>
      <c r="CT135" s="270"/>
      <c r="CU135" s="301"/>
      <c r="CV135" s="295"/>
      <c r="CW135" s="270"/>
      <c r="CX135" s="278"/>
      <c r="CY135" s="285"/>
      <c r="CZ135" s="265"/>
      <c r="DA135" s="279"/>
      <c r="DB135" s="284"/>
      <c r="DC135" s="270"/>
      <c r="DD135" s="301"/>
      <c r="DE135" s="295"/>
      <c r="DF135" s="270"/>
      <c r="DG135" s="278"/>
      <c r="DH135" s="284"/>
      <c r="DI135" s="270"/>
      <c r="DJ135" s="270"/>
      <c r="DL135" s="139" t="str">
        <f t="shared" si="312"/>
        <v>Grey - All_10 Gbps_1-10 km</v>
      </c>
      <c r="DM135" s="210">
        <f t="shared" si="179"/>
        <v>6105654</v>
      </c>
      <c r="DN135" s="210">
        <f t="shared" si="180"/>
        <v>16128039</v>
      </c>
      <c r="DO135" s="210">
        <f t="shared" si="181"/>
        <v>0</v>
      </c>
      <c r="DP135" s="210">
        <f t="shared" si="182"/>
        <v>0</v>
      </c>
      <c r="DQ135" s="210">
        <f t="shared" si="183"/>
        <v>0</v>
      </c>
      <c r="DR135" s="210">
        <f t="shared" si="184"/>
        <v>0</v>
      </c>
      <c r="DS135" s="210">
        <f t="shared" si="185"/>
        <v>0</v>
      </c>
      <c r="DT135" s="210">
        <f t="shared" si="186"/>
        <v>0</v>
      </c>
      <c r="DU135" s="210">
        <f t="shared" si="187"/>
        <v>0</v>
      </c>
      <c r="DV135" s="210">
        <f t="shared" si="188"/>
        <v>0</v>
      </c>
      <c r="DW135" s="210">
        <f t="shared" si="189"/>
        <v>0</v>
      </c>
      <c r="DY135" s="139" t="str">
        <f t="shared" si="313"/>
        <v>Grey - All_10 Gbps_1-10 km</v>
      </c>
      <c r="DZ135" s="210">
        <f t="shared" si="190"/>
        <v>0</v>
      </c>
      <c r="EA135" s="210">
        <f t="shared" si="191"/>
        <v>0</v>
      </c>
      <c r="EB135" s="210">
        <f t="shared" si="192"/>
        <v>0</v>
      </c>
      <c r="EC135" s="210">
        <f t="shared" si="193"/>
        <v>0</v>
      </c>
      <c r="ED135" s="210">
        <f t="shared" si="194"/>
        <v>0</v>
      </c>
      <c r="EE135" s="210">
        <f t="shared" si="195"/>
        <v>0</v>
      </c>
      <c r="EF135" s="210">
        <f t="shared" si="196"/>
        <v>0</v>
      </c>
      <c r="EG135" s="210">
        <f t="shared" si="197"/>
        <v>0</v>
      </c>
      <c r="EH135" s="210">
        <f t="shared" si="198"/>
        <v>0</v>
      </c>
      <c r="EI135" s="210">
        <f t="shared" si="199"/>
        <v>0</v>
      </c>
      <c r="EJ135" s="210">
        <f t="shared" si="200"/>
        <v>0</v>
      </c>
      <c r="EL135" s="139" t="str">
        <f t="shared" si="314"/>
        <v>Grey - All_10 Gbps_1-10 km</v>
      </c>
      <c r="EM135" s="210">
        <f t="shared" si="201"/>
        <v>6105654</v>
      </c>
      <c r="EN135" s="210">
        <f t="shared" si="202"/>
        <v>16128039</v>
      </c>
      <c r="EO135" s="210">
        <f t="shared" si="203"/>
        <v>0</v>
      </c>
      <c r="EP135" s="210">
        <f t="shared" si="204"/>
        <v>0</v>
      </c>
      <c r="EQ135" s="210">
        <f t="shared" si="205"/>
        <v>0</v>
      </c>
      <c r="ER135" s="210">
        <f t="shared" si="206"/>
        <v>0</v>
      </c>
      <c r="ES135" s="210">
        <f t="shared" si="207"/>
        <v>0</v>
      </c>
      <c r="ET135" s="210">
        <f t="shared" si="208"/>
        <v>0</v>
      </c>
      <c r="EU135" s="210">
        <f t="shared" si="209"/>
        <v>0</v>
      </c>
      <c r="EV135" s="210">
        <f t="shared" si="210"/>
        <v>0</v>
      </c>
      <c r="EW135" s="210">
        <f t="shared" si="211"/>
        <v>0</v>
      </c>
      <c r="EY135" s="139" t="str">
        <f t="shared" si="212"/>
        <v>Grey - All_10 Gbps_1-10 km</v>
      </c>
      <c r="EZ135" s="210">
        <f t="shared" si="318"/>
        <v>6105654</v>
      </c>
      <c r="FA135" s="210">
        <f t="shared" si="319"/>
        <v>16128039</v>
      </c>
      <c r="FB135" s="210">
        <f t="shared" si="320"/>
        <v>0</v>
      </c>
      <c r="FC135" s="210">
        <f t="shared" si="321"/>
        <v>0</v>
      </c>
      <c r="FD135" s="210">
        <f t="shared" si="322"/>
        <v>0</v>
      </c>
      <c r="FE135" s="210">
        <f t="shared" si="323"/>
        <v>0</v>
      </c>
      <c r="FF135" s="210">
        <f t="shared" si="324"/>
        <v>0</v>
      </c>
      <c r="FG135" s="210">
        <f t="shared" si="325"/>
        <v>0</v>
      </c>
      <c r="FH135" s="210">
        <f t="shared" si="326"/>
        <v>0</v>
      </c>
      <c r="FI135" s="210">
        <f t="shared" si="327"/>
        <v>0</v>
      </c>
      <c r="FJ135" s="210">
        <f t="shared" si="328"/>
        <v>0</v>
      </c>
      <c r="FL135" s="139" t="str">
        <f t="shared" si="315"/>
        <v>Grey - All_10 Gbps_1-10 km</v>
      </c>
      <c r="FM135" s="233">
        <f t="shared" si="213"/>
        <v>18.316962</v>
      </c>
      <c r="FN135" s="233">
        <f t="shared" si="214"/>
        <v>48.384117000000003</v>
      </c>
      <c r="FO135" s="233">
        <f t="shared" si="215"/>
        <v>0</v>
      </c>
      <c r="FP135" s="233">
        <f t="shared" si="216"/>
        <v>0</v>
      </c>
      <c r="FQ135" s="233">
        <f t="shared" si="217"/>
        <v>0</v>
      </c>
      <c r="FR135" s="233">
        <f t="shared" si="218"/>
        <v>0</v>
      </c>
      <c r="FS135" s="233">
        <f t="shared" si="219"/>
        <v>0</v>
      </c>
      <c r="FT135" s="233">
        <f t="shared" si="220"/>
        <v>0</v>
      </c>
      <c r="FU135" s="233">
        <f t="shared" si="221"/>
        <v>0</v>
      </c>
      <c r="FV135" s="233">
        <f t="shared" si="222"/>
        <v>0</v>
      </c>
      <c r="FW135" s="233">
        <f t="shared" si="223"/>
        <v>0</v>
      </c>
      <c r="FY135" s="139" t="str">
        <f t="shared" si="316"/>
        <v>Grey - All_10 Gbps_1-10 km</v>
      </c>
      <c r="FZ135" s="233">
        <f t="shared" si="224"/>
        <v>0</v>
      </c>
      <c r="GA135" s="233">
        <f t="shared" si="225"/>
        <v>0</v>
      </c>
      <c r="GB135" s="233">
        <f t="shared" si="226"/>
        <v>0</v>
      </c>
      <c r="GC135" s="233">
        <f t="shared" si="227"/>
        <v>0</v>
      </c>
      <c r="GD135" s="233">
        <f t="shared" si="228"/>
        <v>0</v>
      </c>
      <c r="GE135" s="233">
        <f t="shared" si="229"/>
        <v>0</v>
      </c>
      <c r="GF135" s="233">
        <f t="shared" si="230"/>
        <v>0</v>
      </c>
      <c r="GG135" s="233">
        <f t="shared" si="231"/>
        <v>0</v>
      </c>
      <c r="GH135" s="233">
        <f t="shared" si="232"/>
        <v>0</v>
      </c>
      <c r="GI135" s="233">
        <f t="shared" si="233"/>
        <v>0</v>
      </c>
      <c r="GJ135" s="233">
        <f t="shared" si="234"/>
        <v>0</v>
      </c>
      <c r="GL135" s="139" t="str">
        <f t="shared" si="317"/>
        <v>Grey - All_10 Gbps_1-10 km</v>
      </c>
      <c r="GM135" s="310">
        <f t="shared" si="235"/>
        <v>30.528269999999999</v>
      </c>
      <c r="GN135" s="310">
        <f t="shared" si="236"/>
        <v>80.640195000000006</v>
      </c>
      <c r="GO135" s="310">
        <f t="shared" si="237"/>
        <v>0</v>
      </c>
      <c r="GP135" s="310">
        <f t="shared" si="238"/>
        <v>0</v>
      </c>
      <c r="GQ135" s="310">
        <f t="shared" si="239"/>
        <v>0</v>
      </c>
      <c r="GR135" s="310">
        <f t="shared" si="240"/>
        <v>0</v>
      </c>
      <c r="GS135" s="310">
        <f t="shared" si="241"/>
        <v>0</v>
      </c>
      <c r="GT135" s="310">
        <f t="shared" si="242"/>
        <v>0</v>
      </c>
      <c r="GU135" s="310">
        <f t="shared" si="243"/>
        <v>0</v>
      </c>
      <c r="GV135" s="310">
        <f t="shared" si="244"/>
        <v>0</v>
      </c>
      <c r="GW135" s="310">
        <f t="shared" si="245"/>
        <v>0</v>
      </c>
      <c r="GY135" s="139" t="str">
        <f t="shared" si="246"/>
        <v>Grey - All_10 Gbps_1-10 km</v>
      </c>
      <c r="GZ135" s="307">
        <f>IF(EZ135=0,"",($HE$5*10^-6*Fronthaul!P226*'Lenses &amp; detectors'!EZ135))</f>
        <v>8.2426329000000003</v>
      </c>
      <c r="HA135" s="307">
        <f>IF(FA135=0,"",($HE$5*10^-6*Fronthaul!Q226*'Lenses &amp; detectors'!FA135))</f>
        <v>18.145784740660648</v>
      </c>
      <c r="HB135" s="307" t="str">
        <f>IF(FB135=0,"",($HE$5*10^-6*Fronthaul!R226*'Lenses &amp; detectors'!FB135))</f>
        <v/>
      </c>
      <c r="HC135" s="307" t="str">
        <f>IF(FC135=0,"",($HE$5*10^-6*Fronthaul!S226*'Lenses &amp; detectors'!FC135))</f>
        <v/>
      </c>
      <c r="HD135" s="307" t="str">
        <f>IF(FD135=0,"",($HE$5*10^-6*Fronthaul!T226*'Lenses &amp; detectors'!FD135))</f>
        <v/>
      </c>
      <c r="HE135" s="307" t="str">
        <f>IF(FE135=0,"",($HE$5*10^-6*Fronthaul!U226*'Lenses &amp; detectors'!FE135))</f>
        <v/>
      </c>
      <c r="HF135" s="307" t="str">
        <f>IF(FF135=0,"",($HE$5*10^-6*Fronthaul!V226*'Lenses &amp; detectors'!FF135))</f>
        <v/>
      </c>
      <c r="HG135" s="307" t="str">
        <f>IF(FG135=0,"",($HE$5*10^-6*Fronthaul!W226*'Lenses &amp; detectors'!FG135))</f>
        <v/>
      </c>
      <c r="HH135" s="307" t="str">
        <f>IF(FH135=0,"",($HE$5*10^-6*Fronthaul!X226*'Lenses &amp; detectors'!FH135))</f>
        <v/>
      </c>
      <c r="HI135" s="307" t="str">
        <f>IF(FI135=0,"",($HE$5*10^-6*Fronthaul!Y226*'Lenses &amp; detectors'!FI135))</f>
        <v/>
      </c>
      <c r="HJ135" s="307" t="str">
        <f>IF(FJ135=0,"",($HE$5*10^-6*Fronthaul!Z226*'Lenses &amp; detectors'!FJ135))</f>
        <v/>
      </c>
      <c r="HL135" s="139" t="str">
        <f t="shared" si="247"/>
        <v>Grey - All_10 Gbps_1-10 km</v>
      </c>
      <c r="HM135" s="233">
        <f t="shared" si="248"/>
        <v>3</v>
      </c>
      <c r="HN135" s="233">
        <f t="shared" si="249"/>
        <v>3</v>
      </c>
      <c r="HO135" s="233" t="str">
        <f t="shared" si="250"/>
        <v/>
      </c>
      <c r="HP135" s="233" t="str">
        <f t="shared" si="251"/>
        <v/>
      </c>
      <c r="HQ135" s="233" t="str">
        <f t="shared" si="252"/>
        <v/>
      </c>
      <c r="HR135" s="233" t="str">
        <f t="shared" si="253"/>
        <v/>
      </c>
      <c r="HS135" s="233" t="str">
        <f t="shared" si="254"/>
        <v/>
      </c>
      <c r="HT135" s="233" t="str">
        <f t="shared" si="255"/>
        <v/>
      </c>
      <c r="HU135" s="233" t="str">
        <f t="shared" si="256"/>
        <v/>
      </c>
      <c r="HV135" s="233" t="str">
        <f t="shared" si="257"/>
        <v/>
      </c>
      <c r="HW135" s="233" t="str">
        <f t="shared" si="258"/>
        <v/>
      </c>
      <c r="HY135" s="139" t="str">
        <f t="shared" si="259"/>
        <v>Grey - All_10 Gbps_1-10 km</v>
      </c>
      <c r="HZ135" s="233" t="str">
        <f t="shared" si="260"/>
        <v/>
      </c>
      <c r="IA135" s="233" t="str">
        <f t="shared" si="261"/>
        <v/>
      </c>
      <c r="IB135" s="233" t="str">
        <f t="shared" si="262"/>
        <v/>
      </c>
      <c r="IC135" s="233" t="str">
        <f t="shared" si="263"/>
        <v/>
      </c>
      <c r="ID135" s="233" t="str">
        <f t="shared" si="264"/>
        <v/>
      </c>
      <c r="IE135" s="233" t="str">
        <f t="shared" si="265"/>
        <v/>
      </c>
      <c r="IF135" s="233" t="str">
        <f t="shared" si="266"/>
        <v/>
      </c>
      <c r="IG135" s="233" t="str">
        <f t="shared" si="267"/>
        <v/>
      </c>
      <c r="IH135" s="233" t="str">
        <f t="shared" si="268"/>
        <v/>
      </c>
      <c r="II135" s="233" t="str">
        <f t="shared" si="269"/>
        <v/>
      </c>
      <c r="IJ135" s="233" t="str">
        <f t="shared" si="270"/>
        <v/>
      </c>
      <c r="IL135" s="139" t="str">
        <f t="shared" si="271"/>
        <v>Grey - All_10 Gbps_1-10 km</v>
      </c>
      <c r="IM135" s="233">
        <f t="shared" si="272"/>
        <v>5</v>
      </c>
      <c r="IN135" s="233">
        <f t="shared" si="273"/>
        <v>5</v>
      </c>
      <c r="IO135" s="233" t="str">
        <f t="shared" si="274"/>
        <v/>
      </c>
      <c r="IP135" s="233" t="str">
        <f t="shared" si="275"/>
        <v/>
      </c>
      <c r="IQ135" s="233" t="str">
        <f t="shared" si="276"/>
        <v/>
      </c>
      <c r="IR135" s="233" t="str">
        <f t="shared" si="277"/>
        <v/>
      </c>
      <c r="IS135" s="233" t="str">
        <f t="shared" si="278"/>
        <v/>
      </c>
      <c r="IT135" s="233" t="str">
        <f t="shared" si="279"/>
        <v/>
      </c>
      <c r="IU135" s="233" t="str">
        <f t="shared" si="280"/>
        <v/>
      </c>
      <c r="IV135" s="233" t="str">
        <f t="shared" si="281"/>
        <v/>
      </c>
      <c r="IW135" s="233" t="str">
        <f t="shared" si="282"/>
        <v/>
      </c>
      <c r="IY135" s="139" t="str">
        <f t="shared" si="283"/>
        <v>Grey - All_10 Gbps_1-10 km</v>
      </c>
      <c r="IZ135" s="233">
        <f t="shared" si="284"/>
        <v>1.35</v>
      </c>
      <c r="JA135" s="233">
        <f t="shared" si="285"/>
        <v>1.125107940318141</v>
      </c>
      <c r="JB135" s="233" t="str">
        <f t="shared" si="286"/>
        <v/>
      </c>
      <c r="JC135" s="233" t="str">
        <f t="shared" si="287"/>
        <v/>
      </c>
      <c r="JD135" s="233" t="str">
        <f t="shared" si="288"/>
        <v/>
      </c>
      <c r="JE135" s="233" t="str">
        <f t="shared" si="289"/>
        <v/>
      </c>
      <c r="JF135" s="233" t="str">
        <f t="shared" si="290"/>
        <v/>
      </c>
      <c r="JG135" s="233" t="str">
        <f t="shared" si="291"/>
        <v/>
      </c>
      <c r="JH135" s="233" t="str">
        <f t="shared" si="292"/>
        <v/>
      </c>
      <c r="JI135" s="233" t="str">
        <f t="shared" si="293"/>
        <v/>
      </c>
      <c r="JJ135" s="233" t="str">
        <f t="shared" si="294"/>
        <v/>
      </c>
    </row>
    <row r="136" spans="1:270">
      <c r="A136" s="218" t="s">
        <v>85</v>
      </c>
      <c r="B136" s="139" t="str">
        <f>'DML EML split'!B136</f>
        <v>Grey - All_10 Gbps_20 km</v>
      </c>
      <c r="C136" s="210">
        <f>Fronthaul!C92</f>
        <v>1997438.8</v>
      </c>
      <c r="D136" s="210">
        <f>Fronthaul!D92</f>
        <v>4087454</v>
      </c>
      <c r="E136" s="210">
        <f>Fronthaul!E92</f>
        <v>0</v>
      </c>
      <c r="F136" s="210">
        <f>Fronthaul!F92</f>
        <v>0</v>
      </c>
      <c r="G136" s="210">
        <f>Fronthaul!G92</f>
        <v>0</v>
      </c>
      <c r="H136" s="210">
        <f>Fronthaul!H92</f>
        <v>0</v>
      </c>
      <c r="I136" s="210">
        <f>Fronthaul!I92</f>
        <v>0</v>
      </c>
      <c r="J136" s="210">
        <f>Fronthaul!J92</f>
        <v>0</v>
      </c>
      <c r="K136" s="210">
        <f>Fronthaul!K92</f>
        <v>0</v>
      </c>
      <c r="L136" s="210">
        <f>Fronthaul!L92</f>
        <v>0</v>
      </c>
      <c r="M136" s="210">
        <f>Fronthaul!M92</f>
        <v>0</v>
      </c>
      <c r="O136" s="139" t="str">
        <f t="shared" ref="O136:O199" si="329">B136</f>
        <v>Grey - All_10 Gbps_20 km</v>
      </c>
      <c r="P136" s="210">
        <f>Fronthaul!C125</f>
        <v>0</v>
      </c>
      <c r="Q136" s="210">
        <f>Fronthaul!D125</f>
        <v>0</v>
      </c>
      <c r="R136" s="210">
        <f>Fronthaul!E125</f>
        <v>0</v>
      </c>
      <c r="S136" s="210">
        <f>Fronthaul!F125</f>
        <v>0</v>
      </c>
      <c r="T136" s="210">
        <f>Fronthaul!G125</f>
        <v>0</v>
      </c>
      <c r="U136" s="210">
        <f>Fronthaul!H125</f>
        <v>0</v>
      </c>
      <c r="V136" s="210">
        <f>Fronthaul!I125</f>
        <v>0</v>
      </c>
      <c r="W136" s="210">
        <f>Fronthaul!J125</f>
        <v>0</v>
      </c>
      <c r="X136" s="210">
        <f>Fronthaul!K125</f>
        <v>0</v>
      </c>
      <c r="Y136" s="210">
        <f>Fronthaul!L125</f>
        <v>0</v>
      </c>
      <c r="Z136" s="210">
        <f>Fronthaul!M125</f>
        <v>0</v>
      </c>
      <c r="AB136" s="139" t="str">
        <f t="shared" ref="AB136:AB199" si="330">O136</f>
        <v>Grey - All_10 Gbps_20 km</v>
      </c>
      <c r="AC136" s="210">
        <f>Fronthaul!C59</f>
        <v>0</v>
      </c>
      <c r="AD136" s="210">
        <f>Fronthaul!D59</f>
        <v>0</v>
      </c>
      <c r="AE136" s="210">
        <f>Fronthaul!E59</f>
        <v>0</v>
      </c>
      <c r="AF136" s="210">
        <f>Fronthaul!F59</f>
        <v>0</v>
      </c>
      <c r="AG136" s="210">
        <f>Fronthaul!G59</f>
        <v>0</v>
      </c>
      <c r="AH136" s="210">
        <f>Fronthaul!H59</f>
        <v>0</v>
      </c>
      <c r="AI136" s="210">
        <f>Fronthaul!I59</f>
        <v>0</v>
      </c>
      <c r="AJ136" s="210">
        <f>Fronthaul!J59</f>
        <v>0</v>
      </c>
      <c r="AK136" s="210">
        <f>Fronthaul!K59</f>
        <v>0</v>
      </c>
      <c r="AL136" s="210">
        <f>Fronthaul!L59</f>
        <v>0</v>
      </c>
      <c r="AM136" s="210">
        <f>Fronthaul!M59</f>
        <v>0</v>
      </c>
      <c r="AO136" s="139" t="str">
        <f t="shared" ref="AO136:AO199" si="331">AB136</f>
        <v>Grey - All_10 Gbps_20 km</v>
      </c>
      <c r="AP136" s="210">
        <f>Fronthaul!C158</f>
        <v>0</v>
      </c>
      <c r="AQ136" s="210">
        <f>Fronthaul!D158</f>
        <v>0</v>
      </c>
      <c r="AR136" s="210">
        <f>Fronthaul!E158</f>
        <v>0</v>
      </c>
      <c r="AS136" s="210">
        <f>Fronthaul!F158</f>
        <v>0</v>
      </c>
      <c r="AT136" s="210">
        <f>Fronthaul!G158</f>
        <v>0</v>
      </c>
      <c r="AU136" s="210">
        <f>Fronthaul!H158</f>
        <v>0</v>
      </c>
      <c r="AV136" s="210">
        <f>Fronthaul!I158</f>
        <v>0</v>
      </c>
      <c r="AW136" s="210">
        <f>Fronthaul!J158</f>
        <v>0</v>
      </c>
      <c r="AX136" s="210">
        <f>Fronthaul!K158</f>
        <v>0</v>
      </c>
      <c r="AY136" s="210">
        <f>Fronthaul!L158</f>
        <v>0</v>
      </c>
      <c r="AZ136" s="210">
        <f>Fronthaul!M158</f>
        <v>0</v>
      </c>
      <c r="BB136" s="139" t="str">
        <f t="shared" ref="BB136:BB199" si="332">AO136</f>
        <v>Grey - All_10 Gbps_20 km</v>
      </c>
      <c r="BC136" s="210">
        <f>Fronthaul!C191</f>
        <v>0</v>
      </c>
      <c r="BD136" s="210">
        <f>Fronthaul!D191</f>
        <v>0</v>
      </c>
      <c r="BE136" s="210">
        <f>Fronthaul!E191</f>
        <v>0</v>
      </c>
      <c r="BF136" s="210">
        <f>Fronthaul!F191</f>
        <v>0</v>
      </c>
      <c r="BG136" s="210">
        <f>Fronthaul!G191</f>
        <v>0</v>
      </c>
      <c r="BH136" s="210">
        <f>Fronthaul!H191</f>
        <v>0</v>
      </c>
      <c r="BI136" s="210">
        <f>Fronthaul!I191</f>
        <v>0</v>
      </c>
      <c r="BJ136" s="210">
        <f>Fronthaul!J191</f>
        <v>0</v>
      </c>
      <c r="BK136" s="210">
        <f>Fronthaul!K191</f>
        <v>0</v>
      </c>
      <c r="BL136" s="210">
        <f>Fronthaul!L191</f>
        <v>0</v>
      </c>
      <c r="BM136" s="210">
        <f>Fronthaul!M191</f>
        <v>0</v>
      </c>
      <c r="BO136" s="139" t="str">
        <f t="shared" ref="BO136:BO199" si="333">BB136</f>
        <v>Grey - All_10 Gbps_20 km</v>
      </c>
      <c r="BP136" s="272"/>
      <c r="BQ136" s="272"/>
      <c r="BR136" s="272"/>
      <c r="BS136" s="272"/>
      <c r="BT136" s="272"/>
      <c r="BU136" s="272"/>
      <c r="BV136" s="272"/>
      <c r="BW136" s="272"/>
      <c r="BX136" s="272"/>
      <c r="BY136" s="272"/>
      <c r="BZ136" s="272"/>
      <c r="CB136" s="139" t="str">
        <f t="shared" ref="CB136:CB199" si="334">BO136</f>
        <v>Grey - All_10 Gbps_20 km</v>
      </c>
      <c r="CC136" s="272"/>
      <c r="CD136" s="272"/>
      <c r="CE136" s="272"/>
      <c r="CF136" s="272"/>
      <c r="CG136" s="272"/>
      <c r="CH136" s="272"/>
      <c r="CI136" s="272"/>
      <c r="CJ136" s="272"/>
      <c r="CK136" s="272"/>
      <c r="CL136" s="272"/>
      <c r="CM136" s="272"/>
      <c r="CN136" s="214"/>
      <c r="CP136" s="270"/>
      <c r="CQ136" s="270"/>
      <c r="CR136" s="301"/>
      <c r="CS136" s="295"/>
      <c r="CT136" s="270"/>
      <c r="CU136" s="301"/>
      <c r="CV136" s="295"/>
      <c r="CW136" s="270"/>
      <c r="CX136" s="278"/>
      <c r="CY136" s="285"/>
      <c r="CZ136" s="265"/>
      <c r="DA136" s="279"/>
      <c r="DB136" s="284"/>
      <c r="DC136" s="270"/>
      <c r="DD136" s="301"/>
      <c r="DE136" s="295"/>
      <c r="DF136" s="270"/>
      <c r="DG136" s="278"/>
      <c r="DH136" s="284"/>
      <c r="DI136" s="270"/>
      <c r="DJ136" s="270"/>
      <c r="DL136" s="139" t="str">
        <f t="shared" si="312"/>
        <v>Grey - All_10 Gbps_20 km</v>
      </c>
      <c r="DM136" s="210">
        <f t="shared" ref="DM136:DM199" si="335">$CP136*C136+$CS136*P136+$CV136*AC136+$DE136*BP136+$DH136*CC136</f>
        <v>0</v>
      </c>
      <c r="DN136" s="210">
        <f t="shared" ref="DN136:DN199" si="336">$CP136*D136+$CS136*Q136+$CV136*AD136+$DE136*BQ136+$DH136*CD136</f>
        <v>0</v>
      </c>
      <c r="DO136" s="210">
        <f t="shared" ref="DO136:DO199" si="337">$CP136*E136+$CS136*R136+$CV136*AE136+$DE136*BR136+$DH136*CE136</f>
        <v>0</v>
      </c>
      <c r="DP136" s="210">
        <f t="shared" ref="DP136:DP199" si="338">$CP136*F136+$CS136*S136+$CV136*AF136+$DE136*BS136+$DH136*CF136</f>
        <v>0</v>
      </c>
      <c r="DQ136" s="210">
        <f t="shared" ref="DQ136:DQ199" si="339">$CP136*G136+$CS136*T136+$CV136*AG136+$DE136*BT136+$DH136*CG136</f>
        <v>0</v>
      </c>
      <c r="DR136" s="210">
        <f t="shared" ref="DR136:DR199" si="340">$CP136*H136+$CS136*U136+$CV136*AH136+$DE136*BU136+$DH136*CH136</f>
        <v>0</v>
      </c>
      <c r="DS136" s="210">
        <f t="shared" ref="DS136:DS199" si="341">$CP136*I136+$CS136*V136+$CV136*AI136+$DE136*BV136+$DH136*CI136</f>
        <v>0</v>
      </c>
      <c r="DT136" s="210">
        <f t="shared" ref="DT136:DT199" si="342">$CP136*J136+$CS136*W136+$CV136*AJ136+$DE136*BW136+$DH136*CJ136</f>
        <v>0</v>
      </c>
      <c r="DU136" s="210">
        <f t="shared" ref="DU136:DU199" si="343">$CP136*K136+$CS136*X136+$CV136*AK136+$DE136*BX136+$DH136*CK136</f>
        <v>0</v>
      </c>
      <c r="DV136" s="210">
        <f t="shared" ref="DV136:DV199" si="344">$CP136*L136+$CS136*Y136+$CV136*AL136+$DE136*BY136+$DH136*CL136</f>
        <v>0</v>
      </c>
      <c r="DW136" s="210">
        <f t="shared" ref="DW136:DW199" si="345">$CP136*M136+$CS136*Z136+$CV136*AM136+$DE136*BZ136+$DH136*CM136</f>
        <v>0</v>
      </c>
      <c r="DY136" s="139" t="str">
        <f t="shared" si="313"/>
        <v>Grey - All_10 Gbps_20 km</v>
      </c>
      <c r="DZ136" s="210">
        <f t="shared" ref="DZ136:DZ199" si="346">+$CY136*AP136+$DB136*BC136</f>
        <v>0</v>
      </c>
      <c r="EA136" s="210">
        <f t="shared" ref="EA136:EA199" si="347">+$CY136*AQ136+$DB136*BD136</f>
        <v>0</v>
      </c>
      <c r="EB136" s="210">
        <f t="shared" ref="EB136:EB199" si="348">+$CY136*AR136+$DB136*BE136</f>
        <v>0</v>
      </c>
      <c r="EC136" s="210">
        <f t="shared" ref="EC136:EC199" si="349">+$CY136*AS136+$DB136*BF136</f>
        <v>0</v>
      </c>
      <c r="ED136" s="210">
        <f t="shared" ref="ED136:ED199" si="350">+$CY136*AT136+$DB136*BG136</f>
        <v>0</v>
      </c>
      <c r="EE136" s="210">
        <f t="shared" ref="EE136:EE199" si="351">+$CY136*AU136+$DB136*BH136</f>
        <v>0</v>
      </c>
      <c r="EF136" s="210">
        <f t="shared" ref="EF136:EF199" si="352">+$CY136*AV136+$DB136*BI136</f>
        <v>0</v>
      </c>
      <c r="EG136" s="210">
        <f t="shared" ref="EG136:EG199" si="353">+$CY136*AW136+$DB136*BJ136</f>
        <v>0</v>
      </c>
      <c r="EH136" s="210">
        <f t="shared" ref="EH136:EH199" si="354">+$CY136*AX136+$DB136*BK136</f>
        <v>0</v>
      </c>
      <c r="EI136" s="210">
        <f t="shared" ref="EI136:EI199" si="355">+$CY136*AY136+$DB136*BL136</f>
        <v>0</v>
      </c>
      <c r="EJ136" s="210">
        <f t="shared" ref="EJ136:EJ199" si="356">+$CY136*AZ136+$DB136*BM136</f>
        <v>0</v>
      </c>
      <c r="EL136" s="139" t="str">
        <f t="shared" si="314"/>
        <v>Grey - All_10 Gbps_20 km</v>
      </c>
      <c r="EM136" s="210">
        <f t="shared" ref="EM136:EM199" si="357">$CQ136*C136+$CT136*P136+$CW136*AC136+$DF136*BP136+$DI136*CC136</f>
        <v>0</v>
      </c>
      <c r="EN136" s="210">
        <f t="shared" ref="EN136:EN199" si="358">$CQ136*D136+$CT136*Q136+$CW136*AD136+$DF136*BQ136+$DI136*CD136</f>
        <v>0</v>
      </c>
      <c r="EO136" s="210">
        <f t="shared" ref="EO136:EO199" si="359">$CQ136*E136+$CT136*R136+$CW136*AE136+$DF136*BR136+$DI136*CE136</f>
        <v>0</v>
      </c>
      <c r="EP136" s="210">
        <f t="shared" ref="EP136:EP199" si="360">$CQ136*F136+$CT136*S136+$CW136*AF136+$DF136*BS136+$DI136*CF136</f>
        <v>0</v>
      </c>
      <c r="EQ136" s="210">
        <f t="shared" ref="EQ136:EQ199" si="361">$CQ136*G136+$CT136*T136+$CW136*AG136+$DF136*BT136+$DI136*CG136</f>
        <v>0</v>
      </c>
      <c r="ER136" s="210">
        <f t="shared" ref="ER136:ER199" si="362">$CQ136*H136+$CT136*U136+$CW136*AH136+$DF136*BU136+$DI136*CH136</f>
        <v>0</v>
      </c>
      <c r="ES136" s="210">
        <f t="shared" ref="ES136:ES199" si="363">$CQ136*I136+$CT136*V136+$CW136*AI136+$DF136*BV136+$DI136*CI136</f>
        <v>0</v>
      </c>
      <c r="ET136" s="210">
        <f t="shared" ref="ET136:ET199" si="364">$CQ136*J136+$CT136*W136+$CW136*AJ136+$DF136*BW136+$DI136*CJ136</f>
        <v>0</v>
      </c>
      <c r="EU136" s="210">
        <f t="shared" ref="EU136:EU199" si="365">$CQ136*K136+$CT136*X136+$CW136*AK136+$DF136*BX136+$DI136*CK136</f>
        <v>0</v>
      </c>
      <c r="EV136" s="210">
        <f t="shared" ref="EV136:EV199" si="366">$CQ136*L136+$CT136*Y136+$CW136*AL136+$DF136*BY136+$DI136*CL136</f>
        <v>0</v>
      </c>
      <c r="EW136" s="210">
        <f t="shared" ref="EW136:EW199" si="367">$CQ136*M136+$CT136*Z136+$CW136*AM136+$DF136*BZ136+$DI136*CM136</f>
        <v>0</v>
      </c>
      <c r="EY136" s="139" t="str">
        <f t="shared" ref="EY136:EY199" si="368">B136</f>
        <v>Grey - All_10 Gbps_20 km</v>
      </c>
      <c r="EZ136" s="210">
        <f t="shared" si="318"/>
        <v>0</v>
      </c>
      <c r="FA136" s="210">
        <f t="shared" si="319"/>
        <v>0</v>
      </c>
      <c r="FB136" s="210">
        <f t="shared" si="320"/>
        <v>0</v>
      </c>
      <c r="FC136" s="210">
        <f t="shared" si="321"/>
        <v>0</v>
      </c>
      <c r="FD136" s="210">
        <f t="shared" si="322"/>
        <v>0</v>
      </c>
      <c r="FE136" s="210">
        <f t="shared" si="323"/>
        <v>0</v>
      </c>
      <c r="FF136" s="210">
        <f t="shared" si="324"/>
        <v>0</v>
      </c>
      <c r="FG136" s="210">
        <f t="shared" si="325"/>
        <v>0</v>
      </c>
      <c r="FH136" s="210">
        <f t="shared" si="326"/>
        <v>0</v>
      </c>
      <c r="FI136" s="210">
        <f t="shared" si="327"/>
        <v>0</v>
      </c>
      <c r="FJ136" s="210">
        <f t="shared" si="328"/>
        <v>0</v>
      </c>
      <c r="FL136" s="139" t="str">
        <f t="shared" si="315"/>
        <v>Grey - All_10 Gbps_20 km</v>
      </c>
      <c r="FM136" s="233">
        <f t="shared" ref="FM136:FM199" si="369">($CP136*C136*$CP$5+$CS136*P136*$CS$5+$CV136*AC136*$CV$5+$DE136*BP136*$DE$5+$DH136*CC136*$DH$5)/10^6</f>
        <v>0</v>
      </c>
      <c r="FN136" s="233">
        <f t="shared" ref="FN136:FN199" si="370">($CP136*D136*$CP$5+$CS136*Q136*$CS$5+$CV136*AD136*$CV$5+$DE136*BQ136*$DE$5+$DH136*CD136*$DH$5)/10^6</f>
        <v>0</v>
      </c>
      <c r="FO136" s="233">
        <f t="shared" ref="FO136:FO199" si="371">($CP136*E136*$CP$5+$CS136*R136*$CS$5+$CV136*AE136*$CV$5+$DE136*BR136*$DE$5+$DH136*CE136*$DH$5)/10^6</f>
        <v>0</v>
      </c>
      <c r="FP136" s="233">
        <f t="shared" ref="FP136:FP199" si="372">($CP136*F136*$CP$5+$CS136*S136*$CS$5+$CV136*AF136*$CV$5+$DE136*BS136*$DE$5+$DH136*CF136*$DH$5)/10^6</f>
        <v>0</v>
      </c>
      <c r="FQ136" s="233">
        <f t="shared" ref="FQ136:FQ199" si="373">($CP136*G136*$CP$5+$CS136*T136*$CS$5+$CV136*AG136*$CV$5+$DE136*BT136*$DE$5+$DH136*CG136*$DH$5)/10^6</f>
        <v>0</v>
      </c>
      <c r="FR136" s="233">
        <f t="shared" ref="FR136:FR199" si="374">($CP136*H136*$CP$5+$CS136*U136*$CS$5+$CV136*AH136*$CV$5+$DE136*BU136*$DE$5+$DH136*CH136*$DH$5)/10^6</f>
        <v>0</v>
      </c>
      <c r="FS136" s="233">
        <f t="shared" ref="FS136:FS199" si="375">($CP136*I136*$CP$5+$CS136*V136*$CS$5+$CV136*AI136*$CV$5+$DE136*BV136*$DE$5+$DH136*CI136*$DH$5)/10^6</f>
        <v>0</v>
      </c>
      <c r="FT136" s="233">
        <f t="shared" ref="FT136:FT199" si="376">($CP136*J136*$CP$5+$CS136*W136*$CS$5+$CV136*AJ136*$CV$5+$DE136*BW136*$DE$5+$DH136*CJ136*$DH$5)/10^6</f>
        <v>0</v>
      </c>
      <c r="FU136" s="233">
        <f t="shared" ref="FU136:FU199" si="377">($CP136*K136*$CP$5+$CS136*X136*$CS$5+$CV136*AK136*$CV$5+$DE136*BX136*$DE$5+$DH136*CK136*$DH$5)/10^6</f>
        <v>0</v>
      </c>
      <c r="FV136" s="233">
        <f t="shared" ref="FV136:FV199" si="378">($CP136*L136*$CP$5+$CS136*Y136*$CS$5+$CV136*AL136*$CV$5+$DE136*BY136*$DE$5+$DH136*CL136*$DH$5)/10^6</f>
        <v>0</v>
      </c>
      <c r="FW136" s="233">
        <f t="shared" ref="FW136:FW199" si="379">($CP136*M136*$CP$5+$CS136*Z136*$CS$5+$CV136*AM136*$CV$5+$DE136*BZ136*$DE$5+$DH136*CM136*$DH$5)/10^6</f>
        <v>0</v>
      </c>
      <c r="FY136" s="139" t="str">
        <f t="shared" si="316"/>
        <v>Grey - All_10 Gbps_20 km</v>
      </c>
      <c r="FZ136" s="233">
        <f t="shared" ref="FZ136:FZ199" si="380">($CY136*AP136*$CY$5+$DB136*BC136*$DB$5)/10^6</f>
        <v>0</v>
      </c>
      <c r="GA136" s="233">
        <f t="shared" ref="GA136:GA199" si="381">($CY136*AQ136*$CY$5+$DB136*BD136*$DB$5)/10^6</f>
        <v>0</v>
      </c>
      <c r="GB136" s="233">
        <f t="shared" ref="GB136:GB199" si="382">($CY136*AR136*$CY$5+$DB136*BE136*$DB$5)/10^6</f>
        <v>0</v>
      </c>
      <c r="GC136" s="233">
        <f t="shared" ref="GC136:GC199" si="383">($CY136*AS136*$CY$5+$DB136*BF136*$DB$5)/10^6</f>
        <v>0</v>
      </c>
      <c r="GD136" s="233">
        <f t="shared" ref="GD136:GD199" si="384">($CY136*AT136*$CY$5+$DB136*BG136*$DB$5)/10^6</f>
        <v>0</v>
      </c>
      <c r="GE136" s="233">
        <f t="shared" ref="GE136:GE199" si="385">($CY136*AU136*$CY$5+$DB136*BH136*$DB$5)/10^6</f>
        <v>0</v>
      </c>
      <c r="GF136" s="233">
        <f t="shared" ref="GF136:GF199" si="386">($CY136*AV136*$CY$5+$DB136*BI136*$DB$5)/10^6</f>
        <v>0</v>
      </c>
      <c r="GG136" s="233">
        <f t="shared" ref="GG136:GG199" si="387">($CY136*AW136*$CY$5+$DB136*BJ136*$DB$5)/10^6</f>
        <v>0</v>
      </c>
      <c r="GH136" s="233">
        <f t="shared" ref="GH136:GH199" si="388">($CY136*AX136*$CY$5+$DB136*BK136*$DB$5)/10^6</f>
        <v>0</v>
      </c>
      <c r="GI136" s="233">
        <f t="shared" ref="GI136:GI199" si="389">($CY136*AY136*$CY$5+$DB136*BL136*$DB$5)/10^6</f>
        <v>0</v>
      </c>
      <c r="GJ136" s="233">
        <f t="shared" ref="GJ136:GJ199" si="390">($CY136*AZ136*$CY$5+$DB136*BM136*$DB$5)/10^6</f>
        <v>0</v>
      </c>
      <c r="GL136" s="139" t="str">
        <f t="shared" si="317"/>
        <v>Grey - All_10 Gbps_20 km</v>
      </c>
      <c r="GM136" s="310">
        <f t="shared" ref="GM136:GM199" si="391">($CQ136*C136*$CQ$5+$CT136*P136*$CT$5+$CW136*AC136*$CW$5+$CZ136*AP136*$CZ$5+$DC136*BC136*$DC$5+$DF136*BP136*$DF$5+$DI136*CC136*$DI$5)/10^6</f>
        <v>0</v>
      </c>
      <c r="GN136" s="310">
        <f t="shared" ref="GN136:GN199" si="392">($CQ136*D136*$CQ$5+$CT136*Q136*$CT$5+$CW136*AD136*$CW$5+$CZ136*AQ136*$CZ$5+$DC136*BD136*$DC$5+$DF136*BQ136*$DF$5+$DI136*CD136*$DI$5)/10^6</f>
        <v>0</v>
      </c>
      <c r="GO136" s="310">
        <f t="shared" ref="GO136:GO199" si="393">($CQ136*E136*$CQ$5+$CT136*R136*$CT$5+$CW136*AE136*$CW$5+$CZ136*AR136*$CZ$5+$DC136*BE136*$DC$5+$DF136*BR136*$DF$5+$DI136*CE136*$DI$5)/10^6</f>
        <v>0</v>
      </c>
      <c r="GP136" s="310">
        <f t="shared" ref="GP136:GP199" si="394">($CQ136*F136*$CQ$5+$CT136*S136*$CT$5+$CW136*AF136*$CW$5+$CZ136*AS136*$CZ$5+$DC136*BF136*$DC$5+$DF136*BS136*$DF$5+$DI136*CF136*$DI$5)/10^6</f>
        <v>0</v>
      </c>
      <c r="GQ136" s="310">
        <f t="shared" ref="GQ136:GQ199" si="395">($CQ136*G136*$CQ$5+$CT136*T136*$CT$5+$CW136*AG136*$CW$5+$CZ136*AT136*$CZ$5+$DC136*BG136*$DC$5+$DF136*BT136*$DF$5+$DI136*CG136*$DI$5)/10^6</f>
        <v>0</v>
      </c>
      <c r="GR136" s="310">
        <f t="shared" ref="GR136:GR199" si="396">($CQ136*H136*$CQ$5+$CT136*U136*$CT$5+$CW136*AH136*$CW$5+$CZ136*AU136*$CZ$5+$DC136*BH136*$DC$5+$DF136*BU136*$DF$5+$DI136*CH136*$DI$5)/10^6</f>
        <v>0</v>
      </c>
      <c r="GS136" s="310">
        <f t="shared" ref="GS136:GS199" si="397">($CQ136*I136*$CQ$5+$CT136*V136*$CT$5+$CW136*AI136*$CW$5+$CZ136*AV136*$CZ$5+$DC136*BI136*$DC$5+$DF136*BV136*$DF$5+$DI136*CI136*$DI$5)/10^6</f>
        <v>0</v>
      </c>
      <c r="GT136" s="310">
        <f t="shared" ref="GT136:GT199" si="398">($CQ136*J136*$CQ$5+$CT136*W136*$CT$5+$CW136*AJ136*$CW$5+$CZ136*AW136*$CZ$5+$DC136*BJ136*$DC$5+$DF136*BW136*$DF$5+$DI136*CJ136*$DI$5)/10^6</f>
        <v>0</v>
      </c>
      <c r="GU136" s="310">
        <f t="shared" ref="GU136:GU199" si="399">($CQ136*K136*$CQ$5+$CT136*X136*$CT$5+$CW136*AK136*$CW$5+$CZ136*AX136*$CZ$5+$DC136*BK136*$DC$5+$DF136*BX136*$DF$5+$DI136*CK136*$DI$5)/10^6</f>
        <v>0</v>
      </c>
      <c r="GV136" s="310">
        <f t="shared" ref="GV136:GV199" si="400">($CQ136*L136*$CQ$5+$CT136*Y136*$CT$5+$CW136*AL136*$CW$5+$CZ136*AY136*$CZ$5+$DC136*BL136*$DC$5+$DF136*BY136*$DF$5+$DI136*CL136*$DI$5)/10^6</f>
        <v>0</v>
      </c>
      <c r="GW136" s="310">
        <f t="shared" ref="GW136:GW199" si="401">($CQ136*M136*$CQ$5+$CT136*Z136*$CT$5+$CW136*AM136*$CW$5+$CZ136*AZ136*$CZ$5+$DC136*BM136*$DC$5+$DF136*BZ136*$DF$5+$DI136*CM136*$DI$5)/10^6</f>
        <v>0</v>
      </c>
      <c r="GY136" s="139" t="str">
        <f t="shared" ref="GY136:GY199" si="402">AO136</f>
        <v>Grey - All_10 Gbps_20 km</v>
      </c>
      <c r="GZ136" s="307" t="str">
        <f>IF(EZ136=0,"",($HE$5*10^-6*Fronthaul!P227*'Lenses &amp; detectors'!EZ136))</f>
        <v/>
      </c>
      <c r="HA136" s="307" t="str">
        <f>IF(FA136=0,"",($HE$5*10^-6*Fronthaul!Q227*'Lenses &amp; detectors'!FA136))</f>
        <v/>
      </c>
      <c r="HB136" s="307" t="str">
        <f>IF(FB136=0,"",($HE$5*10^-6*Fronthaul!R227*'Lenses &amp; detectors'!FB136))</f>
        <v/>
      </c>
      <c r="HC136" s="307" t="str">
        <f>IF(FC136=0,"",($HE$5*10^-6*Fronthaul!S227*'Lenses &amp; detectors'!FC136))</f>
        <v/>
      </c>
      <c r="HD136" s="307" t="str">
        <f>IF(FD136=0,"",($HE$5*10^-6*Fronthaul!T227*'Lenses &amp; detectors'!FD136))</f>
        <v/>
      </c>
      <c r="HE136" s="307" t="str">
        <f>IF(FE136=0,"",($HE$5*10^-6*Fronthaul!U227*'Lenses &amp; detectors'!FE136))</f>
        <v/>
      </c>
      <c r="HF136" s="307" t="str">
        <f>IF(FF136=0,"",($HE$5*10^-6*Fronthaul!V227*'Lenses &amp; detectors'!FF136))</f>
        <v/>
      </c>
      <c r="HG136" s="307" t="str">
        <f>IF(FG136=0,"",($HE$5*10^-6*Fronthaul!W227*'Lenses &amp; detectors'!FG136))</f>
        <v/>
      </c>
      <c r="HH136" s="307" t="str">
        <f>IF(FH136=0,"",($HE$5*10^-6*Fronthaul!X227*'Lenses &amp; detectors'!FH136))</f>
        <v/>
      </c>
      <c r="HI136" s="307" t="str">
        <f>IF(FI136=0,"",($HE$5*10^-6*Fronthaul!Y227*'Lenses &amp; detectors'!FI136))</f>
        <v/>
      </c>
      <c r="HJ136" s="307" t="str">
        <f>IF(FJ136=0,"",($HE$5*10^-6*Fronthaul!Z227*'Lenses &amp; detectors'!FJ136))</f>
        <v/>
      </c>
      <c r="HL136" s="139" t="str">
        <f t="shared" ref="HL136:HL199" si="403">B136</f>
        <v>Grey - All_10 Gbps_20 km</v>
      </c>
      <c r="HM136" s="233" t="str">
        <f t="shared" ref="HM136:HM199" si="404">IF(DM136=0,"",FM136*10^6/DM136)</f>
        <v/>
      </c>
      <c r="HN136" s="233" t="str">
        <f t="shared" ref="HN136:HN199" si="405">IF(DN136=0,"",FN136*10^6/DN136)</f>
        <v/>
      </c>
      <c r="HO136" s="233" t="str">
        <f t="shared" ref="HO136:HO199" si="406">IF(DO136=0,"",FO136*10^6/DO136)</f>
        <v/>
      </c>
      <c r="HP136" s="233" t="str">
        <f t="shared" ref="HP136:HP199" si="407">IF(DP136=0,"",FP136*10^6/DP136)</f>
        <v/>
      </c>
      <c r="HQ136" s="233" t="str">
        <f t="shared" ref="HQ136:HQ199" si="408">IF(DQ136=0,"",FQ136*10^6/DQ136)</f>
        <v/>
      </c>
      <c r="HR136" s="233" t="str">
        <f t="shared" ref="HR136:HR199" si="409">IF(DR136=0,"",FR136*10^6/DR136)</f>
        <v/>
      </c>
      <c r="HS136" s="233" t="str">
        <f t="shared" ref="HS136:HS199" si="410">IF(DS136=0,"",FS136*10^6/DS136)</f>
        <v/>
      </c>
      <c r="HT136" s="233" t="str">
        <f t="shared" ref="HT136:HT199" si="411">IF(DT136=0,"",FT136*10^6/DT136)</f>
        <v/>
      </c>
      <c r="HU136" s="233" t="str">
        <f t="shared" ref="HU136:HU199" si="412">IF(DU136=0,"",FU136*10^6/DU136)</f>
        <v/>
      </c>
      <c r="HV136" s="233" t="str">
        <f t="shared" ref="HV136:HV199" si="413">IF(DV136=0,"",FV136*10^6/DV136)</f>
        <v/>
      </c>
      <c r="HW136" s="233" t="str">
        <f t="shared" ref="HW136:HW199" si="414">IF(DW136=0,"",FW136*10^6/DW136)</f>
        <v/>
      </c>
      <c r="HY136" s="139" t="str">
        <f t="shared" ref="HY136:HY199" si="415">O136</f>
        <v>Grey - All_10 Gbps_20 km</v>
      </c>
      <c r="HZ136" s="233" t="str">
        <f t="shared" ref="HZ136:HZ199" si="416">IF(DZ136=0,"",FZ136*10^6/DZ136)</f>
        <v/>
      </c>
      <c r="IA136" s="233" t="str">
        <f t="shared" ref="IA136:IA199" si="417">IF(EA136=0,"",GA136*10^6/EA136)</f>
        <v/>
      </c>
      <c r="IB136" s="233" t="str">
        <f t="shared" ref="IB136:IB199" si="418">IF(EB136=0,"",GB136*10^6/EB136)</f>
        <v/>
      </c>
      <c r="IC136" s="233" t="str">
        <f t="shared" ref="IC136:IC199" si="419">IF(EC136=0,"",GC136*10^6/EC136)</f>
        <v/>
      </c>
      <c r="ID136" s="233" t="str">
        <f t="shared" ref="ID136:ID199" si="420">IF(ED136=0,"",GD136*10^6/ED136)</f>
        <v/>
      </c>
      <c r="IE136" s="233" t="str">
        <f t="shared" ref="IE136:IE199" si="421">IF(EE136=0,"",GE136*10^6/EE136)</f>
        <v/>
      </c>
      <c r="IF136" s="233" t="str">
        <f t="shared" ref="IF136:IF199" si="422">IF(EF136=0,"",GF136*10^6/EF136)</f>
        <v/>
      </c>
      <c r="IG136" s="233" t="str">
        <f t="shared" ref="IG136:IG199" si="423">IF(EG136=0,"",GG136*10^6/EG136)</f>
        <v/>
      </c>
      <c r="IH136" s="233" t="str">
        <f t="shared" ref="IH136:IH199" si="424">IF(EH136=0,"",GH136*10^6/EH136)</f>
        <v/>
      </c>
      <c r="II136" s="233" t="str">
        <f t="shared" ref="II136:II199" si="425">IF(EI136=0,"",GI136*10^6/EI136)</f>
        <v/>
      </c>
      <c r="IJ136" s="233" t="str">
        <f t="shared" ref="IJ136:IJ199" si="426">IF(EJ136=0,"",GJ136*10^6/EJ136)</f>
        <v/>
      </c>
      <c r="IL136" s="139" t="str">
        <f t="shared" ref="IL136:IL199" si="427">HL136</f>
        <v>Grey - All_10 Gbps_20 km</v>
      </c>
      <c r="IM136" s="233" t="str">
        <f t="shared" ref="IM136:IM199" si="428">IF(EM136=0,"",GM136*10^6/EM136)</f>
        <v/>
      </c>
      <c r="IN136" s="233" t="str">
        <f t="shared" ref="IN136:IN199" si="429">IF(EN136=0,"",GN136*10^6/EN136)</f>
        <v/>
      </c>
      <c r="IO136" s="233" t="str">
        <f t="shared" ref="IO136:IO199" si="430">IF(EO136=0,"",GO136*10^6/EO136)</f>
        <v/>
      </c>
      <c r="IP136" s="233" t="str">
        <f t="shared" ref="IP136:IP199" si="431">IF(EP136=0,"",GP136*10^6/EP136)</f>
        <v/>
      </c>
      <c r="IQ136" s="233" t="str">
        <f t="shared" ref="IQ136:IQ199" si="432">IF(EQ136=0,"",GQ136*10^6/EQ136)</f>
        <v/>
      </c>
      <c r="IR136" s="233" t="str">
        <f t="shared" ref="IR136:IR199" si="433">IF(ER136=0,"",GR136*10^6/ER136)</f>
        <v/>
      </c>
      <c r="IS136" s="233" t="str">
        <f t="shared" ref="IS136:IS199" si="434">IF(ES136=0,"",GS136*10^6/ES136)</f>
        <v/>
      </c>
      <c r="IT136" s="233" t="str">
        <f t="shared" ref="IT136:IT199" si="435">IF(ET136=0,"",GT136*10^6/ET136)</f>
        <v/>
      </c>
      <c r="IU136" s="233" t="str">
        <f t="shared" ref="IU136:IU199" si="436">IF(EU136=0,"",GU136*10^6/EU136)</f>
        <v/>
      </c>
      <c r="IV136" s="233" t="str">
        <f t="shared" ref="IV136:IV199" si="437">IF(EV136=0,"",GV136*10^6/EV136)</f>
        <v/>
      </c>
      <c r="IW136" s="233" t="str">
        <f t="shared" ref="IW136:IW199" si="438">IF(EW136=0,"",GW136*10^6/EW136)</f>
        <v/>
      </c>
      <c r="IY136" s="139" t="str">
        <f t="shared" ref="IY136:IY197" si="439">IL136</f>
        <v>Grey - All_10 Gbps_20 km</v>
      </c>
      <c r="IZ136" s="233" t="str">
        <f t="shared" ref="IZ136:IZ199" si="440">IF(EZ136=0,"",GZ136*10^6/EZ136)</f>
        <v/>
      </c>
      <c r="JA136" s="233" t="str">
        <f t="shared" ref="JA136:JA199" si="441">IF(FA136=0,"",HA136*10^6/FA136)</f>
        <v/>
      </c>
      <c r="JB136" s="233" t="str">
        <f t="shared" ref="JB136:JB199" si="442">IF(FB136=0,"",HB136*10^6/FB136)</f>
        <v/>
      </c>
      <c r="JC136" s="233" t="str">
        <f t="shared" ref="JC136:JC199" si="443">IF(FC136=0,"",HC136*10^6/FC136)</f>
        <v/>
      </c>
      <c r="JD136" s="233" t="str">
        <f t="shared" ref="JD136:JD199" si="444">IF(FD136=0,"",HD136*10^6/FD136)</f>
        <v/>
      </c>
      <c r="JE136" s="233" t="str">
        <f t="shared" ref="JE136:JE199" si="445">IF(FE136=0,"",HE136*10^6/FE136)</f>
        <v/>
      </c>
      <c r="JF136" s="233" t="str">
        <f t="shared" ref="JF136:JF199" si="446">IF(FF136=0,"",HF136*10^6/FF136)</f>
        <v/>
      </c>
      <c r="JG136" s="233" t="str">
        <f t="shared" ref="JG136:JG199" si="447">IF(FG136=0,"",HG136*10^6/FG136)</f>
        <v/>
      </c>
      <c r="JH136" s="233" t="str">
        <f t="shared" ref="JH136:JH199" si="448">IF(FH136=0,"",HH136*10^6/FH136)</f>
        <v/>
      </c>
      <c r="JI136" s="233" t="str">
        <f t="shared" ref="JI136:JI199" si="449">IF(FI136=0,"",HI136*10^6/FI136)</f>
        <v/>
      </c>
      <c r="JJ136" s="233" t="str">
        <f t="shared" ref="JJ136:JJ199" si="450">IF(FJ136=0,"",HJ136*10^6/FJ136)</f>
        <v/>
      </c>
    </row>
    <row r="137" spans="1:270">
      <c r="A137" s="218" t="s">
        <v>85</v>
      </c>
      <c r="B137" s="139" t="str">
        <f>'DML EML split'!B137</f>
        <v>Grey - All_25 Gbps_100 m MMF</v>
      </c>
      <c r="C137" s="210">
        <f>Fronthaul!C93</f>
        <v>0</v>
      </c>
      <c r="D137" s="210">
        <f>Fronthaul!D93</f>
        <v>0</v>
      </c>
      <c r="E137" s="210">
        <f>Fronthaul!E93</f>
        <v>0</v>
      </c>
      <c r="F137" s="210">
        <f>Fronthaul!F93</f>
        <v>0</v>
      </c>
      <c r="G137" s="210">
        <f>Fronthaul!G93</f>
        <v>0</v>
      </c>
      <c r="H137" s="210">
        <f>Fronthaul!H93</f>
        <v>0</v>
      </c>
      <c r="I137" s="210">
        <f>Fronthaul!I93</f>
        <v>0</v>
      </c>
      <c r="J137" s="210">
        <f>Fronthaul!J93</f>
        <v>0</v>
      </c>
      <c r="K137" s="210">
        <f>Fronthaul!K93</f>
        <v>0</v>
      </c>
      <c r="L137" s="210">
        <f>Fronthaul!L93</f>
        <v>0</v>
      </c>
      <c r="M137" s="210">
        <f>Fronthaul!M93</f>
        <v>0</v>
      </c>
      <c r="O137" s="139" t="str">
        <f t="shared" si="329"/>
        <v>Grey - All_25 Gbps_100 m MMF</v>
      </c>
      <c r="P137" s="210">
        <f>Fronthaul!C126</f>
        <v>0</v>
      </c>
      <c r="Q137" s="210">
        <f>Fronthaul!D126</f>
        <v>0</v>
      </c>
      <c r="R137" s="210">
        <f>Fronthaul!E126</f>
        <v>0</v>
      </c>
      <c r="S137" s="210">
        <f>Fronthaul!F126</f>
        <v>0</v>
      </c>
      <c r="T137" s="210">
        <f>Fronthaul!G126</f>
        <v>0</v>
      </c>
      <c r="U137" s="210">
        <f>Fronthaul!H126</f>
        <v>0</v>
      </c>
      <c r="V137" s="210">
        <f>Fronthaul!I126</f>
        <v>0</v>
      </c>
      <c r="W137" s="210">
        <f>Fronthaul!J126</f>
        <v>0</v>
      </c>
      <c r="X137" s="210">
        <f>Fronthaul!K126</f>
        <v>0</v>
      </c>
      <c r="Y137" s="210">
        <f>Fronthaul!L126</f>
        <v>0</v>
      </c>
      <c r="Z137" s="210">
        <f>Fronthaul!M126</f>
        <v>0</v>
      </c>
      <c r="AB137" s="139" t="str">
        <f t="shared" si="330"/>
        <v>Grey - All_25 Gbps_100 m MMF</v>
      </c>
      <c r="AC137" s="210">
        <f>Fronthaul!C60</f>
        <v>0</v>
      </c>
      <c r="AD137" s="210">
        <f>Fronthaul!D60</f>
        <v>0</v>
      </c>
      <c r="AE137" s="210">
        <f>Fronthaul!E60</f>
        <v>0</v>
      </c>
      <c r="AF137" s="210">
        <f>Fronthaul!F60</f>
        <v>0</v>
      </c>
      <c r="AG137" s="210">
        <f>Fronthaul!G60</f>
        <v>0</v>
      </c>
      <c r="AH137" s="210">
        <f>Fronthaul!H60</f>
        <v>0</v>
      </c>
      <c r="AI137" s="210">
        <f>Fronthaul!I60</f>
        <v>0</v>
      </c>
      <c r="AJ137" s="210">
        <f>Fronthaul!J60</f>
        <v>0</v>
      </c>
      <c r="AK137" s="210">
        <f>Fronthaul!K60</f>
        <v>0</v>
      </c>
      <c r="AL137" s="210">
        <f>Fronthaul!L60</f>
        <v>0</v>
      </c>
      <c r="AM137" s="210">
        <f>Fronthaul!M60</f>
        <v>0</v>
      </c>
      <c r="AO137" s="139" t="str">
        <f t="shared" si="331"/>
        <v>Grey - All_25 Gbps_100 m MMF</v>
      </c>
      <c r="AP137" s="210">
        <f>Fronthaul!C159</f>
        <v>0</v>
      </c>
      <c r="AQ137" s="210">
        <f>Fronthaul!D159</f>
        <v>5000</v>
      </c>
      <c r="AR137" s="210">
        <f>Fronthaul!E159</f>
        <v>0</v>
      </c>
      <c r="AS137" s="210">
        <f>Fronthaul!F159</f>
        <v>0</v>
      </c>
      <c r="AT137" s="210">
        <f>Fronthaul!G159</f>
        <v>0</v>
      </c>
      <c r="AU137" s="210">
        <f>Fronthaul!H159</f>
        <v>0</v>
      </c>
      <c r="AV137" s="210">
        <f>Fronthaul!I159</f>
        <v>0</v>
      </c>
      <c r="AW137" s="210">
        <f>Fronthaul!J159</f>
        <v>0</v>
      </c>
      <c r="AX137" s="210">
        <f>Fronthaul!K159</f>
        <v>0</v>
      </c>
      <c r="AY137" s="210">
        <f>Fronthaul!L159</f>
        <v>0</v>
      </c>
      <c r="AZ137" s="210">
        <f>Fronthaul!M159</f>
        <v>0</v>
      </c>
      <c r="BB137" s="139" t="str">
        <f t="shared" si="332"/>
        <v>Grey - All_25 Gbps_100 m MMF</v>
      </c>
      <c r="BC137" s="210">
        <f>Fronthaul!C192</f>
        <v>0</v>
      </c>
      <c r="BD137" s="210">
        <f>Fronthaul!D192</f>
        <v>0</v>
      </c>
      <c r="BE137" s="210">
        <f>Fronthaul!E192</f>
        <v>0</v>
      </c>
      <c r="BF137" s="210">
        <f>Fronthaul!F192</f>
        <v>0</v>
      </c>
      <c r="BG137" s="210">
        <f>Fronthaul!G192</f>
        <v>0</v>
      </c>
      <c r="BH137" s="210">
        <f>Fronthaul!H192</f>
        <v>0</v>
      </c>
      <c r="BI137" s="210">
        <f>Fronthaul!I192</f>
        <v>0</v>
      </c>
      <c r="BJ137" s="210">
        <f>Fronthaul!J192</f>
        <v>0</v>
      </c>
      <c r="BK137" s="210">
        <f>Fronthaul!K192</f>
        <v>0</v>
      </c>
      <c r="BL137" s="210">
        <f>Fronthaul!L192</f>
        <v>0</v>
      </c>
      <c r="BM137" s="210">
        <f>Fronthaul!M192</f>
        <v>0</v>
      </c>
      <c r="BO137" s="139" t="str">
        <f t="shared" si="333"/>
        <v>Grey - All_25 Gbps_100 m MMF</v>
      </c>
      <c r="BP137" s="272"/>
      <c r="BQ137" s="272"/>
      <c r="BR137" s="272"/>
      <c r="BS137" s="272"/>
      <c r="BT137" s="272"/>
      <c r="BU137" s="272"/>
      <c r="BV137" s="272"/>
      <c r="BW137" s="272"/>
      <c r="BX137" s="272"/>
      <c r="BY137" s="272"/>
      <c r="BZ137" s="272"/>
      <c r="CB137" s="139" t="str">
        <f t="shared" si="334"/>
        <v>Grey - All_25 Gbps_100 m MMF</v>
      </c>
      <c r="CC137" s="272"/>
      <c r="CD137" s="272"/>
      <c r="CE137" s="272"/>
      <c r="CF137" s="272"/>
      <c r="CG137" s="272"/>
      <c r="CH137" s="272"/>
      <c r="CI137" s="272"/>
      <c r="CJ137" s="272"/>
      <c r="CK137" s="272"/>
      <c r="CL137" s="272"/>
      <c r="CM137" s="272"/>
      <c r="CN137" s="214"/>
      <c r="CP137" s="270"/>
      <c r="CQ137" s="270"/>
      <c r="CR137" s="301"/>
      <c r="CS137" s="295"/>
      <c r="CT137" s="270"/>
      <c r="CU137" s="301"/>
      <c r="CV137" s="295"/>
      <c r="CW137" s="270"/>
      <c r="CX137" s="278"/>
      <c r="CY137" s="285"/>
      <c r="CZ137" s="265"/>
      <c r="DA137" s="279"/>
      <c r="DB137" s="284"/>
      <c r="DC137" s="270"/>
      <c r="DD137" s="301"/>
      <c r="DE137" s="295"/>
      <c r="DF137" s="270"/>
      <c r="DG137" s="278"/>
      <c r="DH137" s="284"/>
      <c r="DI137" s="270"/>
      <c r="DJ137" s="270"/>
      <c r="DL137" s="139" t="str">
        <f t="shared" si="312"/>
        <v>Grey - All_25 Gbps_100 m MMF</v>
      </c>
      <c r="DM137" s="210">
        <f t="shared" si="335"/>
        <v>0</v>
      </c>
      <c r="DN137" s="210">
        <f t="shared" si="336"/>
        <v>0</v>
      </c>
      <c r="DO137" s="210">
        <f t="shared" si="337"/>
        <v>0</v>
      </c>
      <c r="DP137" s="210">
        <f t="shared" si="338"/>
        <v>0</v>
      </c>
      <c r="DQ137" s="210">
        <f t="shared" si="339"/>
        <v>0</v>
      </c>
      <c r="DR137" s="210">
        <f t="shared" si="340"/>
        <v>0</v>
      </c>
      <c r="DS137" s="210">
        <f t="shared" si="341"/>
        <v>0</v>
      </c>
      <c r="DT137" s="210">
        <f t="shared" si="342"/>
        <v>0</v>
      </c>
      <c r="DU137" s="210">
        <f t="shared" si="343"/>
        <v>0</v>
      </c>
      <c r="DV137" s="210">
        <f t="shared" si="344"/>
        <v>0</v>
      </c>
      <c r="DW137" s="210">
        <f t="shared" si="345"/>
        <v>0</v>
      </c>
      <c r="DY137" s="139" t="str">
        <f t="shared" si="313"/>
        <v>Grey - All_25 Gbps_100 m MMF</v>
      </c>
      <c r="DZ137" s="210">
        <f t="shared" si="346"/>
        <v>0</v>
      </c>
      <c r="EA137" s="210">
        <f t="shared" si="347"/>
        <v>0</v>
      </c>
      <c r="EB137" s="210">
        <f t="shared" si="348"/>
        <v>0</v>
      </c>
      <c r="EC137" s="210">
        <f t="shared" si="349"/>
        <v>0</v>
      </c>
      <c r="ED137" s="210">
        <f t="shared" si="350"/>
        <v>0</v>
      </c>
      <c r="EE137" s="210">
        <f t="shared" si="351"/>
        <v>0</v>
      </c>
      <c r="EF137" s="210">
        <f t="shared" si="352"/>
        <v>0</v>
      </c>
      <c r="EG137" s="210">
        <f t="shared" si="353"/>
        <v>0</v>
      </c>
      <c r="EH137" s="210">
        <f t="shared" si="354"/>
        <v>0</v>
      </c>
      <c r="EI137" s="210">
        <f t="shared" si="355"/>
        <v>0</v>
      </c>
      <c r="EJ137" s="210">
        <f t="shared" si="356"/>
        <v>0</v>
      </c>
      <c r="EL137" s="139" t="str">
        <f t="shared" si="314"/>
        <v>Grey - All_25 Gbps_100 m MMF</v>
      </c>
      <c r="EM137" s="210">
        <f t="shared" si="357"/>
        <v>0</v>
      </c>
      <c r="EN137" s="210">
        <f t="shared" si="358"/>
        <v>0</v>
      </c>
      <c r="EO137" s="210">
        <f t="shared" si="359"/>
        <v>0</v>
      </c>
      <c r="EP137" s="210">
        <f t="shared" si="360"/>
        <v>0</v>
      </c>
      <c r="EQ137" s="210">
        <f t="shared" si="361"/>
        <v>0</v>
      </c>
      <c r="ER137" s="210">
        <f t="shared" si="362"/>
        <v>0</v>
      </c>
      <c r="ES137" s="210">
        <f t="shared" si="363"/>
        <v>0</v>
      </c>
      <c r="ET137" s="210">
        <f t="shared" si="364"/>
        <v>0</v>
      </c>
      <c r="EU137" s="210">
        <f t="shared" si="365"/>
        <v>0</v>
      </c>
      <c r="EV137" s="210">
        <f t="shared" si="366"/>
        <v>0</v>
      </c>
      <c r="EW137" s="210">
        <f t="shared" si="367"/>
        <v>0</v>
      </c>
      <c r="EY137" s="139" t="str">
        <f t="shared" si="368"/>
        <v>Grey - All_25 Gbps_100 m MMF</v>
      </c>
      <c r="EZ137" s="210">
        <f t="shared" si="318"/>
        <v>0</v>
      </c>
      <c r="FA137" s="210">
        <f t="shared" si="319"/>
        <v>0</v>
      </c>
      <c r="FB137" s="210">
        <f t="shared" si="320"/>
        <v>0</v>
      </c>
      <c r="FC137" s="210">
        <f t="shared" si="321"/>
        <v>0</v>
      </c>
      <c r="FD137" s="210">
        <f t="shared" si="322"/>
        <v>0</v>
      </c>
      <c r="FE137" s="210">
        <f t="shared" si="323"/>
        <v>0</v>
      </c>
      <c r="FF137" s="210">
        <f t="shared" si="324"/>
        <v>0</v>
      </c>
      <c r="FG137" s="210">
        <f t="shared" si="325"/>
        <v>0</v>
      </c>
      <c r="FH137" s="210">
        <f t="shared" si="326"/>
        <v>0</v>
      </c>
      <c r="FI137" s="210">
        <f t="shared" si="327"/>
        <v>0</v>
      </c>
      <c r="FJ137" s="210">
        <f t="shared" si="328"/>
        <v>0</v>
      </c>
      <c r="FL137" s="139" t="str">
        <f t="shared" si="315"/>
        <v>Grey - All_25 Gbps_100 m MMF</v>
      </c>
      <c r="FM137" s="233">
        <f t="shared" si="369"/>
        <v>0</v>
      </c>
      <c r="FN137" s="233">
        <f t="shared" si="370"/>
        <v>0</v>
      </c>
      <c r="FO137" s="233">
        <f t="shared" si="371"/>
        <v>0</v>
      </c>
      <c r="FP137" s="233">
        <f t="shared" si="372"/>
        <v>0</v>
      </c>
      <c r="FQ137" s="233">
        <f t="shared" si="373"/>
        <v>0</v>
      </c>
      <c r="FR137" s="233">
        <f t="shared" si="374"/>
        <v>0</v>
      </c>
      <c r="FS137" s="233">
        <f t="shared" si="375"/>
        <v>0</v>
      </c>
      <c r="FT137" s="233">
        <f t="shared" si="376"/>
        <v>0</v>
      </c>
      <c r="FU137" s="233">
        <f t="shared" si="377"/>
        <v>0</v>
      </c>
      <c r="FV137" s="233">
        <f t="shared" si="378"/>
        <v>0</v>
      </c>
      <c r="FW137" s="233">
        <f t="shared" si="379"/>
        <v>0</v>
      </c>
      <c r="FY137" s="139" t="str">
        <f t="shared" si="316"/>
        <v>Grey - All_25 Gbps_100 m MMF</v>
      </c>
      <c r="FZ137" s="233">
        <f t="shared" si="380"/>
        <v>0</v>
      </c>
      <c r="GA137" s="233">
        <f t="shared" si="381"/>
        <v>0</v>
      </c>
      <c r="GB137" s="233">
        <f t="shared" si="382"/>
        <v>0</v>
      </c>
      <c r="GC137" s="233">
        <f t="shared" si="383"/>
        <v>0</v>
      </c>
      <c r="GD137" s="233">
        <f t="shared" si="384"/>
        <v>0</v>
      </c>
      <c r="GE137" s="233">
        <f t="shared" si="385"/>
        <v>0</v>
      </c>
      <c r="GF137" s="233">
        <f t="shared" si="386"/>
        <v>0</v>
      </c>
      <c r="GG137" s="233">
        <f t="shared" si="387"/>
        <v>0</v>
      </c>
      <c r="GH137" s="233">
        <f t="shared" si="388"/>
        <v>0</v>
      </c>
      <c r="GI137" s="233">
        <f t="shared" si="389"/>
        <v>0</v>
      </c>
      <c r="GJ137" s="233">
        <f t="shared" si="390"/>
        <v>0</v>
      </c>
      <c r="GL137" s="139" t="str">
        <f t="shared" si="317"/>
        <v>Grey - All_25 Gbps_100 m MMF</v>
      </c>
      <c r="GM137" s="310">
        <f t="shared" si="391"/>
        <v>0</v>
      </c>
      <c r="GN137" s="310">
        <f t="shared" si="392"/>
        <v>0</v>
      </c>
      <c r="GO137" s="310">
        <f t="shared" si="393"/>
        <v>0</v>
      </c>
      <c r="GP137" s="310">
        <f t="shared" si="394"/>
        <v>0</v>
      </c>
      <c r="GQ137" s="310">
        <f t="shared" si="395"/>
        <v>0</v>
      </c>
      <c r="GR137" s="310">
        <f t="shared" si="396"/>
        <v>0</v>
      </c>
      <c r="GS137" s="310">
        <f t="shared" si="397"/>
        <v>0</v>
      </c>
      <c r="GT137" s="310">
        <f t="shared" si="398"/>
        <v>0</v>
      </c>
      <c r="GU137" s="310">
        <f t="shared" si="399"/>
        <v>0</v>
      </c>
      <c r="GV137" s="310">
        <f t="shared" si="400"/>
        <v>0</v>
      </c>
      <c r="GW137" s="310">
        <f t="shared" si="401"/>
        <v>0</v>
      </c>
      <c r="GY137" s="139" t="str">
        <f t="shared" si="402"/>
        <v>Grey - All_25 Gbps_100 m MMF</v>
      </c>
      <c r="GZ137" s="307" t="str">
        <f>IF(EZ137=0,"",($HE$5*10^-6*Fronthaul!P228*'Lenses &amp; detectors'!EZ137))</f>
        <v/>
      </c>
      <c r="HA137" s="307" t="str">
        <f>IF(FA137=0,"",($HE$5*10^-6*Fronthaul!Q228*'Lenses &amp; detectors'!FA137))</f>
        <v/>
      </c>
      <c r="HB137" s="307" t="str">
        <f>IF(FB137=0,"",($HE$5*10^-6*Fronthaul!R228*'Lenses &amp; detectors'!FB137))</f>
        <v/>
      </c>
      <c r="HC137" s="307" t="str">
        <f>IF(FC137=0,"",($HE$5*10^-6*Fronthaul!S228*'Lenses &amp; detectors'!FC137))</f>
        <v/>
      </c>
      <c r="HD137" s="307" t="str">
        <f>IF(FD137=0,"",($HE$5*10^-6*Fronthaul!T228*'Lenses &amp; detectors'!FD137))</f>
        <v/>
      </c>
      <c r="HE137" s="307" t="str">
        <f>IF(FE137=0,"",($HE$5*10^-6*Fronthaul!U228*'Lenses &amp; detectors'!FE137))</f>
        <v/>
      </c>
      <c r="HF137" s="307" t="str">
        <f>IF(FF137=0,"",($HE$5*10^-6*Fronthaul!V228*'Lenses &amp; detectors'!FF137))</f>
        <v/>
      </c>
      <c r="HG137" s="307" t="str">
        <f>IF(FG137=0,"",($HE$5*10^-6*Fronthaul!W228*'Lenses &amp; detectors'!FG137))</f>
        <v/>
      </c>
      <c r="HH137" s="307" t="str">
        <f>IF(FH137=0,"",($HE$5*10^-6*Fronthaul!X228*'Lenses &amp; detectors'!FH137))</f>
        <v/>
      </c>
      <c r="HI137" s="307" t="str">
        <f>IF(FI137=0,"",($HE$5*10^-6*Fronthaul!Y228*'Lenses &amp; detectors'!FI137))</f>
        <v/>
      </c>
      <c r="HJ137" s="307" t="str">
        <f>IF(FJ137=0,"",($HE$5*10^-6*Fronthaul!Z228*'Lenses &amp; detectors'!FJ137))</f>
        <v/>
      </c>
      <c r="HL137" s="139" t="str">
        <f t="shared" si="403"/>
        <v>Grey - All_25 Gbps_100 m MMF</v>
      </c>
      <c r="HM137" s="233" t="str">
        <f t="shared" si="404"/>
        <v/>
      </c>
      <c r="HN137" s="233" t="str">
        <f t="shared" si="405"/>
        <v/>
      </c>
      <c r="HO137" s="233" t="str">
        <f t="shared" si="406"/>
        <v/>
      </c>
      <c r="HP137" s="233" t="str">
        <f t="shared" si="407"/>
        <v/>
      </c>
      <c r="HQ137" s="233" t="str">
        <f t="shared" si="408"/>
        <v/>
      </c>
      <c r="HR137" s="233" t="str">
        <f t="shared" si="409"/>
        <v/>
      </c>
      <c r="HS137" s="233" t="str">
        <f t="shared" si="410"/>
        <v/>
      </c>
      <c r="HT137" s="233" t="str">
        <f t="shared" si="411"/>
        <v/>
      </c>
      <c r="HU137" s="233" t="str">
        <f t="shared" si="412"/>
        <v/>
      </c>
      <c r="HV137" s="233" t="str">
        <f t="shared" si="413"/>
        <v/>
      </c>
      <c r="HW137" s="233" t="str">
        <f t="shared" si="414"/>
        <v/>
      </c>
      <c r="HY137" s="139" t="str">
        <f t="shared" si="415"/>
        <v>Grey - All_25 Gbps_100 m MMF</v>
      </c>
      <c r="HZ137" s="233" t="str">
        <f t="shared" si="416"/>
        <v/>
      </c>
      <c r="IA137" s="233" t="str">
        <f t="shared" si="417"/>
        <v/>
      </c>
      <c r="IB137" s="233" t="str">
        <f t="shared" si="418"/>
        <v/>
      </c>
      <c r="IC137" s="233" t="str">
        <f t="shared" si="419"/>
        <v/>
      </c>
      <c r="ID137" s="233" t="str">
        <f t="shared" si="420"/>
        <v/>
      </c>
      <c r="IE137" s="233" t="str">
        <f t="shared" si="421"/>
        <v/>
      </c>
      <c r="IF137" s="233" t="str">
        <f t="shared" si="422"/>
        <v/>
      </c>
      <c r="IG137" s="233" t="str">
        <f t="shared" si="423"/>
        <v/>
      </c>
      <c r="IH137" s="233" t="str">
        <f t="shared" si="424"/>
        <v/>
      </c>
      <c r="II137" s="233" t="str">
        <f t="shared" si="425"/>
        <v/>
      </c>
      <c r="IJ137" s="233" t="str">
        <f t="shared" si="426"/>
        <v/>
      </c>
      <c r="IL137" s="139" t="str">
        <f t="shared" si="427"/>
        <v>Grey - All_25 Gbps_100 m MMF</v>
      </c>
      <c r="IM137" s="233" t="str">
        <f t="shared" si="428"/>
        <v/>
      </c>
      <c r="IN137" s="233" t="str">
        <f t="shared" si="429"/>
        <v/>
      </c>
      <c r="IO137" s="233" t="str">
        <f t="shared" si="430"/>
        <v/>
      </c>
      <c r="IP137" s="233" t="str">
        <f t="shared" si="431"/>
        <v/>
      </c>
      <c r="IQ137" s="233" t="str">
        <f t="shared" si="432"/>
        <v/>
      </c>
      <c r="IR137" s="233" t="str">
        <f t="shared" si="433"/>
        <v/>
      </c>
      <c r="IS137" s="233" t="str">
        <f t="shared" si="434"/>
        <v/>
      </c>
      <c r="IT137" s="233" t="str">
        <f t="shared" si="435"/>
        <v/>
      </c>
      <c r="IU137" s="233" t="str">
        <f t="shared" si="436"/>
        <v/>
      </c>
      <c r="IV137" s="233" t="str">
        <f t="shared" si="437"/>
        <v/>
      </c>
      <c r="IW137" s="233" t="str">
        <f t="shared" si="438"/>
        <v/>
      </c>
      <c r="IY137" s="139" t="str">
        <f t="shared" si="439"/>
        <v>Grey - All_25 Gbps_100 m MMF</v>
      </c>
      <c r="IZ137" s="233" t="str">
        <f t="shared" si="440"/>
        <v/>
      </c>
      <c r="JA137" s="233" t="str">
        <f t="shared" si="441"/>
        <v/>
      </c>
      <c r="JB137" s="233" t="str">
        <f t="shared" si="442"/>
        <v/>
      </c>
      <c r="JC137" s="233" t="str">
        <f t="shared" si="443"/>
        <v/>
      </c>
      <c r="JD137" s="233" t="str">
        <f t="shared" si="444"/>
        <v/>
      </c>
      <c r="JE137" s="233" t="str">
        <f t="shared" si="445"/>
        <v/>
      </c>
      <c r="JF137" s="233" t="str">
        <f t="shared" si="446"/>
        <v/>
      </c>
      <c r="JG137" s="233" t="str">
        <f t="shared" si="447"/>
        <v/>
      </c>
      <c r="JH137" s="233" t="str">
        <f t="shared" si="448"/>
        <v/>
      </c>
      <c r="JI137" s="233" t="str">
        <f t="shared" si="449"/>
        <v/>
      </c>
      <c r="JJ137" s="233" t="str">
        <f t="shared" si="450"/>
        <v/>
      </c>
    </row>
    <row r="138" spans="1:270">
      <c r="A138" s="218" t="s">
        <v>85</v>
      </c>
      <c r="B138" s="139" t="str">
        <f>'DML EML split'!B138</f>
        <v>Grey - All_25 Gbps_300 m SMF</v>
      </c>
      <c r="C138" s="210">
        <f>Fronthaul!C94</f>
        <v>26336</v>
      </c>
      <c r="D138" s="210">
        <f>Fronthaul!D94</f>
        <v>513234</v>
      </c>
      <c r="E138" s="210">
        <f>Fronthaul!E94</f>
        <v>0</v>
      </c>
      <c r="F138" s="210">
        <f>Fronthaul!F94</f>
        <v>0</v>
      </c>
      <c r="G138" s="210">
        <f>Fronthaul!G94</f>
        <v>0</v>
      </c>
      <c r="H138" s="210">
        <f>Fronthaul!H94</f>
        <v>0</v>
      </c>
      <c r="I138" s="210">
        <f>Fronthaul!I94</f>
        <v>0</v>
      </c>
      <c r="J138" s="210">
        <f>Fronthaul!J94</f>
        <v>0</v>
      </c>
      <c r="K138" s="210">
        <f>Fronthaul!K94</f>
        <v>0</v>
      </c>
      <c r="L138" s="210">
        <f>Fronthaul!L94</f>
        <v>0</v>
      </c>
      <c r="M138" s="210">
        <f>Fronthaul!M94</f>
        <v>0</v>
      </c>
      <c r="O138" s="139" t="str">
        <f t="shared" si="329"/>
        <v>Grey - All_25 Gbps_300 m SMF</v>
      </c>
      <c r="P138" s="210">
        <f>Fronthaul!C127</f>
        <v>0</v>
      </c>
      <c r="Q138" s="210">
        <f>Fronthaul!D127</f>
        <v>0</v>
      </c>
      <c r="R138" s="210">
        <f>Fronthaul!E127</f>
        <v>0</v>
      </c>
      <c r="S138" s="210">
        <f>Fronthaul!F127</f>
        <v>0</v>
      </c>
      <c r="T138" s="210">
        <f>Fronthaul!G127</f>
        <v>0</v>
      </c>
      <c r="U138" s="210">
        <f>Fronthaul!H127</f>
        <v>0</v>
      </c>
      <c r="V138" s="210">
        <f>Fronthaul!I127</f>
        <v>0</v>
      </c>
      <c r="W138" s="210">
        <f>Fronthaul!J127</f>
        <v>0</v>
      </c>
      <c r="X138" s="210">
        <f>Fronthaul!K127</f>
        <v>0</v>
      </c>
      <c r="Y138" s="210">
        <f>Fronthaul!L127</f>
        <v>0</v>
      </c>
      <c r="Z138" s="210">
        <f>Fronthaul!M127</f>
        <v>0</v>
      </c>
      <c r="AB138" s="139" t="str">
        <f t="shared" si="330"/>
        <v>Grey - All_25 Gbps_300 m SMF</v>
      </c>
      <c r="AC138" s="210">
        <f>Fronthaul!C61</f>
        <v>0</v>
      </c>
      <c r="AD138" s="210">
        <f>Fronthaul!D61</f>
        <v>0</v>
      </c>
      <c r="AE138" s="210">
        <f>Fronthaul!E61</f>
        <v>0</v>
      </c>
      <c r="AF138" s="210">
        <f>Fronthaul!F61</f>
        <v>0</v>
      </c>
      <c r="AG138" s="210">
        <f>Fronthaul!G61</f>
        <v>0</v>
      </c>
      <c r="AH138" s="210">
        <f>Fronthaul!H61</f>
        <v>0</v>
      </c>
      <c r="AI138" s="210">
        <f>Fronthaul!I61</f>
        <v>0</v>
      </c>
      <c r="AJ138" s="210">
        <f>Fronthaul!J61</f>
        <v>0</v>
      </c>
      <c r="AK138" s="210">
        <f>Fronthaul!K61</f>
        <v>0</v>
      </c>
      <c r="AL138" s="210">
        <f>Fronthaul!L61</f>
        <v>0</v>
      </c>
      <c r="AM138" s="210">
        <f>Fronthaul!M61</f>
        <v>0</v>
      </c>
      <c r="AO138" s="139" t="str">
        <f t="shared" si="331"/>
        <v>Grey - All_25 Gbps_300 m SMF</v>
      </c>
      <c r="AP138" s="210">
        <f>Fronthaul!C160</f>
        <v>0</v>
      </c>
      <c r="AQ138" s="210">
        <f>Fronthaul!D160</f>
        <v>0</v>
      </c>
      <c r="AR138" s="210">
        <f>Fronthaul!E160</f>
        <v>0</v>
      </c>
      <c r="AS138" s="210">
        <f>Fronthaul!F160</f>
        <v>0</v>
      </c>
      <c r="AT138" s="210">
        <f>Fronthaul!G160</f>
        <v>0</v>
      </c>
      <c r="AU138" s="210">
        <f>Fronthaul!H160</f>
        <v>0</v>
      </c>
      <c r="AV138" s="210">
        <f>Fronthaul!I160</f>
        <v>0</v>
      </c>
      <c r="AW138" s="210">
        <f>Fronthaul!J160</f>
        <v>0</v>
      </c>
      <c r="AX138" s="210">
        <f>Fronthaul!K160</f>
        <v>0</v>
      </c>
      <c r="AY138" s="210">
        <f>Fronthaul!L160</f>
        <v>0</v>
      </c>
      <c r="AZ138" s="210">
        <f>Fronthaul!M160</f>
        <v>0</v>
      </c>
      <c r="BB138" s="139" t="str">
        <f t="shared" si="332"/>
        <v>Grey - All_25 Gbps_300 m SMF</v>
      </c>
      <c r="BC138" s="210">
        <f>Fronthaul!C193</f>
        <v>0</v>
      </c>
      <c r="BD138" s="210">
        <f>Fronthaul!D193</f>
        <v>0</v>
      </c>
      <c r="BE138" s="210">
        <f>Fronthaul!E193</f>
        <v>0</v>
      </c>
      <c r="BF138" s="210">
        <f>Fronthaul!F193</f>
        <v>0</v>
      </c>
      <c r="BG138" s="210">
        <f>Fronthaul!G193</f>
        <v>0</v>
      </c>
      <c r="BH138" s="210">
        <f>Fronthaul!H193</f>
        <v>0</v>
      </c>
      <c r="BI138" s="210">
        <f>Fronthaul!I193</f>
        <v>0</v>
      </c>
      <c r="BJ138" s="210">
        <f>Fronthaul!J193</f>
        <v>0</v>
      </c>
      <c r="BK138" s="210">
        <f>Fronthaul!K193</f>
        <v>0</v>
      </c>
      <c r="BL138" s="210">
        <f>Fronthaul!L193</f>
        <v>0</v>
      </c>
      <c r="BM138" s="210">
        <f>Fronthaul!M193</f>
        <v>0</v>
      </c>
      <c r="BO138" s="139" t="str">
        <f t="shared" si="333"/>
        <v>Grey - All_25 Gbps_300 m SMF</v>
      </c>
      <c r="BP138" s="272"/>
      <c r="BQ138" s="272"/>
      <c r="BR138" s="272"/>
      <c r="BS138" s="272"/>
      <c r="BT138" s="272"/>
      <c r="BU138" s="272"/>
      <c r="BV138" s="272"/>
      <c r="BW138" s="272"/>
      <c r="BX138" s="272"/>
      <c r="BY138" s="272"/>
      <c r="BZ138" s="272"/>
      <c r="CB138" s="139" t="str">
        <f t="shared" si="334"/>
        <v>Grey - All_25 Gbps_300 m SMF</v>
      </c>
      <c r="CC138" s="272"/>
      <c r="CD138" s="272"/>
      <c r="CE138" s="272"/>
      <c r="CF138" s="272"/>
      <c r="CG138" s="272"/>
      <c r="CH138" s="272"/>
      <c r="CI138" s="272"/>
      <c r="CJ138" s="272"/>
      <c r="CK138" s="272"/>
      <c r="CL138" s="272"/>
      <c r="CM138" s="272"/>
      <c r="CN138" s="214"/>
      <c r="CP138" s="270"/>
      <c r="CQ138" s="270"/>
      <c r="CR138" s="301"/>
      <c r="CS138" s="295"/>
      <c r="CT138" s="270"/>
      <c r="CU138" s="301"/>
      <c r="CV138" s="295"/>
      <c r="CW138" s="270"/>
      <c r="CX138" s="278"/>
      <c r="CY138" s="285"/>
      <c r="CZ138" s="265"/>
      <c r="DA138" s="279"/>
      <c r="DB138" s="284"/>
      <c r="DC138" s="270"/>
      <c r="DD138" s="301"/>
      <c r="DE138" s="295"/>
      <c r="DF138" s="270"/>
      <c r="DG138" s="278"/>
      <c r="DH138" s="284"/>
      <c r="DI138" s="270"/>
      <c r="DJ138" s="270"/>
      <c r="DL138" s="139" t="str">
        <f t="shared" si="312"/>
        <v>Grey - All_25 Gbps_300 m SMF</v>
      </c>
      <c r="DM138" s="210">
        <f t="shared" si="335"/>
        <v>0</v>
      </c>
      <c r="DN138" s="210">
        <f t="shared" si="336"/>
        <v>0</v>
      </c>
      <c r="DO138" s="210">
        <f t="shared" si="337"/>
        <v>0</v>
      </c>
      <c r="DP138" s="210">
        <f t="shared" si="338"/>
        <v>0</v>
      </c>
      <c r="DQ138" s="210">
        <f t="shared" si="339"/>
        <v>0</v>
      </c>
      <c r="DR138" s="210">
        <f t="shared" si="340"/>
        <v>0</v>
      </c>
      <c r="DS138" s="210">
        <f t="shared" si="341"/>
        <v>0</v>
      </c>
      <c r="DT138" s="210">
        <f t="shared" si="342"/>
        <v>0</v>
      </c>
      <c r="DU138" s="210">
        <f t="shared" si="343"/>
        <v>0</v>
      </c>
      <c r="DV138" s="210">
        <f t="shared" si="344"/>
        <v>0</v>
      </c>
      <c r="DW138" s="210">
        <f t="shared" si="345"/>
        <v>0</v>
      </c>
      <c r="DY138" s="139" t="str">
        <f t="shared" si="313"/>
        <v>Grey - All_25 Gbps_300 m SMF</v>
      </c>
      <c r="DZ138" s="210">
        <f t="shared" si="346"/>
        <v>0</v>
      </c>
      <c r="EA138" s="210">
        <f t="shared" si="347"/>
        <v>0</v>
      </c>
      <c r="EB138" s="210">
        <f t="shared" si="348"/>
        <v>0</v>
      </c>
      <c r="EC138" s="210">
        <f t="shared" si="349"/>
        <v>0</v>
      </c>
      <c r="ED138" s="210">
        <f t="shared" si="350"/>
        <v>0</v>
      </c>
      <c r="EE138" s="210">
        <f t="shared" si="351"/>
        <v>0</v>
      </c>
      <c r="EF138" s="210">
        <f t="shared" si="352"/>
        <v>0</v>
      </c>
      <c r="EG138" s="210">
        <f t="shared" si="353"/>
        <v>0</v>
      </c>
      <c r="EH138" s="210">
        <f t="shared" si="354"/>
        <v>0</v>
      </c>
      <c r="EI138" s="210">
        <f t="shared" si="355"/>
        <v>0</v>
      </c>
      <c r="EJ138" s="210">
        <f t="shared" si="356"/>
        <v>0</v>
      </c>
      <c r="EL138" s="139" t="str">
        <f t="shared" si="314"/>
        <v>Grey - All_25 Gbps_300 m SMF</v>
      </c>
      <c r="EM138" s="210">
        <f t="shared" si="357"/>
        <v>0</v>
      </c>
      <c r="EN138" s="210">
        <f t="shared" si="358"/>
        <v>0</v>
      </c>
      <c r="EO138" s="210">
        <f t="shared" si="359"/>
        <v>0</v>
      </c>
      <c r="EP138" s="210">
        <f t="shared" si="360"/>
        <v>0</v>
      </c>
      <c r="EQ138" s="210">
        <f t="shared" si="361"/>
        <v>0</v>
      </c>
      <c r="ER138" s="210">
        <f t="shared" si="362"/>
        <v>0</v>
      </c>
      <c r="ES138" s="210">
        <f t="shared" si="363"/>
        <v>0</v>
      </c>
      <c r="ET138" s="210">
        <f t="shared" si="364"/>
        <v>0</v>
      </c>
      <c r="EU138" s="210">
        <f t="shared" si="365"/>
        <v>0</v>
      </c>
      <c r="EV138" s="210">
        <f t="shared" si="366"/>
        <v>0</v>
      </c>
      <c r="EW138" s="210">
        <f t="shared" si="367"/>
        <v>0</v>
      </c>
      <c r="EY138" s="139" t="str">
        <f t="shared" si="368"/>
        <v>Grey - All_25 Gbps_300 m SMF</v>
      </c>
      <c r="EZ138" s="210">
        <f t="shared" si="318"/>
        <v>0</v>
      </c>
      <c r="FA138" s="210">
        <f t="shared" si="319"/>
        <v>0</v>
      </c>
      <c r="FB138" s="210">
        <f t="shared" si="320"/>
        <v>0</v>
      </c>
      <c r="FC138" s="210">
        <f t="shared" si="321"/>
        <v>0</v>
      </c>
      <c r="FD138" s="210">
        <f t="shared" si="322"/>
        <v>0</v>
      </c>
      <c r="FE138" s="210">
        <f t="shared" si="323"/>
        <v>0</v>
      </c>
      <c r="FF138" s="210">
        <f t="shared" si="324"/>
        <v>0</v>
      </c>
      <c r="FG138" s="210">
        <f t="shared" si="325"/>
        <v>0</v>
      </c>
      <c r="FH138" s="210">
        <f t="shared" si="326"/>
        <v>0</v>
      </c>
      <c r="FI138" s="210">
        <f t="shared" si="327"/>
        <v>0</v>
      </c>
      <c r="FJ138" s="210">
        <f t="shared" si="328"/>
        <v>0</v>
      </c>
      <c r="FL138" s="139" t="str">
        <f t="shared" si="315"/>
        <v>Grey - All_25 Gbps_300 m SMF</v>
      </c>
      <c r="FM138" s="233">
        <f t="shared" si="369"/>
        <v>0</v>
      </c>
      <c r="FN138" s="233">
        <f t="shared" si="370"/>
        <v>0</v>
      </c>
      <c r="FO138" s="233">
        <f t="shared" si="371"/>
        <v>0</v>
      </c>
      <c r="FP138" s="233">
        <f t="shared" si="372"/>
        <v>0</v>
      </c>
      <c r="FQ138" s="233">
        <f t="shared" si="373"/>
        <v>0</v>
      </c>
      <c r="FR138" s="233">
        <f t="shared" si="374"/>
        <v>0</v>
      </c>
      <c r="FS138" s="233">
        <f t="shared" si="375"/>
        <v>0</v>
      </c>
      <c r="FT138" s="233">
        <f t="shared" si="376"/>
        <v>0</v>
      </c>
      <c r="FU138" s="233">
        <f t="shared" si="377"/>
        <v>0</v>
      </c>
      <c r="FV138" s="233">
        <f t="shared" si="378"/>
        <v>0</v>
      </c>
      <c r="FW138" s="233">
        <f t="shared" si="379"/>
        <v>0</v>
      </c>
      <c r="FY138" s="139" t="str">
        <f t="shared" si="316"/>
        <v>Grey - All_25 Gbps_300 m SMF</v>
      </c>
      <c r="FZ138" s="233">
        <f t="shared" si="380"/>
        <v>0</v>
      </c>
      <c r="GA138" s="233">
        <f t="shared" si="381"/>
        <v>0</v>
      </c>
      <c r="GB138" s="233">
        <f t="shared" si="382"/>
        <v>0</v>
      </c>
      <c r="GC138" s="233">
        <f t="shared" si="383"/>
        <v>0</v>
      </c>
      <c r="GD138" s="233">
        <f t="shared" si="384"/>
        <v>0</v>
      </c>
      <c r="GE138" s="233">
        <f t="shared" si="385"/>
        <v>0</v>
      </c>
      <c r="GF138" s="233">
        <f t="shared" si="386"/>
        <v>0</v>
      </c>
      <c r="GG138" s="233">
        <f t="shared" si="387"/>
        <v>0</v>
      </c>
      <c r="GH138" s="233">
        <f t="shared" si="388"/>
        <v>0</v>
      </c>
      <c r="GI138" s="233">
        <f t="shared" si="389"/>
        <v>0</v>
      </c>
      <c r="GJ138" s="233">
        <f t="shared" si="390"/>
        <v>0</v>
      </c>
      <c r="GL138" s="139" t="str">
        <f t="shared" si="317"/>
        <v>Grey - All_25 Gbps_300 m SMF</v>
      </c>
      <c r="GM138" s="310">
        <f t="shared" si="391"/>
        <v>0</v>
      </c>
      <c r="GN138" s="310">
        <f t="shared" si="392"/>
        <v>0</v>
      </c>
      <c r="GO138" s="310">
        <f t="shared" si="393"/>
        <v>0</v>
      </c>
      <c r="GP138" s="310">
        <f t="shared" si="394"/>
        <v>0</v>
      </c>
      <c r="GQ138" s="310">
        <f t="shared" si="395"/>
        <v>0</v>
      </c>
      <c r="GR138" s="310">
        <f t="shared" si="396"/>
        <v>0</v>
      </c>
      <c r="GS138" s="310">
        <f t="shared" si="397"/>
        <v>0</v>
      </c>
      <c r="GT138" s="310">
        <f t="shared" si="398"/>
        <v>0</v>
      </c>
      <c r="GU138" s="310">
        <f t="shared" si="399"/>
        <v>0</v>
      </c>
      <c r="GV138" s="310">
        <f t="shared" si="400"/>
        <v>0</v>
      </c>
      <c r="GW138" s="310">
        <f t="shared" si="401"/>
        <v>0</v>
      </c>
      <c r="GY138" s="139" t="str">
        <f t="shared" si="402"/>
        <v>Grey - All_25 Gbps_300 m SMF</v>
      </c>
      <c r="GZ138" s="307" t="str">
        <f>IF(EZ138=0,"",($HE$5*10^-6*Fronthaul!P229*'Lenses &amp; detectors'!EZ138))</f>
        <v/>
      </c>
      <c r="HA138" s="307" t="str">
        <f>IF(FA138=0,"",($HE$5*10^-6*Fronthaul!Q229*'Lenses &amp; detectors'!FA138))</f>
        <v/>
      </c>
      <c r="HB138" s="307" t="str">
        <f>IF(FB138=0,"",($HE$5*10^-6*Fronthaul!R229*'Lenses &amp; detectors'!FB138))</f>
        <v/>
      </c>
      <c r="HC138" s="307" t="str">
        <f>IF(FC138=0,"",($HE$5*10^-6*Fronthaul!S229*'Lenses &amp; detectors'!FC138))</f>
        <v/>
      </c>
      <c r="HD138" s="307" t="str">
        <f>IF(FD138=0,"",($HE$5*10^-6*Fronthaul!T229*'Lenses &amp; detectors'!FD138))</f>
        <v/>
      </c>
      <c r="HE138" s="307" t="str">
        <f>IF(FE138=0,"",($HE$5*10^-6*Fronthaul!U229*'Lenses &amp; detectors'!FE138))</f>
        <v/>
      </c>
      <c r="HF138" s="307" t="str">
        <f>IF(FF138=0,"",($HE$5*10^-6*Fronthaul!V229*'Lenses &amp; detectors'!FF138))</f>
        <v/>
      </c>
      <c r="HG138" s="307" t="str">
        <f>IF(FG138=0,"",($HE$5*10^-6*Fronthaul!W229*'Lenses &amp; detectors'!FG138))</f>
        <v/>
      </c>
      <c r="HH138" s="307" t="str">
        <f>IF(FH138=0,"",($HE$5*10^-6*Fronthaul!X229*'Lenses &amp; detectors'!FH138))</f>
        <v/>
      </c>
      <c r="HI138" s="307" t="str">
        <f>IF(FI138=0,"",($HE$5*10^-6*Fronthaul!Y229*'Lenses &amp; detectors'!FI138))</f>
        <v/>
      </c>
      <c r="HJ138" s="307" t="str">
        <f>IF(FJ138=0,"",($HE$5*10^-6*Fronthaul!Z229*'Lenses &amp; detectors'!FJ138))</f>
        <v/>
      </c>
      <c r="HL138" s="139" t="str">
        <f t="shared" si="403"/>
        <v>Grey - All_25 Gbps_300 m SMF</v>
      </c>
      <c r="HM138" s="233" t="str">
        <f t="shared" si="404"/>
        <v/>
      </c>
      <c r="HN138" s="233" t="str">
        <f t="shared" si="405"/>
        <v/>
      </c>
      <c r="HO138" s="233" t="str">
        <f t="shared" si="406"/>
        <v/>
      </c>
      <c r="HP138" s="233" t="str">
        <f t="shared" si="407"/>
        <v/>
      </c>
      <c r="HQ138" s="233" t="str">
        <f t="shared" si="408"/>
        <v/>
      </c>
      <c r="HR138" s="233" t="str">
        <f t="shared" si="409"/>
        <v/>
      </c>
      <c r="HS138" s="233" t="str">
        <f t="shared" si="410"/>
        <v/>
      </c>
      <c r="HT138" s="233" t="str">
        <f t="shared" si="411"/>
        <v/>
      </c>
      <c r="HU138" s="233" t="str">
        <f t="shared" si="412"/>
        <v/>
      </c>
      <c r="HV138" s="233" t="str">
        <f t="shared" si="413"/>
        <v/>
      </c>
      <c r="HW138" s="233" t="str">
        <f t="shared" si="414"/>
        <v/>
      </c>
      <c r="HY138" s="139" t="str">
        <f t="shared" si="415"/>
        <v>Grey - All_25 Gbps_300 m SMF</v>
      </c>
      <c r="HZ138" s="233" t="str">
        <f t="shared" si="416"/>
        <v/>
      </c>
      <c r="IA138" s="233" t="str">
        <f t="shared" si="417"/>
        <v/>
      </c>
      <c r="IB138" s="233" t="str">
        <f t="shared" si="418"/>
        <v/>
      </c>
      <c r="IC138" s="233" t="str">
        <f t="shared" si="419"/>
        <v/>
      </c>
      <c r="ID138" s="233" t="str">
        <f t="shared" si="420"/>
        <v/>
      </c>
      <c r="IE138" s="233" t="str">
        <f t="shared" si="421"/>
        <v/>
      </c>
      <c r="IF138" s="233" t="str">
        <f t="shared" si="422"/>
        <v/>
      </c>
      <c r="IG138" s="233" t="str">
        <f t="shared" si="423"/>
        <v/>
      </c>
      <c r="IH138" s="233" t="str">
        <f t="shared" si="424"/>
        <v/>
      </c>
      <c r="II138" s="233" t="str">
        <f t="shared" si="425"/>
        <v/>
      </c>
      <c r="IJ138" s="233" t="str">
        <f t="shared" si="426"/>
        <v/>
      </c>
      <c r="IL138" s="139" t="str">
        <f t="shared" si="427"/>
        <v>Grey - All_25 Gbps_300 m SMF</v>
      </c>
      <c r="IM138" s="233" t="str">
        <f t="shared" si="428"/>
        <v/>
      </c>
      <c r="IN138" s="233" t="str">
        <f t="shared" si="429"/>
        <v/>
      </c>
      <c r="IO138" s="233" t="str">
        <f t="shared" si="430"/>
        <v/>
      </c>
      <c r="IP138" s="233" t="str">
        <f t="shared" si="431"/>
        <v/>
      </c>
      <c r="IQ138" s="233" t="str">
        <f t="shared" si="432"/>
        <v/>
      </c>
      <c r="IR138" s="233" t="str">
        <f t="shared" si="433"/>
        <v/>
      </c>
      <c r="IS138" s="233" t="str">
        <f t="shared" si="434"/>
        <v/>
      </c>
      <c r="IT138" s="233" t="str">
        <f t="shared" si="435"/>
        <v/>
      </c>
      <c r="IU138" s="233" t="str">
        <f t="shared" si="436"/>
        <v/>
      </c>
      <c r="IV138" s="233" t="str">
        <f t="shared" si="437"/>
        <v/>
      </c>
      <c r="IW138" s="233" t="str">
        <f t="shared" si="438"/>
        <v/>
      </c>
      <c r="IY138" s="139" t="str">
        <f t="shared" si="439"/>
        <v>Grey - All_25 Gbps_300 m SMF</v>
      </c>
      <c r="IZ138" s="233" t="str">
        <f t="shared" si="440"/>
        <v/>
      </c>
      <c r="JA138" s="233" t="str">
        <f t="shared" si="441"/>
        <v/>
      </c>
      <c r="JB138" s="233" t="str">
        <f t="shared" si="442"/>
        <v/>
      </c>
      <c r="JC138" s="233" t="str">
        <f t="shared" si="443"/>
        <v/>
      </c>
      <c r="JD138" s="233" t="str">
        <f t="shared" si="444"/>
        <v/>
      </c>
      <c r="JE138" s="233" t="str">
        <f t="shared" si="445"/>
        <v/>
      </c>
      <c r="JF138" s="233" t="str">
        <f t="shared" si="446"/>
        <v/>
      </c>
      <c r="JG138" s="233" t="str">
        <f t="shared" si="447"/>
        <v/>
      </c>
      <c r="JH138" s="233" t="str">
        <f t="shared" si="448"/>
        <v/>
      </c>
      <c r="JI138" s="233" t="str">
        <f t="shared" si="449"/>
        <v/>
      </c>
      <c r="JJ138" s="233" t="str">
        <f t="shared" si="450"/>
        <v/>
      </c>
    </row>
    <row r="139" spans="1:270">
      <c r="A139" s="218" t="s">
        <v>85</v>
      </c>
      <c r="B139" s="139" t="str">
        <f>'DML EML split'!B139</f>
        <v>Grey - Duplex_25 Gbps_1-10 km</v>
      </c>
      <c r="C139" s="210">
        <f>Fronthaul!C95</f>
        <v>221056.45</v>
      </c>
      <c r="D139" s="210">
        <f>Fronthaul!D95</f>
        <v>1773671.68</v>
      </c>
      <c r="E139" s="210">
        <f>Fronthaul!E95</f>
        <v>0</v>
      </c>
      <c r="F139" s="210">
        <f>Fronthaul!F95</f>
        <v>0</v>
      </c>
      <c r="G139" s="210">
        <f>Fronthaul!G95</f>
        <v>0</v>
      </c>
      <c r="H139" s="210">
        <f>Fronthaul!H95</f>
        <v>0</v>
      </c>
      <c r="I139" s="210">
        <f>Fronthaul!I95</f>
        <v>0</v>
      </c>
      <c r="J139" s="210">
        <f>Fronthaul!J95</f>
        <v>0</v>
      </c>
      <c r="K139" s="210">
        <f>Fronthaul!K95</f>
        <v>0</v>
      </c>
      <c r="L139" s="210">
        <f>Fronthaul!L95</f>
        <v>0</v>
      </c>
      <c r="M139" s="210">
        <f>Fronthaul!M95</f>
        <v>0</v>
      </c>
      <c r="O139" s="139" t="str">
        <f t="shared" si="329"/>
        <v>Grey - Duplex_25 Gbps_1-10 km</v>
      </c>
      <c r="P139" s="210">
        <f>Fronthaul!C128</f>
        <v>0</v>
      </c>
      <c r="Q139" s="210">
        <f>Fronthaul!D128</f>
        <v>0</v>
      </c>
      <c r="R139" s="210">
        <f>Fronthaul!E128</f>
        <v>0</v>
      </c>
      <c r="S139" s="210">
        <f>Fronthaul!F128</f>
        <v>0</v>
      </c>
      <c r="T139" s="210">
        <f>Fronthaul!G128</f>
        <v>0</v>
      </c>
      <c r="U139" s="210">
        <f>Fronthaul!H128</f>
        <v>0</v>
      </c>
      <c r="V139" s="210">
        <f>Fronthaul!I128</f>
        <v>0</v>
      </c>
      <c r="W139" s="210">
        <f>Fronthaul!J128</f>
        <v>0</v>
      </c>
      <c r="X139" s="210">
        <f>Fronthaul!K128</f>
        <v>0</v>
      </c>
      <c r="Y139" s="210">
        <f>Fronthaul!L128</f>
        <v>0</v>
      </c>
      <c r="Z139" s="210">
        <f>Fronthaul!M128</f>
        <v>0</v>
      </c>
      <c r="AB139" s="139" t="str">
        <f t="shared" si="330"/>
        <v>Grey - Duplex_25 Gbps_1-10 km</v>
      </c>
      <c r="AC139" s="210">
        <f>Fronthaul!C62</f>
        <v>0</v>
      </c>
      <c r="AD139" s="210">
        <f>Fronthaul!D62</f>
        <v>0</v>
      </c>
      <c r="AE139" s="210">
        <f>Fronthaul!E62</f>
        <v>0</v>
      </c>
      <c r="AF139" s="210">
        <f>Fronthaul!F62</f>
        <v>0</v>
      </c>
      <c r="AG139" s="210">
        <f>Fronthaul!G62</f>
        <v>0</v>
      </c>
      <c r="AH139" s="210">
        <f>Fronthaul!H62</f>
        <v>0</v>
      </c>
      <c r="AI139" s="210">
        <f>Fronthaul!I62</f>
        <v>0</v>
      </c>
      <c r="AJ139" s="210">
        <f>Fronthaul!J62</f>
        <v>0</v>
      </c>
      <c r="AK139" s="210">
        <f>Fronthaul!K62</f>
        <v>0</v>
      </c>
      <c r="AL139" s="210">
        <f>Fronthaul!L62</f>
        <v>0</v>
      </c>
      <c r="AM139" s="210">
        <f>Fronthaul!M62</f>
        <v>0</v>
      </c>
      <c r="AO139" s="139" t="str">
        <f t="shared" si="331"/>
        <v>Grey - Duplex_25 Gbps_1-10 km</v>
      </c>
      <c r="AP139" s="210">
        <f>Fronthaul!C161</f>
        <v>0</v>
      </c>
      <c r="AQ139" s="210">
        <f>Fronthaul!D161</f>
        <v>0</v>
      </c>
      <c r="AR139" s="210">
        <f>Fronthaul!E161</f>
        <v>0</v>
      </c>
      <c r="AS139" s="210">
        <f>Fronthaul!F161</f>
        <v>0</v>
      </c>
      <c r="AT139" s="210">
        <f>Fronthaul!G161</f>
        <v>0</v>
      </c>
      <c r="AU139" s="210">
        <f>Fronthaul!H161</f>
        <v>0</v>
      </c>
      <c r="AV139" s="210">
        <f>Fronthaul!I161</f>
        <v>0</v>
      </c>
      <c r="AW139" s="210">
        <f>Fronthaul!J161</f>
        <v>0</v>
      </c>
      <c r="AX139" s="210">
        <f>Fronthaul!K161</f>
        <v>0</v>
      </c>
      <c r="AY139" s="210">
        <f>Fronthaul!L161</f>
        <v>0</v>
      </c>
      <c r="AZ139" s="210">
        <f>Fronthaul!M161</f>
        <v>0</v>
      </c>
      <c r="BB139" s="139" t="str">
        <f t="shared" si="332"/>
        <v>Grey - Duplex_25 Gbps_1-10 km</v>
      </c>
      <c r="BC139" s="210">
        <f>Fronthaul!C194</f>
        <v>0</v>
      </c>
      <c r="BD139" s="210">
        <f>Fronthaul!D194</f>
        <v>0</v>
      </c>
      <c r="BE139" s="210">
        <f>Fronthaul!E194</f>
        <v>0</v>
      </c>
      <c r="BF139" s="210">
        <f>Fronthaul!F194</f>
        <v>0</v>
      </c>
      <c r="BG139" s="210">
        <f>Fronthaul!G194</f>
        <v>0</v>
      </c>
      <c r="BH139" s="210">
        <f>Fronthaul!H194</f>
        <v>0</v>
      </c>
      <c r="BI139" s="210">
        <f>Fronthaul!I194</f>
        <v>0</v>
      </c>
      <c r="BJ139" s="210">
        <f>Fronthaul!J194</f>
        <v>0</v>
      </c>
      <c r="BK139" s="210">
        <f>Fronthaul!K194</f>
        <v>0</v>
      </c>
      <c r="BL139" s="210">
        <f>Fronthaul!L194</f>
        <v>0</v>
      </c>
      <c r="BM139" s="210">
        <f>Fronthaul!M194</f>
        <v>0</v>
      </c>
      <c r="BO139" s="139" t="str">
        <f t="shared" si="333"/>
        <v>Grey - Duplex_25 Gbps_1-10 km</v>
      </c>
      <c r="BP139" s="272"/>
      <c r="BQ139" s="272"/>
      <c r="BR139" s="272"/>
      <c r="BS139" s="272"/>
      <c r="BT139" s="272"/>
      <c r="BU139" s="272"/>
      <c r="BV139" s="272"/>
      <c r="BW139" s="272"/>
      <c r="BX139" s="272"/>
      <c r="BY139" s="272"/>
      <c r="BZ139" s="272"/>
      <c r="CB139" s="139" t="str">
        <f t="shared" si="334"/>
        <v>Grey - Duplex_25 Gbps_1-10 km</v>
      </c>
      <c r="CC139" s="272"/>
      <c r="CD139" s="272"/>
      <c r="CE139" s="272"/>
      <c r="CF139" s="272"/>
      <c r="CG139" s="272"/>
      <c r="CH139" s="272"/>
      <c r="CI139" s="272"/>
      <c r="CJ139" s="272"/>
      <c r="CK139" s="272"/>
      <c r="CL139" s="272"/>
      <c r="CM139" s="272"/>
      <c r="CN139" s="214"/>
      <c r="CP139" s="270"/>
      <c r="CQ139" s="270"/>
      <c r="CR139" s="301"/>
      <c r="CS139" s="295"/>
      <c r="CT139" s="270"/>
      <c r="CU139" s="301"/>
      <c r="CV139" s="295"/>
      <c r="CW139" s="270"/>
      <c r="CX139" s="278"/>
      <c r="CY139" s="285">
        <v>2</v>
      </c>
      <c r="CZ139" s="265">
        <v>0</v>
      </c>
      <c r="DA139" s="279">
        <v>1</v>
      </c>
      <c r="DB139" s="284"/>
      <c r="DC139" s="270"/>
      <c r="DD139" s="301"/>
      <c r="DE139" s="295"/>
      <c r="DF139" s="270"/>
      <c r="DG139" s="278"/>
      <c r="DH139" s="284"/>
      <c r="DI139" s="270"/>
      <c r="DJ139" s="270"/>
      <c r="DL139" s="139" t="str">
        <f t="shared" si="312"/>
        <v>Grey - Duplex_25 Gbps_1-10 km</v>
      </c>
      <c r="DM139" s="210">
        <f t="shared" si="335"/>
        <v>0</v>
      </c>
      <c r="DN139" s="210">
        <f t="shared" si="336"/>
        <v>0</v>
      </c>
      <c r="DO139" s="210">
        <f t="shared" si="337"/>
        <v>0</v>
      </c>
      <c r="DP139" s="210">
        <f t="shared" si="338"/>
        <v>0</v>
      </c>
      <c r="DQ139" s="210">
        <f t="shared" si="339"/>
        <v>0</v>
      </c>
      <c r="DR139" s="210">
        <f t="shared" si="340"/>
        <v>0</v>
      </c>
      <c r="DS139" s="210">
        <f t="shared" si="341"/>
        <v>0</v>
      </c>
      <c r="DT139" s="210">
        <f t="shared" si="342"/>
        <v>0</v>
      </c>
      <c r="DU139" s="210">
        <f t="shared" si="343"/>
        <v>0</v>
      </c>
      <c r="DV139" s="210">
        <f t="shared" si="344"/>
        <v>0</v>
      </c>
      <c r="DW139" s="210">
        <f t="shared" si="345"/>
        <v>0</v>
      </c>
      <c r="DY139" s="139" t="str">
        <f t="shared" si="313"/>
        <v>Grey - Duplex_25 Gbps_1-10 km</v>
      </c>
      <c r="DZ139" s="210">
        <f t="shared" si="346"/>
        <v>0</v>
      </c>
      <c r="EA139" s="210">
        <f t="shared" si="347"/>
        <v>0</v>
      </c>
      <c r="EB139" s="210">
        <f t="shared" si="348"/>
        <v>0</v>
      </c>
      <c r="EC139" s="210">
        <f t="shared" si="349"/>
        <v>0</v>
      </c>
      <c r="ED139" s="210">
        <f t="shared" si="350"/>
        <v>0</v>
      </c>
      <c r="EE139" s="210">
        <f t="shared" si="351"/>
        <v>0</v>
      </c>
      <c r="EF139" s="210">
        <f t="shared" si="352"/>
        <v>0</v>
      </c>
      <c r="EG139" s="210">
        <f t="shared" si="353"/>
        <v>0</v>
      </c>
      <c r="EH139" s="210">
        <f t="shared" si="354"/>
        <v>0</v>
      </c>
      <c r="EI139" s="210">
        <f t="shared" si="355"/>
        <v>0</v>
      </c>
      <c r="EJ139" s="210">
        <f t="shared" si="356"/>
        <v>0</v>
      </c>
      <c r="EL139" s="139" t="str">
        <f t="shared" si="314"/>
        <v>Grey - Duplex_25 Gbps_1-10 km</v>
      </c>
      <c r="EM139" s="210">
        <f t="shared" si="357"/>
        <v>0</v>
      </c>
      <c r="EN139" s="210">
        <f t="shared" si="358"/>
        <v>0</v>
      </c>
      <c r="EO139" s="210">
        <f t="shared" si="359"/>
        <v>0</v>
      </c>
      <c r="EP139" s="210">
        <f t="shared" si="360"/>
        <v>0</v>
      </c>
      <c r="EQ139" s="210">
        <f t="shared" si="361"/>
        <v>0</v>
      </c>
      <c r="ER139" s="210">
        <f t="shared" si="362"/>
        <v>0</v>
      </c>
      <c r="ES139" s="210">
        <f t="shared" si="363"/>
        <v>0</v>
      </c>
      <c r="ET139" s="210">
        <f t="shared" si="364"/>
        <v>0</v>
      </c>
      <c r="EU139" s="210">
        <f t="shared" si="365"/>
        <v>0</v>
      </c>
      <c r="EV139" s="210">
        <f t="shared" si="366"/>
        <v>0</v>
      </c>
      <c r="EW139" s="210">
        <f t="shared" si="367"/>
        <v>0</v>
      </c>
      <c r="EY139" s="139" t="str">
        <f t="shared" si="368"/>
        <v>Grey - Duplex_25 Gbps_1-10 km</v>
      </c>
      <c r="EZ139" s="210">
        <f t="shared" si="318"/>
        <v>0</v>
      </c>
      <c r="FA139" s="210">
        <f t="shared" si="319"/>
        <v>0</v>
      </c>
      <c r="FB139" s="210">
        <f t="shared" si="320"/>
        <v>0</v>
      </c>
      <c r="FC139" s="210">
        <f t="shared" si="321"/>
        <v>0</v>
      </c>
      <c r="FD139" s="210">
        <f t="shared" si="322"/>
        <v>0</v>
      </c>
      <c r="FE139" s="210">
        <f t="shared" si="323"/>
        <v>0</v>
      </c>
      <c r="FF139" s="210">
        <f t="shared" si="324"/>
        <v>0</v>
      </c>
      <c r="FG139" s="210">
        <f t="shared" si="325"/>
        <v>0</v>
      </c>
      <c r="FH139" s="210">
        <f t="shared" si="326"/>
        <v>0</v>
      </c>
      <c r="FI139" s="210">
        <f t="shared" si="327"/>
        <v>0</v>
      </c>
      <c r="FJ139" s="210">
        <f t="shared" si="328"/>
        <v>0</v>
      </c>
      <c r="FL139" s="139" t="str">
        <f t="shared" si="315"/>
        <v>Grey - Duplex_25 Gbps_1-10 km</v>
      </c>
      <c r="FM139" s="233">
        <f t="shared" si="369"/>
        <v>0</v>
      </c>
      <c r="FN139" s="233">
        <f t="shared" si="370"/>
        <v>0</v>
      </c>
      <c r="FO139" s="233">
        <f t="shared" si="371"/>
        <v>0</v>
      </c>
      <c r="FP139" s="233">
        <f t="shared" si="372"/>
        <v>0</v>
      </c>
      <c r="FQ139" s="233">
        <f t="shared" si="373"/>
        <v>0</v>
      </c>
      <c r="FR139" s="233">
        <f t="shared" si="374"/>
        <v>0</v>
      </c>
      <c r="FS139" s="233">
        <f t="shared" si="375"/>
        <v>0</v>
      </c>
      <c r="FT139" s="233">
        <f t="shared" si="376"/>
        <v>0</v>
      </c>
      <c r="FU139" s="233">
        <f t="shared" si="377"/>
        <v>0</v>
      </c>
      <c r="FV139" s="233">
        <f t="shared" si="378"/>
        <v>0</v>
      </c>
      <c r="FW139" s="233">
        <f t="shared" si="379"/>
        <v>0</v>
      </c>
      <c r="FY139" s="139" t="str">
        <f t="shared" si="316"/>
        <v>Grey - Duplex_25 Gbps_1-10 km</v>
      </c>
      <c r="FZ139" s="233">
        <f t="shared" si="380"/>
        <v>0</v>
      </c>
      <c r="GA139" s="233">
        <f t="shared" si="381"/>
        <v>0</v>
      </c>
      <c r="GB139" s="233">
        <f t="shared" si="382"/>
        <v>0</v>
      </c>
      <c r="GC139" s="233">
        <f t="shared" si="383"/>
        <v>0</v>
      </c>
      <c r="GD139" s="233">
        <f t="shared" si="384"/>
        <v>0</v>
      </c>
      <c r="GE139" s="233">
        <f t="shared" si="385"/>
        <v>0</v>
      </c>
      <c r="GF139" s="233">
        <f t="shared" si="386"/>
        <v>0</v>
      </c>
      <c r="GG139" s="233">
        <f t="shared" si="387"/>
        <v>0</v>
      </c>
      <c r="GH139" s="233">
        <f t="shared" si="388"/>
        <v>0</v>
      </c>
      <c r="GI139" s="233">
        <f t="shared" si="389"/>
        <v>0</v>
      </c>
      <c r="GJ139" s="233">
        <f t="shared" si="390"/>
        <v>0</v>
      </c>
      <c r="GL139" s="139" t="str">
        <f t="shared" si="317"/>
        <v>Grey - Duplex_25 Gbps_1-10 km</v>
      </c>
      <c r="GM139" s="310">
        <f t="shared" si="391"/>
        <v>0</v>
      </c>
      <c r="GN139" s="310">
        <f t="shared" si="392"/>
        <v>0</v>
      </c>
      <c r="GO139" s="310">
        <f t="shared" si="393"/>
        <v>0</v>
      </c>
      <c r="GP139" s="310">
        <f t="shared" si="394"/>
        <v>0</v>
      </c>
      <c r="GQ139" s="310">
        <f t="shared" si="395"/>
        <v>0</v>
      </c>
      <c r="GR139" s="310">
        <f t="shared" si="396"/>
        <v>0</v>
      </c>
      <c r="GS139" s="310">
        <f t="shared" si="397"/>
        <v>0</v>
      </c>
      <c r="GT139" s="310">
        <f t="shared" si="398"/>
        <v>0</v>
      </c>
      <c r="GU139" s="310">
        <f t="shared" si="399"/>
        <v>0</v>
      </c>
      <c r="GV139" s="310">
        <f t="shared" si="400"/>
        <v>0</v>
      </c>
      <c r="GW139" s="310">
        <f t="shared" si="401"/>
        <v>0</v>
      </c>
      <c r="GY139" s="139" t="str">
        <f t="shared" si="402"/>
        <v>Grey - Duplex_25 Gbps_1-10 km</v>
      </c>
      <c r="GZ139" s="307" t="str">
        <f>IF(EZ139=0,"",($HE$5*10^-6*Fronthaul!P230*'Lenses &amp; detectors'!EZ139))</f>
        <v/>
      </c>
      <c r="HA139" s="307" t="str">
        <f>IF(FA139=0,"",($HE$5*10^-6*Fronthaul!Q230*'Lenses &amp; detectors'!FA139))</f>
        <v/>
      </c>
      <c r="HB139" s="307" t="str">
        <f>IF(FB139=0,"",($HE$5*10^-6*Fronthaul!R230*'Lenses &amp; detectors'!FB139))</f>
        <v/>
      </c>
      <c r="HC139" s="307" t="str">
        <f>IF(FC139=0,"",($HE$5*10^-6*Fronthaul!S230*'Lenses &amp; detectors'!FC139))</f>
        <v/>
      </c>
      <c r="HD139" s="307" t="str">
        <f>IF(FD139=0,"",($HE$5*10^-6*Fronthaul!T230*'Lenses &amp; detectors'!FD139))</f>
        <v/>
      </c>
      <c r="HE139" s="307" t="str">
        <f>IF(FE139=0,"",($HE$5*10^-6*Fronthaul!U230*'Lenses &amp; detectors'!FE139))</f>
        <v/>
      </c>
      <c r="HF139" s="307" t="str">
        <f>IF(FF139=0,"",($HE$5*10^-6*Fronthaul!V230*'Lenses &amp; detectors'!FF139))</f>
        <v/>
      </c>
      <c r="HG139" s="307" t="str">
        <f>IF(FG139=0,"",($HE$5*10^-6*Fronthaul!W230*'Lenses &amp; detectors'!FG139))</f>
        <v/>
      </c>
      <c r="HH139" s="307" t="str">
        <f>IF(FH139=0,"",($HE$5*10^-6*Fronthaul!X230*'Lenses &amp; detectors'!FH139))</f>
        <v/>
      </c>
      <c r="HI139" s="307" t="str">
        <f>IF(FI139=0,"",($HE$5*10^-6*Fronthaul!Y230*'Lenses &amp; detectors'!FI139))</f>
        <v/>
      </c>
      <c r="HJ139" s="307" t="str">
        <f>IF(FJ139=0,"",($HE$5*10^-6*Fronthaul!Z230*'Lenses &amp; detectors'!FJ139))</f>
        <v/>
      </c>
      <c r="HL139" s="139" t="str">
        <f t="shared" si="403"/>
        <v>Grey - Duplex_25 Gbps_1-10 km</v>
      </c>
      <c r="HM139" s="233" t="str">
        <f t="shared" si="404"/>
        <v/>
      </c>
      <c r="HN139" s="233" t="str">
        <f t="shared" si="405"/>
        <v/>
      </c>
      <c r="HO139" s="233" t="str">
        <f t="shared" si="406"/>
        <v/>
      </c>
      <c r="HP139" s="233" t="str">
        <f t="shared" si="407"/>
        <v/>
      </c>
      <c r="HQ139" s="233" t="str">
        <f t="shared" si="408"/>
        <v/>
      </c>
      <c r="HR139" s="233" t="str">
        <f t="shared" si="409"/>
        <v/>
      </c>
      <c r="HS139" s="233" t="str">
        <f t="shared" si="410"/>
        <v/>
      </c>
      <c r="HT139" s="233" t="str">
        <f t="shared" si="411"/>
        <v/>
      </c>
      <c r="HU139" s="233" t="str">
        <f t="shared" si="412"/>
        <v/>
      </c>
      <c r="HV139" s="233" t="str">
        <f t="shared" si="413"/>
        <v/>
      </c>
      <c r="HW139" s="233" t="str">
        <f t="shared" si="414"/>
        <v/>
      </c>
      <c r="HY139" s="139" t="str">
        <f t="shared" si="415"/>
        <v>Grey - Duplex_25 Gbps_1-10 km</v>
      </c>
      <c r="HZ139" s="233" t="str">
        <f t="shared" si="416"/>
        <v/>
      </c>
      <c r="IA139" s="233" t="str">
        <f t="shared" si="417"/>
        <v/>
      </c>
      <c r="IB139" s="233" t="str">
        <f t="shared" si="418"/>
        <v/>
      </c>
      <c r="IC139" s="233" t="str">
        <f t="shared" si="419"/>
        <v/>
      </c>
      <c r="ID139" s="233" t="str">
        <f t="shared" si="420"/>
        <v/>
      </c>
      <c r="IE139" s="233" t="str">
        <f t="shared" si="421"/>
        <v/>
      </c>
      <c r="IF139" s="233" t="str">
        <f t="shared" si="422"/>
        <v/>
      </c>
      <c r="IG139" s="233" t="str">
        <f t="shared" si="423"/>
        <v/>
      </c>
      <c r="IH139" s="233" t="str">
        <f t="shared" si="424"/>
        <v/>
      </c>
      <c r="II139" s="233" t="str">
        <f t="shared" si="425"/>
        <v/>
      </c>
      <c r="IJ139" s="233" t="str">
        <f t="shared" si="426"/>
        <v/>
      </c>
      <c r="IL139" s="139" t="str">
        <f t="shared" si="427"/>
        <v>Grey - Duplex_25 Gbps_1-10 km</v>
      </c>
      <c r="IM139" s="233" t="str">
        <f t="shared" si="428"/>
        <v/>
      </c>
      <c r="IN139" s="233" t="str">
        <f t="shared" si="429"/>
        <v/>
      </c>
      <c r="IO139" s="233" t="str">
        <f t="shared" si="430"/>
        <v/>
      </c>
      <c r="IP139" s="233" t="str">
        <f t="shared" si="431"/>
        <v/>
      </c>
      <c r="IQ139" s="233" t="str">
        <f t="shared" si="432"/>
        <v/>
      </c>
      <c r="IR139" s="233" t="str">
        <f t="shared" si="433"/>
        <v/>
      </c>
      <c r="IS139" s="233" t="str">
        <f t="shared" si="434"/>
        <v/>
      </c>
      <c r="IT139" s="233" t="str">
        <f t="shared" si="435"/>
        <v/>
      </c>
      <c r="IU139" s="233" t="str">
        <f t="shared" si="436"/>
        <v/>
      </c>
      <c r="IV139" s="233" t="str">
        <f t="shared" si="437"/>
        <v/>
      </c>
      <c r="IW139" s="233" t="str">
        <f t="shared" si="438"/>
        <v/>
      </c>
      <c r="IY139" s="139" t="str">
        <f t="shared" si="439"/>
        <v>Grey - Duplex_25 Gbps_1-10 km</v>
      </c>
      <c r="IZ139" s="233" t="str">
        <f t="shared" si="440"/>
        <v/>
      </c>
      <c r="JA139" s="233" t="str">
        <f t="shared" si="441"/>
        <v/>
      </c>
      <c r="JB139" s="233" t="str">
        <f t="shared" si="442"/>
        <v/>
      </c>
      <c r="JC139" s="233" t="str">
        <f t="shared" si="443"/>
        <v/>
      </c>
      <c r="JD139" s="233" t="str">
        <f t="shared" si="444"/>
        <v/>
      </c>
      <c r="JE139" s="233" t="str">
        <f t="shared" si="445"/>
        <v/>
      </c>
      <c r="JF139" s="233" t="str">
        <f t="shared" si="446"/>
        <v/>
      </c>
      <c r="JG139" s="233" t="str">
        <f t="shared" si="447"/>
        <v/>
      </c>
      <c r="JH139" s="233" t="str">
        <f t="shared" si="448"/>
        <v/>
      </c>
      <c r="JI139" s="233" t="str">
        <f t="shared" si="449"/>
        <v/>
      </c>
      <c r="JJ139" s="233" t="str">
        <f t="shared" si="450"/>
        <v/>
      </c>
    </row>
    <row r="140" spans="1:270">
      <c r="A140" s="218" t="s">
        <v>85</v>
      </c>
      <c r="B140" s="139" t="str">
        <f>'DML EML split'!B140</f>
        <v>Grey - BiDi_25 Gbps_10 km</v>
      </c>
      <c r="C140" s="210">
        <f>Fronthaul!C96</f>
        <v>11634.55</v>
      </c>
      <c r="D140" s="210">
        <f>Fronthaul!D96</f>
        <v>241864.31999999998</v>
      </c>
      <c r="E140" s="210">
        <f>Fronthaul!E96</f>
        <v>0</v>
      </c>
      <c r="F140" s="210">
        <f>Fronthaul!F96</f>
        <v>0</v>
      </c>
      <c r="G140" s="210">
        <f>Fronthaul!G96</f>
        <v>0</v>
      </c>
      <c r="H140" s="210">
        <f>Fronthaul!H96</f>
        <v>0</v>
      </c>
      <c r="I140" s="210">
        <f>Fronthaul!I96</f>
        <v>0</v>
      </c>
      <c r="J140" s="210">
        <f>Fronthaul!J96</f>
        <v>0</v>
      </c>
      <c r="K140" s="210">
        <f>Fronthaul!K96</f>
        <v>0</v>
      </c>
      <c r="L140" s="210">
        <f>Fronthaul!L96</f>
        <v>0</v>
      </c>
      <c r="M140" s="210">
        <f>Fronthaul!M96</f>
        <v>0</v>
      </c>
      <c r="O140" s="139" t="str">
        <f t="shared" si="329"/>
        <v>Grey - BiDi_25 Gbps_10 km</v>
      </c>
      <c r="P140" s="210">
        <f>Fronthaul!C129</f>
        <v>0</v>
      </c>
      <c r="Q140" s="210">
        <f>Fronthaul!D129</f>
        <v>0</v>
      </c>
      <c r="R140" s="210">
        <f>Fronthaul!E129</f>
        <v>0</v>
      </c>
      <c r="S140" s="210">
        <f>Fronthaul!F129</f>
        <v>0</v>
      </c>
      <c r="T140" s="210">
        <f>Fronthaul!G129</f>
        <v>0</v>
      </c>
      <c r="U140" s="210">
        <f>Fronthaul!H129</f>
        <v>0</v>
      </c>
      <c r="V140" s="210">
        <f>Fronthaul!I129</f>
        <v>0</v>
      </c>
      <c r="W140" s="210">
        <f>Fronthaul!J129</f>
        <v>0</v>
      </c>
      <c r="X140" s="210">
        <f>Fronthaul!K129</f>
        <v>0</v>
      </c>
      <c r="Y140" s="210">
        <f>Fronthaul!L129</f>
        <v>0</v>
      </c>
      <c r="Z140" s="210">
        <f>Fronthaul!M129</f>
        <v>0</v>
      </c>
      <c r="AB140" s="139" t="str">
        <f t="shared" si="330"/>
        <v>Grey - BiDi_25 Gbps_10 km</v>
      </c>
      <c r="AC140" s="210">
        <f>Fronthaul!C63</f>
        <v>0</v>
      </c>
      <c r="AD140" s="210">
        <f>Fronthaul!D63</f>
        <v>0</v>
      </c>
      <c r="AE140" s="210">
        <f>Fronthaul!E63</f>
        <v>0</v>
      </c>
      <c r="AF140" s="210">
        <f>Fronthaul!F63</f>
        <v>0</v>
      </c>
      <c r="AG140" s="210">
        <f>Fronthaul!G63</f>
        <v>0</v>
      </c>
      <c r="AH140" s="210">
        <f>Fronthaul!H63</f>
        <v>0</v>
      </c>
      <c r="AI140" s="210">
        <f>Fronthaul!I63</f>
        <v>0</v>
      </c>
      <c r="AJ140" s="210">
        <f>Fronthaul!J63</f>
        <v>0</v>
      </c>
      <c r="AK140" s="210">
        <f>Fronthaul!K63</f>
        <v>0</v>
      </c>
      <c r="AL140" s="210">
        <f>Fronthaul!L63</f>
        <v>0</v>
      </c>
      <c r="AM140" s="210">
        <f>Fronthaul!M63</f>
        <v>0</v>
      </c>
      <c r="AO140" s="139" t="str">
        <f t="shared" si="331"/>
        <v>Grey - BiDi_25 Gbps_10 km</v>
      </c>
      <c r="AP140" s="210">
        <f>Fronthaul!C162</f>
        <v>0</v>
      </c>
      <c r="AQ140" s="210">
        <f>Fronthaul!D162</f>
        <v>0</v>
      </c>
      <c r="AR140" s="210">
        <f>Fronthaul!E162</f>
        <v>0</v>
      </c>
      <c r="AS140" s="210">
        <f>Fronthaul!F162</f>
        <v>0</v>
      </c>
      <c r="AT140" s="210">
        <f>Fronthaul!G162</f>
        <v>0</v>
      </c>
      <c r="AU140" s="210">
        <f>Fronthaul!H162</f>
        <v>0</v>
      </c>
      <c r="AV140" s="210">
        <f>Fronthaul!I162</f>
        <v>0</v>
      </c>
      <c r="AW140" s="210">
        <f>Fronthaul!J162</f>
        <v>0</v>
      </c>
      <c r="AX140" s="210">
        <f>Fronthaul!K162</f>
        <v>0</v>
      </c>
      <c r="AY140" s="210">
        <f>Fronthaul!L162</f>
        <v>0</v>
      </c>
      <c r="AZ140" s="210">
        <f>Fronthaul!M162</f>
        <v>0</v>
      </c>
      <c r="BB140" s="139" t="str">
        <f t="shared" si="332"/>
        <v>Grey - BiDi_25 Gbps_10 km</v>
      </c>
      <c r="BC140" s="210">
        <f>Fronthaul!C195</f>
        <v>0</v>
      </c>
      <c r="BD140" s="210">
        <f>Fronthaul!D195</f>
        <v>0</v>
      </c>
      <c r="BE140" s="210">
        <f>Fronthaul!E195</f>
        <v>0</v>
      </c>
      <c r="BF140" s="210">
        <f>Fronthaul!F195</f>
        <v>0</v>
      </c>
      <c r="BG140" s="210">
        <f>Fronthaul!G195</f>
        <v>0</v>
      </c>
      <c r="BH140" s="210">
        <f>Fronthaul!H195</f>
        <v>0</v>
      </c>
      <c r="BI140" s="210">
        <f>Fronthaul!I195</f>
        <v>0</v>
      </c>
      <c r="BJ140" s="210">
        <f>Fronthaul!J195</f>
        <v>0</v>
      </c>
      <c r="BK140" s="210">
        <f>Fronthaul!K195</f>
        <v>0</v>
      </c>
      <c r="BL140" s="210">
        <f>Fronthaul!L195</f>
        <v>0</v>
      </c>
      <c r="BM140" s="210">
        <f>Fronthaul!M195</f>
        <v>0</v>
      </c>
      <c r="BO140" s="139" t="str">
        <f t="shared" si="333"/>
        <v>Grey - BiDi_25 Gbps_10 km</v>
      </c>
      <c r="BP140" s="272"/>
      <c r="BQ140" s="272"/>
      <c r="BR140" s="272"/>
      <c r="BS140" s="272"/>
      <c r="BT140" s="272"/>
      <c r="BU140" s="272"/>
      <c r="BV140" s="272"/>
      <c r="BW140" s="272"/>
      <c r="BX140" s="272"/>
      <c r="BY140" s="272"/>
      <c r="BZ140" s="272"/>
      <c r="CB140" s="139" t="str">
        <f t="shared" si="334"/>
        <v>Grey - BiDi_25 Gbps_10 km</v>
      </c>
      <c r="CC140" s="272"/>
      <c r="CD140" s="272"/>
      <c r="CE140" s="272"/>
      <c r="CF140" s="272"/>
      <c r="CG140" s="272"/>
      <c r="CH140" s="272"/>
      <c r="CI140" s="272"/>
      <c r="CJ140" s="272"/>
      <c r="CK140" s="272"/>
      <c r="CL140" s="272"/>
      <c r="CM140" s="272"/>
      <c r="CN140" s="214"/>
      <c r="CP140" s="293">
        <v>1</v>
      </c>
      <c r="CQ140" s="265">
        <v>1</v>
      </c>
      <c r="CR140" s="300">
        <v>1</v>
      </c>
      <c r="CS140" s="295"/>
      <c r="CT140" s="270"/>
      <c r="CU140" s="301"/>
      <c r="CV140" s="295"/>
      <c r="CW140" s="270"/>
      <c r="CX140" s="278"/>
      <c r="CY140" s="285"/>
      <c r="CZ140" s="265"/>
      <c r="DA140" s="279"/>
      <c r="DB140" s="284"/>
      <c r="DC140" s="270"/>
      <c r="DD140" s="301"/>
      <c r="DE140" s="295"/>
      <c r="DF140" s="270"/>
      <c r="DG140" s="278"/>
      <c r="DH140" s="284"/>
      <c r="DI140" s="270"/>
      <c r="DJ140" s="270"/>
      <c r="DL140" s="139" t="str">
        <f t="shared" si="312"/>
        <v>Grey - BiDi_25 Gbps_10 km</v>
      </c>
      <c r="DM140" s="210">
        <f t="shared" si="335"/>
        <v>11634.55</v>
      </c>
      <c r="DN140" s="210">
        <f t="shared" si="336"/>
        <v>241864.31999999998</v>
      </c>
      <c r="DO140" s="210">
        <f t="shared" si="337"/>
        <v>0</v>
      </c>
      <c r="DP140" s="210">
        <f t="shared" si="338"/>
        <v>0</v>
      </c>
      <c r="DQ140" s="210">
        <f t="shared" si="339"/>
        <v>0</v>
      </c>
      <c r="DR140" s="210">
        <f t="shared" si="340"/>
        <v>0</v>
      </c>
      <c r="DS140" s="210">
        <f t="shared" si="341"/>
        <v>0</v>
      </c>
      <c r="DT140" s="210">
        <f t="shared" si="342"/>
        <v>0</v>
      </c>
      <c r="DU140" s="210">
        <f t="shared" si="343"/>
        <v>0</v>
      </c>
      <c r="DV140" s="210">
        <f t="shared" si="344"/>
        <v>0</v>
      </c>
      <c r="DW140" s="210">
        <f t="shared" si="345"/>
        <v>0</v>
      </c>
      <c r="DY140" s="139" t="str">
        <f t="shared" si="313"/>
        <v>Grey - BiDi_25 Gbps_10 km</v>
      </c>
      <c r="DZ140" s="210">
        <f t="shared" si="346"/>
        <v>0</v>
      </c>
      <c r="EA140" s="210">
        <f t="shared" si="347"/>
        <v>0</v>
      </c>
      <c r="EB140" s="210">
        <f t="shared" si="348"/>
        <v>0</v>
      </c>
      <c r="EC140" s="210">
        <f t="shared" si="349"/>
        <v>0</v>
      </c>
      <c r="ED140" s="210">
        <f t="shared" si="350"/>
        <v>0</v>
      </c>
      <c r="EE140" s="210">
        <f t="shared" si="351"/>
        <v>0</v>
      </c>
      <c r="EF140" s="210">
        <f t="shared" si="352"/>
        <v>0</v>
      </c>
      <c r="EG140" s="210">
        <f t="shared" si="353"/>
        <v>0</v>
      </c>
      <c r="EH140" s="210">
        <f t="shared" si="354"/>
        <v>0</v>
      </c>
      <c r="EI140" s="210">
        <f t="shared" si="355"/>
        <v>0</v>
      </c>
      <c r="EJ140" s="210">
        <f t="shared" si="356"/>
        <v>0</v>
      </c>
      <c r="EL140" s="139" t="str">
        <f t="shared" si="314"/>
        <v>Grey - BiDi_25 Gbps_10 km</v>
      </c>
      <c r="EM140" s="210">
        <f t="shared" si="357"/>
        <v>11634.55</v>
      </c>
      <c r="EN140" s="210">
        <f t="shared" si="358"/>
        <v>241864.31999999998</v>
      </c>
      <c r="EO140" s="210">
        <f t="shared" si="359"/>
        <v>0</v>
      </c>
      <c r="EP140" s="210">
        <f t="shared" si="360"/>
        <v>0</v>
      </c>
      <c r="EQ140" s="210">
        <f t="shared" si="361"/>
        <v>0</v>
      </c>
      <c r="ER140" s="210">
        <f t="shared" si="362"/>
        <v>0</v>
      </c>
      <c r="ES140" s="210">
        <f t="shared" si="363"/>
        <v>0</v>
      </c>
      <c r="ET140" s="210">
        <f t="shared" si="364"/>
        <v>0</v>
      </c>
      <c r="EU140" s="210">
        <f t="shared" si="365"/>
        <v>0</v>
      </c>
      <c r="EV140" s="210">
        <f t="shared" si="366"/>
        <v>0</v>
      </c>
      <c r="EW140" s="210">
        <f t="shared" si="367"/>
        <v>0</v>
      </c>
      <c r="EY140" s="139" t="str">
        <f t="shared" si="368"/>
        <v>Grey - BiDi_25 Gbps_10 km</v>
      </c>
      <c r="EZ140" s="210">
        <f t="shared" si="318"/>
        <v>11634.55</v>
      </c>
      <c r="FA140" s="210">
        <f t="shared" si="319"/>
        <v>241864.31999999998</v>
      </c>
      <c r="FB140" s="210">
        <f t="shared" si="320"/>
        <v>0</v>
      </c>
      <c r="FC140" s="210">
        <f t="shared" si="321"/>
        <v>0</v>
      </c>
      <c r="FD140" s="210">
        <f t="shared" si="322"/>
        <v>0</v>
      </c>
      <c r="FE140" s="210">
        <f t="shared" si="323"/>
        <v>0</v>
      </c>
      <c r="FF140" s="210">
        <f t="shared" si="324"/>
        <v>0</v>
      </c>
      <c r="FG140" s="210">
        <f t="shared" si="325"/>
        <v>0</v>
      </c>
      <c r="FH140" s="210">
        <f t="shared" si="326"/>
        <v>0</v>
      </c>
      <c r="FI140" s="210">
        <f t="shared" si="327"/>
        <v>0</v>
      </c>
      <c r="FJ140" s="210">
        <f t="shared" si="328"/>
        <v>0</v>
      </c>
      <c r="FL140" s="139" t="str">
        <f t="shared" si="315"/>
        <v>Grey - BiDi_25 Gbps_10 km</v>
      </c>
      <c r="FM140" s="233">
        <f t="shared" si="369"/>
        <v>3.4903649999999994E-2</v>
      </c>
      <c r="FN140" s="233">
        <f t="shared" si="370"/>
        <v>0.72559295999999995</v>
      </c>
      <c r="FO140" s="233">
        <f t="shared" si="371"/>
        <v>0</v>
      </c>
      <c r="FP140" s="233">
        <f t="shared" si="372"/>
        <v>0</v>
      </c>
      <c r="FQ140" s="233">
        <f t="shared" si="373"/>
        <v>0</v>
      </c>
      <c r="FR140" s="233">
        <f t="shared" si="374"/>
        <v>0</v>
      </c>
      <c r="FS140" s="233">
        <f t="shared" si="375"/>
        <v>0</v>
      </c>
      <c r="FT140" s="233">
        <f t="shared" si="376"/>
        <v>0</v>
      </c>
      <c r="FU140" s="233">
        <f t="shared" si="377"/>
        <v>0</v>
      </c>
      <c r="FV140" s="233">
        <f t="shared" si="378"/>
        <v>0</v>
      </c>
      <c r="FW140" s="233">
        <f t="shared" si="379"/>
        <v>0</v>
      </c>
      <c r="FY140" s="139" t="str">
        <f t="shared" si="316"/>
        <v>Grey - BiDi_25 Gbps_10 km</v>
      </c>
      <c r="FZ140" s="233">
        <f t="shared" si="380"/>
        <v>0</v>
      </c>
      <c r="GA140" s="233">
        <f t="shared" si="381"/>
        <v>0</v>
      </c>
      <c r="GB140" s="233">
        <f t="shared" si="382"/>
        <v>0</v>
      </c>
      <c r="GC140" s="233">
        <f t="shared" si="383"/>
        <v>0</v>
      </c>
      <c r="GD140" s="233">
        <f t="shared" si="384"/>
        <v>0</v>
      </c>
      <c r="GE140" s="233">
        <f t="shared" si="385"/>
        <v>0</v>
      </c>
      <c r="GF140" s="233">
        <f t="shared" si="386"/>
        <v>0</v>
      </c>
      <c r="GG140" s="233">
        <f t="shared" si="387"/>
        <v>0</v>
      </c>
      <c r="GH140" s="233">
        <f t="shared" si="388"/>
        <v>0</v>
      </c>
      <c r="GI140" s="233">
        <f t="shared" si="389"/>
        <v>0</v>
      </c>
      <c r="GJ140" s="233">
        <f t="shared" si="390"/>
        <v>0</v>
      </c>
      <c r="GL140" s="139" t="str">
        <f t="shared" si="317"/>
        <v>Grey - BiDi_25 Gbps_10 km</v>
      </c>
      <c r="GM140" s="310">
        <f t="shared" si="391"/>
        <v>5.8172750000000002E-2</v>
      </c>
      <c r="GN140" s="310">
        <f t="shared" si="392"/>
        <v>1.2093215999999998</v>
      </c>
      <c r="GO140" s="310">
        <f t="shared" si="393"/>
        <v>0</v>
      </c>
      <c r="GP140" s="310">
        <f t="shared" si="394"/>
        <v>0</v>
      </c>
      <c r="GQ140" s="310">
        <f t="shared" si="395"/>
        <v>0</v>
      </c>
      <c r="GR140" s="310">
        <f t="shared" si="396"/>
        <v>0</v>
      </c>
      <c r="GS140" s="310">
        <f t="shared" si="397"/>
        <v>0</v>
      </c>
      <c r="GT140" s="310">
        <f t="shared" si="398"/>
        <v>0</v>
      </c>
      <c r="GU140" s="310">
        <f t="shared" si="399"/>
        <v>0</v>
      </c>
      <c r="GV140" s="310">
        <f t="shared" si="400"/>
        <v>0</v>
      </c>
      <c r="GW140" s="310">
        <f t="shared" si="401"/>
        <v>0</v>
      </c>
      <c r="GY140" s="139" t="str">
        <f t="shared" si="402"/>
        <v>Grey - BiDi_25 Gbps_10 km</v>
      </c>
      <c r="GZ140" s="307">
        <f>IF(EZ140=0,"",($HE$5*10^-6*Fronthaul!P231*'Lenses &amp; detectors'!EZ140))</f>
        <v>8.6425650754218097E-2</v>
      </c>
      <c r="HA140" s="307">
        <f>IF(FA140=0,"",($HE$5*10^-6*Fronthaul!Q231*'Lenses &amp; detectors'!FA140))</f>
        <v>1.6393654338362098</v>
      </c>
      <c r="HB140" s="307" t="str">
        <f>IF(FB140=0,"",($HE$5*10^-6*Fronthaul!R231*'Lenses &amp; detectors'!FB140))</f>
        <v/>
      </c>
      <c r="HC140" s="307" t="str">
        <f>IF(FC140=0,"",($HE$5*10^-6*Fronthaul!S231*'Lenses &amp; detectors'!FC140))</f>
        <v/>
      </c>
      <c r="HD140" s="307" t="str">
        <f>IF(FD140=0,"",($HE$5*10^-6*Fronthaul!T231*'Lenses &amp; detectors'!FD140))</f>
        <v/>
      </c>
      <c r="HE140" s="307" t="str">
        <f>IF(FE140=0,"",($HE$5*10^-6*Fronthaul!U231*'Lenses &amp; detectors'!FE140))</f>
        <v/>
      </c>
      <c r="HF140" s="307" t="str">
        <f>IF(FF140=0,"",($HE$5*10^-6*Fronthaul!V231*'Lenses &amp; detectors'!FF140))</f>
        <v/>
      </c>
      <c r="HG140" s="307" t="str">
        <f>IF(FG140=0,"",($HE$5*10^-6*Fronthaul!W231*'Lenses &amp; detectors'!FG140))</f>
        <v/>
      </c>
      <c r="HH140" s="307" t="str">
        <f>IF(FH140=0,"",($HE$5*10^-6*Fronthaul!X231*'Lenses &amp; detectors'!FH140))</f>
        <v/>
      </c>
      <c r="HI140" s="307" t="str">
        <f>IF(FI140=0,"",($HE$5*10^-6*Fronthaul!Y231*'Lenses &amp; detectors'!FI140))</f>
        <v/>
      </c>
      <c r="HJ140" s="307" t="str">
        <f>IF(FJ140=0,"",($HE$5*10^-6*Fronthaul!Z231*'Lenses &amp; detectors'!FJ140))</f>
        <v/>
      </c>
      <c r="HL140" s="139" t="str">
        <f t="shared" si="403"/>
        <v>Grey - BiDi_25 Gbps_10 km</v>
      </c>
      <c r="HM140" s="233">
        <f t="shared" si="404"/>
        <v>2.9999999999999996</v>
      </c>
      <c r="HN140" s="233">
        <f t="shared" si="405"/>
        <v>3</v>
      </c>
      <c r="HO140" s="233" t="str">
        <f t="shared" si="406"/>
        <v/>
      </c>
      <c r="HP140" s="233" t="str">
        <f t="shared" si="407"/>
        <v/>
      </c>
      <c r="HQ140" s="233" t="str">
        <f t="shared" si="408"/>
        <v/>
      </c>
      <c r="HR140" s="233" t="str">
        <f t="shared" si="409"/>
        <v/>
      </c>
      <c r="HS140" s="233" t="str">
        <f t="shared" si="410"/>
        <v/>
      </c>
      <c r="HT140" s="233" t="str">
        <f t="shared" si="411"/>
        <v/>
      </c>
      <c r="HU140" s="233" t="str">
        <f t="shared" si="412"/>
        <v/>
      </c>
      <c r="HV140" s="233" t="str">
        <f t="shared" si="413"/>
        <v/>
      </c>
      <c r="HW140" s="233" t="str">
        <f t="shared" si="414"/>
        <v/>
      </c>
      <c r="HY140" s="139" t="str">
        <f t="shared" si="415"/>
        <v>Grey - BiDi_25 Gbps_10 km</v>
      </c>
      <c r="HZ140" s="233" t="str">
        <f t="shared" si="416"/>
        <v/>
      </c>
      <c r="IA140" s="233" t="str">
        <f t="shared" si="417"/>
        <v/>
      </c>
      <c r="IB140" s="233" t="str">
        <f t="shared" si="418"/>
        <v/>
      </c>
      <c r="IC140" s="233" t="str">
        <f t="shared" si="419"/>
        <v/>
      </c>
      <c r="ID140" s="233" t="str">
        <f t="shared" si="420"/>
        <v/>
      </c>
      <c r="IE140" s="233" t="str">
        <f t="shared" si="421"/>
        <v/>
      </c>
      <c r="IF140" s="233" t="str">
        <f t="shared" si="422"/>
        <v/>
      </c>
      <c r="IG140" s="233" t="str">
        <f t="shared" si="423"/>
        <v/>
      </c>
      <c r="IH140" s="233" t="str">
        <f t="shared" si="424"/>
        <v/>
      </c>
      <c r="II140" s="233" t="str">
        <f t="shared" si="425"/>
        <v/>
      </c>
      <c r="IJ140" s="233" t="str">
        <f t="shared" si="426"/>
        <v/>
      </c>
      <c r="IL140" s="139" t="str">
        <f t="shared" si="427"/>
        <v>Grey - BiDi_25 Gbps_10 km</v>
      </c>
      <c r="IM140" s="233">
        <f t="shared" si="428"/>
        <v>5</v>
      </c>
      <c r="IN140" s="233">
        <f t="shared" si="429"/>
        <v>5</v>
      </c>
      <c r="IO140" s="233" t="str">
        <f t="shared" si="430"/>
        <v/>
      </c>
      <c r="IP140" s="233" t="str">
        <f t="shared" si="431"/>
        <v/>
      </c>
      <c r="IQ140" s="233" t="str">
        <f t="shared" si="432"/>
        <v/>
      </c>
      <c r="IR140" s="233" t="str">
        <f t="shared" si="433"/>
        <v/>
      </c>
      <c r="IS140" s="233" t="str">
        <f t="shared" si="434"/>
        <v/>
      </c>
      <c r="IT140" s="233" t="str">
        <f t="shared" si="435"/>
        <v/>
      </c>
      <c r="IU140" s="233" t="str">
        <f t="shared" si="436"/>
        <v/>
      </c>
      <c r="IV140" s="233" t="str">
        <f t="shared" si="437"/>
        <v/>
      </c>
      <c r="IW140" s="233" t="str">
        <f t="shared" si="438"/>
        <v/>
      </c>
      <c r="IY140" s="139" t="str">
        <f t="shared" si="439"/>
        <v>Grey - BiDi_25 Gbps_10 km</v>
      </c>
      <c r="IZ140" s="233">
        <f t="shared" si="440"/>
        <v>7.4283621415712764</v>
      </c>
      <c r="JA140" s="233">
        <f t="shared" si="441"/>
        <v>6.7780375122556729</v>
      </c>
      <c r="JB140" s="233" t="str">
        <f t="shared" si="442"/>
        <v/>
      </c>
      <c r="JC140" s="233" t="str">
        <f t="shared" si="443"/>
        <v/>
      </c>
      <c r="JD140" s="233" t="str">
        <f t="shared" si="444"/>
        <v/>
      </c>
      <c r="JE140" s="233" t="str">
        <f t="shared" si="445"/>
        <v/>
      </c>
      <c r="JF140" s="233" t="str">
        <f t="shared" si="446"/>
        <v/>
      </c>
      <c r="JG140" s="233" t="str">
        <f t="shared" si="447"/>
        <v/>
      </c>
      <c r="JH140" s="233" t="str">
        <f t="shared" si="448"/>
        <v/>
      </c>
      <c r="JI140" s="233" t="str">
        <f t="shared" si="449"/>
        <v/>
      </c>
      <c r="JJ140" s="233" t="str">
        <f t="shared" si="450"/>
        <v/>
      </c>
    </row>
    <row r="141" spans="1:270">
      <c r="A141" s="218" t="s">
        <v>85</v>
      </c>
      <c r="B141" s="139" t="str">
        <f>'DML EML split'!B141</f>
        <v xml:space="preserve">Grey - Duplex_25 Gbps_20 km </v>
      </c>
      <c r="C141" s="210">
        <f>Fronthaul!C97</f>
        <v>0</v>
      </c>
      <c r="D141" s="210">
        <f>Fronthaul!D97</f>
        <v>0</v>
      </c>
      <c r="E141" s="210">
        <f>Fronthaul!E97</f>
        <v>0</v>
      </c>
      <c r="F141" s="210">
        <f>Fronthaul!F97</f>
        <v>0</v>
      </c>
      <c r="G141" s="210">
        <f>Fronthaul!G97</f>
        <v>0</v>
      </c>
      <c r="H141" s="210">
        <f>Fronthaul!H97</f>
        <v>0</v>
      </c>
      <c r="I141" s="210">
        <f>Fronthaul!I97</f>
        <v>0</v>
      </c>
      <c r="J141" s="210">
        <f>Fronthaul!J97</f>
        <v>0</v>
      </c>
      <c r="K141" s="210">
        <f>Fronthaul!K97</f>
        <v>0</v>
      </c>
      <c r="L141" s="210">
        <f>Fronthaul!L97</f>
        <v>0</v>
      </c>
      <c r="M141" s="210">
        <f>Fronthaul!M97</f>
        <v>0</v>
      </c>
      <c r="O141" s="139" t="str">
        <f t="shared" si="329"/>
        <v xml:space="preserve">Grey - Duplex_25 Gbps_20 km </v>
      </c>
      <c r="P141" s="210">
        <f>Fronthaul!C130</f>
        <v>7213.5</v>
      </c>
      <c r="Q141" s="210">
        <f>Fronthaul!D130</f>
        <v>273237</v>
      </c>
      <c r="R141" s="210">
        <f>Fronthaul!E130</f>
        <v>0</v>
      </c>
      <c r="S141" s="210">
        <f>Fronthaul!F130</f>
        <v>0</v>
      </c>
      <c r="T141" s="210">
        <f>Fronthaul!G130</f>
        <v>0</v>
      </c>
      <c r="U141" s="210">
        <f>Fronthaul!H130</f>
        <v>0</v>
      </c>
      <c r="V141" s="210">
        <f>Fronthaul!I130</f>
        <v>0</v>
      </c>
      <c r="W141" s="210">
        <f>Fronthaul!J130</f>
        <v>0</v>
      </c>
      <c r="X141" s="210">
        <f>Fronthaul!K130</f>
        <v>0</v>
      </c>
      <c r="Y141" s="210">
        <f>Fronthaul!L130</f>
        <v>0</v>
      </c>
      <c r="Z141" s="210">
        <f>Fronthaul!M130</f>
        <v>0</v>
      </c>
      <c r="AB141" s="139" t="str">
        <f t="shared" si="330"/>
        <v xml:space="preserve">Grey - Duplex_25 Gbps_20 km </v>
      </c>
      <c r="AC141" s="210">
        <f>Fronthaul!C64</f>
        <v>0</v>
      </c>
      <c r="AD141" s="210">
        <f>Fronthaul!D64</f>
        <v>0</v>
      </c>
      <c r="AE141" s="210">
        <f>Fronthaul!E64</f>
        <v>0</v>
      </c>
      <c r="AF141" s="210">
        <f>Fronthaul!F64</f>
        <v>0</v>
      </c>
      <c r="AG141" s="210">
        <f>Fronthaul!G64</f>
        <v>0</v>
      </c>
      <c r="AH141" s="210">
        <f>Fronthaul!H64</f>
        <v>0</v>
      </c>
      <c r="AI141" s="210">
        <f>Fronthaul!I64</f>
        <v>0</v>
      </c>
      <c r="AJ141" s="210">
        <f>Fronthaul!J64</f>
        <v>0</v>
      </c>
      <c r="AK141" s="210">
        <f>Fronthaul!K64</f>
        <v>0</v>
      </c>
      <c r="AL141" s="210">
        <f>Fronthaul!L64</f>
        <v>0</v>
      </c>
      <c r="AM141" s="210">
        <f>Fronthaul!M64</f>
        <v>0</v>
      </c>
      <c r="AO141" s="139" t="str">
        <f t="shared" si="331"/>
        <v xml:space="preserve">Grey - Duplex_25 Gbps_20 km </v>
      </c>
      <c r="AP141" s="210">
        <f>Fronthaul!C163</f>
        <v>0</v>
      </c>
      <c r="AQ141" s="210">
        <f>Fronthaul!D163</f>
        <v>0</v>
      </c>
      <c r="AR141" s="210">
        <f>Fronthaul!E163</f>
        <v>0</v>
      </c>
      <c r="AS141" s="210">
        <f>Fronthaul!F163</f>
        <v>0</v>
      </c>
      <c r="AT141" s="210">
        <f>Fronthaul!G163</f>
        <v>0</v>
      </c>
      <c r="AU141" s="210">
        <f>Fronthaul!H163</f>
        <v>0</v>
      </c>
      <c r="AV141" s="210">
        <f>Fronthaul!I163</f>
        <v>0</v>
      </c>
      <c r="AW141" s="210">
        <f>Fronthaul!J163</f>
        <v>0</v>
      </c>
      <c r="AX141" s="210">
        <f>Fronthaul!K163</f>
        <v>0</v>
      </c>
      <c r="AY141" s="210">
        <f>Fronthaul!L163</f>
        <v>0</v>
      </c>
      <c r="AZ141" s="210">
        <f>Fronthaul!M163</f>
        <v>0</v>
      </c>
      <c r="BB141" s="139" t="str">
        <f t="shared" si="332"/>
        <v xml:space="preserve">Grey - Duplex_25 Gbps_20 km </v>
      </c>
      <c r="BC141" s="210">
        <f>Fronthaul!C196</f>
        <v>0</v>
      </c>
      <c r="BD141" s="210">
        <f>Fronthaul!D196</f>
        <v>0</v>
      </c>
      <c r="BE141" s="210">
        <f>Fronthaul!E196</f>
        <v>0</v>
      </c>
      <c r="BF141" s="210">
        <f>Fronthaul!F196</f>
        <v>0</v>
      </c>
      <c r="BG141" s="210">
        <f>Fronthaul!G196</f>
        <v>0</v>
      </c>
      <c r="BH141" s="210">
        <f>Fronthaul!H196</f>
        <v>0</v>
      </c>
      <c r="BI141" s="210">
        <f>Fronthaul!I196</f>
        <v>0</v>
      </c>
      <c r="BJ141" s="210">
        <f>Fronthaul!J196</f>
        <v>0</v>
      </c>
      <c r="BK141" s="210">
        <f>Fronthaul!K196</f>
        <v>0</v>
      </c>
      <c r="BL141" s="210">
        <f>Fronthaul!L196</f>
        <v>0</v>
      </c>
      <c r="BM141" s="210">
        <f>Fronthaul!M196</f>
        <v>0</v>
      </c>
      <c r="BO141" s="139" t="str">
        <f t="shared" si="333"/>
        <v xml:space="preserve">Grey - Duplex_25 Gbps_20 km </v>
      </c>
      <c r="BP141" s="272"/>
      <c r="BQ141" s="272"/>
      <c r="BR141" s="272"/>
      <c r="BS141" s="272"/>
      <c r="BT141" s="272"/>
      <c r="BU141" s="272"/>
      <c r="BV141" s="272"/>
      <c r="BW141" s="272"/>
      <c r="BX141" s="272"/>
      <c r="BY141" s="272"/>
      <c r="BZ141" s="272"/>
      <c r="CB141" s="139" t="str">
        <f t="shared" si="334"/>
        <v xml:space="preserve">Grey - Duplex_25 Gbps_20 km </v>
      </c>
      <c r="CC141" s="272"/>
      <c r="CD141" s="272"/>
      <c r="CE141" s="272"/>
      <c r="CF141" s="272"/>
      <c r="CG141" s="272"/>
      <c r="CH141" s="272"/>
      <c r="CI141" s="272"/>
      <c r="CJ141" s="272"/>
      <c r="CK141" s="272"/>
      <c r="CL141" s="272"/>
      <c r="CM141" s="272"/>
      <c r="CN141" s="214"/>
      <c r="CP141" s="293">
        <v>1</v>
      </c>
      <c r="CQ141" s="265">
        <v>1</v>
      </c>
      <c r="CR141" s="300">
        <v>1</v>
      </c>
      <c r="CS141" s="295"/>
      <c r="CT141" s="270"/>
      <c r="CU141" s="301"/>
      <c r="CV141" s="295"/>
      <c r="CW141" s="270"/>
      <c r="CX141" s="278"/>
      <c r="CY141" s="285"/>
      <c r="CZ141" s="265"/>
      <c r="DA141" s="279"/>
      <c r="DB141" s="284"/>
      <c r="DC141" s="270"/>
      <c r="DD141" s="301"/>
      <c r="DE141" s="295"/>
      <c r="DF141" s="270"/>
      <c r="DG141" s="278"/>
      <c r="DH141" s="284"/>
      <c r="DI141" s="270"/>
      <c r="DJ141" s="270"/>
      <c r="DL141" s="139" t="str">
        <f t="shared" si="312"/>
        <v xml:space="preserve">Grey - Duplex_25 Gbps_20 km </v>
      </c>
      <c r="DM141" s="210">
        <f t="shared" si="335"/>
        <v>0</v>
      </c>
      <c r="DN141" s="210">
        <f t="shared" si="336"/>
        <v>0</v>
      </c>
      <c r="DO141" s="210">
        <f t="shared" si="337"/>
        <v>0</v>
      </c>
      <c r="DP141" s="210">
        <f t="shared" si="338"/>
        <v>0</v>
      </c>
      <c r="DQ141" s="210">
        <f t="shared" si="339"/>
        <v>0</v>
      </c>
      <c r="DR141" s="210">
        <f t="shared" si="340"/>
        <v>0</v>
      </c>
      <c r="DS141" s="210">
        <f t="shared" si="341"/>
        <v>0</v>
      </c>
      <c r="DT141" s="210">
        <f t="shared" si="342"/>
        <v>0</v>
      </c>
      <c r="DU141" s="210">
        <f t="shared" si="343"/>
        <v>0</v>
      </c>
      <c r="DV141" s="210">
        <f t="shared" si="344"/>
        <v>0</v>
      </c>
      <c r="DW141" s="210">
        <f t="shared" si="345"/>
        <v>0</v>
      </c>
      <c r="DY141" s="139" t="str">
        <f t="shared" si="313"/>
        <v xml:space="preserve">Grey - Duplex_25 Gbps_20 km </v>
      </c>
      <c r="DZ141" s="210">
        <f t="shared" si="346"/>
        <v>0</v>
      </c>
      <c r="EA141" s="210">
        <f t="shared" si="347"/>
        <v>0</v>
      </c>
      <c r="EB141" s="210">
        <f t="shared" si="348"/>
        <v>0</v>
      </c>
      <c r="EC141" s="210">
        <f t="shared" si="349"/>
        <v>0</v>
      </c>
      <c r="ED141" s="210">
        <f t="shared" si="350"/>
        <v>0</v>
      </c>
      <c r="EE141" s="210">
        <f t="shared" si="351"/>
        <v>0</v>
      </c>
      <c r="EF141" s="210">
        <f t="shared" si="352"/>
        <v>0</v>
      </c>
      <c r="EG141" s="210">
        <f t="shared" si="353"/>
        <v>0</v>
      </c>
      <c r="EH141" s="210">
        <f t="shared" si="354"/>
        <v>0</v>
      </c>
      <c r="EI141" s="210">
        <f t="shared" si="355"/>
        <v>0</v>
      </c>
      <c r="EJ141" s="210">
        <f t="shared" si="356"/>
        <v>0</v>
      </c>
      <c r="EL141" s="139" t="str">
        <f t="shared" si="314"/>
        <v xml:space="preserve">Grey - Duplex_25 Gbps_20 km </v>
      </c>
      <c r="EM141" s="210">
        <f t="shared" si="357"/>
        <v>0</v>
      </c>
      <c r="EN141" s="210">
        <f t="shared" si="358"/>
        <v>0</v>
      </c>
      <c r="EO141" s="210">
        <f t="shared" si="359"/>
        <v>0</v>
      </c>
      <c r="EP141" s="210">
        <f t="shared" si="360"/>
        <v>0</v>
      </c>
      <c r="EQ141" s="210">
        <f t="shared" si="361"/>
        <v>0</v>
      </c>
      <c r="ER141" s="210">
        <f t="shared" si="362"/>
        <v>0</v>
      </c>
      <c r="ES141" s="210">
        <f t="shared" si="363"/>
        <v>0</v>
      </c>
      <c r="ET141" s="210">
        <f t="shared" si="364"/>
        <v>0</v>
      </c>
      <c r="EU141" s="210">
        <f t="shared" si="365"/>
        <v>0</v>
      </c>
      <c r="EV141" s="210">
        <f t="shared" si="366"/>
        <v>0</v>
      </c>
      <c r="EW141" s="210">
        <f t="shared" si="367"/>
        <v>0</v>
      </c>
      <c r="EY141" s="139" t="str">
        <f t="shared" si="368"/>
        <v xml:space="preserve">Grey - Duplex_25 Gbps_20 km </v>
      </c>
      <c r="EZ141" s="210">
        <f t="shared" si="318"/>
        <v>0</v>
      </c>
      <c r="FA141" s="210">
        <f t="shared" si="319"/>
        <v>0</v>
      </c>
      <c r="FB141" s="210">
        <f t="shared" si="320"/>
        <v>0</v>
      </c>
      <c r="FC141" s="210">
        <f t="shared" si="321"/>
        <v>0</v>
      </c>
      <c r="FD141" s="210">
        <f t="shared" si="322"/>
        <v>0</v>
      </c>
      <c r="FE141" s="210">
        <f t="shared" si="323"/>
        <v>0</v>
      </c>
      <c r="FF141" s="210">
        <f t="shared" si="324"/>
        <v>0</v>
      </c>
      <c r="FG141" s="210">
        <f t="shared" si="325"/>
        <v>0</v>
      </c>
      <c r="FH141" s="210">
        <f t="shared" si="326"/>
        <v>0</v>
      </c>
      <c r="FI141" s="210">
        <f t="shared" si="327"/>
        <v>0</v>
      </c>
      <c r="FJ141" s="210">
        <f t="shared" si="328"/>
        <v>0</v>
      </c>
      <c r="FL141" s="139" t="str">
        <f t="shared" si="315"/>
        <v xml:space="preserve">Grey - Duplex_25 Gbps_20 km </v>
      </c>
      <c r="FM141" s="233">
        <f t="shared" si="369"/>
        <v>0</v>
      </c>
      <c r="FN141" s="233">
        <f t="shared" si="370"/>
        <v>0</v>
      </c>
      <c r="FO141" s="233">
        <f t="shared" si="371"/>
        <v>0</v>
      </c>
      <c r="FP141" s="233">
        <f t="shared" si="372"/>
        <v>0</v>
      </c>
      <c r="FQ141" s="233">
        <f t="shared" si="373"/>
        <v>0</v>
      </c>
      <c r="FR141" s="233">
        <f t="shared" si="374"/>
        <v>0</v>
      </c>
      <c r="FS141" s="233">
        <f t="shared" si="375"/>
        <v>0</v>
      </c>
      <c r="FT141" s="233">
        <f t="shared" si="376"/>
        <v>0</v>
      </c>
      <c r="FU141" s="233">
        <f t="shared" si="377"/>
        <v>0</v>
      </c>
      <c r="FV141" s="233">
        <f t="shared" si="378"/>
        <v>0</v>
      </c>
      <c r="FW141" s="233">
        <f t="shared" si="379"/>
        <v>0</v>
      </c>
      <c r="FY141" s="139" t="str">
        <f t="shared" si="316"/>
        <v xml:space="preserve">Grey - Duplex_25 Gbps_20 km </v>
      </c>
      <c r="FZ141" s="233">
        <f t="shared" si="380"/>
        <v>0</v>
      </c>
      <c r="GA141" s="233">
        <f t="shared" si="381"/>
        <v>0</v>
      </c>
      <c r="GB141" s="233">
        <f t="shared" si="382"/>
        <v>0</v>
      </c>
      <c r="GC141" s="233">
        <f t="shared" si="383"/>
        <v>0</v>
      </c>
      <c r="GD141" s="233">
        <f t="shared" si="384"/>
        <v>0</v>
      </c>
      <c r="GE141" s="233">
        <f t="shared" si="385"/>
        <v>0</v>
      </c>
      <c r="GF141" s="233">
        <f t="shared" si="386"/>
        <v>0</v>
      </c>
      <c r="GG141" s="233">
        <f t="shared" si="387"/>
        <v>0</v>
      </c>
      <c r="GH141" s="233">
        <f t="shared" si="388"/>
        <v>0</v>
      </c>
      <c r="GI141" s="233">
        <f t="shared" si="389"/>
        <v>0</v>
      </c>
      <c r="GJ141" s="233">
        <f t="shared" si="390"/>
        <v>0</v>
      </c>
      <c r="GL141" s="139" t="str">
        <f t="shared" si="317"/>
        <v xml:space="preserve">Grey - Duplex_25 Gbps_20 km </v>
      </c>
      <c r="GM141" s="310">
        <f t="shared" si="391"/>
        <v>0</v>
      </c>
      <c r="GN141" s="310">
        <f t="shared" si="392"/>
        <v>0</v>
      </c>
      <c r="GO141" s="310">
        <f t="shared" si="393"/>
        <v>0</v>
      </c>
      <c r="GP141" s="310">
        <f t="shared" si="394"/>
        <v>0</v>
      </c>
      <c r="GQ141" s="310">
        <f t="shared" si="395"/>
        <v>0</v>
      </c>
      <c r="GR141" s="310">
        <f t="shared" si="396"/>
        <v>0</v>
      </c>
      <c r="GS141" s="310">
        <f t="shared" si="397"/>
        <v>0</v>
      </c>
      <c r="GT141" s="310">
        <f t="shared" si="398"/>
        <v>0</v>
      </c>
      <c r="GU141" s="310">
        <f t="shared" si="399"/>
        <v>0</v>
      </c>
      <c r="GV141" s="310">
        <f t="shared" si="400"/>
        <v>0</v>
      </c>
      <c r="GW141" s="310">
        <f t="shared" si="401"/>
        <v>0</v>
      </c>
      <c r="GY141" s="139" t="str">
        <f t="shared" si="402"/>
        <v xml:space="preserve">Grey - Duplex_25 Gbps_20 km </v>
      </c>
      <c r="GZ141" s="307" t="str">
        <f>IF(EZ141=0,"",($HE$5*10^-6*Fronthaul!P232*'Lenses &amp; detectors'!EZ141))</f>
        <v/>
      </c>
      <c r="HA141" s="307" t="str">
        <f>IF(FA141=0,"",($HE$5*10^-6*Fronthaul!Q232*'Lenses &amp; detectors'!FA141))</f>
        <v/>
      </c>
      <c r="HB141" s="307" t="str">
        <f>IF(FB141=0,"",($HE$5*10^-6*Fronthaul!R232*'Lenses &amp; detectors'!FB141))</f>
        <v/>
      </c>
      <c r="HC141" s="307" t="str">
        <f>IF(FC141=0,"",($HE$5*10^-6*Fronthaul!S232*'Lenses &amp; detectors'!FC141))</f>
        <v/>
      </c>
      <c r="HD141" s="307" t="str">
        <f>IF(FD141=0,"",($HE$5*10^-6*Fronthaul!T232*'Lenses &amp; detectors'!FD141))</f>
        <v/>
      </c>
      <c r="HE141" s="307" t="str">
        <f>IF(FE141=0,"",($HE$5*10^-6*Fronthaul!U232*'Lenses &amp; detectors'!FE141))</f>
        <v/>
      </c>
      <c r="HF141" s="307" t="str">
        <f>IF(FF141=0,"",($HE$5*10^-6*Fronthaul!V232*'Lenses &amp; detectors'!FF141))</f>
        <v/>
      </c>
      <c r="HG141" s="307" t="str">
        <f>IF(FG141=0,"",($HE$5*10^-6*Fronthaul!W232*'Lenses &amp; detectors'!FG141))</f>
        <v/>
      </c>
      <c r="HH141" s="307" t="str">
        <f>IF(FH141=0,"",($HE$5*10^-6*Fronthaul!X232*'Lenses &amp; detectors'!FH141))</f>
        <v/>
      </c>
      <c r="HI141" s="307" t="str">
        <f>IF(FI141=0,"",($HE$5*10^-6*Fronthaul!Y232*'Lenses &amp; detectors'!FI141))</f>
        <v/>
      </c>
      <c r="HJ141" s="307" t="str">
        <f>IF(FJ141=0,"",($HE$5*10^-6*Fronthaul!Z232*'Lenses &amp; detectors'!FJ141))</f>
        <v/>
      </c>
      <c r="HL141" s="139" t="str">
        <f t="shared" si="403"/>
        <v xml:space="preserve">Grey - Duplex_25 Gbps_20 km </v>
      </c>
      <c r="HM141" s="233" t="str">
        <f t="shared" si="404"/>
        <v/>
      </c>
      <c r="HN141" s="233" t="str">
        <f t="shared" si="405"/>
        <v/>
      </c>
      <c r="HO141" s="233" t="str">
        <f t="shared" si="406"/>
        <v/>
      </c>
      <c r="HP141" s="233" t="str">
        <f t="shared" si="407"/>
        <v/>
      </c>
      <c r="HQ141" s="233" t="str">
        <f t="shared" si="408"/>
        <v/>
      </c>
      <c r="HR141" s="233" t="str">
        <f t="shared" si="409"/>
        <v/>
      </c>
      <c r="HS141" s="233" t="str">
        <f t="shared" si="410"/>
        <v/>
      </c>
      <c r="HT141" s="233" t="str">
        <f t="shared" si="411"/>
        <v/>
      </c>
      <c r="HU141" s="233" t="str">
        <f t="shared" si="412"/>
        <v/>
      </c>
      <c r="HV141" s="233" t="str">
        <f t="shared" si="413"/>
        <v/>
      </c>
      <c r="HW141" s="233" t="str">
        <f t="shared" si="414"/>
        <v/>
      </c>
      <c r="HY141" s="139" t="str">
        <f t="shared" si="415"/>
        <v xml:space="preserve">Grey - Duplex_25 Gbps_20 km </v>
      </c>
      <c r="HZ141" s="233" t="str">
        <f t="shared" si="416"/>
        <v/>
      </c>
      <c r="IA141" s="233" t="str">
        <f t="shared" si="417"/>
        <v/>
      </c>
      <c r="IB141" s="233" t="str">
        <f t="shared" si="418"/>
        <v/>
      </c>
      <c r="IC141" s="233" t="str">
        <f t="shared" si="419"/>
        <v/>
      </c>
      <c r="ID141" s="233" t="str">
        <f t="shared" si="420"/>
        <v/>
      </c>
      <c r="IE141" s="233" t="str">
        <f t="shared" si="421"/>
        <v/>
      </c>
      <c r="IF141" s="233" t="str">
        <f t="shared" si="422"/>
        <v/>
      </c>
      <c r="IG141" s="233" t="str">
        <f t="shared" si="423"/>
        <v/>
      </c>
      <c r="IH141" s="233" t="str">
        <f t="shared" si="424"/>
        <v/>
      </c>
      <c r="II141" s="233" t="str">
        <f t="shared" si="425"/>
        <v/>
      </c>
      <c r="IJ141" s="233" t="str">
        <f t="shared" si="426"/>
        <v/>
      </c>
      <c r="IL141" s="139" t="str">
        <f t="shared" si="427"/>
        <v xml:space="preserve">Grey - Duplex_25 Gbps_20 km </v>
      </c>
      <c r="IM141" s="233" t="str">
        <f t="shared" si="428"/>
        <v/>
      </c>
      <c r="IN141" s="233" t="str">
        <f t="shared" si="429"/>
        <v/>
      </c>
      <c r="IO141" s="233" t="str">
        <f t="shared" si="430"/>
        <v/>
      </c>
      <c r="IP141" s="233" t="str">
        <f t="shared" si="431"/>
        <v/>
      </c>
      <c r="IQ141" s="233" t="str">
        <f t="shared" si="432"/>
        <v/>
      </c>
      <c r="IR141" s="233" t="str">
        <f t="shared" si="433"/>
        <v/>
      </c>
      <c r="IS141" s="233" t="str">
        <f t="shared" si="434"/>
        <v/>
      </c>
      <c r="IT141" s="233" t="str">
        <f t="shared" si="435"/>
        <v/>
      </c>
      <c r="IU141" s="233" t="str">
        <f t="shared" si="436"/>
        <v/>
      </c>
      <c r="IV141" s="233" t="str">
        <f t="shared" si="437"/>
        <v/>
      </c>
      <c r="IW141" s="233" t="str">
        <f t="shared" si="438"/>
        <v/>
      </c>
      <c r="IY141" s="139" t="str">
        <f t="shared" si="439"/>
        <v xml:space="preserve">Grey - Duplex_25 Gbps_20 km </v>
      </c>
      <c r="IZ141" s="233" t="str">
        <f t="shared" si="440"/>
        <v/>
      </c>
      <c r="JA141" s="233" t="str">
        <f t="shared" si="441"/>
        <v/>
      </c>
      <c r="JB141" s="233" t="str">
        <f t="shared" si="442"/>
        <v/>
      </c>
      <c r="JC141" s="233" t="str">
        <f t="shared" si="443"/>
        <v/>
      </c>
      <c r="JD141" s="233" t="str">
        <f t="shared" si="444"/>
        <v/>
      </c>
      <c r="JE141" s="233" t="str">
        <f t="shared" si="445"/>
        <v/>
      </c>
      <c r="JF141" s="233" t="str">
        <f t="shared" si="446"/>
        <v/>
      </c>
      <c r="JG141" s="233" t="str">
        <f t="shared" si="447"/>
        <v/>
      </c>
      <c r="JH141" s="233" t="str">
        <f t="shared" si="448"/>
        <v/>
      </c>
      <c r="JI141" s="233" t="str">
        <f t="shared" si="449"/>
        <v/>
      </c>
      <c r="JJ141" s="233" t="str">
        <f t="shared" si="450"/>
        <v/>
      </c>
    </row>
    <row r="142" spans="1:270">
      <c r="A142" s="218" t="s">
        <v>85</v>
      </c>
      <c r="B142" s="139" t="str">
        <f>'DML EML split'!B142</f>
        <v>Grey - BiDi_25 Gbps_20 km</v>
      </c>
      <c r="C142" s="210">
        <f>Fronthaul!C98</f>
        <v>0</v>
      </c>
      <c r="D142" s="210">
        <f>Fronthaul!D98</f>
        <v>0</v>
      </c>
      <c r="E142" s="210">
        <f>Fronthaul!E98</f>
        <v>0</v>
      </c>
      <c r="F142" s="210">
        <f>Fronthaul!F98</f>
        <v>0</v>
      </c>
      <c r="G142" s="210">
        <f>Fronthaul!G98</f>
        <v>0</v>
      </c>
      <c r="H142" s="210">
        <f>Fronthaul!H98</f>
        <v>0</v>
      </c>
      <c r="I142" s="210">
        <f>Fronthaul!I98</f>
        <v>0</v>
      </c>
      <c r="J142" s="210">
        <f>Fronthaul!J98</f>
        <v>0</v>
      </c>
      <c r="K142" s="210">
        <f>Fronthaul!K98</f>
        <v>0</v>
      </c>
      <c r="L142" s="210">
        <f>Fronthaul!L98</f>
        <v>0</v>
      </c>
      <c r="M142" s="210">
        <f>Fronthaul!M98</f>
        <v>0</v>
      </c>
      <c r="O142" s="139" t="str">
        <f t="shared" si="329"/>
        <v>Grey - BiDi_25 Gbps_20 km</v>
      </c>
      <c r="P142" s="210">
        <f>Fronthaul!C131</f>
        <v>801.5</v>
      </c>
      <c r="Q142" s="210">
        <f>Fronthaul!D131</f>
        <v>136618.5</v>
      </c>
      <c r="R142" s="210">
        <f>Fronthaul!E131</f>
        <v>0</v>
      </c>
      <c r="S142" s="210">
        <f>Fronthaul!F131</f>
        <v>0</v>
      </c>
      <c r="T142" s="210">
        <f>Fronthaul!G131</f>
        <v>0</v>
      </c>
      <c r="U142" s="210">
        <f>Fronthaul!H131</f>
        <v>0</v>
      </c>
      <c r="V142" s="210">
        <f>Fronthaul!I131</f>
        <v>0</v>
      </c>
      <c r="W142" s="210">
        <f>Fronthaul!J131</f>
        <v>0</v>
      </c>
      <c r="X142" s="210">
        <f>Fronthaul!K131</f>
        <v>0</v>
      </c>
      <c r="Y142" s="210">
        <f>Fronthaul!L131</f>
        <v>0</v>
      </c>
      <c r="Z142" s="210">
        <f>Fronthaul!M131</f>
        <v>0</v>
      </c>
      <c r="AB142" s="139" t="str">
        <f t="shared" si="330"/>
        <v>Grey - BiDi_25 Gbps_20 km</v>
      </c>
      <c r="AC142" s="210">
        <f>Fronthaul!C65</f>
        <v>0</v>
      </c>
      <c r="AD142" s="210">
        <f>Fronthaul!D65</f>
        <v>0</v>
      </c>
      <c r="AE142" s="210">
        <f>Fronthaul!E65</f>
        <v>0</v>
      </c>
      <c r="AF142" s="210">
        <f>Fronthaul!F65</f>
        <v>0</v>
      </c>
      <c r="AG142" s="210">
        <f>Fronthaul!G65</f>
        <v>0</v>
      </c>
      <c r="AH142" s="210">
        <f>Fronthaul!H65</f>
        <v>0</v>
      </c>
      <c r="AI142" s="210">
        <f>Fronthaul!I65</f>
        <v>0</v>
      </c>
      <c r="AJ142" s="210">
        <f>Fronthaul!J65</f>
        <v>0</v>
      </c>
      <c r="AK142" s="210">
        <f>Fronthaul!K65</f>
        <v>0</v>
      </c>
      <c r="AL142" s="210">
        <f>Fronthaul!L65</f>
        <v>0</v>
      </c>
      <c r="AM142" s="210">
        <f>Fronthaul!M65</f>
        <v>0</v>
      </c>
      <c r="AO142" s="139" t="str">
        <f t="shared" si="331"/>
        <v>Grey - BiDi_25 Gbps_20 km</v>
      </c>
      <c r="AP142" s="210">
        <f>Fronthaul!C164</f>
        <v>0</v>
      </c>
      <c r="AQ142" s="210">
        <f>Fronthaul!D164</f>
        <v>0</v>
      </c>
      <c r="AR142" s="210">
        <f>Fronthaul!E164</f>
        <v>0</v>
      </c>
      <c r="AS142" s="210">
        <f>Fronthaul!F164</f>
        <v>0</v>
      </c>
      <c r="AT142" s="210">
        <f>Fronthaul!G164</f>
        <v>0</v>
      </c>
      <c r="AU142" s="210">
        <f>Fronthaul!H164</f>
        <v>0</v>
      </c>
      <c r="AV142" s="210">
        <f>Fronthaul!I164</f>
        <v>0</v>
      </c>
      <c r="AW142" s="210">
        <f>Fronthaul!J164</f>
        <v>0</v>
      </c>
      <c r="AX142" s="210">
        <f>Fronthaul!K164</f>
        <v>0</v>
      </c>
      <c r="AY142" s="210">
        <f>Fronthaul!L164</f>
        <v>0</v>
      </c>
      <c r="AZ142" s="210">
        <f>Fronthaul!M164</f>
        <v>0</v>
      </c>
      <c r="BB142" s="139" t="str">
        <f t="shared" si="332"/>
        <v>Grey - BiDi_25 Gbps_20 km</v>
      </c>
      <c r="BC142" s="210">
        <f>Fronthaul!C197</f>
        <v>0</v>
      </c>
      <c r="BD142" s="210">
        <f>Fronthaul!D197</f>
        <v>0</v>
      </c>
      <c r="BE142" s="210">
        <f>Fronthaul!E197</f>
        <v>0</v>
      </c>
      <c r="BF142" s="210">
        <f>Fronthaul!F197</f>
        <v>0</v>
      </c>
      <c r="BG142" s="210">
        <f>Fronthaul!G197</f>
        <v>0</v>
      </c>
      <c r="BH142" s="210">
        <f>Fronthaul!H197</f>
        <v>0</v>
      </c>
      <c r="BI142" s="210">
        <f>Fronthaul!I197</f>
        <v>0</v>
      </c>
      <c r="BJ142" s="210">
        <f>Fronthaul!J197</f>
        <v>0</v>
      </c>
      <c r="BK142" s="210">
        <f>Fronthaul!K197</f>
        <v>0</v>
      </c>
      <c r="BL142" s="210">
        <f>Fronthaul!L197</f>
        <v>0</v>
      </c>
      <c r="BM142" s="210">
        <f>Fronthaul!M197</f>
        <v>0</v>
      </c>
      <c r="BO142" s="139" t="str">
        <f t="shared" si="333"/>
        <v>Grey - BiDi_25 Gbps_20 km</v>
      </c>
      <c r="BP142" s="272"/>
      <c r="BQ142" s="272"/>
      <c r="BR142" s="272"/>
      <c r="BS142" s="272"/>
      <c r="BT142" s="272"/>
      <c r="BU142" s="272"/>
      <c r="BV142" s="272"/>
      <c r="BW142" s="272"/>
      <c r="BX142" s="272"/>
      <c r="BY142" s="272"/>
      <c r="BZ142" s="272"/>
      <c r="CB142" s="139" t="str">
        <f t="shared" si="334"/>
        <v>Grey - BiDi_25 Gbps_20 km</v>
      </c>
      <c r="CC142" s="272"/>
      <c r="CD142" s="272"/>
      <c r="CE142" s="272"/>
      <c r="CF142" s="272"/>
      <c r="CG142" s="272"/>
      <c r="CH142" s="272"/>
      <c r="CI142" s="272"/>
      <c r="CJ142" s="272"/>
      <c r="CK142" s="272"/>
      <c r="CL142" s="272"/>
      <c r="CM142" s="272"/>
      <c r="CN142" s="214"/>
      <c r="CP142" s="270"/>
      <c r="CQ142" s="270"/>
      <c r="CR142" s="301"/>
      <c r="CS142" s="295"/>
      <c r="CT142" s="270"/>
      <c r="CU142" s="301"/>
      <c r="CV142" s="295"/>
      <c r="CW142" s="270"/>
      <c r="CX142" s="278"/>
      <c r="CY142" s="285">
        <v>2</v>
      </c>
      <c r="CZ142" s="265">
        <v>0</v>
      </c>
      <c r="DA142" s="279">
        <v>1</v>
      </c>
      <c r="DB142" s="284"/>
      <c r="DC142" s="270"/>
      <c r="DD142" s="301"/>
      <c r="DE142" s="295"/>
      <c r="DF142" s="270"/>
      <c r="DG142" s="278"/>
      <c r="DH142" s="284"/>
      <c r="DI142" s="270"/>
      <c r="DJ142" s="270"/>
      <c r="DL142" s="139" t="str">
        <f t="shared" si="312"/>
        <v>Grey - BiDi_25 Gbps_20 km</v>
      </c>
      <c r="DM142" s="210">
        <f t="shared" si="335"/>
        <v>0</v>
      </c>
      <c r="DN142" s="210">
        <f t="shared" si="336"/>
        <v>0</v>
      </c>
      <c r="DO142" s="210">
        <f t="shared" si="337"/>
        <v>0</v>
      </c>
      <c r="DP142" s="210">
        <f t="shared" si="338"/>
        <v>0</v>
      </c>
      <c r="DQ142" s="210">
        <f t="shared" si="339"/>
        <v>0</v>
      </c>
      <c r="DR142" s="210">
        <f t="shared" si="340"/>
        <v>0</v>
      </c>
      <c r="DS142" s="210">
        <f t="shared" si="341"/>
        <v>0</v>
      </c>
      <c r="DT142" s="210">
        <f t="shared" si="342"/>
        <v>0</v>
      </c>
      <c r="DU142" s="210">
        <f t="shared" si="343"/>
        <v>0</v>
      </c>
      <c r="DV142" s="210">
        <f t="shared" si="344"/>
        <v>0</v>
      </c>
      <c r="DW142" s="210">
        <f t="shared" si="345"/>
        <v>0</v>
      </c>
      <c r="DY142" s="139" t="str">
        <f t="shared" si="313"/>
        <v>Grey - BiDi_25 Gbps_20 km</v>
      </c>
      <c r="DZ142" s="210">
        <f t="shared" si="346"/>
        <v>0</v>
      </c>
      <c r="EA142" s="210">
        <f t="shared" si="347"/>
        <v>0</v>
      </c>
      <c r="EB142" s="210">
        <f t="shared" si="348"/>
        <v>0</v>
      </c>
      <c r="EC142" s="210">
        <f t="shared" si="349"/>
        <v>0</v>
      </c>
      <c r="ED142" s="210">
        <f t="shared" si="350"/>
        <v>0</v>
      </c>
      <c r="EE142" s="210">
        <f t="shared" si="351"/>
        <v>0</v>
      </c>
      <c r="EF142" s="210">
        <f t="shared" si="352"/>
        <v>0</v>
      </c>
      <c r="EG142" s="210">
        <f t="shared" si="353"/>
        <v>0</v>
      </c>
      <c r="EH142" s="210">
        <f t="shared" si="354"/>
        <v>0</v>
      </c>
      <c r="EI142" s="210">
        <f t="shared" si="355"/>
        <v>0</v>
      </c>
      <c r="EJ142" s="210">
        <f t="shared" si="356"/>
        <v>0</v>
      </c>
      <c r="EL142" s="139" t="str">
        <f t="shared" si="314"/>
        <v>Grey - BiDi_25 Gbps_20 km</v>
      </c>
      <c r="EM142" s="210">
        <f t="shared" si="357"/>
        <v>0</v>
      </c>
      <c r="EN142" s="210">
        <f t="shared" si="358"/>
        <v>0</v>
      </c>
      <c r="EO142" s="210">
        <f t="shared" si="359"/>
        <v>0</v>
      </c>
      <c r="EP142" s="210">
        <f t="shared" si="360"/>
        <v>0</v>
      </c>
      <c r="EQ142" s="210">
        <f t="shared" si="361"/>
        <v>0</v>
      </c>
      <c r="ER142" s="210">
        <f t="shared" si="362"/>
        <v>0</v>
      </c>
      <c r="ES142" s="210">
        <f t="shared" si="363"/>
        <v>0</v>
      </c>
      <c r="ET142" s="210">
        <f t="shared" si="364"/>
        <v>0</v>
      </c>
      <c r="EU142" s="210">
        <f t="shared" si="365"/>
        <v>0</v>
      </c>
      <c r="EV142" s="210">
        <f t="shared" si="366"/>
        <v>0</v>
      </c>
      <c r="EW142" s="210">
        <f t="shared" si="367"/>
        <v>0</v>
      </c>
      <c r="EY142" s="139" t="str">
        <f t="shared" si="368"/>
        <v>Grey - BiDi_25 Gbps_20 km</v>
      </c>
      <c r="EZ142" s="210">
        <f t="shared" si="318"/>
        <v>0</v>
      </c>
      <c r="FA142" s="210">
        <f t="shared" si="319"/>
        <v>0</v>
      </c>
      <c r="FB142" s="210">
        <f t="shared" si="320"/>
        <v>0</v>
      </c>
      <c r="FC142" s="210">
        <f t="shared" si="321"/>
        <v>0</v>
      </c>
      <c r="FD142" s="210">
        <f t="shared" si="322"/>
        <v>0</v>
      </c>
      <c r="FE142" s="210">
        <f t="shared" si="323"/>
        <v>0</v>
      </c>
      <c r="FF142" s="210">
        <f t="shared" si="324"/>
        <v>0</v>
      </c>
      <c r="FG142" s="210">
        <f t="shared" si="325"/>
        <v>0</v>
      </c>
      <c r="FH142" s="210">
        <f t="shared" si="326"/>
        <v>0</v>
      </c>
      <c r="FI142" s="210">
        <f t="shared" si="327"/>
        <v>0</v>
      </c>
      <c r="FJ142" s="210">
        <f t="shared" si="328"/>
        <v>0</v>
      </c>
      <c r="FL142" s="139" t="str">
        <f t="shared" si="315"/>
        <v>Grey - BiDi_25 Gbps_20 km</v>
      </c>
      <c r="FM142" s="233">
        <f t="shared" si="369"/>
        <v>0</v>
      </c>
      <c r="FN142" s="233">
        <f t="shared" si="370"/>
        <v>0</v>
      </c>
      <c r="FO142" s="233">
        <f t="shared" si="371"/>
        <v>0</v>
      </c>
      <c r="FP142" s="233">
        <f t="shared" si="372"/>
        <v>0</v>
      </c>
      <c r="FQ142" s="233">
        <f t="shared" si="373"/>
        <v>0</v>
      </c>
      <c r="FR142" s="233">
        <f t="shared" si="374"/>
        <v>0</v>
      </c>
      <c r="FS142" s="233">
        <f t="shared" si="375"/>
        <v>0</v>
      </c>
      <c r="FT142" s="233">
        <f t="shared" si="376"/>
        <v>0</v>
      </c>
      <c r="FU142" s="233">
        <f t="shared" si="377"/>
        <v>0</v>
      </c>
      <c r="FV142" s="233">
        <f t="shared" si="378"/>
        <v>0</v>
      </c>
      <c r="FW142" s="233">
        <f t="shared" si="379"/>
        <v>0</v>
      </c>
      <c r="FY142" s="139" t="str">
        <f t="shared" si="316"/>
        <v>Grey - BiDi_25 Gbps_20 km</v>
      </c>
      <c r="FZ142" s="233">
        <f t="shared" si="380"/>
        <v>0</v>
      </c>
      <c r="GA142" s="233">
        <f t="shared" si="381"/>
        <v>0</v>
      </c>
      <c r="GB142" s="233">
        <f t="shared" si="382"/>
        <v>0</v>
      </c>
      <c r="GC142" s="233">
        <f t="shared" si="383"/>
        <v>0</v>
      </c>
      <c r="GD142" s="233">
        <f t="shared" si="384"/>
        <v>0</v>
      </c>
      <c r="GE142" s="233">
        <f t="shared" si="385"/>
        <v>0</v>
      </c>
      <c r="GF142" s="233">
        <f t="shared" si="386"/>
        <v>0</v>
      </c>
      <c r="GG142" s="233">
        <f t="shared" si="387"/>
        <v>0</v>
      </c>
      <c r="GH142" s="233">
        <f t="shared" si="388"/>
        <v>0</v>
      </c>
      <c r="GI142" s="233">
        <f t="shared" si="389"/>
        <v>0</v>
      </c>
      <c r="GJ142" s="233">
        <f t="shared" si="390"/>
        <v>0</v>
      </c>
      <c r="GL142" s="139" t="str">
        <f t="shared" si="317"/>
        <v>Grey - BiDi_25 Gbps_20 km</v>
      </c>
      <c r="GM142" s="310">
        <f t="shared" si="391"/>
        <v>0</v>
      </c>
      <c r="GN142" s="310">
        <f t="shared" si="392"/>
        <v>0</v>
      </c>
      <c r="GO142" s="310">
        <f t="shared" si="393"/>
        <v>0</v>
      </c>
      <c r="GP142" s="310">
        <f t="shared" si="394"/>
        <v>0</v>
      </c>
      <c r="GQ142" s="310">
        <f t="shared" si="395"/>
        <v>0</v>
      </c>
      <c r="GR142" s="310">
        <f t="shared" si="396"/>
        <v>0</v>
      </c>
      <c r="GS142" s="310">
        <f t="shared" si="397"/>
        <v>0</v>
      </c>
      <c r="GT142" s="310">
        <f t="shared" si="398"/>
        <v>0</v>
      </c>
      <c r="GU142" s="310">
        <f t="shared" si="399"/>
        <v>0</v>
      </c>
      <c r="GV142" s="310">
        <f t="shared" si="400"/>
        <v>0</v>
      </c>
      <c r="GW142" s="310">
        <f t="shared" si="401"/>
        <v>0</v>
      </c>
      <c r="GY142" s="139" t="str">
        <f t="shared" si="402"/>
        <v>Grey - BiDi_25 Gbps_20 km</v>
      </c>
      <c r="GZ142" s="307" t="str">
        <f>IF(EZ142=0,"",($HE$5*10^-6*Fronthaul!P233*'Lenses &amp; detectors'!EZ142))</f>
        <v/>
      </c>
      <c r="HA142" s="307" t="str">
        <f>IF(FA142=0,"",($HE$5*10^-6*Fronthaul!Q233*'Lenses &amp; detectors'!FA142))</f>
        <v/>
      </c>
      <c r="HB142" s="307" t="str">
        <f>IF(FB142=0,"",($HE$5*10^-6*Fronthaul!R233*'Lenses &amp; detectors'!FB142))</f>
        <v/>
      </c>
      <c r="HC142" s="307" t="str">
        <f>IF(FC142=0,"",($HE$5*10^-6*Fronthaul!S233*'Lenses &amp; detectors'!FC142))</f>
        <v/>
      </c>
      <c r="HD142" s="307" t="str">
        <f>IF(FD142=0,"",($HE$5*10^-6*Fronthaul!T233*'Lenses &amp; detectors'!FD142))</f>
        <v/>
      </c>
      <c r="HE142" s="307" t="str">
        <f>IF(FE142=0,"",($HE$5*10^-6*Fronthaul!U233*'Lenses &amp; detectors'!FE142))</f>
        <v/>
      </c>
      <c r="HF142" s="307" t="str">
        <f>IF(FF142=0,"",($HE$5*10^-6*Fronthaul!V233*'Lenses &amp; detectors'!FF142))</f>
        <v/>
      </c>
      <c r="HG142" s="307" t="str">
        <f>IF(FG142=0,"",($HE$5*10^-6*Fronthaul!W233*'Lenses &amp; detectors'!FG142))</f>
        <v/>
      </c>
      <c r="HH142" s="307" t="str">
        <f>IF(FH142=0,"",($HE$5*10^-6*Fronthaul!X233*'Lenses &amp; detectors'!FH142))</f>
        <v/>
      </c>
      <c r="HI142" s="307" t="str">
        <f>IF(FI142=0,"",($HE$5*10^-6*Fronthaul!Y233*'Lenses &amp; detectors'!FI142))</f>
        <v/>
      </c>
      <c r="HJ142" s="307" t="str">
        <f>IF(FJ142=0,"",($HE$5*10^-6*Fronthaul!Z233*'Lenses &amp; detectors'!FJ142))</f>
        <v/>
      </c>
      <c r="HL142" s="139" t="str">
        <f t="shared" si="403"/>
        <v>Grey - BiDi_25 Gbps_20 km</v>
      </c>
      <c r="HM142" s="233" t="str">
        <f t="shared" si="404"/>
        <v/>
      </c>
      <c r="HN142" s="233" t="str">
        <f t="shared" si="405"/>
        <v/>
      </c>
      <c r="HO142" s="233" t="str">
        <f t="shared" si="406"/>
        <v/>
      </c>
      <c r="HP142" s="233" t="str">
        <f t="shared" si="407"/>
        <v/>
      </c>
      <c r="HQ142" s="233" t="str">
        <f t="shared" si="408"/>
        <v/>
      </c>
      <c r="HR142" s="233" t="str">
        <f t="shared" si="409"/>
        <v/>
      </c>
      <c r="HS142" s="233" t="str">
        <f t="shared" si="410"/>
        <v/>
      </c>
      <c r="HT142" s="233" t="str">
        <f t="shared" si="411"/>
        <v/>
      </c>
      <c r="HU142" s="233" t="str">
        <f t="shared" si="412"/>
        <v/>
      </c>
      <c r="HV142" s="233" t="str">
        <f t="shared" si="413"/>
        <v/>
      </c>
      <c r="HW142" s="233" t="str">
        <f t="shared" si="414"/>
        <v/>
      </c>
      <c r="HY142" s="139" t="str">
        <f t="shared" si="415"/>
        <v>Grey - BiDi_25 Gbps_20 km</v>
      </c>
      <c r="HZ142" s="233" t="str">
        <f t="shared" si="416"/>
        <v/>
      </c>
      <c r="IA142" s="233" t="str">
        <f t="shared" si="417"/>
        <v/>
      </c>
      <c r="IB142" s="233" t="str">
        <f t="shared" si="418"/>
        <v/>
      </c>
      <c r="IC142" s="233" t="str">
        <f t="shared" si="419"/>
        <v/>
      </c>
      <c r="ID142" s="233" t="str">
        <f t="shared" si="420"/>
        <v/>
      </c>
      <c r="IE142" s="233" t="str">
        <f t="shared" si="421"/>
        <v/>
      </c>
      <c r="IF142" s="233" t="str">
        <f t="shared" si="422"/>
        <v/>
      </c>
      <c r="IG142" s="233" t="str">
        <f t="shared" si="423"/>
        <v/>
      </c>
      <c r="IH142" s="233" t="str">
        <f t="shared" si="424"/>
        <v/>
      </c>
      <c r="II142" s="233" t="str">
        <f t="shared" si="425"/>
        <v/>
      </c>
      <c r="IJ142" s="233" t="str">
        <f t="shared" si="426"/>
        <v/>
      </c>
      <c r="IL142" s="139" t="str">
        <f t="shared" si="427"/>
        <v>Grey - BiDi_25 Gbps_20 km</v>
      </c>
      <c r="IM142" s="233" t="str">
        <f t="shared" si="428"/>
        <v/>
      </c>
      <c r="IN142" s="233" t="str">
        <f t="shared" si="429"/>
        <v/>
      </c>
      <c r="IO142" s="233" t="str">
        <f t="shared" si="430"/>
        <v/>
      </c>
      <c r="IP142" s="233" t="str">
        <f t="shared" si="431"/>
        <v/>
      </c>
      <c r="IQ142" s="233" t="str">
        <f t="shared" si="432"/>
        <v/>
      </c>
      <c r="IR142" s="233" t="str">
        <f t="shared" si="433"/>
        <v/>
      </c>
      <c r="IS142" s="233" t="str">
        <f t="shared" si="434"/>
        <v/>
      </c>
      <c r="IT142" s="233" t="str">
        <f t="shared" si="435"/>
        <v/>
      </c>
      <c r="IU142" s="233" t="str">
        <f t="shared" si="436"/>
        <v/>
      </c>
      <c r="IV142" s="233" t="str">
        <f t="shared" si="437"/>
        <v/>
      </c>
      <c r="IW142" s="233" t="str">
        <f t="shared" si="438"/>
        <v/>
      </c>
      <c r="IY142" s="139" t="str">
        <f t="shared" si="439"/>
        <v>Grey - BiDi_25 Gbps_20 km</v>
      </c>
      <c r="IZ142" s="233" t="str">
        <f t="shared" si="440"/>
        <v/>
      </c>
      <c r="JA142" s="233" t="str">
        <f t="shared" si="441"/>
        <v/>
      </c>
      <c r="JB142" s="233" t="str">
        <f t="shared" si="442"/>
        <v/>
      </c>
      <c r="JC142" s="233" t="str">
        <f t="shared" si="443"/>
        <v/>
      </c>
      <c r="JD142" s="233" t="str">
        <f t="shared" si="444"/>
        <v/>
      </c>
      <c r="JE142" s="233" t="str">
        <f t="shared" si="445"/>
        <v/>
      </c>
      <c r="JF142" s="233" t="str">
        <f t="shared" si="446"/>
        <v/>
      </c>
      <c r="JG142" s="233" t="str">
        <f t="shared" si="447"/>
        <v/>
      </c>
      <c r="JH142" s="233" t="str">
        <f t="shared" si="448"/>
        <v/>
      </c>
      <c r="JI142" s="233" t="str">
        <f t="shared" si="449"/>
        <v/>
      </c>
      <c r="JJ142" s="233" t="str">
        <f t="shared" si="450"/>
        <v/>
      </c>
    </row>
    <row r="143" spans="1:270">
      <c r="A143" s="218" t="s">
        <v>85</v>
      </c>
      <c r="B143" s="139" t="str">
        <f>'DML EML split'!B143</f>
        <v>Grey - All_50 Gbps_10 km</v>
      </c>
      <c r="C143" s="210">
        <f>Fronthaul!C99</f>
        <v>0</v>
      </c>
      <c r="D143" s="210">
        <f>Fronthaul!D99</f>
        <v>0</v>
      </c>
      <c r="E143" s="210">
        <f>Fronthaul!E99</f>
        <v>0</v>
      </c>
      <c r="F143" s="210">
        <f>Fronthaul!F99</f>
        <v>0</v>
      </c>
      <c r="G143" s="210">
        <f>Fronthaul!G99</f>
        <v>0</v>
      </c>
      <c r="H143" s="210">
        <f>Fronthaul!H99</f>
        <v>0</v>
      </c>
      <c r="I143" s="210">
        <f>Fronthaul!I99</f>
        <v>0</v>
      </c>
      <c r="J143" s="210">
        <f>Fronthaul!J99</f>
        <v>0</v>
      </c>
      <c r="K143" s="210">
        <f>Fronthaul!K99</f>
        <v>0</v>
      </c>
      <c r="L143" s="210">
        <f>Fronthaul!L99</f>
        <v>0</v>
      </c>
      <c r="M143" s="210">
        <f>Fronthaul!M99</f>
        <v>0</v>
      </c>
      <c r="O143" s="139" t="str">
        <f t="shared" si="329"/>
        <v>Grey - All_50 Gbps_10 km</v>
      </c>
      <c r="P143" s="210">
        <f>Fronthaul!C132</f>
        <v>0</v>
      </c>
      <c r="Q143" s="210">
        <f>Fronthaul!D132</f>
        <v>0</v>
      </c>
      <c r="R143" s="210">
        <f>Fronthaul!E132</f>
        <v>0</v>
      </c>
      <c r="S143" s="210">
        <f>Fronthaul!F132</f>
        <v>0</v>
      </c>
      <c r="T143" s="210">
        <f>Fronthaul!G132</f>
        <v>0</v>
      </c>
      <c r="U143" s="210">
        <f>Fronthaul!H132</f>
        <v>0</v>
      </c>
      <c r="V143" s="210">
        <f>Fronthaul!I132</f>
        <v>0</v>
      </c>
      <c r="W143" s="210">
        <f>Fronthaul!J132</f>
        <v>0</v>
      </c>
      <c r="X143" s="210">
        <f>Fronthaul!K132</f>
        <v>0</v>
      </c>
      <c r="Y143" s="210">
        <f>Fronthaul!L132</f>
        <v>0</v>
      </c>
      <c r="Z143" s="210">
        <f>Fronthaul!M132</f>
        <v>0</v>
      </c>
      <c r="AB143" s="139" t="str">
        <f t="shared" si="330"/>
        <v>Grey - All_50 Gbps_10 km</v>
      </c>
      <c r="AC143" s="210">
        <f>Fronthaul!C66</f>
        <v>0</v>
      </c>
      <c r="AD143" s="210">
        <f>Fronthaul!D66</f>
        <v>0</v>
      </c>
      <c r="AE143" s="210">
        <f>Fronthaul!E66</f>
        <v>0</v>
      </c>
      <c r="AF143" s="210">
        <f>Fronthaul!F66</f>
        <v>0</v>
      </c>
      <c r="AG143" s="210">
        <f>Fronthaul!G66</f>
        <v>0</v>
      </c>
      <c r="AH143" s="210">
        <f>Fronthaul!H66</f>
        <v>0</v>
      </c>
      <c r="AI143" s="210">
        <f>Fronthaul!I66</f>
        <v>0</v>
      </c>
      <c r="AJ143" s="210">
        <f>Fronthaul!J66</f>
        <v>0</v>
      </c>
      <c r="AK143" s="210">
        <f>Fronthaul!K66</f>
        <v>0</v>
      </c>
      <c r="AL143" s="210">
        <f>Fronthaul!L66</f>
        <v>0</v>
      </c>
      <c r="AM143" s="210">
        <f>Fronthaul!M66</f>
        <v>0</v>
      </c>
      <c r="AO143" s="139" t="str">
        <f t="shared" si="331"/>
        <v>Grey - All_50 Gbps_10 km</v>
      </c>
      <c r="AP143" s="210">
        <f>Fronthaul!C165</f>
        <v>0</v>
      </c>
      <c r="AQ143" s="210">
        <f>Fronthaul!D165</f>
        <v>0</v>
      </c>
      <c r="AR143" s="210">
        <f>Fronthaul!E165</f>
        <v>0</v>
      </c>
      <c r="AS143" s="210">
        <f>Fronthaul!F165</f>
        <v>0</v>
      </c>
      <c r="AT143" s="210">
        <f>Fronthaul!G165</f>
        <v>0</v>
      </c>
      <c r="AU143" s="210">
        <f>Fronthaul!H165</f>
        <v>0</v>
      </c>
      <c r="AV143" s="210">
        <f>Fronthaul!I165</f>
        <v>0</v>
      </c>
      <c r="AW143" s="210">
        <f>Fronthaul!J165</f>
        <v>0</v>
      </c>
      <c r="AX143" s="210">
        <f>Fronthaul!K165</f>
        <v>0</v>
      </c>
      <c r="AY143" s="210">
        <f>Fronthaul!L165</f>
        <v>0</v>
      </c>
      <c r="AZ143" s="210">
        <f>Fronthaul!M165</f>
        <v>0</v>
      </c>
      <c r="BB143" s="139" t="str">
        <f t="shared" si="332"/>
        <v>Grey - All_50 Gbps_10 km</v>
      </c>
      <c r="BC143" s="210">
        <f>Fronthaul!C198</f>
        <v>0</v>
      </c>
      <c r="BD143" s="210">
        <f>Fronthaul!D198</f>
        <v>0</v>
      </c>
      <c r="BE143" s="210">
        <f>Fronthaul!E198</f>
        <v>0</v>
      </c>
      <c r="BF143" s="210">
        <f>Fronthaul!F198</f>
        <v>0</v>
      </c>
      <c r="BG143" s="210">
        <f>Fronthaul!G198</f>
        <v>0</v>
      </c>
      <c r="BH143" s="210">
        <f>Fronthaul!H198</f>
        <v>0</v>
      </c>
      <c r="BI143" s="210">
        <f>Fronthaul!I198</f>
        <v>0</v>
      </c>
      <c r="BJ143" s="210">
        <f>Fronthaul!J198</f>
        <v>0</v>
      </c>
      <c r="BK143" s="210">
        <f>Fronthaul!K198</f>
        <v>0</v>
      </c>
      <c r="BL143" s="210">
        <f>Fronthaul!L198</f>
        <v>0</v>
      </c>
      <c r="BM143" s="210">
        <f>Fronthaul!M198</f>
        <v>0</v>
      </c>
      <c r="BO143" s="139" t="str">
        <f t="shared" si="333"/>
        <v>Grey - All_50 Gbps_10 km</v>
      </c>
      <c r="BP143" s="272"/>
      <c r="BQ143" s="272"/>
      <c r="BR143" s="272"/>
      <c r="BS143" s="272"/>
      <c r="BT143" s="272"/>
      <c r="BU143" s="272"/>
      <c r="BV143" s="272"/>
      <c r="BW143" s="272"/>
      <c r="BX143" s="272"/>
      <c r="BY143" s="272"/>
      <c r="BZ143" s="272"/>
      <c r="CB143" s="139" t="str">
        <f t="shared" si="334"/>
        <v>Grey - All_50 Gbps_10 km</v>
      </c>
      <c r="CC143" s="272"/>
      <c r="CD143" s="272"/>
      <c r="CE143" s="272"/>
      <c r="CF143" s="272"/>
      <c r="CG143" s="272"/>
      <c r="CH143" s="272"/>
      <c r="CI143" s="272"/>
      <c r="CJ143" s="272"/>
      <c r="CK143" s="272"/>
      <c r="CL143" s="272"/>
      <c r="CM143" s="272"/>
      <c r="CN143" s="214"/>
      <c r="CP143" s="293">
        <v>1</v>
      </c>
      <c r="CQ143" s="265">
        <v>1</v>
      </c>
      <c r="CR143" s="300">
        <v>1</v>
      </c>
      <c r="CS143" s="295"/>
      <c r="CT143" s="270"/>
      <c r="CU143" s="301"/>
      <c r="CV143" s="295"/>
      <c r="CW143" s="270"/>
      <c r="CX143" s="278"/>
      <c r="CY143" s="285">
        <v>2</v>
      </c>
      <c r="CZ143" s="265">
        <v>0</v>
      </c>
      <c r="DA143" s="279">
        <v>1</v>
      </c>
      <c r="DB143" s="284"/>
      <c r="DC143" s="270"/>
      <c r="DD143" s="301"/>
      <c r="DE143" s="295"/>
      <c r="DF143" s="270"/>
      <c r="DG143" s="278"/>
      <c r="DH143" s="284"/>
      <c r="DI143" s="270"/>
      <c r="DJ143" s="270"/>
      <c r="DL143" s="139" t="str">
        <f t="shared" si="312"/>
        <v>Grey - All_50 Gbps_10 km</v>
      </c>
      <c r="DM143" s="210">
        <f t="shared" si="335"/>
        <v>0</v>
      </c>
      <c r="DN143" s="210">
        <f t="shared" si="336"/>
        <v>0</v>
      </c>
      <c r="DO143" s="210">
        <f t="shared" si="337"/>
        <v>0</v>
      </c>
      <c r="DP143" s="210">
        <f t="shared" si="338"/>
        <v>0</v>
      </c>
      <c r="DQ143" s="210">
        <f t="shared" si="339"/>
        <v>0</v>
      </c>
      <c r="DR143" s="210">
        <f t="shared" si="340"/>
        <v>0</v>
      </c>
      <c r="DS143" s="210">
        <f t="shared" si="341"/>
        <v>0</v>
      </c>
      <c r="DT143" s="210">
        <f t="shared" si="342"/>
        <v>0</v>
      </c>
      <c r="DU143" s="210">
        <f t="shared" si="343"/>
        <v>0</v>
      </c>
      <c r="DV143" s="210">
        <f t="shared" si="344"/>
        <v>0</v>
      </c>
      <c r="DW143" s="210">
        <f t="shared" si="345"/>
        <v>0</v>
      </c>
      <c r="DY143" s="139" t="str">
        <f t="shared" si="313"/>
        <v>Grey - All_50 Gbps_10 km</v>
      </c>
      <c r="DZ143" s="210">
        <f t="shared" si="346"/>
        <v>0</v>
      </c>
      <c r="EA143" s="210">
        <f t="shared" si="347"/>
        <v>0</v>
      </c>
      <c r="EB143" s="210">
        <f t="shared" si="348"/>
        <v>0</v>
      </c>
      <c r="EC143" s="210">
        <f t="shared" si="349"/>
        <v>0</v>
      </c>
      <c r="ED143" s="210">
        <f t="shared" si="350"/>
        <v>0</v>
      </c>
      <c r="EE143" s="210">
        <f t="shared" si="351"/>
        <v>0</v>
      </c>
      <c r="EF143" s="210">
        <f t="shared" si="352"/>
        <v>0</v>
      </c>
      <c r="EG143" s="210">
        <f t="shared" si="353"/>
        <v>0</v>
      </c>
      <c r="EH143" s="210">
        <f t="shared" si="354"/>
        <v>0</v>
      </c>
      <c r="EI143" s="210">
        <f t="shared" si="355"/>
        <v>0</v>
      </c>
      <c r="EJ143" s="210">
        <f t="shared" si="356"/>
        <v>0</v>
      </c>
      <c r="EL143" s="139" t="str">
        <f t="shared" si="314"/>
        <v>Grey - All_50 Gbps_10 km</v>
      </c>
      <c r="EM143" s="210">
        <f t="shared" si="357"/>
        <v>0</v>
      </c>
      <c r="EN143" s="210">
        <f t="shared" si="358"/>
        <v>0</v>
      </c>
      <c r="EO143" s="210">
        <f t="shared" si="359"/>
        <v>0</v>
      </c>
      <c r="EP143" s="210">
        <f t="shared" si="360"/>
        <v>0</v>
      </c>
      <c r="EQ143" s="210">
        <f t="shared" si="361"/>
        <v>0</v>
      </c>
      <c r="ER143" s="210">
        <f t="shared" si="362"/>
        <v>0</v>
      </c>
      <c r="ES143" s="210">
        <f t="shared" si="363"/>
        <v>0</v>
      </c>
      <c r="ET143" s="210">
        <f t="shared" si="364"/>
        <v>0</v>
      </c>
      <c r="EU143" s="210">
        <f t="shared" si="365"/>
        <v>0</v>
      </c>
      <c r="EV143" s="210">
        <f t="shared" si="366"/>
        <v>0</v>
      </c>
      <c r="EW143" s="210">
        <f t="shared" si="367"/>
        <v>0</v>
      </c>
      <c r="EY143" s="139" t="str">
        <f t="shared" si="368"/>
        <v>Grey - All_50 Gbps_10 km</v>
      </c>
      <c r="EZ143" s="210">
        <f t="shared" si="318"/>
        <v>0</v>
      </c>
      <c r="FA143" s="210">
        <f t="shared" si="319"/>
        <v>0</v>
      </c>
      <c r="FB143" s="210">
        <f t="shared" si="320"/>
        <v>0</v>
      </c>
      <c r="FC143" s="210">
        <f t="shared" si="321"/>
        <v>0</v>
      </c>
      <c r="FD143" s="210">
        <f t="shared" si="322"/>
        <v>0</v>
      </c>
      <c r="FE143" s="210">
        <f t="shared" si="323"/>
        <v>0</v>
      </c>
      <c r="FF143" s="210">
        <f t="shared" si="324"/>
        <v>0</v>
      </c>
      <c r="FG143" s="210">
        <f t="shared" si="325"/>
        <v>0</v>
      </c>
      <c r="FH143" s="210">
        <f t="shared" si="326"/>
        <v>0</v>
      </c>
      <c r="FI143" s="210">
        <f t="shared" si="327"/>
        <v>0</v>
      </c>
      <c r="FJ143" s="210">
        <f t="shared" si="328"/>
        <v>0</v>
      </c>
      <c r="FL143" s="139" t="str">
        <f t="shared" si="315"/>
        <v>Grey - All_50 Gbps_10 km</v>
      </c>
      <c r="FM143" s="233">
        <f t="shared" si="369"/>
        <v>0</v>
      </c>
      <c r="FN143" s="233">
        <f t="shared" si="370"/>
        <v>0</v>
      </c>
      <c r="FO143" s="233">
        <f t="shared" si="371"/>
        <v>0</v>
      </c>
      <c r="FP143" s="233">
        <f t="shared" si="372"/>
        <v>0</v>
      </c>
      <c r="FQ143" s="233">
        <f t="shared" si="373"/>
        <v>0</v>
      </c>
      <c r="FR143" s="233">
        <f t="shared" si="374"/>
        <v>0</v>
      </c>
      <c r="FS143" s="233">
        <f t="shared" si="375"/>
        <v>0</v>
      </c>
      <c r="FT143" s="233">
        <f t="shared" si="376"/>
        <v>0</v>
      </c>
      <c r="FU143" s="233">
        <f t="shared" si="377"/>
        <v>0</v>
      </c>
      <c r="FV143" s="233">
        <f t="shared" si="378"/>
        <v>0</v>
      </c>
      <c r="FW143" s="233">
        <f t="shared" si="379"/>
        <v>0</v>
      </c>
      <c r="FY143" s="139" t="str">
        <f t="shared" si="316"/>
        <v>Grey - All_50 Gbps_10 km</v>
      </c>
      <c r="FZ143" s="233">
        <f t="shared" si="380"/>
        <v>0</v>
      </c>
      <c r="GA143" s="233">
        <f t="shared" si="381"/>
        <v>0</v>
      </c>
      <c r="GB143" s="233">
        <f t="shared" si="382"/>
        <v>0</v>
      </c>
      <c r="GC143" s="233">
        <f t="shared" si="383"/>
        <v>0</v>
      </c>
      <c r="GD143" s="233">
        <f t="shared" si="384"/>
        <v>0</v>
      </c>
      <c r="GE143" s="233">
        <f t="shared" si="385"/>
        <v>0</v>
      </c>
      <c r="GF143" s="233">
        <f t="shared" si="386"/>
        <v>0</v>
      </c>
      <c r="GG143" s="233">
        <f t="shared" si="387"/>
        <v>0</v>
      </c>
      <c r="GH143" s="233">
        <f t="shared" si="388"/>
        <v>0</v>
      </c>
      <c r="GI143" s="233">
        <f t="shared" si="389"/>
        <v>0</v>
      </c>
      <c r="GJ143" s="233">
        <f t="shared" si="390"/>
        <v>0</v>
      </c>
      <c r="GL143" s="139" t="str">
        <f t="shared" si="317"/>
        <v>Grey - All_50 Gbps_10 km</v>
      </c>
      <c r="GM143" s="310">
        <f t="shared" si="391"/>
        <v>0</v>
      </c>
      <c r="GN143" s="310">
        <f t="shared" si="392"/>
        <v>0</v>
      </c>
      <c r="GO143" s="310">
        <f t="shared" si="393"/>
        <v>0</v>
      </c>
      <c r="GP143" s="310">
        <f t="shared" si="394"/>
        <v>0</v>
      </c>
      <c r="GQ143" s="310">
        <f t="shared" si="395"/>
        <v>0</v>
      </c>
      <c r="GR143" s="310">
        <f t="shared" si="396"/>
        <v>0</v>
      </c>
      <c r="GS143" s="310">
        <f t="shared" si="397"/>
        <v>0</v>
      </c>
      <c r="GT143" s="310">
        <f t="shared" si="398"/>
        <v>0</v>
      </c>
      <c r="GU143" s="310">
        <f t="shared" si="399"/>
        <v>0</v>
      </c>
      <c r="GV143" s="310">
        <f t="shared" si="400"/>
        <v>0</v>
      </c>
      <c r="GW143" s="310">
        <f t="shared" si="401"/>
        <v>0</v>
      </c>
      <c r="GY143" s="139" t="str">
        <f t="shared" si="402"/>
        <v>Grey - All_50 Gbps_10 km</v>
      </c>
      <c r="GZ143" s="307" t="str">
        <f>IF(EZ143=0,"",($HE$5*10^-6*Fronthaul!P234*'Lenses &amp; detectors'!EZ143))</f>
        <v/>
      </c>
      <c r="HA143" s="307" t="str">
        <f>IF(FA143=0,"",($HE$5*10^-6*Fronthaul!Q234*'Lenses &amp; detectors'!FA143))</f>
        <v/>
      </c>
      <c r="HB143" s="307" t="str">
        <f>IF(FB143=0,"",($HE$5*10^-6*Fronthaul!R234*'Lenses &amp; detectors'!FB143))</f>
        <v/>
      </c>
      <c r="HC143" s="307" t="str">
        <f>IF(FC143=0,"",($HE$5*10^-6*Fronthaul!S234*'Lenses &amp; detectors'!FC143))</f>
        <v/>
      </c>
      <c r="HD143" s="307" t="str">
        <f>IF(FD143=0,"",($HE$5*10^-6*Fronthaul!T234*'Lenses &amp; detectors'!FD143))</f>
        <v/>
      </c>
      <c r="HE143" s="307" t="str">
        <f>IF(FE143=0,"",($HE$5*10^-6*Fronthaul!U234*'Lenses &amp; detectors'!FE143))</f>
        <v/>
      </c>
      <c r="HF143" s="307" t="str">
        <f>IF(FF143=0,"",($HE$5*10^-6*Fronthaul!V234*'Lenses &amp; detectors'!FF143))</f>
        <v/>
      </c>
      <c r="HG143" s="307" t="str">
        <f>IF(FG143=0,"",($HE$5*10^-6*Fronthaul!W234*'Lenses &amp; detectors'!FG143))</f>
        <v/>
      </c>
      <c r="HH143" s="307" t="str">
        <f>IF(FH143=0,"",($HE$5*10^-6*Fronthaul!X234*'Lenses &amp; detectors'!FH143))</f>
        <v/>
      </c>
      <c r="HI143" s="307" t="str">
        <f>IF(FI143=0,"",($HE$5*10^-6*Fronthaul!Y234*'Lenses &amp; detectors'!FI143))</f>
        <v/>
      </c>
      <c r="HJ143" s="307" t="str">
        <f>IF(FJ143=0,"",($HE$5*10^-6*Fronthaul!Z234*'Lenses &amp; detectors'!FJ143))</f>
        <v/>
      </c>
      <c r="HL143" s="139" t="str">
        <f t="shared" si="403"/>
        <v>Grey - All_50 Gbps_10 km</v>
      </c>
      <c r="HM143" s="233" t="str">
        <f t="shared" si="404"/>
        <v/>
      </c>
      <c r="HN143" s="233" t="str">
        <f t="shared" si="405"/>
        <v/>
      </c>
      <c r="HO143" s="233" t="str">
        <f t="shared" si="406"/>
        <v/>
      </c>
      <c r="HP143" s="233" t="str">
        <f t="shared" si="407"/>
        <v/>
      </c>
      <c r="HQ143" s="233" t="str">
        <f t="shared" si="408"/>
        <v/>
      </c>
      <c r="HR143" s="233" t="str">
        <f t="shared" si="409"/>
        <v/>
      </c>
      <c r="HS143" s="233" t="str">
        <f t="shared" si="410"/>
        <v/>
      </c>
      <c r="HT143" s="233" t="str">
        <f t="shared" si="411"/>
        <v/>
      </c>
      <c r="HU143" s="233" t="str">
        <f t="shared" si="412"/>
        <v/>
      </c>
      <c r="HV143" s="233" t="str">
        <f t="shared" si="413"/>
        <v/>
      </c>
      <c r="HW143" s="233" t="str">
        <f t="shared" si="414"/>
        <v/>
      </c>
      <c r="HY143" s="139" t="str">
        <f t="shared" si="415"/>
        <v>Grey - All_50 Gbps_10 km</v>
      </c>
      <c r="HZ143" s="233" t="str">
        <f t="shared" si="416"/>
        <v/>
      </c>
      <c r="IA143" s="233" t="str">
        <f t="shared" si="417"/>
        <v/>
      </c>
      <c r="IB143" s="233" t="str">
        <f t="shared" si="418"/>
        <v/>
      </c>
      <c r="IC143" s="233" t="str">
        <f t="shared" si="419"/>
        <v/>
      </c>
      <c r="ID143" s="233" t="str">
        <f t="shared" si="420"/>
        <v/>
      </c>
      <c r="IE143" s="233" t="str">
        <f t="shared" si="421"/>
        <v/>
      </c>
      <c r="IF143" s="233" t="str">
        <f t="shared" si="422"/>
        <v/>
      </c>
      <c r="IG143" s="233" t="str">
        <f t="shared" si="423"/>
        <v/>
      </c>
      <c r="IH143" s="233" t="str">
        <f t="shared" si="424"/>
        <v/>
      </c>
      <c r="II143" s="233" t="str">
        <f t="shared" si="425"/>
        <v/>
      </c>
      <c r="IJ143" s="233" t="str">
        <f t="shared" si="426"/>
        <v/>
      </c>
      <c r="IL143" s="139" t="str">
        <f t="shared" si="427"/>
        <v>Grey - All_50 Gbps_10 km</v>
      </c>
      <c r="IM143" s="233" t="str">
        <f t="shared" si="428"/>
        <v/>
      </c>
      <c r="IN143" s="233" t="str">
        <f t="shared" si="429"/>
        <v/>
      </c>
      <c r="IO143" s="233" t="str">
        <f t="shared" si="430"/>
        <v/>
      </c>
      <c r="IP143" s="233" t="str">
        <f t="shared" si="431"/>
        <v/>
      </c>
      <c r="IQ143" s="233" t="str">
        <f t="shared" si="432"/>
        <v/>
      </c>
      <c r="IR143" s="233" t="str">
        <f t="shared" si="433"/>
        <v/>
      </c>
      <c r="IS143" s="233" t="str">
        <f t="shared" si="434"/>
        <v/>
      </c>
      <c r="IT143" s="233" t="str">
        <f t="shared" si="435"/>
        <v/>
      </c>
      <c r="IU143" s="233" t="str">
        <f t="shared" si="436"/>
        <v/>
      </c>
      <c r="IV143" s="233" t="str">
        <f t="shared" si="437"/>
        <v/>
      </c>
      <c r="IW143" s="233" t="str">
        <f t="shared" si="438"/>
        <v/>
      </c>
      <c r="IY143" s="139" t="str">
        <f t="shared" si="439"/>
        <v>Grey - All_50 Gbps_10 km</v>
      </c>
      <c r="IZ143" s="233" t="str">
        <f t="shared" si="440"/>
        <v/>
      </c>
      <c r="JA143" s="233" t="str">
        <f t="shared" si="441"/>
        <v/>
      </c>
      <c r="JB143" s="233" t="str">
        <f t="shared" si="442"/>
        <v/>
      </c>
      <c r="JC143" s="233" t="str">
        <f t="shared" si="443"/>
        <v/>
      </c>
      <c r="JD143" s="233" t="str">
        <f t="shared" si="444"/>
        <v/>
      </c>
      <c r="JE143" s="233" t="str">
        <f t="shared" si="445"/>
        <v/>
      </c>
      <c r="JF143" s="233" t="str">
        <f t="shared" si="446"/>
        <v/>
      </c>
      <c r="JG143" s="233" t="str">
        <f t="shared" si="447"/>
        <v/>
      </c>
      <c r="JH143" s="233" t="str">
        <f t="shared" si="448"/>
        <v/>
      </c>
      <c r="JI143" s="233" t="str">
        <f t="shared" si="449"/>
        <v/>
      </c>
      <c r="JJ143" s="233" t="str">
        <f t="shared" si="450"/>
        <v/>
      </c>
    </row>
    <row r="144" spans="1:270">
      <c r="A144" s="218" t="s">
        <v>85</v>
      </c>
      <c r="B144" s="139" t="str">
        <f>'DML EML split'!B144</f>
        <v>Grey - All_50 Gbps_ 40 km</v>
      </c>
      <c r="C144" s="210">
        <f>Fronthaul!C100</f>
        <v>0</v>
      </c>
      <c r="D144" s="210">
        <f>Fronthaul!D100</f>
        <v>0</v>
      </c>
      <c r="E144" s="210">
        <f>Fronthaul!E100</f>
        <v>0</v>
      </c>
      <c r="F144" s="210">
        <f>Fronthaul!F100</f>
        <v>0</v>
      </c>
      <c r="G144" s="210">
        <f>Fronthaul!G100</f>
        <v>0</v>
      </c>
      <c r="H144" s="210">
        <f>Fronthaul!H100</f>
        <v>0</v>
      </c>
      <c r="I144" s="210">
        <f>Fronthaul!I100</f>
        <v>0</v>
      </c>
      <c r="J144" s="210">
        <f>Fronthaul!J100</f>
        <v>0</v>
      </c>
      <c r="K144" s="210">
        <f>Fronthaul!K100</f>
        <v>0</v>
      </c>
      <c r="L144" s="210">
        <f>Fronthaul!L100</f>
        <v>0</v>
      </c>
      <c r="M144" s="210">
        <f>Fronthaul!M100</f>
        <v>0</v>
      </c>
      <c r="O144" s="139" t="str">
        <f t="shared" si="329"/>
        <v>Grey - All_50 Gbps_ 40 km</v>
      </c>
      <c r="P144" s="210">
        <f>Fronthaul!C133</f>
        <v>0</v>
      </c>
      <c r="Q144" s="210">
        <f>Fronthaul!D133</f>
        <v>0</v>
      </c>
      <c r="R144" s="210">
        <f>Fronthaul!E133</f>
        <v>0</v>
      </c>
      <c r="S144" s="210">
        <f>Fronthaul!F133</f>
        <v>0</v>
      </c>
      <c r="T144" s="210">
        <f>Fronthaul!G133</f>
        <v>0</v>
      </c>
      <c r="U144" s="210">
        <f>Fronthaul!H133</f>
        <v>0</v>
      </c>
      <c r="V144" s="210">
        <f>Fronthaul!I133</f>
        <v>0</v>
      </c>
      <c r="W144" s="210">
        <f>Fronthaul!J133</f>
        <v>0</v>
      </c>
      <c r="X144" s="210">
        <f>Fronthaul!K133</f>
        <v>0</v>
      </c>
      <c r="Y144" s="210">
        <f>Fronthaul!L133</f>
        <v>0</v>
      </c>
      <c r="Z144" s="210">
        <f>Fronthaul!M133</f>
        <v>0</v>
      </c>
      <c r="AB144" s="139" t="str">
        <f t="shared" si="330"/>
        <v>Grey - All_50 Gbps_ 40 km</v>
      </c>
      <c r="AC144" s="210">
        <f>Fronthaul!C67</f>
        <v>0</v>
      </c>
      <c r="AD144" s="210">
        <f>Fronthaul!D67</f>
        <v>0</v>
      </c>
      <c r="AE144" s="210">
        <f>Fronthaul!E67</f>
        <v>0</v>
      </c>
      <c r="AF144" s="210">
        <f>Fronthaul!F67</f>
        <v>0</v>
      </c>
      <c r="AG144" s="210">
        <f>Fronthaul!G67</f>
        <v>0</v>
      </c>
      <c r="AH144" s="210">
        <f>Fronthaul!H67</f>
        <v>0</v>
      </c>
      <c r="AI144" s="210">
        <f>Fronthaul!I67</f>
        <v>0</v>
      </c>
      <c r="AJ144" s="210">
        <f>Fronthaul!J67</f>
        <v>0</v>
      </c>
      <c r="AK144" s="210">
        <f>Fronthaul!K67</f>
        <v>0</v>
      </c>
      <c r="AL144" s="210">
        <f>Fronthaul!L67</f>
        <v>0</v>
      </c>
      <c r="AM144" s="210">
        <f>Fronthaul!M67</f>
        <v>0</v>
      </c>
      <c r="AO144" s="139" t="str">
        <f t="shared" si="331"/>
        <v>Grey - All_50 Gbps_ 40 km</v>
      </c>
      <c r="AP144" s="210">
        <f>Fronthaul!C166</f>
        <v>0</v>
      </c>
      <c r="AQ144" s="210">
        <f>Fronthaul!D166</f>
        <v>0</v>
      </c>
      <c r="AR144" s="210">
        <f>Fronthaul!E166</f>
        <v>0</v>
      </c>
      <c r="AS144" s="210">
        <f>Fronthaul!F166</f>
        <v>0</v>
      </c>
      <c r="AT144" s="210">
        <f>Fronthaul!G166</f>
        <v>0</v>
      </c>
      <c r="AU144" s="210">
        <f>Fronthaul!H166</f>
        <v>0</v>
      </c>
      <c r="AV144" s="210">
        <f>Fronthaul!I166</f>
        <v>0</v>
      </c>
      <c r="AW144" s="210">
        <f>Fronthaul!J166</f>
        <v>0</v>
      </c>
      <c r="AX144" s="210">
        <f>Fronthaul!K166</f>
        <v>0</v>
      </c>
      <c r="AY144" s="210">
        <f>Fronthaul!L166</f>
        <v>0</v>
      </c>
      <c r="AZ144" s="210">
        <f>Fronthaul!M166</f>
        <v>0</v>
      </c>
      <c r="BB144" s="139" t="str">
        <f t="shared" si="332"/>
        <v>Grey - All_50 Gbps_ 40 km</v>
      </c>
      <c r="BC144" s="210">
        <f>Fronthaul!C199</f>
        <v>0</v>
      </c>
      <c r="BD144" s="210">
        <f>Fronthaul!D199</f>
        <v>0</v>
      </c>
      <c r="BE144" s="210">
        <f>Fronthaul!E199</f>
        <v>0</v>
      </c>
      <c r="BF144" s="210">
        <f>Fronthaul!F199</f>
        <v>0</v>
      </c>
      <c r="BG144" s="210">
        <f>Fronthaul!G199</f>
        <v>0</v>
      </c>
      <c r="BH144" s="210">
        <f>Fronthaul!H199</f>
        <v>0</v>
      </c>
      <c r="BI144" s="210">
        <f>Fronthaul!I199</f>
        <v>0</v>
      </c>
      <c r="BJ144" s="210">
        <f>Fronthaul!J199</f>
        <v>0</v>
      </c>
      <c r="BK144" s="210">
        <f>Fronthaul!K199</f>
        <v>0</v>
      </c>
      <c r="BL144" s="210">
        <f>Fronthaul!L199</f>
        <v>0</v>
      </c>
      <c r="BM144" s="210">
        <f>Fronthaul!M199</f>
        <v>0</v>
      </c>
      <c r="BO144" s="139" t="str">
        <f t="shared" si="333"/>
        <v>Grey - All_50 Gbps_ 40 km</v>
      </c>
      <c r="BP144" s="272"/>
      <c r="BQ144" s="272"/>
      <c r="BR144" s="272"/>
      <c r="BS144" s="272"/>
      <c r="BT144" s="272"/>
      <c r="BU144" s="272"/>
      <c r="BV144" s="272"/>
      <c r="BW144" s="272"/>
      <c r="BX144" s="272"/>
      <c r="BY144" s="272"/>
      <c r="BZ144" s="272"/>
      <c r="CB144" s="139" t="str">
        <f t="shared" si="334"/>
        <v>Grey - All_50 Gbps_ 40 km</v>
      </c>
      <c r="CC144" s="272"/>
      <c r="CD144" s="272"/>
      <c r="CE144" s="272"/>
      <c r="CF144" s="272"/>
      <c r="CG144" s="272"/>
      <c r="CH144" s="272"/>
      <c r="CI144" s="272"/>
      <c r="CJ144" s="272"/>
      <c r="CK144" s="272"/>
      <c r="CL144" s="272"/>
      <c r="CM144" s="272"/>
      <c r="CN144" s="214"/>
      <c r="CP144" s="293">
        <v>1</v>
      </c>
      <c r="CQ144" s="265">
        <v>1</v>
      </c>
      <c r="CR144" s="300">
        <v>1</v>
      </c>
      <c r="CS144" s="295"/>
      <c r="CT144" s="270"/>
      <c r="CU144" s="301"/>
      <c r="CV144" s="295"/>
      <c r="CW144" s="270"/>
      <c r="CX144" s="278"/>
      <c r="CY144" s="284"/>
      <c r="CZ144" s="270"/>
      <c r="DA144" s="278"/>
      <c r="DB144" s="284"/>
      <c r="DC144" s="270"/>
      <c r="DD144" s="301"/>
      <c r="DE144" s="295"/>
      <c r="DF144" s="270"/>
      <c r="DG144" s="278"/>
      <c r="DH144" s="284"/>
      <c r="DI144" s="270"/>
      <c r="DJ144" s="270"/>
      <c r="DL144" s="139" t="str">
        <f t="shared" si="312"/>
        <v>Grey - All_50 Gbps_ 40 km</v>
      </c>
      <c r="DM144" s="210">
        <f t="shared" si="335"/>
        <v>0</v>
      </c>
      <c r="DN144" s="210">
        <f t="shared" si="336"/>
        <v>0</v>
      </c>
      <c r="DO144" s="210">
        <f t="shared" si="337"/>
        <v>0</v>
      </c>
      <c r="DP144" s="210">
        <f t="shared" si="338"/>
        <v>0</v>
      </c>
      <c r="DQ144" s="210">
        <f t="shared" si="339"/>
        <v>0</v>
      </c>
      <c r="DR144" s="210">
        <f t="shared" si="340"/>
        <v>0</v>
      </c>
      <c r="DS144" s="210">
        <f t="shared" si="341"/>
        <v>0</v>
      </c>
      <c r="DT144" s="210">
        <f t="shared" si="342"/>
        <v>0</v>
      </c>
      <c r="DU144" s="210">
        <f t="shared" si="343"/>
        <v>0</v>
      </c>
      <c r="DV144" s="210">
        <f t="shared" si="344"/>
        <v>0</v>
      </c>
      <c r="DW144" s="210">
        <f t="shared" si="345"/>
        <v>0</v>
      </c>
      <c r="DY144" s="139" t="str">
        <f t="shared" si="313"/>
        <v>Grey - All_50 Gbps_ 40 km</v>
      </c>
      <c r="DZ144" s="210">
        <f t="shared" si="346"/>
        <v>0</v>
      </c>
      <c r="EA144" s="210">
        <f t="shared" si="347"/>
        <v>0</v>
      </c>
      <c r="EB144" s="210">
        <f t="shared" si="348"/>
        <v>0</v>
      </c>
      <c r="EC144" s="210">
        <f t="shared" si="349"/>
        <v>0</v>
      </c>
      <c r="ED144" s="210">
        <f t="shared" si="350"/>
        <v>0</v>
      </c>
      <c r="EE144" s="210">
        <f t="shared" si="351"/>
        <v>0</v>
      </c>
      <c r="EF144" s="210">
        <f t="shared" si="352"/>
        <v>0</v>
      </c>
      <c r="EG144" s="210">
        <f t="shared" si="353"/>
        <v>0</v>
      </c>
      <c r="EH144" s="210">
        <f t="shared" si="354"/>
        <v>0</v>
      </c>
      <c r="EI144" s="210">
        <f t="shared" si="355"/>
        <v>0</v>
      </c>
      <c r="EJ144" s="210">
        <f t="shared" si="356"/>
        <v>0</v>
      </c>
      <c r="EL144" s="139" t="str">
        <f t="shared" si="314"/>
        <v>Grey - All_50 Gbps_ 40 km</v>
      </c>
      <c r="EM144" s="210">
        <f t="shared" si="357"/>
        <v>0</v>
      </c>
      <c r="EN144" s="210">
        <f t="shared" si="358"/>
        <v>0</v>
      </c>
      <c r="EO144" s="210">
        <f t="shared" si="359"/>
        <v>0</v>
      </c>
      <c r="EP144" s="210">
        <f t="shared" si="360"/>
        <v>0</v>
      </c>
      <c r="EQ144" s="210">
        <f t="shared" si="361"/>
        <v>0</v>
      </c>
      <c r="ER144" s="210">
        <f t="shared" si="362"/>
        <v>0</v>
      </c>
      <c r="ES144" s="210">
        <f t="shared" si="363"/>
        <v>0</v>
      </c>
      <c r="ET144" s="210">
        <f t="shared" si="364"/>
        <v>0</v>
      </c>
      <c r="EU144" s="210">
        <f t="shared" si="365"/>
        <v>0</v>
      </c>
      <c r="EV144" s="210">
        <f t="shared" si="366"/>
        <v>0</v>
      </c>
      <c r="EW144" s="210">
        <f t="shared" si="367"/>
        <v>0</v>
      </c>
      <c r="EY144" s="139" t="str">
        <f t="shared" si="368"/>
        <v>Grey - All_50 Gbps_ 40 km</v>
      </c>
      <c r="EZ144" s="210">
        <f t="shared" si="318"/>
        <v>0</v>
      </c>
      <c r="FA144" s="210">
        <f t="shared" si="319"/>
        <v>0</v>
      </c>
      <c r="FB144" s="210">
        <f t="shared" si="320"/>
        <v>0</v>
      </c>
      <c r="FC144" s="210">
        <f t="shared" si="321"/>
        <v>0</v>
      </c>
      <c r="FD144" s="210">
        <f t="shared" si="322"/>
        <v>0</v>
      </c>
      <c r="FE144" s="210">
        <f t="shared" si="323"/>
        <v>0</v>
      </c>
      <c r="FF144" s="210">
        <f t="shared" si="324"/>
        <v>0</v>
      </c>
      <c r="FG144" s="210">
        <f t="shared" si="325"/>
        <v>0</v>
      </c>
      <c r="FH144" s="210">
        <f t="shared" si="326"/>
        <v>0</v>
      </c>
      <c r="FI144" s="210">
        <f t="shared" si="327"/>
        <v>0</v>
      </c>
      <c r="FJ144" s="210">
        <f t="shared" si="328"/>
        <v>0</v>
      </c>
      <c r="FL144" s="139" t="str">
        <f t="shared" si="315"/>
        <v>Grey - All_50 Gbps_ 40 km</v>
      </c>
      <c r="FM144" s="233">
        <f t="shared" si="369"/>
        <v>0</v>
      </c>
      <c r="FN144" s="233">
        <f t="shared" si="370"/>
        <v>0</v>
      </c>
      <c r="FO144" s="233">
        <f t="shared" si="371"/>
        <v>0</v>
      </c>
      <c r="FP144" s="233">
        <f t="shared" si="372"/>
        <v>0</v>
      </c>
      <c r="FQ144" s="233">
        <f t="shared" si="373"/>
        <v>0</v>
      </c>
      <c r="FR144" s="233">
        <f t="shared" si="374"/>
        <v>0</v>
      </c>
      <c r="FS144" s="233">
        <f t="shared" si="375"/>
        <v>0</v>
      </c>
      <c r="FT144" s="233">
        <f t="shared" si="376"/>
        <v>0</v>
      </c>
      <c r="FU144" s="233">
        <f t="shared" si="377"/>
        <v>0</v>
      </c>
      <c r="FV144" s="233">
        <f t="shared" si="378"/>
        <v>0</v>
      </c>
      <c r="FW144" s="233">
        <f t="shared" si="379"/>
        <v>0</v>
      </c>
      <c r="FY144" s="139" t="str">
        <f t="shared" si="316"/>
        <v>Grey - All_50 Gbps_ 40 km</v>
      </c>
      <c r="FZ144" s="233">
        <f t="shared" si="380"/>
        <v>0</v>
      </c>
      <c r="GA144" s="233">
        <f t="shared" si="381"/>
        <v>0</v>
      </c>
      <c r="GB144" s="233">
        <f t="shared" si="382"/>
        <v>0</v>
      </c>
      <c r="GC144" s="233">
        <f t="shared" si="383"/>
        <v>0</v>
      </c>
      <c r="GD144" s="233">
        <f t="shared" si="384"/>
        <v>0</v>
      </c>
      <c r="GE144" s="233">
        <f t="shared" si="385"/>
        <v>0</v>
      </c>
      <c r="GF144" s="233">
        <f t="shared" si="386"/>
        <v>0</v>
      </c>
      <c r="GG144" s="233">
        <f t="shared" si="387"/>
        <v>0</v>
      </c>
      <c r="GH144" s="233">
        <f t="shared" si="388"/>
        <v>0</v>
      </c>
      <c r="GI144" s="233">
        <f t="shared" si="389"/>
        <v>0</v>
      </c>
      <c r="GJ144" s="233">
        <f t="shared" si="390"/>
        <v>0</v>
      </c>
      <c r="GL144" s="139" t="str">
        <f t="shared" si="317"/>
        <v>Grey - All_50 Gbps_ 40 km</v>
      </c>
      <c r="GM144" s="310">
        <f t="shared" si="391"/>
        <v>0</v>
      </c>
      <c r="GN144" s="310">
        <f t="shared" si="392"/>
        <v>0</v>
      </c>
      <c r="GO144" s="310">
        <f t="shared" si="393"/>
        <v>0</v>
      </c>
      <c r="GP144" s="310">
        <f t="shared" si="394"/>
        <v>0</v>
      </c>
      <c r="GQ144" s="310">
        <f t="shared" si="395"/>
        <v>0</v>
      </c>
      <c r="GR144" s="310">
        <f t="shared" si="396"/>
        <v>0</v>
      </c>
      <c r="GS144" s="310">
        <f t="shared" si="397"/>
        <v>0</v>
      </c>
      <c r="GT144" s="310">
        <f t="shared" si="398"/>
        <v>0</v>
      </c>
      <c r="GU144" s="310">
        <f t="shared" si="399"/>
        <v>0</v>
      </c>
      <c r="GV144" s="310">
        <f t="shared" si="400"/>
        <v>0</v>
      </c>
      <c r="GW144" s="310">
        <f t="shared" si="401"/>
        <v>0</v>
      </c>
      <c r="GY144" s="139" t="str">
        <f t="shared" si="402"/>
        <v>Grey - All_50 Gbps_ 40 km</v>
      </c>
      <c r="GZ144" s="307" t="str">
        <f>IF(EZ144=0,"",($HE$5*10^-6*Fronthaul!P235*'Lenses &amp; detectors'!EZ144))</f>
        <v/>
      </c>
      <c r="HA144" s="307" t="str">
        <f>IF(FA144=0,"",($HE$5*10^-6*Fronthaul!Q235*'Lenses &amp; detectors'!FA144))</f>
        <v/>
      </c>
      <c r="HB144" s="307" t="str">
        <f>IF(FB144=0,"",($HE$5*10^-6*Fronthaul!R235*'Lenses &amp; detectors'!FB144))</f>
        <v/>
      </c>
      <c r="HC144" s="307" t="str">
        <f>IF(FC144=0,"",($HE$5*10^-6*Fronthaul!S235*'Lenses &amp; detectors'!FC144))</f>
        <v/>
      </c>
      <c r="HD144" s="307" t="str">
        <f>IF(FD144=0,"",($HE$5*10^-6*Fronthaul!T235*'Lenses &amp; detectors'!FD144))</f>
        <v/>
      </c>
      <c r="HE144" s="307" t="str">
        <f>IF(FE144=0,"",($HE$5*10^-6*Fronthaul!U235*'Lenses &amp; detectors'!FE144))</f>
        <v/>
      </c>
      <c r="HF144" s="307" t="str">
        <f>IF(FF144=0,"",($HE$5*10^-6*Fronthaul!V235*'Lenses &amp; detectors'!FF144))</f>
        <v/>
      </c>
      <c r="HG144" s="307" t="str">
        <f>IF(FG144=0,"",($HE$5*10^-6*Fronthaul!W235*'Lenses &amp; detectors'!FG144))</f>
        <v/>
      </c>
      <c r="HH144" s="307" t="str">
        <f>IF(FH144=0,"",($HE$5*10^-6*Fronthaul!X235*'Lenses &amp; detectors'!FH144))</f>
        <v/>
      </c>
      <c r="HI144" s="307" t="str">
        <f>IF(FI144=0,"",($HE$5*10^-6*Fronthaul!Y235*'Lenses &amp; detectors'!FI144))</f>
        <v/>
      </c>
      <c r="HJ144" s="307" t="str">
        <f>IF(FJ144=0,"",($HE$5*10^-6*Fronthaul!Z235*'Lenses &amp; detectors'!FJ144))</f>
        <v/>
      </c>
      <c r="HL144" s="139" t="str">
        <f t="shared" si="403"/>
        <v>Grey - All_50 Gbps_ 40 km</v>
      </c>
      <c r="HM144" s="233" t="str">
        <f t="shared" si="404"/>
        <v/>
      </c>
      <c r="HN144" s="233" t="str">
        <f t="shared" si="405"/>
        <v/>
      </c>
      <c r="HO144" s="233" t="str">
        <f t="shared" si="406"/>
        <v/>
      </c>
      <c r="HP144" s="233" t="str">
        <f t="shared" si="407"/>
        <v/>
      </c>
      <c r="HQ144" s="233" t="str">
        <f t="shared" si="408"/>
        <v/>
      </c>
      <c r="HR144" s="233" t="str">
        <f t="shared" si="409"/>
        <v/>
      </c>
      <c r="HS144" s="233" t="str">
        <f t="shared" si="410"/>
        <v/>
      </c>
      <c r="HT144" s="233" t="str">
        <f t="shared" si="411"/>
        <v/>
      </c>
      <c r="HU144" s="233" t="str">
        <f t="shared" si="412"/>
        <v/>
      </c>
      <c r="HV144" s="233" t="str">
        <f t="shared" si="413"/>
        <v/>
      </c>
      <c r="HW144" s="233" t="str">
        <f t="shared" si="414"/>
        <v/>
      </c>
      <c r="HY144" s="139" t="str">
        <f t="shared" si="415"/>
        <v>Grey - All_50 Gbps_ 40 km</v>
      </c>
      <c r="HZ144" s="233" t="str">
        <f t="shared" si="416"/>
        <v/>
      </c>
      <c r="IA144" s="233" t="str">
        <f t="shared" si="417"/>
        <v/>
      </c>
      <c r="IB144" s="233" t="str">
        <f t="shared" si="418"/>
        <v/>
      </c>
      <c r="IC144" s="233" t="str">
        <f t="shared" si="419"/>
        <v/>
      </c>
      <c r="ID144" s="233" t="str">
        <f t="shared" si="420"/>
        <v/>
      </c>
      <c r="IE144" s="233" t="str">
        <f t="shared" si="421"/>
        <v/>
      </c>
      <c r="IF144" s="233" t="str">
        <f t="shared" si="422"/>
        <v/>
      </c>
      <c r="IG144" s="233" t="str">
        <f t="shared" si="423"/>
        <v/>
      </c>
      <c r="IH144" s="233" t="str">
        <f t="shared" si="424"/>
        <v/>
      </c>
      <c r="II144" s="233" t="str">
        <f t="shared" si="425"/>
        <v/>
      </c>
      <c r="IJ144" s="233" t="str">
        <f t="shared" si="426"/>
        <v/>
      </c>
      <c r="IL144" s="139" t="str">
        <f t="shared" si="427"/>
        <v>Grey - All_50 Gbps_ 40 km</v>
      </c>
      <c r="IM144" s="233" t="str">
        <f t="shared" si="428"/>
        <v/>
      </c>
      <c r="IN144" s="233" t="str">
        <f t="shared" si="429"/>
        <v/>
      </c>
      <c r="IO144" s="233" t="str">
        <f t="shared" si="430"/>
        <v/>
      </c>
      <c r="IP144" s="233" t="str">
        <f t="shared" si="431"/>
        <v/>
      </c>
      <c r="IQ144" s="233" t="str">
        <f t="shared" si="432"/>
        <v/>
      </c>
      <c r="IR144" s="233" t="str">
        <f t="shared" si="433"/>
        <v/>
      </c>
      <c r="IS144" s="233" t="str">
        <f t="shared" si="434"/>
        <v/>
      </c>
      <c r="IT144" s="233" t="str">
        <f t="shared" si="435"/>
        <v/>
      </c>
      <c r="IU144" s="233" t="str">
        <f t="shared" si="436"/>
        <v/>
      </c>
      <c r="IV144" s="233" t="str">
        <f t="shared" si="437"/>
        <v/>
      </c>
      <c r="IW144" s="233" t="str">
        <f t="shared" si="438"/>
        <v/>
      </c>
      <c r="IY144" s="139" t="str">
        <f t="shared" si="439"/>
        <v>Grey - All_50 Gbps_ 40 km</v>
      </c>
      <c r="IZ144" s="233" t="str">
        <f t="shared" si="440"/>
        <v/>
      </c>
      <c r="JA144" s="233" t="str">
        <f t="shared" si="441"/>
        <v/>
      </c>
      <c r="JB144" s="233" t="str">
        <f t="shared" si="442"/>
        <v/>
      </c>
      <c r="JC144" s="233" t="str">
        <f t="shared" si="443"/>
        <v/>
      </c>
      <c r="JD144" s="233" t="str">
        <f t="shared" si="444"/>
        <v/>
      </c>
      <c r="JE144" s="233" t="str">
        <f t="shared" si="445"/>
        <v/>
      </c>
      <c r="JF144" s="233" t="str">
        <f t="shared" si="446"/>
        <v/>
      </c>
      <c r="JG144" s="233" t="str">
        <f t="shared" si="447"/>
        <v/>
      </c>
      <c r="JH144" s="233" t="str">
        <f t="shared" si="448"/>
        <v/>
      </c>
      <c r="JI144" s="233" t="str">
        <f t="shared" si="449"/>
        <v/>
      </c>
      <c r="JJ144" s="233" t="str">
        <f t="shared" si="450"/>
        <v/>
      </c>
    </row>
    <row r="145" spans="1:270">
      <c r="A145" s="218" t="s">
        <v>85</v>
      </c>
      <c r="B145" s="139" t="str">
        <f>'DML EML split'!B145</f>
        <v>Grey - All_100 Gbps_2 km</v>
      </c>
      <c r="C145" s="210">
        <f>Fronthaul!C101</f>
        <v>0</v>
      </c>
      <c r="D145" s="210">
        <f>Fronthaul!D101</f>
        <v>0</v>
      </c>
      <c r="E145" s="210">
        <f>Fronthaul!E101</f>
        <v>0</v>
      </c>
      <c r="F145" s="210">
        <f>Fronthaul!F101</f>
        <v>0</v>
      </c>
      <c r="G145" s="210">
        <f>Fronthaul!G101</f>
        <v>0</v>
      </c>
      <c r="H145" s="210">
        <f>Fronthaul!H101</f>
        <v>0</v>
      </c>
      <c r="I145" s="210">
        <f>Fronthaul!I101</f>
        <v>0</v>
      </c>
      <c r="J145" s="210">
        <f>Fronthaul!J101</f>
        <v>0</v>
      </c>
      <c r="K145" s="210">
        <f>Fronthaul!K101</f>
        <v>0</v>
      </c>
      <c r="L145" s="210">
        <f>Fronthaul!L101</f>
        <v>0</v>
      </c>
      <c r="M145" s="210">
        <f>Fronthaul!M101</f>
        <v>0</v>
      </c>
      <c r="O145" s="139" t="str">
        <f t="shared" si="329"/>
        <v>Grey - All_100 Gbps_2 km</v>
      </c>
      <c r="P145" s="210">
        <f>Fronthaul!C134</f>
        <v>0</v>
      </c>
      <c r="Q145" s="210">
        <f>Fronthaul!D134</f>
        <v>2000</v>
      </c>
      <c r="R145" s="210">
        <f>Fronthaul!E134</f>
        <v>0</v>
      </c>
      <c r="S145" s="210">
        <f>Fronthaul!F134</f>
        <v>0</v>
      </c>
      <c r="T145" s="210">
        <f>Fronthaul!G134</f>
        <v>0</v>
      </c>
      <c r="U145" s="210">
        <f>Fronthaul!H134</f>
        <v>0</v>
      </c>
      <c r="V145" s="210">
        <f>Fronthaul!I134</f>
        <v>0</v>
      </c>
      <c r="W145" s="210">
        <f>Fronthaul!J134</f>
        <v>0</v>
      </c>
      <c r="X145" s="210">
        <f>Fronthaul!K134</f>
        <v>0</v>
      </c>
      <c r="Y145" s="210">
        <f>Fronthaul!L134</f>
        <v>0</v>
      </c>
      <c r="Z145" s="210">
        <f>Fronthaul!M134</f>
        <v>0</v>
      </c>
      <c r="AB145" s="139" t="str">
        <f t="shared" si="330"/>
        <v>Grey - All_100 Gbps_2 km</v>
      </c>
      <c r="AC145" s="210">
        <f>Fronthaul!C68</f>
        <v>0</v>
      </c>
      <c r="AD145" s="210">
        <f>Fronthaul!D68</f>
        <v>0</v>
      </c>
      <c r="AE145" s="210">
        <f>Fronthaul!E68</f>
        <v>0</v>
      </c>
      <c r="AF145" s="210">
        <f>Fronthaul!F68</f>
        <v>0</v>
      </c>
      <c r="AG145" s="210">
        <f>Fronthaul!G68</f>
        <v>0</v>
      </c>
      <c r="AH145" s="210">
        <f>Fronthaul!H68</f>
        <v>0</v>
      </c>
      <c r="AI145" s="210">
        <f>Fronthaul!I68</f>
        <v>0</v>
      </c>
      <c r="AJ145" s="210">
        <f>Fronthaul!J68</f>
        <v>0</v>
      </c>
      <c r="AK145" s="210">
        <f>Fronthaul!K68</f>
        <v>0</v>
      </c>
      <c r="AL145" s="210">
        <f>Fronthaul!L68</f>
        <v>0</v>
      </c>
      <c r="AM145" s="210">
        <f>Fronthaul!M68</f>
        <v>0</v>
      </c>
      <c r="AO145" s="139" t="str">
        <f t="shared" si="331"/>
        <v>Grey - All_100 Gbps_2 km</v>
      </c>
      <c r="AP145" s="210">
        <f>Fronthaul!C167</f>
        <v>0</v>
      </c>
      <c r="AQ145" s="210">
        <f>Fronthaul!D167</f>
        <v>0</v>
      </c>
      <c r="AR145" s="210">
        <f>Fronthaul!E167</f>
        <v>0</v>
      </c>
      <c r="AS145" s="210">
        <f>Fronthaul!F167</f>
        <v>0</v>
      </c>
      <c r="AT145" s="210">
        <f>Fronthaul!G167</f>
        <v>0</v>
      </c>
      <c r="AU145" s="210">
        <f>Fronthaul!H167</f>
        <v>0</v>
      </c>
      <c r="AV145" s="210">
        <f>Fronthaul!I167</f>
        <v>0</v>
      </c>
      <c r="AW145" s="210">
        <f>Fronthaul!J167</f>
        <v>0</v>
      </c>
      <c r="AX145" s="210">
        <f>Fronthaul!K167</f>
        <v>0</v>
      </c>
      <c r="AY145" s="210">
        <f>Fronthaul!L167</f>
        <v>0</v>
      </c>
      <c r="AZ145" s="210">
        <f>Fronthaul!M167</f>
        <v>0</v>
      </c>
      <c r="BB145" s="139" t="str">
        <f t="shared" si="332"/>
        <v>Grey - All_100 Gbps_2 km</v>
      </c>
      <c r="BC145" s="210">
        <f>Fronthaul!C200</f>
        <v>0</v>
      </c>
      <c r="BD145" s="210">
        <f>Fronthaul!D200</f>
        <v>0</v>
      </c>
      <c r="BE145" s="210">
        <f>Fronthaul!E200</f>
        <v>0</v>
      </c>
      <c r="BF145" s="210">
        <f>Fronthaul!F200</f>
        <v>0</v>
      </c>
      <c r="BG145" s="210">
        <f>Fronthaul!G200</f>
        <v>0</v>
      </c>
      <c r="BH145" s="210">
        <f>Fronthaul!H200</f>
        <v>0</v>
      </c>
      <c r="BI145" s="210">
        <f>Fronthaul!I200</f>
        <v>0</v>
      </c>
      <c r="BJ145" s="210">
        <f>Fronthaul!J200</f>
        <v>0</v>
      </c>
      <c r="BK145" s="210">
        <f>Fronthaul!K200</f>
        <v>0</v>
      </c>
      <c r="BL145" s="210">
        <f>Fronthaul!L200</f>
        <v>0</v>
      </c>
      <c r="BM145" s="210">
        <f>Fronthaul!M200</f>
        <v>0</v>
      </c>
      <c r="BO145" s="139" t="str">
        <f t="shared" si="333"/>
        <v>Grey - All_100 Gbps_2 km</v>
      </c>
      <c r="BP145" s="272"/>
      <c r="BQ145" s="272"/>
      <c r="BR145" s="272"/>
      <c r="BS145" s="272"/>
      <c r="BT145" s="272"/>
      <c r="BU145" s="272"/>
      <c r="BV145" s="272"/>
      <c r="BW145" s="272"/>
      <c r="BX145" s="272"/>
      <c r="BY145" s="272"/>
      <c r="BZ145" s="272"/>
      <c r="CB145" s="139" t="str">
        <f t="shared" si="334"/>
        <v>Grey - All_100 Gbps_2 km</v>
      </c>
      <c r="CC145" s="272"/>
      <c r="CD145" s="272"/>
      <c r="CE145" s="272"/>
      <c r="CF145" s="272"/>
      <c r="CG145" s="272"/>
      <c r="CH145" s="272"/>
      <c r="CI145" s="272"/>
      <c r="CJ145" s="272"/>
      <c r="CK145" s="272"/>
      <c r="CL145" s="272"/>
      <c r="CM145" s="272"/>
      <c r="CN145" s="214"/>
      <c r="CP145" s="293">
        <v>1</v>
      </c>
      <c r="CQ145" s="265">
        <v>1</v>
      </c>
      <c r="CR145" s="300">
        <v>1</v>
      </c>
      <c r="CS145" s="295"/>
      <c r="CT145" s="270"/>
      <c r="CU145" s="301"/>
      <c r="CV145" s="295"/>
      <c r="CW145" s="270"/>
      <c r="CX145" s="278"/>
      <c r="CY145" s="284"/>
      <c r="CZ145" s="270"/>
      <c r="DA145" s="278"/>
      <c r="DB145" s="284"/>
      <c r="DC145" s="270"/>
      <c r="DD145" s="301"/>
      <c r="DE145" s="295"/>
      <c r="DF145" s="270"/>
      <c r="DG145" s="278"/>
      <c r="DH145" s="284"/>
      <c r="DI145" s="270"/>
      <c r="DJ145" s="270"/>
      <c r="DL145" s="139" t="str">
        <f t="shared" si="312"/>
        <v>Grey - All_100 Gbps_2 km</v>
      </c>
      <c r="DM145" s="210">
        <f t="shared" si="335"/>
        <v>0</v>
      </c>
      <c r="DN145" s="210">
        <f t="shared" si="336"/>
        <v>0</v>
      </c>
      <c r="DO145" s="210">
        <f t="shared" si="337"/>
        <v>0</v>
      </c>
      <c r="DP145" s="210">
        <f t="shared" si="338"/>
        <v>0</v>
      </c>
      <c r="DQ145" s="210">
        <f t="shared" si="339"/>
        <v>0</v>
      </c>
      <c r="DR145" s="210">
        <f t="shared" si="340"/>
        <v>0</v>
      </c>
      <c r="DS145" s="210">
        <f t="shared" si="341"/>
        <v>0</v>
      </c>
      <c r="DT145" s="210">
        <f t="shared" si="342"/>
        <v>0</v>
      </c>
      <c r="DU145" s="210">
        <f t="shared" si="343"/>
        <v>0</v>
      </c>
      <c r="DV145" s="210">
        <f t="shared" si="344"/>
        <v>0</v>
      </c>
      <c r="DW145" s="210">
        <f t="shared" si="345"/>
        <v>0</v>
      </c>
      <c r="DY145" s="139" t="str">
        <f t="shared" si="313"/>
        <v>Grey - All_100 Gbps_2 km</v>
      </c>
      <c r="DZ145" s="210">
        <f t="shared" si="346"/>
        <v>0</v>
      </c>
      <c r="EA145" s="210">
        <f t="shared" si="347"/>
        <v>0</v>
      </c>
      <c r="EB145" s="210">
        <f t="shared" si="348"/>
        <v>0</v>
      </c>
      <c r="EC145" s="210">
        <f t="shared" si="349"/>
        <v>0</v>
      </c>
      <c r="ED145" s="210">
        <f t="shared" si="350"/>
        <v>0</v>
      </c>
      <c r="EE145" s="210">
        <f t="shared" si="351"/>
        <v>0</v>
      </c>
      <c r="EF145" s="210">
        <f t="shared" si="352"/>
        <v>0</v>
      </c>
      <c r="EG145" s="210">
        <f t="shared" si="353"/>
        <v>0</v>
      </c>
      <c r="EH145" s="210">
        <f t="shared" si="354"/>
        <v>0</v>
      </c>
      <c r="EI145" s="210">
        <f t="shared" si="355"/>
        <v>0</v>
      </c>
      <c r="EJ145" s="210">
        <f t="shared" si="356"/>
        <v>0</v>
      </c>
      <c r="EL145" s="139" t="str">
        <f t="shared" si="314"/>
        <v>Grey - All_100 Gbps_2 km</v>
      </c>
      <c r="EM145" s="210">
        <f t="shared" si="357"/>
        <v>0</v>
      </c>
      <c r="EN145" s="210">
        <f t="shared" si="358"/>
        <v>0</v>
      </c>
      <c r="EO145" s="210">
        <f t="shared" si="359"/>
        <v>0</v>
      </c>
      <c r="EP145" s="210">
        <f t="shared" si="360"/>
        <v>0</v>
      </c>
      <c r="EQ145" s="210">
        <f t="shared" si="361"/>
        <v>0</v>
      </c>
      <c r="ER145" s="210">
        <f t="shared" si="362"/>
        <v>0</v>
      </c>
      <c r="ES145" s="210">
        <f t="shared" si="363"/>
        <v>0</v>
      </c>
      <c r="ET145" s="210">
        <f t="shared" si="364"/>
        <v>0</v>
      </c>
      <c r="EU145" s="210">
        <f t="shared" si="365"/>
        <v>0</v>
      </c>
      <c r="EV145" s="210">
        <f t="shared" si="366"/>
        <v>0</v>
      </c>
      <c r="EW145" s="210">
        <f t="shared" si="367"/>
        <v>0</v>
      </c>
      <c r="EY145" s="139" t="str">
        <f t="shared" si="368"/>
        <v>Grey - All_100 Gbps_2 km</v>
      </c>
      <c r="EZ145" s="210">
        <f t="shared" si="318"/>
        <v>0</v>
      </c>
      <c r="FA145" s="210">
        <f t="shared" si="319"/>
        <v>0</v>
      </c>
      <c r="FB145" s="210">
        <f t="shared" si="320"/>
        <v>0</v>
      </c>
      <c r="FC145" s="210">
        <f t="shared" si="321"/>
        <v>0</v>
      </c>
      <c r="FD145" s="210">
        <f t="shared" si="322"/>
        <v>0</v>
      </c>
      <c r="FE145" s="210">
        <f t="shared" si="323"/>
        <v>0</v>
      </c>
      <c r="FF145" s="210">
        <f t="shared" si="324"/>
        <v>0</v>
      </c>
      <c r="FG145" s="210">
        <f t="shared" si="325"/>
        <v>0</v>
      </c>
      <c r="FH145" s="210">
        <f t="shared" si="326"/>
        <v>0</v>
      </c>
      <c r="FI145" s="210">
        <f t="shared" si="327"/>
        <v>0</v>
      </c>
      <c r="FJ145" s="210">
        <f t="shared" si="328"/>
        <v>0</v>
      </c>
      <c r="FL145" s="139" t="str">
        <f t="shared" si="315"/>
        <v>Grey - All_100 Gbps_2 km</v>
      </c>
      <c r="FM145" s="233">
        <f t="shared" si="369"/>
        <v>0</v>
      </c>
      <c r="FN145" s="233">
        <f t="shared" si="370"/>
        <v>0</v>
      </c>
      <c r="FO145" s="233">
        <f t="shared" si="371"/>
        <v>0</v>
      </c>
      <c r="FP145" s="233">
        <f t="shared" si="372"/>
        <v>0</v>
      </c>
      <c r="FQ145" s="233">
        <f t="shared" si="373"/>
        <v>0</v>
      </c>
      <c r="FR145" s="233">
        <f t="shared" si="374"/>
        <v>0</v>
      </c>
      <c r="FS145" s="233">
        <f t="shared" si="375"/>
        <v>0</v>
      </c>
      <c r="FT145" s="233">
        <f t="shared" si="376"/>
        <v>0</v>
      </c>
      <c r="FU145" s="233">
        <f t="shared" si="377"/>
        <v>0</v>
      </c>
      <c r="FV145" s="233">
        <f t="shared" si="378"/>
        <v>0</v>
      </c>
      <c r="FW145" s="233">
        <f t="shared" si="379"/>
        <v>0</v>
      </c>
      <c r="FY145" s="139" t="str">
        <f t="shared" si="316"/>
        <v>Grey - All_100 Gbps_2 km</v>
      </c>
      <c r="FZ145" s="233">
        <f t="shared" si="380"/>
        <v>0</v>
      </c>
      <c r="GA145" s="233">
        <f t="shared" si="381"/>
        <v>0</v>
      </c>
      <c r="GB145" s="233">
        <f t="shared" si="382"/>
        <v>0</v>
      </c>
      <c r="GC145" s="233">
        <f t="shared" si="383"/>
        <v>0</v>
      </c>
      <c r="GD145" s="233">
        <f t="shared" si="384"/>
        <v>0</v>
      </c>
      <c r="GE145" s="233">
        <f t="shared" si="385"/>
        <v>0</v>
      </c>
      <c r="GF145" s="233">
        <f t="shared" si="386"/>
        <v>0</v>
      </c>
      <c r="GG145" s="233">
        <f t="shared" si="387"/>
        <v>0</v>
      </c>
      <c r="GH145" s="233">
        <f t="shared" si="388"/>
        <v>0</v>
      </c>
      <c r="GI145" s="233">
        <f t="shared" si="389"/>
        <v>0</v>
      </c>
      <c r="GJ145" s="233">
        <f t="shared" si="390"/>
        <v>0</v>
      </c>
      <c r="GL145" s="139" t="str">
        <f t="shared" si="317"/>
        <v>Grey - All_100 Gbps_2 km</v>
      </c>
      <c r="GM145" s="310">
        <f t="shared" si="391"/>
        <v>0</v>
      </c>
      <c r="GN145" s="310">
        <f t="shared" si="392"/>
        <v>0</v>
      </c>
      <c r="GO145" s="310">
        <f t="shared" si="393"/>
        <v>0</v>
      </c>
      <c r="GP145" s="310">
        <f t="shared" si="394"/>
        <v>0</v>
      </c>
      <c r="GQ145" s="310">
        <f t="shared" si="395"/>
        <v>0</v>
      </c>
      <c r="GR145" s="310">
        <f t="shared" si="396"/>
        <v>0</v>
      </c>
      <c r="GS145" s="310">
        <f t="shared" si="397"/>
        <v>0</v>
      </c>
      <c r="GT145" s="310">
        <f t="shared" si="398"/>
        <v>0</v>
      </c>
      <c r="GU145" s="310">
        <f t="shared" si="399"/>
        <v>0</v>
      </c>
      <c r="GV145" s="310">
        <f t="shared" si="400"/>
        <v>0</v>
      </c>
      <c r="GW145" s="310">
        <f t="shared" si="401"/>
        <v>0</v>
      </c>
      <c r="GY145" s="139" t="str">
        <f t="shared" si="402"/>
        <v>Grey - All_100 Gbps_2 km</v>
      </c>
      <c r="GZ145" s="307" t="str">
        <f>IF(EZ145=0,"",($HE$5*10^-6*Fronthaul!P236*'Lenses &amp; detectors'!EZ145))</f>
        <v/>
      </c>
      <c r="HA145" s="307" t="str">
        <f>IF(FA145=0,"",($HE$5*10^-6*Fronthaul!Q236*'Lenses &amp; detectors'!FA145))</f>
        <v/>
      </c>
      <c r="HB145" s="307" t="str">
        <f>IF(FB145=0,"",($HE$5*10^-6*Fronthaul!R236*'Lenses &amp; detectors'!FB145))</f>
        <v/>
      </c>
      <c r="HC145" s="307" t="str">
        <f>IF(FC145=0,"",($HE$5*10^-6*Fronthaul!S236*'Lenses &amp; detectors'!FC145))</f>
        <v/>
      </c>
      <c r="HD145" s="307" t="str">
        <f>IF(FD145=0,"",($HE$5*10^-6*Fronthaul!T236*'Lenses &amp; detectors'!FD145))</f>
        <v/>
      </c>
      <c r="HE145" s="307" t="str">
        <f>IF(FE145=0,"",($HE$5*10^-6*Fronthaul!U236*'Lenses &amp; detectors'!FE145))</f>
        <v/>
      </c>
      <c r="HF145" s="307" t="str">
        <f>IF(FF145=0,"",($HE$5*10^-6*Fronthaul!V236*'Lenses &amp; detectors'!FF145))</f>
        <v/>
      </c>
      <c r="HG145" s="307" t="str">
        <f>IF(FG145=0,"",($HE$5*10^-6*Fronthaul!W236*'Lenses &amp; detectors'!FG145))</f>
        <v/>
      </c>
      <c r="HH145" s="307" t="str">
        <f>IF(FH145=0,"",($HE$5*10^-6*Fronthaul!X236*'Lenses &amp; detectors'!FH145))</f>
        <v/>
      </c>
      <c r="HI145" s="307" t="str">
        <f>IF(FI145=0,"",($HE$5*10^-6*Fronthaul!Y236*'Lenses &amp; detectors'!FI145))</f>
        <v/>
      </c>
      <c r="HJ145" s="307" t="str">
        <f>IF(FJ145=0,"",($HE$5*10^-6*Fronthaul!Z236*'Lenses &amp; detectors'!FJ145))</f>
        <v/>
      </c>
      <c r="HL145" s="139" t="str">
        <f t="shared" si="403"/>
        <v>Grey - All_100 Gbps_2 km</v>
      </c>
      <c r="HM145" s="233" t="str">
        <f t="shared" si="404"/>
        <v/>
      </c>
      <c r="HN145" s="233" t="str">
        <f t="shared" si="405"/>
        <v/>
      </c>
      <c r="HO145" s="233" t="str">
        <f t="shared" si="406"/>
        <v/>
      </c>
      <c r="HP145" s="233" t="str">
        <f t="shared" si="407"/>
        <v/>
      </c>
      <c r="HQ145" s="233" t="str">
        <f t="shared" si="408"/>
        <v/>
      </c>
      <c r="HR145" s="233" t="str">
        <f t="shared" si="409"/>
        <v/>
      </c>
      <c r="HS145" s="233" t="str">
        <f t="shared" si="410"/>
        <v/>
      </c>
      <c r="HT145" s="233" t="str">
        <f t="shared" si="411"/>
        <v/>
      </c>
      <c r="HU145" s="233" t="str">
        <f t="shared" si="412"/>
        <v/>
      </c>
      <c r="HV145" s="233" t="str">
        <f t="shared" si="413"/>
        <v/>
      </c>
      <c r="HW145" s="233" t="str">
        <f t="shared" si="414"/>
        <v/>
      </c>
      <c r="HY145" s="139" t="str">
        <f t="shared" si="415"/>
        <v>Grey - All_100 Gbps_2 km</v>
      </c>
      <c r="HZ145" s="233" t="str">
        <f t="shared" si="416"/>
        <v/>
      </c>
      <c r="IA145" s="233" t="str">
        <f t="shared" si="417"/>
        <v/>
      </c>
      <c r="IB145" s="233" t="str">
        <f t="shared" si="418"/>
        <v/>
      </c>
      <c r="IC145" s="233" t="str">
        <f t="shared" si="419"/>
        <v/>
      </c>
      <c r="ID145" s="233" t="str">
        <f t="shared" si="420"/>
        <v/>
      </c>
      <c r="IE145" s="233" t="str">
        <f t="shared" si="421"/>
        <v/>
      </c>
      <c r="IF145" s="233" t="str">
        <f t="shared" si="422"/>
        <v/>
      </c>
      <c r="IG145" s="233" t="str">
        <f t="shared" si="423"/>
        <v/>
      </c>
      <c r="IH145" s="233" t="str">
        <f t="shared" si="424"/>
        <v/>
      </c>
      <c r="II145" s="233" t="str">
        <f t="shared" si="425"/>
        <v/>
      </c>
      <c r="IJ145" s="233" t="str">
        <f t="shared" si="426"/>
        <v/>
      </c>
      <c r="IL145" s="139" t="str">
        <f t="shared" si="427"/>
        <v>Grey - All_100 Gbps_2 km</v>
      </c>
      <c r="IM145" s="233" t="str">
        <f t="shared" si="428"/>
        <v/>
      </c>
      <c r="IN145" s="233" t="str">
        <f t="shared" si="429"/>
        <v/>
      </c>
      <c r="IO145" s="233" t="str">
        <f t="shared" si="430"/>
        <v/>
      </c>
      <c r="IP145" s="233" t="str">
        <f t="shared" si="431"/>
        <v/>
      </c>
      <c r="IQ145" s="233" t="str">
        <f t="shared" si="432"/>
        <v/>
      </c>
      <c r="IR145" s="233" t="str">
        <f t="shared" si="433"/>
        <v/>
      </c>
      <c r="IS145" s="233" t="str">
        <f t="shared" si="434"/>
        <v/>
      </c>
      <c r="IT145" s="233" t="str">
        <f t="shared" si="435"/>
        <v/>
      </c>
      <c r="IU145" s="233" t="str">
        <f t="shared" si="436"/>
        <v/>
      </c>
      <c r="IV145" s="233" t="str">
        <f t="shared" si="437"/>
        <v/>
      </c>
      <c r="IW145" s="233" t="str">
        <f t="shared" si="438"/>
        <v/>
      </c>
      <c r="IY145" s="139" t="str">
        <f t="shared" si="439"/>
        <v>Grey - All_100 Gbps_2 km</v>
      </c>
      <c r="IZ145" s="233" t="str">
        <f t="shared" si="440"/>
        <v/>
      </c>
      <c r="JA145" s="233" t="str">
        <f t="shared" si="441"/>
        <v/>
      </c>
      <c r="JB145" s="233" t="str">
        <f t="shared" si="442"/>
        <v/>
      </c>
      <c r="JC145" s="233" t="str">
        <f t="shared" si="443"/>
        <v/>
      </c>
      <c r="JD145" s="233" t="str">
        <f t="shared" si="444"/>
        <v/>
      </c>
      <c r="JE145" s="233" t="str">
        <f t="shared" si="445"/>
        <v/>
      </c>
      <c r="JF145" s="233" t="str">
        <f t="shared" si="446"/>
        <v/>
      </c>
      <c r="JG145" s="233" t="str">
        <f t="shared" si="447"/>
        <v/>
      </c>
      <c r="JH145" s="233" t="str">
        <f t="shared" si="448"/>
        <v/>
      </c>
      <c r="JI145" s="233" t="str">
        <f t="shared" si="449"/>
        <v/>
      </c>
      <c r="JJ145" s="233" t="str">
        <f t="shared" si="450"/>
        <v/>
      </c>
    </row>
    <row r="146" spans="1:270">
      <c r="A146" s="218" t="s">
        <v>85</v>
      </c>
      <c r="B146" s="139" t="str">
        <f>'DML EML split'!B146</f>
        <v>Grey - All_100 Gbps_ 15 km</v>
      </c>
      <c r="C146" s="210">
        <f>Fronthaul!C102</f>
        <v>0</v>
      </c>
      <c r="D146" s="210">
        <f>Fronthaul!D102</f>
        <v>0</v>
      </c>
      <c r="E146" s="210">
        <f>Fronthaul!E102</f>
        <v>0</v>
      </c>
      <c r="F146" s="210">
        <f>Fronthaul!F102</f>
        <v>0</v>
      </c>
      <c r="G146" s="210">
        <f>Fronthaul!G102</f>
        <v>0</v>
      </c>
      <c r="H146" s="210">
        <f>Fronthaul!H102</f>
        <v>0</v>
      </c>
      <c r="I146" s="210">
        <f>Fronthaul!I102</f>
        <v>0</v>
      </c>
      <c r="J146" s="210">
        <f>Fronthaul!J102</f>
        <v>0</v>
      </c>
      <c r="K146" s="210">
        <f>Fronthaul!K102</f>
        <v>0</v>
      </c>
      <c r="L146" s="210">
        <f>Fronthaul!L102</f>
        <v>0</v>
      </c>
      <c r="M146" s="210">
        <f>Fronthaul!M102</f>
        <v>0</v>
      </c>
      <c r="O146" s="139" t="str">
        <f t="shared" si="329"/>
        <v>Grey - All_100 Gbps_ 15 km</v>
      </c>
      <c r="P146" s="210">
        <f>Fronthaul!C135</f>
        <v>0</v>
      </c>
      <c r="Q146" s="210">
        <f>Fronthaul!D135</f>
        <v>200</v>
      </c>
      <c r="R146" s="210">
        <f>Fronthaul!E135</f>
        <v>0</v>
      </c>
      <c r="S146" s="210">
        <f>Fronthaul!F135</f>
        <v>0</v>
      </c>
      <c r="T146" s="210">
        <f>Fronthaul!G135</f>
        <v>0</v>
      </c>
      <c r="U146" s="210">
        <f>Fronthaul!H135</f>
        <v>0</v>
      </c>
      <c r="V146" s="210">
        <f>Fronthaul!I135</f>
        <v>0</v>
      </c>
      <c r="W146" s="210">
        <f>Fronthaul!J135</f>
        <v>0</v>
      </c>
      <c r="X146" s="210">
        <f>Fronthaul!K135</f>
        <v>0</v>
      </c>
      <c r="Y146" s="210">
        <f>Fronthaul!L135</f>
        <v>0</v>
      </c>
      <c r="Z146" s="210">
        <f>Fronthaul!M135</f>
        <v>0</v>
      </c>
      <c r="AB146" s="139" t="str">
        <f t="shared" si="330"/>
        <v>Grey - All_100 Gbps_ 15 km</v>
      </c>
      <c r="AC146" s="210">
        <f>Fronthaul!C69</f>
        <v>0</v>
      </c>
      <c r="AD146" s="210">
        <f>Fronthaul!D69</f>
        <v>0</v>
      </c>
      <c r="AE146" s="210">
        <f>Fronthaul!E69</f>
        <v>0</v>
      </c>
      <c r="AF146" s="210">
        <f>Fronthaul!F69</f>
        <v>0</v>
      </c>
      <c r="AG146" s="210">
        <f>Fronthaul!G69</f>
        <v>0</v>
      </c>
      <c r="AH146" s="210">
        <f>Fronthaul!H69</f>
        <v>0</v>
      </c>
      <c r="AI146" s="210">
        <f>Fronthaul!I69</f>
        <v>0</v>
      </c>
      <c r="AJ146" s="210">
        <f>Fronthaul!J69</f>
        <v>0</v>
      </c>
      <c r="AK146" s="210">
        <f>Fronthaul!K69</f>
        <v>0</v>
      </c>
      <c r="AL146" s="210">
        <f>Fronthaul!L69</f>
        <v>0</v>
      </c>
      <c r="AM146" s="210">
        <f>Fronthaul!M69</f>
        <v>0</v>
      </c>
      <c r="AO146" s="139" t="str">
        <f t="shared" si="331"/>
        <v>Grey - All_100 Gbps_ 15 km</v>
      </c>
      <c r="AP146" s="210">
        <f>Fronthaul!C168</f>
        <v>0</v>
      </c>
      <c r="AQ146" s="210">
        <f>Fronthaul!D168</f>
        <v>0</v>
      </c>
      <c r="AR146" s="210">
        <f>Fronthaul!E168</f>
        <v>0</v>
      </c>
      <c r="AS146" s="210">
        <f>Fronthaul!F168</f>
        <v>0</v>
      </c>
      <c r="AT146" s="210">
        <f>Fronthaul!G168</f>
        <v>0</v>
      </c>
      <c r="AU146" s="210">
        <f>Fronthaul!H168</f>
        <v>0</v>
      </c>
      <c r="AV146" s="210">
        <f>Fronthaul!I168</f>
        <v>0</v>
      </c>
      <c r="AW146" s="210">
        <f>Fronthaul!J168</f>
        <v>0</v>
      </c>
      <c r="AX146" s="210">
        <f>Fronthaul!K168</f>
        <v>0</v>
      </c>
      <c r="AY146" s="210">
        <f>Fronthaul!L168</f>
        <v>0</v>
      </c>
      <c r="AZ146" s="210">
        <f>Fronthaul!M168</f>
        <v>0</v>
      </c>
      <c r="BB146" s="139" t="str">
        <f t="shared" si="332"/>
        <v>Grey - All_100 Gbps_ 15 km</v>
      </c>
      <c r="BC146" s="210">
        <f>Fronthaul!C201</f>
        <v>0</v>
      </c>
      <c r="BD146" s="210">
        <f>Fronthaul!D201</f>
        <v>0</v>
      </c>
      <c r="BE146" s="210">
        <f>Fronthaul!E201</f>
        <v>0</v>
      </c>
      <c r="BF146" s="210">
        <f>Fronthaul!F201</f>
        <v>0</v>
      </c>
      <c r="BG146" s="210">
        <f>Fronthaul!G201</f>
        <v>0</v>
      </c>
      <c r="BH146" s="210">
        <f>Fronthaul!H201</f>
        <v>0</v>
      </c>
      <c r="BI146" s="210">
        <f>Fronthaul!I201</f>
        <v>0</v>
      </c>
      <c r="BJ146" s="210">
        <f>Fronthaul!J201</f>
        <v>0</v>
      </c>
      <c r="BK146" s="210">
        <f>Fronthaul!K201</f>
        <v>0</v>
      </c>
      <c r="BL146" s="210">
        <f>Fronthaul!L201</f>
        <v>0</v>
      </c>
      <c r="BM146" s="210">
        <f>Fronthaul!M201</f>
        <v>0</v>
      </c>
      <c r="BO146" s="139" t="str">
        <f t="shared" si="333"/>
        <v>Grey - All_100 Gbps_ 15 km</v>
      </c>
      <c r="BP146" s="272"/>
      <c r="BQ146" s="272"/>
      <c r="BR146" s="272"/>
      <c r="BS146" s="272"/>
      <c r="BT146" s="272"/>
      <c r="BU146" s="272"/>
      <c r="BV146" s="272"/>
      <c r="BW146" s="272"/>
      <c r="BX146" s="272"/>
      <c r="BY146" s="272"/>
      <c r="BZ146" s="272"/>
      <c r="CB146" s="139" t="str">
        <f t="shared" si="334"/>
        <v>Grey - All_100 Gbps_ 15 km</v>
      </c>
      <c r="CC146" s="272"/>
      <c r="CD146" s="272"/>
      <c r="CE146" s="272"/>
      <c r="CF146" s="272"/>
      <c r="CG146" s="272"/>
      <c r="CH146" s="272"/>
      <c r="CI146" s="272"/>
      <c r="CJ146" s="272"/>
      <c r="CK146" s="272"/>
      <c r="CL146" s="272"/>
      <c r="CM146" s="272"/>
      <c r="CN146" s="214"/>
      <c r="CP146" s="270"/>
      <c r="CQ146" s="270"/>
      <c r="CR146" s="301"/>
      <c r="CS146" s="293">
        <v>1</v>
      </c>
      <c r="CT146" s="265">
        <v>1</v>
      </c>
      <c r="CU146" s="300">
        <v>1</v>
      </c>
      <c r="CV146" s="293"/>
      <c r="CW146" s="293">
        <v>2</v>
      </c>
      <c r="CX146" s="279">
        <v>1</v>
      </c>
      <c r="CY146" s="284"/>
      <c r="CZ146" s="270"/>
      <c r="DA146" s="278"/>
      <c r="DB146" s="285">
        <v>2</v>
      </c>
      <c r="DC146" s="265">
        <v>0</v>
      </c>
      <c r="DD146" s="300">
        <v>1</v>
      </c>
      <c r="DE146" s="295"/>
      <c r="DF146" s="270"/>
      <c r="DG146" s="278"/>
      <c r="DH146" s="284"/>
      <c r="DI146" s="270"/>
      <c r="DJ146" s="270"/>
      <c r="DL146" s="139" t="str">
        <f t="shared" ref="DL146:DL177" si="451">B146</f>
        <v>Grey - All_100 Gbps_ 15 km</v>
      </c>
      <c r="DM146" s="210">
        <f t="shared" si="335"/>
        <v>0</v>
      </c>
      <c r="DN146" s="210">
        <f t="shared" si="336"/>
        <v>200</v>
      </c>
      <c r="DO146" s="210">
        <f t="shared" si="337"/>
        <v>0</v>
      </c>
      <c r="DP146" s="210">
        <f t="shared" si="338"/>
        <v>0</v>
      </c>
      <c r="DQ146" s="210">
        <f t="shared" si="339"/>
        <v>0</v>
      </c>
      <c r="DR146" s="210">
        <f t="shared" si="340"/>
        <v>0</v>
      </c>
      <c r="DS146" s="210">
        <f t="shared" si="341"/>
        <v>0</v>
      </c>
      <c r="DT146" s="210">
        <f t="shared" si="342"/>
        <v>0</v>
      </c>
      <c r="DU146" s="210">
        <f t="shared" si="343"/>
        <v>0</v>
      </c>
      <c r="DV146" s="210">
        <f t="shared" si="344"/>
        <v>0</v>
      </c>
      <c r="DW146" s="210">
        <f t="shared" si="345"/>
        <v>0</v>
      </c>
      <c r="DY146" s="139" t="str">
        <f t="shared" ref="DY146:DY177" si="452">O146</f>
        <v>Grey - All_100 Gbps_ 15 km</v>
      </c>
      <c r="DZ146" s="210">
        <f t="shared" si="346"/>
        <v>0</v>
      </c>
      <c r="EA146" s="210">
        <f t="shared" si="347"/>
        <v>0</v>
      </c>
      <c r="EB146" s="210">
        <f t="shared" si="348"/>
        <v>0</v>
      </c>
      <c r="EC146" s="210">
        <f t="shared" si="349"/>
        <v>0</v>
      </c>
      <c r="ED146" s="210">
        <f t="shared" si="350"/>
        <v>0</v>
      </c>
      <c r="EE146" s="210">
        <f t="shared" si="351"/>
        <v>0</v>
      </c>
      <c r="EF146" s="210">
        <f t="shared" si="352"/>
        <v>0</v>
      </c>
      <c r="EG146" s="210">
        <f t="shared" si="353"/>
        <v>0</v>
      </c>
      <c r="EH146" s="210">
        <f t="shared" si="354"/>
        <v>0</v>
      </c>
      <c r="EI146" s="210">
        <f t="shared" si="355"/>
        <v>0</v>
      </c>
      <c r="EJ146" s="210">
        <f t="shared" si="356"/>
        <v>0</v>
      </c>
      <c r="EL146" s="139" t="str">
        <f t="shared" ref="EL146:EL177" si="453">AB146</f>
        <v>Grey - All_100 Gbps_ 15 km</v>
      </c>
      <c r="EM146" s="210">
        <f t="shared" si="357"/>
        <v>0</v>
      </c>
      <c r="EN146" s="210">
        <f t="shared" si="358"/>
        <v>200</v>
      </c>
      <c r="EO146" s="210">
        <f t="shared" si="359"/>
        <v>0</v>
      </c>
      <c r="EP146" s="210">
        <f t="shared" si="360"/>
        <v>0</v>
      </c>
      <c r="EQ146" s="210">
        <f t="shared" si="361"/>
        <v>0</v>
      </c>
      <c r="ER146" s="210">
        <f t="shared" si="362"/>
        <v>0</v>
      </c>
      <c r="ES146" s="210">
        <f t="shared" si="363"/>
        <v>0</v>
      </c>
      <c r="ET146" s="210">
        <f t="shared" si="364"/>
        <v>0</v>
      </c>
      <c r="EU146" s="210">
        <f t="shared" si="365"/>
        <v>0</v>
      </c>
      <c r="EV146" s="210">
        <f t="shared" si="366"/>
        <v>0</v>
      </c>
      <c r="EW146" s="210">
        <f t="shared" si="367"/>
        <v>0</v>
      </c>
      <c r="EY146" s="139" t="str">
        <f t="shared" si="368"/>
        <v>Grey - All_100 Gbps_ 15 km</v>
      </c>
      <c r="EZ146" s="210">
        <f t="shared" si="318"/>
        <v>0</v>
      </c>
      <c r="FA146" s="210">
        <f t="shared" si="319"/>
        <v>200</v>
      </c>
      <c r="FB146" s="210">
        <f t="shared" si="320"/>
        <v>0</v>
      </c>
      <c r="FC146" s="210">
        <f t="shared" si="321"/>
        <v>0</v>
      </c>
      <c r="FD146" s="210">
        <f t="shared" si="322"/>
        <v>0</v>
      </c>
      <c r="FE146" s="210">
        <f t="shared" si="323"/>
        <v>0</v>
      </c>
      <c r="FF146" s="210">
        <f t="shared" si="324"/>
        <v>0</v>
      </c>
      <c r="FG146" s="210">
        <f t="shared" si="325"/>
        <v>0</v>
      </c>
      <c r="FH146" s="210">
        <f t="shared" si="326"/>
        <v>0</v>
      </c>
      <c r="FI146" s="210">
        <f t="shared" si="327"/>
        <v>0</v>
      </c>
      <c r="FJ146" s="210">
        <f t="shared" si="328"/>
        <v>0</v>
      </c>
      <c r="FL146" s="139" t="str">
        <f t="shared" ref="FL146:FL177" si="454">AO146</f>
        <v>Grey - All_100 Gbps_ 15 km</v>
      </c>
      <c r="FM146" s="233">
        <f t="shared" si="369"/>
        <v>0</v>
      </c>
      <c r="FN146" s="233">
        <f t="shared" si="370"/>
        <v>5.9999999999999995E-4</v>
      </c>
      <c r="FO146" s="233">
        <f t="shared" si="371"/>
        <v>0</v>
      </c>
      <c r="FP146" s="233">
        <f t="shared" si="372"/>
        <v>0</v>
      </c>
      <c r="FQ146" s="233">
        <f t="shared" si="373"/>
        <v>0</v>
      </c>
      <c r="FR146" s="233">
        <f t="shared" si="374"/>
        <v>0</v>
      </c>
      <c r="FS146" s="233">
        <f t="shared" si="375"/>
        <v>0</v>
      </c>
      <c r="FT146" s="233">
        <f t="shared" si="376"/>
        <v>0</v>
      </c>
      <c r="FU146" s="233">
        <f t="shared" si="377"/>
        <v>0</v>
      </c>
      <c r="FV146" s="233">
        <f t="shared" si="378"/>
        <v>0</v>
      </c>
      <c r="FW146" s="233">
        <f t="shared" si="379"/>
        <v>0</v>
      </c>
      <c r="FY146" s="139" t="str">
        <f t="shared" ref="FY146:FY177" si="455">BB146</f>
        <v>Grey - All_100 Gbps_ 15 km</v>
      </c>
      <c r="FZ146" s="233">
        <f t="shared" si="380"/>
        <v>0</v>
      </c>
      <c r="GA146" s="233">
        <f t="shared" si="381"/>
        <v>0</v>
      </c>
      <c r="GB146" s="233">
        <f t="shared" si="382"/>
        <v>0</v>
      </c>
      <c r="GC146" s="233">
        <f t="shared" si="383"/>
        <v>0</v>
      </c>
      <c r="GD146" s="233">
        <f t="shared" si="384"/>
        <v>0</v>
      </c>
      <c r="GE146" s="233">
        <f t="shared" si="385"/>
        <v>0</v>
      </c>
      <c r="GF146" s="233">
        <f t="shared" si="386"/>
        <v>0</v>
      </c>
      <c r="GG146" s="233">
        <f t="shared" si="387"/>
        <v>0</v>
      </c>
      <c r="GH146" s="233">
        <f t="shared" si="388"/>
        <v>0</v>
      </c>
      <c r="GI146" s="233">
        <f t="shared" si="389"/>
        <v>0</v>
      </c>
      <c r="GJ146" s="233">
        <f t="shared" si="390"/>
        <v>0</v>
      </c>
      <c r="GL146" s="139" t="str">
        <f t="shared" ref="GL146:GL177" si="456">AO146</f>
        <v>Grey - All_100 Gbps_ 15 km</v>
      </c>
      <c r="GM146" s="310">
        <f t="shared" si="391"/>
        <v>0</v>
      </c>
      <c r="GN146" s="310">
        <f t="shared" si="392"/>
        <v>1E-3</v>
      </c>
      <c r="GO146" s="310">
        <f t="shared" si="393"/>
        <v>0</v>
      </c>
      <c r="GP146" s="310">
        <f t="shared" si="394"/>
        <v>0</v>
      </c>
      <c r="GQ146" s="310">
        <f t="shared" si="395"/>
        <v>0</v>
      </c>
      <c r="GR146" s="310">
        <f t="shared" si="396"/>
        <v>0</v>
      </c>
      <c r="GS146" s="310">
        <f t="shared" si="397"/>
        <v>0</v>
      </c>
      <c r="GT146" s="310">
        <f t="shared" si="398"/>
        <v>0</v>
      </c>
      <c r="GU146" s="310">
        <f t="shared" si="399"/>
        <v>0</v>
      </c>
      <c r="GV146" s="310">
        <f t="shared" si="400"/>
        <v>0</v>
      </c>
      <c r="GW146" s="310">
        <f t="shared" si="401"/>
        <v>0</v>
      </c>
      <c r="GY146" s="139" t="str">
        <f t="shared" si="402"/>
        <v>Grey - All_100 Gbps_ 15 km</v>
      </c>
      <c r="GZ146" s="307" t="str">
        <f>IF(EZ146=0,"",($HE$5*10^-6*Fronthaul!P237*'Lenses &amp; detectors'!EZ146))</f>
        <v/>
      </c>
      <c r="HA146" s="307">
        <f>IF(FA146=0,"",($HE$5*10^-6*Fronthaul!Q237*'Lenses &amp; detectors'!FA146))</f>
        <v>1.3950000000000001E-2</v>
      </c>
      <c r="HB146" s="307" t="str">
        <f>IF(FB146=0,"",($HE$5*10^-6*Fronthaul!R237*'Lenses &amp; detectors'!FB146))</f>
        <v/>
      </c>
      <c r="HC146" s="307" t="str">
        <f>IF(FC146=0,"",($HE$5*10^-6*Fronthaul!S237*'Lenses &amp; detectors'!FC146))</f>
        <v/>
      </c>
      <c r="HD146" s="307" t="str">
        <f>IF(FD146=0,"",($HE$5*10^-6*Fronthaul!T237*'Lenses &amp; detectors'!FD146))</f>
        <v/>
      </c>
      <c r="HE146" s="307" t="str">
        <f>IF(FE146=0,"",($HE$5*10^-6*Fronthaul!U237*'Lenses &amp; detectors'!FE146))</f>
        <v/>
      </c>
      <c r="HF146" s="307" t="str">
        <f>IF(FF146=0,"",($HE$5*10^-6*Fronthaul!V237*'Lenses &amp; detectors'!FF146))</f>
        <v/>
      </c>
      <c r="HG146" s="307" t="str">
        <f>IF(FG146=0,"",($HE$5*10^-6*Fronthaul!W237*'Lenses &amp; detectors'!FG146))</f>
        <v/>
      </c>
      <c r="HH146" s="307" t="str">
        <f>IF(FH146=0,"",($HE$5*10^-6*Fronthaul!X237*'Lenses &amp; detectors'!FH146))</f>
        <v/>
      </c>
      <c r="HI146" s="307" t="str">
        <f>IF(FI146=0,"",($HE$5*10^-6*Fronthaul!Y237*'Lenses &amp; detectors'!FI146))</f>
        <v/>
      </c>
      <c r="HJ146" s="307" t="str">
        <f>IF(FJ146=0,"",($HE$5*10^-6*Fronthaul!Z237*'Lenses &amp; detectors'!FJ146))</f>
        <v/>
      </c>
      <c r="HL146" s="139" t="str">
        <f t="shared" si="403"/>
        <v>Grey - All_100 Gbps_ 15 km</v>
      </c>
      <c r="HM146" s="233" t="str">
        <f t="shared" si="404"/>
        <v/>
      </c>
      <c r="HN146" s="233">
        <f t="shared" si="405"/>
        <v>3</v>
      </c>
      <c r="HO146" s="233" t="str">
        <f t="shared" si="406"/>
        <v/>
      </c>
      <c r="HP146" s="233" t="str">
        <f t="shared" si="407"/>
        <v/>
      </c>
      <c r="HQ146" s="233" t="str">
        <f t="shared" si="408"/>
        <v/>
      </c>
      <c r="HR146" s="233" t="str">
        <f t="shared" si="409"/>
        <v/>
      </c>
      <c r="HS146" s="233" t="str">
        <f t="shared" si="410"/>
        <v/>
      </c>
      <c r="HT146" s="233" t="str">
        <f t="shared" si="411"/>
        <v/>
      </c>
      <c r="HU146" s="233" t="str">
        <f t="shared" si="412"/>
        <v/>
      </c>
      <c r="HV146" s="233" t="str">
        <f t="shared" si="413"/>
        <v/>
      </c>
      <c r="HW146" s="233" t="str">
        <f t="shared" si="414"/>
        <v/>
      </c>
      <c r="HY146" s="139" t="str">
        <f t="shared" si="415"/>
        <v>Grey - All_100 Gbps_ 15 km</v>
      </c>
      <c r="HZ146" s="233" t="str">
        <f t="shared" si="416"/>
        <v/>
      </c>
      <c r="IA146" s="233" t="str">
        <f t="shared" si="417"/>
        <v/>
      </c>
      <c r="IB146" s="233" t="str">
        <f t="shared" si="418"/>
        <v/>
      </c>
      <c r="IC146" s="233" t="str">
        <f t="shared" si="419"/>
        <v/>
      </c>
      <c r="ID146" s="233" t="str">
        <f t="shared" si="420"/>
        <v/>
      </c>
      <c r="IE146" s="233" t="str">
        <f t="shared" si="421"/>
        <v/>
      </c>
      <c r="IF146" s="233" t="str">
        <f t="shared" si="422"/>
        <v/>
      </c>
      <c r="IG146" s="233" t="str">
        <f t="shared" si="423"/>
        <v/>
      </c>
      <c r="IH146" s="233" t="str">
        <f t="shared" si="424"/>
        <v/>
      </c>
      <c r="II146" s="233" t="str">
        <f t="shared" si="425"/>
        <v/>
      </c>
      <c r="IJ146" s="233" t="str">
        <f t="shared" si="426"/>
        <v/>
      </c>
      <c r="IL146" s="139" t="str">
        <f t="shared" si="427"/>
        <v>Grey - All_100 Gbps_ 15 km</v>
      </c>
      <c r="IM146" s="233" t="str">
        <f t="shared" si="428"/>
        <v/>
      </c>
      <c r="IN146" s="233">
        <f t="shared" si="429"/>
        <v>5</v>
      </c>
      <c r="IO146" s="233" t="str">
        <f t="shared" si="430"/>
        <v/>
      </c>
      <c r="IP146" s="233" t="str">
        <f t="shared" si="431"/>
        <v/>
      </c>
      <c r="IQ146" s="233" t="str">
        <f t="shared" si="432"/>
        <v/>
      </c>
      <c r="IR146" s="233" t="str">
        <f t="shared" si="433"/>
        <v/>
      </c>
      <c r="IS146" s="233" t="str">
        <f t="shared" si="434"/>
        <v/>
      </c>
      <c r="IT146" s="233" t="str">
        <f t="shared" si="435"/>
        <v/>
      </c>
      <c r="IU146" s="233" t="str">
        <f t="shared" si="436"/>
        <v/>
      </c>
      <c r="IV146" s="233" t="str">
        <f t="shared" si="437"/>
        <v/>
      </c>
      <c r="IW146" s="233" t="str">
        <f t="shared" si="438"/>
        <v/>
      </c>
      <c r="IY146" s="139" t="str">
        <f t="shared" si="439"/>
        <v>Grey - All_100 Gbps_ 15 km</v>
      </c>
      <c r="IZ146" s="233" t="str">
        <f t="shared" si="440"/>
        <v/>
      </c>
      <c r="JA146" s="233">
        <f t="shared" si="441"/>
        <v>69.75</v>
      </c>
      <c r="JB146" s="233" t="str">
        <f t="shared" si="442"/>
        <v/>
      </c>
      <c r="JC146" s="233" t="str">
        <f t="shared" si="443"/>
        <v/>
      </c>
      <c r="JD146" s="233" t="str">
        <f t="shared" si="444"/>
        <v/>
      </c>
      <c r="JE146" s="233" t="str">
        <f t="shared" si="445"/>
        <v/>
      </c>
      <c r="JF146" s="233" t="str">
        <f t="shared" si="446"/>
        <v/>
      </c>
      <c r="JG146" s="233" t="str">
        <f t="shared" si="447"/>
        <v/>
      </c>
      <c r="JH146" s="233" t="str">
        <f t="shared" si="448"/>
        <v/>
      </c>
      <c r="JI146" s="233" t="str">
        <f t="shared" si="449"/>
        <v/>
      </c>
      <c r="JJ146" s="233" t="str">
        <f t="shared" si="450"/>
        <v/>
      </c>
    </row>
    <row r="147" spans="1:270">
      <c r="A147" s="218" t="s">
        <v>85</v>
      </c>
      <c r="B147" s="139" t="str">
        <f>'DML EML split'!B147</f>
        <v>CWDM_10 Gbps_10 km</v>
      </c>
      <c r="C147" s="210">
        <f>Fronthaul!C103</f>
        <v>0</v>
      </c>
      <c r="D147" s="210">
        <f>Fronthaul!D103</f>
        <v>134478</v>
      </c>
      <c r="E147" s="210">
        <f>Fronthaul!E103</f>
        <v>0</v>
      </c>
      <c r="F147" s="210">
        <f>Fronthaul!F103</f>
        <v>0</v>
      </c>
      <c r="G147" s="210">
        <f>Fronthaul!G103</f>
        <v>0</v>
      </c>
      <c r="H147" s="210">
        <f>Fronthaul!H103</f>
        <v>0</v>
      </c>
      <c r="I147" s="210">
        <f>Fronthaul!I103</f>
        <v>0</v>
      </c>
      <c r="J147" s="210">
        <f>Fronthaul!J103</f>
        <v>0</v>
      </c>
      <c r="K147" s="210">
        <f>Fronthaul!K103</f>
        <v>0</v>
      </c>
      <c r="L147" s="210">
        <f>Fronthaul!L103</f>
        <v>0</v>
      </c>
      <c r="M147" s="210">
        <f>Fronthaul!M103</f>
        <v>0</v>
      </c>
      <c r="O147" s="139" t="str">
        <f t="shared" si="329"/>
        <v>CWDM_10 Gbps_10 km</v>
      </c>
      <c r="P147" s="210">
        <f>Fronthaul!C136</f>
        <v>0</v>
      </c>
      <c r="Q147" s="210">
        <f>Fronthaul!D136</f>
        <v>0</v>
      </c>
      <c r="R147" s="210">
        <f>Fronthaul!E136</f>
        <v>0</v>
      </c>
      <c r="S147" s="210">
        <f>Fronthaul!F136</f>
        <v>0</v>
      </c>
      <c r="T147" s="210">
        <f>Fronthaul!G136</f>
        <v>0</v>
      </c>
      <c r="U147" s="210">
        <f>Fronthaul!H136</f>
        <v>0</v>
      </c>
      <c r="V147" s="210">
        <f>Fronthaul!I136</f>
        <v>0</v>
      </c>
      <c r="W147" s="210">
        <f>Fronthaul!J136</f>
        <v>0</v>
      </c>
      <c r="X147" s="210">
        <f>Fronthaul!K136</f>
        <v>0</v>
      </c>
      <c r="Y147" s="210">
        <f>Fronthaul!L136</f>
        <v>0</v>
      </c>
      <c r="Z147" s="210">
        <f>Fronthaul!M136</f>
        <v>0</v>
      </c>
      <c r="AB147" s="139" t="str">
        <f t="shared" si="330"/>
        <v>CWDM_10 Gbps_10 km</v>
      </c>
      <c r="AC147" s="210">
        <f>Fronthaul!C70</f>
        <v>0</v>
      </c>
      <c r="AD147" s="210">
        <f>Fronthaul!D70</f>
        <v>0</v>
      </c>
      <c r="AE147" s="210">
        <f>Fronthaul!E70</f>
        <v>0</v>
      </c>
      <c r="AF147" s="210">
        <f>Fronthaul!F70</f>
        <v>0</v>
      </c>
      <c r="AG147" s="210">
        <f>Fronthaul!G70</f>
        <v>0</v>
      </c>
      <c r="AH147" s="210">
        <f>Fronthaul!H70</f>
        <v>0</v>
      </c>
      <c r="AI147" s="210">
        <f>Fronthaul!I70</f>
        <v>0</v>
      </c>
      <c r="AJ147" s="210">
        <f>Fronthaul!J70</f>
        <v>0</v>
      </c>
      <c r="AK147" s="210">
        <f>Fronthaul!K70</f>
        <v>0</v>
      </c>
      <c r="AL147" s="210">
        <f>Fronthaul!L70</f>
        <v>0</v>
      </c>
      <c r="AM147" s="210">
        <f>Fronthaul!M70</f>
        <v>0</v>
      </c>
      <c r="AO147" s="139" t="str">
        <f t="shared" si="331"/>
        <v>CWDM_10 Gbps_10 km</v>
      </c>
      <c r="AP147" s="210">
        <f>Fronthaul!C169</f>
        <v>0</v>
      </c>
      <c r="AQ147" s="210">
        <f>Fronthaul!D169</f>
        <v>0</v>
      </c>
      <c r="AR147" s="210">
        <f>Fronthaul!E169</f>
        <v>0</v>
      </c>
      <c r="AS147" s="210">
        <f>Fronthaul!F169</f>
        <v>0</v>
      </c>
      <c r="AT147" s="210">
        <f>Fronthaul!G169</f>
        <v>0</v>
      </c>
      <c r="AU147" s="210">
        <f>Fronthaul!H169</f>
        <v>0</v>
      </c>
      <c r="AV147" s="210">
        <f>Fronthaul!I169</f>
        <v>0</v>
      </c>
      <c r="AW147" s="210">
        <f>Fronthaul!J169</f>
        <v>0</v>
      </c>
      <c r="AX147" s="210">
        <f>Fronthaul!K169</f>
        <v>0</v>
      </c>
      <c r="AY147" s="210">
        <f>Fronthaul!L169</f>
        <v>0</v>
      </c>
      <c r="AZ147" s="210">
        <f>Fronthaul!M169</f>
        <v>0</v>
      </c>
      <c r="BB147" s="139" t="str">
        <f t="shared" si="332"/>
        <v>CWDM_10 Gbps_10 km</v>
      </c>
      <c r="BC147" s="210">
        <f>Fronthaul!C202</f>
        <v>0</v>
      </c>
      <c r="BD147" s="210">
        <f>Fronthaul!D202</f>
        <v>0</v>
      </c>
      <c r="BE147" s="210">
        <f>Fronthaul!E202</f>
        <v>0</v>
      </c>
      <c r="BF147" s="210">
        <f>Fronthaul!F202</f>
        <v>0</v>
      </c>
      <c r="BG147" s="210">
        <f>Fronthaul!G202</f>
        <v>0</v>
      </c>
      <c r="BH147" s="210">
        <f>Fronthaul!H202</f>
        <v>0</v>
      </c>
      <c r="BI147" s="210">
        <f>Fronthaul!I202</f>
        <v>0</v>
      </c>
      <c r="BJ147" s="210">
        <f>Fronthaul!J202</f>
        <v>0</v>
      </c>
      <c r="BK147" s="210">
        <f>Fronthaul!K202</f>
        <v>0</v>
      </c>
      <c r="BL147" s="210">
        <f>Fronthaul!L202</f>
        <v>0</v>
      </c>
      <c r="BM147" s="210">
        <f>Fronthaul!M202</f>
        <v>0</v>
      </c>
      <c r="BO147" s="139" t="str">
        <f t="shared" si="333"/>
        <v>CWDM_10 Gbps_10 km</v>
      </c>
      <c r="BP147" s="272"/>
      <c r="BQ147" s="272"/>
      <c r="BR147" s="272"/>
      <c r="BS147" s="272"/>
      <c r="BT147" s="272"/>
      <c r="BU147" s="272"/>
      <c r="BV147" s="272"/>
      <c r="BW147" s="272"/>
      <c r="BX147" s="272"/>
      <c r="BY147" s="272"/>
      <c r="BZ147" s="272"/>
      <c r="CB147" s="139" t="str">
        <f t="shared" si="334"/>
        <v>CWDM_10 Gbps_10 km</v>
      </c>
      <c r="CC147" s="272"/>
      <c r="CD147" s="272"/>
      <c r="CE147" s="272"/>
      <c r="CF147" s="272"/>
      <c r="CG147" s="272"/>
      <c r="CH147" s="272"/>
      <c r="CI147" s="272"/>
      <c r="CJ147" s="272"/>
      <c r="CK147" s="272"/>
      <c r="CL147" s="272"/>
      <c r="CM147" s="272"/>
      <c r="CN147" s="214"/>
      <c r="CP147" s="270"/>
      <c r="CQ147" s="270"/>
      <c r="CR147" s="301"/>
      <c r="CS147" s="293">
        <v>1</v>
      </c>
      <c r="CT147" s="265">
        <v>1</v>
      </c>
      <c r="CU147" s="300">
        <v>1</v>
      </c>
      <c r="CV147" s="293"/>
      <c r="CW147" s="293">
        <v>2</v>
      </c>
      <c r="CX147" s="279">
        <v>1</v>
      </c>
      <c r="CY147" s="284"/>
      <c r="CZ147" s="270"/>
      <c r="DA147" s="278"/>
      <c r="DB147" s="285">
        <v>2</v>
      </c>
      <c r="DC147" s="265">
        <v>0</v>
      </c>
      <c r="DD147" s="300">
        <v>1</v>
      </c>
      <c r="DE147" s="295"/>
      <c r="DF147" s="270"/>
      <c r="DG147" s="278"/>
      <c r="DH147" s="284"/>
      <c r="DI147" s="270"/>
      <c r="DJ147" s="270"/>
      <c r="DL147" s="139" t="str">
        <f t="shared" si="451"/>
        <v>CWDM_10 Gbps_10 km</v>
      </c>
      <c r="DM147" s="210">
        <f t="shared" si="335"/>
        <v>0</v>
      </c>
      <c r="DN147" s="210">
        <f t="shared" si="336"/>
        <v>0</v>
      </c>
      <c r="DO147" s="210">
        <f t="shared" si="337"/>
        <v>0</v>
      </c>
      <c r="DP147" s="210">
        <f t="shared" si="338"/>
        <v>0</v>
      </c>
      <c r="DQ147" s="210">
        <f t="shared" si="339"/>
        <v>0</v>
      </c>
      <c r="DR147" s="210">
        <f t="shared" si="340"/>
        <v>0</v>
      </c>
      <c r="DS147" s="210">
        <f t="shared" si="341"/>
        <v>0</v>
      </c>
      <c r="DT147" s="210">
        <f t="shared" si="342"/>
        <v>0</v>
      </c>
      <c r="DU147" s="210">
        <f t="shared" si="343"/>
        <v>0</v>
      </c>
      <c r="DV147" s="210">
        <f t="shared" si="344"/>
        <v>0</v>
      </c>
      <c r="DW147" s="210">
        <f t="shared" si="345"/>
        <v>0</v>
      </c>
      <c r="DY147" s="139" t="str">
        <f t="shared" si="452"/>
        <v>CWDM_10 Gbps_10 km</v>
      </c>
      <c r="DZ147" s="210">
        <f t="shared" si="346"/>
        <v>0</v>
      </c>
      <c r="EA147" s="210">
        <f t="shared" si="347"/>
        <v>0</v>
      </c>
      <c r="EB147" s="210">
        <f t="shared" si="348"/>
        <v>0</v>
      </c>
      <c r="EC147" s="210">
        <f t="shared" si="349"/>
        <v>0</v>
      </c>
      <c r="ED147" s="210">
        <f t="shared" si="350"/>
        <v>0</v>
      </c>
      <c r="EE147" s="210">
        <f t="shared" si="351"/>
        <v>0</v>
      </c>
      <c r="EF147" s="210">
        <f t="shared" si="352"/>
        <v>0</v>
      </c>
      <c r="EG147" s="210">
        <f t="shared" si="353"/>
        <v>0</v>
      </c>
      <c r="EH147" s="210">
        <f t="shared" si="354"/>
        <v>0</v>
      </c>
      <c r="EI147" s="210">
        <f t="shared" si="355"/>
        <v>0</v>
      </c>
      <c r="EJ147" s="210">
        <f t="shared" si="356"/>
        <v>0</v>
      </c>
      <c r="EL147" s="139" t="str">
        <f t="shared" si="453"/>
        <v>CWDM_10 Gbps_10 km</v>
      </c>
      <c r="EM147" s="210">
        <f t="shared" si="357"/>
        <v>0</v>
      </c>
      <c r="EN147" s="210">
        <f t="shared" si="358"/>
        <v>0</v>
      </c>
      <c r="EO147" s="210">
        <f t="shared" si="359"/>
        <v>0</v>
      </c>
      <c r="EP147" s="210">
        <f t="shared" si="360"/>
        <v>0</v>
      </c>
      <c r="EQ147" s="210">
        <f t="shared" si="361"/>
        <v>0</v>
      </c>
      <c r="ER147" s="210">
        <f t="shared" si="362"/>
        <v>0</v>
      </c>
      <c r="ES147" s="210">
        <f t="shared" si="363"/>
        <v>0</v>
      </c>
      <c r="ET147" s="210">
        <f t="shared" si="364"/>
        <v>0</v>
      </c>
      <c r="EU147" s="210">
        <f t="shared" si="365"/>
        <v>0</v>
      </c>
      <c r="EV147" s="210">
        <f t="shared" si="366"/>
        <v>0</v>
      </c>
      <c r="EW147" s="210">
        <f t="shared" si="367"/>
        <v>0</v>
      </c>
      <c r="EY147" s="139" t="str">
        <f t="shared" si="368"/>
        <v>CWDM_10 Gbps_10 km</v>
      </c>
      <c r="EZ147" s="210">
        <f t="shared" si="318"/>
        <v>0</v>
      </c>
      <c r="FA147" s="210">
        <f t="shared" si="319"/>
        <v>0</v>
      </c>
      <c r="FB147" s="210">
        <f t="shared" si="320"/>
        <v>0</v>
      </c>
      <c r="FC147" s="210">
        <f t="shared" si="321"/>
        <v>0</v>
      </c>
      <c r="FD147" s="210">
        <f t="shared" si="322"/>
        <v>0</v>
      </c>
      <c r="FE147" s="210">
        <f t="shared" si="323"/>
        <v>0</v>
      </c>
      <c r="FF147" s="210">
        <f t="shared" si="324"/>
        <v>0</v>
      </c>
      <c r="FG147" s="210">
        <f t="shared" si="325"/>
        <v>0</v>
      </c>
      <c r="FH147" s="210">
        <f t="shared" si="326"/>
        <v>0</v>
      </c>
      <c r="FI147" s="210">
        <f t="shared" si="327"/>
        <v>0</v>
      </c>
      <c r="FJ147" s="210">
        <f t="shared" si="328"/>
        <v>0</v>
      </c>
      <c r="FL147" s="139" t="str">
        <f t="shared" si="454"/>
        <v>CWDM_10 Gbps_10 km</v>
      </c>
      <c r="FM147" s="233">
        <f t="shared" si="369"/>
        <v>0</v>
      </c>
      <c r="FN147" s="233">
        <f t="shared" si="370"/>
        <v>0</v>
      </c>
      <c r="FO147" s="233">
        <f t="shared" si="371"/>
        <v>0</v>
      </c>
      <c r="FP147" s="233">
        <f t="shared" si="372"/>
        <v>0</v>
      </c>
      <c r="FQ147" s="233">
        <f t="shared" si="373"/>
        <v>0</v>
      </c>
      <c r="FR147" s="233">
        <f t="shared" si="374"/>
        <v>0</v>
      </c>
      <c r="FS147" s="233">
        <f t="shared" si="375"/>
        <v>0</v>
      </c>
      <c r="FT147" s="233">
        <f t="shared" si="376"/>
        <v>0</v>
      </c>
      <c r="FU147" s="233">
        <f t="shared" si="377"/>
        <v>0</v>
      </c>
      <c r="FV147" s="233">
        <f t="shared" si="378"/>
        <v>0</v>
      </c>
      <c r="FW147" s="233">
        <f t="shared" si="379"/>
        <v>0</v>
      </c>
      <c r="FY147" s="139" t="str">
        <f t="shared" si="455"/>
        <v>CWDM_10 Gbps_10 km</v>
      </c>
      <c r="FZ147" s="233">
        <f t="shared" si="380"/>
        <v>0</v>
      </c>
      <c r="GA147" s="233">
        <f t="shared" si="381"/>
        <v>0</v>
      </c>
      <c r="GB147" s="233">
        <f t="shared" si="382"/>
        <v>0</v>
      </c>
      <c r="GC147" s="233">
        <f t="shared" si="383"/>
        <v>0</v>
      </c>
      <c r="GD147" s="233">
        <f t="shared" si="384"/>
        <v>0</v>
      </c>
      <c r="GE147" s="233">
        <f t="shared" si="385"/>
        <v>0</v>
      </c>
      <c r="GF147" s="233">
        <f t="shared" si="386"/>
        <v>0</v>
      </c>
      <c r="GG147" s="233">
        <f t="shared" si="387"/>
        <v>0</v>
      </c>
      <c r="GH147" s="233">
        <f t="shared" si="388"/>
        <v>0</v>
      </c>
      <c r="GI147" s="233">
        <f t="shared" si="389"/>
        <v>0</v>
      </c>
      <c r="GJ147" s="233">
        <f t="shared" si="390"/>
        <v>0</v>
      </c>
      <c r="GL147" s="139" t="str">
        <f t="shared" si="456"/>
        <v>CWDM_10 Gbps_10 km</v>
      </c>
      <c r="GM147" s="310">
        <f t="shared" si="391"/>
        <v>0</v>
      </c>
      <c r="GN147" s="310">
        <f t="shared" si="392"/>
        <v>0</v>
      </c>
      <c r="GO147" s="310">
        <f t="shared" si="393"/>
        <v>0</v>
      </c>
      <c r="GP147" s="310">
        <f t="shared" si="394"/>
        <v>0</v>
      </c>
      <c r="GQ147" s="310">
        <f t="shared" si="395"/>
        <v>0</v>
      </c>
      <c r="GR147" s="310">
        <f t="shared" si="396"/>
        <v>0</v>
      </c>
      <c r="GS147" s="310">
        <f t="shared" si="397"/>
        <v>0</v>
      </c>
      <c r="GT147" s="310">
        <f t="shared" si="398"/>
        <v>0</v>
      </c>
      <c r="GU147" s="310">
        <f t="shared" si="399"/>
        <v>0</v>
      </c>
      <c r="GV147" s="310">
        <f t="shared" si="400"/>
        <v>0</v>
      </c>
      <c r="GW147" s="310">
        <f t="shared" si="401"/>
        <v>0</v>
      </c>
      <c r="GY147" s="139" t="str">
        <f t="shared" si="402"/>
        <v>CWDM_10 Gbps_10 km</v>
      </c>
      <c r="GZ147" s="307" t="str">
        <f>IF(EZ147=0,"",($HE$5*10^-6*Fronthaul!P238*'Lenses &amp; detectors'!EZ147))</f>
        <v/>
      </c>
      <c r="HA147" s="307" t="str">
        <f>IF(FA147=0,"",($HE$5*10^-6*Fronthaul!Q238*'Lenses &amp; detectors'!FA147))</f>
        <v/>
      </c>
      <c r="HB147" s="307" t="str">
        <f>IF(FB147=0,"",($HE$5*10^-6*Fronthaul!R238*'Lenses &amp; detectors'!FB147))</f>
        <v/>
      </c>
      <c r="HC147" s="307" t="str">
        <f>IF(FC147=0,"",($HE$5*10^-6*Fronthaul!S238*'Lenses &amp; detectors'!FC147))</f>
        <v/>
      </c>
      <c r="HD147" s="307" t="str">
        <f>IF(FD147=0,"",($HE$5*10^-6*Fronthaul!T238*'Lenses &amp; detectors'!FD147))</f>
        <v/>
      </c>
      <c r="HE147" s="307" t="str">
        <f>IF(FE147=0,"",($HE$5*10^-6*Fronthaul!U238*'Lenses &amp; detectors'!FE147))</f>
        <v/>
      </c>
      <c r="HF147" s="307" t="str">
        <f>IF(FF147=0,"",($HE$5*10^-6*Fronthaul!V238*'Lenses &amp; detectors'!FF147))</f>
        <v/>
      </c>
      <c r="HG147" s="307" t="str">
        <f>IF(FG147=0,"",($HE$5*10^-6*Fronthaul!W238*'Lenses &amp; detectors'!FG147))</f>
        <v/>
      </c>
      <c r="HH147" s="307" t="str">
        <f>IF(FH147=0,"",($HE$5*10^-6*Fronthaul!X238*'Lenses &amp; detectors'!FH147))</f>
        <v/>
      </c>
      <c r="HI147" s="307" t="str">
        <f>IF(FI147=0,"",($HE$5*10^-6*Fronthaul!Y238*'Lenses &amp; detectors'!FI147))</f>
        <v/>
      </c>
      <c r="HJ147" s="307" t="str">
        <f>IF(FJ147=0,"",($HE$5*10^-6*Fronthaul!Z238*'Lenses &amp; detectors'!FJ147))</f>
        <v/>
      </c>
      <c r="HL147" s="139" t="str">
        <f t="shared" si="403"/>
        <v>CWDM_10 Gbps_10 km</v>
      </c>
      <c r="HM147" s="233" t="str">
        <f t="shared" si="404"/>
        <v/>
      </c>
      <c r="HN147" s="233" t="str">
        <f t="shared" si="405"/>
        <v/>
      </c>
      <c r="HO147" s="233" t="str">
        <f t="shared" si="406"/>
        <v/>
      </c>
      <c r="HP147" s="233" t="str">
        <f t="shared" si="407"/>
        <v/>
      </c>
      <c r="HQ147" s="233" t="str">
        <f t="shared" si="408"/>
        <v/>
      </c>
      <c r="HR147" s="233" t="str">
        <f t="shared" si="409"/>
        <v/>
      </c>
      <c r="HS147" s="233" t="str">
        <f t="shared" si="410"/>
        <v/>
      </c>
      <c r="HT147" s="233" t="str">
        <f t="shared" si="411"/>
        <v/>
      </c>
      <c r="HU147" s="233" t="str">
        <f t="shared" si="412"/>
        <v/>
      </c>
      <c r="HV147" s="233" t="str">
        <f t="shared" si="413"/>
        <v/>
      </c>
      <c r="HW147" s="233" t="str">
        <f t="shared" si="414"/>
        <v/>
      </c>
      <c r="HY147" s="139" t="str">
        <f t="shared" si="415"/>
        <v>CWDM_10 Gbps_10 km</v>
      </c>
      <c r="HZ147" s="233" t="str">
        <f t="shared" si="416"/>
        <v/>
      </c>
      <c r="IA147" s="233" t="str">
        <f t="shared" si="417"/>
        <v/>
      </c>
      <c r="IB147" s="233" t="str">
        <f t="shared" si="418"/>
        <v/>
      </c>
      <c r="IC147" s="233" t="str">
        <f t="shared" si="419"/>
        <v/>
      </c>
      <c r="ID147" s="233" t="str">
        <f t="shared" si="420"/>
        <v/>
      </c>
      <c r="IE147" s="233" t="str">
        <f t="shared" si="421"/>
        <v/>
      </c>
      <c r="IF147" s="233" t="str">
        <f t="shared" si="422"/>
        <v/>
      </c>
      <c r="IG147" s="233" t="str">
        <f t="shared" si="423"/>
        <v/>
      </c>
      <c r="IH147" s="233" t="str">
        <f t="shared" si="424"/>
        <v/>
      </c>
      <c r="II147" s="233" t="str">
        <f t="shared" si="425"/>
        <v/>
      </c>
      <c r="IJ147" s="233" t="str">
        <f t="shared" si="426"/>
        <v/>
      </c>
      <c r="IL147" s="139" t="str">
        <f t="shared" si="427"/>
        <v>CWDM_10 Gbps_10 km</v>
      </c>
      <c r="IM147" s="233" t="str">
        <f t="shared" si="428"/>
        <v/>
      </c>
      <c r="IN147" s="233" t="str">
        <f t="shared" si="429"/>
        <v/>
      </c>
      <c r="IO147" s="233" t="str">
        <f t="shared" si="430"/>
        <v/>
      </c>
      <c r="IP147" s="233" t="str">
        <f t="shared" si="431"/>
        <v/>
      </c>
      <c r="IQ147" s="233" t="str">
        <f t="shared" si="432"/>
        <v/>
      </c>
      <c r="IR147" s="233" t="str">
        <f t="shared" si="433"/>
        <v/>
      </c>
      <c r="IS147" s="233" t="str">
        <f t="shared" si="434"/>
        <v/>
      </c>
      <c r="IT147" s="233" t="str">
        <f t="shared" si="435"/>
        <v/>
      </c>
      <c r="IU147" s="233" t="str">
        <f t="shared" si="436"/>
        <v/>
      </c>
      <c r="IV147" s="233" t="str">
        <f t="shared" si="437"/>
        <v/>
      </c>
      <c r="IW147" s="233" t="str">
        <f t="shared" si="438"/>
        <v/>
      </c>
      <c r="IY147" s="139" t="str">
        <f t="shared" si="439"/>
        <v>CWDM_10 Gbps_10 km</v>
      </c>
      <c r="IZ147" s="233" t="str">
        <f t="shared" si="440"/>
        <v/>
      </c>
      <c r="JA147" s="233" t="str">
        <f t="shared" si="441"/>
        <v/>
      </c>
      <c r="JB147" s="233" t="str">
        <f t="shared" si="442"/>
        <v/>
      </c>
      <c r="JC147" s="233" t="str">
        <f t="shared" si="443"/>
        <v/>
      </c>
      <c r="JD147" s="233" t="str">
        <f t="shared" si="444"/>
        <v/>
      </c>
      <c r="JE147" s="233" t="str">
        <f t="shared" si="445"/>
        <v/>
      </c>
      <c r="JF147" s="233" t="str">
        <f t="shared" si="446"/>
        <v/>
      </c>
      <c r="JG147" s="233" t="str">
        <f t="shared" si="447"/>
        <v/>
      </c>
      <c r="JH147" s="233" t="str">
        <f t="shared" si="448"/>
        <v/>
      </c>
      <c r="JI147" s="233" t="str">
        <f t="shared" si="449"/>
        <v/>
      </c>
      <c r="JJ147" s="233" t="str">
        <f t="shared" si="450"/>
        <v/>
      </c>
    </row>
    <row r="148" spans="1:270">
      <c r="A148" s="218" t="s">
        <v>85</v>
      </c>
      <c r="B148" s="139" t="str">
        <f>'DML EML split'!B148</f>
        <v>DWDM_10 Gbps_10 km</v>
      </c>
      <c r="C148" s="210">
        <f>Fronthaul!C104</f>
        <v>87026</v>
      </c>
      <c r="D148" s="210">
        <f>Fronthaul!D104</f>
        <v>512229</v>
      </c>
      <c r="E148" s="210">
        <f>Fronthaul!E104</f>
        <v>0</v>
      </c>
      <c r="F148" s="210">
        <f>Fronthaul!F104</f>
        <v>0</v>
      </c>
      <c r="G148" s="210">
        <f>Fronthaul!G104</f>
        <v>0</v>
      </c>
      <c r="H148" s="210">
        <f>Fronthaul!H104</f>
        <v>0</v>
      </c>
      <c r="I148" s="210">
        <f>Fronthaul!I104</f>
        <v>0</v>
      </c>
      <c r="J148" s="210">
        <f>Fronthaul!J104</f>
        <v>0</v>
      </c>
      <c r="K148" s="210">
        <f>Fronthaul!K104</f>
        <v>0</v>
      </c>
      <c r="L148" s="210">
        <f>Fronthaul!L104</f>
        <v>0</v>
      </c>
      <c r="M148" s="210">
        <f>Fronthaul!M104</f>
        <v>0</v>
      </c>
      <c r="O148" s="139" t="str">
        <f t="shared" si="329"/>
        <v>DWDM_10 Gbps_10 km</v>
      </c>
      <c r="P148" s="210">
        <f>Fronthaul!C137</f>
        <v>0</v>
      </c>
      <c r="Q148" s="210">
        <f>Fronthaul!D137</f>
        <v>0</v>
      </c>
      <c r="R148" s="210">
        <f>Fronthaul!E137</f>
        <v>0</v>
      </c>
      <c r="S148" s="210">
        <f>Fronthaul!F137</f>
        <v>0</v>
      </c>
      <c r="T148" s="210">
        <f>Fronthaul!G137</f>
        <v>0</v>
      </c>
      <c r="U148" s="210">
        <f>Fronthaul!H137</f>
        <v>0</v>
      </c>
      <c r="V148" s="210">
        <f>Fronthaul!I137</f>
        <v>0</v>
      </c>
      <c r="W148" s="210">
        <f>Fronthaul!J137</f>
        <v>0</v>
      </c>
      <c r="X148" s="210">
        <f>Fronthaul!K137</f>
        <v>0</v>
      </c>
      <c r="Y148" s="210">
        <f>Fronthaul!L137</f>
        <v>0</v>
      </c>
      <c r="Z148" s="210">
        <f>Fronthaul!M137</f>
        <v>0</v>
      </c>
      <c r="AB148" s="139" t="str">
        <f t="shared" si="330"/>
        <v>DWDM_10 Gbps_10 km</v>
      </c>
      <c r="AC148" s="210">
        <f>Fronthaul!C71</f>
        <v>0</v>
      </c>
      <c r="AD148" s="210">
        <f>Fronthaul!D71</f>
        <v>0</v>
      </c>
      <c r="AE148" s="210">
        <f>Fronthaul!E71</f>
        <v>0</v>
      </c>
      <c r="AF148" s="210">
        <f>Fronthaul!F71</f>
        <v>0</v>
      </c>
      <c r="AG148" s="210">
        <f>Fronthaul!G71</f>
        <v>0</v>
      </c>
      <c r="AH148" s="210">
        <f>Fronthaul!H71</f>
        <v>0</v>
      </c>
      <c r="AI148" s="210">
        <f>Fronthaul!I71</f>
        <v>0</v>
      </c>
      <c r="AJ148" s="210">
        <f>Fronthaul!J71</f>
        <v>0</v>
      </c>
      <c r="AK148" s="210">
        <f>Fronthaul!K71</f>
        <v>0</v>
      </c>
      <c r="AL148" s="210">
        <f>Fronthaul!L71</f>
        <v>0</v>
      </c>
      <c r="AM148" s="210">
        <f>Fronthaul!M71</f>
        <v>0</v>
      </c>
      <c r="AO148" s="139" t="str">
        <f t="shared" si="331"/>
        <v>DWDM_10 Gbps_10 km</v>
      </c>
      <c r="AP148" s="210">
        <f>Fronthaul!C170</f>
        <v>0</v>
      </c>
      <c r="AQ148" s="210">
        <f>Fronthaul!D170</f>
        <v>0</v>
      </c>
      <c r="AR148" s="210">
        <f>Fronthaul!E170</f>
        <v>0</v>
      </c>
      <c r="AS148" s="210">
        <f>Fronthaul!F170</f>
        <v>0</v>
      </c>
      <c r="AT148" s="210">
        <f>Fronthaul!G170</f>
        <v>0</v>
      </c>
      <c r="AU148" s="210">
        <f>Fronthaul!H170</f>
        <v>0</v>
      </c>
      <c r="AV148" s="210">
        <f>Fronthaul!I170</f>
        <v>0</v>
      </c>
      <c r="AW148" s="210">
        <f>Fronthaul!J170</f>
        <v>0</v>
      </c>
      <c r="AX148" s="210">
        <f>Fronthaul!K170</f>
        <v>0</v>
      </c>
      <c r="AY148" s="210">
        <f>Fronthaul!L170</f>
        <v>0</v>
      </c>
      <c r="AZ148" s="210">
        <f>Fronthaul!M170</f>
        <v>0</v>
      </c>
      <c r="BB148" s="139" t="str">
        <f t="shared" si="332"/>
        <v>DWDM_10 Gbps_10 km</v>
      </c>
      <c r="BC148" s="210">
        <f>Fronthaul!C203</f>
        <v>0</v>
      </c>
      <c r="BD148" s="210">
        <f>Fronthaul!D203</f>
        <v>0</v>
      </c>
      <c r="BE148" s="210">
        <f>Fronthaul!E203</f>
        <v>0</v>
      </c>
      <c r="BF148" s="210">
        <f>Fronthaul!F203</f>
        <v>0</v>
      </c>
      <c r="BG148" s="210">
        <f>Fronthaul!G203</f>
        <v>0</v>
      </c>
      <c r="BH148" s="210">
        <f>Fronthaul!H203</f>
        <v>0</v>
      </c>
      <c r="BI148" s="210">
        <f>Fronthaul!I203</f>
        <v>0</v>
      </c>
      <c r="BJ148" s="210">
        <f>Fronthaul!J203</f>
        <v>0</v>
      </c>
      <c r="BK148" s="210">
        <f>Fronthaul!K203</f>
        <v>0</v>
      </c>
      <c r="BL148" s="210">
        <f>Fronthaul!L203</f>
        <v>0</v>
      </c>
      <c r="BM148" s="210">
        <f>Fronthaul!M203</f>
        <v>0</v>
      </c>
      <c r="BO148" s="139" t="str">
        <f t="shared" si="333"/>
        <v>DWDM_10 Gbps_10 km</v>
      </c>
      <c r="BP148" s="272"/>
      <c r="BQ148" s="272"/>
      <c r="BR148" s="272"/>
      <c r="BS148" s="272"/>
      <c r="BT148" s="272"/>
      <c r="BU148" s="272"/>
      <c r="BV148" s="272"/>
      <c r="BW148" s="272"/>
      <c r="BX148" s="272"/>
      <c r="BY148" s="272"/>
      <c r="BZ148" s="272"/>
      <c r="CB148" s="139" t="str">
        <f t="shared" si="334"/>
        <v>DWDM_10 Gbps_10 km</v>
      </c>
      <c r="CC148" s="272"/>
      <c r="CD148" s="272"/>
      <c r="CE148" s="272"/>
      <c r="CF148" s="272"/>
      <c r="CG148" s="272"/>
      <c r="CH148" s="272"/>
      <c r="CI148" s="272"/>
      <c r="CJ148" s="272"/>
      <c r="CK148" s="272"/>
      <c r="CL148" s="272"/>
      <c r="CM148" s="272"/>
      <c r="CN148" s="214"/>
      <c r="CP148" s="270"/>
      <c r="CQ148" s="270"/>
      <c r="CR148" s="301"/>
      <c r="CS148" s="293">
        <v>1</v>
      </c>
      <c r="CT148" s="265">
        <v>1</v>
      </c>
      <c r="CU148" s="300">
        <v>1</v>
      </c>
      <c r="CV148" s="293"/>
      <c r="CW148" s="293">
        <v>2</v>
      </c>
      <c r="CX148" s="279">
        <v>1</v>
      </c>
      <c r="CY148" s="284"/>
      <c r="CZ148" s="270"/>
      <c r="DA148" s="278"/>
      <c r="DB148" s="285">
        <v>2</v>
      </c>
      <c r="DC148" s="265">
        <v>0</v>
      </c>
      <c r="DD148" s="300">
        <v>1</v>
      </c>
      <c r="DE148" s="295"/>
      <c r="DF148" s="270"/>
      <c r="DG148" s="278"/>
      <c r="DH148" s="284"/>
      <c r="DI148" s="270"/>
      <c r="DJ148" s="270"/>
      <c r="DL148" s="139" t="str">
        <f t="shared" si="451"/>
        <v>DWDM_10 Gbps_10 km</v>
      </c>
      <c r="DM148" s="210">
        <f t="shared" si="335"/>
        <v>0</v>
      </c>
      <c r="DN148" s="210">
        <f t="shared" si="336"/>
        <v>0</v>
      </c>
      <c r="DO148" s="210">
        <f t="shared" si="337"/>
        <v>0</v>
      </c>
      <c r="DP148" s="210">
        <f t="shared" si="338"/>
        <v>0</v>
      </c>
      <c r="DQ148" s="210">
        <f t="shared" si="339"/>
        <v>0</v>
      </c>
      <c r="DR148" s="210">
        <f t="shared" si="340"/>
        <v>0</v>
      </c>
      <c r="DS148" s="210">
        <f t="shared" si="341"/>
        <v>0</v>
      </c>
      <c r="DT148" s="210">
        <f t="shared" si="342"/>
        <v>0</v>
      </c>
      <c r="DU148" s="210">
        <f t="shared" si="343"/>
        <v>0</v>
      </c>
      <c r="DV148" s="210">
        <f t="shared" si="344"/>
        <v>0</v>
      </c>
      <c r="DW148" s="210">
        <f t="shared" si="345"/>
        <v>0</v>
      </c>
      <c r="DY148" s="139" t="str">
        <f t="shared" si="452"/>
        <v>DWDM_10 Gbps_10 km</v>
      </c>
      <c r="DZ148" s="210">
        <f t="shared" si="346"/>
        <v>0</v>
      </c>
      <c r="EA148" s="210">
        <f t="shared" si="347"/>
        <v>0</v>
      </c>
      <c r="EB148" s="210">
        <f t="shared" si="348"/>
        <v>0</v>
      </c>
      <c r="EC148" s="210">
        <f t="shared" si="349"/>
        <v>0</v>
      </c>
      <c r="ED148" s="210">
        <f t="shared" si="350"/>
        <v>0</v>
      </c>
      <c r="EE148" s="210">
        <f t="shared" si="351"/>
        <v>0</v>
      </c>
      <c r="EF148" s="210">
        <f t="shared" si="352"/>
        <v>0</v>
      </c>
      <c r="EG148" s="210">
        <f t="shared" si="353"/>
        <v>0</v>
      </c>
      <c r="EH148" s="210">
        <f t="shared" si="354"/>
        <v>0</v>
      </c>
      <c r="EI148" s="210">
        <f t="shared" si="355"/>
        <v>0</v>
      </c>
      <c r="EJ148" s="210">
        <f t="shared" si="356"/>
        <v>0</v>
      </c>
      <c r="EL148" s="139" t="str">
        <f t="shared" si="453"/>
        <v>DWDM_10 Gbps_10 km</v>
      </c>
      <c r="EM148" s="210">
        <f t="shared" si="357"/>
        <v>0</v>
      </c>
      <c r="EN148" s="210">
        <f t="shared" si="358"/>
        <v>0</v>
      </c>
      <c r="EO148" s="210">
        <f t="shared" si="359"/>
        <v>0</v>
      </c>
      <c r="EP148" s="210">
        <f t="shared" si="360"/>
        <v>0</v>
      </c>
      <c r="EQ148" s="210">
        <f t="shared" si="361"/>
        <v>0</v>
      </c>
      <c r="ER148" s="210">
        <f t="shared" si="362"/>
        <v>0</v>
      </c>
      <c r="ES148" s="210">
        <f t="shared" si="363"/>
        <v>0</v>
      </c>
      <c r="ET148" s="210">
        <f t="shared" si="364"/>
        <v>0</v>
      </c>
      <c r="EU148" s="210">
        <f t="shared" si="365"/>
        <v>0</v>
      </c>
      <c r="EV148" s="210">
        <f t="shared" si="366"/>
        <v>0</v>
      </c>
      <c r="EW148" s="210">
        <f t="shared" si="367"/>
        <v>0</v>
      </c>
      <c r="EY148" s="139" t="str">
        <f t="shared" si="368"/>
        <v>DWDM_10 Gbps_10 km</v>
      </c>
      <c r="EZ148" s="210">
        <f t="shared" si="318"/>
        <v>0</v>
      </c>
      <c r="FA148" s="210">
        <f t="shared" si="319"/>
        <v>0</v>
      </c>
      <c r="FB148" s="210">
        <f t="shared" si="320"/>
        <v>0</v>
      </c>
      <c r="FC148" s="210">
        <f t="shared" si="321"/>
        <v>0</v>
      </c>
      <c r="FD148" s="210">
        <f t="shared" si="322"/>
        <v>0</v>
      </c>
      <c r="FE148" s="210">
        <f t="shared" si="323"/>
        <v>0</v>
      </c>
      <c r="FF148" s="210">
        <f t="shared" si="324"/>
        <v>0</v>
      </c>
      <c r="FG148" s="210">
        <f t="shared" si="325"/>
        <v>0</v>
      </c>
      <c r="FH148" s="210">
        <f t="shared" si="326"/>
        <v>0</v>
      </c>
      <c r="FI148" s="210">
        <f t="shared" si="327"/>
        <v>0</v>
      </c>
      <c r="FJ148" s="210">
        <f t="shared" si="328"/>
        <v>0</v>
      </c>
      <c r="FL148" s="139" t="str">
        <f t="shared" si="454"/>
        <v>DWDM_10 Gbps_10 km</v>
      </c>
      <c r="FM148" s="233">
        <f t="shared" si="369"/>
        <v>0</v>
      </c>
      <c r="FN148" s="233">
        <f t="shared" si="370"/>
        <v>0</v>
      </c>
      <c r="FO148" s="233">
        <f t="shared" si="371"/>
        <v>0</v>
      </c>
      <c r="FP148" s="233">
        <f t="shared" si="372"/>
        <v>0</v>
      </c>
      <c r="FQ148" s="233">
        <f t="shared" si="373"/>
        <v>0</v>
      </c>
      <c r="FR148" s="233">
        <f t="shared" si="374"/>
        <v>0</v>
      </c>
      <c r="FS148" s="233">
        <f t="shared" si="375"/>
        <v>0</v>
      </c>
      <c r="FT148" s="233">
        <f t="shared" si="376"/>
        <v>0</v>
      </c>
      <c r="FU148" s="233">
        <f t="shared" si="377"/>
        <v>0</v>
      </c>
      <c r="FV148" s="233">
        <f t="shared" si="378"/>
        <v>0</v>
      </c>
      <c r="FW148" s="233">
        <f t="shared" si="379"/>
        <v>0</v>
      </c>
      <c r="FY148" s="139" t="str">
        <f t="shared" si="455"/>
        <v>DWDM_10 Gbps_10 km</v>
      </c>
      <c r="FZ148" s="233">
        <f t="shared" si="380"/>
        <v>0</v>
      </c>
      <c r="GA148" s="233">
        <f t="shared" si="381"/>
        <v>0</v>
      </c>
      <c r="GB148" s="233">
        <f t="shared" si="382"/>
        <v>0</v>
      </c>
      <c r="GC148" s="233">
        <f t="shared" si="383"/>
        <v>0</v>
      </c>
      <c r="GD148" s="233">
        <f t="shared" si="384"/>
        <v>0</v>
      </c>
      <c r="GE148" s="233">
        <f t="shared" si="385"/>
        <v>0</v>
      </c>
      <c r="GF148" s="233">
        <f t="shared" si="386"/>
        <v>0</v>
      </c>
      <c r="GG148" s="233">
        <f t="shared" si="387"/>
        <v>0</v>
      </c>
      <c r="GH148" s="233">
        <f t="shared" si="388"/>
        <v>0</v>
      </c>
      <c r="GI148" s="233">
        <f t="shared" si="389"/>
        <v>0</v>
      </c>
      <c r="GJ148" s="233">
        <f t="shared" si="390"/>
        <v>0</v>
      </c>
      <c r="GL148" s="139" t="str">
        <f t="shared" si="456"/>
        <v>DWDM_10 Gbps_10 km</v>
      </c>
      <c r="GM148" s="310">
        <f t="shared" si="391"/>
        <v>0</v>
      </c>
      <c r="GN148" s="310">
        <f t="shared" si="392"/>
        <v>0</v>
      </c>
      <c r="GO148" s="310">
        <f t="shared" si="393"/>
        <v>0</v>
      </c>
      <c r="GP148" s="310">
        <f t="shared" si="394"/>
        <v>0</v>
      </c>
      <c r="GQ148" s="310">
        <f t="shared" si="395"/>
        <v>0</v>
      </c>
      <c r="GR148" s="310">
        <f t="shared" si="396"/>
        <v>0</v>
      </c>
      <c r="GS148" s="310">
        <f t="shared" si="397"/>
        <v>0</v>
      </c>
      <c r="GT148" s="310">
        <f t="shared" si="398"/>
        <v>0</v>
      </c>
      <c r="GU148" s="310">
        <f t="shared" si="399"/>
        <v>0</v>
      </c>
      <c r="GV148" s="310">
        <f t="shared" si="400"/>
        <v>0</v>
      </c>
      <c r="GW148" s="310">
        <f t="shared" si="401"/>
        <v>0</v>
      </c>
      <c r="GY148" s="139" t="str">
        <f t="shared" si="402"/>
        <v>DWDM_10 Gbps_10 km</v>
      </c>
      <c r="GZ148" s="307" t="str">
        <f>IF(EZ148=0,"",($HE$5*10^-6*Fronthaul!P239*'Lenses &amp; detectors'!EZ148))</f>
        <v/>
      </c>
      <c r="HA148" s="307" t="str">
        <f>IF(FA148=0,"",($HE$5*10^-6*Fronthaul!Q239*'Lenses &amp; detectors'!FA148))</f>
        <v/>
      </c>
      <c r="HB148" s="307" t="str">
        <f>IF(FB148=0,"",($HE$5*10^-6*Fronthaul!R239*'Lenses &amp; detectors'!FB148))</f>
        <v/>
      </c>
      <c r="HC148" s="307" t="str">
        <f>IF(FC148=0,"",($HE$5*10^-6*Fronthaul!S239*'Lenses &amp; detectors'!FC148))</f>
        <v/>
      </c>
      <c r="HD148" s="307" t="str">
        <f>IF(FD148=0,"",($HE$5*10^-6*Fronthaul!T239*'Lenses &amp; detectors'!FD148))</f>
        <v/>
      </c>
      <c r="HE148" s="307" t="str">
        <f>IF(FE148=0,"",($HE$5*10^-6*Fronthaul!U239*'Lenses &amp; detectors'!FE148))</f>
        <v/>
      </c>
      <c r="HF148" s="307" t="str">
        <f>IF(FF148=0,"",($HE$5*10^-6*Fronthaul!V239*'Lenses &amp; detectors'!FF148))</f>
        <v/>
      </c>
      <c r="HG148" s="307" t="str">
        <f>IF(FG148=0,"",($HE$5*10^-6*Fronthaul!W239*'Lenses &amp; detectors'!FG148))</f>
        <v/>
      </c>
      <c r="HH148" s="307" t="str">
        <f>IF(FH148=0,"",($HE$5*10^-6*Fronthaul!X239*'Lenses &amp; detectors'!FH148))</f>
        <v/>
      </c>
      <c r="HI148" s="307" t="str">
        <f>IF(FI148=0,"",($HE$5*10^-6*Fronthaul!Y239*'Lenses &amp; detectors'!FI148))</f>
        <v/>
      </c>
      <c r="HJ148" s="307" t="str">
        <f>IF(FJ148=0,"",($HE$5*10^-6*Fronthaul!Z239*'Lenses &amp; detectors'!FJ148))</f>
        <v/>
      </c>
      <c r="HL148" s="139" t="str">
        <f t="shared" si="403"/>
        <v>DWDM_10 Gbps_10 km</v>
      </c>
      <c r="HM148" s="233" t="str">
        <f t="shared" si="404"/>
        <v/>
      </c>
      <c r="HN148" s="233" t="str">
        <f t="shared" si="405"/>
        <v/>
      </c>
      <c r="HO148" s="233" t="str">
        <f t="shared" si="406"/>
        <v/>
      </c>
      <c r="HP148" s="233" t="str">
        <f t="shared" si="407"/>
        <v/>
      </c>
      <c r="HQ148" s="233" t="str">
        <f t="shared" si="408"/>
        <v/>
      </c>
      <c r="HR148" s="233" t="str">
        <f t="shared" si="409"/>
        <v/>
      </c>
      <c r="HS148" s="233" t="str">
        <f t="shared" si="410"/>
        <v/>
      </c>
      <c r="HT148" s="233" t="str">
        <f t="shared" si="411"/>
        <v/>
      </c>
      <c r="HU148" s="233" t="str">
        <f t="shared" si="412"/>
        <v/>
      </c>
      <c r="HV148" s="233" t="str">
        <f t="shared" si="413"/>
        <v/>
      </c>
      <c r="HW148" s="233" t="str">
        <f t="shared" si="414"/>
        <v/>
      </c>
      <c r="HY148" s="139" t="str">
        <f t="shared" si="415"/>
        <v>DWDM_10 Gbps_10 km</v>
      </c>
      <c r="HZ148" s="233" t="str">
        <f t="shared" si="416"/>
        <v/>
      </c>
      <c r="IA148" s="233" t="str">
        <f t="shared" si="417"/>
        <v/>
      </c>
      <c r="IB148" s="233" t="str">
        <f t="shared" si="418"/>
        <v/>
      </c>
      <c r="IC148" s="233" t="str">
        <f t="shared" si="419"/>
        <v/>
      </c>
      <c r="ID148" s="233" t="str">
        <f t="shared" si="420"/>
        <v/>
      </c>
      <c r="IE148" s="233" t="str">
        <f t="shared" si="421"/>
        <v/>
      </c>
      <c r="IF148" s="233" t="str">
        <f t="shared" si="422"/>
        <v/>
      </c>
      <c r="IG148" s="233" t="str">
        <f t="shared" si="423"/>
        <v/>
      </c>
      <c r="IH148" s="233" t="str">
        <f t="shared" si="424"/>
        <v/>
      </c>
      <c r="II148" s="233" t="str">
        <f t="shared" si="425"/>
        <v/>
      </c>
      <c r="IJ148" s="233" t="str">
        <f t="shared" si="426"/>
        <v/>
      </c>
      <c r="IL148" s="139" t="str">
        <f t="shared" si="427"/>
        <v>DWDM_10 Gbps_10 km</v>
      </c>
      <c r="IM148" s="233" t="str">
        <f t="shared" si="428"/>
        <v/>
      </c>
      <c r="IN148" s="233" t="str">
        <f t="shared" si="429"/>
        <v/>
      </c>
      <c r="IO148" s="233" t="str">
        <f t="shared" si="430"/>
        <v/>
      </c>
      <c r="IP148" s="233" t="str">
        <f t="shared" si="431"/>
        <v/>
      </c>
      <c r="IQ148" s="233" t="str">
        <f t="shared" si="432"/>
        <v/>
      </c>
      <c r="IR148" s="233" t="str">
        <f t="shared" si="433"/>
        <v/>
      </c>
      <c r="IS148" s="233" t="str">
        <f t="shared" si="434"/>
        <v/>
      </c>
      <c r="IT148" s="233" t="str">
        <f t="shared" si="435"/>
        <v/>
      </c>
      <c r="IU148" s="233" t="str">
        <f t="shared" si="436"/>
        <v/>
      </c>
      <c r="IV148" s="233" t="str">
        <f t="shared" si="437"/>
        <v/>
      </c>
      <c r="IW148" s="233" t="str">
        <f t="shared" si="438"/>
        <v/>
      </c>
      <c r="IY148" s="139" t="str">
        <f t="shared" si="439"/>
        <v>DWDM_10 Gbps_10 km</v>
      </c>
      <c r="IZ148" s="233" t="str">
        <f t="shared" si="440"/>
        <v/>
      </c>
      <c r="JA148" s="233" t="str">
        <f t="shared" si="441"/>
        <v/>
      </c>
      <c r="JB148" s="233" t="str">
        <f t="shared" si="442"/>
        <v/>
      </c>
      <c r="JC148" s="233" t="str">
        <f t="shared" si="443"/>
        <v/>
      </c>
      <c r="JD148" s="233" t="str">
        <f t="shared" si="444"/>
        <v/>
      </c>
      <c r="JE148" s="233" t="str">
        <f t="shared" si="445"/>
        <v/>
      </c>
      <c r="JF148" s="233" t="str">
        <f t="shared" si="446"/>
        <v/>
      </c>
      <c r="JG148" s="233" t="str">
        <f t="shared" si="447"/>
        <v/>
      </c>
      <c r="JH148" s="233" t="str">
        <f t="shared" si="448"/>
        <v/>
      </c>
      <c r="JI148" s="233" t="str">
        <f t="shared" si="449"/>
        <v/>
      </c>
      <c r="JJ148" s="233" t="str">
        <f t="shared" si="450"/>
        <v/>
      </c>
    </row>
    <row r="149" spans="1:270">
      <c r="A149" s="218" t="s">
        <v>85</v>
      </c>
      <c r="B149" s="139" t="str">
        <f>'DML EML split'!B149</f>
        <v>CWDM_25 Gbps_10 km</v>
      </c>
      <c r="C149" s="210">
        <f>Fronthaul!C105</f>
        <v>0</v>
      </c>
      <c r="D149" s="210">
        <f>Fronthaul!D105</f>
        <v>0</v>
      </c>
      <c r="E149" s="210">
        <f>Fronthaul!E105</f>
        <v>0</v>
      </c>
      <c r="F149" s="210">
        <f>Fronthaul!F105</f>
        <v>0</v>
      </c>
      <c r="G149" s="210">
        <f>Fronthaul!G105</f>
        <v>0</v>
      </c>
      <c r="H149" s="210">
        <f>Fronthaul!H105</f>
        <v>0</v>
      </c>
      <c r="I149" s="210">
        <f>Fronthaul!I105</f>
        <v>0</v>
      </c>
      <c r="J149" s="210">
        <f>Fronthaul!J105</f>
        <v>0</v>
      </c>
      <c r="K149" s="210">
        <f>Fronthaul!K105</f>
        <v>0</v>
      </c>
      <c r="L149" s="210">
        <f>Fronthaul!L105</f>
        <v>0</v>
      </c>
      <c r="M149" s="210">
        <f>Fronthaul!M105</f>
        <v>0</v>
      </c>
      <c r="O149" s="139" t="str">
        <f t="shared" si="329"/>
        <v>CWDM_25 Gbps_10 km</v>
      </c>
      <c r="P149" s="210">
        <f>Fronthaul!C138</f>
        <v>0</v>
      </c>
      <c r="Q149" s="210">
        <f>Fronthaul!D138</f>
        <v>473271.5</v>
      </c>
      <c r="R149" s="210">
        <f>Fronthaul!E138</f>
        <v>0</v>
      </c>
      <c r="S149" s="210">
        <f>Fronthaul!F138</f>
        <v>0</v>
      </c>
      <c r="T149" s="210">
        <f>Fronthaul!G138</f>
        <v>0</v>
      </c>
      <c r="U149" s="210">
        <f>Fronthaul!H138</f>
        <v>0</v>
      </c>
      <c r="V149" s="210">
        <f>Fronthaul!I138</f>
        <v>0</v>
      </c>
      <c r="W149" s="210">
        <f>Fronthaul!J138</f>
        <v>0</v>
      </c>
      <c r="X149" s="210">
        <f>Fronthaul!K138</f>
        <v>0</v>
      </c>
      <c r="Y149" s="210">
        <f>Fronthaul!L138</f>
        <v>0</v>
      </c>
      <c r="Z149" s="210">
        <f>Fronthaul!M138</f>
        <v>0</v>
      </c>
      <c r="AB149" s="139" t="str">
        <f t="shared" si="330"/>
        <v>CWDM_25 Gbps_10 km</v>
      </c>
      <c r="AC149" s="210">
        <f>Fronthaul!C72</f>
        <v>0</v>
      </c>
      <c r="AD149" s="210">
        <f>Fronthaul!D72</f>
        <v>0</v>
      </c>
      <c r="AE149" s="210">
        <f>Fronthaul!E72</f>
        <v>0</v>
      </c>
      <c r="AF149" s="210">
        <f>Fronthaul!F72</f>
        <v>0</v>
      </c>
      <c r="AG149" s="210">
        <f>Fronthaul!G72</f>
        <v>0</v>
      </c>
      <c r="AH149" s="210">
        <f>Fronthaul!H72</f>
        <v>0</v>
      </c>
      <c r="AI149" s="210">
        <f>Fronthaul!I72</f>
        <v>0</v>
      </c>
      <c r="AJ149" s="210">
        <f>Fronthaul!J72</f>
        <v>0</v>
      </c>
      <c r="AK149" s="210">
        <f>Fronthaul!K72</f>
        <v>0</v>
      </c>
      <c r="AL149" s="210">
        <f>Fronthaul!L72</f>
        <v>0</v>
      </c>
      <c r="AM149" s="210">
        <f>Fronthaul!M72</f>
        <v>0</v>
      </c>
      <c r="AO149" s="139" t="str">
        <f t="shared" si="331"/>
        <v>CWDM_25 Gbps_10 km</v>
      </c>
      <c r="AP149" s="210">
        <f>Fronthaul!C171</f>
        <v>0</v>
      </c>
      <c r="AQ149" s="210">
        <f>Fronthaul!D171</f>
        <v>0</v>
      </c>
      <c r="AR149" s="210">
        <f>Fronthaul!E171</f>
        <v>0</v>
      </c>
      <c r="AS149" s="210">
        <f>Fronthaul!F171</f>
        <v>0</v>
      </c>
      <c r="AT149" s="210">
        <f>Fronthaul!G171</f>
        <v>0</v>
      </c>
      <c r="AU149" s="210">
        <f>Fronthaul!H171</f>
        <v>0</v>
      </c>
      <c r="AV149" s="210">
        <f>Fronthaul!I171</f>
        <v>0</v>
      </c>
      <c r="AW149" s="210">
        <f>Fronthaul!J171</f>
        <v>0</v>
      </c>
      <c r="AX149" s="210">
        <f>Fronthaul!K171</f>
        <v>0</v>
      </c>
      <c r="AY149" s="210">
        <f>Fronthaul!L171</f>
        <v>0</v>
      </c>
      <c r="AZ149" s="210">
        <f>Fronthaul!M171</f>
        <v>0</v>
      </c>
      <c r="BB149" s="139" t="str">
        <f t="shared" si="332"/>
        <v>CWDM_25 Gbps_10 km</v>
      </c>
      <c r="BC149" s="210">
        <f>Fronthaul!C204</f>
        <v>0</v>
      </c>
      <c r="BD149" s="210">
        <f>Fronthaul!D204</f>
        <v>0</v>
      </c>
      <c r="BE149" s="210">
        <f>Fronthaul!E204</f>
        <v>0</v>
      </c>
      <c r="BF149" s="210">
        <f>Fronthaul!F204</f>
        <v>0</v>
      </c>
      <c r="BG149" s="210">
        <f>Fronthaul!G204</f>
        <v>0</v>
      </c>
      <c r="BH149" s="210">
        <f>Fronthaul!H204</f>
        <v>0</v>
      </c>
      <c r="BI149" s="210">
        <f>Fronthaul!I204</f>
        <v>0</v>
      </c>
      <c r="BJ149" s="210">
        <f>Fronthaul!J204</f>
        <v>0</v>
      </c>
      <c r="BK149" s="210">
        <f>Fronthaul!K204</f>
        <v>0</v>
      </c>
      <c r="BL149" s="210">
        <f>Fronthaul!L204</f>
        <v>0</v>
      </c>
      <c r="BM149" s="210">
        <f>Fronthaul!M204</f>
        <v>0</v>
      </c>
      <c r="BO149" s="139" t="str">
        <f t="shared" si="333"/>
        <v>CWDM_25 Gbps_10 km</v>
      </c>
      <c r="BP149" s="272"/>
      <c r="BQ149" s="272"/>
      <c r="BR149" s="272"/>
      <c r="BS149" s="272"/>
      <c r="BT149" s="272"/>
      <c r="BU149" s="272"/>
      <c r="BV149" s="272"/>
      <c r="BW149" s="272"/>
      <c r="BX149" s="272"/>
      <c r="BY149" s="272"/>
      <c r="BZ149" s="272"/>
      <c r="CB149" s="139" t="str">
        <f t="shared" si="334"/>
        <v>CWDM_25 Gbps_10 km</v>
      </c>
      <c r="CC149" s="272"/>
      <c r="CD149" s="272"/>
      <c r="CE149" s="272"/>
      <c r="CF149" s="272"/>
      <c r="CG149" s="272"/>
      <c r="CH149" s="272"/>
      <c r="CI149" s="272"/>
      <c r="CJ149" s="272"/>
      <c r="CK149" s="272"/>
      <c r="CL149" s="272"/>
      <c r="CM149" s="272"/>
      <c r="CN149" s="214"/>
      <c r="CP149" s="270"/>
      <c r="CQ149" s="270"/>
      <c r="CR149" s="301"/>
      <c r="CS149" s="293">
        <v>1</v>
      </c>
      <c r="CT149" s="265">
        <v>1</v>
      </c>
      <c r="CU149" s="300">
        <v>1</v>
      </c>
      <c r="CV149" s="293"/>
      <c r="CW149" s="293">
        <v>2</v>
      </c>
      <c r="CX149" s="279">
        <v>1</v>
      </c>
      <c r="CY149" s="284"/>
      <c r="CZ149" s="270"/>
      <c r="DA149" s="278"/>
      <c r="DB149" s="285">
        <v>2</v>
      </c>
      <c r="DC149" s="265">
        <v>0</v>
      </c>
      <c r="DD149" s="300">
        <v>1</v>
      </c>
      <c r="DE149" s="295"/>
      <c r="DF149" s="270"/>
      <c r="DG149" s="278"/>
      <c r="DH149" s="284"/>
      <c r="DI149" s="270"/>
      <c r="DJ149" s="270"/>
      <c r="DL149" s="139" t="str">
        <f t="shared" si="451"/>
        <v>CWDM_25 Gbps_10 km</v>
      </c>
      <c r="DM149" s="210">
        <f t="shared" si="335"/>
        <v>0</v>
      </c>
      <c r="DN149" s="210">
        <f t="shared" si="336"/>
        <v>473271.5</v>
      </c>
      <c r="DO149" s="210">
        <f t="shared" si="337"/>
        <v>0</v>
      </c>
      <c r="DP149" s="210">
        <f t="shared" si="338"/>
        <v>0</v>
      </c>
      <c r="DQ149" s="210">
        <f t="shared" si="339"/>
        <v>0</v>
      </c>
      <c r="DR149" s="210">
        <f t="shared" si="340"/>
        <v>0</v>
      </c>
      <c r="DS149" s="210">
        <f t="shared" si="341"/>
        <v>0</v>
      </c>
      <c r="DT149" s="210">
        <f t="shared" si="342"/>
        <v>0</v>
      </c>
      <c r="DU149" s="210">
        <f t="shared" si="343"/>
        <v>0</v>
      </c>
      <c r="DV149" s="210">
        <f t="shared" si="344"/>
        <v>0</v>
      </c>
      <c r="DW149" s="210">
        <f t="shared" si="345"/>
        <v>0</v>
      </c>
      <c r="DY149" s="139" t="str">
        <f t="shared" si="452"/>
        <v>CWDM_25 Gbps_10 km</v>
      </c>
      <c r="DZ149" s="210">
        <f t="shared" si="346"/>
        <v>0</v>
      </c>
      <c r="EA149" s="210">
        <f t="shared" si="347"/>
        <v>0</v>
      </c>
      <c r="EB149" s="210">
        <f t="shared" si="348"/>
        <v>0</v>
      </c>
      <c r="EC149" s="210">
        <f t="shared" si="349"/>
        <v>0</v>
      </c>
      <c r="ED149" s="210">
        <f t="shared" si="350"/>
        <v>0</v>
      </c>
      <c r="EE149" s="210">
        <f t="shared" si="351"/>
        <v>0</v>
      </c>
      <c r="EF149" s="210">
        <f t="shared" si="352"/>
        <v>0</v>
      </c>
      <c r="EG149" s="210">
        <f t="shared" si="353"/>
        <v>0</v>
      </c>
      <c r="EH149" s="210">
        <f t="shared" si="354"/>
        <v>0</v>
      </c>
      <c r="EI149" s="210">
        <f t="shared" si="355"/>
        <v>0</v>
      </c>
      <c r="EJ149" s="210">
        <f t="shared" si="356"/>
        <v>0</v>
      </c>
      <c r="EL149" s="139" t="str">
        <f t="shared" si="453"/>
        <v>CWDM_25 Gbps_10 km</v>
      </c>
      <c r="EM149" s="210">
        <f t="shared" si="357"/>
        <v>0</v>
      </c>
      <c r="EN149" s="210">
        <f t="shared" si="358"/>
        <v>473271.5</v>
      </c>
      <c r="EO149" s="210">
        <f t="shared" si="359"/>
        <v>0</v>
      </c>
      <c r="EP149" s="210">
        <f t="shared" si="360"/>
        <v>0</v>
      </c>
      <c r="EQ149" s="210">
        <f t="shared" si="361"/>
        <v>0</v>
      </c>
      <c r="ER149" s="210">
        <f t="shared" si="362"/>
        <v>0</v>
      </c>
      <c r="ES149" s="210">
        <f t="shared" si="363"/>
        <v>0</v>
      </c>
      <c r="ET149" s="210">
        <f t="shared" si="364"/>
        <v>0</v>
      </c>
      <c r="EU149" s="210">
        <f t="shared" si="365"/>
        <v>0</v>
      </c>
      <c r="EV149" s="210">
        <f t="shared" si="366"/>
        <v>0</v>
      </c>
      <c r="EW149" s="210">
        <f t="shared" si="367"/>
        <v>0</v>
      </c>
      <c r="EY149" s="139" t="str">
        <f t="shared" si="368"/>
        <v>CWDM_25 Gbps_10 km</v>
      </c>
      <c r="EZ149" s="210">
        <f t="shared" si="318"/>
        <v>0</v>
      </c>
      <c r="FA149" s="210">
        <f t="shared" si="319"/>
        <v>473271.5</v>
      </c>
      <c r="FB149" s="210">
        <f t="shared" si="320"/>
        <v>0</v>
      </c>
      <c r="FC149" s="210">
        <f t="shared" si="321"/>
        <v>0</v>
      </c>
      <c r="FD149" s="210">
        <f t="shared" si="322"/>
        <v>0</v>
      </c>
      <c r="FE149" s="210">
        <f t="shared" si="323"/>
        <v>0</v>
      </c>
      <c r="FF149" s="210">
        <f t="shared" si="324"/>
        <v>0</v>
      </c>
      <c r="FG149" s="210">
        <f t="shared" si="325"/>
        <v>0</v>
      </c>
      <c r="FH149" s="210">
        <f t="shared" si="326"/>
        <v>0</v>
      </c>
      <c r="FI149" s="210">
        <f t="shared" si="327"/>
        <v>0</v>
      </c>
      <c r="FJ149" s="210">
        <f t="shared" si="328"/>
        <v>0</v>
      </c>
      <c r="FL149" s="139" t="str">
        <f t="shared" si="454"/>
        <v>CWDM_25 Gbps_10 km</v>
      </c>
      <c r="FM149" s="233">
        <f t="shared" si="369"/>
        <v>0</v>
      </c>
      <c r="FN149" s="233">
        <f t="shared" si="370"/>
        <v>1.4198145</v>
      </c>
      <c r="FO149" s="233">
        <f t="shared" si="371"/>
        <v>0</v>
      </c>
      <c r="FP149" s="233">
        <f t="shared" si="372"/>
        <v>0</v>
      </c>
      <c r="FQ149" s="233">
        <f t="shared" si="373"/>
        <v>0</v>
      </c>
      <c r="FR149" s="233">
        <f t="shared" si="374"/>
        <v>0</v>
      </c>
      <c r="FS149" s="233">
        <f t="shared" si="375"/>
        <v>0</v>
      </c>
      <c r="FT149" s="233">
        <f t="shared" si="376"/>
        <v>0</v>
      </c>
      <c r="FU149" s="233">
        <f t="shared" si="377"/>
        <v>0</v>
      </c>
      <c r="FV149" s="233">
        <f t="shared" si="378"/>
        <v>0</v>
      </c>
      <c r="FW149" s="233">
        <f t="shared" si="379"/>
        <v>0</v>
      </c>
      <c r="FY149" s="139" t="str">
        <f t="shared" si="455"/>
        <v>CWDM_25 Gbps_10 km</v>
      </c>
      <c r="FZ149" s="233">
        <f t="shared" si="380"/>
        <v>0</v>
      </c>
      <c r="GA149" s="233">
        <f t="shared" si="381"/>
        <v>0</v>
      </c>
      <c r="GB149" s="233">
        <f t="shared" si="382"/>
        <v>0</v>
      </c>
      <c r="GC149" s="233">
        <f t="shared" si="383"/>
        <v>0</v>
      </c>
      <c r="GD149" s="233">
        <f t="shared" si="384"/>
        <v>0</v>
      </c>
      <c r="GE149" s="233">
        <f t="shared" si="385"/>
        <v>0</v>
      </c>
      <c r="GF149" s="233">
        <f t="shared" si="386"/>
        <v>0</v>
      </c>
      <c r="GG149" s="233">
        <f t="shared" si="387"/>
        <v>0</v>
      </c>
      <c r="GH149" s="233">
        <f t="shared" si="388"/>
        <v>0</v>
      </c>
      <c r="GI149" s="233">
        <f t="shared" si="389"/>
        <v>0</v>
      </c>
      <c r="GJ149" s="233">
        <f t="shared" si="390"/>
        <v>0</v>
      </c>
      <c r="GL149" s="139" t="str">
        <f t="shared" si="456"/>
        <v>CWDM_25 Gbps_10 km</v>
      </c>
      <c r="GM149" s="310">
        <f t="shared" si="391"/>
        <v>0</v>
      </c>
      <c r="GN149" s="310">
        <f t="shared" si="392"/>
        <v>2.3663574999999999</v>
      </c>
      <c r="GO149" s="310">
        <f t="shared" si="393"/>
        <v>0</v>
      </c>
      <c r="GP149" s="310">
        <f t="shared" si="394"/>
        <v>0</v>
      </c>
      <c r="GQ149" s="310">
        <f t="shared" si="395"/>
        <v>0</v>
      </c>
      <c r="GR149" s="310">
        <f t="shared" si="396"/>
        <v>0</v>
      </c>
      <c r="GS149" s="310">
        <f t="shared" si="397"/>
        <v>0</v>
      </c>
      <c r="GT149" s="310">
        <f t="shared" si="398"/>
        <v>0</v>
      </c>
      <c r="GU149" s="310">
        <f t="shared" si="399"/>
        <v>0</v>
      </c>
      <c r="GV149" s="310">
        <f t="shared" si="400"/>
        <v>0</v>
      </c>
      <c r="GW149" s="310">
        <f t="shared" si="401"/>
        <v>0</v>
      </c>
      <c r="GY149" s="139" t="str">
        <f t="shared" si="402"/>
        <v>CWDM_25 Gbps_10 km</v>
      </c>
      <c r="GZ149" s="307" t="str">
        <f>IF(EZ149=0,"",($HE$5*10^-6*Fronthaul!P240*'Lenses &amp; detectors'!EZ149))</f>
        <v/>
      </c>
      <c r="HA149" s="307">
        <f>IF(FA149=0,"",($HE$5*10^-6*Fronthaul!Q240*'Lenses &amp; detectors'!FA149))</f>
        <v>5.6053790258921685</v>
      </c>
      <c r="HB149" s="307" t="str">
        <f>IF(FB149=0,"",($HE$5*10^-6*Fronthaul!R240*'Lenses &amp; detectors'!FB149))</f>
        <v/>
      </c>
      <c r="HC149" s="307" t="str">
        <f>IF(FC149=0,"",($HE$5*10^-6*Fronthaul!S240*'Lenses &amp; detectors'!FC149))</f>
        <v/>
      </c>
      <c r="HD149" s="307" t="str">
        <f>IF(FD149=0,"",($HE$5*10^-6*Fronthaul!T240*'Lenses &amp; detectors'!FD149))</f>
        <v/>
      </c>
      <c r="HE149" s="307" t="str">
        <f>IF(FE149=0,"",($HE$5*10^-6*Fronthaul!U240*'Lenses &amp; detectors'!FE149))</f>
        <v/>
      </c>
      <c r="HF149" s="307" t="str">
        <f>IF(FF149=0,"",($HE$5*10^-6*Fronthaul!V240*'Lenses &amp; detectors'!FF149))</f>
        <v/>
      </c>
      <c r="HG149" s="307" t="str">
        <f>IF(FG149=0,"",($HE$5*10^-6*Fronthaul!W240*'Lenses &amp; detectors'!FG149))</f>
        <v/>
      </c>
      <c r="HH149" s="307" t="str">
        <f>IF(FH149=0,"",($HE$5*10^-6*Fronthaul!X240*'Lenses &amp; detectors'!FH149))</f>
        <v/>
      </c>
      <c r="HI149" s="307" t="str">
        <f>IF(FI149=0,"",($HE$5*10^-6*Fronthaul!Y240*'Lenses &amp; detectors'!FI149))</f>
        <v/>
      </c>
      <c r="HJ149" s="307" t="str">
        <f>IF(FJ149=0,"",($HE$5*10^-6*Fronthaul!Z240*'Lenses &amp; detectors'!FJ149))</f>
        <v/>
      </c>
      <c r="HL149" s="139" t="str">
        <f t="shared" si="403"/>
        <v>CWDM_25 Gbps_10 km</v>
      </c>
      <c r="HM149" s="233" t="str">
        <f t="shared" si="404"/>
        <v/>
      </c>
      <c r="HN149" s="233">
        <f t="shared" si="405"/>
        <v>3</v>
      </c>
      <c r="HO149" s="233" t="str">
        <f t="shared" si="406"/>
        <v/>
      </c>
      <c r="HP149" s="233" t="str">
        <f t="shared" si="407"/>
        <v/>
      </c>
      <c r="HQ149" s="233" t="str">
        <f t="shared" si="408"/>
        <v/>
      </c>
      <c r="HR149" s="233" t="str">
        <f t="shared" si="409"/>
        <v/>
      </c>
      <c r="HS149" s="233" t="str">
        <f t="shared" si="410"/>
        <v/>
      </c>
      <c r="HT149" s="233" t="str">
        <f t="shared" si="411"/>
        <v/>
      </c>
      <c r="HU149" s="233" t="str">
        <f t="shared" si="412"/>
        <v/>
      </c>
      <c r="HV149" s="233" t="str">
        <f t="shared" si="413"/>
        <v/>
      </c>
      <c r="HW149" s="233" t="str">
        <f t="shared" si="414"/>
        <v/>
      </c>
      <c r="HY149" s="139" t="str">
        <f t="shared" si="415"/>
        <v>CWDM_25 Gbps_10 km</v>
      </c>
      <c r="HZ149" s="233" t="str">
        <f t="shared" si="416"/>
        <v/>
      </c>
      <c r="IA149" s="233" t="str">
        <f t="shared" si="417"/>
        <v/>
      </c>
      <c r="IB149" s="233" t="str">
        <f t="shared" si="418"/>
        <v/>
      </c>
      <c r="IC149" s="233" t="str">
        <f t="shared" si="419"/>
        <v/>
      </c>
      <c r="ID149" s="233" t="str">
        <f t="shared" si="420"/>
        <v/>
      </c>
      <c r="IE149" s="233" t="str">
        <f t="shared" si="421"/>
        <v/>
      </c>
      <c r="IF149" s="233" t="str">
        <f t="shared" si="422"/>
        <v/>
      </c>
      <c r="IG149" s="233" t="str">
        <f t="shared" si="423"/>
        <v/>
      </c>
      <c r="IH149" s="233" t="str">
        <f t="shared" si="424"/>
        <v/>
      </c>
      <c r="II149" s="233" t="str">
        <f t="shared" si="425"/>
        <v/>
      </c>
      <c r="IJ149" s="233" t="str">
        <f t="shared" si="426"/>
        <v/>
      </c>
      <c r="IL149" s="139" t="str">
        <f t="shared" si="427"/>
        <v>CWDM_25 Gbps_10 km</v>
      </c>
      <c r="IM149" s="233" t="str">
        <f t="shared" si="428"/>
        <v/>
      </c>
      <c r="IN149" s="233">
        <f t="shared" si="429"/>
        <v>5</v>
      </c>
      <c r="IO149" s="233" t="str">
        <f t="shared" si="430"/>
        <v/>
      </c>
      <c r="IP149" s="233" t="str">
        <f t="shared" si="431"/>
        <v/>
      </c>
      <c r="IQ149" s="233" t="str">
        <f t="shared" si="432"/>
        <v/>
      </c>
      <c r="IR149" s="233" t="str">
        <f t="shared" si="433"/>
        <v/>
      </c>
      <c r="IS149" s="233" t="str">
        <f t="shared" si="434"/>
        <v/>
      </c>
      <c r="IT149" s="233" t="str">
        <f t="shared" si="435"/>
        <v/>
      </c>
      <c r="IU149" s="233" t="str">
        <f t="shared" si="436"/>
        <v/>
      </c>
      <c r="IV149" s="233" t="str">
        <f t="shared" si="437"/>
        <v/>
      </c>
      <c r="IW149" s="233" t="str">
        <f t="shared" si="438"/>
        <v/>
      </c>
      <c r="IY149" s="139" t="str">
        <f t="shared" si="439"/>
        <v>CWDM_25 Gbps_10 km</v>
      </c>
      <c r="IZ149" s="233" t="str">
        <f t="shared" si="440"/>
        <v/>
      </c>
      <c r="JA149" s="233">
        <f t="shared" si="441"/>
        <v>11.843897268042062</v>
      </c>
      <c r="JB149" s="233" t="str">
        <f t="shared" si="442"/>
        <v/>
      </c>
      <c r="JC149" s="233" t="str">
        <f t="shared" si="443"/>
        <v/>
      </c>
      <c r="JD149" s="233" t="str">
        <f t="shared" si="444"/>
        <v/>
      </c>
      <c r="JE149" s="233" t="str">
        <f t="shared" si="445"/>
        <v/>
      </c>
      <c r="JF149" s="233" t="str">
        <f t="shared" si="446"/>
        <v/>
      </c>
      <c r="JG149" s="233" t="str">
        <f t="shared" si="447"/>
        <v/>
      </c>
      <c r="JH149" s="233" t="str">
        <f t="shared" si="448"/>
        <v/>
      </c>
      <c r="JI149" s="233" t="str">
        <f t="shared" si="449"/>
        <v/>
      </c>
      <c r="JJ149" s="233" t="str">
        <f t="shared" si="450"/>
        <v/>
      </c>
    </row>
    <row r="150" spans="1:270">
      <c r="A150" s="218" t="s">
        <v>85</v>
      </c>
      <c r="B150" s="139" t="str">
        <f>'DML EML split'!B150</f>
        <v>DWDM_25 Gbps_10 km</v>
      </c>
      <c r="C150" s="210">
        <f>Fronthaul!C106</f>
        <v>0</v>
      </c>
      <c r="D150" s="210">
        <f>Fronthaul!D106</f>
        <v>0</v>
      </c>
      <c r="E150" s="210">
        <f>Fronthaul!E106</f>
        <v>0</v>
      </c>
      <c r="F150" s="210">
        <f>Fronthaul!F106</f>
        <v>0</v>
      </c>
      <c r="G150" s="210">
        <f>Fronthaul!G106</f>
        <v>0</v>
      </c>
      <c r="H150" s="210">
        <f>Fronthaul!H106</f>
        <v>0</v>
      </c>
      <c r="I150" s="210">
        <f>Fronthaul!I106</f>
        <v>0</v>
      </c>
      <c r="J150" s="210">
        <f>Fronthaul!J106</f>
        <v>0</v>
      </c>
      <c r="K150" s="210">
        <f>Fronthaul!K106</f>
        <v>0</v>
      </c>
      <c r="L150" s="210">
        <f>Fronthaul!L106</f>
        <v>0</v>
      </c>
      <c r="M150" s="210">
        <f>Fronthaul!M106</f>
        <v>0</v>
      </c>
      <c r="O150" s="139" t="str">
        <f t="shared" si="329"/>
        <v>DWDM_25 Gbps_10 km</v>
      </c>
      <c r="P150" s="210">
        <f>Fronthaul!C139</f>
        <v>72040</v>
      </c>
      <c r="Q150" s="210">
        <f>Fronthaul!D139</f>
        <v>178286</v>
      </c>
      <c r="R150" s="210">
        <f>Fronthaul!E139</f>
        <v>0</v>
      </c>
      <c r="S150" s="210">
        <f>Fronthaul!F139</f>
        <v>0</v>
      </c>
      <c r="T150" s="210">
        <f>Fronthaul!G139</f>
        <v>0</v>
      </c>
      <c r="U150" s="210">
        <f>Fronthaul!H139</f>
        <v>0</v>
      </c>
      <c r="V150" s="210">
        <f>Fronthaul!I139</f>
        <v>0</v>
      </c>
      <c r="W150" s="210">
        <f>Fronthaul!J139</f>
        <v>0</v>
      </c>
      <c r="X150" s="210">
        <f>Fronthaul!K139</f>
        <v>0</v>
      </c>
      <c r="Y150" s="210">
        <f>Fronthaul!L139</f>
        <v>0</v>
      </c>
      <c r="Z150" s="210">
        <f>Fronthaul!M139</f>
        <v>0</v>
      </c>
      <c r="AB150" s="139" t="str">
        <f t="shared" si="330"/>
        <v>DWDM_25 Gbps_10 km</v>
      </c>
      <c r="AC150" s="210">
        <f>Fronthaul!C73</f>
        <v>0</v>
      </c>
      <c r="AD150" s="210">
        <f>Fronthaul!D73</f>
        <v>0</v>
      </c>
      <c r="AE150" s="210">
        <f>Fronthaul!E73</f>
        <v>0</v>
      </c>
      <c r="AF150" s="210">
        <f>Fronthaul!F73</f>
        <v>0</v>
      </c>
      <c r="AG150" s="210">
        <f>Fronthaul!G73</f>
        <v>0</v>
      </c>
      <c r="AH150" s="210">
        <f>Fronthaul!H73</f>
        <v>0</v>
      </c>
      <c r="AI150" s="210">
        <f>Fronthaul!I73</f>
        <v>0</v>
      </c>
      <c r="AJ150" s="210">
        <f>Fronthaul!J73</f>
        <v>0</v>
      </c>
      <c r="AK150" s="210">
        <f>Fronthaul!K73</f>
        <v>0</v>
      </c>
      <c r="AL150" s="210">
        <f>Fronthaul!L73</f>
        <v>0</v>
      </c>
      <c r="AM150" s="210">
        <f>Fronthaul!M73</f>
        <v>0</v>
      </c>
      <c r="AO150" s="139" t="str">
        <f t="shared" si="331"/>
        <v>DWDM_25 Gbps_10 km</v>
      </c>
      <c r="AP150" s="210">
        <f>Fronthaul!C172</f>
        <v>0</v>
      </c>
      <c r="AQ150" s="210">
        <f>Fronthaul!D172</f>
        <v>0</v>
      </c>
      <c r="AR150" s="210">
        <f>Fronthaul!E172</f>
        <v>0</v>
      </c>
      <c r="AS150" s="210">
        <f>Fronthaul!F172</f>
        <v>0</v>
      </c>
      <c r="AT150" s="210">
        <f>Fronthaul!G172</f>
        <v>0</v>
      </c>
      <c r="AU150" s="210">
        <f>Fronthaul!H172</f>
        <v>0</v>
      </c>
      <c r="AV150" s="210">
        <f>Fronthaul!I172</f>
        <v>0</v>
      </c>
      <c r="AW150" s="210">
        <f>Fronthaul!J172</f>
        <v>0</v>
      </c>
      <c r="AX150" s="210">
        <f>Fronthaul!K172</f>
        <v>0</v>
      </c>
      <c r="AY150" s="210">
        <f>Fronthaul!L172</f>
        <v>0</v>
      </c>
      <c r="AZ150" s="210">
        <f>Fronthaul!M172</f>
        <v>0</v>
      </c>
      <c r="BB150" s="139" t="str">
        <f t="shared" si="332"/>
        <v>DWDM_25 Gbps_10 km</v>
      </c>
      <c r="BC150" s="210">
        <f>Fronthaul!C205</f>
        <v>0</v>
      </c>
      <c r="BD150" s="210">
        <f>Fronthaul!D205</f>
        <v>0</v>
      </c>
      <c r="BE150" s="210">
        <f>Fronthaul!E205</f>
        <v>0</v>
      </c>
      <c r="BF150" s="210">
        <f>Fronthaul!F205</f>
        <v>0</v>
      </c>
      <c r="BG150" s="210">
        <f>Fronthaul!G205</f>
        <v>0</v>
      </c>
      <c r="BH150" s="210">
        <f>Fronthaul!H205</f>
        <v>0</v>
      </c>
      <c r="BI150" s="210">
        <f>Fronthaul!I205</f>
        <v>0</v>
      </c>
      <c r="BJ150" s="210">
        <f>Fronthaul!J205</f>
        <v>0</v>
      </c>
      <c r="BK150" s="210">
        <f>Fronthaul!K205</f>
        <v>0</v>
      </c>
      <c r="BL150" s="210">
        <f>Fronthaul!L205</f>
        <v>0</v>
      </c>
      <c r="BM150" s="210">
        <f>Fronthaul!M205</f>
        <v>0</v>
      </c>
      <c r="BO150" s="139" t="str">
        <f t="shared" si="333"/>
        <v>DWDM_25 Gbps_10 km</v>
      </c>
      <c r="BP150" s="272"/>
      <c r="BQ150" s="272"/>
      <c r="BR150" s="272"/>
      <c r="BS150" s="272"/>
      <c r="BT150" s="272"/>
      <c r="BU150" s="272"/>
      <c r="BV150" s="272"/>
      <c r="BW150" s="272"/>
      <c r="BX150" s="272"/>
      <c r="BY150" s="272"/>
      <c r="BZ150" s="272"/>
      <c r="CB150" s="139" t="str">
        <f t="shared" si="334"/>
        <v>DWDM_25 Gbps_10 km</v>
      </c>
      <c r="CC150" s="272"/>
      <c r="CD150" s="272"/>
      <c r="CE150" s="272"/>
      <c r="CF150" s="272"/>
      <c r="CG150" s="272"/>
      <c r="CH150" s="272"/>
      <c r="CI150" s="272"/>
      <c r="CJ150" s="272"/>
      <c r="CK150" s="272"/>
      <c r="CL150" s="272"/>
      <c r="CM150" s="272"/>
      <c r="CN150" s="214"/>
      <c r="CP150" s="270"/>
      <c r="CQ150" s="270"/>
      <c r="CR150" s="301"/>
      <c r="CS150" s="293">
        <v>1</v>
      </c>
      <c r="CT150" s="265">
        <v>1</v>
      </c>
      <c r="CU150" s="300">
        <v>1</v>
      </c>
      <c r="CV150" s="293"/>
      <c r="CW150" s="293">
        <v>2</v>
      </c>
      <c r="CX150" s="279">
        <v>1</v>
      </c>
      <c r="CY150" s="284"/>
      <c r="CZ150" s="270"/>
      <c r="DA150" s="278"/>
      <c r="DB150" s="285">
        <v>2</v>
      </c>
      <c r="DC150" s="265">
        <v>0</v>
      </c>
      <c r="DD150" s="300">
        <v>1</v>
      </c>
      <c r="DE150" s="295"/>
      <c r="DF150" s="270"/>
      <c r="DG150" s="278"/>
      <c r="DH150" s="284"/>
      <c r="DI150" s="270"/>
      <c r="DJ150" s="270"/>
      <c r="DL150" s="139" t="str">
        <f t="shared" si="451"/>
        <v>DWDM_25 Gbps_10 km</v>
      </c>
      <c r="DM150" s="210">
        <f t="shared" si="335"/>
        <v>72040</v>
      </c>
      <c r="DN150" s="210">
        <f t="shared" si="336"/>
        <v>178286</v>
      </c>
      <c r="DO150" s="210">
        <f t="shared" si="337"/>
        <v>0</v>
      </c>
      <c r="DP150" s="210">
        <f t="shared" si="338"/>
        <v>0</v>
      </c>
      <c r="DQ150" s="210">
        <f t="shared" si="339"/>
        <v>0</v>
      </c>
      <c r="DR150" s="210">
        <f t="shared" si="340"/>
        <v>0</v>
      </c>
      <c r="DS150" s="210">
        <f t="shared" si="341"/>
        <v>0</v>
      </c>
      <c r="DT150" s="210">
        <f t="shared" si="342"/>
        <v>0</v>
      </c>
      <c r="DU150" s="210">
        <f t="shared" si="343"/>
        <v>0</v>
      </c>
      <c r="DV150" s="210">
        <f t="shared" si="344"/>
        <v>0</v>
      </c>
      <c r="DW150" s="210">
        <f t="shared" si="345"/>
        <v>0</v>
      </c>
      <c r="DY150" s="139" t="str">
        <f t="shared" si="452"/>
        <v>DWDM_25 Gbps_10 km</v>
      </c>
      <c r="DZ150" s="210">
        <f t="shared" si="346"/>
        <v>0</v>
      </c>
      <c r="EA150" s="210">
        <f t="shared" si="347"/>
        <v>0</v>
      </c>
      <c r="EB150" s="210">
        <f t="shared" si="348"/>
        <v>0</v>
      </c>
      <c r="EC150" s="210">
        <f t="shared" si="349"/>
        <v>0</v>
      </c>
      <c r="ED150" s="210">
        <f t="shared" si="350"/>
        <v>0</v>
      </c>
      <c r="EE150" s="210">
        <f t="shared" si="351"/>
        <v>0</v>
      </c>
      <c r="EF150" s="210">
        <f t="shared" si="352"/>
        <v>0</v>
      </c>
      <c r="EG150" s="210">
        <f t="shared" si="353"/>
        <v>0</v>
      </c>
      <c r="EH150" s="210">
        <f t="shared" si="354"/>
        <v>0</v>
      </c>
      <c r="EI150" s="210">
        <f t="shared" si="355"/>
        <v>0</v>
      </c>
      <c r="EJ150" s="210">
        <f t="shared" si="356"/>
        <v>0</v>
      </c>
      <c r="EL150" s="139" t="str">
        <f t="shared" si="453"/>
        <v>DWDM_25 Gbps_10 km</v>
      </c>
      <c r="EM150" s="210">
        <f t="shared" si="357"/>
        <v>72040</v>
      </c>
      <c r="EN150" s="210">
        <f t="shared" si="358"/>
        <v>178286</v>
      </c>
      <c r="EO150" s="210">
        <f t="shared" si="359"/>
        <v>0</v>
      </c>
      <c r="EP150" s="210">
        <f t="shared" si="360"/>
        <v>0</v>
      </c>
      <c r="EQ150" s="210">
        <f t="shared" si="361"/>
        <v>0</v>
      </c>
      <c r="ER150" s="210">
        <f t="shared" si="362"/>
        <v>0</v>
      </c>
      <c r="ES150" s="210">
        <f t="shared" si="363"/>
        <v>0</v>
      </c>
      <c r="ET150" s="210">
        <f t="shared" si="364"/>
        <v>0</v>
      </c>
      <c r="EU150" s="210">
        <f t="shared" si="365"/>
        <v>0</v>
      </c>
      <c r="EV150" s="210">
        <f t="shared" si="366"/>
        <v>0</v>
      </c>
      <c r="EW150" s="210">
        <f t="shared" si="367"/>
        <v>0</v>
      </c>
      <c r="EY150" s="139" t="str">
        <f t="shared" si="368"/>
        <v>DWDM_25 Gbps_10 km</v>
      </c>
      <c r="EZ150" s="210">
        <f t="shared" si="318"/>
        <v>72040</v>
      </c>
      <c r="FA150" s="210">
        <f t="shared" si="319"/>
        <v>178286</v>
      </c>
      <c r="FB150" s="210">
        <f t="shared" si="320"/>
        <v>0</v>
      </c>
      <c r="FC150" s="210">
        <f t="shared" si="321"/>
        <v>0</v>
      </c>
      <c r="FD150" s="210">
        <f t="shared" si="322"/>
        <v>0</v>
      </c>
      <c r="FE150" s="210">
        <f t="shared" si="323"/>
        <v>0</v>
      </c>
      <c r="FF150" s="210">
        <f t="shared" si="324"/>
        <v>0</v>
      </c>
      <c r="FG150" s="210">
        <f t="shared" si="325"/>
        <v>0</v>
      </c>
      <c r="FH150" s="210">
        <f t="shared" si="326"/>
        <v>0</v>
      </c>
      <c r="FI150" s="210">
        <f t="shared" si="327"/>
        <v>0</v>
      </c>
      <c r="FJ150" s="210">
        <f t="shared" si="328"/>
        <v>0</v>
      </c>
      <c r="FL150" s="139" t="str">
        <f t="shared" si="454"/>
        <v>DWDM_25 Gbps_10 km</v>
      </c>
      <c r="FM150" s="233">
        <f t="shared" si="369"/>
        <v>0.21612000000000001</v>
      </c>
      <c r="FN150" s="233">
        <f t="shared" si="370"/>
        <v>0.53485799999999994</v>
      </c>
      <c r="FO150" s="233">
        <f t="shared" si="371"/>
        <v>0</v>
      </c>
      <c r="FP150" s="233">
        <f t="shared" si="372"/>
        <v>0</v>
      </c>
      <c r="FQ150" s="233">
        <f t="shared" si="373"/>
        <v>0</v>
      </c>
      <c r="FR150" s="233">
        <f t="shared" si="374"/>
        <v>0</v>
      </c>
      <c r="FS150" s="233">
        <f t="shared" si="375"/>
        <v>0</v>
      </c>
      <c r="FT150" s="233">
        <f t="shared" si="376"/>
        <v>0</v>
      </c>
      <c r="FU150" s="233">
        <f t="shared" si="377"/>
        <v>0</v>
      </c>
      <c r="FV150" s="233">
        <f t="shared" si="378"/>
        <v>0</v>
      </c>
      <c r="FW150" s="233">
        <f t="shared" si="379"/>
        <v>0</v>
      </c>
      <c r="FY150" s="139" t="str">
        <f t="shared" si="455"/>
        <v>DWDM_25 Gbps_10 km</v>
      </c>
      <c r="FZ150" s="233">
        <f t="shared" si="380"/>
        <v>0</v>
      </c>
      <c r="GA150" s="233">
        <f t="shared" si="381"/>
        <v>0</v>
      </c>
      <c r="GB150" s="233">
        <f t="shared" si="382"/>
        <v>0</v>
      </c>
      <c r="GC150" s="233">
        <f t="shared" si="383"/>
        <v>0</v>
      </c>
      <c r="GD150" s="233">
        <f t="shared" si="384"/>
        <v>0</v>
      </c>
      <c r="GE150" s="233">
        <f t="shared" si="385"/>
        <v>0</v>
      </c>
      <c r="GF150" s="233">
        <f t="shared" si="386"/>
        <v>0</v>
      </c>
      <c r="GG150" s="233">
        <f t="shared" si="387"/>
        <v>0</v>
      </c>
      <c r="GH150" s="233">
        <f t="shared" si="388"/>
        <v>0</v>
      </c>
      <c r="GI150" s="233">
        <f t="shared" si="389"/>
        <v>0</v>
      </c>
      <c r="GJ150" s="233">
        <f t="shared" si="390"/>
        <v>0</v>
      </c>
      <c r="GL150" s="139" t="str">
        <f t="shared" si="456"/>
        <v>DWDM_25 Gbps_10 km</v>
      </c>
      <c r="GM150" s="310">
        <f t="shared" si="391"/>
        <v>0.36020000000000002</v>
      </c>
      <c r="GN150" s="310">
        <f t="shared" si="392"/>
        <v>0.89142999999999994</v>
      </c>
      <c r="GO150" s="310">
        <f t="shared" si="393"/>
        <v>0</v>
      </c>
      <c r="GP150" s="310">
        <f t="shared" si="394"/>
        <v>0</v>
      </c>
      <c r="GQ150" s="310">
        <f t="shared" si="395"/>
        <v>0</v>
      </c>
      <c r="GR150" s="310">
        <f t="shared" si="396"/>
        <v>0</v>
      </c>
      <c r="GS150" s="310">
        <f t="shared" si="397"/>
        <v>0</v>
      </c>
      <c r="GT150" s="310">
        <f t="shared" si="398"/>
        <v>0</v>
      </c>
      <c r="GU150" s="310">
        <f t="shared" si="399"/>
        <v>0</v>
      </c>
      <c r="GV150" s="310">
        <f t="shared" si="400"/>
        <v>0</v>
      </c>
      <c r="GW150" s="310">
        <f t="shared" si="401"/>
        <v>0</v>
      </c>
      <c r="GY150" s="139" t="str">
        <f t="shared" si="402"/>
        <v>DWDM_25 Gbps_10 km</v>
      </c>
      <c r="GZ150" s="307">
        <f>IF(EZ150=0,"",($HE$5*10^-6*Fronthaul!P241*'Lenses &amp; detectors'!EZ150))</f>
        <v>3.7820999999999998</v>
      </c>
      <c r="HA150" s="307">
        <f>IF(FA150=0,"",($HE$5*10^-6*Fronthaul!Q241*'Lenses &amp; detectors'!FA150))</f>
        <v>5.1826399150737199</v>
      </c>
      <c r="HB150" s="307" t="str">
        <f>IF(FB150=0,"",($HE$5*10^-6*Fronthaul!R241*'Lenses &amp; detectors'!FB150))</f>
        <v/>
      </c>
      <c r="HC150" s="307" t="str">
        <f>IF(FC150=0,"",($HE$5*10^-6*Fronthaul!S241*'Lenses &amp; detectors'!FC150))</f>
        <v/>
      </c>
      <c r="HD150" s="307" t="str">
        <f>IF(FD150=0,"",($HE$5*10^-6*Fronthaul!T241*'Lenses &amp; detectors'!FD150))</f>
        <v/>
      </c>
      <c r="HE150" s="307" t="str">
        <f>IF(FE150=0,"",($HE$5*10^-6*Fronthaul!U241*'Lenses &amp; detectors'!FE150))</f>
        <v/>
      </c>
      <c r="HF150" s="307" t="str">
        <f>IF(FF150=0,"",($HE$5*10^-6*Fronthaul!V241*'Lenses &amp; detectors'!FF150))</f>
        <v/>
      </c>
      <c r="HG150" s="307" t="str">
        <f>IF(FG150=0,"",($HE$5*10^-6*Fronthaul!W241*'Lenses &amp; detectors'!FG150))</f>
        <v/>
      </c>
      <c r="HH150" s="307" t="str">
        <f>IF(FH150=0,"",($HE$5*10^-6*Fronthaul!X241*'Lenses &amp; detectors'!FH150))</f>
        <v/>
      </c>
      <c r="HI150" s="307" t="str">
        <f>IF(FI150=0,"",($HE$5*10^-6*Fronthaul!Y241*'Lenses &amp; detectors'!FI150))</f>
        <v/>
      </c>
      <c r="HJ150" s="307" t="str">
        <f>IF(FJ150=0,"",($HE$5*10^-6*Fronthaul!Z241*'Lenses &amp; detectors'!FJ150))</f>
        <v/>
      </c>
      <c r="HL150" s="139" t="str">
        <f t="shared" si="403"/>
        <v>DWDM_25 Gbps_10 km</v>
      </c>
      <c r="HM150" s="233">
        <f t="shared" si="404"/>
        <v>3</v>
      </c>
      <c r="HN150" s="233">
        <f t="shared" si="405"/>
        <v>3</v>
      </c>
      <c r="HO150" s="233" t="str">
        <f t="shared" si="406"/>
        <v/>
      </c>
      <c r="HP150" s="233" t="str">
        <f t="shared" si="407"/>
        <v/>
      </c>
      <c r="HQ150" s="233" t="str">
        <f t="shared" si="408"/>
        <v/>
      </c>
      <c r="HR150" s="233" t="str">
        <f t="shared" si="409"/>
        <v/>
      </c>
      <c r="HS150" s="233" t="str">
        <f t="shared" si="410"/>
        <v/>
      </c>
      <c r="HT150" s="233" t="str">
        <f t="shared" si="411"/>
        <v/>
      </c>
      <c r="HU150" s="233" t="str">
        <f t="shared" si="412"/>
        <v/>
      </c>
      <c r="HV150" s="233" t="str">
        <f t="shared" si="413"/>
        <v/>
      </c>
      <c r="HW150" s="233" t="str">
        <f t="shared" si="414"/>
        <v/>
      </c>
      <c r="HY150" s="139" t="str">
        <f t="shared" si="415"/>
        <v>DWDM_25 Gbps_10 km</v>
      </c>
      <c r="HZ150" s="233" t="str">
        <f t="shared" si="416"/>
        <v/>
      </c>
      <c r="IA150" s="233" t="str">
        <f t="shared" si="417"/>
        <v/>
      </c>
      <c r="IB150" s="233" t="str">
        <f t="shared" si="418"/>
        <v/>
      </c>
      <c r="IC150" s="233" t="str">
        <f t="shared" si="419"/>
        <v/>
      </c>
      <c r="ID150" s="233" t="str">
        <f t="shared" si="420"/>
        <v/>
      </c>
      <c r="IE150" s="233" t="str">
        <f t="shared" si="421"/>
        <v/>
      </c>
      <c r="IF150" s="233" t="str">
        <f t="shared" si="422"/>
        <v/>
      </c>
      <c r="IG150" s="233" t="str">
        <f t="shared" si="423"/>
        <v/>
      </c>
      <c r="IH150" s="233" t="str">
        <f t="shared" si="424"/>
        <v/>
      </c>
      <c r="II150" s="233" t="str">
        <f t="shared" si="425"/>
        <v/>
      </c>
      <c r="IJ150" s="233" t="str">
        <f t="shared" si="426"/>
        <v/>
      </c>
      <c r="IL150" s="139" t="str">
        <f t="shared" si="427"/>
        <v>DWDM_25 Gbps_10 km</v>
      </c>
      <c r="IM150" s="233">
        <f t="shared" si="428"/>
        <v>5</v>
      </c>
      <c r="IN150" s="233">
        <f t="shared" si="429"/>
        <v>5</v>
      </c>
      <c r="IO150" s="233" t="str">
        <f t="shared" si="430"/>
        <v/>
      </c>
      <c r="IP150" s="233" t="str">
        <f t="shared" si="431"/>
        <v/>
      </c>
      <c r="IQ150" s="233" t="str">
        <f t="shared" si="432"/>
        <v/>
      </c>
      <c r="IR150" s="233" t="str">
        <f t="shared" si="433"/>
        <v/>
      </c>
      <c r="IS150" s="233" t="str">
        <f t="shared" si="434"/>
        <v/>
      </c>
      <c r="IT150" s="233" t="str">
        <f t="shared" si="435"/>
        <v/>
      </c>
      <c r="IU150" s="233" t="str">
        <f t="shared" si="436"/>
        <v/>
      </c>
      <c r="IV150" s="233" t="str">
        <f t="shared" si="437"/>
        <v/>
      </c>
      <c r="IW150" s="233" t="str">
        <f t="shared" si="438"/>
        <v/>
      </c>
      <c r="IY150" s="139" t="str">
        <f t="shared" si="439"/>
        <v>DWDM_25 Gbps_10 km</v>
      </c>
      <c r="IZ150" s="233">
        <f t="shared" si="440"/>
        <v>52.5</v>
      </c>
      <c r="JA150" s="233">
        <f t="shared" si="441"/>
        <v>29.069247810112515</v>
      </c>
      <c r="JB150" s="233" t="str">
        <f t="shared" si="442"/>
        <v/>
      </c>
      <c r="JC150" s="233" t="str">
        <f t="shared" si="443"/>
        <v/>
      </c>
      <c r="JD150" s="233" t="str">
        <f t="shared" si="444"/>
        <v/>
      </c>
      <c r="JE150" s="233" t="str">
        <f t="shared" si="445"/>
        <v/>
      </c>
      <c r="JF150" s="233" t="str">
        <f t="shared" si="446"/>
        <v/>
      </c>
      <c r="JG150" s="233" t="str">
        <f t="shared" si="447"/>
        <v/>
      </c>
      <c r="JH150" s="233" t="str">
        <f t="shared" si="448"/>
        <v/>
      </c>
      <c r="JI150" s="233" t="str">
        <f t="shared" si="449"/>
        <v/>
      </c>
      <c r="JJ150" s="233" t="str">
        <f t="shared" si="450"/>
        <v/>
      </c>
    </row>
    <row r="151" spans="1:270">
      <c r="A151" s="218" t="s">
        <v>85</v>
      </c>
      <c r="B151" s="139"/>
      <c r="C151" s="210">
        <f>Fronthaul!C107</f>
        <v>0</v>
      </c>
      <c r="D151" s="210">
        <f>Fronthaul!D107</f>
        <v>0</v>
      </c>
      <c r="E151" s="210">
        <f>Fronthaul!E107</f>
        <v>0</v>
      </c>
      <c r="F151" s="210">
        <f>Fronthaul!F107</f>
        <v>0</v>
      </c>
      <c r="G151" s="210">
        <f>Fronthaul!G107</f>
        <v>0</v>
      </c>
      <c r="H151" s="210">
        <f>Fronthaul!H107</f>
        <v>0</v>
      </c>
      <c r="I151" s="210">
        <f>Fronthaul!I107</f>
        <v>0</v>
      </c>
      <c r="J151" s="210">
        <f>Fronthaul!J107</f>
        <v>0</v>
      </c>
      <c r="K151" s="210">
        <f>Fronthaul!K107</f>
        <v>0</v>
      </c>
      <c r="L151" s="210">
        <f>Fronthaul!L107</f>
        <v>0</v>
      </c>
      <c r="M151" s="210">
        <f>Fronthaul!M107</f>
        <v>0</v>
      </c>
      <c r="O151" s="139">
        <f t="shared" si="329"/>
        <v>0</v>
      </c>
      <c r="P151" s="210"/>
      <c r="Q151" s="210"/>
      <c r="R151" s="210"/>
      <c r="S151" s="210"/>
      <c r="T151" s="210"/>
      <c r="U151" s="210"/>
      <c r="V151" s="210"/>
      <c r="W151" s="210"/>
      <c r="X151" s="210"/>
      <c r="Y151" s="210"/>
      <c r="Z151" s="210"/>
      <c r="AB151" s="139">
        <f t="shared" si="330"/>
        <v>0</v>
      </c>
      <c r="AC151" s="210">
        <f>Fronthaul!C74</f>
        <v>0</v>
      </c>
      <c r="AD151" s="210">
        <f>Fronthaul!D74</f>
        <v>0</v>
      </c>
      <c r="AE151" s="210">
        <f>Fronthaul!E74</f>
        <v>0</v>
      </c>
      <c r="AF151" s="210">
        <f>Fronthaul!F74</f>
        <v>0</v>
      </c>
      <c r="AG151" s="210">
        <f>Fronthaul!G74</f>
        <v>0</v>
      </c>
      <c r="AH151" s="210">
        <f>Fronthaul!H74</f>
        <v>0</v>
      </c>
      <c r="AI151" s="210">
        <f>Fronthaul!I74</f>
        <v>0</v>
      </c>
      <c r="AJ151" s="210">
        <f>Fronthaul!J74</f>
        <v>0</v>
      </c>
      <c r="AK151" s="210">
        <f>Fronthaul!K74</f>
        <v>0</v>
      </c>
      <c r="AL151" s="210">
        <f>Fronthaul!L74</f>
        <v>0</v>
      </c>
      <c r="AM151" s="210">
        <f>Fronthaul!M74</f>
        <v>0</v>
      </c>
      <c r="AO151" s="139">
        <f t="shared" si="331"/>
        <v>0</v>
      </c>
      <c r="AP151" s="210">
        <f>Fronthaul!C173</f>
        <v>0</v>
      </c>
      <c r="AQ151" s="210">
        <f>Fronthaul!D173</f>
        <v>0</v>
      </c>
      <c r="AR151" s="210">
        <f>Fronthaul!E173</f>
        <v>0</v>
      </c>
      <c r="AS151" s="210">
        <f>Fronthaul!F173</f>
        <v>0</v>
      </c>
      <c r="AT151" s="210">
        <f>Fronthaul!G173</f>
        <v>0</v>
      </c>
      <c r="AU151" s="210">
        <f>Fronthaul!H173</f>
        <v>0</v>
      </c>
      <c r="AV151" s="210">
        <f>Fronthaul!I173</f>
        <v>0</v>
      </c>
      <c r="AW151" s="210">
        <f>Fronthaul!J173</f>
        <v>0</v>
      </c>
      <c r="AX151" s="210">
        <f>Fronthaul!K173</f>
        <v>0</v>
      </c>
      <c r="AY151" s="210">
        <f>Fronthaul!L173</f>
        <v>0</v>
      </c>
      <c r="AZ151" s="210">
        <f>Fronthaul!M173</f>
        <v>0</v>
      </c>
      <c r="BB151" s="139">
        <f t="shared" si="332"/>
        <v>0</v>
      </c>
      <c r="BC151" s="210">
        <f>Fronthaul!C206</f>
        <v>0</v>
      </c>
      <c r="BD151" s="210">
        <f>Fronthaul!D206</f>
        <v>0</v>
      </c>
      <c r="BE151" s="210">
        <f>Fronthaul!E206</f>
        <v>0</v>
      </c>
      <c r="BF151" s="210">
        <f>Fronthaul!F206</f>
        <v>0</v>
      </c>
      <c r="BG151" s="210">
        <f>Fronthaul!G206</f>
        <v>0</v>
      </c>
      <c r="BH151" s="210">
        <f>Fronthaul!H206</f>
        <v>0</v>
      </c>
      <c r="BI151" s="210">
        <f>Fronthaul!I206</f>
        <v>0</v>
      </c>
      <c r="BJ151" s="210">
        <f>Fronthaul!J206</f>
        <v>0</v>
      </c>
      <c r="BK151" s="210">
        <f>Fronthaul!K206</f>
        <v>0</v>
      </c>
      <c r="BL151" s="210">
        <f>Fronthaul!L206</f>
        <v>0</v>
      </c>
      <c r="BM151" s="210">
        <f>Fronthaul!M206</f>
        <v>0</v>
      </c>
      <c r="BO151" s="139">
        <f t="shared" si="333"/>
        <v>0</v>
      </c>
      <c r="BP151" s="272"/>
      <c r="BQ151" s="272"/>
      <c r="BR151" s="272"/>
      <c r="BS151" s="272"/>
      <c r="BT151" s="272"/>
      <c r="BU151" s="272"/>
      <c r="BV151" s="272"/>
      <c r="BW151" s="272"/>
      <c r="BX151" s="272"/>
      <c r="BY151" s="272"/>
      <c r="BZ151" s="272"/>
      <c r="CB151" s="139">
        <f t="shared" si="334"/>
        <v>0</v>
      </c>
      <c r="CC151" s="272"/>
      <c r="CD151" s="272"/>
      <c r="CE151" s="272"/>
      <c r="CF151" s="272"/>
      <c r="CG151" s="272"/>
      <c r="CH151" s="272"/>
      <c r="CI151" s="272"/>
      <c r="CJ151" s="272"/>
      <c r="CK151" s="272"/>
      <c r="CL151" s="272"/>
      <c r="CM151" s="272"/>
      <c r="CN151" s="214"/>
      <c r="CP151" s="270"/>
      <c r="CQ151" s="270"/>
      <c r="CR151" s="301"/>
      <c r="CS151" s="293">
        <v>1</v>
      </c>
      <c r="CT151" s="265">
        <v>1</v>
      </c>
      <c r="CU151" s="300">
        <v>1</v>
      </c>
      <c r="CV151" s="293"/>
      <c r="CW151" s="293">
        <v>2</v>
      </c>
      <c r="CX151" s="279">
        <v>1</v>
      </c>
      <c r="CY151" s="284"/>
      <c r="CZ151" s="270"/>
      <c r="DA151" s="278"/>
      <c r="DB151" s="285">
        <v>2</v>
      </c>
      <c r="DC151" s="265">
        <v>0</v>
      </c>
      <c r="DD151" s="300">
        <v>1</v>
      </c>
      <c r="DE151" s="295"/>
      <c r="DF151" s="270"/>
      <c r="DG151" s="278"/>
      <c r="DH151" s="284"/>
      <c r="DI151" s="270"/>
      <c r="DJ151" s="270"/>
      <c r="DL151" s="139">
        <f t="shared" si="451"/>
        <v>0</v>
      </c>
      <c r="DM151" s="210">
        <f t="shared" si="335"/>
        <v>0</v>
      </c>
      <c r="DN151" s="210">
        <f t="shared" si="336"/>
        <v>0</v>
      </c>
      <c r="DO151" s="210">
        <f t="shared" si="337"/>
        <v>0</v>
      </c>
      <c r="DP151" s="210">
        <f t="shared" si="338"/>
        <v>0</v>
      </c>
      <c r="DQ151" s="210">
        <f t="shared" si="339"/>
        <v>0</v>
      </c>
      <c r="DR151" s="210">
        <f t="shared" si="340"/>
        <v>0</v>
      </c>
      <c r="DS151" s="210">
        <f t="shared" si="341"/>
        <v>0</v>
      </c>
      <c r="DT151" s="210">
        <f t="shared" si="342"/>
        <v>0</v>
      </c>
      <c r="DU151" s="210">
        <f t="shared" si="343"/>
        <v>0</v>
      </c>
      <c r="DV151" s="210">
        <f t="shared" si="344"/>
        <v>0</v>
      </c>
      <c r="DW151" s="210">
        <f t="shared" si="345"/>
        <v>0</v>
      </c>
      <c r="DY151" s="139">
        <f t="shared" si="452"/>
        <v>0</v>
      </c>
      <c r="DZ151" s="210">
        <f t="shared" si="346"/>
        <v>0</v>
      </c>
      <c r="EA151" s="210">
        <f t="shared" si="347"/>
        <v>0</v>
      </c>
      <c r="EB151" s="210">
        <f t="shared" si="348"/>
        <v>0</v>
      </c>
      <c r="EC151" s="210">
        <f t="shared" si="349"/>
        <v>0</v>
      </c>
      <c r="ED151" s="210">
        <f t="shared" si="350"/>
        <v>0</v>
      </c>
      <c r="EE151" s="210">
        <f t="shared" si="351"/>
        <v>0</v>
      </c>
      <c r="EF151" s="210">
        <f t="shared" si="352"/>
        <v>0</v>
      </c>
      <c r="EG151" s="210">
        <f t="shared" si="353"/>
        <v>0</v>
      </c>
      <c r="EH151" s="210">
        <f t="shared" si="354"/>
        <v>0</v>
      </c>
      <c r="EI151" s="210">
        <f t="shared" si="355"/>
        <v>0</v>
      </c>
      <c r="EJ151" s="210">
        <f t="shared" si="356"/>
        <v>0</v>
      </c>
      <c r="EL151" s="139">
        <f t="shared" si="453"/>
        <v>0</v>
      </c>
      <c r="EM151" s="210">
        <f t="shared" si="357"/>
        <v>0</v>
      </c>
      <c r="EN151" s="210">
        <f t="shared" si="358"/>
        <v>0</v>
      </c>
      <c r="EO151" s="210">
        <f t="shared" si="359"/>
        <v>0</v>
      </c>
      <c r="EP151" s="210">
        <f t="shared" si="360"/>
        <v>0</v>
      </c>
      <c r="EQ151" s="210">
        <f t="shared" si="361"/>
        <v>0</v>
      </c>
      <c r="ER151" s="210">
        <f t="shared" si="362"/>
        <v>0</v>
      </c>
      <c r="ES151" s="210">
        <f t="shared" si="363"/>
        <v>0</v>
      </c>
      <c r="ET151" s="210">
        <f t="shared" si="364"/>
        <v>0</v>
      </c>
      <c r="EU151" s="210">
        <f t="shared" si="365"/>
        <v>0</v>
      </c>
      <c r="EV151" s="210">
        <f t="shared" si="366"/>
        <v>0</v>
      </c>
      <c r="EW151" s="210">
        <f t="shared" si="367"/>
        <v>0</v>
      </c>
      <c r="EY151" s="139">
        <f t="shared" si="368"/>
        <v>0</v>
      </c>
      <c r="EZ151" s="210">
        <f t="shared" si="318"/>
        <v>0</v>
      </c>
      <c r="FA151" s="210">
        <f t="shared" si="319"/>
        <v>0</v>
      </c>
      <c r="FB151" s="210">
        <f t="shared" si="320"/>
        <v>0</v>
      </c>
      <c r="FC151" s="210">
        <f t="shared" si="321"/>
        <v>0</v>
      </c>
      <c r="FD151" s="210">
        <f t="shared" si="322"/>
        <v>0</v>
      </c>
      <c r="FE151" s="210">
        <f t="shared" si="323"/>
        <v>0</v>
      </c>
      <c r="FF151" s="210">
        <f t="shared" si="324"/>
        <v>0</v>
      </c>
      <c r="FG151" s="210">
        <f t="shared" si="325"/>
        <v>0</v>
      </c>
      <c r="FH151" s="210">
        <f t="shared" si="326"/>
        <v>0</v>
      </c>
      <c r="FI151" s="210">
        <f t="shared" si="327"/>
        <v>0</v>
      </c>
      <c r="FJ151" s="210">
        <f t="shared" si="328"/>
        <v>0</v>
      </c>
      <c r="FL151" s="139">
        <f t="shared" si="454"/>
        <v>0</v>
      </c>
      <c r="FM151" s="233">
        <f t="shared" si="369"/>
        <v>0</v>
      </c>
      <c r="FN151" s="233">
        <f t="shared" si="370"/>
        <v>0</v>
      </c>
      <c r="FO151" s="233">
        <f t="shared" si="371"/>
        <v>0</v>
      </c>
      <c r="FP151" s="233">
        <f t="shared" si="372"/>
        <v>0</v>
      </c>
      <c r="FQ151" s="233">
        <f t="shared" si="373"/>
        <v>0</v>
      </c>
      <c r="FR151" s="233">
        <f t="shared" si="374"/>
        <v>0</v>
      </c>
      <c r="FS151" s="233">
        <f t="shared" si="375"/>
        <v>0</v>
      </c>
      <c r="FT151" s="233">
        <f t="shared" si="376"/>
        <v>0</v>
      </c>
      <c r="FU151" s="233">
        <f t="shared" si="377"/>
        <v>0</v>
      </c>
      <c r="FV151" s="233">
        <f t="shared" si="378"/>
        <v>0</v>
      </c>
      <c r="FW151" s="233">
        <f t="shared" si="379"/>
        <v>0</v>
      </c>
      <c r="FY151" s="139">
        <f t="shared" si="455"/>
        <v>0</v>
      </c>
      <c r="FZ151" s="233">
        <f t="shared" si="380"/>
        <v>0</v>
      </c>
      <c r="GA151" s="233">
        <f t="shared" si="381"/>
        <v>0</v>
      </c>
      <c r="GB151" s="233">
        <f t="shared" si="382"/>
        <v>0</v>
      </c>
      <c r="GC151" s="233">
        <f t="shared" si="383"/>
        <v>0</v>
      </c>
      <c r="GD151" s="233">
        <f t="shared" si="384"/>
        <v>0</v>
      </c>
      <c r="GE151" s="233">
        <f t="shared" si="385"/>
        <v>0</v>
      </c>
      <c r="GF151" s="233">
        <f t="shared" si="386"/>
        <v>0</v>
      </c>
      <c r="GG151" s="233">
        <f t="shared" si="387"/>
        <v>0</v>
      </c>
      <c r="GH151" s="233">
        <f t="shared" si="388"/>
        <v>0</v>
      </c>
      <c r="GI151" s="233">
        <f t="shared" si="389"/>
        <v>0</v>
      </c>
      <c r="GJ151" s="233">
        <f t="shared" si="390"/>
        <v>0</v>
      </c>
      <c r="GL151" s="139">
        <f t="shared" si="456"/>
        <v>0</v>
      </c>
      <c r="GM151" s="310">
        <f t="shared" si="391"/>
        <v>0</v>
      </c>
      <c r="GN151" s="310">
        <f t="shared" si="392"/>
        <v>0</v>
      </c>
      <c r="GO151" s="310">
        <f t="shared" si="393"/>
        <v>0</v>
      </c>
      <c r="GP151" s="310">
        <f t="shared" si="394"/>
        <v>0</v>
      </c>
      <c r="GQ151" s="310">
        <f t="shared" si="395"/>
        <v>0</v>
      </c>
      <c r="GR151" s="310">
        <f t="shared" si="396"/>
        <v>0</v>
      </c>
      <c r="GS151" s="310">
        <f t="shared" si="397"/>
        <v>0</v>
      </c>
      <c r="GT151" s="310">
        <f t="shared" si="398"/>
        <v>0</v>
      </c>
      <c r="GU151" s="310">
        <f t="shared" si="399"/>
        <v>0</v>
      </c>
      <c r="GV151" s="310">
        <f t="shared" si="400"/>
        <v>0</v>
      </c>
      <c r="GW151" s="310">
        <f t="shared" si="401"/>
        <v>0</v>
      </c>
      <c r="GY151" s="139">
        <f t="shared" si="402"/>
        <v>0</v>
      </c>
      <c r="GZ151" s="307" t="str">
        <f>IF(EZ151=0,"",($HE$5*10^-6*Fronthaul!P236*'Lenses &amp; detectors'!EZ151))</f>
        <v/>
      </c>
      <c r="HA151" s="307" t="str">
        <f>IF(FA151=0,"",($HE$5*10^-6*Fronthaul!Q236*'Lenses &amp; detectors'!FA151))</f>
        <v/>
      </c>
      <c r="HB151" s="307" t="str">
        <f>IF(FB151=0,"",($HE$5*10^-6*Fronthaul!R236*'Lenses &amp; detectors'!FB151))</f>
        <v/>
      </c>
      <c r="HC151" s="307" t="str">
        <f>IF(FC151=0,"",($HE$5*10^-6*Fronthaul!S236*'Lenses &amp; detectors'!FC151))</f>
        <v/>
      </c>
      <c r="HD151" s="307" t="str">
        <f>IF(FD151=0,"",($HE$5*10^-6*Fronthaul!T236*'Lenses &amp; detectors'!FD151))</f>
        <v/>
      </c>
      <c r="HE151" s="307" t="str">
        <f>IF(FE151=0,"",($HE$5*10^-6*Fronthaul!U236*'Lenses &amp; detectors'!FE151))</f>
        <v/>
      </c>
      <c r="HF151" s="307" t="str">
        <f>IF(FF151=0,"",($HE$5*10^-6*Fronthaul!V236*'Lenses &amp; detectors'!FF151))</f>
        <v/>
      </c>
      <c r="HG151" s="307" t="str">
        <f>IF(FG151=0,"",($HE$5*10^-6*Fronthaul!W236*'Lenses &amp; detectors'!FG151))</f>
        <v/>
      </c>
      <c r="HH151" s="307" t="str">
        <f>IF(FH151=0,"",($HE$5*10^-6*Fronthaul!X236*'Lenses &amp; detectors'!FH151))</f>
        <v/>
      </c>
      <c r="HI151" s="307" t="str">
        <f>IF(FI151=0,"",($HE$5*10^-6*Fronthaul!Y236*'Lenses &amp; detectors'!FI151))</f>
        <v/>
      </c>
      <c r="HJ151" s="307" t="str">
        <f>IF(FJ151=0,"",($HE$5*10^-6*Fronthaul!Z236*'Lenses &amp; detectors'!FJ151))</f>
        <v/>
      </c>
      <c r="HL151" s="139">
        <f t="shared" si="403"/>
        <v>0</v>
      </c>
      <c r="HM151" s="233" t="str">
        <f t="shared" si="404"/>
        <v/>
      </c>
      <c r="HN151" s="233" t="str">
        <f t="shared" si="405"/>
        <v/>
      </c>
      <c r="HO151" s="233" t="str">
        <f t="shared" si="406"/>
        <v/>
      </c>
      <c r="HP151" s="233" t="str">
        <f t="shared" si="407"/>
        <v/>
      </c>
      <c r="HQ151" s="233" t="str">
        <f t="shared" si="408"/>
        <v/>
      </c>
      <c r="HR151" s="233" t="str">
        <f t="shared" si="409"/>
        <v/>
      </c>
      <c r="HS151" s="233" t="str">
        <f t="shared" si="410"/>
        <v/>
      </c>
      <c r="HT151" s="233" t="str">
        <f t="shared" si="411"/>
        <v/>
      </c>
      <c r="HU151" s="233" t="str">
        <f t="shared" si="412"/>
        <v/>
      </c>
      <c r="HV151" s="233" t="str">
        <f t="shared" si="413"/>
        <v/>
      </c>
      <c r="HW151" s="233" t="str">
        <f t="shared" si="414"/>
        <v/>
      </c>
      <c r="HY151" s="139">
        <f t="shared" si="415"/>
        <v>0</v>
      </c>
      <c r="HZ151" s="233" t="str">
        <f t="shared" si="416"/>
        <v/>
      </c>
      <c r="IA151" s="233" t="str">
        <f t="shared" si="417"/>
        <v/>
      </c>
      <c r="IB151" s="233" t="str">
        <f t="shared" si="418"/>
        <v/>
      </c>
      <c r="IC151" s="233" t="str">
        <f t="shared" si="419"/>
        <v/>
      </c>
      <c r="ID151" s="233" t="str">
        <f t="shared" si="420"/>
        <v/>
      </c>
      <c r="IE151" s="233" t="str">
        <f t="shared" si="421"/>
        <v/>
      </c>
      <c r="IF151" s="233" t="str">
        <f t="shared" si="422"/>
        <v/>
      </c>
      <c r="IG151" s="233" t="str">
        <f t="shared" si="423"/>
        <v/>
      </c>
      <c r="IH151" s="233" t="str">
        <f t="shared" si="424"/>
        <v/>
      </c>
      <c r="II151" s="233" t="str">
        <f t="shared" si="425"/>
        <v/>
      </c>
      <c r="IJ151" s="233" t="str">
        <f t="shared" si="426"/>
        <v/>
      </c>
      <c r="IL151" s="139">
        <f t="shared" si="427"/>
        <v>0</v>
      </c>
      <c r="IM151" s="233" t="str">
        <f t="shared" si="428"/>
        <v/>
      </c>
      <c r="IN151" s="233" t="str">
        <f t="shared" si="429"/>
        <v/>
      </c>
      <c r="IO151" s="233" t="str">
        <f t="shared" si="430"/>
        <v/>
      </c>
      <c r="IP151" s="233" t="str">
        <f t="shared" si="431"/>
        <v/>
      </c>
      <c r="IQ151" s="233" t="str">
        <f t="shared" si="432"/>
        <v/>
      </c>
      <c r="IR151" s="233" t="str">
        <f t="shared" si="433"/>
        <v/>
      </c>
      <c r="IS151" s="233" t="str">
        <f t="shared" si="434"/>
        <v/>
      </c>
      <c r="IT151" s="233" t="str">
        <f t="shared" si="435"/>
        <v/>
      </c>
      <c r="IU151" s="233" t="str">
        <f t="shared" si="436"/>
        <v/>
      </c>
      <c r="IV151" s="233" t="str">
        <f t="shared" si="437"/>
        <v/>
      </c>
      <c r="IW151" s="233" t="str">
        <f t="shared" si="438"/>
        <v/>
      </c>
      <c r="IY151" s="139">
        <f t="shared" si="439"/>
        <v>0</v>
      </c>
      <c r="IZ151" s="233" t="str">
        <f t="shared" si="440"/>
        <v/>
      </c>
      <c r="JA151" s="233" t="str">
        <f t="shared" si="441"/>
        <v/>
      </c>
      <c r="JB151" s="233" t="str">
        <f t="shared" si="442"/>
        <v/>
      </c>
      <c r="JC151" s="233" t="str">
        <f t="shared" si="443"/>
        <v/>
      </c>
      <c r="JD151" s="233" t="str">
        <f t="shared" si="444"/>
        <v/>
      </c>
      <c r="JE151" s="233" t="str">
        <f t="shared" si="445"/>
        <v/>
      </c>
      <c r="JF151" s="233" t="str">
        <f t="shared" si="446"/>
        <v/>
      </c>
      <c r="JG151" s="233" t="str">
        <f t="shared" si="447"/>
        <v/>
      </c>
      <c r="JH151" s="233" t="str">
        <f t="shared" si="448"/>
        <v/>
      </c>
      <c r="JI151" s="233" t="str">
        <f t="shared" si="449"/>
        <v/>
      </c>
      <c r="JJ151" s="233" t="str">
        <f t="shared" si="450"/>
        <v/>
      </c>
    </row>
    <row r="152" spans="1:270">
      <c r="A152" s="216" t="s">
        <v>85</v>
      </c>
      <c r="B152" s="193"/>
      <c r="C152" s="215"/>
      <c r="D152" s="215"/>
      <c r="E152" s="215"/>
      <c r="F152" s="215"/>
      <c r="G152" s="215"/>
      <c r="H152" s="215"/>
      <c r="I152" s="215"/>
      <c r="J152" s="215"/>
      <c r="K152" s="215"/>
      <c r="L152" s="215"/>
      <c r="M152" s="215"/>
      <c r="O152" s="193">
        <f t="shared" si="329"/>
        <v>0</v>
      </c>
      <c r="P152" s="215"/>
      <c r="Q152" s="215"/>
      <c r="R152" s="215"/>
      <c r="S152" s="215"/>
      <c r="T152" s="215"/>
      <c r="U152" s="215"/>
      <c r="V152" s="215"/>
      <c r="W152" s="215"/>
      <c r="X152" s="215"/>
      <c r="Y152" s="215"/>
      <c r="Z152" s="215"/>
      <c r="AB152" s="193">
        <f t="shared" si="330"/>
        <v>0</v>
      </c>
      <c r="AC152" s="215"/>
      <c r="AD152" s="215"/>
      <c r="AE152" s="215"/>
      <c r="AF152" s="215"/>
      <c r="AG152" s="215"/>
      <c r="AH152" s="215"/>
      <c r="AI152" s="215"/>
      <c r="AJ152" s="215"/>
      <c r="AK152" s="215"/>
      <c r="AL152" s="215"/>
      <c r="AM152" s="215"/>
      <c r="AO152" s="193">
        <f t="shared" si="331"/>
        <v>0</v>
      </c>
      <c r="AP152" s="215"/>
      <c r="AQ152" s="215"/>
      <c r="AR152" s="215"/>
      <c r="AS152" s="215"/>
      <c r="AT152" s="215"/>
      <c r="AU152" s="215"/>
      <c r="AV152" s="215"/>
      <c r="AW152" s="215"/>
      <c r="AX152" s="215"/>
      <c r="AY152" s="215"/>
      <c r="AZ152" s="215"/>
      <c r="BB152" s="193">
        <f t="shared" si="332"/>
        <v>0</v>
      </c>
      <c r="BC152" s="215"/>
      <c r="BD152" s="215"/>
      <c r="BE152" s="215"/>
      <c r="BF152" s="215"/>
      <c r="BG152" s="215"/>
      <c r="BH152" s="215"/>
      <c r="BI152" s="215"/>
      <c r="BJ152" s="215"/>
      <c r="BK152" s="215"/>
      <c r="BL152" s="215"/>
      <c r="BM152" s="215"/>
      <c r="BO152" s="193">
        <f t="shared" si="333"/>
        <v>0</v>
      </c>
      <c r="BP152" s="273"/>
      <c r="BQ152" s="273"/>
      <c r="BR152" s="273"/>
      <c r="BS152" s="273"/>
      <c r="BT152" s="273"/>
      <c r="BU152" s="273"/>
      <c r="BV152" s="273"/>
      <c r="BW152" s="273"/>
      <c r="BX152" s="273"/>
      <c r="BY152" s="273"/>
      <c r="BZ152" s="273"/>
      <c r="CB152" s="193">
        <f t="shared" si="334"/>
        <v>0</v>
      </c>
      <c r="CC152" s="273"/>
      <c r="CD152" s="273"/>
      <c r="CE152" s="273"/>
      <c r="CF152" s="273"/>
      <c r="CG152" s="273"/>
      <c r="CH152" s="273"/>
      <c r="CI152" s="273"/>
      <c r="CJ152" s="273"/>
      <c r="CK152" s="273"/>
      <c r="CL152" s="273"/>
      <c r="CM152" s="273"/>
      <c r="CN152" s="274"/>
      <c r="CP152" s="271"/>
      <c r="CQ152" s="271"/>
      <c r="CR152" s="302"/>
      <c r="CS152" s="293">
        <v>1</v>
      </c>
      <c r="CT152" s="265">
        <v>1</v>
      </c>
      <c r="CU152" s="305">
        <v>1</v>
      </c>
      <c r="CV152" s="294"/>
      <c r="CW152" s="294">
        <v>2</v>
      </c>
      <c r="CX152" s="280">
        <v>1</v>
      </c>
      <c r="CY152" s="287"/>
      <c r="CZ152" s="271"/>
      <c r="DA152" s="281"/>
      <c r="DB152" s="287"/>
      <c r="DC152" s="271"/>
      <c r="DD152" s="302"/>
      <c r="DE152" s="296"/>
      <c r="DF152" s="271"/>
      <c r="DG152" s="281"/>
      <c r="DH152" s="287"/>
      <c r="DI152" s="271"/>
      <c r="DJ152" s="271"/>
      <c r="DL152" s="193">
        <f t="shared" si="451"/>
        <v>0</v>
      </c>
      <c r="DM152" s="215">
        <f t="shared" si="335"/>
        <v>0</v>
      </c>
      <c r="DN152" s="215">
        <f t="shared" si="336"/>
        <v>0</v>
      </c>
      <c r="DO152" s="215">
        <f t="shared" si="337"/>
        <v>0</v>
      </c>
      <c r="DP152" s="215">
        <f t="shared" si="338"/>
        <v>0</v>
      </c>
      <c r="DQ152" s="215">
        <f t="shared" si="339"/>
        <v>0</v>
      </c>
      <c r="DR152" s="215">
        <f t="shared" si="340"/>
        <v>0</v>
      </c>
      <c r="DS152" s="215">
        <f t="shared" si="341"/>
        <v>0</v>
      </c>
      <c r="DT152" s="215">
        <f t="shared" si="342"/>
        <v>0</v>
      </c>
      <c r="DU152" s="215">
        <f t="shared" si="343"/>
        <v>0</v>
      </c>
      <c r="DV152" s="215">
        <f t="shared" si="344"/>
        <v>0</v>
      </c>
      <c r="DW152" s="215">
        <f t="shared" si="345"/>
        <v>0</v>
      </c>
      <c r="DY152" s="193">
        <f t="shared" si="452"/>
        <v>0</v>
      </c>
      <c r="DZ152" s="215">
        <f t="shared" si="346"/>
        <v>0</v>
      </c>
      <c r="EA152" s="215">
        <f t="shared" si="347"/>
        <v>0</v>
      </c>
      <c r="EB152" s="215">
        <f t="shared" si="348"/>
        <v>0</v>
      </c>
      <c r="EC152" s="215">
        <f t="shared" si="349"/>
        <v>0</v>
      </c>
      <c r="ED152" s="215">
        <f t="shared" si="350"/>
        <v>0</v>
      </c>
      <c r="EE152" s="215">
        <f t="shared" si="351"/>
        <v>0</v>
      </c>
      <c r="EF152" s="215">
        <f t="shared" si="352"/>
        <v>0</v>
      </c>
      <c r="EG152" s="215">
        <f t="shared" si="353"/>
        <v>0</v>
      </c>
      <c r="EH152" s="215">
        <f t="shared" si="354"/>
        <v>0</v>
      </c>
      <c r="EI152" s="215">
        <f t="shared" si="355"/>
        <v>0</v>
      </c>
      <c r="EJ152" s="215">
        <f t="shared" si="356"/>
        <v>0</v>
      </c>
      <c r="EL152" s="193">
        <f t="shared" si="453"/>
        <v>0</v>
      </c>
      <c r="EM152" s="215">
        <f t="shared" si="357"/>
        <v>0</v>
      </c>
      <c r="EN152" s="215">
        <f t="shared" si="358"/>
        <v>0</v>
      </c>
      <c r="EO152" s="215">
        <f t="shared" si="359"/>
        <v>0</v>
      </c>
      <c r="EP152" s="215">
        <f t="shared" si="360"/>
        <v>0</v>
      </c>
      <c r="EQ152" s="215">
        <f t="shared" si="361"/>
        <v>0</v>
      </c>
      <c r="ER152" s="215">
        <f t="shared" si="362"/>
        <v>0</v>
      </c>
      <c r="ES152" s="215">
        <f t="shared" si="363"/>
        <v>0</v>
      </c>
      <c r="ET152" s="215">
        <f t="shared" si="364"/>
        <v>0</v>
      </c>
      <c r="EU152" s="215">
        <f t="shared" si="365"/>
        <v>0</v>
      </c>
      <c r="EV152" s="215">
        <f t="shared" si="366"/>
        <v>0</v>
      </c>
      <c r="EW152" s="215">
        <f t="shared" si="367"/>
        <v>0</v>
      </c>
      <c r="EY152" s="193">
        <f t="shared" si="368"/>
        <v>0</v>
      </c>
      <c r="EZ152" s="215">
        <f t="shared" si="318"/>
        <v>0</v>
      </c>
      <c r="FA152" s="215">
        <f t="shared" si="319"/>
        <v>0</v>
      </c>
      <c r="FB152" s="215">
        <f t="shared" si="320"/>
        <v>0</v>
      </c>
      <c r="FC152" s="215">
        <f t="shared" si="321"/>
        <v>0</v>
      </c>
      <c r="FD152" s="215">
        <f t="shared" si="322"/>
        <v>0</v>
      </c>
      <c r="FE152" s="215">
        <f t="shared" si="323"/>
        <v>0</v>
      </c>
      <c r="FF152" s="215">
        <f t="shared" si="324"/>
        <v>0</v>
      </c>
      <c r="FG152" s="215">
        <f t="shared" si="325"/>
        <v>0</v>
      </c>
      <c r="FH152" s="215">
        <f t="shared" si="326"/>
        <v>0</v>
      </c>
      <c r="FI152" s="215">
        <f t="shared" si="327"/>
        <v>0</v>
      </c>
      <c r="FJ152" s="215">
        <f t="shared" si="328"/>
        <v>0</v>
      </c>
      <c r="FL152" s="193">
        <f t="shared" si="454"/>
        <v>0</v>
      </c>
      <c r="FM152" s="234">
        <f t="shared" si="369"/>
        <v>0</v>
      </c>
      <c r="FN152" s="234">
        <f t="shared" si="370"/>
        <v>0</v>
      </c>
      <c r="FO152" s="234">
        <f t="shared" si="371"/>
        <v>0</v>
      </c>
      <c r="FP152" s="234">
        <f t="shared" si="372"/>
        <v>0</v>
      </c>
      <c r="FQ152" s="234">
        <f t="shared" si="373"/>
        <v>0</v>
      </c>
      <c r="FR152" s="234">
        <f t="shared" si="374"/>
        <v>0</v>
      </c>
      <c r="FS152" s="234">
        <f t="shared" si="375"/>
        <v>0</v>
      </c>
      <c r="FT152" s="234">
        <f t="shared" si="376"/>
        <v>0</v>
      </c>
      <c r="FU152" s="234">
        <f t="shared" si="377"/>
        <v>0</v>
      </c>
      <c r="FV152" s="234">
        <f t="shared" si="378"/>
        <v>0</v>
      </c>
      <c r="FW152" s="234">
        <f t="shared" si="379"/>
        <v>0</v>
      </c>
      <c r="FY152" s="193">
        <f t="shared" si="455"/>
        <v>0</v>
      </c>
      <c r="FZ152" s="234">
        <f t="shared" si="380"/>
        <v>0</v>
      </c>
      <c r="GA152" s="234">
        <f t="shared" si="381"/>
        <v>0</v>
      </c>
      <c r="GB152" s="234">
        <f t="shared" si="382"/>
        <v>0</v>
      </c>
      <c r="GC152" s="234">
        <f t="shared" si="383"/>
        <v>0</v>
      </c>
      <c r="GD152" s="234">
        <f t="shared" si="384"/>
        <v>0</v>
      </c>
      <c r="GE152" s="234">
        <f t="shared" si="385"/>
        <v>0</v>
      </c>
      <c r="GF152" s="234">
        <f t="shared" si="386"/>
        <v>0</v>
      </c>
      <c r="GG152" s="234">
        <f t="shared" si="387"/>
        <v>0</v>
      </c>
      <c r="GH152" s="234">
        <f t="shared" si="388"/>
        <v>0</v>
      </c>
      <c r="GI152" s="234">
        <f t="shared" si="389"/>
        <v>0</v>
      </c>
      <c r="GJ152" s="234">
        <f t="shared" si="390"/>
        <v>0</v>
      </c>
      <c r="GL152" s="193">
        <f t="shared" si="456"/>
        <v>0</v>
      </c>
      <c r="GM152" s="311">
        <f t="shared" si="391"/>
        <v>0</v>
      </c>
      <c r="GN152" s="311">
        <f t="shared" si="392"/>
        <v>0</v>
      </c>
      <c r="GO152" s="311">
        <f t="shared" si="393"/>
        <v>0</v>
      </c>
      <c r="GP152" s="311">
        <f t="shared" si="394"/>
        <v>0</v>
      </c>
      <c r="GQ152" s="311">
        <f t="shared" si="395"/>
        <v>0</v>
      </c>
      <c r="GR152" s="311">
        <f t="shared" si="396"/>
        <v>0</v>
      </c>
      <c r="GS152" s="311">
        <f t="shared" si="397"/>
        <v>0</v>
      </c>
      <c r="GT152" s="311">
        <f t="shared" si="398"/>
        <v>0</v>
      </c>
      <c r="GU152" s="311">
        <f t="shared" si="399"/>
        <v>0</v>
      </c>
      <c r="GV152" s="311">
        <f t="shared" si="400"/>
        <v>0</v>
      </c>
      <c r="GW152" s="311">
        <f t="shared" si="401"/>
        <v>0</v>
      </c>
      <c r="GY152" s="193">
        <f t="shared" si="402"/>
        <v>0</v>
      </c>
      <c r="GZ152" s="308" t="str">
        <f>IF(EZ152=0,"",($HE$5*10^-6*Fronthaul!P240*'Lenses &amp; detectors'!EZ152))</f>
        <v/>
      </c>
      <c r="HA152" s="308" t="str">
        <f>IF(FA152=0,"",($HE$5*10^-6*Fronthaul!Q240*'Lenses &amp; detectors'!FA152))</f>
        <v/>
      </c>
      <c r="HB152" s="308" t="str">
        <f>IF(FB152=0,"",($HE$5*10^-6*Fronthaul!R240*'Lenses &amp; detectors'!FB152))</f>
        <v/>
      </c>
      <c r="HC152" s="308" t="str">
        <f>IF(FC152=0,"",($HE$5*10^-6*Fronthaul!S240*'Lenses &amp; detectors'!FC152))</f>
        <v/>
      </c>
      <c r="HD152" s="308" t="str">
        <f>IF(FD152=0,"",($HE$5*10^-6*Fronthaul!T240*'Lenses &amp; detectors'!FD152))</f>
        <v/>
      </c>
      <c r="HE152" s="308" t="str">
        <f>IF(FE152=0,"",($HE$5*10^-6*Fronthaul!U240*'Lenses &amp; detectors'!FE152))</f>
        <v/>
      </c>
      <c r="HF152" s="308" t="str">
        <f>IF(FF152=0,"",($HE$5*10^-6*Fronthaul!V240*'Lenses &amp; detectors'!FF152))</f>
        <v/>
      </c>
      <c r="HG152" s="308" t="str">
        <f>IF(FG152=0,"",($HE$5*10^-6*Fronthaul!W240*'Lenses &amp; detectors'!FG152))</f>
        <v/>
      </c>
      <c r="HH152" s="308" t="str">
        <f>IF(FH152=0,"",($HE$5*10^-6*Fronthaul!X240*'Lenses &amp; detectors'!FH152))</f>
        <v/>
      </c>
      <c r="HI152" s="308" t="str">
        <f>IF(FI152=0,"",($HE$5*10^-6*Fronthaul!Y240*'Lenses &amp; detectors'!FI152))</f>
        <v/>
      </c>
      <c r="HJ152" s="308" t="str">
        <f>IF(FJ152=0,"",($HE$5*10^-6*Fronthaul!Z240*'Lenses &amp; detectors'!FJ152))</f>
        <v/>
      </c>
      <c r="HL152" s="193">
        <f t="shared" si="403"/>
        <v>0</v>
      </c>
      <c r="HM152" s="234" t="str">
        <f t="shared" si="404"/>
        <v/>
      </c>
      <c r="HN152" s="234" t="str">
        <f t="shared" si="405"/>
        <v/>
      </c>
      <c r="HO152" s="234" t="str">
        <f t="shared" si="406"/>
        <v/>
      </c>
      <c r="HP152" s="234" t="str">
        <f t="shared" si="407"/>
        <v/>
      </c>
      <c r="HQ152" s="234" t="str">
        <f t="shared" si="408"/>
        <v/>
      </c>
      <c r="HR152" s="234" t="str">
        <f t="shared" si="409"/>
        <v/>
      </c>
      <c r="HS152" s="234" t="str">
        <f t="shared" si="410"/>
        <v/>
      </c>
      <c r="HT152" s="234" t="str">
        <f t="shared" si="411"/>
        <v/>
      </c>
      <c r="HU152" s="234" t="str">
        <f t="shared" si="412"/>
        <v/>
      </c>
      <c r="HV152" s="234" t="str">
        <f t="shared" si="413"/>
        <v/>
      </c>
      <c r="HW152" s="234" t="str">
        <f t="shared" si="414"/>
        <v/>
      </c>
      <c r="HY152" s="193">
        <f t="shared" si="415"/>
        <v>0</v>
      </c>
      <c r="HZ152" s="234" t="str">
        <f t="shared" si="416"/>
        <v/>
      </c>
      <c r="IA152" s="234" t="str">
        <f t="shared" si="417"/>
        <v/>
      </c>
      <c r="IB152" s="234" t="str">
        <f t="shared" si="418"/>
        <v/>
      </c>
      <c r="IC152" s="234" t="str">
        <f t="shared" si="419"/>
        <v/>
      </c>
      <c r="ID152" s="234" t="str">
        <f t="shared" si="420"/>
        <v/>
      </c>
      <c r="IE152" s="234" t="str">
        <f t="shared" si="421"/>
        <v/>
      </c>
      <c r="IF152" s="234" t="str">
        <f t="shared" si="422"/>
        <v/>
      </c>
      <c r="IG152" s="234" t="str">
        <f t="shared" si="423"/>
        <v/>
      </c>
      <c r="IH152" s="234" t="str">
        <f t="shared" si="424"/>
        <v/>
      </c>
      <c r="II152" s="234" t="str">
        <f t="shared" si="425"/>
        <v/>
      </c>
      <c r="IJ152" s="234" t="str">
        <f t="shared" si="426"/>
        <v/>
      </c>
      <c r="IL152" s="193">
        <f t="shared" si="427"/>
        <v>0</v>
      </c>
      <c r="IM152" s="234" t="str">
        <f t="shared" si="428"/>
        <v/>
      </c>
      <c r="IN152" s="234" t="str">
        <f t="shared" si="429"/>
        <v/>
      </c>
      <c r="IO152" s="234" t="str">
        <f t="shared" si="430"/>
        <v/>
      </c>
      <c r="IP152" s="234" t="str">
        <f t="shared" si="431"/>
        <v/>
      </c>
      <c r="IQ152" s="234" t="str">
        <f t="shared" si="432"/>
        <v/>
      </c>
      <c r="IR152" s="234" t="str">
        <f t="shared" si="433"/>
        <v/>
      </c>
      <c r="IS152" s="234" t="str">
        <f t="shared" si="434"/>
        <v/>
      </c>
      <c r="IT152" s="234" t="str">
        <f t="shared" si="435"/>
        <v/>
      </c>
      <c r="IU152" s="234" t="str">
        <f t="shared" si="436"/>
        <v/>
      </c>
      <c r="IV152" s="234" t="str">
        <f t="shared" si="437"/>
        <v/>
      </c>
      <c r="IW152" s="234" t="str">
        <f t="shared" si="438"/>
        <v/>
      </c>
      <c r="IY152" s="193">
        <f t="shared" si="439"/>
        <v>0</v>
      </c>
      <c r="IZ152" s="234" t="str">
        <f t="shared" si="440"/>
        <v/>
      </c>
      <c r="JA152" s="234" t="str">
        <f t="shared" si="441"/>
        <v/>
      </c>
      <c r="JB152" s="234" t="str">
        <f t="shared" si="442"/>
        <v/>
      </c>
      <c r="JC152" s="234" t="str">
        <f t="shared" si="443"/>
        <v/>
      </c>
      <c r="JD152" s="234" t="str">
        <f t="shared" si="444"/>
        <v/>
      </c>
      <c r="JE152" s="234" t="str">
        <f t="shared" si="445"/>
        <v/>
      </c>
      <c r="JF152" s="234" t="str">
        <f t="shared" si="446"/>
        <v/>
      </c>
      <c r="JG152" s="234" t="str">
        <f t="shared" si="447"/>
        <v/>
      </c>
      <c r="JH152" s="234" t="str">
        <f t="shared" si="448"/>
        <v/>
      </c>
      <c r="JI152" s="234" t="str">
        <f t="shared" si="449"/>
        <v/>
      </c>
      <c r="JJ152" s="234" t="str">
        <f t="shared" si="450"/>
        <v/>
      </c>
    </row>
    <row r="153" spans="1:270">
      <c r="A153" s="218" t="s">
        <v>116</v>
      </c>
      <c r="B153" s="138" t="str">
        <f>'DML EML split'!B153</f>
        <v>1 Gbps_10 km_SFP</v>
      </c>
      <c r="C153" s="210">
        <f>Backhaul!C59</f>
        <v>74250</v>
      </c>
      <c r="D153" s="210">
        <f>Backhaul!D59</f>
        <v>59400.000000000007</v>
      </c>
      <c r="E153" s="210">
        <f>Backhaul!E59</f>
        <v>0</v>
      </c>
      <c r="F153" s="210">
        <f>Backhaul!F59</f>
        <v>0</v>
      </c>
      <c r="G153" s="210">
        <f>Backhaul!G59</f>
        <v>0</v>
      </c>
      <c r="H153" s="210">
        <f>Backhaul!H59</f>
        <v>0</v>
      </c>
      <c r="I153" s="210">
        <f>Backhaul!I59</f>
        <v>0</v>
      </c>
      <c r="J153" s="210">
        <f>Backhaul!J59</f>
        <v>0</v>
      </c>
      <c r="K153" s="210">
        <f>Backhaul!K59</f>
        <v>0</v>
      </c>
      <c r="L153" s="210">
        <f>Backhaul!L59</f>
        <v>0</v>
      </c>
      <c r="M153" s="210">
        <f>Backhaul!M59</f>
        <v>0</v>
      </c>
      <c r="O153" s="138" t="str">
        <f t="shared" si="329"/>
        <v>1 Gbps_10 km_SFP</v>
      </c>
      <c r="P153" s="210">
        <f>Backhaul!C84</f>
        <v>0</v>
      </c>
      <c r="Q153" s="210">
        <f>Backhaul!D84</f>
        <v>0</v>
      </c>
      <c r="R153" s="210">
        <f>Backhaul!E84</f>
        <v>0</v>
      </c>
      <c r="S153" s="210">
        <f>Backhaul!F84</f>
        <v>0</v>
      </c>
      <c r="T153" s="210">
        <f>Backhaul!G84</f>
        <v>0</v>
      </c>
      <c r="U153" s="210">
        <f>Backhaul!H84</f>
        <v>0</v>
      </c>
      <c r="V153" s="210">
        <f>Backhaul!I84</f>
        <v>0</v>
      </c>
      <c r="W153" s="210">
        <f>Backhaul!J84</f>
        <v>0</v>
      </c>
      <c r="X153" s="210">
        <f>Backhaul!K84</f>
        <v>0</v>
      </c>
      <c r="Y153" s="210">
        <f>Backhaul!L84</f>
        <v>0</v>
      </c>
      <c r="Z153" s="210">
        <f>Backhaul!M84</f>
        <v>0</v>
      </c>
      <c r="AB153" s="138" t="str">
        <f t="shared" si="330"/>
        <v>1 Gbps_10 km_SFP</v>
      </c>
      <c r="AC153" s="210">
        <f>Backhaul!C34</f>
        <v>0</v>
      </c>
      <c r="AD153" s="210">
        <f>Backhaul!D34</f>
        <v>0</v>
      </c>
      <c r="AE153" s="210">
        <f>Backhaul!E34</f>
        <v>0</v>
      </c>
      <c r="AF153" s="210">
        <f>Backhaul!F34</f>
        <v>0</v>
      </c>
      <c r="AG153" s="210">
        <f>Backhaul!G34</f>
        <v>0</v>
      </c>
      <c r="AH153" s="210">
        <f>Backhaul!H34</f>
        <v>0</v>
      </c>
      <c r="AI153" s="210">
        <f>Backhaul!I34</f>
        <v>0</v>
      </c>
      <c r="AJ153" s="210">
        <f>Backhaul!J34</f>
        <v>0</v>
      </c>
      <c r="AK153" s="210">
        <f>Backhaul!K34</f>
        <v>0</v>
      </c>
      <c r="AL153" s="210">
        <f>Backhaul!L34</f>
        <v>0</v>
      </c>
      <c r="AM153" s="210">
        <f>Backhaul!M34</f>
        <v>0</v>
      </c>
      <c r="AO153" s="138" t="str">
        <f t="shared" si="331"/>
        <v>1 Gbps_10 km_SFP</v>
      </c>
      <c r="AP153" s="210">
        <f>Backhaul!C109</f>
        <v>0</v>
      </c>
      <c r="AQ153" s="210">
        <f>Backhaul!D109</f>
        <v>0</v>
      </c>
      <c r="AR153" s="210">
        <f>Backhaul!E109</f>
        <v>0</v>
      </c>
      <c r="AS153" s="210">
        <f>Backhaul!F109</f>
        <v>0</v>
      </c>
      <c r="AT153" s="210">
        <f>Backhaul!G109</f>
        <v>0</v>
      </c>
      <c r="AU153" s="210">
        <f>Backhaul!H109</f>
        <v>0</v>
      </c>
      <c r="AV153" s="210">
        <f>Backhaul!I109</f>
        <v>0</v>
      </c>
      <c r="AW153" s="210">
        <f>Backhaul!J109</f>
        <v>0</v>
      </c>
      <c r="AX153" s="210">
        <f>Backhaul!K109</f>
        <v>0</v>
      </c>
      <c r="AY153" s="210">
        <f>Backhaul!L109</f>
        <v>0</v>
      </c>
      <c r="AZ153" s="210">
        <f>Backhaul!M109</f>
        <v>0</v>
      </c>
      <c r="BB153" s="138" t="str">
        <f t="shared" si="332"/>
        <v>1 Gbps_10 km_SFP</v>
      </c>
      <c r="BC153" s="210">
        <f>Backhaul!C134</f>
        <v>0</v>
      </c>
      <c r="BD153" s="210">
        <f>Backhaul!D134</f>
        <v>0</v>
      </c>
      <c r="BE153" s="210">
        <f>Backhaul!E134</f>
        <v>0</v>
      </c>
      <c r="BF153" s="210">
        <f>Backhaul!F134</f>
        <v>0</v>
      </c>
      <c r="BG153" s="210">
        <f>Backhaul!G134</f>
        <v>0</v>
      </c>
      <c r="BH153" s="210">
        <f>Backhaul!H134</f>
        <v>0</v>
      </c>
      <c r="BI153" s="210">
        <f>Backhaul!I134</f>
        <v>0</v>
      </c>
      <c r="BJ153" s="210">
        <f>Backhaul!J134</f>
        <v>0</v>
      </c>
      <c r="BK153" s="210">
        <f>Backhaul!K134</f>
        <v>0</v>
      </c>
      <c r="BL153" s="210">
        <f>Backhaul!L134</f>
        <v>0</v>
      </c>
      <c r="BM153" s="210">
        <f>Backhaul!M134</f>
        <v>0</v>
      </c>
      <c r="BO153" s="138" t="str">
        <f t="shared" si="333"/>
        <v>1 Gbps_10 km_SFP</v>
      </c>
      <c r="BP153" s="272"/>
      <c r="BQ153" s="272"/>
      <c r="BR153" s="272"/>
      <c r="BS153" s="272"/>
      <c r="BT153" s="272"/>
      <c r="BU153" s="272"/>
      <c r="BV153" s="272"/>
      <c r="BW153" s="272"/>
      <c r="BX153" s="272"/>
      <c r="BY153" s="272"/>
      <c r="BZ153" s="272"/>
      <c r="CB153" s="138" t="str">
        <f t="shared" si="334"/>
        <v>1 Gbps_10 km_SFP</v>
      </c>
      <c r="CC153" s="272"/>
      <c r="CD153" s="272"/>
      <c r="CE153" s="272"/>
      <c r="CF153" s="272"/>
      <c r="CG153" s="272"/>
      <c r="CH153" s="272"/>
      <c r="CI153" s="272"/>
      <c r="CJ153" s="272"/>
      <c r="CK153" s="272"/>
      <c r="CL153" s="272"/>
      <c r="CM153" s="272"/>
      <c r="CN153" s="214"/>
      <c r="CP153" s="293">
        <v>1</v>
      </c>
      <c r="CQ153" s="265">
        <v>1</v>
      </c>
      <c r="CR153" s="300">
        <v>1</v>
      </c>
      <c r="CS153" s="295"/>
      <c r="CT153" s="270"/>
      <c r="CU153" s="301"/>
      <c r="CV153" s="295"/>
      <c r="CW153" s="295"/>
      <c r="CX153" s="278"/>
      <c r="CY153" s="284"/>
      <c r="CZ153" s="270"/>
      <c r="DA153" s="278"/>
      <c r="DB153" s="284"/>
      <c r="DC153" s="270"/>
      <c r="DD153" s="301"/>
      <c r="DE153" s="295"/>
      <c r="DF153" s="270"/>
      <c r="DG153" s="278"/>
      <c r="DH153" s="284"/>
      <c r="DI153" s="270"/>
      <c r="DJ153" s="270"/>
      <c r="DL153" s="138" t="str">
        <f t="shared" si="451"/>
        <v>1 Gbps_10 km_SFP</v>
      </c>
      <c r="DM153" s="210">
        <f t="shared" si="335"/>
        <v>74250</v>
      </c>
      <c r="DN153" s="210">
        <f t="shared" si="336"/>
        <v>59400.000000000007</v>
      </c>
      <c r="DO153" s="210">
        <f t="shared" si="337"/>
        <v>0</v>
      </c>
      <c r="DP153" s="210">
        <f t="shared" si="338"/>
        <v>0</v>
      </c>
      <c r="DQ153" s="210">
        <f t="shared" si="339"/>
        <v>0</v>
      </c>
      <c r="DR153" s="210">
        <f t="shared" si="340"/>
        <v>0</v>
      </c>
      <c r="DS153" s="210">
        <f t="shared" si="341"/>
        <v>0</v>
      </c>
      <c r="DT153" s="210">
        <f t="shared" si="342"/>
        <v>0</v>
      </c>
      <c r="DU153" s="210">
        <f t="shared" si="343"/>
        <v>0</v>
      </c>
      <c r="DV153" s="210">
        <f t="shared" si="344"/>
        <v>0</v>
      </c>
      <c r="DW153" s="210">
        <f t="shared" si="345"/>
        <v>0</v>
      </c>
      <c r="DY153" s="138" t="str">
        <f t="shared" si="452"/>
        <v>1 Gbps_10 km_SFP</v>
      </c>
      <c r="DZ153" s="210">
        <f t="shared" si="346"/>
        <v>0</v>
      </c>
      <c r="EA153" s="210">
        <f t="shared" si="347"/>
        <v>0</v>
      </c>
      <c r="EB153" s="210">
        <f t="shared" si="348"/>
        <v>0</v>
      </c>
      <c r="EC153" s="210">
        <f t="shared" si="349"/>
        <v>0</v>
      </c>
      <c r="ED153" s="210">
        <f t="shared" si="350"/>
        <v>0</v>
      </c>
      <c r="EE153" s="210">
        <f t="shared" si="351"/>
        <v>0</v>
      </c>
      <c r="EF153" s="210">
        <f t="shared" si="352"/>
        <v>0</v>
      </c>
      <c r="EG153" s="210">
        <f t="shared" si="353"/>
        <v>0</v>
      </c>
      <c r="EH153" s="210">
        <f t="shared" si="354"/>
        <v>0</v>
      </c>
      <c r="EI153" s="210">
        <f t="shared" si="355"/>
        <v>0</v>
      </c>
      <c r="EJ153" s="210">
        <f t="shared" si="356"/>
        <v>0</v>
      </c>
      <c r="EL153" s="138" t="str">
        <f t="shared" si="453"/>
        <v>1 Gbps_10 km_SFP</v>
      </c>
      <c r="EM153" s="210">
        <f t="shared" si="357"/>
        <v>74250</v>
      </c>
      <c r="EN153" s="210">
        <f t="shared" si="358"/>
        <v>59400.000000000007</v>
      </c>
      <c r="EO153" s="210">
        <f t="shared" si="359"/>
        <v>0</v>
      </c>
      <c r="EP153" s="210">
        <f t="shared" si="360"/>
        <v>0</v>
      </c>
      <c r="EQ153" s="210">
        <f t="shared" si="361"/>
        <v>0</v>
      </c>
      <c r="ER153" s="210">
        <f t="shared" si="362"/>
        <v>0</v>
      </c>
      <c r="ES153" s="210">
        <f t="shared" si="363"/>
        <v>0</v>
      </c>
      <c r="ET153" s="210">
        <f t="shared" si="364"/>
        <v>0</v>
      </c>
      <c r="EU153" s="210">
        <f t="shared" si="365"/>
        <v>0</v>
      </c>
      <c r="EV153" s="210">
        <f t="shared" si="366"/>
        <v>0</v>
      </c>
      <c r="EW153" s="210">
        <f t="shared" si="367"/>
        <v>0</v>
      </c>
      <c r="EY153" s="138" t="str">
        <f t="shared" si="368"/>
        <v>1 Gbps_10 km_SFP</v>
      </c>
      <c r="EZ153" s="210">
        <f t="shared" si="318"/>
        <v>74250</v>
      </c>
      <c r="FA153" s="210">
        <f t="shared" si="319"/>
        <v>59400.000000000007</v>
      </c>
      <c r="FB153" s="210">
        <f t="shared" si="320"/>
        <v>0</v>
      </c>
      <c r="FC153" s="210">
        <f t="shared" si="321"/>
        <v>0</v>
      </c>
      <c r="FD153" s="210">
        <f t="shared" si="322"/>
        <v>0</v>
      </c>
      <c r="FE153" s="210">
        <f t="shared" si="323"/>
        <v>0</v>
      </c>
      <c r="FF153" s="210">
        <f t="shared" si="324"/>
        <v>0</v>
      </c>
      <c r="FG153" s="210">
        <f t="shared" si="325"/>
        <v>0</v>
      </c>
      <c r="FH153" s="210">
        <f t="shared" si="326"/>
        <v>0</v>
      </c>
      <c r="FI153" s="210">
        <f t="shared" si="327"/>
        <v>0</v>
      </c>
      <c r="FJ153" s="210">
        <f t="shared" si="328"/>
        <v>0</v>
      </c>
      <c r="FL153" s="138" t="str">
        <f t="shared" si="454"/>
        <v>1 Gbps_10 km_SFP</v>
      </c>
      <c r="FM153" s="233">
        <f t="shared" si="369"/>
        <v>0.22275</v>
      </c>
      <c r="FN153" s="233">
        <f t="shared" si="370"/>
        <v>0.17820000000000003</v>
      </c>
      <c r="FO153" s="233">
        <f t="shared" si="371"/>
        <v>0</v>
      </c>
      <c r="FP153" s="233">
        <f t="shared" si="372"/>
        <v>0</v>
      </c>
      <c r="FQ153" s="233">
        <f t="shared" si="373"/>
        <v>0</v>
      </c>
      <c r="FR153" s="233">
        <f t="shared" si="374"/>
        <v>0</v>
      </c>
      <c r="FS153" s="233">
        <f t="shared" si="375"/>
        <v>0</v>
      </c>
      <c r="FT153" s="233">
        <f t="shared" si="376"/>
        <v>0</v>
      </c>
      <c r="FU153" s="233">
        <f t="shared" si="377"/>
        <v>0</v>
      </c>
      <c r="FV153" s="233">
        <f t="shared" si="378"/>
        <v>0</v>
      </c>
      <c r="FW153" s="233">
        <f t="shared" si="379"/>
        <v>0</v>
      </c>
      <c r="FY153" s="138" t="str">
        <f t="shared" si="455"/>
        <v>1 Gbps_10 km_SFP</v>
      </c>
      <c r="FZ153" s="233">
        <f t="shared" si="380"/>
        <v>0</v>
      </c>
      <c r="GA153" s="233">
        <f t="shared" si="381"/>
        <v>0</v>
      </c>
      <c r="GB153" s="233">
        <f t="shared" si="382"/>
        <v>0</v>
      </c>
      <c r="GC153" s="233">
        <f t="shared" si="383"/>
        <v>0</v>
      </c>
      <c r="GD153" s="233">
        <f t="shared" si="384"/>
        <v>0</v>
      </c>
      <c r="GE153" s="233">
        <f t="shared" si="385"/>
        <v>0</v>
      </c>
      <c r="GF153" s="233">
        <f t="shared" si="386"/>
        <v>0</v>
      </c>
      <c r="GG153" s="233">
        <f t="shared" si="387"/>
        <v>0</v>
      </c>
      <c r="GH153" s="233">
        <f t="shared" si="388"/>
        <v>0</v>
      </c>
      <c r="GI153" s="233">
        <f t="shared" si="389"/>
        <v>0</v>
      </c>
      <c r="GJ153" s="233">
        <f t="shared" si="390"/>
        <v>0</v>
      </c>
      <c r="GL153" s="138" t="str">
        <f t="shared" si="456"/>
        <v>1 Gbps_10 km_SFP</v>
      </c>
      <c r="GM153" s="310">
        <f t="shared" si="391"/>
        <v>0.37125000000000002</v>
      </c>
      <c r="GN153" s="310">
        <f t="shared" si="392"/>
        <v>0.29700000000000004</v>
      </c>
      <c r="GO153" s="310">
        <f t="shared" si="393"/>
        <v>0</v>
      </c>
      <c r="GP153" s="310">
        <f t="shared" si="394"/>
        <v>0</v>
      </c>
      <c r="GQ153" s="310">
        <f t="shared" si="395"/>
        <v>0</v>
      </c>
      <c r="GR153" s="310">
        <f t="shared" si="396"/>
        <v>0</v>
      </c>
      <c r="GS153" s="310">
        <f t="shared" si="397"/>
        <v>0</v>
      </c>
      <c r="GT153" s="310">
        <f t="shared" si="398"/>
        <v>0</v>
      </c>
      <c r="GU153" s="310">
        <f t="shared" si="399"/>
        <v>0</v>
      </c>
      <c r="GV153" s="310">
        <f t="shared" si="400"/>
        <v>0</v>
      </c>
      <c r="GW153" s="310">
        <f t="shared" si="401"/>
        <v>0</v>
      </c>
      <c r="GY153" s="138" t="str">
        <f t="shared" si="402"/>
        <v>1 Gbps_10 km_SFP</v>
      </c>
      <c r="GZ153" s="310">
        <f>IF(EZ153=0,"",($HE$5*10^-6*Backhaul!P162*'Lenses &amp; detectors'!EZ153))</f>
        <v>4.4545062399196124E-2</v>
      </c>
      <c r="HA153" s="310">
        <f>IF(FA153=0,"",($HE$5*10^-6*Backhaul!Q162*'Lenses &amp; detectors'!FA153))</f>
        <v>3.4424496676486414E-2</v>
      </c>
      <c r="HB153" s="310" t="str">
        <f>IF(FB153=0,"",($HE$5*10^-6*Backhaul!R162*'Lenses &amp; detectors'!FB153))</f>
        <v/>
      </c>
      <c r="HC153" s="310" t="str">
        <f>IF(FC153=0,"",($HE$5*10^-6*Backhaul!S162*'Lenses &amp; detectors'!FC153))</f>
        <v/>
      </c>
      <c r="HD153" s="310" t="str">
        <f>IF(FD153=0,"",($HE$5*10^-6*Backhaul!T162*'Lenses &amp; detectors'!FD153))</f>
        <v/>
      </c>
      <c r="HE153" s="310" t="str">
        <f>IF(FE153=0,"",($HE$5*10^-6*Backhaul!U162*'Lenses &amp; detectors'!FE153))</f>
        <v/>
      </c>
      <c r="HF153" s="310" t="str">
        <f>IF(FF153=0,"",($HE$5*10^-6*Backhaul!V162*'Lenses &amp; detectors'!FF153))</f>
        <v/>
      </c>
      <c r="HG153" s="310" t="str">
        <f>IF(FG153=0,"",($HE$5*10^-6*Backhaul!W162*'Lenses &amp; detectors'!FG153))</f>
        <v/>
      </c>
      <c r="HH153" s="310" t="str">
        <f>IF(FH153=0,"",($HE$5*10^-6*Backhaul!X162*'Lenses &amp; detectors'!FH153))</f>
        <v/>
      </c>
      <c r="HI153" s="310" t="str">
        <f>IF(FI153=0,"",($HE$5*10^-6*Backhaul!Y162*'Lenses &amp; detectors'!FI153))</f>
        <v/>
      </c>
      <c r="HJ153" s="310" t="str">
        <f>IF(FJ153=0,"",($HE$5*10^-6*Backhaul!Z162*'Lenses &amp; detectors'!FJ153))</f>
        <v/>
      </c>
      <c r="HL153" s="138" t="str">
        <f t="shared" si="403"/>
        <v>1 Gbps_10 km_SFP</v>
      </c>
      <c r="HM153" s="233">
        <f t="shared" si="404"/>
        <v>3</v>
      </c>
      <c r="HN153" s="233">
        <f t="shared" si="405"/>
        <v>3</v>
      </c>
      <c r="HO153" s="233" t="str">
        <f t="shared" si="406"/>
        <v/>
      </c>
      <c r="HP153" s="233" t="str">
        <f t="shared" si="407"/>
        <v/>
      </c>
      <c r="HQ153" s="233" t="str">
        <f t="shared" si="408"/>
        <v/>
      </c>
      <c r="HR153" s="233" t="str">
        <f t="shared" si="409"/>
        <v/>
      </c>
      <c r="HS153" s="233" t="str">
        <f t="shared" si="410"/>
        <v/>
      </c>
      <c r="HT153" s="233" t="str">
        <f t="shared" si="411"/>
        <v/>
      </c>
      <c r="HU153" s="233" t="str">
        <f t="shared" si="412"/>
        <v/>
      </c>
      <c r="HV153" s="233" t="str">
        <f t="shared" si="413"/>
        <v/>
      </c>
      <c r="HW153" s="233" t="str">
        <f t="shared" si="414"/>
        <v/>
      </c>
      <c r="HY153" s="138" t="str">
        <f t="shared" si="415"/>
        <v>1 Gbps_10 km_SFP</v>
      </c>
      <c r="HZ153" s="233" t="str">
        <f t="shared" si="416"/>
        <v/>
      </c>
      <c r="IA153" s="233" t="str">
        <f t="shared" si="417"/>
        <v/>
      </c>
      <c r="IB153" s="233" t="str">
        <f t="shared" si="418"/>
        <v/>
      </c>
      <c r="IC153" s="233" t="str">
        <f t="shared" si="419"/>
        <v/>
      </c>
      <c r="ID153" s="233" t="str">
        <f t="shared" si="420"/>
        <v/>
      </c>
      <c r="IE153" s="233" t="str">
        <f t="shared" si="421"/>
        <v/>
      </c>
      <c r="IF153" s="233" t="str">
        <f t="shared" si="422"/>
        <v/>
      </c>
      <c r="IG153" s="233" t="str">
        <f t="shared" si="423"/>
        <v/>
      </c>
      <c r="IH153" s="233" t="str">
        <f t="shared" si="424"/>
        <v/>
      </c>
      <c r="II153" s="233" t="str">
        <f t="shared" si="425"/>
        <v/>
      </c>
      <c r="IJ153" s="233" t="str">
        <f t="shared" si="426"/>
        <v/>
      </c>
      <c r="IL153" s="138" t="str">
        <f t="shared" si="427"/>
        <v>1 Gbps_10 km_SFP</v>
      </c>
      <c r="IM153" s="233">
        <f t="shared" si="428"/>
        <v>5</v>
      </c>
      <c r="IN153" s="233">
        <f t="shared" si="429"/>
        <v>5</v>
      </c>
      <c r="IO153" s="233" t="str">
        <f t="shared" si="430"/>
        <v/>
      </c>
      <c r="IP153" s="233" t="str">
        <f t="shared" si="431"/>
        <v/>
      </c>
      <c r="IQ153" s="233" t="str">
        <f t="shared" si="432"/>
        <v/>
      </c>
      <c r="IR153" s="233" t="str">
        <f t="shared" si="433"/>
        <v/>
      </c>
      <c r="IS153" s="233" t="str">
        <f t="shared" si="434"/>
        <v/>
      </c>
      <c r="IT153" s="233" t="str">
        <f t="shared" si="435"/>
        <v/>
      </c>
      <c r="IU153" s="233" t="str">
        <f t="shared" si="436"/>
        <v/>
      </c>
      <c r="IV153" s="233" t="str">
        <f t="shared" si="437"/>
        <v/>
      </c>
      <c r="IW153" s="233" t="str">
        <f t="shared" si="438"/>
        <v/>
      </c>
      <c r="IY153" s="138" t="str">
        <f t="shared" si="439"/>
        <v>1 Gbps_10 km_SFP</v>
      </c>
      <c r="IZ153" s="233">
        <f t="shared" si="440"/>
        <v>0.59993350032587378</v>
      </c>
      <c r="JA153" s="233">
        <f t="shared" si="441"/>
        <v>0.57953698108562979</v>
      </c>
      <c r="JB153" s="233" t="str">
        <f t="shared" si="442"/>
        <v/>
      </c>
      <c r="JC153" s="233" t="str">
        <f t="shared" si="443"/>
        <v/>
      </c>
      <c r="JD153" s="233" t="str">
        <f t="shared" si="444"/>
        <v/>
      </c>
      <c r="JE153" s="233" t="str">
        <f t="shared" si="445"/>
        <v/>
      </c>
      <c r="JF153" s="233" t="str">
        <f t="shared" si="446"/>
        <v/>
      </c>
      <c r="JG153" s="233" t="str">
        <f t="shared" si="447"/>
        <v/>
      </c>
      <c r="JH153" s="233" t="str">
        <f t="shared" si="448"/>
        <v/>
      </c>
      <c r="JI153" s="233" t="str">
        <f t="shared" si="449"/>
        <v/>
      </c>
      <c r="JJ153" s="233" t="str">
        <f t="shared" si="450"/>
        <v/>
      </c>
    </row>
    <row r="154" spans="1:270">
      <c r="A154" s="218" t="s">
        <v>116</v>
      </c>
      <c r="B154" s="139" t="str">
        <f>'DML EML split'!B154</f>
        <v>1 Gbps_40 km_SFP</v>
      </c>
      <c r="C154" s="210">
        <f>Backhaul!C60</f>
        <v>550000</v>
      </c>
      <c r="D154" s="210">
        <f>Backhaul!D60</f>
        <v>440000</v>
      </c>
      <c r="E154" s="210">
        <f>Backhaul!E60</f>
        <v>0</v>
      </c>
      <c r="F154" s="210">
        <f>Backhaul!F60</f>
        <v>0</v>
      </c>
      <c r="G154" s="210">
        <f>Backhaul!G60</f>
        <v>0</v>
      </c>
      <c r="H154" s="210">
        <f>Backhaul!H60</f>
        <v>0</v>
      </c>
      <c r="I154" s="210">
        <f>Backhaul!I60</f>
        <v>0</v>
      </c>
      <c r="J154" s="210">
        <f>Backhaul!J60</f>
        <v>0</v>
      </c>
      <c r="K154" s="210">
        <f>Backhaul!K60</f>
        <v>0</v>
      </c>
      <c r="L154" s="210">
        <f>Backhaul!L60</f>
        <v>0</v>
      </c>
      <c r="M154" s="210">
        <f>Backhaul!M60</f>
        <v>0</v>
      </c>
      <c r="O154" s="139" t="str">
        <f t="shared" si="329"/>
        <v>1 Gbps_40 km_SFP</v>
      </c>
      <c r="P154" s="210">
        <f>Backhaul!C85</f>
        <v>0</v>
      </c>
      <c r="Q154" s="210">
        <f>Backhaul!D85</f>
        <v>0</v>
      </c>
      <c r="R154" s="210">
        <f>Backhaul!E85</f>
        <v>0</v>
      </c>
      <c r="S154" s="210">
        <f>Backhaul!F85</f>
        <v>0</v>
      </c>
      <c r="T154" s="210">
        <f>Backhaul!G85</f>
        <v>0</v>
      </c>
      <c r="U154" s="210">
        <f>Backhaul!H85</f>
        <v>0</v>
      </c>
      <c r="V154" s="210">
        <f>Backhaul!I85</f>
        <v>0</v>
      </c>
      <c r="W154" s="210">
        <f>Backhaul!J85</f>
        <v>0</v>
      </c>
      <c r="X154" s="210">
        <f>Backhaul!K85</f>
        <v>0</v>
      </c>
      <c r="Y154" s="210">
        <f>Backhaul!L85</f>
        <v>0</v>
      </c>
      <c r="Z154" s="210">
        <f>Backhaul!M85</f>
        <v>0</v>
      </c>
      <c r="AB154" s="139" t="str">
        <f t="shared" si="330"/>
        <v>1 Gbps_40 km_SFP</v>
      </c>
      <c r="AC154" s="210">
        <f>Backhaul!C35</f>
        <v>0</v>
      </c>
      <c r="AD154" s="210">
        <f>Backhaul!D35</f>
        <v>0</v>
      </c>
      <c r="AE154" s="210">
        <f>Backhaul!E35</f>
        <v>0</v>
      </c>
      <c r="AF154" s="210">
        <f>Backhaul!F35</f>
        <v>0</v>
      </c>
      <c r="AG154" s="210">
        <f>Backhaul!G35</f>
        <v>0</v>
      </c>
      <c r="AH154" s="210">
        <f>Backhaul!H35</f>
        <v>0</v>
      </c>
      <c r="AI154" s="210">
        <f>Backhaul!I35</f>
        <v>0</v>
      </c>
      <c r="AJ154" s="210">
        <f>Backhaul!J35</f>
        <v>0</v>
      </c>
      <c r="AK154" s="210">
        <f>Backhaul!K35</f>
        <v>0</v>
      </c>
      <c r="AL154" s="210">
        <f>Backhaul!L35</f>
        <v>0</v>
      </c>
      <c r="AM154" s="210">
        <f>Backhaul!M35</f>
        <v>0</v>
      </c>
      <c r="AO154" s="139" t="str">
        <f t="shared" si="331"/>
        <v>1 Gbps_40 km_SFP</v>
      </c>
      <c r="AP154" s="210">
        <f>Backhaul!C110</f>
        <v>0</v>
      </c>
      <c r="AQ154" s="210">
        <f>Backhaul!D110</f>
        <v>0</v>
      </c>
      <c r="AR154" s="210">
        <f>Backhaul!E110</f>
        <v>0</v>
      </c>
      <c r="AS154" s="210">
        <f>Backhaul!F110</f>
        <v>0</v>
      </c>
      <c r="AT154" s="210">
        <f>Backhaul!G110</f>
        <v>0</v>
      </c>
      <c r="AU154" s="210">
        <f>Backhaul!H110</f>
        <v>0</v>
      </c>
      <c r="AV154" s="210">
        <f>Backhaul!I110</f>
        <v>0</v>
      </c>
      <c r="AW154" s="210">
        <f>Backhaul!J110</f>
        <v>0</v>
      </c>
      <c r="AX154" s="210">
        <f>Backhaul!K110</f>
        <v>0</v>
      </c>
      <c r="AY154" s="210">
        <f>Backhaul!L110</f>
        <v>0</v>
      </c>
      <c r="AZ154" s="210">
        <f>Backhaul!M110</f>
        <v>0</v>
      </c>
      <c r="BB154" s="139" t="str">
        <f t="shared" si="332"/>
        <v>1 Gbps_40 km_SFP</v>
      </c>
      <c r="BC154" s="210">
        <f>Backhaul!C135</f>
        <v>0</v>
      </c>
      <c r="BD154" s="210">
        <f>Backhaul!D135</f>
        <v>0</v>
      </c>
      <c r="BE154" s="210">
        <f>Backhaul!E135</f>
        <v>0</v>
      </c>
      <c r="BF154" s="210">
        <f>Backhaul!F135</f>
        <v>0</v>
      </c>
      <c r="BG154" s="210">
        <f>Backhaul!G135</f>
        <v>0</v>
      </c>
      <c r="BH154" s="210">
        <f>Backhaul!H135</f>
        <v>0</v>
      </c>
      <c r="BI154" s="210">
        <f>Backhaul!I135</f>
        <v>0</v>
      </c>
      <c r="BJ154" s="210">
        <f>Backhaul!J135</f>
        <v>0</v>
      </c>
      <c r="BK154" s="210">
        <f>Backhaul!K135</f>
        <v>0</v>
      </c>
      <c r="BL154" s="210">
        <f>Backhaul!L135</f>
        <v>0</v>
      </c>
      <c r="BM154" s="210">
        <f>Backhaul!M135</f>
        <v>0</v>
      </c>
      <c r="BO154" s="139" t="str">
        <f t="shared" si="333"/>
        <v>1 Gbps_40 km_SFP</v>
      </c>
      <c r="BP154" s="272"/>
      <c r="BQ154" s="272"/>
      <c r="BR154" s="272"/>
      <c r="BS154" s="272"/>
      <c r="BT154" s="272"/>
      <c r="BU154" s="272"/>
      <c r="BV154" s="272"/>
      <c r="BW154" s="272"/>
      <c r="BX154" s="272"/>
      <c r="BY154" s="272"/>
      <c r="BZ154" s="272"/>
      <c r="CB154" s="139" t="str">
        <f t="shared" si="334"/>
        <v>1 Gbps_40 km_SFP</v>
      </c>
      <c r="CC154" s="272"/>
      <c r="CD154" s="272"/>
      <c r="CE154" s="272"/>
      <c r="CF154" s="272"/>
      <c r="CG154" s="272"/>
      <c r="CH154" s="272"/>
      <c r="CI154" s="272"/>
      <c r="CJ154" s="272"/>
      <c r="CK154" s="272"/>
      <c r="CL154" s="272"/>
      <c r="CM154" s="272"/>
      <c r="CN154" s="214"/>
      <c r="CP154" s="293">
        <v>1</v>
      </c>
      <c r="CQ154" s="265">
        <v>1</v>
      </c>
      <c r="CR154" s="300">
        <v>1</v>
      </c>
      <c r="CS154" s="295"/>
      <c r="CT154" s="270"/>
      <c r="CU154" s="301"/>
      <c r="CV154" s="295"/>
      <c r="CW154" s="295"/>
      <c r="CX154" s="278"/>
      <c r="CY154" s="284"/>
      <c r="CZ154" s="270"/>
      <c r="DA154" s="278"/>
      <c r="DB154" s="284"/>
      <c r="DC154" s="270"/>
      <c r="DD154" s="301"/>
      <c r="DE154" s="295"/>
      <c r="DF154" s="270"/>
      <c r="DG154" s="278"/>
      <c r="DH154" s="284"/>
      <c r="DI154" s="270"/>
      <c r="DJ154" s="270"/>
      <c r="DL154" s="139" t="str">
        <f t="shared" si="451"/>
        <v>1 Gbps_40 km_SFP</v>
      </c>
      <c r="DM154" s="210">
        <f t="shared" si="335"/>
        <v>550000</v>
      </c>
      <c r="DN154" s="210">
        <f t="shared" si="336"/>
        <v>440000</v>
      </c>
      <c r="DO154" s="210">
        <f t="shared" si="337"/>
        <v>0</v>
      </c>
      <c r="DP154" s="210">
        <f t="shared" si="338"/>
        <v>0</v>
      </c>
      <c r="DQ154" s="210">
        <f t="shared" si="339"/>
        <v>0</v>
      </c>
      <c r="DR154" s="210">
        <f t="shared" si="340"/>
        <v>0</v>
      </c>
      <c r="DS154" s="210">
        <f t="shared" si="341"/>
        <v>0</v>
      </c>
      <c r="DT154" s="210">
        <f t="shared" si="342"/>
        <v>0</v>
      </c>
      <c r="DU154" s="210">
        <f t="shared" si="343"/>
        <v>0</v>
      </c>
      <c r="DV154" s="210">
        <f t="shared" si="344"/>
        <v>0</v>
      </c>
      <c r="DW154" s="210">
        <f t="shared" si="345"/>
        <v>0</v>
      </c>
      <c r="DY154" s="139" t="str">
        <f t="shared" si="452"/>
        <v>1 Gbps_40 km_SFP</v>
      </c>
      <c r="DZ154" s="210">
        <f t="shared" si="346"/>
        <v>0</v>
      </c>
      <c r="EA154" s="210">
        <f t="shared" si="347"/>
        <v>0</v>
      </c>
      <c r="EB154" s="210">
        <f t="shared" si="348"/>
        <v>0</v>
      </c>
      <c r="EC154" s="210">
        <f t="shared" si="349"/>
        <v>0</v>
      </c>
      <c r="ED154" s="210">
        <f t="shared" si="350"/>
        <v>0</v>
      </c>
      <c r="EE154" s="210">
        <f t="shared" si="351"/>
        <v>0</v>
      </c>
      <c r="EF154" s="210">
        <f t="shared" si="352"/>
        <v>0</v>
      </c>
      <c r="EG154" s="210">
        <f t="shared" si="353"/>
        <v>0</v>
      </c>
      <c r="EH154" s="210">
        <f t="shared" si="354"/>
        <v>0</v>
      </c>
      <c r="EI154" s="210">
        <f t="shared" si="355"/>
        <v>0</v>
      </c>
      <c r="EJ154" s="210">
        <f t="shared" si="356"/>
        <v>0</v>
      </c>
      <c r="EL154" s="139" t="str">
        <f t="shared" si="453"/>
        <v>1 Gbps_40 km_SFP</v>
      </c>
      <c r="EM154" s="210">
        <f t="shared" si="357"/>
        <v>550000</v>
      </c>
      <c r="EN154" s="210">
        <f t="shared" si="358"/>
        <v>440000</v>
      </c>
      <c r="EO154" s="210">
        <f t="shared" si="359"/>
        <v>0</v>
      </c>
      <c r="EP154" s="210">
        <f t="shared" si="360"/>
        <v>0</v>
      </c>
      <c r="EQ154" s="210">
        <f t="shared" si="361"/>
        <v>0</v>
      </c>
      <c r="ER154" s="210">
        <f t="shared" si="362"/>
        <v>0</v>
      </c>
      <c r="ES154" s="210">
        <f t="shared" si="363"/>
        <v>0</v>
      </c>
      <c r="ET154" s="210">
        <f t="shared" si="364"/>
        <v>0</v>
      </c>
      <c r="EU154" s="210">
        <f t="shared" si="365"/>
        <v>0</v>
      </c>
      <c r="EV154" s="210">
        <f t="shared" si="366"/>
        <v>0</v>
      </c>
      <c r="EW154" s="210">
        <f t="shared" si="367"/>
        <v>0</v>
      </c>
      <c r="EY154" s="139" t="str">
        <f t="shared" si="368"/>
        <v>1 Gbps_40 km_SFP</v>
      </c>
      <c r="EZ154" s="210">
        <f t="shared" si="318"/>
        <v>550000</v>
      </c>
      <c r="FA154" s="210">
        <f t="shared" si="319"/>
        <v>440000</v>
      </c>
      <c r="FB154" s="210">
        <f t="shared" si="320"/>
        <v>0</v>
      </c>
      <c r="FC154" s="210">
        <f t="shared" si="321"/>
        <v>0</v>
      </c>
      <c r="FD154" s="210">
        <f t="shared" si="322"/>
        <v>0</v>
      </c>
      <c r="FE154" s="210">
        <f t="shared" si="323"/>
        <v>0</v>
      </c>
      <c r="FF154" s="210">
        <f t="shared" si="324"/>
        <v>0</v>
      </c>
      <c r="FG154" s="210">
        <f t="shared" si="325"/>
        <v>0</v>
      </c>
      <c r="FH154" s="210">
        <f t="shared" si="326"/>
        <v>0</v>
      </c>
      <c r="FI154" s="210">
        <f t="shared" si="327"/>
        <v>0</v>
      </c>
      <c r="FJ154" s="210">
        <f t="shared" si="328"/>
        <v>0</v>
      </c>
      <c r="FL154" s="139" t="str">
        <f t="shared" si="454"/>
        <v>1 Gbps_40 km_SFP</v>
      </c>
      <c r="FM154" s="233">
        <f t="shared" si="369"/>
        <v>1.65</v>
      </c>
      <c r="FN154" s="233">
        <f t="shared" si="370"/>
        <v>1.32</v>
      </c>
      <c r="FO154" s="233">
        <f t="shared" si="371"/>
        <v>0</v>
      </c>
      <c r="FP154" s="233">
        <f t="shared" si="372"/>
        <v>0</v>
      </c>
      <c r="FQ154" s="233">
        <f t="shared" si="373"/>
        <v>0</v>
      </c>
      <c r="FR154" s="233">
        <f t="shared" si="374"/>
        <v>0</v>
      </c>
      <c r="FS154" s="233">
        <f t="shared" si="375"/>
        <v>0</v>
      </c>
      <c r="FT154" s="233">
        <f t="shared" si="376"/>
        <v>0</v>
      </c>
      <c r="FU154" s="233">
        <f t="shared" si="377"/>
        <v>0</v>
      </c>
      <c r="FV154" s="233">
        <f t="shared" si="378"/>
        <v>0</v>
      </c>
      <c r="FW154" s="233">
        <f t="shared" si="379"/>
        <v>0</v>
      </c>
      <c r="FY154" s="139" t="str">
        <f t="shared" si="455"/>
        <v>1 Gbps_40 km_SFP</v>
      </c>
      <c r="FZ154" s="233">
        <f t="shared" si="380"/>
        <v>0</v>
      </c>
      <c r="GA154" s="233">
        <f t="shared" si="381"/>
        <v>0</v>
      </c>
      <c r="GB154" s="233">
        <f t="shared" si="382"/>
        <v>0</v>
      </c>
      <c r="GC154" s="233">
        <f t="shared" si="383"/>
        <v>0</v>
      </c>
      <c r="GD154" s="233">
        <f t="shared" si="384"/>
        <v>0</v>
      </c>
      <c r="GE154" s="233">
        <f t="shared" si="385"/>
        <v>0</v>
      </c>
      <c r="GF154" s="233">
        <f t="shared" si="386"/>
        <v>0</v>
      </c>
      <c r="GG154" s="233">
        <f t="shared" si="387"/>
        <v>0</v>
      </c>
      <c r="GH154" s="233">
        <f t="shared" si="388"/>
        <v>0</v>
      </c>
      <c r="GI154" s="233">
        <f t="shared" si="389"/>
        <v>0</v>
      </c>
      <c r="GJ154" s="233">
        <f t="shared" si="390"/>
        <v>0</v>
      </c>
      <c r="GL154" s="139" t="str">
        <f t="shared" si="456"/>
        <v>1 Gbps_40 km_SFP</v>
      </c>
      <c r="GM154" s="310">
        <f t="shared" si="391"/>
        <v>2.75</v>
      </c>
      <c r="GN154" s="310">
        <f t="shared" si="392"/>
        <v>2.2000000000000002</v>
      </c>
      <c r="GO154" s="310">
        <f t="shared" si="393"/>
        <v>0</v>
      </c>
      <c r="GP154" s="310">
        <f t="shared" si="394"/>
        <v>0</v>
      </c>
      <c r="GQ154" s="310">
        <f t="shared" si="395"/>
        <v>0</v>
      </c>
      <c r="GR154" s="310">
        <f t="shared" si="396"/>
        <v>0</v>
      </c>
      <c r="GS154" s="310">
        <f t="shared" si="397"/>
        <v>0</v>
      </c>
      <c r="GT154" s="310">
        <f t="shared" si="398"/>
        <v>0</v>
      </c>
      <c r="GU154" s="310">
        <f t="shared" si="399"/>
        <v>0</v>
      </c>
      <c r="GV154" s="310">
        <f t="shared" si="400"/>
        <v>0</v>
      </c>
      <c r="GW154" s="310">
        <f t="shared" si="401"/>
        <v>0</v>
      </c>
      <c r="GY154" s="139" t="str">
        <f t="shared" si="402"/>
        <v>1 Gbps_40 km_SFP</v>
      </c>
      <c r="GZ154" s="310">
        <f>IF(EZ154=0,"",($HE$5*10^-6*Backhaul!P163*'Lenses &amp; detectors'!EZ154))</f>
        <v>0.46843263135829655</v>
      </c>
      <c r="HA154" s="310">
        <f>IF(FA154=0,"",($HE$5*10^-6*Backhaul!Q163*'Lenses &amp; detectors'!FA154))</f>
        <v>0.22236453243041496</v>
      </c>
      <c r="HB154" s="310" t="str">
        <f>IF(FB154=0,"",($HE$5*10^-6*Backhaul!R163*'Lenses &amp; detectors'!FB154))</f>
        <v/>
      </c>
      <c r="HC154" s="310" t="str">
        <f>IF(FC154=0,"",($HE$5*10^-6*Backhaul!S163*'Lenses &amp; detectors'!FC154))</f>
        <v/>
      </c>
      <c r="HD154" s="310" t="str">
        <f>IF(FD154=0,"",($HE$5*10^-6*Backhaul!T163*'Lenses &amp; detectors'!FD154))</f>
        <v/>
      </c>
      <c r="HE154" s="310" t="str">
        <f>IF(FE154=0,"",($HE$5*10^-6*Backhaul!U163*'Lenses &amp; detectors'!FE154))</f>
        <v/>
      </c>
      <c r="HF154" s="310" t="str">
        <f>IF(FF154=0,"",($HE$5*10^-6*Backhaul!V163*'Lenses &amp; detectors'!FF154))</f>
        <v/>
      </c>
      <c r="HG154" s="310" t="str">
        <f>IF(FG154=0,"",($HE$5*10^-6*Backhaul!W163*'Lenses &amp; detectors'!FG154))</f>
        <v/>
      </c>
      <c r="HH154" s="310" t="str">
        <f>IF(FH154=0,"",($HE$5*10^-6*Backhaul!X163*'Lenses &amp; detectors'!FH154))</f>
        <v/>
      </c>
      <c r="HI154" s="310" t="str">
        <f>IF(FI154=0,"",($HE$5*10^-6*Backhaul!Y163*'Lenses &amp; detectors'!FI154))</f>
        <v/>
      </c>
      <c r="HJ154" s="310" t="str">
        <f>IF(FJ154=0,"",($HE$5*10^-6*Backhaul!Z163*'Lenses &amp; detectors'!FJ154))</f>
        <v/>
      </c>
      <c r="HL154" s="139" t="str">
        <f t="shared" si="403"/>
        <v>1 Gbps_40 km_SFP</v>
      </c>
      <c r="HM154" s="233">
        <f t="shared" si="404"/>
        <v>3</v>
      </c>
      <c r="HN154" s="233">
        <f t="shared" si="405"/>
        <v>3</v>
      </c>
      <c r="HO154" s="233" t="str">
        <f t="shared" si="406"/>
        <v/>
      </c>
      <c r="HP154" s="233" t="str">
        <f t="shared" si="407"/>
        <v/>
      </c>
      <c r="HQ154" s="233" t="str">
        <f t="shared" si="408"/>
        <v/>
      </c>
      <c r="HR154" s="233" t="str">
        <f t="shared" si="409"/>
        <v/>
      </c>
      <c r="HS154" s="233" t="str">
        <f t="shared" si="410"/>
        <v/>
      </c>
      <c r="HT154" s="233" t="str">
        <f t="shared" si="411"/>
        <v/>
      </c>
      <c r="HU154" s="233" t="str">
        <f t="shared" si="412"/>
        <v/>
      </c>
      <c r="HV154" s="233" t="str">
        <f t="shared" si="413"/>
        <v/>
      </c>
      <c r="HW154" s="233" t="str">
        <f t="shared" si="414"/>
        <v/>
      </c>
      <c r="HY154" s="139" t="str">
        <f t="shared" si="415"/>
        <v>1 Gbps_40 km_SFP</v>
      </c>
      <c r="HZ154" s="233" t="str">
        <f t="shared" si="416"/>
        <v/>
      </c>
      <c r="IA154" s="233" t="str">
        <f t="shared" si="417"/>
        <v/>
      </c>
      <c r="IB154" s="233" t="str">
        <f t="shared" si="418"/>
        <v/>
      </c>
      <c r="IC154" s="233" t="str">
        <f t="shared" si="419"/>
        <v/>
      </c>
      <c r="ID154" s="233" t="str">
        <f t="shared" si="420"/>
        <v/>
      </c>
      <c r="IE154" s="233" t="str">
        <f t="shared" si="421"/>
        <v/>
      </c>
      <c r="IF154" s="233" t="str">
        <f t="shared" si="422"/>
        <v/>
      </c>
      <c r="IG154" s="233" t="str">
        <f t="shared" si="423"/>
        <v/>
      </c>
      <c r="IH154" s="233" t="str">
        <f t="shared" si="424"/>
        <v/>
      </c>
      <c r="II154" s="233" t="str">
        <f t="shared" si="425"/>
        <v/>
      </c>
      <c r="IJ154" s="233" t="str">
        <f t="shared" si="426"/>
        <v/>
      </c>
      <c r="IL154" s="139" t="str">
        <f t="shared" si="427"/>
        <v>1 Gbps_40 km_SFP</v>
      </c>
      <c r="IM154" s="233">
        <f t="shared" si="428"/>
        <v>5</v>
      </c>
      <c r="IN154" s="233">
        <f t="shared" si="429"/>
        <v>5</v>
      </c>
      <c r="IO154" s="233" t="str">
        <f t="shared" si="430"/>
        <v/>
      </c>
      <c r="IP154" s="233" t="str">
        <f t="shared" si="431"/>
        <v/>
      </c>
      <c r="IQ154" s="233" t="str">
        <f t="shared" si="432"/>
        <v/>
      </c>
      <c r="IR154" s="233" t="str">
        <f t="shared" si="433"/>
        <v/>
      </c>
      <c r="IS154" s="233" t="str">
        <f t="shared" si="434"/>
        <v/>
      </c>
      <c r="IT154" s="233" t="str">
        <f t="shared" si="435"/>
        <v/>
      </c>
      <c r="IU154" s="233" t="str">
        <f t="shared" si="436"/>
        <v/>
      </c>
      <c r="IV154" s="233" t="str">
        <f t="shared" si="437"/>
        <v/>
      </c>
      <c r="IW154" s="233" t="str">
        <f t="shared" si="438"/>
        <v/>
      </c>
      <c r="IY154" s="139" t="str">
        <f t="shared" si="439"/>
        <v>1 Gbps_40 km_SFP</v>
      </c>
      <c r="IZ154" s="233">
        <f t="shared" si="440"/>
        <v>0.85169569337872097</v>
      </c>
      <c r="JA154" s="233">
        <f t="shared" si="441"/>
        <v>0.50537393734185221</v>
      </c>
      <c r="JB154" s="233" t="str">
        <f t="shared" si="442"/>
        <v/>
      </c>
      <c r="JC154" s="233" t="str">
        <f t="shared" si="443"/>
        <v/>
      </c>
      <c r="JD154" s="233" t="str">
        <f t="shared" si="444"/>
        <v/>
      </c>
      <c r="JE154" s="233" t="str">
        <f t="shared" si="445"/>
        <v/>
      </c>
      <c r="JF154" s="233" t="str">
        <f t="shared" si="446"/>
        <v/>
      </c>
      <c r="JG154" s="233" t="str">
        <f t="shared" si="447"/>
        <v/>
      </c>
      <c r="JH154" s="233" t="str">
        <f t="shared" si="448"/>
        <v/>
      </c>
      <c r="JI154" s="233" t="str">
        <f t="shared" si="449"/>
        <v/>
      </c>
      <c r="JJ154" s="233" t="str">
        <f t="shared" si="450"/>
        <v/>
      </c>
    </row>
    <row r="155" spans="1:270">
      <c r="A155" s="218" t="s">
        <v>116</v>
      </c>
      <c r="B155" s="139" t="str">
        <f>'DML EML split'!B155</f>
        <v>1 Gbps_80 km_SFP</v>
      </c>
      <c r="C155" s="210">
        <f>Backhaul!C61</f>
        <v>42307.692307692312</v>
      </c>
      <c r="D155" s="210">
        <f>Backhaul!D61</f>
        <v>33846.153846153851</v>
      </c>
      <c r="E155" s="210">
        <f>Backhaul!E61</f>
        <v>0</v>
      </c>
      <c r="F155" s="210">
        <f>Backhaul!F61</f>
        <v>0</v>
      </c>
      <c r="G155" s="210">
        <f>Backhaul!G61</f>
        <v>0</v>
      </c>
      <c r="H155" s="210">
        <f>Backhaul!H61</f>
        <v>0</v>
      </c>
      <c r="I155" s="210">
        <f>Backhaul!I61</f>
        <v>0</v>
      </c>
      <c r="J155" s="210">
        <f>Backhaul!J61</f>
        <v>0</v>
      </c>
      <c r="K155" s="210">
        <f>Backhaul!K61</f>
        <v>0</v>
      </c>
      <c r="L155" s="210">
        <f>Backhaul!L61</f>
        <v>0</v>
      </c>
      <c r="M155" s="210">
        <f>Backhaul!M61</f>
        <v>0</v>
      </c>
      <c r="O155" s="139" t="str">
        <f t="shared" si="329"/>
        <v>1 Gbps_80 km_SFP</v>
      </c>
      <c r="P155" s="210">
        <f>Backhaul!C86</f>
        <v>0</v>
      </c>
      <c r="Q155" s="210">
        <f>Backhaul!D86</f>
        <v>0</v>
      </c>
      <c r="R155" s="210">
        <f>Backhaul!E86</f>
        <v>0</v>
      </c>
      <c r="S155" s="210">
        <f>Backhaul!F86</f>
        <v>0</v>
      </c>
      <c r="T155" s="210">
        <f>Backhaul!G86</f>
        <v>0</v>
      </c>
      <c r="U155" s="210">
        <f>Backhaul!H86</f>
        <v>0</v>
      </c>
      <c r="V155" s="210">
        <f>Backhaul!I86</f>
        <v>0</v>
      </c>
      <c r="W155" s="210">
        <f>Backhaul!J86</f>
        <v>0</v>
      </c>
      <c r="X155" s="210">
        <f>Backhaul!K86</f>
        <v>0</v>
      </c>
      <c r="Y155" s="210">
        <f>Backhaul!L86</f>
        <v>0</v>
      </c>
      <c r="Z155" s="210">
        <f>Backhaul!M86</f>
        <v>0</v>
      </c>
      <c r="AB155" s="139" t="str">
        <f t="shared" si="330"/>
        <v>1 Gbps_80 km_SFP</v>
      </c>
      <c r="AC155" s="210">
        <f>Backhaul!C36</f>
        <v>0</v>
      </c>
      <c r="AD155" s="210">
        <f>Backhaul!D36</f>
        <v>0</v>
      </c>
      <c r="AE155" s="210">
        <f>Backhaul!E36</f>
        <v>0</v>
      </c>
      <c r="AF155" s="210">
        <f>Backhaul!F36</f>
        <v>0</v>
      </c>
      <c r="AG155" s="210">
        <f>Backhaul!G36</f>
        <v>0</v>
      </c>
      <c r="AH155" s="210">
        <f>Backhaul!H36</f>
        <v>0</v>
      </c>
      <c r="AI155" s="210">
        <f>Backhaul!I36</f>
        <v>0</v>
      </c>
      <c r="AJ155" s="210">
        <f>Backhaul!J36</f>
        <v>0</v>
      </c>
      <c r="AK155" s="210">
        <f>Backhaul!K36</f>
        <v>0</v>
      </c>
      <c r="AL155" s="210">
        <f>Backhaul!L36</f>
        <v>0</v>
      </c>
      <c r="AM155" s="210">
        <f>Backhaul!M36</f>
        <v>0</v>
      </c>
      <c r="AO155" s="139" t="str">
        <f t="shared" si="331"/>
        <v>1 Gbps_80 km_SFP</v>
      </c>
      <c r="AP155" s="210">
        <f>Backhaul!C111</f>
        <v>0</v>
      </c>
      <c r="AQ155" s="210">
        <f>Backhaul!D111</f>
        <v>0</v>
      </c>
      <c r="AR155" s="210">
        <f>Backhaul!E111</f>
        <v>0</v>
      </c>
      <c r="AS155" s="210">
        <f>Backhaul!F111</f>
        <v>0</v>
      </c>
      <c r="AT155" s="210">
        <f>Backhaul!G111</f>
        <v>0</v>
      </c>
      <c r="AU155" s="210">
        <f>Backhaul!H111</f>
        <v>0</v>
      </c>
      <c r="AV155" s="210">
        <f>Backhaul!I111</f>
        <v>0</v>
      </c>
      <c r="AW155" s="210">
        <f>Backhaul!J111</f>
        <v>0</v>
      </c>
      <c r="AX155" s="210">
        <f>Backhaul!K111</f>
        <v>0</v>
      </c>
      <c r="AY155" s="210">
        <f>Backhaul!L111</f>
        <v>0</v>
      </c>
      <c r="AZ155" s="210">
        <f>Backhaul!M111</f>
        <v>0</v>
      </c>
      <c r="BB155" s="139" t="str">
        <f t="shared" si="332"/>
        <v>1 Gbps_80 km_SFP</v>
      </c>
      <c r="BC155" s="210">
        <f>Backhaul!C136</f>
        <v>0</v>
      </c>
      <c r="BD155" s="210">
        <f>Backhaul!D136</f>
        <v>0</v>
      </c>
      <c r="BE155" s="210">
        <f>Backhaul!E136</f>
        <v>0</v>
      </c>
      <c r="BF155" s="210">
        <f>Backhaul!F136</f>
        <v>0</v>
      </c>
      <c r="BG155" s="210">
        <f>Backhaul!G136</f>
        <v>0</v>
      </c>
      <c r="BH155" s="210">
        <f>Backhaul!H136</f>
        <v>0</v>
      </c>
      <c r="BI155" s="210">
        <f>Backhaul!I136</f>
        <v>0</v>
      </c>
      <c r="BJ155" s="210">
        <f>Backhaul!J136</f>
        <v>0</v>
      </c>
      <c r="BK155" s="210">
        <f>Backhaul!K136</f>
        <v>0</v>
      </c>
      <c r="BL155" s="210">
        <f>Backhaul!L136</f>
        <v>0</v>
      </c>
      <c r="BM155" s="210">
        <f>Backhaul!M136</f>
        <v>0</v>
      </c>
      <c r="BO155" s="139" t="str">
        <f t="shared" si="333"/>
        <v>1 Gbps_80 km_SFP</v>
      </c>
      <c r="BP155" s="272"/>
      <c r="BQ155" s="272"/>
      <c r="BR155" s="272"/>
      <c r="BS155" s="272"/>
      <c r="BT155" s="272"/>
      <c r="BU155" s="272"/>
      <c r="BV155" s="272"/>
      <c r="BW155" s="272"/>
      <c r="BX155" s="272"/>
      <c r="BY155" s="272"/>
      <c r="BZ155" s="272"/>
      <c r="CB155" s="139" t="str">
        <f t="shared" si="334"/>
        <v>1 Gbps_80 km_SFP</v>
      </c>
      <c r="CC155" s="272"/>
      <c r="CD155" s="272"/>
      <c r="CE155" s="272"/>
      <c r="CF155" s="272"/>
      <c r="CG155" s="272"/>
      <c r="CH155" s="272"/>
      <c r="CI155" s="272"/>
      <c r="CJ155" s="272"/>
      <c r="CK155" s="272"/>
      <c r="CL155" s="272"/>
      <c r="CM155" s="272"/>
      <c r="CN155" s="214"/>
      <c r="CP155" s="293">
        <v>1</v>
      </c>
      <c r="CQ155" s="265">
        <v>1</v>
      </c>
      <c r="CR155" s="300">
        <v>1</v>
      </c>
      <c r="CS155" s="295"/>
      <c r="CT155" s="270"/>
      <c r="CU155" s="301"/>
      <c r="CV155" s="295"/>
      <c r="CW155" s="295"/>
      <c r="CX155" s="278"/>
      <c r="CY155" s="284"/>
      <c r="CZ155" s="270"/>
      <c r="DA155" s="278"/>
      <c r="DB155" s="284"/>
      <c r="DC155" s="270"/>
      <c r="DD155" s="301"/>
      <c r="DE155" s="295"/>
      <c r="DF155" s="270"/>
      <c r="DG155" s="278"/>
      <c r="DH155" s="284"/>
      <c r="DI155" s="270"/>
      <c r="DJ155" s="270"/>
      <c r="DL155" s="139" t="str">
        <f t="shared" si="451"/>
        <v>1 Gbps_80 km_SFP</v>
      </c>
      <c r="DM155" s="210">
        <f t="shared" si="335"/>
        <v>42307.692307692312</v>
      </c>
      <c r="DN155" s="210">
        <f t="shared" si="336"/>
        <v>33846.153846153851</v>
      </c>
      <c r="DO155" s="210">
        <f t="shared" si="337"/>
        <v>0</v>
      </c>
      <c r="DP155" s="210">
        <f t="shared" si="338"/>
        <v>0</v>
      </c>
      <c r="DQ155" s="210">
        <f t="shared" si="339"/>
        <v>0</v>
      </c>
      <c r="DR155" s="210">
        <f t="shared" si="340"/>
        <v>0</v>
      </c>
      <c r="DS155" s="210">
        <f t="shared" si="341"/>
        <v>0</v>
      </c>
      <c r="DT155" s="210">
        <f t="shared" si="342"/>
        <v>0</v>
      </c>
      <c r="DU155" s="210">
        <f t="shared" si="343"/>
        <v>0</v>
      </c>
      <c r="DV155" s="210">
        <f t="shared" si="344"/>
        <v>0</v>
      </c>
      <c r="DW155" s="210">
        <f t="shared" si="345"/>
        <v>0</v>
      </c>
      <c r="DY155" s="139" t="str">
        <f t="shared" si="452"/>
        <v>1 Gbps_80 km_SFP</v>
      </c>
      <c r="DZ155" s="210">
        <f t="shared" si="346"/>
        <v>0</v>
      </c>
      <c r="EA155" s="210">
        <f t="shared" si="347"/>
        <v>0</v>
      </c>
      <c r="EB155" s="210">
        <f t="shared" si="348"/>
        <v>0</v>
      </c>
      <c r="EC155" s="210">
        <f t="shared" si="349"/>
        <v>0</v>
      </c>
      <c r="ED155" s="210">
        <f t="shared" si="350"/>
        <v>0</v>
      </c>
      <c r="EE155" s="210">
        <f t="shared" si="351"/>
        <v>0</v>
      </c>
      <c r="EF155" s="210">
        <f t="shared" si="352"/>
        <v>0</v>
      </c>
      <c r="EG155" s="210">
        <f t="shared" si="353"/>
        <v>0</v>
      </c>
      <c r="EH155" s="210">
        <f t="shared" si="354"/>
        <v>0</v>
      </c>
      <c r="EI155" s="210">
        <f t="shared" si="355"/>
        <v>0</v>
      </c>
      <c r="EJ155" s="210">
        <f t="shared" si="356"/>
        <v>0</v>
      </c>
      <c r="EL155" s="139" t="str">
        <f t="shared" si="453"/>
        <v>1 Gbps_80 km_SFP</v>
      </c>
      <c r="EM155" s="210">
        <f t="shared" si="357"/>
        <v>42307.692307692312</v>
      </c>
      <c r="EN155" s="210">
        <f t="shared" si="358"/>
        <v>33846.153846153851</v>
      </c>
      <c r="EO155" s="210">
        <f t="shared" si="359"/>
        <v>0</v>
      </c>
      <c r="EP155" s="210">
        <f t="shared" si="360"/>
        <v>0</v>
      </c>
      <c r="EQ155" s="210">
        <f t="shared" si="361"/>
        <v>0</v>
      </c>
      <c r="ER155" s="210">
        <f t="shared" si="362"/>
        <v>0</v>
      </c>
      <c r="ES155" s="210">
        <f t="shared" si="363"/>
        <v>0</v>
      </c>
      <c r="ET155" s="210">
        <f t="shared" si="364"/>
        <v>0</v>
      </c>
      <c r="EU155" s="210">
        <f t="shared" si="365"/>
        <v>0</v>
      </c>
      <c r="EV155" s="210">
        <f t="shared" si="366"/>
        <v>0</v>
      </c>
      <c r="EW155" s="210">
        <f t="shared" si="367"/>
        <v>0</v>
      </c>
      <c r="EY155" s="139" t="str">
        <f t="shared" si="368"/>
        <v>1 Gbps_80 km_SFP</v>
      </c>
      <c r="EZ155" s="210">
        <f t="shared" si="318"/>
        <v>42307.692307692312</v>
      </c>
      <c r="FA155" s="210">
        <f t="shared" si="319"/>
        <v>33846.153846153851</v>
      </c>
      <c r="FB155" s="210">
        <f t="shared" si="320"/>
        <v>0</v>
      </c>
      <c r="FC155" s="210">
        <f t="shared" si="321"/>
        <v>0</v>
      </c>
      <c r="FD155" s="210">
        <f t="shared" si="322"/>
        <v>0</v>
      </c>
      <c r="FE155" s="210">
        <f t="shared" si="323"/>
        <v>0</v>
      </c>
      <c r="FF155" s="210">
        <f t="shared" si="324"/>
        <v>0</v>
      </c>
      <c r="FG155" s="210">
        <f t="shared" si="325"/>
        <v>0</v>
      </c>
      <c r="FH155" s="210">
        <f t="shared" si="326"/>
        <v>0</v>
      </c>
      <c r="FI155" s="210">
        <f t="shared" si="327"/>
        <v>0</v>
      </c>
      <c r="FJ155" s="210">
        <f t="shared" si="328"/>
        <v>0</v>
      </c>
      <c r="FL155" s="139" t="str">
        <f t="shared" si="454"/>
        <v>1 Gbps_80 km_SFP</v>
      </c>
      <c r="FM155" s="233">
        <f t="shared" si="369"/>
        <v>0.12692307692307694</v>
      </c>
      <c r="FN155" s="233">
        <f t="shared" si="370"/>
        <v>0.10153846153846156</v>
      </c>
      <c r="FO155" s="233">
        <f t="shared" si="371"/>
        <v>0</v>
      </c>
      <c r="FP155" s="233">
        <f t="shared" si="372"/>
        <v>0</v>
      </c>
      <c r="FQ155" s="233">
        <f t="shared" si="373"/>
        <v>0</v>
      </c>
      <c r="FR155" s="233">
        <f t="shared" si="374"/>
        <v>0</v>
      </c>
      <c r="FS155" s="233">
        <f t="shared" si="375"/>
        <v>0</v>
      </c>
      <c r="FT155" s="233">
        <f t="shared" si="376"/>
        <v>0</v>
      </c>
      <c r="FU155" s="233">
        <f t="shared" si="377"/>
        <v>0</v>
      </c>
      <c r="FV155" s="233">
        <f t="shared" si="378"/>
        <v>0</v>
      </c>
      <c r="FW155" s="233">
        <f t="shared" si="379"/>
        <v>0</v>
      </c>
      <c r="FY155" s="139" t="str">
        <f t="shared" si="455"/>
        <v>1 Gbps_80 km_SFP</v>
      </c>
      <c r="FZ155" s="233">
        <f t="shared" si="380"/>
        <v>0</v>
      </c>
      <c r="GA155" s="233">
        <f t="shared" si="381"/>
        <v>0</v>
      </c>
      <c r="GB155" s="233">
        <f t="shared" si="382"/>
        <v>0</v>
      </c>
      <c r="GC155" s="233">
        <f t="shared" si="383"/>
        <v>0</v>
      </c>
      <c r="GD155" s="233">
        <f t="shared" si="384"/>
        <v>0</v>
      </c>
      <c r="GE155" s="233">
        <f t="shared" si="385"/>
        <v>0</v>
      </c>
      <c r="GF155" s="233">
        <f t="shared" si="386"/>
        <v>0</v>
      </c>
      <c r="GG155" s="233">
        <f t="shared" si="387"/>
        <v>0</v>
      </c>
      <c r="GH155" s="233">
        <f t="shared" si="388"/>
        <v>0</v>
      </c>
      <c r="GI155" s="233">
        <f t="shared" si="389"/>
        <v>0</v>
      </c>
      <c r="GJ155" s="233">
        <f t="shared" si="390"/>
        <v>0</v>
      </c>
      <c r="GL155" s="139" t="str">
        <f t="shared" si="456"/>
        <v>1 Gbps_80 km_SFP</v>
      </c>
      <c r="GM155" s="310">
        <f t="shared" si="391"/>
        <v>0.21153846153846156</v>
      </c>
      <c r="GN155" s="310">
        <f t="shared" si="392"/>
        <v>0.16923076923076924</v>
      </c>
      <c r="GO155" s="310">
        <f t="shared" si="393"/>
        <v>0</v>
      </c>
      <c r="GP155" s="310">
        <f t="shared" si="394"/>
        <v>0</v>
      </c>
      <c r="GQ155" s="310">
        <f t="shared" si="395"/>
        <v>0</v>
      </c>
      <c r="GR155" s="310">
        <f t="shared" si="396"/>
        <v>0</v>
      </c>
      <c r="GS155" s="310">
        <f t="shared" si="397"/>
        <v>0</v>
      </c>
      <c r="GT155" s="310">
        <f t="shared" si="398"/>
        <v>0</v>
      </c>
      <c r="GU155" s="310">
        <f t="shared" si="399"/>
        <v>0</v>
      </c>
      <c r="GV155" s="310">
        <f t="shared" si="400"/>
        <v>0</v>
      </c>
      <c r="GW155" s="310">
        <f t="shared" si="401"/>
        <v>0</v>
      </c>
      <c r="GY155" s="139" t="str">
        <f t="shared" si="402"/>
        <v>1 Gbps_80 km_SFP</v>
      </c>
      <c r="GZ155" s="310">
        <f>IF(EZ155=0,"",($HE$5*10^-6*Backhaul!P164*'Lenses &amp; detectors'!EZ155))</f>
        <v>0.10432441871882518</v>
      </c>
      <c r="HA155" s="310">
        <f>IF(FA155=0,"",($HE$5*10^-6*Backhaul!Q164*'Lenses &amp; detectors'!FA155))</f>
        <v>7.5026458737318433E-2</v>
      </c>
      <c r="HB155" s="310" t="str">
        <f>IF(FB155=0,"",($HE$5*10^-6*Backhaul!R164*'Lenses &amp; detectors'!FB155))</f>
        <v/>
      </c>
      <c r="HC155" s="310" t="str">
        <f>IF(FC155=0,"",($HE$5*10^-6*Backhaul!S164*'Lenses &amp; detectors'!FC155))</f>
        <v/>
      </c>
      <c r="HD155" s="310" t="str">
        <f>IF(FD155=0,"",($HE$5*10^-6*Backhaul!T164*'Lenses &amp; detectors'!FD155))</f>
        <v/>
      </c>
      <c r="HE155" s="310" t="str">
        <f>IF(FE155=0,"",($HE$5*10^-6*Backhaul!U164*'Lenses &amp; detectors'!FE155))</f>
        <v/>
      </c>
      <c r="HF155" s="310" t="str">
        <f>IF(FF155=0,"",($HE$5*10^-6*Backhaul!V164*'Lenses &amp; detectors'!FF155))</f>
        <v/>
      </c>
      <c r="HG155" s="310" t="str">
        <f>IF(FG155=0,"",($HE$5*10^-6*Backhaul!W164*'Lenses &amp; detectors'!FG155))</f>
        <v/>
      </c>
      <c r="HH155" s="310" t="str">
        <f>IF(FH155=0,"",($HE$5*10^-6*Backhaul!X164*'Lenses &amp; detectors'!FH155))</f>
        <v/>
      </c>
      <c r="HI155" s="310" t="str">
        <f>IF(FI155=0,"",($HE$5*10^-6*Backhaul!Y164*'Lenses &amp; detectors'!FI155))</f>
        <v/>
      </c>
      <c r="HJ155" s="310" t="str">
        <f>IF(FJ155=0,"",($HE$5*10^-6*Backhaul!Z164*'Lenses &amp; detectors'!FJ155))</f>
        <v/>
      </c>
      <c r="HL155" s="139" t="str">
        <f t="shared" si="403"/>
        <v>1 Gbps_80 km_SFP</v>
      </c>
      <c r="HM155" s="233">
        <f t="shared" si="404"/>
        <v>3.0000000000000004</v>
      </c>
      <c r="HN155" s="233">
        <f t="shared" si="405"/>
        <v>3</v>
      </c>
      <c r="HO155" s="233" t="str">
        <f t="shared" si="406"/>
        <v/>
      </c>
      <c r="HP155" s="233" t="str">
        <f t="shared" si="407"/>
        <v/>
      </c>
      <c r="HQ155" s="233" t="str">
        <f t="shared" si="408"/>
        <v/>
      </c>
      <c r="HR155" s="233" t="str">
        <f t="shared" si="409"/>
        <v/>
      </c>
      <c r="HS155" s="233" t="str">
        <f t="shared" si="410"/>
        <v/>
      </c>
      <c r="HT155" s="233" t="str">
        <f t="shared" si="411"/>
        <v/>
      </c>
      <c r="HU155" s="233" t="str">
        <f t="shared" si="412"/>
        <v/>
      </c>
      <c r="HV155" s="233" t="str">
        <f t="shared" si="413"/>
        <v/>
      </c>
      <c r="HW155" s="233" t="str">
        <f t="shared" si="414"/>
        <v/>
      </c>
      <c r="HY155" s="139" t="str">
        <f t="shared" si="415"/>
        <v>1 Gbps_80 km_SFP</v>
      </c>
      <c r="HZ155" s="233" t="str">
        <f t="shared" si="416"/>
        <v/>
      </c>
      <c r="IA155" s="233" t="str">
        <f t="shared" si="417"/>
        <v/>
      </c>
      <c r="IB155" s="233" t="str">
        <f t="shared" si="418"/>
        <v/>
      </c>
      <c r="IC155" s="233" t="str">
        <f t="shared" si="419"/>
        <v/>
      </c>
      <c r="ID155" s="233" t="str">
        <f t="shared" si="420"/>
        <v/>
      </c>
      <c r="IE155" s="233" t="str">
        <f t="shared" si="421"/>
        <v/>
      </c>
      <c r="IF155" s="233" t="str">
        <f t="shared" si="422"/>
        <v/>
      </c>
      <c r="IG155" s="233" t="str">
        <f t="shared" si="423"/>
        <v/>
      </c>
      <c r="IH155" s="233" t="str">
        <f t="shared" si="424"/>
        <v/>
      </c>
      <c r="II155" s="233" t="str">
        <f t="shared" si="425"/>
        <v/>
      </c>
      <c r="IJ155" s="233" t="str">
        <f t="shared" si="426"/>
        <v/>
      </c>
      <c r="IL155" s="139" t="str">
        <f t="shared" si="427"/>
        <v>1 Gbps_80 km_SFP</v>
      </c>
      <c r="IM155" s="233">
        <f t="shared" si="428"/>
        <v>5</v>
      </c>
      <c r="IN155" s="233">
        <f t="shared" si="429"/>
        <v>5</v>
      </c>
      <c r="IO155" s="233" t="str">
        <f t="shared" si="430"/>
        <v/>
      </c>
      <c r="IP155" s="233" t="str">
        <f t="shared" si="431"/>
        <v/>
      </c>
      <c r="IQ155" s="233" t="str">
        <f t="shared" si="432"/>
        <v/>
      </c>
      <c r="IR155" s="233" t="str">
        <f t="shared" si="433"/>
        <v/>
      </c>
      <c r="IS155" s="233" t="str">
        <f t="shared" si="434"/>
        <v/>
      </c>
      <c r="IT155" s="233" t="str">
        <f t="shared" si="435"/>
        <v/>
      </c>
      <c r="IU155" s="233" t="str">
        <f t="shared" si="436"/>
        <v/>
      </c>
      <c r="IV155" s="233" t="str">
        <f t="shared" si="437"/>
        <v/>
      </c>
      <c r="IW155" s="233" t="str">
        <f t="shared" si="438"/>
        <v/>
      </c>
      <c r="IY155" s="139" t="str">
        <f t="shared" si="439"/>
        <v>1 Gbps_80 km_SFP</v>
      </c>
      <c r="IZ155" s="233">
        <f t="shared" si="440"/>
        <v>2.465849896990413</v>
      </c>
      <c r="JA155" s="233">
        <f t="shared" si="441"/>
        <v>2.2166908263298626</v>
      </c>
      <c r="JB155" s="233" t="str">
        <f t="shared" si="442"/>
        <v/>
      </c>
      <c r="JC155" s="233" t="str">
        <f t="shared" si="443"/>
        <v/>
      </c>
      <c r="JD155" s="233" t="str">
        <f t="shared" si="444"/>
        <v/>
      </c>
      <c r="JE155" s="233" t="str">
        <f t="shared" si="445"/>
        <v/>
      </c>
      <c r="JF155" s="233" t="str">
        <f t="shared" si="446"/>
        <v/>
      </c>
      <c r="JG155" s="233" t="str">
        <f t="shared" si="447"/>
        <v/>
      </c>
      <c r="JH155" s="233" t="str">
        <f t="shared" si="448"/>
        <v/>
      </c>
      <c r="JI155" s="233" t="str">
        <f t="shared" si="449"/>
        <v/>
      </c>
      <c r="JJ155" s="233" t="str">
        <f t="shared" si="450"/>
        <v/>
      </c>
    </row>
    <row r="156" spans="1:270">
      <c r="A156" s="218" t="s">
        <v>116</v>
      </c>
      <c r="B156" s="139" t="str">
        <f>'DML EML split'!B156</f>
        <v>10 Gbps_10 km_SFP+</v>
      </c>
      <c r="C156" s="210">
        <f>Backhaul!C62</f>
        <v>130000</v>
      </c>
      <c r="D156" s="210">
        <f>Backhaul!D62</f>
        <v>904858.57748800004</v>
      </c>
      <c r="E156" s="210">
        <f>Backhaul!E62</f>
        <v>0</v>
      </c>
      <c r="F156" s="210">
        <f>Backhaul!F62</f>
        <v>0</v>
      </c>
      <c r="G156" s="210">
        <f>Backhaul!G62</f>
        <v>0</v>
      </c>
      <c r="H156" s="210">
        <f>Backhaul!H62</f>
        <v>0</v>
      </c>
      <c r="I156" s="210">
        <f>Backhaul!I62</f>
        <v>0</v>
      </c>
      <c r="J156" s="210">
        <f>Backhaul!J62</f>
        <v>0</v>
      </c>
      <c r="K156" s="210">
        <f>Backhaul!K62</f>
        <v>0</v>
      </c>
      <c r="L156" s="210">
        <f>Backhaul!L62</f>
        <v>0</v>
      </c>
      <c r="M156" s="210">
        <f>Backhaul!M62</f>
        <v>0</v>
      </c>
      <c r="O156" s="139" t="str">
        <f t="shared" si="329"/>
        <v>10 Gbps_10 km_SFP+</v>
      </c>
      <c r="P156" s="210">
        <f>Backhaul!C87</f>
        <v>0</v>
      </c>
      <c r="Q156" s="210">
        <f>Backhaul!D87</f>
        <v>0</v>
      </c>
      <c r="R156" s="210">
        <f>Backhaul!E87</f>
        <v>0</v>
      </c>
      <c r="S156" s="210">
        <f>Backhaul!F87</f>
        <v>0</v>
      </c>
      <c r="T156" s="210">
        <f>Backhaul!G87</f>
        <v>0</v>
      </c>
      <c r="U156" s="210">
        <f>Backhaul!H87</f>
        <v>0</v>
      </c>
      <c r="V156" s="210">
        <f>Backhaul!I87</f>
        <v>0</v>
      </c>
      <c r="W156" s="210">
        <f>Backhaul!J87</f>
        <v>0</v>
      </c>
      <c r="X156" s="210">
        <f>Backhaul!K87</f>
        <v>0</v>
      </c>
      <c r="Y156" s="210">
        <f>Backhaul!L87</f>
        <v>0</v>
      </c>
      <c r="Z156" s="210">
        <f>Backhaul!M87</f>
        <v>0</v>
      </c>
      <c r="AB156" s="139" t="str">
        <f t="shared" si="330"/>
        <v>10 Gbps_10 km_SFP+</v>
      </c>
      <c r="AC156" s="210">
        <f>Backhaul!C37</f>
        <v>0</v>
      </c>
      <c r="AD156" s="210">
        <f>Backhaul!D37</f>
        <v>0</v>
      </c>
      <c r="AE156" s="210">
        <f>Backhaul!E37</f>
        <v>0</v>
      </c>
      <c r="AF156" s="210">
        <f>Backhaul!F37</f>
        <v>0</v>
      </c>
      <c r="AG156" s="210">
        <f>Backhaul!G37</f>
        <v>0</v>
      </c>
      <c r="AH156" s="210">
        <f>Backhaul!H37</f>
        <v>0</v>
      </c>
      <c r="AI156" s="210">
        <f>Backhaul!I37</f>
        <v>0</v>
      </c>
      <c r="AJ156" s="210">
        <f>Backhaul!J37</f>
        <v>0</v>
      </c>
      <c r="AK156" s="210">
        <f>Backhaul!K37</f>
        <v>0</v>
      </c>
      <c r="AL156" s="210">
        <f>Backhaul!L37</f>
        <v>0</v>
      </c>
      <c r="AM156" s="210">
        <f>Backhaul!M37</f>
        <v>0</v>
      </c>
      <c r="AO156" s="139" t="str">
        <f t="shared" si="331"/>
        <v>10 Gbps_10 km_SFP+</v>
      </c>
      <c r="AP156" s="210">
        <f>Backhaul!C112</f>
        <v>0</v>
      </c>
      <c r="AQ156" s="210">
        <f>Backhaul!D112</f>
        <v>0</v>
      </c>
      <c r="AR156" s="210">
        <f>Backhaul!E112</f>
        <v>0</v>
      </c>
      <c r="AS156" s="210">
        <f>Backhaul!F112</f>
        <v>0</v>
      </c>
      <c r="AT156" s="210">
        <f>Backhaul!G112</f>
        <v>0</v>
      </c>
      <c r="AU156" s="210">
        <f>Backhaul!H112</f>
        <v>0</v>
      </c>
      <c r="AV156" s="210">
        <f>Backhaul!I112</f>
        <v>0</v>
      </c>
      <c r="AW156" s="210">
        <f>Backhaul!J112</f>
        <v>0</v>
      </c>
      <c r="AX156" s="210">
        <f>Backhaul!K112</f>
        <v>0</v>
      </c>
      <c r="AY156" s="210">
        <f>Backhaul!L112</f>
        <v>0</v>
      </c>
      <c r="AZ156" s="210">
        <f>Backhaul!M112</f>
        <v>0</v>
      </c>
      <c r="BB156" s="139" t="str">
        <f t="shared" si="332"/>
        <v>10 Gbps_10 km_SFP+</v>
      </c>
      <c r="BC156" s="210">
        <f>Backhaul!C137</f>
        <v>0</v>
      </c>
      <c r="BD156" s="210">
        <f>Backhaul!D137</f>
        <v>0</v>
      </c>
      <c r="BE156" s="210">
        <f>Backhaul!E137</f>
        <v>0</v>
      </c>
      <c r="BF156" s="210">
        <f>Backhaul!F137</f>
        <v>0</v>
      </c>
      <c r="BG156" s="210">
        <f>Backhaul!G137</f>
        <v>0</v>
      </c>
      <c r="BH156" s="210">
        <f>Backhaul!H137</f>
        <v>0</v>
      </c>
      <c r="BI156" s="210">
        <f>Backhaul!I137</f>
        <v>0</v>
      </c>
      <c r="BJ156" s="210">
        <f>Backhaul!J137</f>
        <v>0</v>
      </c>
      <c r="BK156" s="210">
        <f>Backhaul!K137</f>
        <v>0</v>
      </c>
      <c r="BL156" s="210">
        <f>Backhaul!L137</f>
        <v>0</v>
      </c>
      <c r="BM156" s="210">
        <f>Backhaul!M137</f>
        <v>0</v>
      </c>
      <c r="BO156" s="139" t="str">
        <f t="shared" si="333"/>
        <v>10 Gbps_10 km_SFP+</v>
      </c>
      <c r="BP156" s="272"/>
      <c r="BQ156" s="272"/>
      <c r="BR156" s="272"/>
      <c r="BS156" s="272"/>
      <c r="BT156" s="272"/>
      <c r="BU156" s="272"/>
      <c r="BV156" s="272"/>
      <c r="BW156" s="272"/>
      <c r="BX156" s="272"/>
      <c r="BY156" s="272"/>
      <c r="BZ156" s="272"/>
      <c r="CB156" s="139" t="str">
        <f t="shared" si="334"/>
        <v>10 Gbps_10 km_SFP+</v>
      </c>
      <c r="CC156" s="272"/>
      <c r="CD156" s="272"/>
      <c r="CE156" s="272"/>
      <c r="CF156" s="272"/>
      <c r="CG156" s="272"/>
      <c r="CH156" s="272"/>
      <c r="CI156" s="272"/>
      <c r="CJ156" s="272"/>
      <c r="CK156" s="272"/>
      <c r="CL156" s="272"/>
      <c r="CM156" s="272"/>
      <c r="CN156" s="214"/>
      <c r="CP156" s="293">
        <v>1</v>
      </c>
      <c r="CQ156" s="265">
        <v>1</v>
      </c>
      <c r="CR156" s="300">
        <v>1</v>
      </c>
      <c r="CS156" s="295"/>
      <c r="CT156" s="270"/>
      <c r="CU156" s="301"/>
      <c r="CV156" s="295"/>
      <c r="CW156" s="295"/>
      <c r="CX156" s="278"/>
      <c r="CY156" s="284"/>
      <c r="CZ156" s="270"/>
      <c r="DA156" s="278"/>
      <c r="DB156" s="284"/>
      <c r="DC156" s="270"/>
      <c r="DD156" s="301"/>
      <c r="DE156" s="295"/>
      <c r="DF156" s="270"/>
      <c r="DG156" s="278"/>
      <c r="DH156" s="284"/>
      <c r="DI156" s="270"/>
      <c r="DJ156" s="270"/>
      <c r="DL156" s="139" t="str">
        <f t="shared" si="451"/>
        <v>10 Gbps_10 km_SFP+</v>
      </c>
      <c r="DM156" s="210">
        <f t="shared" si="335"/>
        <v>130000</v>
      </c>
      <c r="DN156" s="210">
        <f t="shared" si="336"/>
        <v>904858.57748800004</v>
      </c>
      <c r="DO156" s="210">
        <f t="shared" si="337"/>
        <v>0</v>
      </c>
      <c r="DP156" s="210">
        <f t="shared" si="338"/>
        <v>0</v>
      </c>
      <c r="DQ156" s="210">
        <f t="shared" si="339"/>
        <v>0</v>
      </c>
      <c r="DR156" s="210">
        <f t="shared" si="340"/>
        <v>0</v>
      </c>
      <c r="DS156" s="210">
        <f t="shared" si="341"/>
        <v>0</v>
      </c>
      <c r="DT156" s="210">
        <f t="shared" si="342"/>
        <v>0</v>
      </c>
      <c r="DU156" s="210">
        <f t="shared" si="343"/>
        <v>0</v>
      </c>
      <c r="DV156" s="210">
        <f t="shared" si="344"/>
        <v>0</v>
      </c>
      <c r="DW156" s="210">
        <f t="shared" si="345"/>
        <v>0</v>
      </c>
      <c r="DY156" s="139" t="str">
        <f t="shared" si="452"/>
        <v>10 Gbps_10 km_SFP+</v>
      </c>
      <c r="DZ156" s="210">
        <f t="shared" si="346"/>
        <v>0</v>
      </c>
      <c r="EA156" s="210">
        <f t="shared" si="347"/>
        <v>0</v>
      </c>
      <c r="EB156" s="210">
        <f t="shared" si="348"/>
        <v>0</v>
      </c>
      <c r="EC156" s="210">
        <f t="shared" si="349"/>
        <v>0</v>
      </c>
      <c r="ED156" s="210">
        <f t="shared" si="350"/>
        <v>0</v>
      </c>
      <c r="EE156" s="210">
        <f t="shared" si="351"/>
        <v>0</v>
      </c>
      <c r="EF156" s="210">
        <f t="shared" si="352"/>
        <v>0</v>
      </c>
      <c r="EG156" s="210">
        <f t="shared" si="353"/>
        <v>0</v>
      </c>
      <c r="EH156" s="210">
        <f t="shared" si="354"/>
        <v>0</v>
      </c>
      <c r="EI156" s="210">
        <f t="shared" si="355"/>
        <v>0</v>
      </c>
      <c r="EJ156" s="210">
        <f t="shared" si="356"/>
        <v>0</v>
      </c>
      <c r="EL156" s="139" t="str">
        <f t="shared" si="453"/>
        <v>10 Gbps_10 km_SFP+</v>
      </c>
      <c r="EM156" s="210">
        <f t="shared" si="357"/>
        <v>130000</v>
      </c>
      <c r="EN156" s="210">
        <f t="shared" si="358"/>
        <v>904858.57748800004</v>
      </c>
      <c r="EO156" s="210">
        <f t="shared" si="359"/>
        <v>0</v>
      </c>
      <c r="EP156" s="210">
        <f t="shared" si="360"/>
        <v>0</v>
      </c>
      <c r="EQ156" s="210">
        <f t="shared" si="361"/>
        <v>0</v>
      </c>
      <c r="ER156" s="210">
        <f t="shared" si="362"/>
        <v>0</v>
      </c>
      <c r="ES156" s="210">
        <f t="shared" si="363"/>
        <v>0</v>
      </c>
      <c r="ET156" s="210">
        <f t="shared" si="364"/>
        <v>0</v>
      </c>
      <c r="EU156" s="210">
        <f t="shared" si="365"/>
        <v>0</v>
      </c>
      <c r="EV156" s="210">
        <f t="shared" si="366"/>
        <v>0</v>
      </c>
      <c r="EW156" s="210">
        <f t="shared" si="367"/>
        <v>0</v>
      </c>
      <c r="EY156" s="139" t="str">
        <f t="shared" si="368"/>
        <v>10 Gbps_10 km_SFP+</v>
      </c>
      <c r="EZ156" s="210">
        <f t="shared" si="318"/>
        <v>130000</v>
      </c>
      <c r="FA156" s="210">
        <f t="shared" si="319"/>
        <v>904858.57748800004</v>
      </c>
      <c r="FB156" s="210">
        <f t="shared" si="320"/>
        <v>0</v>
      </c>
      <c r="FC156" s="210">
        <f t="shared" si="321"/>
        <v>0</v>
      </c>
      <c r="FD156" s="210">
        <f t="shared" si="322"/>
        <v>0</v>
      </c>
      <c r="FE156" s="210">
        <f t="shared" si="323"/>
        <v>0</v>
      </c>
      <c r="FF156" s="210">
        <f t="shared" si="324"/>
        <v>0</v>
      </c>
      <c r="FG156" s="210">
        <f t="shared" si="325"/>
        <v>0</v>
      </c>
      <c r="FH156" s="210">
        <f t="shared" si="326"/>
        <v>0</v>
      </c>
      <c r="FI156" s="210">
        <f t="shared" si="327"/>
        <v>0</v>
      </c>
      <c r="FJ156" s="210">
        <f t="shared" si="328"/>
        <v>0</v>
      </c>
      <c r="FL156" s="139" t="str">
        <f t="shared" si="454"/>
        <v>10 Gbps_10 km_SFP+</v>
      </c>
      <c r="FM156" s="233">
        <f t="shared" si="369"/>
        <v>0.39</v>
      </c>
      <c r="FN156" s="233">
        <f t="shared" si="370"/>
        <v>2.7145757324640001</v>
      </c>
      <c r="FO156" s="233">
        <f t="shared" si="371"/>
        <v>0</v>
      </c>
      <c r="FP156" s="233">
        <f t="shared" si="372"/>
        <v>0</v>
      </c>
      <c r="FQ156" s="233">
        <f t="shared" si="373"/>
        <v>0</v>
      </c>
      <c r="FR156" s="233">
        <f t="shared" si="374"/>
        <v>0</v>
      </c>
      <c r="FS156" s="233">
        <f t="shared" si="375"/>
        <v>0</v>
      </c>
      <c r="FT156" s="233">
        <f t="shared" si="376"/>
        <v>0</v>
      </c>
      <c r="FU156" s="233">
        <f t="shared" si="377"/>
        <v>0</v>
      </c>
      <c r="FV156" s="233">
        <f t="shared" si="378"/>
        <v>0</v>
      </c>
      <c r="FW156" s="233">
        <f t="shared" si="379"/>
        <v>0</v>
      </c>
      <c r="FY156" s="139" t="str">
        <f t="shared" si="455"/>
        <v>10 Gbps_10 km_SFP+</v>
      </c>
      <c r="FZ156" s="233">
        <f t="shared" si="380"/>
        <v>0</v>
      </c>
      <c r="GA156" s="233">
        <f t="shared" si="381"/>
        <v>0</v>
      </c>
      <c r="GB156" s="233">
        <f t="shared" si="382"/>
        <v>0</v>
      </c>
      <c r="GC156" s="233">
        <f t="shared" si="383"/>
        <v>0</v>
      </c>
      <c r="GD156" s="233">
        <f t="shared" si="384"/>
        <v>0</v>
      </c>
      <c r="GE156" s="233">
        <f t="shared" si="385"/>
        <v>0</v>
      </c>
      <c r="GF156" s="233">
        <f t="shared" si="386"/>
        <v>0</v>
      </c>
      <c r="GG156" s="233">
        <f t="shared" si="387"/>
        <v>0</v>
      </c>
      <c r="GH156" s="233">
        <f t="shared" si="388"/>
        <v>0</v>
      </c>
      <c r="GI156" s="233">
        <f t="shared" si="389"/>
        <v>0</v>
      </c>
      <c r="GJ156" s="233">
        <f t="shared" si="390"/>
        <v>0</v>
      </c>
      <c r="GL156" s="139" t="str">
        <f t="shared" si="456"/>
        <v>10 Gbps_10 km_SFP+</v>
      </c>
      <c r="GM156" s="310">
        <f t="shared" si="391"/>
        <v>0.65</v>
      </c>
      <c r="GN156" s="310">
        <f t="shared" si="392"/>
        <v>4.5242928874399997</v>
      </c>
      <c r="GO156" s="310">
        <f t="shared" si="393"/>
        <v>0</v>
      </c>
      <c r="GP156" s="310">
        <f t="shared" si="394"/>
        <v>0</v>
      </c>
      <c r="GQ156" s="310">
        <f t="shared" si="395"/>
        <v>0</v>
      </c>
      <c r="GR156" s="310">
        <f t="shared" si="396"/>
        <v>0</v>
      </c>
      <c r="GS156" s="310">
        <f t="shared" si="397"/>
        <v>0</v>
      </c>
      <c r="GT156" s="310">
        <f t="shared" si="398"/>
        <v>0</v>
      </c>
      <c r="GU156" s="310">
        <f t="shared" si="399"/>
        <v>0</v>
      </c>
      <c r="GV156" s="310">
        <f t="shared" si="400"/>
        <v>0</v>
      </c>
      <c r="GW156" s="310">
        <f t="shared" si="401"/>
        <v>0</v>
      </c>
      <c r="GY156" s="139" t="str">
        <f t="shared" si="402"/>
        <v>10 Gbps_10 km_SFP+</v>
      </c>
      <c r="GZ156" s="310">
        <f>IF(EZ156=0,"",($HE$5*10^-6*Backhaul!P165*'Lenses &amp; detectors'!EZ156))</f>
        <v>0.23570154126437282</v>
      </c>
      <c r="HA156" s="310">
        <f>IF(FA156=0,"",($HE$5*10^-6*Backhaul!Q165*'Lenses &amp; detectors'!FA156))</f>
        <v>1.4677170042199328</v>
      </c>
      <c r="HB156" s="310" t="str">
        <f>IF(FB156=0,"",($HE$5*10^-6*Backhaul!R165*'Lenses &amp; detectors'!FB156))</f>
        <v/>
      </c>
      <c r="HC156" s="310" t="str">
        <f>IF(FC156=0,"",($HE$5*10^-6*Backhaul!S165*'Lenses &amp; detectors'!FC156))</f>
        <v/>
      </c>
      <c r="HD156" s="310" t="str">
        <f>IF(FD156=0,"",($HE$5*10^-6*Backhaul!T165*'Lenses &amp; detectors'!FD156))</f>
        <v/>
      </c>
      <c r="HE156" s="310" t="str">
        <f>IF(FE156=0,"",($HE$5*10^-6*Backhaul!U165*'Lenses &amp; detectors'!FE156))</f>
        <v/>
      </c>
      <c r="HF156" s="310" t="str">
        <f>IF(FF156=0,"",($HE$5*10^-6*Backhaul!V165*'Lenses &amp; detectors'!FF156))</f>
        <v/>
      </c>
      <c r="HG156" s="310" t="str">
        <f>IF(FG156=0,"",($HE$5*10^-6*Backhaul!W165*'Lenses &amp; detectors'!FG156))</f>
        <v/>
      </c>
      <c r="HH156" s="310" t="str">
        <f>IF(FH156=0,"",($HE$5*10^-6*Backhaul!X165*'Lenses &amp; detectors'!FH156))</f>
        <v/>
      </c>
      <c r="HI156" s="310" t="str">
        <f>IF(FI156=0,"",($HE$5*10^-6*Backhaul!Y165*'Lenses &amp; detectors'!FI156))</f>
        <v/>
      </c>
      <c r="HJ156" s="310" t="str">
        <f>IF(FJ156=0,"",($HE$5*10^-6*Backhaul!Z165*'Lenses &amp; detectors'!FJ156))</f>
        <v/>
      </c>
      <c r="HL156" s="139" t="str">
        <f t="shared" si="403"/>
        <v>10 Gbps_10 km_SFP+</v>
      </c>
      <c r="HM156" s="233">
        <f t="shared" si="404"/>
        <v>3</v>
      </c>
      <c r="HN156" s="233">
        <f t="shared" si="405"/>
        <v>3</v>
      </c>
      <c r="HO156" s="233" t="str">
        <f t="shared" si="406"/>
        <v/>
      </c>
      <c r="HP156" s="233" t="str">
        <f t="shared" si="407"/>
        <v/>
      </c>
      <c r="HQ156" s="233" t="str">
        <f t="shared" si="408"/>
        <v/>
      </c>
      <c r="HR156" s="233" t="str">
        <f t="shared" si="409"/>
        <v/>
      </c>
      <c r="HS156" s="233" t="str">
        <f t="shared" si="410"/>
        <v/>
      </c>
      <c r="HT156" s="233" t="str">
        <f t="shared" si="411"/>
        <v/>
      </c>
      <c r="HU156" s="233" t="str">
        <f t="shared" si="412"/>
        <v/>
      </c>
      <c r="HV156" s="233" t="str">
        <f t="shared" si="413"/>
        <v/>
      </c>
      <c r="HW156" s="233" t="str">
        <f t="shared" si="414"/>
        <v/>
      </c>
      <c r="HY156" s="139" t="str">
        <f t="shared" si="415"/>
        <v>10 Gbps_10 km_SFP+</v>
      </c>
      <c r="HZ156" s="233" t="str">
        <f t="shared" si="416"/>
        <v/>
      </c>
      <c r="IA156" s="233" t="str">
        <f t="shared" si="417"/>
        <v/>
      </c>
      <c r="IB156" s="233" t="str">
        <f t="shared" si="418"/>
        <v/>
      </c>
      <c r="IC156" s="233" t="str">
        <f t="shared" si="419"/>
        <v/>
      </c>
      <c r="ID156" s="233" t="str">
        <f t="shared" si="420"/>
        <v/>
      </c>
      <c r="IE156" s="233" t="str">
        <f t="shared" si="421"/>
        <v/>
      </c>
      <c r="IF156" s="233" t="str">
        <f t="shared" si="422"/>
        <v/>
      </c>
      <c r="IG156" s="233" t="str">
        <f t="shared" si="423"/>
        <v/>
      </c>
      <c r="IH156" s="233" t="str">
        <f t="shared" si="424"/>
        <v/>
      </c>
      <c r="II156" s="233" t="str">
        <f t="shared" si="425"/>
        <v/>
      </c>
      <c r="IJ156" s="233" t="str">
        <f t="shared" si="426"/>
        <v/>
      </c>
      <c r="IL156" s="139" t="str">
        <f t="shared" si="427"/>
        <v>10 Gbps_10 km_SFP+</v>
      </c>
      <c r="IM156" s="233">
        <f t="shared" si="428"/>
        <v>5</v>
      </c>
      <c r="IN156" s="233">
        <f t="shared" si="429"/>
        <v>4.9999999999999991</v>
      </c>
      <c r="IO156" s="233" t="str">
        <f t="shared" si="430"/>
        <v/>
      </c>
      <c r="IP156" s="233" t="str">
        <f t="shared" si="431"/>
        <v/>
      </c>
      <c r="IQ156" s="233" t="str">
        <f t="shared" si="432"/>
        <v/>
      </c>
      <c r="IR156" s="233" t="str">
        <f t="shared" si="433"/>
        <v/>
      </c>
      <c r="IS156" s="233" t="str">
        <f t="shared" si="434"/>
        <v/>
      </c>
      <c r="IT156" s="233" t="str">
        <f t="shared" si="435"/>
        <v/>
      </c>
      <c r="IU156" s="233" t="str">
        <f t="shared" si="436"/>
        <v/>
      </c>
      <c r="IV156" s="233" t="str">
        <f t="shared" si="437"/>
        <v/>
      </c>
      <c r="IW156" s="233" t="str">
        <f t="shared" si="438"/>
        <v/>
      </c>
      <c r="IY156" s="139" t="str">
        <f t="shared" si="439"/>
        <v>10 Gbps_10 km_SFP+</v>
      </c>
      <c r="IZ156" s="233">
        <f t="shared" si="440"/>
        <v>1.8130887789567141</v>
      </c>
      <c r="JA156" s="233">
        <f t="shared" si="441"/>
        <v>1.6220402179249906</v>
      </c>
      <c r="JB156" s="233" t="str">
        <f t="shared" si="442"/>
        <v/>
      </c>
      <c r="JC156" s="233" t="str">
        <f t="shared" si="443"/>
        <v/>
      </c>
      <c r="JD156" s="233" t="str">
        <f t="shared" si="444"/>
        <v/>
      </c>
      <c r="JE156" s="233" t="str">
        <f t="shared" si="445"/>
        <v/>
      </c>
      <c r="JF156" s="233" t="str">
        <f t="shared" si="446"/>
        <v/>
      </c>
      <c r="JG156" s="233" t="str">
        <f t="shared" si="447"/>
        <v/>
      </c>
      <c r="JH156" s="233" t="str">
        <f t="shared" si="448"/>
        <v/>
      </c>
      <c r="JI156" s="233" t="str">
        <f t="shared" si="449"/>
        <v/>
      </c>
      <c r="JJ156" s="233" t="str">
        <f t="shared" si="450"/>
        <v/>
      </c>
    </row>
    <row r="157" spans="1:270">
      <c r="A157" s="218" t="s">
        <v>116</v>
      </c>
      <c r="B157" s="139" t="str">
        <f>'DML EML split'!B157</f>
        <v>10 Gbps_40 km_SFP+</v>
      </c>
      <c r="C157" s="210">
        <f>Backhaul!C63</f>
        <v>0</v>
      </c>
      <c r="D157" s="210">
        <f>Backhaul!D63</f>
        <v>0</v>
      </c>
      <c r="E157" s="210">
        <f>Backhaul!E63</f>
        <v>0</v>
      </c>
      <c r="F157" s="210">
        <f>Backhaul!F63</f>
        <v>0</v>
      </c>
      <c r="G157" s="210">
        <f>Backhaul!G63</f>
        <v>0</v>
      </c>
      <c r="H157" s="210">
        <f>Backhaul!H63</f>
        <v>0</v>
      </c>
      <c r="I157" s="210">
        <f>Backhaul!I63</f>
        <v>0</v>
      </c>
      <c r="J157" s="210">
        <f>Backhaul!J63</f>
        <v>0</v>
      </c>
      <c r="K157" s="210">
        <f>Backhaul!K63</f>
        <v>0</v>
      </c>
      <c r="L157" s="210">
        <f>Backhaul!L63</f>
        <v>0</v>
      </c>
      <c r="M157" s="210">
        <f>Backhaul!M63</f>
        <v>0</v>
      </c>
      <c r="O157" s="139" t="str">
        <f t="shared" si="329"/>
        <v>10 Gbps_40 km_SFP+</v>
      </c>
      <c r="P157" s="210">
        <f>Backhaul!C88</f>
        <v>500000</v>
      </c>
      <c r="Q157" s="210">
        <f>Backhaul!D88</f>
        <v>600000</v>
      </c>
      <c r="R157" s="210">
        <f>Backhaul!E88</f>
        <v>0</v>
      </c>
      <c r="S157" s="210">
        <f>Backhaul!F88</f>
        <v>0</v>
      </c>
      <c r="T157" s="210">
        <f>Backhaul!G88</f>
        <v>0</v>
      </c>
      <c r="U157" s="210">
        <f>Backhaul!H88</f>
        <v>0</v>
      </c>
      <c r="V157" s="210">
        <f>Backhaul!I88</f>
        <v>0</v>
      </c>
      <c r="W157" s="210">
        <f>Backhaul!J88</f>
        <v>0</v>
      </c>
      <c r="X157" s="210">
        <f>Backhaul!K88</f>
        <v>0</v>
      </c>
      <c r="Y157" s="210">
        <f>Backhaul!L88</f>
        <v>0</v>
      </c>
      <c r="Z157" s="210">
        <f>Backhaul!M88</f>
        <v>0</v>
      </c>
      <c r="AB157" s="139" t="str">
        <f t="shared" si="330"/>
        <v>10 Gbps_40 km_SFP+</v>
      </c>
      <c r="AC157" s="210">
        <f>Backhaul!C38</f>
        <v>0</v>
      </c>
      <c r="AD157" s="210">
        <f>Backhaul!D38</f>
        <v>0</v>
      </c>
      <c r="AE157" s="210">
        <f>Backhaul!E38</f>
        <v>0</v>
      </c>
      <c r="AF157" s="210">
        <f>Backhaul!F38</f>
        <v>0</v>
      </c>
      <c r="AG157" s="210">
        <f>Backhaul!G38</f>
        <v>0</v>
      </c>
      <c r="AH157" s="210">
        <f>Backhaul!H38</f>
        <v>0</v>
      </c>
      <c r="AI157" s="210">
        <f>Backhaul!I38</f>
        <v>0</v>
      </c>
      <c r="AJ157" s="210">
        <f>Backhaul!J38</f>
        <v>0</v>
      </c>
      <c r="AK157" s="210">
        <f>Backhaul!K38</f>
        <v>0</v>
      </c>
      <c r="AL157" s="210">
        <f>Backhaul!L38</f>
        <v>0</v>
      </c>
      <c r="AM157" s="210">
        <f>Backhaul!M38</f>
        <v>0</v>
      </c>
      <c r="AO157" s="139" t="str">
        <f t="shared" si="331"/>
        <v>10 Gbps_40 km_SFP+</v>
      </c>
      <c r="AP157" s="210">
        <f>Backhaul!C113</f>
        <v>0</v>
      </c>
      <c r="AQ157" s="210">
        <f>Backhaul!D113</f>
        <v>0</v>
      </c>
      <c r="AR157" s="210">
        <f>Backhaul!E113</f>
        <v>0</v>
      </c>
      <c r="AS157" s="210">
        <f>Backhaul!F113</f>
        <v>0</v>
      </c>
      <c r="AT157" s="210">
        <f>Backhaul!G113</f>
        <v>0</v>
      </c>
      <c r="AU157" s="210">
        <f>Backhaul!H113</f>
        <v>0</v>
      </c>
      <c r="AV157" s="210">
        <f>Backhaul!I113</f>
        <v>0</v>
      </c>
      <c r="AW157" s="210">
        <f>Backhaul!J113</f>
        <v>0</v>
      </c>
      <c r="AX157" s="210">
        <f>Backhaul!K113</f>
        <v>0</v>
      </c>
      <c r="AY157" s="210">
        <f>Backhaul!L113</f>
        <v>0</v>
      </c>
      <c r="AZ157" s="210">
        <f>Backhaul!M113</f>
        <v>0</v>
      </c>
      <c r="BB157" s="139" t="str">
        <f t="shared" si="332"/>
        <v>10 Gbps_40 km_SFP+</v>
      </c>
      <c r="BC157" s="210">
        <f>Backhaul!C138</f>
        <v>0</v>
      </c>
      <c r="BD157" s="210">
        <f>Backhaul!D138</f>
        <v>0</v>
      </c>
      <c r="BE157" s="210">
        <f>Backhaul!E138</f>
        <v>0</v>
      </c>
      <c r="BF157" s="210">
        <f>Backhaul!F138</f>
        <v>0</v>
      </c>
      <c r="BG157" s="210">
        <f>Backhaul!G138</f>
        <v>0</v>
      </c>
      <c r="BH157" s="210">
        <f>Backhaul!H138</f>
        <v>0</v>
      </c>
      <c r="BI157" s="210">
        <f>Backhaul!I138</f>
        <v>0</v>
      </c>
      <c r="BJ157" s="210">
        <f>Backhaul!J138</f>
        <v>0</v>
      </c>
      <c r="BK157" s="210">
        <f>Backhaul!K138</f>
        <v>0</v>
      </c>
      <c r="BL157" s="210">
        <f>Backhaul!L138</f>
        <v>0</v>
      </c>
      <c r="BM157" s="210">
        <f>Backhaul!M138</f>
        <v>0</v>
      </c>
      <c r="BO157" s="139" t="str">
        <f t="shared" si="333"/>
        <v>10 Gbps_40 km_SFP+</v>
      </c>
      <c r="BP157" s="272"/>
      <c r="BQ157" s="272"/>
      <c r="BR157" s="272"/>
      <c r="BS157" s="272"/>
      <c r="BT157" s="272"/>
      <c r="BU157" s="272"/>
      <c r="BV157" s="272"/>
      <c r="BW157" s="272"/>
      <c r="BX157" s="272"/>
      <c r="BY157" s="272"/>
      <c r="BZ157" s="272"/>
      <c r="CB157" s="139" t="str">
        <f t="shared" si="334"/>
        <v>10 Gbps_40 km_SFP+</v>
      </c>
      <c r="CC157" s="272"/>
      <c r="CD157" s="272"/>
      <c r="CE157" s="272"/>
      <c r="CF157" s="272"/>
      <c r="CG157" s="272"/>
      <c r="CH157" s="272"/>
      <c r="CI157" s="272"/>
      <c r="CJ157" s="272"/>
      <c r="CK157" s="272"/>
      <c r="CL157" s="272"/>
      <c r="CM157" s="272"/>
      <c r="CN157" s="214"/>
      <c r="CP157" s="270"/>
      <c r="CQ157" s="270"/>
      <c r="CR157" s="301"/>
      <c r="CS157" s="293">
        <v>1</v>
      </c>
      <c r="CT157" s="265">
        <v>1</v>
      </c>
      <c r="CU157" s="300">
        <v>1</v>
      </c>
      <c r="CV157" s="295"/>
      <c r="CW157" s="295"/>
      <c r="CX157" s="278"/>
      <c r="CY157" s="284"/>
      <c r="CZ157" s="270"/>
      <c r="DA157" s="278"/>
      <c r="DB157" s="284"/>
      <c r="DC157" s="270"/>
      <c r="DD157" s="301"/>
      <c r="DE157" s="295"/>
      <c r="DF157" s="270"/>
      <c r="DG157" s="278"/>
      <c r="DH157" s="284"/>
      <c r="DI157" s="270"/>
      <c r="DJ157" s="270"/>
      <c r="DL157" s="139" t="str">
        <f t="shared" si="451"/>
        <v>10 Gbps_40 km_SFP+</v>
      </c>
      <c r="DM157" s="210">
        <f t="shared" si="335"/>
        <v>500000</v>
      </c>
      <c r="DN157" s="210">
        <f t="shared" si="336"/>
        <v>600000</v>
      </c>
      <c r="DO157" s="210">
        <f t="shared" si="337"/>
        <v>0</v>
      </c>
      <c r="DP157" s="210">
        <f t="shared" si="338"/>
        <v>0</v>
      </c>
      <c r="DQ157" s="210">
        <f t="shared" si="339"/>
        <v>0</v>
      </c>
      <c r="DR157" s="210">
        <f t="shared" si="340"/>
        <v>0</v>
      </c>
      <c r="DS157" s="210">
        <f t="shared" si="341"/>
        <v>0</v>
      </c>
      <c r="DT157" s="210">
        <f t="shared" si="342"/>
        <v>0</v>
      </c>
      <c r="DU157" s="210">
        <f t="shared" si="343"/>
        <v>0</v>
      </c>
      <c r="DV157" s="210">
        <f t="shared" si="344"/>
        <v>0</v>
      </c>
      <c r="DW157" s="210">
        <f t="shared" si="345"/>
        <v>0</v>
      </c>
      <c r="DY157" s="139" t="str">
        <f t="shared" si="452"/>
        <v>10 Gbps_40 km_SFP+</v>
      </c>
      <c r="DZ157" s="210">
        <f t="shared" si="346"/>
        <v>0</v>
      </c>
      <c r="EA157" s="210">
        <f t="shared" si="347"/>
        <v>0</v>
      </c>
      <c r="EB157" s="210">
        <f t="shared" si="348"/>
        <v>0</v>
      </c>
      <c r="EC157" s="210">
        <f t="shared" si="349"/>
        <v>0</v>
      </c>
      <c r="ED157" s="210">
        <f t="shared" si="350"/>
        <v>0</v>
      </c>
      <c r="EE157" s="210">
        <f t="shared" si="351"/>
        <v>0</v>
      </c>
      <c r="EF157" s="210">
        <f t="shared" si="352"/>
        <v>0</v>
      </c>
      <c r="EG157" s="210">
        <f t="shared" si="353"/>
        <v>0</v>
      </c>
      <c r="EH157" s="210">
        <f t="shared" si="354"/>
        <v>0</v>
      </c>
      <c r="EI157" s="210">
        <f t="shared" si="355"/>
        <v>0</v>
      </c>
      <c r="EJ157" s="210">
        <f t="shared" si="356"/>
        <v>0</v>
      </c>
      <c r="EL157" s="139" t="str">
        <f t="shared" si="453"/>
        <v>10 Gbps_40 km_SFP+</v>
      </c>
      <c r="EM157" s="210">
        <f t="shared" si="357"/>
        <v>500000</v>
      </c>
      <c r="EN157" s="210">
        <f t="shared" si="358"/>
        <v>600000</v>
      </c>
      <c r="EO157" s="210">
        <f t="shared" si="359"/>
        <v>0</v>
      </c>
      <c r="EP157" s="210">
        <f t="shared" si="360"/>
        <v>0</v>
      </c>
      <c r="EQ157" s="210">
        <f t="shared" si="361"/>
        <v>0</v>
      </c>
      <c r="ER157" s="210">
        <f t="shared" si="362"/>
        <v>0</v>
      </c>
      <c r="ES157" s="210">
        <f t="shared" si="363"/>
        <v>0</v>
      </c>
      <c r="ET157" s="210">
        <f t="shared" si="364"/>
        <v>0</v>
      </c>
      <c r="EU157" s="210">
        <f t="shared" si="365"/>
        <v>0</v>
      </c>
      <c r="EV157" s="210">
        <f t="shared" si="366"/>
        <v>0</v>
      </c>
      <c r="EW157" s="210">
        <f t="shared" si="367"/>
        <v>0</v>
      </c>
      <c r="EY157" s="139" t="str">
        <f t="shared" si="368"/>
        <v>10 Gbps_40 km_SFP+</v>
      </c>
      <c r="EZ157" s="210">
        <f t="shared" si="318"/>
        <v>500000</v>
      </c>
      <c r="FA157" s="210">
        <f t="shared" si="319"/>
        <v>600000</v>
      </c>
      <c r="FB157" s="210">
        <f t="shared" si="320"/>
        <v>0</v>
      </c>
      <c r="FC157" s="210">
        <f t="shared" si="321"/>
        <v>0</v>
      </c>
      <c r="FD157" s="210">
        <f t="shared" si="322"/>
        <v>0</v>
      </c>
      <c r="FE157" s="210">
        <f t="shared" si="323"/>
        <v>0</v>
      </c>
      <c r="FF157" s="210">
        <f t="shared" si="324"/>
        <v>0</v>
      </c>
      <c r="FG157" s="210">
        <f t="shared" si="325"/>
        <v>0</v>
      </c>
      <c r="FH157" s="210">
        <f t="shared" si="326"/>
        <v>0</v>
      </c>
      <c r="FI157" s="210">
        <f t="shared" si="327"/>
        <v>0</v>
      </c>
      <c r="FJ157" s="210">
        <f t="shared" si="328"/>
        <v>0</v>
      </c>
      <c r="FL157" s="139" t="str">
        <f t="shared" si="454"/>
        <v>10 Gbps_40 km_SFP+</v>
      </c>
      <c r="FM157" s="233">
        <f t="shared" si="369"/>
        <v>1.5</v>
      </c>
      <c r="FN157" s="233">
        <f t="shared" si="370"/>
        <v>1.8</v>
      </c>
      <c r="FO157" s="233">
        <f t="shared" si="371"/>
        <v>0</v>
      </c>
      <c r="FP157" s="233">
        <f t="shared" si="372"/>
        <v>0</v>
      </c>
      <c r="FQ157" s="233">
        <f t="shared" si="373"/>
        <v>0</v>
      </c>
      <c r="FR157" s="233">
        <f t="shared" si="374"/>
        <v>0</v>
      </c>
      <c r="FS157" s="233">
        <f t="shared" si="375"/>
        <v>0</v>
      </c>
      <c r="FT157" s="233">
        <f t="shared" si="376"/>
        <v>0</v>
      </c>
      <c r="FU157" s="233">
        <f t="shared" si="377"/>
        <v>0</v>
      </c>
      <c r="FV157" s="233">
        <f t="shared" si="378"/>
        <v>0</v>
      </c>
      <c r="FW157" s="233">
        <f t="shared" si="379"/>
        <v>0</v>
      </c>
      <c r="FY157" s="139" t="str">
        <f t="shared" si="455"/>
        <v>10 Gbps_40 km_SFP+</v>
      </c>
      <c r="FZ157" s="233">
        <f t="shared" si="380"/>
        <v>0</v>
      </c>
      <c r="GA157" s="233">
        <f t="shared" si="381"/>
        <v>0</v>
      </c>
      <c r="GB157" s="233">
        <f t="shared" si="382"/>
        <v>0</v>
      </c>
      <c r="GC157" s="233">
        <f t="shared" si="383"/>
        <v>0</v>
      </c>
      <c r="GD157" s="233">
        <f t="shared" si="384"/>
        <v>0</v>
      </c>
      <c r="GE157" s="233">
        <f t="shared" si="385"/>
        <v>0</v>
      </c>
      <c r="GF157" s="233">
        <f t="shared" si="386"/>
        <v>0</v>
      </c>
      <c r="GG157" s="233">
        <f t="shared" si="387"/>
        <v>0</v>
      </c>
      <c r="GH157" s="233">
        <f t="shared" si="388"/>
        <v>0</v>
      </c>
      <c r="GI157" s="233">
        <f t="shared" si="389"/>
        <v>0</v>
      </c>
      <c r="GJ157" s="233">
        <f t="shared" si="390"/>
        <v>0</v>
      </c>
      <c r="GL157" s="139" t="str">
        <f t="shared" si="456"/>
        <v>10 Gbps_40 km_SFP+</v>
      </c>
      <c r="GM157" s="310">
        <f t="shared" si="391"/>
        <v>2.5</v>
      </c>
      <c r="GN157" s="310">
        <f t="shared" si="392"/>
        <v>3</v>
      </c>
      <c r="GO157" s="310">
        <f t="shared" si="393"/>
        <v>0</v>
      </c>
      <c r="GP157" s="310">
        <f t="shared" si="394"/>
        <v>0</v>
      </c>
      <c r="GQ157" s="310">
        <f t="shared" si="395"/>
        <v>0</v>
      </c>
      <c r="GR157" s="310">
        <f t="shared" si="396"/>
        <v>0</v>
      </c>
      <c r="GS157" s="310">
        <f t="shared" si="397"/>
        <v>0</v>
      </c>
      <c r="GT157" s="310">
        <f t="shared" si="398"/>
        <v>0</v>
      </c>
      <c r="GU157" s="310">
        <f t="shared" si="399"/>
        <v>0</v>
      </c>
      <c r="GV157" s="310">
        <f t="shared" si="400"/>
        <v>0</v>
      </c>
      <c r="GW157" s="310">
        <f t="shared" si="401"/>
        <v>0</v>
      </c>
      <c r="GY157" s="139" t="str">
        <f t="shared" si="402"/>
        <v>10 Gbps_40 km_SFP+</v>
      </c>
      <c r="GZ157" s="310">
        <f>IF(EZ157=0,"",($HE$5*10^-6*Backhaul!P166*'Lenses &amp; detectors'!EZ157))</f>
        <v>3.7486392888237163</v>
      </c>
      <c r="HA157" s="310">
        <f>IF(FA157=0,"",($HE$5*10^-6*Backhaul!Q166*'Lenses &amp; detectors'!FA157))</f>
        <v>2.9707559162841304</v>
      </c>
      <c r="HB157" s="310" t="str">
        <f>IF(FB157=0,"",($HE$5*10^-6*Backhaul!R166*'Lenses &amp; detectors'!FB157))</f>
        <v/>
      </c>
      <c r="HC157" s="310" t="str">
        <f>IF(FC157=0,"",($HE$5*10^-6*Backhaul!S166*'Lenses &amp; detectors'!FC157))</f>
        <v/>
      </c>
      <c r="HD157" s="310" t="str">
        <f>IF(FD157=0,"",($HE$5*10^-6*Backhaul!T166*'Lenses &amp; detectors'!FD157))</f>
        <v/>
      </c>
      <c r="HE157" s="310" t="str">
        <f>IF(FE157=0,"",($HE$5*10^-6*Backhaul!U166*'Lenses &amp; detectors'!FE157))</f>
        <v/>
      </c>
      <c r="HF157" s="310" t="str">
        <f>IF(FF157=0,"",($HE$5*10^-6*Backhaul!V166*'Lenses &amp; detectors'!FF157))</f>
        <v/>
      </c>
      <c r="HG157" s="310" t="str">
        <f>IF(FG157=0,"",($HE$5*10^-6*Backhaul!W166*'Lenses &amp; detectors'!FG157))</f>
        <v/>
      </c>
      <c r="HH157" s="310" t="str">
        <f>IF(FH157=0,"",($HE$5*10^-6*Backhaul!X166*'Lenses &amp; detectors'!FH157))</f>
        <v/>
      </c>
      <c r="HI157" s="310" t="str">
        <f>IF(FI157=0,"",($HE$5*10^-6*Backhaul!Y166*'Lenses &amp; detectors'!FI157))</f>
        <v/>
      </c>
      <c r="HJ157" s="310" t="str">
        <f>IF(FJ157=0,"",($HE$5*10^-6*Backhaul!Z166*'Lenses &amp; detectors'!FJ157))</f>
        <v/>
      </c>
      <c r="HL157" s="139" t="str">
        <f t="shared" si="403"/>
        <v>10 Gbps_40 km_SFP+</v>
      </c>
      <c r="HM157" s="233">
        <f t="shared" si="404"/>
        <v>3</v>
      </c>
      <c r="HN157" s="233">
        <f t="shared" si="405"/>
        <v>3</v>
      </c>
      <c r="HO157" s="233" t="str">
        <f t="shared" si="406"/>
        <v/>
      </c>
      <c r="HP157" s="233" t="str">
        <f t="shared" si="407"/>
        <v/>
      </c>
      <c r="HQ157" s="233" t="str">
        <f t="shared" si="408"/>
        <v/>
      </c>
      <c r="HR157" s="233" t="str">
        <f t="shared" si="409"/>
        <v/>
      </c>
      <c r="HS157" s="233" t="str">
        <f t="shared" si="410"/>
        <v/>
      </c>
      <c r="HT157" s="233" t="str">
        <f t="shared" si="411"/>
        <v/>
      </c>
      <c r="HU157" s="233" t="str">
        <f t="shared" si="412"/>
        <v/>
      </c>
      <c r="HV157" s="233" t="str">
        <f t="shared" si="413"/>
        <v/>
      </c>
      <c r="HW157" s="233" t="str">
        <f t="shared" si="414"/>
        <v/>
      </c>
      <c r="HY157" s="139" t="str">
        <f t="shared" si="415"/>
        <v>10 Gbps_40 km_SFP+</v>
      </c>
      <c r="HZ157" s="233" t="str">
        <f t="shared" si="416"/>
        <v/>
      </c>
      <c r="IA157" s="233" t="str">
        <f t="shared" si="417"/>
        <v/>
      </c>
      <c r="IB157" s="233" t="str">
        <f t="shared" si="418"/>
        <v/>
      </c>
      <c r="IC157" s="233" t="str">
        <f t="shared" si="419"/>
        <v/>
      </c>
      <c r="ID157" s="233" t="str">
        <f t="shared" si="420"/>
        <v/>
      </c>
      <c r="IE157" s="233" t="str">
        <f t="shared" si="421"/>
        <v/>
      </c>
      <c r="IF157" s="233" t="str">
        <f t="shared" si="422"/>
        <v/>
      </c>
      <c r="IG157" s="233" t="str">
        <f t="shared" si="423"/>
        <v/>
      </c>
      <c r="IH157" s="233" t="str">
        <f t="shared" si="424"/>
        <v/>
      </c>
      <c r="II157" s="233" t="str">
        <f t="shared" si="425"/>
        <v/>
      </c>
      <c r="IJ157" s="233" t="str">
        <f t="shared" si="426"/>
        <v/>
      </c>
      <c r="IL157" s="139" t="str">
        <f t="shared" si="427"/>
        <v>10 Gbps_40 km_SFP+</v>
      </c>
      <c r="IM157" s="233">
        <f t="shared" si="428"/>
        <v>5</v>
      </c>
      <c r="IN157" s="233">
        <f t="shared" si="429"/>
        <v>5</v>
      </c>
      <c r="IO157" s="233" t="str">
        <f t="shared" si="430"/>
        <v/>
      </c>
      <c r="IP157" s="233" t="str">
        <f t="shared" si="431"/>
        <v/>
      </c>
      <c r="IQ157" s="233" t="str">
        <f t="shared" si="432"/>
        <v/>
      </c>
      <c r="IR157" s="233" t="str">
        <f t="shared" si="433"/>
        <v/>
      </c>
      <c r="IS157" s="233" t="str">
        <f t="shared" si="434"/>
        <v/>
      </c>
      <c r="IT157" s="233" t="str">
        <f t="shared" si="435"/>
        <v/>
      </c>
      <c r="IU157" s="233" t="str">
        <f t="shared" si="436"/>
        <v/>
      </c>
      <c r="IV157" s="233" t="str">
        <f t="shared" si="437"/>
        <v/>
      </c>
      <c r="IW157" s="233" t="str">
        <f t="shared" si="438"/>
        <v/>
      </c>
      <c r="IY157" s="139" t="str">
        <f t="shared" si="439"/>
        <v>10 Gbps_40 km_SFP+</v>
      </c>
      <c r="IZ157" s="233">
        <f t="shared" si="440"/>
        <v>7.4972785776474327</v>
      </c>
      <c r="JA157" s="233">
        <f t="shared" si="441"/>
        <v>4.9512598604735505</v>
      </c>
      <c r="JB157" s="233" t="str">
        <f t="shared" si="442"/>
        <v/>
      </c>
      <c r="JC157" s="233" t="str">
        <f t="shared" si="443"/>
        <v/>
      </c>
      <c r="JD157" s="233" t="str">
        <f t="shared" si="444"/>
        <v/>
      </c>
      <c r="JE157" s="233" t="str">
        <f t="shared" si="445"/>
        <v/>
      </c>
      <c r="JF157" s="233" t="str">
        <f t="shared" si="446"/>
        <v/>
      </c>
      <c r="JG157" s="233" t="str">
        <f t="shared" si="447"/>
        <v/>
      </c>
      <c r="JH157" s="233" t="str">
        <f t="shared" si="448"/>
        <v/>
      </c>
      <c r="JI157" s="233" t="str">
        <f t="shared" si="449"/>
        <v/>
      </c>
      <c r="JJ157" s="233" t="str">
        <f t="shared" si="450"/>
        <v/>
      </c>
    </row>
    <row r="158" spans="1:270">
      <c r="A158" s="218" t="s">
        <v>116</v>
      </c>
      <c r="B158" s="139" t="str">
        <f>'DML EML split'!B158</f>
        <v>10 Gbps_80 km_SFP+</v>
      </c>
      <c r="C158" s="210">
        <f>Backhaul!C64</f>
        <v>0</v>
      </c>
      <c r="D158" s="210">
        <f>Backhaul!D64</f>
        <v>0</v>
      </c>
      <c r="E158" s="210">
        <f>Backhaul!E64</f>
        <v>0</v>
      </c>
      <c r="F158" s="210">
        <f>Backhaul!F64</f>
        <v>0</v>
      </c>
      <c r="G158" s="210">
        <f>Backhaul!G64</f>
        <v>0</v>
      </c>
      <c r="H158" s="210">
        <f>Backhaul!H64</f>
        <v>0</v>
      </c>
      <c r="I158" s="210">
        <f>Backhaul!I64</f>
        <v>0</v>
      </c>
      <c r="J158" s="210">
        <f>Backhaul!J64</f>
        <v>0</v>
      </c>
      <c r="K158" s="210">
        <f>Backhaul!K64</f>
        <v>0</v>
      </c>
      <c r="L158" s="210">
        <f>Backhaul!L64</f>
        <v>0</v>
      </c>
      <c r="M158" s="210">
        <f>Backhaul!M64</f>
        <v>0</v>
      </c>
      <c r="O158" s="139" t="str">
        <f t="shared" si="329"/>
        <v>10 Gbps_80 km_SFP+</v>
      </c>
      <c r="P158" s="210">
        <f>Backhaul!C89</f>
        <v>75000</v>
      </c>
      <c r="Q158" s="210">
        <f>Backhaul!D89</f>
        <v>90000</v>
      </c>
      <c r="R158" s="210">
        <f>Backhaul!E89</f>
        <v>0</v>
      </c>
      <c r="S158" s="210">
        <f>Backhaul!F89</f>
        <v>0</v>
      </c>
      <c r="T158" s="210">
        <f>Backhaul!G89</f>
        <v>0</v>
      </c>
      <c r="U158" s="210">
        <f>Backhaul!H89</f>
        <v>0</v>
      </c>
      <c r="V158" s="210">
        <f>Backhaul!I89</f>
        <v>0</v>
      </c>
      <c r="W158" s="210">
        <f>Backhaul!J89</f>
        <v>0</v>
      </c>
      <c r="X158" s="210">
        <f>Backhaul!K89</f>
        <v>0</v>
      </c>
      <c r="Y158" s="210">
        <f>Backhaul!L89</f>
        <v>0</v>
      </c>
      <c r="Z158" s="210">
        <f>Backhaul!M89</f>
        <v>0</v>
      </c>
      <c r="AB158" s="139" t="str">
        <f t="shared" si="330"/>
        <v>10 Gbps_80 km_SFP+</v>
      </c>
      <c r="AC158" s="210">
        <f>Backhaul!C39</f>
        <v>0</v>
      </c>
      <c r="AD158" s="210">
        <f>Backhaul!D39</f>
        <v>0</v>
      </c>
      <c r="AE158" s="210">
        <f>Backhaul!E39</f>
        <v>0</v>
      </c>
      <c r="AF158" s="210">
        <f>Backhaul!F39</f>
        <v>0</v>
      </c>
      <c r="AG158" s="210">
        <f>Backhaul!G39</f>
        <v>0</v>
      </c>
      <c r="AH158" s="210">
        <f>Backhaul!H39</f>
        <v>0</v>
      </c>
      <c r="AI158" s="210">
        <f>Backhaul!I39</f>
        <v>0</v>
      </c>
      <c r="AJ158" s="210">
        <f>Backhaul!J39</f>
        <v>0</v>
      </c>
      <c r="AK158" s="210">
        <f>Backhaul!K39</f>
        <v>0</v>
      </c>
      <c r="AL158" s="210">
        <f>Backhaul!L39</f>
        <v>0</v>
      </c>
      <c r="AM158" s="210">
        <f>Backhaul!M39</f>
        <v>0</v>
      </c>
      <c r="AO158" s="139" t="str">
        <f t="shared" si="331"/>
        <v>10 Gbps_80 km_SFP+</v>
      </c>
      <c r="AP158" s="210">
        <f>Backhaul!C114</f>
        <v>0</v>
      </c>
      <c r="AQ158" s="210">
        <f>Backhaul!D114</f>
        <v>0</v>
      </c>
      <c r="AR158" s="210">
        <f>Backhaul!E114</f>
        <v>0</v>
      </c>
      <c r="AS158" s="210">
        <f>Backhaul!F114</f>
        <v>0</v>
      </c>
      <c r="AT158" s="210">
        <f>Backhaul!G114</f>
        <v>0</v>
      </c>
      <c r="AU158" s="210">
        <f>Backhaul!H114</f>
        <v>0</v>
      </c>
      <c r="AV158" s="210">
        <f>Backhaul!I114</f>
        <v>0</v>
      </c>
      <c r="AW158" s="210">
        <f>Backhaul!J114</f>
        <v>0</v>
      </c>
      <c r="AX158" s="210">
        <f>Backhaul!K114</f>
        <v>0</v>
      </c>
      <c r="AY158" s="210">
        <f>Backhaul!L114</f>
        <v>0</v>
      </c>
      <c r="AZ158" s="210">
        <f>Backhaul!M114</f>
        <v>0</v>
      </c>
      <c r="BB158" s="139" t="str">
        <f t="shared" si="332"/>
        <v>10 Gbps_80 km_SFP+</v>
      </c>
      <c r="BC158" s="210">
        <f>Backhaul!C139</f>
        <v>0</v>
      </c>
      <c r="BD158" s="210">
        <f>Backhaul!D139</f>
        <v>0</v>
      </c>
      <c r="BE158" s="210">
        <f>Backhaul!E139</f>
        <v>0</v>
      </c>
      <c r="BF158" s="210">
        <f>Backhaul!F139</f>
        <v>0</v>
      </c>
      <c r="BG158" s="210">
        <f>Backhaul!G139</f>
        <v>0</v>
      </c>
      <c r="BH158" s="210">
        <f>Backhaul!H139</f>
        <v>0</v>
      </c>
      <c r="BI158" s="210">
        <f>Backhaul!I139</f>
        <v>0</v>
      </c>
      <c r="BJ158" s="210">
        <f>Backhaul!J139</f>
        <v>0</v>
      </c>
      <c r="BK158" s="210">
        <f>Backhaul!K139</f>
        <v>0</v>
      </c>
      <c r="BL158" s="210">
        <f>Backhaul!L139</f>
        <v>0</v>
      </c>
      <c r="BM158" s="210">
        <f>Backhaul!M139</f>
        <v>0</v>
      </c>
      <c r="BO158" s="139" t="str">
        <f t="shared" si="333"/>
        <v>10 Gbps_80 km_SFP+</v>
      </c>
      <c r="BP158" s="272"/>
      <c r="BQ158" s="272"/>
      <c r="BR158" s="272"/>
      <c r="BS158" s="272"/>
      <c r="BT158" s="272"/>
      <c r="BU158" s="272"/>
      <c r="BV158" s="272"/>
      <c r="BW158" s="272"/>
      <c r="BX158" s="272"/>
      <c r="BY158" s="272"/>
      <c r="BZ158" s="272"/>
      <c r="CB158" s="139" t="str">
        <f t="shared" si="334"/>
        <v>10 Gbps_80 km_SFP+</v>
      </c>
      <c r="CC158" s="272"/>
      <c r="CD158" s="272"/>
      <c r="CE158" s="272"/>
      <c r="CF158" s="272"/>
      <c r="CG158" s="272"/>
      <c r="CH158" s="272"/>
      <c r="CI158" s="272"/>
      <c r="CJ158" s="272"/>
      <c r="CK158" s="272"/>
      <c r="CL158" s="272"/>
      <c r="CM158" s="272"/>
      <c r="CN158" s="214"/>
      <c r="CP158" s="270"/>
      <c r="CQ158" s="270"/>
      <c r="CR158" s="301"/>
      <c r="CS158" s="293">
        <v>1</v>
      </c>
      <c r="CT158" s="265">
        <v>1</v>
      </c>
      <c r="CU158" s="300">
        <v>1</v>
      </c>
      <c r="CV158" s="295"/>
      <c r="CW158" s="295"/>
      <c r="CX158" s="278"/>
      <c r="CY158" s="284"/>
      <c r="CZ158" s="270"/>
      <c r="DA158" s="278"/>
      <c r="DB158" s="284"/>
      <c r="DC158" s="270"/>
      <c r="DD158" s="301"/>
      <c r="DE158" s="295"/>
      <c r="DF158" s="270"/>
      <c r="DG158" s="278"/>
      <c r="DH158" s="284"/>
      <c r="DI158" s="270"/>
      <c r="DJ158" s="270"/>
      <c r="DL158" s="139" t="str">
        <f t="shared" si="451"/>
        <v>10 Gbps_80 km_SFP+</v>
      </c>
      <c r="DM158" s="210">
        <f t="shared" si="335"/>
        <v>75000</v>
      </c>
      <c r="DN158" s="210">
        <f t="shared" si="336"/>
        <v>90000</v>
      </c>
      <c r="DO158" s="210">
        <f t="shared" si="337"/>
        <v>0</v>
      </c>
      <c r="DP158" s="210">
        <f t="shared" si="338"/>
        <v>0</v>
      </c>
      <c r="DQ158" s="210">
        <f t="shared" si="339"/>
        <v>0</v>
      </c>
      <c r="DR158" s="210">
        <f t="shared" si="340"/>
        <v>0</v>
      </c>
      <c r="DS158" s="210">
        <f t="shared" si="341"/>
        <v>0</v>
      </c>
      <c r="DT158" s="210">
        <f t="shared" si="342"/>
        <v>0</v>
      </c>
      <c r="DU158" s="210">
        <f t="shared" si="343"/>
        <v>0</v>
      </c>
      <c r="DV158" s="210">
        <f t="shared" si="344"/>
        <v>0</v>
      </c>
      <c r="DW158" s="210">
        <f t="shared" si="345"/>
        <v>0</v>
      </c>
      <c r="DY158" s="139" t="str">
        <f t="shared" si="452"/>
        <v>10 Gbps_80 km_SFP+</v>
      </c>
      <c r="DZ158" s="210">
        <f t="shared" si="346"/>
        <v>0</v>
      </c>
      <c r="EA158" s="210">
        <f t="shared" si="347"/>
        <v>0</v>
      </c>
      <c r="EB158" s="210">
        <f t="shared" si="348"/>
        <v>0</v>
      </c>
      <c r="EC158" s="210">
        <f t="shared" si="349"/>
        <v>0</v>
      </c>
      <c r="ED158" s="210">
        <f t="shared" si="350"/>
        <v>0</v>
      </c>
      <c r="EE158" s="210">
        <f t="shared" si="351"/>
        <v>0</v>
      </c>
      <c r="EF158" s="210">
        <f t="shared" si="352"/>
        <v>0</v>
      </c>
      <c r="EG158" s="210">
        <f t="shared" si="353"/>
        <v>0</v>
      </c>
      <c r="EH158" s="210">
        <f t="shared" si="354"/>
        <v>0</v>
      </c>
      <c r="EI158" s="210">
        <f t="shared" si="355"/>
        <v>0</v>
      </c>
      <c r="EJ158" s="210">
        <f t="shared" si="356"/>
        <v>0</v>
      </c>
      <c r="EL158" s="139" t="str">
        <f t="shared" si="453"/>
        <v>10 Gbps_80 km_SFP+</v>
      </c>
      <c r="EM158" s="210">
        <f t="shared" si="357"/>
        <v>75000</v>
      </c>
      <c r="EN158" s="210">
        <f t="shared" si="358"/>
        <v>90000</v>
      </c>
      <c r="EO158" s="210">
        <f t="shared" si="359"/>
        <v>0</v>
      </c>
      <c r="EP158" s="210">
        <f t="shared" si="360"/>
        <v>0</v>
      </c>
      <c r="EQ158" s="210">
        <f t="shared" si="361"/>
        <v>0</v>
      </c>
      <c r="ER158" s="210">
        <f t="shared" si="362"/>
        <v>0</v>
      </c>
      <c r="ES158" s="210">
        <f t="shared" si="363"/>
        <v>0</v>
      </c>
      <c r="ET158" s="210">
        <f t="shared" si="364"/>
        <v>0</v>
      </c>
      <c r="EU158" s="210">
        <f t="shared" si="365"/>
        <v>0</v>
      </c>
      <c r="EV158" s="210">
        <f t="shared" si="366"/>
        <v>0</v>
      </c>
      <c r="EW158" s="210">
        <f t="shared" si="367"/>
        <v>0</v>
      </c>
      <c r="EY158" s="139" t="str">
        <f t="shared" si="368"/>
        <v>10 Gbps_80 km_SFP+</v>
      </c>
      <c r="EZ158" s="210">
        <f t="shared" si="318"/>
        <v>75000</v>
      </c>
      <c r="FA158" s="210">
        <f t="shared" si="319"/>
        <v>90000</v>
      </c>
      <c r="FB158" s="210">
        <f t="shared" si="320"/>
        <v>0</v>
      </c>
      <c r="FC158" s="210">
        <f t="shared" si="321"/>
        <v>0</v>
      </c>
      <c r="FD158" s="210">
        <f t="shared" si="322"/>
        <v>0</v>
      </c>
      <c r="FE158" s="210">
        <f t="shared" si="323"/>
        <v>0</v>
      </c>
      <c r="FF158" s="210">
        <f t="shared" si="324"/>
        <v>0</v>
      </c>
      <c r="FG158" s="210">
        <f t="shared" si="325"/>
        <v>0</v>
      </c>
      <c r="FH158" s="210">
        <f t="shared" si="326"/>
        <v>0</v>
      </c>
      <c r="FI158" s="210">
        <f t="shared" si="327"/>
        <v>0</v>
      </c>
      <c r="FJ158" s="210">
        <f t="shared" si="328"/>
        <v>0</v>
      </c>
      <c r="FL158" s="139" t="str">
        <f t="shared" si="454"/>
        <v>10 Gbps_80 km_SFP+</v>
      </c>
      <c r="FM158" s="233">
        <f t="shared" si="369"/>
        <v>0.22500000000000001</v>
      </c>
      <c r="FN158" s="233">
        <f t="shared" si="370"/>
        <v>0.27</v>
      </c>
      <c r="FO158" s="233">
        <f t="shared" si="371"/>
        <v>0</v>
      </c>
      <c r="FP158" s="233">
        <f t="shared" si="372"/>
        <v>0</v>
      </c>
      <c r="FQ158" s="233">
        <f t="shared" si="373"/>
        <v>0</v>
      </c>
      <c r="FR158" s="233">
        <f t="shared" si="374"/>
        <v>0</v>
      </c>
      <c r="FS158" s="233">
        <f t="shared" si="375"/>
        <v>0</v>
      </c>
      <c r="FT158" s="233">
        <f t="shared" si="376"/>
        <v>0</v>
      </c>
      <c r="FU158" s="233">
        <f t="shared" si="377"/>
        <v>0</v>
      </c>
      <c r="FV158" s="233">
        <f t="shared" si="378"/>
        <v>0</v>
      </c>
      <c r="FW158" s="233">
        <f t="shared" si="379"/>
        <v>0</v>
      </c>
      <c r="FY158" s="139" t="str">
        <f t="shared" si="455"/>
        <v>10 Gbps_80 km_SFP+</v>
      </c>
      <c r="FZ158" s="233">
        <f t="shared" si="380"/>
        <v>0</v>
      </c>
      <c r="GA158" s="233">
        <f t="shared" si="381"/>
        <v>0</v>
      </c>
      <c r="GB158" s="233">
        <f t="shared" si="382"/>
        <v>0</v>
      </c>
      <c r="GC158" s="233">
        <f t="shared" si="383"/>
        <v>0</v>
      </c>
      <c r="GD158" s="233">
        <f t="shared" si="384"/>
        <v>0</v>
      </c>
      <c r="GE158" s="233">
        <f t="shared" si="385"/>
        <v>0</v>
      </c>
      <c r="GF158" s="233">
        <f t="shared" si="386"/>
        <v>0</v>
      </c>
      <c r="GG158" s="233">
        <f t="shared" si="387"/>
        <v>0</v>
      </c>
      <c r="GH158" s="233">
        <f t="shared" si="388"/>
        <v>0</v>
      </c>
      <c r="GI158" s="233">
        <f t="shared" si="389"/>
        <v>0</v>
      </c>
      <c r="GJ158" s="233">
        <f t="shared" si="390"/>
        <v>0</v>
      </c>
      <c r="GL158" s="139" t="str">
        <f t="shared" si="456"/>
        <v>10 Gbps_80 km_SFP+</v>
      </c>
      <c r="GM158" s="310">
        <f t="shared" si="391"/>
        <v>0.375</v>
      </c>
      <c r="GN158" s="310">
        <f t="shared" si="392"/>
        <v>0.45</v>
      </c>
      <c r="GO158" s="310">
        <f t="shared" si="393"/>
        <v>0</v>
      </c>
      <c r="GP158" s="310">
        <f t="shared" si="394"/>
        <v>0</v>
      </c>
      <c r="GQ158" s="310">
        <f t="shared" si="395"/>
        <v>0</v>
      </c>
      <c r="GR158" s="310">
        <f t="shared" si="396"/>
        <v>0</v>
      </c>
      <c r="GS158" s="310">
        <f t="shared" si="397"/>
        <v>0</v>
      </c>
      <c r="GT158" s="310">
        <f t="shared" si="398"/>
        <v>0</v>
      </c>
      <c r="GU158" s="310">
        <f t="shared" si="399"/>
        <v>0</v>
      </c>
      <c r="GV158" s="310">
        <f t="shared" si="400"/>
        <v>0</v>
      </c>
      <c r="GW158" s="310">
        <f t="shared" si="401"/>
        <v>0</v>
      </c>
      <c r="GY158" s="139" t="str">
        <f t="shared" si="402"/>
        <v>10 Gbps_80 km_SFP+</v>
      </c>
      <c r="GZ158" s="310">
        <f>IF(EZ158=0,"",($HE$5*10^-6*Backhaul!P167*'Lenses &amp; detectors'!EZ158))</f>
        <v>1.3053521927335905</v>
      </c>
      <c r="HA158" s="310">
        <f>IF(FA158=0,"",($HE$5*10^-6*Backhaul!Q167*'Lenses &amp; detectors'!FA158))</f>
        <v>1.4174496012976623</v>
      </c>
      <c r="HB158" s="310" t="str">
        <f>IF(FB158=0,"",($HE$5*10^-6*Backhaul!R167*'Lenses &amp; detectors'!FB158))</f>
        <v/>
      </c>
      <c r="HC158" s="310" t="str">
        <f>IF(FC158=0,"",($HE$5*10^-6*Backhaul!S167*'Lenses &amp; detectors'!FC158))</f>
        <v/>
      </c>
      <c r="HD158" s="310" t="str">
        <f>IF(FD158=0,"",($HE$5*10^-6*Backhaul!T167*'Lenses &amp; detectors'!FD158))</f>
        <v/>
      </c>
      <c r="HE158" s="310" t="str">
        <f>IF(FE158=0,"",($HE$5*10^-6*Backhaul!U167*'Lenses &amp; detectors'!FE158))</f>
        <v/>
      </c>
      <c r="HF158" s="310" t="str">
        <f>IF(FF158=0,"",($HE$5*10^-6*Backhaul!V167*'Lenses &amp; detectors'!FF158))</f>
        <v/>
      </c>
      <c r="HG158" s="310" t="str">
        <f>IF(FG158=0,"",($HE$5*10^-6*Backhaul!W167*'Lenses &amp; detectors'!FG158))</f>
        <v/>
      </c>
      <c r="HH158" s="310" t="str">
        <f>IF(FH158=0,"",($HE$5*10^-6*Backhaul!X167*'Lenses &amp; detectors'!FH158))</f>
        <v/>
      </c>
      <c r="HI158" s="310" t="str">
        <f>IF(FI158=0,"",($HE$5*10^-6*Backhaul!Y167*'Lenses &amp; detectors'!FI158))</f>
        <v/>
      </c>
      <c r="HJ158" s="310" t="str">
        <f>IF(FJ158=0,"",($HE$5*10^-6*Backhaul!Z167*'Lenses &amp; detectors'!FJ158))</f>
        <v/>
      </c>
      <c r="HL158" s="139" t="str">
        <f t="shared" si="403"/>
        <v>10 Gbps_80 km_SFP+</v>
      </c>
      <c r="HM158" s="233">
        <f t="shared" si="404"/>
        <v>3</v>
      </c>
      <c r="HN158" s="233">
        <f t="shared" si="405"/>
        <v>3</v>
      </c>
      <c r="HO158" s="233" t="str">
        <f t="shared" si="406"/>
        <v/>
      </c>
      <c r="HP158" s="233" t="str">
        <f t="shared" si="407"/>
        <v/>
      </c>
      <c r="HQ158" s="233" t="str">
        <f t="shared" si="408"/>
        <v/>
      </c>
      <c r="HR158" s="233" t="str">
        <f t="shared" si="409"/>
        <v/>
      </c>
      <c r="HS158" s="233" t="str">
        <f t="shared" si="410"/>
        <v/>
      </c>
      <c r="HT158" s="233" t="str">
        <f t="shared" si="411"/>
        <v/>
      </c>
      <c r="HU158" s="233" t="str">
        <f t="shared" si="412"/>
        <v/>
      </c>
      <c r="HV158" s="233" t="str">
        <f t="shared" si="413"/>
        <v/>
      </c>
      <c r="HW158" s="233" t="str">
        <f t="shared" si="414"/>
        <v/>
      </c>
      <c r="HY158" s="139" t="str">
        <f t="shared" si="415"/>
        <v>10 Gbps_80 km_SFP+</v>
      </c>
      <c r="HZ158" s="233" t="str">
        <f t="shared" si="416"/>
        <v/>
      </c>
      <c r="IA158" s="233" t="str">
        <f t="shared" si="417"/>
        <v/>
      </c>
      <c r="IB158" s="233" t="str">
        <f t="shared" si="418"/>
        <v/>
      </c>
      <c r="IC158" s="233" t="str">
        <f t="shared" si="419"/>
        <v/>
      </c>
      <c r="ID158" s="233" t="str">
        <f t="shared" si="420"/>
        <v/>
      </c>
      <c r="IE158" s="233" t="str">
        <f t="shared" si="421"/>
        <v/>
      </c>
      <c r="IF158" s="233" t="str">
        <f t="shared" si="422"/>
        <v/>
      </c>
      <c r="IG158" s="233" t="str">
        <f t="shared" si="423"/>
        <v/>
      </c>
      <c r="IH158" s="233" t="str">
        <f t="shared" si="424"/>
        <v/>
      </c>
      <c r="II158" s="233" t="str">
        <f t="shared" si="425"/>
        <v/>
      </c>
      <c r="IJ158" s="233" t="str">
        <f t="shared" si="426"/>
        <v/>
      </c>
      <c r="IL158" s="139" t="str">
        <f t="shared" si="427"/>
        <v>10 Gbps_80 km_SFP+</v>
      </c>
      <c r="IM158" s="233">
        <f t="shared" si="428"/>
        <v>5</v>
      </c>
      <c r="IN158" s="233">
        <f t="shared" si="429"/>
        <v>5</v>
      </c>
      <c r="IO158" s="233" t="str">
        <f t="shared" si="430"/>
        <v/>
      </c>
      <c r="IP158" s="233" t="str">
        <f t="shared" si="431"/>
        <v/>
      </c>
      <c r="IQ158" s="233" t="str">
        <f t="shared" si="432"/>
        <v/>
      </c>
      <c r="IR158" s="233" t="str">
        <f t="shared" si="433"/>
        <v/>
      </c>
      <c r="IS158" s="233" t="str">
        <f t="shared" si="434"/>
        <v/>
      </c>
      <c r="IT158" s="233" t="str">
        <f t="shared" si="435"/>
        <v/>
      </c>
      <c r="IU158" s="233" t="str">
        <f t="shared" si="436"/>
        <v/>
      </c>
      <c r="IV158" s="233" t="str">
        <f t="shared" si="437"/>
        <v/>
      </c>
      <c r="IW158" s="233" t="str">
        <f t="shared" si="438"/>
        <v/>
      </c>
      <c r="IY158" s="139" t="str">
        <f t="shared" si="439"/>
        <v>10 Gbps_80 km_SFP+</v>
      </c>
      <c r="IZ158" s="233">
        <f t="shared" si="440"/>
        <v>17.40469590311454</v>
      </c>
      <c r="JA158" s="233">
        <f t="shared" si="441"/>
        <v>15.74944001441847</v>
      </c>
      <c r="JB158" s="233" t="str">
        <f t="shared" si="442"/>
        <v/>
      </c>
      <c r="JC158" s="233" t="str">
        <f t="shared" si="443"/>
        <v/>
      </c>
      <c r="JD158" s="233" t="str">
        <f t="shared" si="444"/>
        <v/>
      </c>
      <c r="JE158" s="233" t="str">
        <f t="shared" si="445"/>
        <v/>
      </c>
      <c r="JF158" s="233" t="str">
        <f t="shared" si="446"/>
        <v/>
      </c>
      <c r="JG158" s="233" t="str">
        <f t="shared" si="447"/>
        <v/>
      </c>
      <c r="JH158" s="233" t="str">
        <f t="shared" si="448"/>
        <v/>
      </c>
      <c r="JI158" s="233" t="str">
        <f t="shared" si="449"/>
        <v/>
      </c>
      <c r="JJ158" s="233" t="str">
        <f t="shared" si="450"/>
        <v/>
      </c>
    </row>
    <row r="159" spans="1:270">
      <c r="A159" s="218" t="s">
        <v>116</v>
      </c>
      <c r="B159" s="139" t="str">
        <f>'DML EML split'!B159</f>
        <v>25 Gbps_10 km_SFP28</v>
      </c>
      <c r="C159" s="210">
        <f>Backhaul!C65</f>
        <v>0</v>
      </c>
      <c r="D159" s="210">
        <f>Backhaul!D65</f>
        <v>0</v>
      </c>
      <c r="E159" s="210">
        <f>Backhaul!E65</f>
        <v>0</v>
      </c>
      <c r="F159" s="210">
        <f>Backhaul!F65</f>
        <v>0</v>
      </c>
      <c r="G159" s="210">
        <f>Backhaul!G65</f>
        <v>0</v>
      </c>
      <c r="H159" s="210">
        <f>Backhaul!H65</f>
        <v>0</v>
      </c>
      <c r="I159" s="210">
        <f>Backhaul!I65</f>
        <v>0</v>
      </c>
      <c r="J159" s="210">
        <f>Backhaul!J65</f>
        <v>0</v>
      </c>
      <c r="K159" s="210">
        <f>Backhaul!K65</f>
        <v>0</v>
      </c>
      <c r="L159" s="210">
        <f>Backhaul!L65</f>
        <v>0</v>
      </c>
      <c r="M159" s="210">
        <f>Backhaul!M65</f>
        <v>0</v>
      </c>
      <c r="O159" s="139" t="str">
        <f t="shared" si="329"/>
        <v>25 Gbps_10 km_SFP28</v>
      </c>
      <c r="P159" s="210">
        <f>Backhaul!C90</f>
        <v>18000</v>
      </c>
      <c r="Q159" s="210">
        <f>Backhaul!D90</f>
        <v>36882.828112000017</v>
      </c>
      <c r="R159" s="210">
        <f>Backhaul!E90</f>
        <v>0</v>
      </c>
      <c r="S159" s="210">
        <f>Backhaul!F90</f>
        <v>0</v>
      </c>
      <c r="T159" s="210">
        <f>Backhaul!G90</f>
        <v>0</v>
      </c>
      <c r="U159" s="210">
        <f>Backhaul!H90</f>
        <v>0</v>
      </c>
      <c r="V159" s="210">
        <f>Backhaul!I90</f>
        <v>0</v>
      </c>
      <c r="W159" s="210">
        <f>Backhaul!J90</f>
        <v>0</v>
      </c>
      <c r="X159" s="210">
        <f>Backhaul!K90</f>
        <v>0</v>
      </c>
      <c r="Y159" s="210">
        <f>Backhaul!L90</f>
        <v>0</v>
      </c>
      <c r="Z159" s="210">
        <f>Backhaul!M90</f>
        <v>0</v>
      </c>
      <c r="AB159" s="139" t="str">
        <f t="shared" si="330"/>
        <v>25 Gbps_10 km_SFP28</v>
      </c>
      <c r="AC159" s="210">
        <f>Backhaul!C40</f>
        <v>0</v>
      </c>
      <c r="AD159" s="210">
        <f>Backhaul!D40</f>
        <v>0</v>
      </c>
      <c r="AE159" s="210">
        <f>Backhaul!E40</f>
        <v>0</v>
      </c>
      <c r="AF159" s="210">
        <f>Backhaul!F40</f>
        <v>0</v>
      </c>
      <c r="AG159" s="210">
        <f>Backhaul!G40</f>
        <v>0</v>
      </c>
      <c r="AH159" s="210">
        <f>Backhaul!H40</f>
        <v>0</v>
      </c>
      <c r="AI159" s="210">
        <f>Backhaul!I40</f>
        <v>0</v>
      </c>
      <c r="AJ159" s="210">
        <f>Backhaul!J40</f>
        <v>0</v>
      </c>
      <c r="AK159" s="210">
        <f>Backhaul!K40</f>
        <v>0</v>
      </c>
      <c r="AL159" s="210">
        <f>Backhaul!L40</f>
        <v>0</v>
      </c>
      <c r="AM159" s="210">
        <f>Backhaul!M40</f>
        <v>0</v>
      </c>
      <c r="AO159" s="139" t="str">
        <f t="shared" si="331"/>
        <v>25 Gbps_10 km_SFP28</v>
      </c>
      <c r="AP159" s="210">
        <f>Backhaul!C115</f>
        <v>0</v>
      </c>
      <c r="AQ159" s="210">
        <f>Backhaul!D115</f>
        <v>0</v>
      </c>
      <c r="AR159" s="210">
        <f>Backhaul!E115</f>
        <v>0</v>
      </c>
      <c r="AS159" s="210">
        <f>Backhaul!F115</f>
        <v>0</v>
      </c>
      <c r="AT159" s="210">
        <f>Backhaul!G115</f>
        <v>0</v>
      </c>
      <c r="AU159" s="210">
        <f>Backhaul!H115</f>
        <v>0</v>
      </c>
      <c r="AV159" s="210">
        <f>Backhaul!I115</f>
        <v>0</v>
      </c>
      <c r="AW159" s="210">
        <f>Backhaul!J115</f>
        <v>0</v>
      </c>
      <c r="AX159" s="210">
        <f>Backhaul!K115</f>
        <v>0</v>
      </c>
      <c r="AY159" s="210">
        <f>Backhaul!L115</f>
        <v>0</v>
      </c>
      <c r="AZ159" s="210">
        <f>Backhaul!M115</f>
        <v>0</v>
      </c>
      <c r="BB159" s="139" t="str">
        <f t="shared" si="332"/>
        <v>25 Gbps_10 km_SFP28</v>
      </c>
      <c r="BC159" s="210">
        <f>Backhaul!C140</f>
        <v>0</v>
      </c>
      <c r="BD159" s="210">
        <f>Backhaul!D140</f>
        <v>0</v>
      </c>
      <c r="BE159" s="210">
        <f>Backhaul!E140</f>
        <v>0</v>
      </c>
      <c r="BF159" s="210">
        <f>Backhaul!F140</f>
        <v>0</v>
      </c>
      <c r="BG159" s="210">
        <f>Backhaul!G140</f>
        <v>0</v>
      </c>
      <c r="BH159" s="210">
        <f>Backhaul!H140</f>
        <v>0</v>
      </c>
      <c r="BI159" s="210">
        <f>Backhaul!I140</f>
        <v>0</v>
      </c>
      <c r="BJ159" s="210">
        <f>Backhaul!J140</f>
        <v>0</v>
      </c>
      <c r="BK159" s="210">
        <f>Backhaul!K140</f>
        <v>0</v>
      </c>
      <c r="BL159" s="210">
        <f>Backhaul!L140</f>
        <v>0</v>
      </c>
      <c r="BM159" s="210">
        <f>Backhaul!M140</f>
        <v>0</v>
      </c>
      <c r="BO159" s="139" t="str">
        <f t="shared" si="333"/>
        <v>25 Gbps_10 km_SFP28</v>
      </c>
      <c r="BP159" s="272"/>
      <c r="BQ159" s="272"/>
      <c r="BR159" s="272"/>
      <c r="BS159" s="272"/>
      <c r="BT159" s="272"/>
      <c r="BU159" s="272"/>
      <c r="BV159" s="272"/>
      <c r="BW159" s="272"/>
      <c r="BX159" s="272"/>
      <c r="BY159" s="272"/>
      <c r="BZ159" s="272"/>
      <c r="CB159" s="139" t="str">
        <f t="shared" si="334"/>
        <v>25 Gbps_10 km_SFP28</v>
      </c>
      <c r="CC159" s="272"/>
      <c r="CD159" s="272"/>
      <c r="CE159" s="272"/>
      <c r="CF159" s="272"/>
      <c r="CG159" s="272"/>
      <c r="CH159" s="272"/>
      <c r="CI159" s="272"/>
      <c r="CJ159" s="272"/>
      <c r="CK159" s="272"/>
      <c r="CL159" s="272"/>
      <c r="CM159" s="272"/>
      <c r="CN159" s="214"/>
      <c r="CP159" s="270"/>
      <c r="CQ159" s="270"/>
      <c r="CR159" s="301"/>
      <c r="CS159" s="293">
        <v>1</v>
      </c>
      <c r="CT159" s="265">
        <v>1</v>
      </c>
      <c r="CU159" s="300">
        <v>1</v>
      </c>
      <c r="CV159" s="295"/>
      <c r="CW159" s="295"/>
      <c r="CX159" s="278"/>
      <c r="CY159" s="284"/>
      <c r="CZ159" s="270"/>
      <c r="DA159" s="278"/>
      <c r="DB159" s="284"/>
      <c r="DC159" s="270"/>
      <c r="DD159" s="301"/>
      <c r="DE159" s="295"/>
      <c r="DF159" s="270"/>
      <c r="DG159" s="278"/>
      <c r="DH159" s="284"/>
      <c r="DI159" s="270"/>
      <c r="DJ159" s="270"/>
      <c r="DL159" s="139" t="str">
        <f t="shared" si="451"/>
        <v>25 Gbps_10 km_SFP28</v>
      </c>
      <c r="DM159" s="210">
        <f t="shared" si="335"/>
        <v>18000</v>
      </c>
      <c r="DN159" s="210">
        <f t="shared" si="336"/>
        <v>36882.828112000017</v>
      </c>
      <c r="DO159" s="210">
        <f t="shared" si="337"/>
        <v>0</v>
      </c>
      <c r="DP159" s="210">
        <f t="shared" si="338"/>
        <v>0</v>
      </c>
      <c r="DQ159" s="210">
        <f t="shared" si="339"/>
        <v>0</v>
      </c>
      <c r="DR159" s="210">
        <f t="shared" si="340"/>
        <v>0</v>
      </c>
      <c r="DS159" s="210">
        <f t="shared" si="341"/>
        <v>0</v>
      </c>
      <c r="DT159" s="210">
        <f t="shared" si="342"/>
        <v>0</v>
      </c>
      <c r="DU159" s="210">
        <f t="shared" si="343"/>
        <v>0</v>
      </c>
      <c r="DV159" s="210">
        <f t="shared" si="344"/>
        <v>0</v>
      </c>
      <c r="DW159" s="210">
        <f t="shared" si="345"/>
        <v>0</v>
      </c>
      <c r="DY159" s="139" t="str">
        <f t="shared" si="452"/>
        <v>25 Gbps_10 km_SFP28</v>
      </c>
      <c r="DZ159" s="210">
        <f t="shared" si="346"/>
        <v>0</v>
      </c>
      <c r="EA159" s="210">
        <f t="shared" si="347"/>
        <v>0</v>
      </c>
      <c r="EB159" s="210">
        <f t="shared" si="348"/>
        <v>0</v>
      </c>
      <c r="EC159" s="210">
        <f t="shared" si="349"/>
        <v>0</v>
      </c>
      <c r="ED159" s="210">
        <f t="shared" si="350"/>
        <v>0</v>
      </c>
      <c r="EE159" s="210">
        <f t="shared" si="351"/>
        <v>0</v>
      </c>
      <c r="EF159" s="210">
        <f t="shared" si="352"/>
        <v>0</v>
      </c>
      <c r="EG159" s="210">
        <f t="shared" si="353"/>
        <v>0</v>
      </c>
      <c r="EH159" s="210">
        <f t="shared" si="354"/>
        <v>0</v>
      </c>
      <c r="EI159" s="210">
        <f t="shared" si="355"/>
        <v>0</v>
      </c>
      <c r="EJ159" s="210">
        <f t="shared" si="356"/>
        <v>0</v>
      </c>
      <c r="EL159" s="139" t="str">
        <f t="shared" si="453"/>
        <v>25 Gbps_10 km_SFP28</v>
      </c>
      <c r="EM159" s="210">
        <f t="shared" si="357"/>
        <v>18000</v>
      </c>
      <c r="EN159" s="210">
        <f t="shared" si="358"/>
        <v>36882.828112000017</v>
      </c>
      <c r="EO159" s="210">
        <f t="shared" si="359"/>
        <v>0</v>
      </c>
      <c r="EP159" s="210">
        <f t="shared" si="360"/>
        <v>0</v>
      </c>
      <c r="EQ159" s="210">
        <f t="shared" si="361"/>
        <v>0</v>
      </c>
      <c r="ER159" s="210">
        <f t="shared" si="362"/>
        <v>0</v>
      </c>
      <c r="ES159" s="210">
        <f t="shared" si="363"/>
        <v>0</v>
      </c>
      <c r="ET159" s="210">
        <f t="shared" si="364"/>
        <v>0</v>
      </c>
      <c r="EU159" s="210">
        <f t="shared" si="365"/>
        <v>0</v>
      </c>
      <c r="EV159" s="210">
        <f t="shared" si="366"/>
        <v>0</v>
      </c>
      <c r="EW159" s="210">
        <f t="shared" si="367"/>
        <v>0</v>
      </c>
      <c r="EY159" s="139" t="str">
        <f t="shared" si="368"/>
        <v>25 Gbps_10 km_SFP28</v>
      </c>
      <c r="EZ159" s="210">
        <f t="shared" si="318"/>
        <v>18000</v>
      </c>
      <c r="FA159" s="210">
        <f t="shared" si="319"/>
        <v>36882.828112000017</v>
      </c>
      <c r="FB159" s="210">
        <f t="shared" si="320"/>
        <v>0</v>
      </c>
      <c r="FC159" s="210">
        <f t="shared" si="321"/>
        <v>0</v>
      </c>
      <c r="FD159" s="210">
        <f t="shared" si="322"/>
        <v>0</v>
      </c>
      <c r="FE159" s="210">
        <f t="shared" si="323"/>
        <v>0</v>
      </c>
      <c r="FF159" s="210">
        <f t="shared" si="324"/>
        <v>0</v>
      </c>
      <c r="FG159" s="210">
        <f t="shared" si="325"/>
        <v>0</v>
      </c>
      <c r="FH159" s="210">
        <f t="shared" si="326"/>
        <v>0</v>
      </c>
      <c r="FI159" s="210">
        <f t="shared" si="327"/>
        <v>0</v>
      </c>
      <c r="FJ159" s="210">
        <f t="shared" si="328"/>
        <v>0</v>
      </c>
      <c r="FL159" s="139" t="str">
        <f t="shared" si="454"/>
        <v>25 Gbps_10 km_SFP28</v>
      </c>
      <c r="FM159" s="233">
        <f t="shared" si="369"/>
        <v>5.3999999999999999E-2</v>
      </c>
      <c r="FN159" s="233">
        <f t="shared" si="370"/>
        <v>0.11064848433600005</v>
      </c>
      <c r="FO159" s="233">
        <f t="shared" si="371"/>
        <v>0</v>
      </c>
      <c r="FP159" s="233">
        <f t="shared" si="372"/>
        <v>0</v>
      </c>
      <c r="FQ159" s="233">
        <f t="shared" si="373"/>
        <v>0</v>
      </c>
      <c r="FR159" s="233">
        <f t="shared" si="374"/>
        <v>0</v>
      </c>
      <c r="FS159" s="233">
        <f t="shared" si="375"/>
        <v>0</v>
      </c>
      <c r="FT159" s="233">
        <f t="shared" si="376"/>
        <v>0</v>
      </c>
      <c r="FU159" s="233">
        <f t="shared" si="377"/>
        <v>0</v>
      </c>
      <c r="FV159" s="233">
        <f t="shared" si="378"/>
        <v>0</v>
      </c>
      <c r="FW159" s="233">
        <f t="shared" si="379"/>
        <v>0</v>
      </c>
      <c r="FY159" s="139" t="str">
        <f t="shared" si="455"/>
        <v>25 Gbps_10 km_SFP28</v>
      </c>
      <c r="FZ159" s="233">
        <f t="shared" si="380"/>
        <v>0</v>
      </c>
      <c r="GA159" s="233">
        <f t="shared" si="381"/>
        <v>0</v>
      </c>
      <c r="GB159" s="233">
        <f t="shared" si="382"/>
        <v>0</v>
      </c>
      <c r="GC159" s="233">
        <f t="shared" si="383"/>
        <v>0</v>
      </c>
      <c r="GD159" s="233">
        <f t="shared" si="384"/>
        <v>0</v>
      </c>
      <c r="GE159" s="233">
        <f t="shared" si="385"/>
        <v>0</v>
      </c>
      <c r="GF159" s="233">
        <f t="shared" si="386"/>
        <v>0</v>
      </c>
      <c r="GG159" s="233">
        <f t="shared" si="387"/>
        <v>0</v>
      </c>
      <c r="GH159" s="233">
        <f t="shared" si="388"/>
        <v>0</v>
      </c>
      <c r="GI159" s="233">
        <f t="shared" si="389"/>
        <v>0</v>
      </c>
      <c r="GJ159" s="233">
        <f t="shared" si="390"/>
        <v>0</v>
      </c>
      <c r="GL159" s="139" t="str">
        <f t="shared" si="456"/>
        <v>25 Gbps_10 km_SFP28</v>
      </c>
      <c r="GM159" s="310">
        <f t="shared" si="391"/>
        <v>0.09</v>
      </c>
      <c r="GN159" s="310">
        <f t="shared" si="392"/>
        <v>0.18441414056000008</v>
      </c>
      <c r="GO159" s="310">
        <f t="shared" si="393"/>
        <v>0</v>
      </c>
      <c r="GP159" s="310">
        <f t="shared" si="394"/>
        <v>0</v>
      </c>
      <c r="GQ159" s="310">
        <f t="shared" si="395"/>
        <v>0</v>
      </c>
      <c r="GR159" s="310">
        <f t="shared" si="396"/>
        <v>0</v>
      </c>
      <c r="GS159" s="310">
        <f t="shared" si="397"/>
        <v>0</v>
      </c>
      <c r="GT159" s="310">
        <f t="shared" si="398"/>
        <v>0</v>
      </c>
      <c r="GU159" s="310">
        <f t="shared" si="399"/>
        <v>0</v>
      </c>
      <c r="GV159" s="310">
        <f t="shared" si="400"/>
        <v>0</v>
      </c>
      <c r="GW159" s="310">
        <f t="shared" si="401"/>
        <v>0</v>
      </c>
      <c r="GY159" s="139" t="str">
        <f t="shared" si="402"/>
        <v>25 Gbps_10 km_SFP28</v>
      </c>
      <c r="GZ159" s="310">
        <f>IF(EZ159=0,"",($HE$5*10^-6*Backhaul!P168*'Lenses &amp; detectors'!EZ159))</f>
        <v>0.2627434504046976</v>
      </c>
      <c r="HA159" s="310">
        <f>IF(FA159=0,"",($HE$5*10^-6*Backhaul!Q168*'Lenses &amp; detectors'!FA159))</f>
        <v>0.32442801605428551</v>
      </c>
      <c r="HB159" s="310" t="str">
        <f>IF(FB159=0,"",($HE$5*10^-6*Backhaul!R168*'Lenses &amp; detectors'!FB159))</f>
        <v/>
      </c>
      <c r="HC159" s="310" t="str">
        <f>IF(FC159=0,"",($HE$5*10^-6*Backhaul!S168*'Lenses &amp; detectors'!FC159))</f>
        <v/>
      </c>
      <c r="HD159" s="310" t="str">
        <f>IF(FD159=0,"",($HE$5*10^-6*Backhaul!T168*'Lenses &amp; detectors'!FD159))</f>
        <v/>
      </c>
      <c r="HE159" s="310" t="str">
        <f>IF(FE159=0,"",($HE$5*10^-6*Backhaul!U168*'Lenses &amp; detectors'!FE159))</f>
        <v/>
      </c>
      <c r="HF159" s="310" t="str">
        <f>IF(FF159=0,"",($HE$5*10^-6*Backhaul!V168*'Lenses &amp; detectors'!FF159))</f>
        <v/>
      </c>
      <c r="HG159" s="310" t="str">
        <f>IF(FG159=0,"",($HE$5*10^-6*Backhaul!W168*'Lenses &amp; detectors'!FG159))</f>
        <v/>
      </c>
      <c r="HH159" s="310" t="str">
        <f>IF(FH159=0,"",($HE$5*10^-6*Backhaul!X168*'Lenses &amp; detectors'!FH159))</f>
        <v/>
      </c>
      <c r="HI159" s="310" t="str">
        <f>IF(FI159=0,"",($HE$5*10^-6*Backhaul!Y168*'Lenses &amp; detectors'!FI159))</f>
        <v/>
      </c>
      <c r="HJ159" s="310" t="str">
        <f>IF(FJ159=0,"",($HE$5*10^-6*Backhaul!Z168*'Lenses &amp; detectors'!FJ159))</f>
        <v/>
      </c>
      <c r="HL159" s="139" t="str">
        <f t="shared" si="403"/>
        <v>25 Gbps_10 km_SFP28</v>
      </c>
      <c r="HM159" s="233">
        <f t="shared" si="404"/>
        <v>3</v>
      </c>
      <c r="HN159" s="233">
        <f t="shared" si="405"/>
        <v>3</v>
      </c>
      <c r="HO159" s="233" t="str">
        <f t="shared" si="406"/>
        <v/>
      </c>
      <c r="HP159" s="233" t="str">
        <f t="shared" si="407"/>
        <v/>
      </c>
      <c r="HQ159" s="233" t="str">
        <f t="shared" si="408"/>
        <v/>
      </c>
      <c r="HR159" s="233" t="str">
        <f t="shared" si="409"/>
        <v/>
      </c>
      <c r="HS159" s="233" t="str">
        <f t="shared" si="410"/>
        <v/>
      </c>
      <c r="HT159" s="233" t="str">
        <f t="shared" si="411"/>
        <v/>
      </c>
      <c r="HU159" s="233" t="str">
        <f t="shared" si="412"/>
        <v/>
      </c>
      <c r="HV159" s="233" t="str">
        <f t="shared" si="413"/>
        <v/>
      </c>
      <c r="HW159" s="233" t="str">
        <f t="shared" si="414"/>
        <v/>
      </c>
      <c r="HY159" s="139" t="str">
        <f t="shared" si="415"/>
        <v>25 Gbps_10 km_SFP28</v>
      </c>
      <c r="HZ159" s="233" t="str">
        <f t="shared" si="416"/>
        <v/>
      </c>
      <c r="IA159" s="233" t="str">
        <f t="shared" si="417"/>
        <v/>
      </c>
      <c r="IB159" s="233" t="str">
        <f t="shared" si="418"/>
        <v/>
      </c>
      <c r="IC159" s="233" t="str">
        <f t="shared" si="419"/>
        <v/>
      </c>
      <c r="ID159" s="233" t="str">
        <f t="shared" si="420"/>
        <v/>
      </c>
      <c r="IE159" s="233" t="str">
        <f t="shared" si="421"/>
        <v/>
      </c>
      <c r="IF159" s="233" t="str">
        <f t="shared" si="422"/>
        <v/>
      </c>
      <c r="IG159" s="233" t="str">
        <f t="shared" si="423"/>
        <v/>
      </c>
      <c r="IH159" s="233" t="str">
        <f t="shared" si="424"/>
        <v/>
      </c>
      <c r="II159" s="233" t="str">
        <f t="shared" si="425"/>
        <v/>
      </c>
      <c r="IJ159" s="233" t="str">
        <f t="shared" si="426"/>
        <v/>
      </c>
      <c r="IL159" s="139" t="str">
        <f t="shared" si="427"/>
        <v>25 Gbps_10 km_SFP28</v>
      </c>
      <c r="IM159" s="233">
        <f t="shared" si="428"/>
        <v>5</v>
      </c>
      <c r="IN159" s="233">
        <f t="shared" si="429"/>
        <v>5</v>
      </c>
      <c r="IO159" s="233" t="str">
        <f t="shared" si="430"/>
        <v/>
      </c>
      <c r="IP159" s="233" t="str">
        <f t="shared" si="431"/>
        <v/>
      </c>
      <c r="IQ159" s="233" t="str">
        <f t="shared" si="432"/>
        <v/>
      </c>
      <c r="IR159" s="233" t="str">
        <f t="shared" si="433"/>
        <v/>
      </c>
      <c r="IS159" s="233" t="str">
        <f t="shared" si="434"/>
        <v/>
      </c>
      <c r="IT159" s="233" t="str">
        <f t="shared" si="435"/>
        <v/>
      </c>
      <c r="IU159" s="233" t="str">
        <f t="shared" si="436"/>
        <v/>
      </c>
      <c r="IV159" s="233" t="str">
        <f t="shared" si="437"/>
        <v/>
      </c>
      <c r="IW159" s="233" t="str">
        <f t="shared" si="438"/>
        <v/>
      </c>
      <c r="IY159" s="139" t="str">
        <f t="shared" si="439"/>
        <v>25 Gbps_10 km_SFP28</v>
      </c>
      <c r="IZ159" s="233">
        <f t="shared" si="440"/>
        <v>14.596858355816535</v>
      </c>
      <c r="JA159" s="233">
        <f t="shared" si="441"/>
        <v>8.7961805713247685</v>
      </c>
      <c r="JB159" s="233" t="str">
        <f t="shared" si="442"/>
        <v/>
      </c>
      <c r="JC159" s="233" t="str">
        <f t="shared" si="443"/>
        <v/>
      </c>
      <c r="JD159" s="233" t="str">
        <f t="shared" si="444"/>
        <v/>
      </c>
      <c r="JE159" s="233" t="str">
        <f t="shared" si="445"/>
        <v/>
      </c>
      <c r="JF159" s="233" t="str">
        <f t="shared" si="446"/>
        <v/>
      </c>
      <c r="JG159" s="233" t="str">
        <f t="shared" si="447"/>
        <v/>
      </c>
      <c r="JH159" s="233" t="str">
        <f t="shared" si="448"/>
        <v/>
      </c>
      <c r="JI159" s="233" t="str">
        <f t="shared" si="449"/>
        <v/>
      </c>
      <c r="JJ159" s="233" t="str">
        <f t="shared" si="450"/>
        <v/>
      </c>
    </row>
    <row r="160" spans="1:270">
      <c r="A160" s="218" t="s">
        <v>116</v>
      </c>
      <c r="B160" s="139" t="str">
        <f>'DML EML split'!B160</f>
        <v>25 Gbps_40 km_SFP28</v>
      </c>
      <c r="C160" s="210">
        <f>Backhaul!C66</f>
        <v>0</v>
      </c>
      <c r="D160" s="210">
        <f>Backhaul!D66</f>
        <v>0</v>
      </c>
      <c r="E160" s="210">
        <f>Backhaul!E66</f>
        <v>0</v>
      </c>
      <c r="F160" s="210">
        <f>Backhaul!F66</f>
        <v>0</v>
      </c>
      <c r="G160" s="210">
        <f>Backhaul!G66</f>
        <v>0</v>
      </c>
      <c r="H160" s="210">
        <f>Backhaul!H66</f>
        <v>0</v>
      </c>
      <c r="I160" s="210">
        <f>Backhaul!I66</f>
        <v>0</v>
      </c>
      <c r="J160" s="210">
        <f>Backhaul!J66</f>
        <v>0</v>
      </c>
      <c r="K160" s="210">
        <f>Backhaul!K66</f>
        <v>0</v>
      </c>
      <c r="L160" s="210">
        <f>Backhaul!L66</f>
        <v>0</v>
      </c>
      <c r="M160" s="210">
        <f>Backhaul!M66</f>
        <v>0</v>
      </c>
      <c r="O160" s="139" t="str">
        <f t="shared" si="329"/>
        <v>25 Gbps_40 km_SFP28</v>
      </c>
      <c r="P160" s="210">
        <f>Backhaul!C91</f>
        <v>180</v>
      </c>
      <c r="Q160" s="210">
        <f>Backhaul!D91</f>
        <v>368.82828112000016</v>
      </c>
      <c r="R160" s="210">
        <f>Backhaul!E91</f>
        <v>0</v>
      </c>
      <c r="S160" s="210">
        <f>Backhaul!F91</f>
        <v>0</v>
      </c>
      <c r="T160" s="210">
        <f>Backhaul!G91</f>
        <v>0</v>
      </c>
      <c r="U160" s="210">
        <f>Backhaul!H91</f>
        <v>0</v>
      </c>
      <c r="V160" s="210">
        <f>Backhaul!I91</f>
        <v>0</v>
      </c>
      <c r="W160" s="210">
        <f>Backhaul!J91</f>
        <v>0</v>
      </c>
      <c r="X160" s="210">
        <f>Backhaul!K91</f>
        <v>0</v>
      </c>
      <c r="Y160" s="210">
        <f>Backhaul!L91</f>
        <v>0</v>
      </c>
      <c r="Z160" s="210">
        <f>Backhaul!M91</f>
        <v>0</v>
      </c>
      <c r="AB160" s="139" t="str">
        <f t="shared" si="330"/>
        <v>25 Gbps_40 km_SFP28</v>
      </c>
      <c r="AC160" s="210">
        <f>Backhaul!C41</f>
        <v>0</v>
      </c>
      <c r="AD160" s="210">
        <f>Backhaul!D41</f>
        <v>0</v>
      </c>
      <c r="AE160" s="210">
        <f>Backhaul!E41</f>
        <v>0</v>
      </c>
      <c r="AF160" s="210">
        <f>Backhaul!F41</f>
        <v>0</v>
      </c>
      <c r="AG160" s="210">
        <f>Backhaul!G41</f>
        <v>0</v>
      </c>
      <c r="AH160" s="210">
        <f>Backhaul!H41</f>
        <v>0</v>
      </c>
      <c r="AI160" s="210">
        <f>Backhaul!I41</f>
        <v>0</v>
      </c>
      <c r="AJ160" s="210">
        <f>Backhaul!J41</f>
        <v>0</v>
      </c>
      <c r="AK160" s="210">
        <f>Backhaul!K41</f>
        <v>0</v>
      </c>
      <c r="AL160" s="210">
        <f>Backhaul!L41</f>
        <v>0</v>
      </c>
      <c r="AM160" s="210">
        <f>Backhaul!M41</f>
        <v>0</v>
      </c>
      <c r="AO160" s="139" t="str">
        <f t="shared" si="331"/>
        <v>25 Gbps_40 km_SFP28</v>
      </c>
      <c r="AP160" s="210">
        <f>Backhaul!C116</f>
        <v>0</v>
      </c>
      <c r="AQ160" s="210">
        <f>Backhaul!D116</f>
        <v>0</v>
      </c>
      <c r="AR160" s="210">
        <f>Backhaul!E116</f>
        <v>0</v>
      </c>
      <c r="AS160" s="210">
        <f>Backhaul!F116</f>
        <v>0</v>
      </c>
      <c r="AT160" s="210">
        <f>Backhaul!G116</f>
        <v>0</v>
      </c>
      <c r="AU160" s="210">
        <f>Backhaul!H116</f>
        <v>0</v>
      </c>
      <c r="AV160" s="210">
        <f>Backhaul!I116</f>
        <v>0</v>
      </c>
      <c r="AW160" s="210">
        <f>Backhaul!J116</f>
        <v>0</v>
      </c>
      <c r="AX160" s="210">
        <f>Backhaul!K116</f>
        <v>0</v>
      </c>
      <c r="AY160" s="210">
        <f>Backhaul!L116</f>
        <v>0</v>
      </c>
      <c r="AZ160" s="210">
        <f>Backhaul!M116</f>
        <v>0</v>
      </c>
      <c r="BB160" s="139" t="str">
        <f t="shared" si="332"/>
        <v>25 Gbps_40 km_SFP28</v>
      </c>
      <c r="BC160" s="210">
        <f>Backhaul!C141</f>
        <v>0</v>
      </c>
      <c r="BD160" s="210">
        <f>Backhaul!D141</f>
        <v>0</v>
      </c>
      <c r="BE160" s="210">
        <f>Backhaul!E141</f>
        <v>0</v>
      </c>
      <c r="BF160" s="210">
        <f>Backhaul!F141</f>
        <v>0</v>
      </c>
      <c r="BG160" s="210">
        <f>Backhaul!G141</f>
        <v>0</v>
      </c>
      <c r="BH160" s="210">
        <f>Backhaul!H141</f>
        <v>0</v>
      </c>
      <c r="BI160" s="210">
        <f>Backhaul!I141</f>
        <v>0</v>
      </c>
      <c r="BJ160" s="210">
        <f>Backhaul!J141</f>
        <v>0</v>
      </c>
      <c r="BK160" s="210">
        <f>Backhaul!K141</f>
        <v>0</v>
      </c>
      <c r="BL160" s="210">
        <f>Backhaul!L141</f>
        <v>0</v>
      </c>
      <c r="BM160" s="210">
        <f>Backhaul!M141</f>
        <v>0</v>
      </c>
      <c r="BO160" s="139" t="str">
        <f t="shared" si="333"/>
        <v>25 Gbps_40 km_SFP28</v>
      </c>
      <c r="BP160" s="272"/>
      <c r="BQ160" s="272"/>
      <c r="BR160" s="272"/>
      <c r="BS160" s="272"/>
      <c r="BT160" s="272"/>
      <c r="BU160" s="272"/>
      <c r="BV160" s="272"/>
      <c r="BW160" s="272"/>
      <c r="BX160" s="272"/>
      <c r="BY160" s="272"/>
      <c r="BZ160" s="272"/>
      <c r="CB160" s="139" t="str">
        <f t="shared" si="334"/>
        <v>25 Gbps_40 km_SFP28</v>
      </c>
      <c r="CC160" s="272"/>
      <c r="CD160" s="272"/>
      <c r="CE160" s="272"/>
      <c r="CF160" s="272"/>
      <c r="CG160" s="272"/>
      <c r="CH160" s="272"/>
      <c r="CI160" s="272"/>
      <c r="CJ160" s="272"/>
      <c r="CK160" s="272"/>
      <c r="CL160" s="272"/>
      <c r="CM160" s="272"/>
      <c r="CN160" s="214"/>
      <c r="CP160" s="270"/>
      <c r="CQ160" s="270"/>
      <c r="CR160" s="301"/>
      <c r="CS160" s="293">
        <v>1</v>
      </c>
      <c r="CT160" s="265">
        <v>1</v>
      </c>
      <c r="CU160" s="300">
        <v>1</v>
      </c>
      <c r="CV160" s="293"/>
      <c r="CW160" s="293">
        <v>2</v>
      </c>
      <c r="CX160" s="279">
        <v>1</v>
      </c>
      <c r="CY160" s="284"/>
      <c r="CZ160" s="270"/>
      <c r="DA160" s="278"/>
      <c r="DB160" s="284"/>
      <c r="DC160" s="270"/>
      <c r="DD160" s="301"/>
      <c r="DE160" s="295"/>
      <c r="DF160" s="270"/>
      <c r="DG160" s="278"/>
      <c r="DH160" s="284"/>
      <c r="DI160" s="270"/>
      <c r="DJ160" s="270"/>
      <c r="DL160" s="139" t="str">
        <f t="shared" si="451"/>
        <v>25 Gbps_40 km_SFP28</v>
      </c>
      <c r="DM160" s="210">
        <f t="shared" si="335"/>
        <v>180</v>
      </c>
      <c r="DN160" s="210">
        <f t="shared" si="336"/>
        <v>368.82828112000016</v>
      </c>
      <c r="DO160" s="210">
        <f t="shared" si="337"/>
        <v>0</v>
      </c>
      <c r="DP160" s="210">
        <f t="shared" si="338"/>
        <v>0</v>
      </c>
      <c r="DQ160" s="210">
        <f t="shared" si="339"/>
        <v>0</v>
      </c>
      <c r="DR160" s="210">
        <f t="shared" si="340"/>
        <v>0</v>
      </c>
      <c r="DS160" s="210">
        <f t="shared" si="341"/>
        <v>0</v>
      </c>
      <c r="DT160" s="210">
        <f t="shared" si="342"/>
        <v>0</v>
      </c>
      <c r="DU160" s="210">
        <f t="shared" si="343"/>
        <v>0</v>
      </c>
      <c r="DV160" s="210">
        <f t="shared" si="344"/>
        <v>0</v>
      </c>
      <c r="DW160" s="210">
        <f t="shared" si="345"/>
        <v>0</v>
      </c>
      <c r="DY160" s="139" t="str">
        <f t="shared" si="452"/>
        <v>25 Gbps_40 km_SFP28</v>
      </c>
      <c r="DZ160" s="210">
        <f t="shared" si="346"/>
        <v>0</v>
      </c>
      <c r="EA160" s="210">
        <f t="shared" si="347"/>
        <v>0</v>
      </c>
      <c r="EB160" s="210">
        <f t="shared" si="348"/>
        <v>0</v>
      </c>
      <c r="EC160" s="210">
        <f t="shared" si="349"/>
        <v>0</v>
      </c>
      <c r="ED160" s="210">
        <f t="shared" si="350"/>
        <v>0</v>
      </c>
      <c r="EE160" s="210">
        <f t="shared" si="351"/>
        <v>0</v>
      </c>
      <c r="EF160" s="210">
        <f t="shared" si="352"/>
        <v>0</v>
      </c>
      <c r="EG160" s="210">
        <f t="shared" si="353"/>
        <v>0</v>
      </c>
      <c r="EH160" s="210">
        <f t="shared" si="354"/>
        <v>0</v>
      </c>
      <c r="EI160" s="210">
        <f t="shared" si="355"/>
        <v>0</v>
      </c>
      <c r="EJ160" s="210">
        <f t="shared" si="356"/>
        <v>0</v>
      </c>
      <c r="EL160" s="139" t="str">
        <f t="shared" si="453"/>
        <v>25 Gbps_40 km_SFP28</v>
      </c>
      <c r="EM160" s="210">
        <f t="shared" si="357"/>
        <v>180</v>
      </c>
      <c r="EN160" s="210">
        <f t="shared" si="358"/>
        <v>368.82828112000016</v>
      </c>
      <c r="EO160" s="210">
        <f t="shared" si="359"/>
        <v>0</v>
      </c>
      <c r="EP160" s="210">
        <f t="shared" si="360"/>
        <v>0</v>
      </c>
      <c r="EQ160" s="210">
        <f t="shared" si="361"/>
        <v>0</v>
      </c>
      <c r="ER160" s="210">
        <f t="shared" si="362"/>
        <v>0</v>
      </c>
      <c r="ES160" s="210">
        <f t="shared" si="363"/>
        <v>0</v>
      </c>
      <c r="ET160" s="210">
        <f t="shared" si="364"/>
        <v>0</v>
      </c>
      <c r="EU160" s="210">
        <f t="shared" si="365"/>
        <v>0</v>
      </c>
      <c r="EV160" s="210">
        <f t="shared" si="366"/>
        <v>0</v>
      </c>
      <c r="EW160" s="210">
        <f t="shared" si="367"/>
        <v>0</v>
      </c>
      <c r="EY160" s="139" t="str">
        <f t="shared" si="368"/>
        <v>25 Gbps_40 km_SFP28</v>
      </c>
      <c r="EZ160" s="210">
        <f t="shared" si="318"/>
        <v>180</v>
      </c>
      <c r="FA160" s="210">
        <f t="shared" si="319"/>
        <v>368.82828112000016</v>
      </c>
      <c r="FB160" s="210">
        <f t="shared" si="320"/>
        <v>0</v>
      </c>
      <c r="FC160" s="210">
        <f t="shared" si="321"/>
        <v>0</v>
      </c>
      <c r="FD160" s="210">
        <f t="shared" si="322"/>
        <v>0</v>
      </c>
      <c r="FE160" s="210">
        <f t="shared" si="323"/>
        <v>0</v>
      </c>
      <c r="FF160" s="210">
        <f t="shared" si="324"/>
        <v>0</v>
      </c>
      <c r="FG160" s="210">
        <f t="shared" si="325"/>
        <v>0</v>
      </c>
      <c r="FH160" s="210">
        <f t="shared" si="326"/>
        <v>0</v>
      </c>
      <c r="FI160" s="210">
        <f t="shared" si="327"/>
        <v>0</v>
      </c>
      <c r="FJ160" s="210">
        <f t="shared" si="328"/>
        <v>0</v>
      </c>
      <c r="FL160" s="139" t="str">
        <f t="shared" si="454"/>
        <v>25 Gbps_40 km_SFP28</v>
      </c>
      <c r="FM160" s="233">
        <f t="shared" si="369"/>
        <v>5.4000000000000001E-4</v>
      </c>
      <c r="FN160" s="233">
        <f t="shared" si="370"/>
        <v>1.1064848433600006E-3</v>
      </c>
      <c r="FO160" s="233">
        <f t="shared" si="371"/>
        <v>0</v>
      </c>
      <c r="FP160" s="233">
        <f t="shared" si="372"/>
        <v>0</v>
      </c>
      <c r="FQ160" s="233">
        <f t="shared" si="373"/>
        <v>0</v>
      </c>
      <c r="FR160" s="233">
        <f t="shared" si="374"/>
        <v>0</v>
      </c>
      <c r="FS160" s="233">
        <f t="shared" si="375"/>
        <v>0</v>
      </c>
      <c r="FT160" s="233">
        <f t="shared" si="376"/>
        <v>0</v>
      </c>
      <c r="FU160" s="233">
        <f t="shared" si="377"/>
        <v>0</v>
      </c>
      <c r="FV160" s="233">
        <f t="shared" si="378"/>
        <v>0</v>
      </c>
      <c r="FW160" s="233">
        <f t="shared" si="379"/>
        <v>0</v>
      </c>
      <c r="FY160" s="139" t="str">
        <f t="shared" si="455"/>
        <v>25 Gbps_40 km_SFP28</v>
      </c>
      <c r="FZ160" s="233">
        <f t="shared" si="380"/>
        <v>0</v>
      </c>
      <c r="GA160" s="233">
        <f t="shared" si="381"/>
        <v>0</v>
      </c>
      <c r="GB160" s="233">
        <f t="shared" si="382"/>
        <v>0</v>
      </c>
      <c r="GC160" s="233">
        <f t="shared" si="383"/>
        <v>0</v>
      </c>
      <c r="GD160" s="233">
        <f t="shared" si="384"/>
        <v>0</v>
      </c>
      <c r="GE160" s="233">
        <f t="shared" si="385"/>
        <v>0</v>
      </c>
      <c r="GF160" s="233">
        <f t="shared" si="386"/>
        <v>0</v>
      </c>
      <c r="GG160" s="233">
        <f t="shared" si="387"/>
        <v>0</v>
      </c>
      <c r="GH160" s="233">
        <f t="shared" si="388"/>
        <v>0</v>
      </c>
      <c r="GI160" s="233">
        <f t="shared" si="389"/>
        <v>0</v>
      </c>
      <c r="GJ160" s="233">
        <f t="shared" si="390"/>
        <v>0</v>
      </c>
      <c r="GL160" s="139" t="str">
        <f t="shared" si="456"/>
        <v>25 Gbps_40 km_SFP28</v>
      </c>
      <c r="GM160" s="310">
        <f t="shared" si="391"/>
        <v>8.9999999999999998E-4</v>
      </c>
      <c r="GN160" s="310">
        <f t="shared" si="392"/>
        <v>1.8441414056000007E-3</v>
      </c>
      <c r="GO160" s="310">
        <f t="shared" si="393"/>
        <v>0</v>
      </c>
      <c r="GP160" s="310">
        <f t="shared" si="394"/>
        <v>0</v>
      </c>
      <c r="GQ160" s="310">
        <f t="shared" si="395"/>
        <v>0</v>
      </c>
      <c r="GR160" s="310">
        <f t="shared" si="396"/>
        <v>0</v>
      </c>
      <c r="GS160" s="310">
        <f t="shared" si="397"/>
        <v>0</v>
      </c>
      <c r="GT160" s="310">
        <f t="shared" si="398"/>
        <v>0</v>
      </c>
      <c r="GU160" s="310">
        <f t="shared" si="399"/>
        <v>0</v>
      </c>
      <c r="GV160" s="310">
        <f t="shared" si="400"/>
        <v>0</v>
      </c>
      <c r="GW160" s="310">
        <f t="shared" si="401"/>
        <v>0</v>
      </c>
      <c r="GY160" s="139" t="str">
        <f t="shared" si="402"/>
        <v>25 Gbps_40 km_SFP28</v>
      </c>
      <c r="GZ160" s="310">
        <f>IF(EZ160=0,"",($HE$5*10^-6*Backhaul!P169*'Lenses &amp; detectors'!EZ160))</f>
        <v>3.0374999999999998E-3</v>
      </c>
      <c r="HA160" s="310">
        <f>IF(FA160=0,"",($HE$5*10^-6*Backhaul!Q169*'Lenses &amp; detectors'!FA160))</f>
        <v>5.4784939911507353E-3</v>
      </c>
      <c r="HB160" s="310" t="str">
        <f>IF(FB160=0,"",($HE$5*10^-6*Backhaul!R169*'Lenses &amp; detectors'!FB160))</f>
        <v/>
      </c>
      <c r="HC160" s="310" t="str">
        <f>IF(FC160=0,"",($HE$5*10^-6*Backhaul!S169*'Lenses &amp; detectors'!FC160))</f>
        <v/>
      </c>
      <c r="HD160" s="310" t="str">
        <f>IF(FD160=0,"",($HE$5*10^-6*Backhaul!T169*'Lenses &amp; detectors'!FD160))</f>
        <v/>
      </c>
      <c r="HE160" s="310" t="str">
        <f>IF(FE160=0,"",($HE$5*10^-6*Backhaul!U169*'Lenses &amp; detectors'!FE160))</f>
        <v/>
      </c>
      <c r="HF160" s="310" t="str">
        <f>IF(FF160=0,"",($HE$5*10^-6*Backhaul!V169*'Lenses &amp; detectors'!FF160))</f>
        <v/>
      </c>
      <c r="HG160" s="310" t="str">
        <f>IF(FG160=0,"",($HE$5*10^-6*Backhaul!W169*'Lenses &amp; detectors'!FG160))</f>
        <v/>
      </c>
      <c r="HH160" s="310" t="str">
        <f>IF(FH160=0,"",($HE$5*10^-6*Backhaul!X169*'Lenses &amp; detectors'!FH160))</f>
        <v/>
      </c>
      <c r="HI160" s="310" t="str">
        <f>IF(FI160=0,"",($HE$5*10^-6*Backhaul!Y169*'Lenses &amp; detectors'!FI160))</f>
        <v/>
      </c>
      <c r="HJ160" s="310" t="str">
        <f>IF(FJ160=0,"",($HE$5*10^-6*Backhaul!Z169*'Lenses &amp; detectors'!FJ160))</f>
        <v/>
      </c>
      <c r="HL160" s="139" t="str">
        <f t="shared" si="403"/>
        <v>25 Gbps_40 km_SFP28</v>
      </c>
      <c r="HM160" s="233">
        <f t="shared" si="404"/>
        <v>3</v>
      </c>
      <c r="HN160" s="233">
        <f t="shared" si="405"/>
        <v>3</v>
      </c>
      <c r="HO160" s="233" t="str">
        <f t="shared" si="406"/>
        <v/>
      </c>
      <c r="HP160" s="233" t="str">
        <f t="shared" si="407"/>
        <v/>
      </c>
      <c r="HQ160" s="233" t="str">
        <f t="shared" si="408"/>
        <v/>
      </c>
      <c r="HR160" s="233" t="str">
        <f t="shared" si="409"/>
        <v/>
      </c>
      <c r="HS160" s="233" t="str">
        <f t="shared" si="410"/>
        <v/>
      </c>
      <c r="HT160" s="233" t="str">
        <f t="shared" si="411"/>
        <v/>
      </c>
      <c r="HU160" s="233" t="str">
        <f t="shared" si="412"/>
        <v/>
      </c>
      <c r="HV160" s="233" t="str">
        <f t="shared" si="413"/>
        <v/>
      </c>
      <c r="HW160" s="233" t="str">
        <f t="shared" si="414"/>
        <v/>
      </c>
      <c r="HY160" s="139" t="str">
        <f t="shared" si="415"/>
        <v>25 Gbps_40 km_SFP28</v>
      </c>
      <c r="HZ160" s="233" t="str">
        <f t="shared" si="416"/>
        <v/>
      </c>
      <c r="IA160" s="233" t="str">
        <f t="shared" si="417"/>
        <v/>
      </c>
      <c r="IB160" s="233" t="str">
        <f t="shared" si="418"/>
        <v/>
      </c>
      <c r="IC160" s="233" t="str">
        <f t="shared" si="419"/>
        <v/>
      </c>
      <c r="ID160" s="233" t="str">
        <f t="shared" si="420"/>
        <v/>
      </c>
      <c r="IE160" s="233" t="str">
        <f t="shared" si="421"/>
        <v/>
      </c>
      <c r="IF160" s="233" t="str">
        <f t="shared" si="422"/>
        <v/>
      </c>
      <c r="IG160" s="233" t="str">
        <f t="shared" si="423"/>
        <v/>
      </c>
      <c r="IH160" s="233" t="str">
        <f t="shared" si="424"/>
        <v/>
      </c>
      <c r="II160" s="233" t="str">
        <f t="shared" si="425"/>
        <v/>
      </c>
      <c r="IJ160" s="233" t="str">
        <f t="shared" si="426"/>
        <v/>
      </c>
      <c r="IL160" s="139" t="str">
        <f t="shared" si="427"/>
        <v>25 Gbps_40 km_SFP28</v>
      </c>
      <c r="IM160" s="233">
        <f t="shared" si="428"/>
        <v>5</v>
      </c>
      <c r="IN160" s="233">
        <f t="shared" si="429"/>
        <v>5</v>
      </c>
      <c r="IO160" s="233" t="str">
        <f t="shared" si="430"/>
        <v/>
      </c>
      <c r="IP160" s="233" t="str">
        <f t="shared" si="431"/>
        <v/>
      </c>
      <c r="IQ160" s="233" t="str">
        <f t="shared" si="432"/>
        <v/>
      </c>
      <c r="IR160" s="233" t="str">
        <f t="shared" si="433"/>
        <v/>
      </c>
      <c r="IS160" s="233" t="str">
        <f t="shared" si="434"/>
        <v/>
      </c>
      <c r="IT160" s="233" t="str">
        <f t="shared" si="435"/>
        <v/>
      </c>
      <c r="IU160" s="233" t="str">
        <f t="shared" si="436"/>
        <v/>
      </c>
      <c r="IV160" s="233" t="str">
        <f t="shared" si="437"/>
        <v/>
      </c>
      <c r="IW160" s="233" t="str">
        <f t="shared" si="438"/>
        <v/>
      </c>
      <c r="IY160" s="139" t="str">
        <f t="shared" si="439"/>
        <v>25 Gbps_40 km_SFP28</v>
      </c>
      <c r="IZ160" s="233">
        <f t="shared" si="440"/>
        <v>16.875</v>
      </c>
      <c r="JA160" s="233">
        <f t="shared" si="441"/>
        <v>14.853779581420655</v>
      </c>
      <c r="JB160" s="233" t="str">
        <f t="shared" si="442"/>
        <v/>
      </c>
      <c r="JC160" s="233" t="str">
        <f t="shared" si="443"/>
        <v/>
      </c>
      <c r="JD160" s="233" t="str">
        <f t="shared" si="444"/>
        <v/>
      </c>
      <c r="JE160" s="233" t="str">
        <f t="shared" si="445"/>
        <v/>
      </c>
      <c r="JF160" s="233" t="str">
        <f t="shared" si="446"/>
        <v/>
      </c>
      <c r="JG160" s="233" t="str">
        <f t="shared" si="447"/>
        <v/>
      </c>
      <c r="JH160" s="233" t="str">
        <f t="shared" si="448"/>
        <v/>
      </c>
      <c r="JI160" s="233" t="str">
        <f t="shared" si="449"/>
        <v/>
      </c>
      <c r="JJ160" s="233" t="str">
        <f t="shared" si="450"/>
        <v/>
      </c>
    </row>
    <row r="161" spans="1:270">
      <c r="A161" s="218" t="s">
        <v>116</v>
      </c>
      <c r="B161" s="139" t="str">
        <f>'DML EML split'!B161</f>
        <v>50 Gbps_10 km_QSFP28</v>
      </c>
      <c r="C161" s="210">
        <f>Backhaul!C67</f>
        <v>0</v>
      </c>
      <c r="D161" s="210">
        <f>Backhaul!D67</f>
        <v>0</v>
      </c>
      <c r="E161" s="210">
        <f>Backhaul!E67</f>
        <v>0</v>
      </c>
      <c r="F161" s="210">
        <f>Backhaul!F67</f>
        <v>0</v>
      </c>
      <c r="G161" s="210">
        <f>Backhaul!G67</f>
        <v>0</v>
      </c>
      <c r="H161" s="210">
        <f>Backhaul!H67</f>
        <v>0</v>
      </c>
      <c r="I161" s="210">
        <f>Backhaul!I67</f>
        <v>0</v>
      </c>
      <c r="J161" s="210">
        <f>Backhaul!J67</f>
        <v>0</v>
      </c>
      <c r="K161" s="210">
        <f>Backhaul!K67</f>
        <v>0</v>
      </c>
      <c r="L161" s="210">
        <f>Backhaul!L67</f>
        <v>0</v>
      </c>
      <c r="M161" s="210">
        <f>Backhaul!M67</f>
        <v>0</v>
      </c>
      <c r="O161" s="139" t="str">
        <f t="shared" si="329"/>
        <v>50 Gbps_10 km_QSFP28</v>
      </c>
      <c r="P161" s="210">
        <f>Backhaul!C92</f>
        <v>0</v>
      </c>
      <c r="Q161" s="210">
        <f>Backhaul!D92</f>
        <v>79113</v>
      </c>
      <c r="R161" s="210">
        <f>Backhaul!E92</f>
        <v>0</v>
      </c>
      <c r="S161" s="210">
        <f>Backhaul!F92</f>
        <v>0</v>
      </c>
      <c r="T161" s="210">
        <f>Backhaul!G92</f>
        <v>0</v>
      </c>
      <c r="U161" s="210">
        <f>Backhaul!H92</f>
        <v>0</v>
      </c>
      <c r="V161" s="210">
        <f>Backhaul!I92</f>
        <v>0</v>
      </c>
      <c r="W161" s="210">
        <f>Backhaul!J92</f>
        <v>0</v>
      </c>
      <c r="X161" s="210">
        <f>Backhaul!K92</f>
        <v>0</v>
      </c>
      <c r="Y161" s="210">
        <f>Backhaul!L92</f>
        <v>0</v>
      </c>
      <c r="Z161" s="210">
        <f>Backhaul!M92</f>
        <v>0</v>
      </c>
      <c r="AB161" s="139" t="str">
        <f t="shared" si="330"/>
        <v>50 Gbps_10 km_QSFP28</v>
      </c>
      <c r="AC161" s="210">
        <f>Backhaul!C42</f>
        <v>0</v>
      </c>
      <c r="AD161" s="210">
        <f>Backhaul!D42</f>
        <v>0</v>
      </c>
      <c r="AE161" s="210">
        <f>Backhaul!E42</f>
        <v>0</v>
      </c>
      <c r="AF161" s="210">
        <f>Backhaul!F42</f>
        <v>0</v>
      </c>
      <c r="AG161" s="210">
        <f>Backhaul!G42</f>
        <v>0</v>
      </c>
      <c r="AH161" s="210">
        <f>Backhaul!H42</f>
        <v>0</v>
      </c>
      <c r="AI161" s="210">
        <f>Backhaul!I42</f>
        <v>0</v>
      </c>
      <c r="AJ161" s="210">
        <f>Backhaul!J42</f>
        <v>0</v>
      </c>
      <c r="AK161" s="210">
        <f>Backhaul!K42</f>
        <v>0</v>
      </c>
      <c r="AL161" s="210">
        <f>Backhaul!L42</f>
        <v>0</v>
      </c>
      <c r="AM161" s="210">
        <f>Backhaul!M42</f>
        <v>0</v>
      </c>
      <c r="AO161" s="139" t="str">
        <f t="shared" si="331"/>
        <v>50 Gbps_10 km_QSFP28</v>
      </c>
      <c r="AP161" s="210">
        <f>Backhaul!C117</f>
        <v>0</v>
      </c>
      <c r="AQ161" s="210">
        <f>Backhaul!D117</f>
        <v>0</v>
      </c>
      <c r="AR161" s="210">
        <f>Backhaul!E117</f>
        <v>0</v>
      </c>
      <c r="AS161" s="210">
        <f>Backhaul!F117</f>
        <v>0</v>
      </c>
      <c r="AT161" s="210">
        <f>Backhaul!G117</f>
        <v>0</v>
      </c>
      <c r="AU161" s="210">
        <f>Backhaul!H117</f>
        <v>0</v>
      </c>
      <c r="AV161" s="210">
        <f>Backhaul!I117</f>
        <v>0</v>
      </c>
      <c r="AW161" s="210">
        <f>Backhaul!J117</f>
        <v>0</v>
      </c>
      <c r="AX161" s="210">
        <f>Backhaul!K117</f>
        <v>0</v>
      </c>
      <c r="AY161" s="210">
        <f>Backhaul!L117</f>
        <v>0</v>
      </c>
      <c r="AZ161" s="210">
        <f>Backhaul!M117</f>
        <v>0</v>
      </c>
      <c r="BB161" s="139" t="str">
        <f t="shared" si="332"/>
        <v>50 Gbps_10 km_QSFP28</v>
      </c>
      <c r="BC161" s="210">
        <f>Backhaul!C142</f>
        <v>0</v>
      </c>
      <c r="BD161" s="210">
        <f>Backhaul!D142</f>
        <v>0</v>
      </c>
      <c r="BE161" s="210">
        <f>Backhaul!E142</f>
        <v>0</v>
      </c>
      <c r="BF161" s="210">
        <f>Backhaul!F142</f>
        <v>0</v>
      </c>
      <c r="BG161" s="210">
        <f>Backhaul!G142</f>
        <v>0</v>
      </c>
      <c r="BH161" s="210">
        <f>Backhaul!H142</f>
        <v>0</v>
      </c>
      <c r="BI161" s="210">
        <f>Backhaul!I142</f>
        <v>0</v>
      </c>
      <c r="BJ161" s="210">
        <f>Backhaul!J142</f>
        <v>0</v>
      </c>
      <c r="BK161" s="210">
        <f>Backhaul!K142</f>
        <v>0</v>
      </c>
      <c r="BL161" s="210">
        <f>Backhaul!L142</f>
        <v>0</v>
      </c>
      <c r="BM161" s="210">
        <f>Backhaul!M142</f>
        <v>0</v>
      </c>
      <c r="BO161" s="139" t="str">
        <f t="shared" si="333"/>
        <v>50 Gbps_10 km_QSFP28</v>
      </c>
      <c r="BP161" s="272"/>
      <c r="BQ161" s="272"/>
      <c r="BR161" s="272"/>
      <c r="BS161" s="272"/>
      <c r="BT161" s="272"/>
      <c r="BU161" s="272"/>
      <c r="BV161" s="272"/>
      <c r="BW161" s="272"/>
      <c r="BX161" s="272"/>
      <c r="BY161" s="272"/>
      <c r="BZ161" s="272"/>
      <c r="CB161" s="139" t="str">
        <f t="shared" si="334"/>
        <v>50 Gbps_10 km_QSFP28</v>
      </c>
      <c r="CC161" s="272"/>
      <c r="CD161" s="272"/>
      <c r="CE161" s="272"/>
      <c r="CF161" s="272"/>
      <c r="CG161" s="272"/>
      <c r="CH161" s="272"/>
      <c r="CI161" s="272"/>
      <c r="CJ161" s="272"/>
      <c r="CK161" s="272"/>
      <c r="CL161" s="272"/>
      <c r="CM161" s="272"/>
      <c r="CN161" s="214"/>
      <c r="CP161" s="270"/>
      <c r="CQ161" s="270"/>
      <c r="CR161" s="301"/>
      <c r="CS161" s="293">
        <v>1</v>
      </c>
      <c r="CT161" s="265">
        <v>1</v>
      </c>
      <c r="CU161" s="300">
        <v>1</v>
      </c>
      <c r="CV161" s="293"/>
      <c r="CW161" s="293">
        <v>2</v>
      </c>
      <c r="CX161" s="279">
        <v>1</v>
      </c>
      <c r="CY161" s="284"/>
      <c r="CZ161" s="270"/>
      <c r="DA161" s="278"/>
      <c r="DB161" s="284"/>
      <c r="DC161" s="270"/>
      <c r="DD161" s="301"/>
      <c r="DE161" s="295"/>
      <c r="DF161" s="270"/>
      <c r="DG161" s="278"/>
      <c r="DH161" s="284"/>
      <c r="DI161" s="270"/>
      <c r="DJ161" s="270"/>
      <c r="DL161" s="139" t="str">
        <f t="shared" si="451"/>
        <v>50 Gbps_10 km_QSFP28</v>
      </c>
      <c r="DM161" s="210">
        <f t="shared" si="335"/>
        <v>0</v>
      </c>
      <c r="DN161" s="210">
        <f t="shared" si="336"/>
        <v>79113</v>
      </c>
      <c r="DO161" s="210">
        <f t="shared" si="337"/>
        <v>0</v>
      </c>
      <c r="DP161" s="210">
        <f t="shared" si="338"/>
        <v>0</v>
      </c>
      <c r="DQ161" s="210">
        <f t="shared" si="339"/>
        <v>0</v>
      </c>
      <c r="DR161" s="210">
        <f t="shared" si="340"/>
        <v>0</v>
      </c>
      <c r="DS161" s="210">
        <f t="shared" si="341"/>
        <v>0</v>
      </c>
      <c r="DT161" s="210">
        <f t="shared" si="342"/>
        <v>0</v>
      </c>
      <c r="DU161" s="210">
        <f t="shared" si="343"/>
        <v>0</v>
      </c>
      <c r="DV161" s="210">
        <f t="shared" si="344"/>
        <v>0</v>
      </c>
      <c r="DW161" s="210">
        <f t="shared" si="345"/>
        <v>0</v>
      </c>
      <c r="DY161" s="139" t="str">
        <f t="shared" si="452"/>
        <v>50 Gbps_10 km_QSFP28</v>
      </c>
      <c r="DZ161" s="210">
        <f t="shared" si="346"/>
        <v>0</v>
      </c>
      <c r="EA161" s="210">
        <f t="shared" si="347"/>
        <v>0</v>
      </c>
      <c r="EB161" s="210">
        <f t="shared" si="348"/>
        <v>0</v>
      </c>
      <c r="EC161" s="210">
        <f t="shared" si="349"/>
        <v>0</v>
      </c>
      <c r="ED161" s="210">
        <f t="shared" si="350"/>
        <v>0</v>
      </c>
      <c r="EE161" s="210">
        <f t="shared" si="351"/>
        <v>0</v>
      </c>
      <c r="EF161" s="210">
        <f t="shared" si="352"/>
        <v>0</v>
      </c>
      <c r="EG161" s="210">
        <f t="shared" si="353"/>
        <v>0</v>
      </c>
      <c r="EH161" s="210">
        <f t="shared" si="354"/>
        <v>0</v>
      </c>
      <c r="EI161" s="210">
        <f t="shared" si="355"/>
        <v>0</v>
      </c>
      <c r="EJ161" s="210">
        <f t="shared" si="356"/>
        <v>0</v>
      </c>
      <c r="EL161" s="139" t="str">
        <f t="shared" si="453"/>
        <v>50 Gbps_10 km_QSFP28</v>
      </c>
      <c r="EM161" s="210">
        <f t="shared" si="357"/>
        <v>0</v>
      </c>
      <c r="EN161" s="210">
        <f t="shared" si="358"/>
        <v>79113</v>
      </c>
      <c r="EO161" s="210">
        <f t="shared" si="359"/>
        <v>0</v>
      </c>
      <c r="EP161" s="210">
        <f t="shared" si="360"/>
        <v>0</v>
      </c>
      <c r="EQ161" s="210">
        <f t="shared" si="361"/>
        <v>0</v>
      </c>
      <c r="ER161" s="210">
        <f t="shared" si="362"/>
        <v>0</v>
      </c>
      <c r="ES161" s="210">
        <f t="shared" si="363"/>
        <v>0</v>
      </c>
      <c r="ET161" s="210">
        <f t="shared" si="364"/>
        <v>0</v>
      </c>
      <c r="EU161" s="210">
        <f t="shared" si="365"/>
        <v>0</v>
      </c>
      <c r="EV161" s="210">
        <f t="shared" si="366"/>
        <v>0</v>
      </c>
      <c r="EW161" s="210">
        <f t="shared" si="367"/>
        <v>0</v>
      </c>
      <c r="EY161" s="139" t="str">
        <f t="shared" si="368"/>
        <v>50 Gbps_10 km_QSFP28</v>
      </c>
      <c r="EZ161" s="210">
        <f t="shared" ref="EZ161:EZ192" si="457">$CR161*C161+$CU161*P161+$CX161*AC161+$DA161*AP161+$DD161*BC161</f>
        <v>0</v>
      </c>
      <c r="FA161" s="210">
        <f t="shared" ref="FA161:FA192" si="458">$CR161*D161+$CU161*Q161+$CX161*AD161+$DA161*AQ161+$DD161*BD161</f>
        <v>79113</v>
      </c>
      <c r="FB161" s="210">
        <f t="shared" ref="FB161:FB192" si="459">$CR161*E161+$CU161*R161+$CX161*AE161+$DA161*AR161+$DD161*BE161</f>
        <v>0</v>
      </c>
      <c r="FC161" s="210">
        <f t="shared" ref="FC161:FC192" si="460">$CR161*F161+$CU161*S161+$CX161*AF161+$DA161*AS161+$DD161*BF161</f>
        <v>0</v>
      </c>
      <c r="FD161" s="210">
        <f t="shared" ref="FD161:FD192" si="461">$CR161*G161+$CU161*T161+$CX161*AG161+$DA161*AT161+$DD161*BG161</f>
        <v>0</v>
      </c>
      <c r="FE161" s="210">
        <f t="shared" ref="FE161:FE192" si="462">$CR161*H161+$CU161*U161+$CX161*AH161+$DA161*AU161+$DD161*BH161</f>
        <v>0</v>
      </c>
      <c r="FF161" s="210">
        <f t="shared" ref="FF161:FF192" si="463">$CR161*I161+$CU161*V161+$CX161*AI161+$DA161*AV161+$DD161*BI161</f>
        <v>0</v>
      </c>
      <c r="FG161" s="210">
        <f t="shared" ref="FG161:FG192" si="464">$CR161*J161+$CU161*W161+$CX161*AJ161+$DA161*AW161+$DD161*BJ161</f>
        <v>0</v>
      </c>
      <c r="FH161" s="210">
        <f t="shared" ref="FH161:FH192" si="465">$CR161*K161+$CU161*X161+$CX161*AK161+$DA161*AX161+$DD161*BK161</f>
        <v>0</v>
      </c>
      <c r="FI161" s="210">
        <f t="shared" ref="FI161:FI192" si="466">$CR161*L161+$CU161*Y161+$CX161*AL161+$DA161*AY161+$DD161*BL161</f>
        <v>0</v>
      </c>
      <c r="FJ161" s="210">
        <f t="shared" ref="FJ161:FJ192" si="467">$CR161*M161+$CU161*Z161+$CX161*AM161+$DA161*AZ161+$DD161*BM161</f>
        <v>0</v>
      </c>
      <c r="FL161" s="139" t="str">
        <f t="shared" si="454"/>
        <v>50 Gbps_10 km_QSFP28</v>
      </c>
      <c r="FM161" s="233">
        <f t="shared" si="369"/>
        <v>0</v>
      </c>
      <c r="FN161" s="233">
        <f t="shared" si="370"/>
        <v>0.23733899999999999</v>
      </c>
      <c r="FO161" s="233">
        <f t="shared" si="371"/>
        <v>0</v>
      </c>
      <c r="FP161" s="233">
        <f t="shared" si="372"/>
        <v>0</v>
      </c>
      <c r="FQ161" s="233">
        <f t="shared" si="373"/>
        <v>0</v>
      </c>
      <c r="FR161" s="233">
        <f t="shared" si="374"/>
        <v>0</v>
      </c>
      <c r="FS161" s="233">
        <f t="shared" si="375"/>
        <v>0</v>
      </c>
      <c r="FT161" s="233">
        <f t="shared" si="376"/>
        <v>0</v>
      </c>
      <c r="FU161" s="233">
        <f t="shared" si="377"/>
        <v>0</v>
      </c>
      <c r="FV161" s="233">
        <f t="shared" si="378"/>
        <v>0</v>
      </c>
      <c r="FW161" s="233">
        <f t="shared" si="379"/>
        <v>0</v>
      </c>
      <c r="FY161" s="139" t="str">
        <f t="shared" si="455"/>
        <v>50 Gbps_10 km_QSFP28</v>
      </c>
      <c r="FZ161" s="233">
        <f t="shared" si="380"/>
        <v>0</v>
      </c>
      <c r="GA161" s="233">
        <f t="shared" si="381"/>
        <v>0</v>
      </c>
      <c r="GB161" s="233">
        <f t="shared" si="382"/>
        <v>0</v>
      </c>
      <c r="GC161" s="233">
        <f t="shared" si="383"/>
        <v>0</v>
      </c>
      <c r="GD161" s="233">
        <f t="shared" si="384"/>
        <v>0</v>
      </c>
      <c r="GE161" s="233">
        <f t="shared" si="385"/>
        <v>0</v>
      </c>
      <c r="GF161" s="233">
        <f t="shared" si="386"/>
        <v>0</v>
      </c>
      <c r="GG161" s="233">
        <f t="shared" si="387"/>
        <v>0</v>
      </c>
      <c r="GH161" s="233">
        <f t="shared" si="388"/>
        <v>0</v>
      </c>
      <c r="GI161" s="233">
        <f t="shared" si="389"/>
        <v>0</v>
      </c>
      <c r="GJ161" s="233">
        <f t="shared" si="390"/>
        <v>0</v>
      </c>
      <c r="GL161" s="139" t="str">
        <f t="shared" si="456"/>
        <v>50 Gbps_10 km_QSFP28</v>
      </c>
      <c r="GM161" s="310">
        <f t="shared" si="391"/>
        <v>0</v>
      </c>
      <c r="GN161" s="310">
        <f t="shared" si="392"/>
        <v>0.395565</v>
      </c>
      <c r="GO161" s="310">
        <f t="shared" si="393"/>
        <v>0</v>
      </c>
      <c r="GP161" s="310">
        <f t="shared" si="394"/>
        <v>0</v>
      </c>
      <c r="GQ161" s="310">
        <f t="shared" si="395"/>
        <v>0</v>
      </c>
      <c r="GR161" s="310">
        <f t="shared" si="396"/>
        <v>0</v>
      </c>
      <c r="GS161" s="310">
        <f t="shared" si="397"/>
        <v>0</v>
      </c>
      <c r="GT161" s="310">
        <f t="shared" si="398"/>
        <v>0</v>
      </c>
      <c r="GU161" s="310">
        <f t="shared" si="399"/>
        <v>0</v>
      </c>
      <c r="GV161" s="310">
        <f t="shared" si="400"/>
        <v>0</v>
      </c>
      <c r="GW161" s="310">
        <f t="shared" si="401"/>
        <v>0</v>
      </c>
      <c r="GY161" s="139" t="str">
        <f t="shared" si="402"/>
        <v>50 Gbps_10 km_QSFP28</v>
      </c>
      <c r="GZ161" s="310" t="str">
        <f>IF(EZ161=0,"",($HE$5*10^-6*Backhaul!P170*'Lenses &amp; detectors'!EZ161))</f>
        <v/>
      </c>
      <c r="HA161" s="310">
        <f>IF(FA161=0,"",($HE$5*10^-6*Backhaul!Q170*'Lenses &amp; detectors'!FA161))</f>
        <v>2.2889078227705548</v>
      </c>
      <c r="HB161" s="310" t="str">
        <f>IF(FB161=0,"",($HE$5*10^-6*Backhaul!R170*'Lenses &amp; detectors'!FB161))</f>
        <v/>
      </c>
      <c r="HC161" s="310" t="str">
        <f>IF(FC161=0,"",($HE$5*10^-6*Backhaul!S170*'Lenses &amp; detectors'!FC161))</f>
        <v/>
      </c>
      <c r="HD161" s="310" t="str">
        <f>IF(FD161=0,"",($HE$5*10^-6*Backhaul!T170*'Lenses &amp; detectors'!FD161))</f>
        <v/>
      </c>
      <c r="HE161" s="310" t="str">
        <f>IF(FE161=0,"",($HE$5*10^-6*Backhaul!U170*'Lenses &amp; detectors'!FE161))</f>
        <v/>
      </c>
      <c r="HF161" s="310" t="str">
        <f>IF(FF161=0,"",($HE$5*10^-6*Backhaul!V170*'Lenses &amp; detectors'!FF161))</f>
        <v/>
      </c>
      <c r="HG161" s="310" t="str">
        <f>IF(FG161=0,"",($HE$5*10^-6*Backhaul!W170*'Lenses &amp; detectors'!FG161))</f>
        <v/>
      </c>
      <c r="HH161" s="310" t="str">
        <f>IF(FH161=0,"",($HE$5*10^-6*Backhaul!X170*'Lenses &amp; detectors'!FH161))</f>
        <v/>
      </c>
      <c r="HI161" s="310" t="str">
        <f>IF(FI161=0,"",($HE$5*10^-6*Backhaul!Y170*'Lenses &amp; detectors'!FI161))</f>
        <v/>
      </c>
      <c r="HJ161" s="310" t="str">
        <f>IF(FJ161=0,"",($HE$5*10^-6*Backhaul!Z170*'Lenses &amp; detectors'!FJ161))</f>
        <v/>
      </c>
      <c r="HL161" s="139" t="str">
        <f t="shared" si="403"/>
        <v>50 Gbps_10 km_QSFP28</v>
      </c>
      <c r="HM161" s="233" t="str">
        <f t="shared" si="404"/>
        <v/>
      </c>
      <c r="HN161" s="233">
        <f t="shared" si="405"/>
        <v>3</v>
      </c>
      <c r="HO161" s="233" t="str">
        <f t="shared" si="406"/>
        <v/>
      </c>
      <c r="HP161" s="233" t="str">
        <f t="shared" si="407"/>
        <v/>
      </c>
      <c r="HQ161" s="233" t="str">
        <f t="shared" si="408"/>
        <v/>
      </c>
      <c r="HR161" s="233" t="str">
        <f t="shared" si="409"/>
        <v/>
      </c>
      <c r="HS161" s="233" t="str">
        <f t="shared" si="410"/>
        <v/>
      </c>
      <c r="HT161" s="233" t="str">
        <f t="shared" si="411"/>
        <v/>
      </c>
      <c r="HU161" s="233" t="str">
        <f t="shared" si="412"/>
        <v/>
      </c>
      <c r="HV161" s="233" t="str">
        <f t="shared" si="413"/>
        <v/>
      </c>
      <c r="HW161" s="233" t="str">
        <f t="shared" si="414"/>
        <v/>
      </c>
      <c r="HY161" s="139" t="str">
        <f t="shared" si="415"/>
        <v>50 Gbps_10 km_QSFP28</v>
      </c>
      <c r="HZ161" s="233" t="str">
        <f t="shared" si="416"/>
        <v/>
      </c>
      <c r="IA161" s="233" t="str">
        <f t="shared" si="417"/>
        <v/>
      </c>
      <c r="IB161" s="233" t="str">
        <f t="shared" si="418"/>
        <v/>
      </c>
      <c r="IC161" s="233" t="str">
        <f t="shared" si="419"/>
        <v/>
      </c>
      <c r="ID161" s="233" t="str">
        <f t="shared" si="420"/>
        <v/>
      </c>
      <c r="IE161" s="233" t="str">
        <f t="shared" si="421"/>
        <v/>
      </c>
      <c r="IF161" s="233" t="str">
        <f t="shared" si="422"/>
        <v/>
      </c>
      <c r="IG161" s="233" t="str">
        <f t="shared" si="423"/>
        <v/>
      </c>
      <c r="IH161" s="233" t="str">
        <f t="shared" si="424"/>
        <v/>
      </c>
      <c r="II161" s="233" t="str">
        <f t="shared" si="425"/>
        <v/>
      </c>
      <c r="IJ161" s="233" t="str">
        <f t="shared" si="426"/>
        <v/>
      </c>
      <c r="IL161" s="139" t="str">
        <f t="shared" si="427"/>
        <v>50 Gbps_10 km_QSFP28</v>
      </c>
      <c r="IM161" s="233" t="str">
        <f t="shared" si="428"/>
        <v/>
      </c>
      <c r="IN161" s="233">
        <f t="shared" si="429"/>
        <v>5</v>
      </c>
      <c r="IO161" s="233" t="str">
        <f t="shared" si="430"/>
        <v/>
      </c>
      <c r="IP161" s="233" t="str">
        <f t="shared" si="431"/>
        <v/>
      </c>
      <c r="IQ161" s="233" t="str">
        <f t="shared" si="432"/>
        <v/>
      </c>
      <c r="IR161" s="233" t="str">
        <f t="shared" si="433"/>
        <v/>
      </c>
      <c r="IS161" s="233" t="str">
        <f t="shared" si="434"/>
        <v/>
      </c>
      <c r="IT161" s="233" t="str">
        <f t="shared" si="435"/>
        <v/>
      </c>
      <c r="IU161" s="233" t="str">
        <f t="shared" si="436"/>
        <v/>
      </c>
      <c r="IV161" s="233" t="str">
        <f t="shared" si="437"/>
        <v/>
      </c>
      <c r="IW161" s="233" t="str">
        <f t="shared" si="438"/>
        <v/>
      </c>
      <c r="IY161" s="139" t="str">
        <f t="shared" si="439"/>
        <v>50 Gbps_10 km_QSFP28</v>
      </c>
      <c r="IZ161" s="233" t="str">
        <f t="shared" si="440"/>
        <v/>
      </c>
      <c r="JA161" s="233">
        <f t="shared" si="441"/>
        <v>28.932132807131001</v>
      </c>
      <c r="JB161" s="233" t="str">
        <f t="shared" si="442"/>
        <v/>
      </c>
      <c r="JC161" s="233" t="str">
        <f t="shared" si="443"/>
        <v/>
      </c>
      <c r="JD161" s="233" t="str">
        <f t="shared" si="444"/>
        <v/>
      </c>
      <c r="JE161" s="233" t="str">
        <f t="shared" si="445"/>
        <v/>
      </c>
      <c r="JF161" s="233" t="str">
        <f t="shared" si="446"/>
        <v/>
      </c>
      <c r="JG161" s="233" t="str">
        <f t="shared" si="447"/>
        <v/>
      </c>
      <c r="JH161" s="233" t="str">
        <f t="shared" si="448"/>
        <v/>
      </c>
      <c r="JI161" s="233" t="str">
        <f t="shared" si="449"/>
        <v/>
      </c>
      <c r="JJ161" s="233" t="str">
        <f t="shared" si="450"/>
        <v/>
      </c>
    </row>
    <row r="162" spans="1:270">
      <c r="A162" s="218" t="s">
        <v>116</v>
      </c>
      <c r="B162" s="139" t="str">
        <f>'DML EML split'!B162</f>
        <v>50 Gbps_40 km_QSFP28</v>
      </c>
      <c r="C162" s="210">
        <f>Backhaul!C68</f>
        <v>0</v>
      </c>
      <c r="D162" s="210">
        <f>Backhaul!D68</f>
        <v>0</v>
      </c>
      <c r="E162" s="210">
        <f>Backhaul!E68</f>
        <v>0</v>
      </c>
      <c r="F162" s="210">
        <f>Backhaul!F68</f>
        <v>0</v>
      </c>
      <c r="G162" s="210">
        <f>Backhaul!G68</f>
        <v>0</v>
      </c>
      <c r="H162" s="210">
        <f>Backhaul!H68</f>
        <v>0</v>
      </c>
      <c r="I162" s="210">
        <f>Backhaul!I68</f>
        <v>0</v>
      </c>
      <c r="J162" s="210">
        <f>Backhaul!J68</f>
        <v>0</v>
      </c>
      <c r="K162" s="210">
        <f>Backhaul!K68</f>
        <v>0</v>
      </c>
      <c r="L162" s="210">
        <f>Backhaul!L68</f>
        <v>0</v>
      </c>
      <c r="M162" s="210">
        <f>Backhaul!M68</f>
        <v>0</v>
      </c>
      <c r="O162" s="139" t="str">
        <f t="shared" si="329"/>
        <v>50 Gbps_40 km_QSFP28</v>
      </c>
      <c r="P162" s="210">
        <f>Backhaul!C93</f>
        <v>0</v>
      </c>
      <c r="Q162" s="210">
        <f>Backhaul!D93</f>
        <v>31781</v>
      </c>
      <c r="R162" s="210">
        <f>Backhaul!E93</f>
        <v>0</v>
      </c>
      <c r="S162" s="210">
        <f>Backhaul!F93</f>
        <v>0</v>
      </c>
      <c r="T162" s="210">
        <f>Backhaul!G93</f>
        <v>0</v>
      </c>
      <c r="U162" s="210">
        <f>Backhaul!H93</f>
        <v>0</v>
      </c>
      <c r="V162" s="210">
        <f>Backhaul!I93</f>
        <v>0</v>
      </c>
      <c r="W162" s="210">
        <f>Backhaul!J93</f>
        <v>0</v>
      </c>
      <c r="X162" s="210">
        <f>Backhaul!K93</f>
        <v>0</v>
      </c>
      <c r="Y162" s="210">
        <f>Backhaul!L93</f>
        <v>0</v>
      </c>
      <c r="Z162" s="210">
        <f>Backhaul!M93</f>
        <v>0</v>
      </c>
      <c r="AB162" s="139" t="str">
        <f t="shared" si="330"/>
        <v>50 Gbps_40 km_QSFP28</v>
      </c>
      <c r="AC162" s="210">
        <f>Backhaul!C43</f>
        <v>0</v>
      </c>
      <c r="AD162" s="210">
        <f>Backhaul!D43</f>
        <v>0</v>
      </c>
      <c r="AE162" s="210">
        <f>Backhaul!E43</f>
        <v>0</v>
      </c>
      <c r="AF162" s="210">
        <f>Backhaul!F43</f>
        <v>0</v>
      </c>
      <c r="AG162" s="210">
        <f>Backhaul!G43</f>
        <v>0</v>
      </c>
      <c r="AH162" s="210">
        <f>Backhaul!H43</f>
        <v>0</v>
      </c>
      <c r="AI162" s="210">
        <f>Backhaul!I43</f>
        <v>0</v>
      </c>
      <c r="AJ162" s="210">
        <f>Backhaul!J43</f>
        <v>0</v>
      </c>
      <c r="AK162" s="210">
        <f>Backhaul!K43</f>
        <v>0</v>
      </c>
      <c r="AL162" s="210">
        <f>Backhaul!L43</f>
        <v>0</v>
      </c>
      <c r="AM162" s="210">
        <f>Backhaul!M43</f>
        <v>0</v>
      </c>
      <c r="AO162" s="139" t="str">
        <f t="shared" si="331"/>
        <v>50 Gbps_40 km_QSFP28</v>
      </c>
      <c r="AP162" s="210">
        <f>Backhaul!C118</f>
        <v>0</v>
      </c>
      <c r="AQ162" s="210">
        <f>Backhaul!D118</f>
        <v>0</v>
      </c>
      <c r="AR162" s="210">
        <f>Backhaul!E118</f>
        <v>0</v>
      </c>
      <c r="AS162" s="210">
        <f>Backhaul!F118</f>
        <v>0</v>
      </c>
      <c r="AT162" s="210">
        <f>Backhaul!G118</f>
        <v>0</v>
      </c>
      <c r="AU162" s="210">
        <f>Backhaul!H118</f>
        <v>0</v>
      </c>
      <c r="AV162" s="210">
        <f>Backhaul!I118</f>
        <v>0</v>
      </c>
      <c r="AW162" s="210">
        <f>Backhaul!J118</f>
        <v>0</v>
      </c>
      <c r="AX162" s="210">
        <f>Backhaul!K118</f>
        <v>0</v>
      </c>
      <c r="AY162" s="210">
        <f>Backhaul!L118</f>
        <v>0</v>
      </c>
      <c r="AZ162" s="210">
        <f>Backhaul!M118</f>
        <v>0</v>
      </c>
      <c r="BB162" s="139" t="str">
        <f t="shared" si="332"/>
        <v>50 Gbps_40 km_QSFP28</v>
      </c>
      <c r="BC162" s="210">
        <f>Backhaul!C143</f>
        <v>0</v>
      </c>
      <c r="BD162" s="210">
        <f>Backhaul!D143</f>
        <v>0</v>
      </c>
      <c r="BE162" s="210">
        <f>Backhaul!E143</f>
        <v>0</v>
      </c>
      <c r="BF162" s="210">
        <f>Backhaul!F143</f>
        <v>0</v>
      </c>
      <c r="BG162" s="210">
        <f>Backhaul!G143</f>
        <v>0</v>
      </c>
      <c r="BH162" s="210">
        <f>Backhaul!H143</f>
        <v>0</v>
      </c>
      <c r="BI162" s="210">
        <f>Backhaul!I143</f>
        <v>0</v>
      </c>
      <c r="BJ162" s="210">
        <f>Backhaul!J143</f>
        <v>0</v>
      </c>
      <c r="BK162" s="210">
        <f>Backhaul!K143</f>
        <v>0</v>
      </c>
      <c r="BL162" s="210">
        <f>Backhaul!L143</f>
        <v>0</v>
      </c>
      <c r="BM162" s="210">
        <f>Backhaul!M143</f>
        <v>0</v>
      </c>
      <c r="BO162" s="139" t="str">
        <f t="shared" si="333"/>
        <v>50 Gbps_40 km_QSFP28</v>
      </c>
      <c r="BP162" s="272"/>
      <c r="BQ162" s="272"/>
      <c r="BR162" s="272"/>
      <c r="BS162" s="272"/>
      <c r="BT162" s="272"/>
      <c r="BU162" s="272"/>
      <c r="BV162" s="272"/>
      <c r="BW162" s="272"/>
      <c r="BX162" s="272"/>
      <c r="BY162" s="272"/>
      <c r="BZ162" s="272"/>
      <c r="CB162" s="139" t="str">
        <f t="shared" si="334"/>
        <v>50 Gbps_40 km_QSFP28</v>
      </c>
      <c r="CC162" s="272"/>
      <c r="CD162" s="272"/>
      <c r="CE162" s="272"/>
      <c r="CF162" s="272"/>
      <c r="CG162" s="272"/>
      <c r="CH162" s="272"/>
      <c r="CI162" s="272"/>
      <c r="CJ162" s="272"/>
      <c r="CK162" s="272"/>
      <c r="CL162" s="272"/>
      <c r="CM162" s="272"/>
      <c r="CN162" s="214"/>
      <c r="CP162" s="270"/>
      <c r="CQ162" s="270"/>
      <c r="CR162" s="301"/>
      <c r="CS162" s="293">
        <v>1</v>
      </c>
      <c r="CT162" s="265">
        <v>1</v>
      </c>
      <c r="CU162" s="300">
        <v>1</v>
      </c>
      <c r="CV162" s="293"/>
      <c r="CW162" s="293">
        <v>2</v>
      </c>
      <c r="CX162" s="279">
        <v>1</v>
      </c>
      <c r="CY162" s="284"/>
      <c r="CZ162" s="270"/>
      <c r="DA162" s="278"/>
      <c r="DB162" s="284"/>
      <c r="DC162" s="270"/>
      <c r="DD162" s="301"/>
      <c r="DE162" s="295"/>
      <c r="DF162" s="270"/>
      <c r="DG162" s="278"/>
      <c r="DH162" s="284"/>
      <c r="DI162" s="270"/>
      <c r="DJ162" s="270"/>
      <c r="DL162" s="139" t="str">
        <f t="shared" si="451"/>
        <v>50 Gbps_40 km_QSFP28</v>
      </c>
      <c r="DM162" s="210">
        <f t="shared" si="335"/>
        <v>0</v>
      </c>
      <c r="DN162" s="210">
        <f t="shared" si="336"/>
        <v>31781</v>
      </c>
      <c r="DO162" s="210">
        <f t="shared" si="337"/>
        <v>0</v>
      </c>
      <c r="DP162" s="210">
        <f t="shared" si="338"/>
        <v>0</v>
      </c>
      <c r="DQ162" s="210">
        <f t="shared" si="339"/>
        <v>0</v>
      </c>
      <c r="DR162" s="210">
        <f t="shared" si="340"/>
        <v>0</v>
      </c>
      <c r="DS162" s="210">
        <f t="shared" si="341"/>
        <v>0</v>
      </c>
      <c r="DT162" s="210">
        <f t="shared" si="342"/>
        <v>0</v>
      </c>
      <c r="DU162" s="210">
        <f t="shared" si="343"/>
        <v>0</v>
      </c>
      <c r="DV162" s="210">
        <f t="shared" si="344"/>
        <v>0</v>
      </c>
      <c r="DW162" s="210">
        <f t="shared" si="345"/>
        <v>0</v>
      </c>
      <c r="DY162" s="139" t="str">
        <f t="shared" si="452"/>
        <v>50 Gbps_40 km_QSFP28</v>
      </c>
      <c r="DZ162" s="210">
        <f t="shared" si="346"/>
        <v>0</v>
      </c>
      <c r="EA162" s="210">
        <f t="shared" si="347"/>
        <v>0</v>
      </c>
      <c r="EB162" s="210">
        <f t="shared" si="348"/>
        <v>0</v>
      </c>
      <c r="EC162" s="210">
        <f t="shared" si="349"/>
        <v>0</v>
      </c>
      <c r="ED162" s="210">
        <f t="shared" si="350"/>
        <v>0</v>
      </c>
      <c r="EE162" s="210">
        <f t="shared" si="351"/>
        <v>0</v>
      </c>
      <c r="EF162" s="210">
        <f t="shared" si="352"/>
        <v>0</v>
      </c>
      <c r="EG162" s="210">
        <f t="shared" si="353"/>
        <v>0</v>
      </c>
      <c r="EH162" s="210">
        <f t="shared" si="354"/>
        <v>0</v>
      </c>
      <c r="EI162" s="210">
        <f t="shared" si="355"/>
        <v>0</v>
      </c>
      <c r="EJ162" s="210">
        <f t="shared" si="356"/>
        <v>0</v>
      </c>
      <c r="EL162" s="139" t="str">
        <f t="shared" si="453"/>
        <v>50 Gbps_40 km_QSFP28</v>
      </c>
      <c r="EM162" s="210">
        <f t="shared" si="357"/>
        <v>0</v>
      </c>
      <c r="EN162" s="210">
        <f t="shared" si="358"/>
        <v>31781</v>
      </c>
      <c r="EO162" s="210">
        <f t="shared" si="359"/>
        <v>0</v>
      </c>
      <c r="EP162" s="210">
        <f t="shared" si="360"/>
        <v>0</v>
      </c>
      <c r="EQ162" s="210">
        <f t="shared" si="361"/>
        <v>0</v>
      </c>
      <c r="ER162" s="210">
        <f t="shared" si="362"/>
        <v>0</v>
      </c>
      <c r="ES162" s="210">
        <f t="shared" si="363"/>
        <v>0</v>
      </c>
      <c r="ET162" s="210">
        <f t="shared" si="364"/>
        <v>0</v>
      </c>
      <c r="EU162" s="210">
        <f t="shared" si="365"/>
        <v>0</v>
      </c>
      <c r="EV162" s="210">
        <f t="shared" si="366"/>
        <v>0</v>
      </c>
      <c r="EW162" s="210">
        <f t="shared" si="367"/>
        <v>0</v>
      </c>
      <c r="EY162" s="139" t="str">
        <f t="shared" si="368"/>
        <v>50 Gbps_40 km_QSFP28</v>
      </c>
      <c r="EZ162" s="210">
        <f t="shared" si="457"/>
        <v>0</v>
      </c>
      <c r="FA162" s="210">
        <f t="shared" si="458"/>
        <v>31781</v>
      </c>
      <c r="FB162" s="210">
        <f t="shared" si="459"/>
        <v>0</v>
      </c>
      <c r="FC162" s="210">
        <f t="shared" si="460"/>
        <v>0</v>
      </c>
      <c r="FD162" s="210">
        <f t="shared" si="461"/>
        <v>0</v>
      </c>
      <c r="FE162" s="210">
        <f t="shared" si="462"/>
        <v>0</v>
      </c>
      <c r="FF162" s="210">
        <f t="shared" si="463"/>
        <v>0</v>
      </c>
      <c r="FG162" s="210">
        <f t="shared" si="464"/>
        <v>0</v>
      </c>
      <c r="FH162" s="210">
        <f t="shared" si="465"/>
        <v>0</v>
      </c>
      <c r="FI162" s="210">
        <f t="shared" si="466"/>
        <v>0</v>
      </c>
      <c r="FJ162" s="210">
        <f t="shared" si="467"/>
        <v>0</v>
      </c>
      <c r="FL162" s="139" t="str">
        <f t="shared" si="454"/>
        <v>50 Gbps_40 km_QSFP28</v>
      </c>
      <c r="FM162" s="233">
        <f t="shared" si="369"/>
        <v>0</v>
      </c>
      <c r="FN162" s="233">
        <f t="shared" si="370"/>
        <v>9.5342999999999997E-2</v>
      </c>
      <c r="FO162" s="233">
        <f t="shared" si="371"/>
        <v>0</v>
      </c>
      <c r="FP162" s="233">
        <f t="shared" si="372"/>
        <v>0</v>
      </c>
      <c r="FQ162" s="233">
        <f t="shared" si="373"/>
        <v>0</v>
      </c>
      <c r="FR162" s="233">
        <f t="shared" si="374"/>
        <v>0</v>
      </c>
      <c r="FS162" s="233">
        <f t="shared" si="375"/>
        <v>0</v>
      </c>
      <c r="FT162" s="233">
        <f t="shared" si="376"/>
        <v>0</v>
      </c>
      <c r="FU162" s="233">
        <f t="shared" si="377"/>
        <v>0</v>
      </c>
      <c r="FV162" s="233">
        <f t="shared" si="378"/>
        <v>0</v>
      </c>
      <c r="FW162" s="233">
        <f t="shared" si="379"/>
        <v>0</v>
      </c>
      <c r="FY162" s="139" t="str">
        <f t="shared" si="455"/>
        <v>50 Gbps_40 km_QSFP28</v>
      </c>
      <c r="FZ162" s="233">
        <f t="shared" si="380"/>
        <v>0</v>
      </c>
      <c r="GA162" s="233">
        <f t="shared" si="381"/>
        <v>0</v>
      </c>
      <c r="GB162" s="233">
        <f t="shared" si="382"/>
        <v>0</v>
      </c>
      <c r="GC162" s="233">
        <f t="shared" si="383"/>
        <v>0</v>
      </c>
      <c r="GD162" s="233">
        <f t="shared" si="384"/>
        <v>0</v>
      </c>
      <c r="GE162" s="233">
        <f t="shared" si="385"/>
        <v>0</v>
      </c>
      <c r="GF162" s="233">
        <f t="shared" si="386"/>
        <v>0</v>
      </c>
      <c r="GG162" s="233">
        <f t="shared" si="387"/>
        <v>0</v>
      </c>
      <c r="GH162" s="233">
        <f t="shared" si="388"/>
        <v>0</v>
      </c>
      <c r="GI162" s="233">
        <f t="shared" si="389"/>
        <v>0</v>
      </c>
      <c r="GJ162" s="233">
        <f t="shared" si="390"/>
        <v>0</v>
      </c>
      <c r="GL162" s="139" t="str">
        <f t="shared" si="456"/>
        <v>50 Gbps_40 km_QSFP28</v>
      </c>
      <c r="GM162" s="310">
        <f t="shared" si="391"/>
        <v>0</v>
      </c>
      <c r="GN162" s="310">
        <f t="shared" si="392"/>
        <v>0.15890499999999999</v>
      </c>
      <c r="GO162" s="310">
        <f t="shared" si="393"/>
        <v>0</v>
      </c>
      <c r="GP162" s="310">
        <f t="shared" si="394"/>
        <v>0</v>
      </c>
      <c r="GQ162" s="310">
        <f t="shared" si="395"/>
        <v>0</v>
      </c>
      <c r="GR162" s="310">
        <f t="shared" si="396"/>
        <v>0</v>
      </c>
      <c r="GS162" s="310">
        <f t="shared" si="397"/>
        <v>0</v>
      </c>
      <c r="GT162" s="310">
        <f t="shared" si="398"/>
        <v>0</v>
      </c>
      <c r="GU162" s="310">
        <f t="shared" si="399"/>
        <v>0</v>
      </c>
      <c r="GV162" s="310">
        <f t="shared" si="400"/>
        <v>0</v>
      </c>
      <c r="GW162" s="310">
        <f t="shared" si="401"/>
        <v>0</v>
      </c>
      <c r="GY162" s="139" t="str">
        <f t="shared" si="402"/>
        <v>50 Gbps_40 km_QSFP28</v>
      </c>
      <c r="GZ162" s="310" t="str">
        <f>IF(EZ162=0,"",($HE$5*10^-6*Backhaul!P171*'Lenses &amp; detectors'!EZ162))</f>
        <v/>
      </c>
      <c r="HA162" s="310">
        <f>IF(FA162=0,"",($HE$5*10^-6*Backhaul!Q171*'Lenses &amp; detectors'!FA162))</f>
        <v>1.649314611126087</v>
      </c>
      <c r="HB162" s="310" t="str">
        <f>IF(FB162=0,"",($HE$5*10^-6*Backhaul!R171*'Lenses &amp; detectors'!FB162))</f>
        <v/>
      </c>
      <c r="HC162" s="310" t="str">
        <f>IF(FC162=0,"",($HE$5*10^-6*Backhaul!S171*'Lenses &amp; detectors'!FC162))</f>
        <v/>
      </c>
      <c r="HD162" s="310" t="str">
        <f>IF(FD162=0,"",($HE$5*10^-6*Backhaul!T171*'Lenses &amp; detectors'!FD162))</f>
        <v/>
      </c>
      <c r="HE162" s="310" t="str">
        <f>IF(FE162=0,"",($HE$5*10^-6*Backhaul!U171*'Lenses &amp; detectors'!FE162))</f>
        <v/>
      </c>
      <c r="HF162" s="310" t="str">
        <f>IF(FF162=0,"",($HE$5*10^-6*Backhaul!V171*'Lenses &amp; detectors'!FF162))</f>
        <v/>
      </c>
      <c r="HG162" s="310" t="str">
        <f>IF(FG162=0,"",($HE$5*10^-6*Backhaul!W171*'Lenses &amp; detectors'!FG162))</f>
        <v/>
      </c>
      <c r="HH162" s="310" t="str">
        <f>IF(FH162=0,"",($HE$5*10^-6*Backhaul!X171*'Lenses &amp; detectors'!FH162))</f>
        <v/>
      </c>
      <c r="HI162" s="310" t="str">
        <f>IF(FI162=0,"",($HE$5*10^-6*Backhaul!Y171*'Lenses &amp; detectors'!FI162))</f>
        <v/>
      </c>
      <c r="HJ162" s="310" t="str">
        <f>IF(FJ162=0,"",($HE$5*10^-6*Backhaul!Z171*'Lenses &amp; detectors'!FJ162))</f>
        <v/>
      </c>
      <c r="HL162" s="139" t="str">
        <f t="shared" si="403"/>
        <v>50 Gbps_40 km_QSFP28</v>
      </c>
      <c r="HM162" s="233" t="str">
        <f t="shared" si="404"/>
        <v/>
      </c>
      <c r="HN162" s="233">
        <f t="shared" si="405"/>
        <v>3</v>
      </c>
      <c r="HO162" s="233" t="str">
        <f t="shared" si="406"/>
        <v/>
      </c>
      <c r="HP162" s="233" t="str">
        <f t="shared" si="407"/>
        <v/>
      </c>
      <c r="HQ162" s="233" t="str">
        <f t="shared" si="408"/>
        <v/>
      </c>
      <c r="HR162" s="233" t="str">
        <f t="shared" si="409"/>
        <v/>
      </c>
      <c r="HS162" s="233" t="str">
        <f t="shared" si="410"/>
        <v/>
      </c>
      <c r="HT162" s="233" t="str">
        <f t="shared" si="411"/>
        <v/>
      </c>
      <c r="HU162" s="233" t="str">
        <f t="shared" si="412"/>
        <v/>
      </c>
      <c r="HV162" s="233" t="str">
        <f t="shared" si="413"/>
        <v/>
      </c>
      <c r="HW162" s="233" t="str">
        <f t="shared" si="414"/>
        <v/>
      </c>
      <c r="HY162" s="139" t="str">
        <f t="shared" si="415"/>
        <v>50 Gbps_40 km_QSFP28</v>
      </c>
      <c r="HZ162" s="233" t="str">
        <f t="shared" si="416"/>
        <v/>
      </c>
      <c r="IA162" s="233" t="str">
        <f t="shared" si="417"/>
        <v/>
      </c>
      <c r="IB162" s="233" t="str">
        <f t="shared" si="418"/>
        <v/>
      </c>
      <c r="IC162" s="233" t="str">
        <f t="shared" si="419"/>
        <v/>
      </c>
      <c r="ID162" s="233" t="str">
        <f t="shared" si="420"/>
        <v/>
      </c>
      <c r="IE162" s="233" t="str">
        <f t="shared" si="421"/>
        <v/>
      </c>
      <c r="IF162" s="233" t="str">
        <f t="shared" si="422"/>
        <v/>
      </c>
      <c r="IG162" s="233" t="str">
        <f t="shared" si="423"/>
        <v/>
      </c>
      <c r="IH162" s="233" t="str">
        <f t="shared" si="424"/>
        <v/>
      </c>
      <c r="II162" s="233" t="str">
        <f t="shared" si="425"/>
        <v/>
      </c>
      <c r="IJ162" s="233" t="str">
        <f t="shared" si="426"/>
        <v/>
      </c>
      <c r="IL162" s="139" t="str">
        <f t="shared" si="427"/>
        <v>50 Gbps_40 km_QSFP28</v>
      </c>
      <c r="IM162" s="233" t="str">
        <f t="shared" si="428"/>
        <v/>
      </c>
      <c r="IN162" s="233">
        <f t="shared" si="429"/>
        <v>5</v>
      </c>
      <c r="IO162" s="233" t="str">
        <f t="shared" si="430"/>
        <v/>
      </c>
      <c r="IP162" s="233" t="str">
        <f t="shared" si="431"/>
        <v/>
      </c>
      <c r="IQ162" s="233" t="str">
        <f t="shared" si="432"/>
        <v/>
      </c>
      <c r="IR162" s="233" t="str">
        <f t="shared" si="433"/>
        <v/>
      </c>
      <c r="IS162" s="233" t="str">
        <f t="shared" si="434"/>
        <v/>
      </c>
      <c r="IT162" s="233" t="str">
        <f t="shared" si="435"/>
        <v/>
      </c>
      <c r="IU162" s="233" t="str">
        <f t="shared" si="436"/>
        <v/>
      </c>
      <c r="IV162" s="233" t="str">
        <f t="shared" si="437"/>
        <v/>
      </c>
      <c r="IW162" s="233" t="str">
        <f t="shared" si="438"/>
        <v/>
      </c>
      <c r="IY162" s="139" t="str">
        <f t="shared" si="439"/>
        <v>50 Gbps_40 km_QSFP28</v>
      </c>
      <c r="IZ162" s="233" t="str">
        <f t="shared" si="440"/>
        <v/>
      </c>
      <c r="JA162" s="233">
        <f t="shared" si="441"/>
        <v>51.89624653491353</v>
      </c>
      <c r="JB162" s="233" t="str">
        <f t="shared" si="442"/>
        <v/>
      </c>
      <c r="JC162" s="233" t="str">
        <f t="shared" si="443"/>
        <v/>
      </c>
      <c r="JD162" s="233" t="str">
        <f t="shared" si="444"/>
        <v/>
      </c>
      <c r="JE162" s="233" t="str">
        <f t="shared" si="445"/>
        <v/>
      </c>
      <c r="JF162" s="233" t="str">
        <f t="shared" si="446"/>
        <v/>
      </c>
      <c r="JG162" s="233" t="str">
        <f t="shared" si="447"/>
        <v/>
      </c>
      <c r="JH162" s="233" t="str">
        <f t="shared" si="448"/>
        <v/>
      </c>
      <c r="JI162" s="233" t="str">
        <f t="shared" si="449"/>
        <v/>
      </c>
      <c r="JJ162" s="233" t="str">
        <f t="shared" si="450"/>
        <v/>
      </c>
    </row>
    <row r="163" spans="1:270">
      <c r="A163" s="218" t="s">
        <v>116</v>
      </c>
      <c r="B163" s="139" t="str">
        <f>'DML EML split'!B163</f>
        <v>50 Gbps_80 km_QSFP28</v>
      </c>
      <c r="C163" s="210">
        <f>Backhaul!C69</f>
        <v>0</v>
      </c>
      <c r="D163" s="210">
        <f>Backhaul!D69</f>
        <v>0</v>
      </c>
      <c r="E163" s="210">
        <f>Backhaul!E69</f>
        <v>0</v>
      </c>
      <c r="F163" s="210">
        <f>Backhaul!F69</f>
        <v>0</v>
      </c>
      <c r="G163" s="210">
        <f>Backhaul!G69</f>
        <v>0</v>
      </c>
      <c r="H163" s="210">
        <f>Backhaul!H69</f>
        <v>0</v>
      </c>
      <c r="I163" s="210">
        <f>Backhaul!I69</f>
        <v>0</v>
      </c>
      <c r="J163" s="210">
        <f>Backhaul!J69</f>
        <v>0</v>
      </c>
      <c r="K163" s="210">
        <f>Backhaul!K69</f>
        <v>0</v>
      </c>
      <c r="L163" s="210">
        <f>Backhaul!L69</f>
        <v>0</v>
      </c>
      <c r="M163" s="210">
        <f>Backhaul!M69</f>
        <v>0</v>
      </c>
      <c r="O163" s="139" t="str">
        <f t="shared" si="329"/>
        <v>50 Gbps_80 km_QSFP28</v>
      </c>
      <c r="P163" s="210">
        <f>Backhaul!C94</f>
        <v>0</v>
      </c>
      <c r="Q163" s="210">
        <f>Backhaul!D94</f>
        <v>0</v>
      </c>
      <c r="R163" s="210">
        <f>Backhaul!E94</f>
        <v>0</v>
      </c>
      <c r="S163" s="210">
        <f>Backhaul!F94</f>
        <v>0</v>
      </c>
      <c r="T163" s="210">
        <f>Backhaul!G94</f>
        <v>0</v>
      </c>
      <c r="U163" s="210">
        <f>Backhaul!H94</f>
        <v>0</v>
      </c>
      <c r="V163" s="210">
        <f>Backhaul!I94</f>
        <v>0</v>
      </c>
      <c r="W163" s="210">
        <f>Backhaul!J94</f>
        <v>0</v>
      </c>
      <c r="X163" s="210">
        <f>Backhaul!K94</f>
        <v>0</v>
      </c>
      <c r="Y163" s="210">
        <f>Backhaul!L94</f>
        <v>0</v>
      </c>
      <c r="Z163" s="210">
        <f>Backhaul!M94</f>
        <v>0</v>
      </c>
      <c r="AB163" s="139" t="str">
        <f t="shared" si="330"/>
        <v>50 Gbps_80 km_QSFP28</v>
      </c>
      <c r="AC163" s="210">
        <f>Backhaul!C44</f>
        <v>0</v>
      </c>
      <c r="AD163" s="210">
        <f>Backhaul!D44</f>
        <v>0</v>
      </c>
      <c r="AE163" s="210">
        <f>Backhaul!E44</f>
        <v>0</v>
      </c>
      <c r="AF163" s="210">
        <f>Backhaul!F44</f>
        <v>0</v>
      </c>
      <c r="AG163" s="210">
        <f>Backhaul!G44</f>
        <v>0</v>
      </c>
      <c r="AH163" s="210">
        <f>Backhaul!H44</f>
        <v>0</v>
      </c>
      <c r="AI163" s="210">
        <f>Backhaul!I44</f>
        <v>0</v>
      </c>
      <c r="AJ163" s="210">
        <f>Backhaul!J44</f>
        <v>0</v>
      </c>
      <c r="AK163" s="210">
        <f>Backhaul!K44</f>
        <v>0</v>
      </c>
      <c r="AL163" s="210">
        <f>Backhaul!L44</f>
        <v>0</v>
      </c>
      <c r="AM163" s="210">
        <f>Backhaul!M44</f>
        <v>0</v>
      </c>
      <c r="AO163" s="139" t="str">
        <f t="shared" si="331"/>
        <v>50 Gbps_80 km_QSFP28</v>
      </c>
      <c r="AP163" s="210">
        <f>Backhaul!C119</f>
        <v>0</v>
      </c>
      <c r="AQ163" s="210">
        <f>Backhaul!D119</f>
        <v>0</v>
      </c>
      <c r="AR163" s="210">
        <f>Backhaul!E119</f>
        <v>0</v>
      </c>
      <c r="AS163" s="210">
        <f>Backhaul!F119</f>
        <v>0</v>
      </c>
      <c r="AT163" s="210">
        <f>Backhaul!G119</f>
        <v>0</v>
      </c>
      <c r="AU163" s="210">
        <f>Backhaul!H119</f>
        <v>0</v>
      </c>
      <c r="AV163" s="210">
        <f>Backhaul!I119</f>
        <v>0</v>
      </c>
      <c r="AW163" s="210">
        <f>Backhaul!J119</f>
        <v>0</v>
      </c>
      <c r="AX163" s="210">
        <f>Backhaul!K119</f>
        <v>0</v>
      </c>
      <c r="AY163" s="210">
        <f>Backhaul!L119</f>
        <v>0</v>
      </c>
      <c r="AZ163" s="210">
        <f>Backhaul!M119</f>
        <v>0</v>
      </c>
      <c r="BB163" s="139" t="str">
        <f t="shared" si="332"/>
        <v>50 Gbps_80 km_QSFP28</v>
      </c>
      <c r="BC163" s="210">
        <f>Backhaul!C144</f>
        <v>0</v>
      </c>
      <c r="BD163" s="210">
        <f>Backhaul!D144</f>
        <v>0</v>
      </c>
      <c r="BE163" s="210">
        <f>Backhaul!E144</f>
        <v>0</v>
      </c>
      <c r="BF163" s="210">
        <f>Backhaul!F144</f>
        <v>0</v>
      </c>
      <c r="BG163" s="210">
        <f>Backhaul!G144</f>
        <v>0</v>
      </c>
      <c r="BH163" s="210">
        <f>Backhaul!H144</f>
        <v>0</v>
      </c>
      <c r="BI163" s="210">
        <f>Backhaul!I144</f>
        <v>0</v>
      </c>
      <c r="BJ163" s="210">
        <f>Backhaul!J144</f>
        <v>0</v>
      </c>
      <c r="BK163" s="210">
        <f>Backhaul!K144</f>
        <v>0</v>
      </c>
      <c r="BL163" s="210">
        <f>Backhaul!L144</f>
        <v>0</v>
      </c>
      <c r="BM163" s="210">
        <f>Backhaul!M144</f>
        <v>0</v>
      </c>
      <c r="BO163" s="139" t="str">
        <f t="shared" si="333"/>
        <v>50 Gbps_80 km_QSFP28</v>
      </c>
      <c r="BP163" s="272"/>
      <c r="BQ163" s="272"/>
      <c r="BR163" s="272"/>
      <c r="BS163" s="272"/>
      <c r="BT163" s="272"/>
      <c r="BU163" s="272"/>
      <c r="BV163" s="272"/>
      <c r="BW163" s="272"/>
      <c r="BX163" s="272"/>
      <c r="BY163" s="272"/>
      <c r="BZ163" s="272"/>
      <c r="CB163" s="139" t="str">
        <f t="shared" si="334"/>
        <v>50 Gbps_80 km_QSFP28</v>
      </c>
      <c r="CC163" s="272"/>
      <c r="CD163" s="272"/>
      <c r="CE163" s="272"/>
      <c r="CF163" s="272"/>
      <c r="CG163" s="272"/>
      <c r="CH163" s="272"/>
      <c r="CI163" s="272"/>
      <c r="CJ163" s="272"/>
      <c r="CK163" s="272"/>
      <c r="CL163" s="272"/>
      <c r="CM163" s="272"/>
      <c r="CN163" s="214"/>
      <c r="CP163" s="270"/>
      <c r="CQ163" s="270"/>
      <c r="CR163" s="301"/>
      <c r="CS163" s="293">
        <v>1</v>
      </c>
      <c r="CT163" s="265">
        <v>1</v>
      </c>
      <c r="CU163" s="300">
        <v>1</v>
      </c>
      <c r="CV163" s="293"/>
      <c r="CW163" s="293">
        <v>2</v>
      </c>
      <c r="CX163" s="279">
        <v>1</v>
      </c>
      <c r="CY163" s="284"/>
      <c r="CZ163" s="270"/>
      <c r="DA163" s="278"/>
      <c r="DB163" s="284"/>
      <c r="DC163" s="270"/>
      <c r="DD163" s="301"/>
      <c r="DE163" s="295"/>
      <c r="DF163" s="270"/>
      <c r="DG163" s="278"/>
      <c r="DH163" s="284"/>
      <c r="DI163" s="270"/>
      <c r="DJ163" s="270"/>
      <c r="DL163" s="139" t="str">
        <f t="shared" si="451"/>
        <v>50 Gbps_80 km_QSFP28</v>
      </c>
      <c r="DM163" s="210">
        <f t="shared" si="335"/>
        <v>0</v>
      </c>
      <c r="DN163" s="210">
        <f t="shared" si="336"/>
        <v>0</v>
      </c>
      <c r="DO163" s="210">
        <f t="shared" si="337"/>
        <v>0</v>
      </c>
      <c r="DP163" s="210">
        <f t="shared" si="338"/>
        <v>0</v>
      </c>
      <c r="DQ163" s="210">
        <f t="shared" si="339"/>
        <v>0</v>
      </c>
      <c r="DR163" s="210">
        <f t="shared" si="340"/>
        <v>0</v>
      </c>
      <c r="DS163" s="210">
        <f t="shared" si="341"/>
        <v>0</v>
      </c>
      <c r="DT163" s="210">
        <f t="shared" si="342"/>
        <v>0</v>
      </c>
      <c r="DU163" s="210">
        <f t="shared" si="343"/>
        <v>0</v>
      </c>
      <c r="DV163" s="210">
        <f t="shared" si="344"/>
        <v>0</v>
      </c>
      <c r="DW163" s="210">
        <f t="shared" si="345"/>
        <v>0</v>
      </c>
      <c r="DY163" s="139" t="str">
        <f t="shared" si="452"/>
        <v>50 Gbps_80 km_QSFP28</v>
      </c>
      <c r="DZ163" s="210">
        <f t="shared" si="346"/>
        <v>0</v>
      </c>
      <c r="EA163" s="210">
        <f t="shared" si="347"/>
        <v>0</v>
      </c>
      <c r="EB163" s="210">
        <f t="shared" si="348"/>
        <v>0</v>
      </c>
      <c r="EC163" s="210">
        <f t="shared" si="349"/>
        <v>0</v>
      </c>
      <c r="ED163" s="210">
        <f t="shared" si="350"/>
        <v>0</v>
      </c>
      <c r="EE163" s="210">
        <f t="shared" si="351"/>
        <v>0</v>
      </c>
      <c r="EF163" s="210">
        <f t="shared" si="352"/>
        <v>0</v>
      </c>
      <c r="EG163" s="210">
        <f t="shared" si="353"/>
        <v>0</v>
      </c>
      <c r="EH163" s="210">
        <f t="shared" si="354"/>
        <v>0</v>
      </c>
      <c r="EI163" s="210">
        <f t="shared" si="355"/>
        <v>0</v>
      </c>
      <c r="EJ163" s="210">
        <f t="shared" si="356"/>
        <v>0</v>
      </c>
      <c r="EL163" s="139" t="str">
        <f t="shared" si="453"/>
        <v>50 Gbps_80 km_QSFP28</v>
      </c>
      <c r="EM163" s="210">
        <f t="shared" si="357"/>
        <v>0</v>
      </c>
      <c r="EN163" s="210">
        <f t="shared" si="358"/>
        <v>0</v>
      </c>
      <c r="EO163" s="210">
        <f t="shared" si="359"/>
        <v>0</v>
      </c>
      <c r="EP163" s="210">
        <f t="shared" si="360"/>
        <v>0</v>
      </c>
      <c r="EQ163" s="210">
        <f t="shared" si="361"/>
        <v>0</v>
      </c>
      <c r="ER163" s="210">
        <f t="shared" si="362"/>
        <v>0</v>
      </c>
      <c r="ES163" s="210">
        <f t="shared" si="363"/>
        <v>0</v>
      </c>
      <c r="ET163" s="210">
        <f t="shared" si="364"/>
        <v>0</v>
      </c>
      <c r="EU163" s="210">
        <f t="shared" si="365"/>
        <v>0</v>
      </c>
      <c r="EV163" s="210">
        <f t="shared" si="366"/>
        <v>0</v>
      </c>
      <c r="EW163" s="210">
        <f t="shared" si="367"/>
        <v>0</v>
      </c>
      <c r="EY163" s="139" t="str">
        <f t="shared" si="368"/>
        <v>50 Gbps_80 km_QSFP28</v>
      </c>
      <c r="EZ163" s="210">
        <f t="shared" si="457"/>
        <v>0</v>
      </c>
      <c r="FA163" s="210">
        <f t="shared" si="458"/>
        <v>0</v>
      </c>
      <c r="FB163" s="210">
        <f t="shared" si="459"/>
        <v>0</v>
      </c>
      <c r="FC163" s="210">
        <f t="shared" si="460"/>
        <v>0</v>
      </c>
      <c r="FD163" s="210">
        <f t="shared" si="461"/>
        <v>0</v>
      </c>
      <c r="FE163" s="210">
        <f t="shared" si="462"/>
        <v>0</v>
      </c>
      <c r="FF163" s="210">
        <f t="shared" si="463"/>
        <v>0</v>
      </c>
      <c r="FG163" s="210">
        <f t="shared" si="464"/>
        <v>0</v>
      </c>
      <c r="FH163" s="210">
        <f t="shared" si="465"/>
        <v>0</v>
      </c>
      <c r="FI163" s="210">
        <f t="shared" si="466"/>
        <v>0</v>
      </c>
      <c r="FJ163" s="210">
        <f t="shared" si="467"/>
        <v>0</v>
      </c>
      <c r="FL163" s="139" t="str">
        <f t="shared" si="454"/>
        <v>50 Gbps_80 km_QSFP28</v>
      </c>
      <c r="FM163" s="233">
        <f t="shared" si="369"/>
        <v>0</v>
      </c>
      <c r="FN163" s="233">
        <f t="shared" si="370"/>
        <v>0</v>
      </c>
      <c r="FO163" s="233">
        <f t="shared" si="371"/>
        <v>0</v>
      </c>
      <c r="FP163" s="233">
        <f t="shared" si="372"/>
        <v>0</v>
      </c>
      <c r="FQ163" s="233">
        <f t="shared" si="373"/>
        <v>0</v>
      </c>
      <c r="FR163" s="233">
        <f t="shared" si="374"/>
        <v>0</v>
      </c>
      <c r="FS163" s="233">
        <f t="shared" si="375"/>
        <v>0</v>
      </c>
      <c r="FT163" s="233">
        <f t="shared" si="376"/>
        <v>0</v>
      </c>
      <c r="FU163" s="233">
        <f t="shared" si="377"/>
        <v>0</v>
      </c>
      <c r="FV163" s="233">
        <f t="shared" si="378"/>
        <v>0</v>
      </c>
      <c r="FW163" s="233">
        <f t="shared" si="379"/>
        <v>0</v>
      </c>
      <c r="FY163" s="139" t="str">
        <f t="shared" si="455"/>
        <v>50 Gbps_80 km_QSFP28</v>
      </c>
      <c r="FZ163" s="233">
        <f t="shared" si="380"/>
        <v>0</v>
      </c>
      <c r="GA163" s="233">
        <f t="shared" si="381"/>
        <v>0</v>
      </c>
      <c r="GB163" s="233">
        <f t="shared" si="382"/>
        <v>0</v>
      </c>
      <c r="GC163" s="233">
        <f t="shared" si="383"/>
        <v>0</v>
      </c>
      <c r="GD163" s="233">
        <f t="shared" si="384"/>
        <v>0</v>
      </c>
      <c r="GE163" s="233">
        <f t="shared" si="385"/>
        <v>0</v>
      </c>
      <c r="GF163" s="233">
        <f t="shared" si="386"/>
        <v>0</v>
      </c>
      <c r="GG163" s="233">
        <f t="shared" si="387"/>
        <v>0</v>
      </c>
      <c r="GH163" s="233">
        <f t="shared" si="388"/>
        <v>0</v>
      </c>
      <c r="GI163" s="233">
        <f t="shared" si="389"/>
        <v>0</v>
      </c>
      <c r="GJ163" s="233">
        <f t="shared" si="390"/>
        <v>0</v>
      </c>
      <c r="GL163" s="139" t="str">
        <f t="shared" si="456"/>
        <v>50 Gbps_80 km_QSFP28</v>
      </c>
      <c r="GM163" s="310">
        <f t="shared" si="391"/>
        <v>0</v>
      </c>
      <c r="GN163" s="310">
        <f t="shared" si="392"/>
        <v>0</v>
      </c>
      <c r="GO163" s="310">
        <f t="shared" si="393"/>
        <v>0</v>
      </c>
      <c r="GP163" s="310">
        <f t="shared" si="394"/>
        <v>0</v>
      </c>
      <c r="GQ163" s="310">
        <f t="shared" si="395"/>
        <v>0</v>
      </c>
      <c r="GR163" s="310">
        <f t="shared" si="396"/>
        <v>0</v>
      </c>
      <c r="GS163" s="310">
        <f t="shared" si="397"/>
        <v>0</v>
      </c>
      <c r="GT163" s="310">
        <f t="shared" si="398"/>
        <v>0</v>
      </c>
      <c r="GU163" s="310">
        <f t="shared" si="399"/>
        <v>0</v>
      </c>
      <c r="GV163" s="310">
        <f t="shared" si="400"/>
        <v>0</v>
      </c>
      <c r="GW163" s="310">
        <f t="shared" si="401"/>
        <v>0</v>
      </c>
      <c r="GY163" s="139" t="str">
        <f t="shared" si="402"/>
        <v>50 Gbps_80 km_QSFP28</v>
      </c>
      <c r="GZ163" s="310" t="str">
        <f>IF(EZ163=0,"",($HE$5*10^-6*Backhaul!P172*'Lenses &amp; detectors'!EZ163))</f>
        <v/>
      </c>
      <c r="HA163" s="310" t="str">
        <f>IF(FA163=0,"",($HE$5*10^-6*Backhaul!Q172*'Lenses &amp; detectors'!FA163))</f>
        <v/>
      </c>
      <c r="HB163" s="310" t="str">
        <f>IF(FB163=0,"",($HE$5*10^-6*Backhaul!R172*'Lenses &amp; detectors'!FB163))</f>
        <v/>
      </c>
      <c r="HC163" s="310" t="str">
        <f>IF(FC163=0,"",($HE$5*10^-6*Backhaul!S172*'Lenses &amp; detectors'!FC163))</f>
        <v/>
      </c>
      <c r="HD163" s="310" t="str">
        <f>IF(FD163=0,"",($HE$5*10^-6*Backhaul!T172*'Lenses &amp; detectors'!FD163))</f>
        <v/>
      </c>
      <c r="HE163" s="310" t="str">
        <f>IF(FE163=0,"",($HE$5*10^-6*Backhaul!U172*'Lenses &amp; detectors'!FE163))</f>
        <v/>
      </c>
      <c r="HF163" s="310" t="str">
        <f>IF(FF163=0,"",($HE$5*10^-6*Backhaul!V172*'Lenses &amp; detectors'!FF163))</f>
        <v/>
      </c>
      <c r="HG163" s="310" t="str">
        <f>IF(FG163=0,"",($HE$5*10^-6*Backhaul!W172*'Lenses &amp; detectors'!FG163))</f>
        <v/>
      </c>
      <c r="HH163" s="310" t="str">
        <f>IF(FH163=0,"",($HE$5*10^-6*Backhaul!X172*'Lenses &amp; detectors'!FH163))</f>
        <v/>
      </c>
      <c r="HI163" s="310" t="str">
        <f>IF(FI163=0,"",($HE$5*10^-6*Backhaul!Y172*'Lenses &amp; detectors'!FI163))</f>
        <v/>
      </c>
      <c r="HJ163" s="310" t="str">
        <f>IF(FJ163=0,"",($HE$5*10^-6*Backhaul!Z172*'Lenses &amp; detectors'!FJ163))</f>
        <v/>
      </c>
      <c r="HL163" s="139" t="str">
        <f t="shared" si="403"/>
        <v>50 Gbps_80 km_QSFP28</v>
      </c>
      <c r="HM163" s="233" t="str">
        <f t="shared" si="404"/>
        <v/>
      </c>
      <c r="HN163" s="233" t="str">
        <f t="shared" si="405"/>
        <v/>
      </c>
      <c r="HO163" s="233" t="str">
        <f t="shared" si="406"/>
        <v/>
      </c>
      <c r="HP163" s="233" t="str">
        <f t="shared" si="407"/>
        <v/>
      </c>
      <c r="HQ163" s="233" t="str">
        <f t="shared" si="408"/>
        <v/>
      </c>
      <c r="HR163" s="233" t="str">
        <f t="shared" si="409"/>
        <v/>
      </c>
      <c r="HS163" s="233" t="str">
        <f t="shared" si="410"/>
        <v/>
      </c>
      <c r="HT163" s="233" t="str">
        <f t="shared" si="411"/>
        <v/>
      </c>
      <c r="HU163" s="233" t="str">
        <f t="shared" si="412"/>
        <v/>
      </c>
      <c r="HV163" s="233" t="str">
        <f t="shared" si="413"/>
        <v/>
      </c>
      <c r="HW163" s="233" t="str">
        <f t="shared" si="414"/>
        <v/>
      </c>
      <c r="HY163" s="139" t="str">
        <f t="shared" si="415"/>
        <v>50 Gbps_80 km_QSFP28</v>
      </c>
      <c r="HZ163" s="233" t="str">
        <f t="shared" si="416"/>
        <v/>
      </c>
      <c r="IA163" s="233" t="str">
        <f t="shared" si="417"/>
        <v/>
      </c>
      <c r="IB163" s="233" t="str">
        <f t="shared" si="418"/>
        <v/>
      </c>
      <c r="IC163" s="233" t="str">
        <f t="shared" si="419"/>
        <v/>
      </c>
      <c r="ID163" s="233" t="str">
        <f t="shared" si="420"/>
        <v/>
      </c>
      <c r="IE163" s="233" t="str">
        <f t="shared" si="421"/>
        <v/>
      </c>
      <c r="IF163" s="233" t="str">
        <f t="shared" si="422"/>
        <v/>
      </c>
      <c r="IG163" s="233" t="str">
        <f t="shared" si="423"/>
        <v/>
      </c>
      <c r="IH163" s="233" t="str">
        <f t="shared" si="424"/>
        <v/>
      </c>
      <c r="II163" s="233" t="str">
        <f t="shared" si="425"/>
        <v/>
      </c>
      <c r="IJ163" s="233" t="str">
        <f t="shared" si="426"/>
        <v/>
      </c>
      <c r="IL163" s="139" t="str">
        <f t="shared" si="427"/>
        <v>50 Gbps_80 km_QSFP28</v>
      </c>
      <c r="IM163" s="233" t="str">
        <f t="shared" si="428"/>
        <v/>
      </c>
      <c r="IN163" s="233" t="str">
        <f t="shared" si="429"/>
        <v/>
      </c>
      <c r="IO163" s="233" t="str">
        <f t="shared" si="430"/>
        <v/>
      </c>
      <c r="IP163" s="233" t="str">
        <f t="shared" si="431"/>
        <v/>
      </c>
      <c r="IQ163" s="233" t="str">
        <f t="shared" si="432"/>
        <v/>
      </c>
      <c r="IR163" s="233" t="str">
        <f t="shared" si="433"/>
        <v/>
      </c>
      <c r="IS163" s="233" t="str">
        <f t="shared" si="434"/>
        <v/>
      </c>
      <c r="IT163" s="233" t="str">
        <f t="shared" si="435"/>
        <v/>
      </c>
      <c r="IU163" s="233" t="str">
        <f t="shared" si="436"/>
        <v/>
      </c>
      <c r="IV163" s="233" t="str">
        <f t="shared" si="437"/>
        <v/>
      </c>
      <c r="IW163" s="233" t="str">
        <f t="shared" si="438"/>
        <v/>
      </c>
      <c r="IY163" s="139" t="str">
        <f t="shared" si="439"/>
        <v>50 Gbps_80 km_QSFP28</v>
      </c>
      <c r="IZ163" s="233" t="str">
        <f t="shared" si="440"/>
        <v/>
      </c>
      <c r="JA163" s="233" t="str">
        <f t="shared" si="441"/>
        <v/>
      </c>
      <c r="JB163" s="233" t="str">
        <f t="shared" si="442"/>
        <v/>
      </c>
      <c r="JC163" s="233" t="str">
        <f t="shared" si="443"/>
        <v/>
      </c>
      <c r="JD163" s="233" t="str">
        <f t="shared" si="444"/>
        <v/>
      </c>
      <c r="JE163" s="233" t="str">
        <f t="shared" si="445"/>
        <v/>
      </c>
      <c r="JF163" s="233" t="str">
        <f t="shared" si="446"/>
        <v/>
      </c>
      <c r="JG163" s="233" t="str">
        <f t="shared" si="447"/>
        <v/>
      </c>
      <c r="JH163" s="233" t="str">
        <f t="shared" si="448"/>
        <v/>
      </c>
      <c r="JI163" s="233" t="str">
        <f t="shared" si="449"/>
        <v/>
      </c>
      <c r="JJ163" s="233" t="str">
        <f t="shared" si="450"/>
        <v/>
      </c>
    </row>
    <row r="164" spans="1:270">
      <c r="A164" s="218" t="s">
        <v>116</v>
      </c>
      <c r="B164" s="139" t="str">
        <f>'DML EML split'!B164</f>
        <v>100 Gbps LR4_10 km_QSFP28</v>
      </c>
      <c r="C164" s="210">
        <f>Backhaul!C70</f>
        <v>0</v>
      </c>
      <c r="D164" s="210">
        <f>Backhaul!D70</f>
        <v>0</v>
      </c>
      <c r="E164" s="210">
        <f>Backhaul!E70</f>
        <v>0</v>
      </c>
      <c r="F164" s="210">
        <f>Backhaul!F70</f>
        <v>0</v>
      </c>
      <c r="G164" s="210">
        <f>Backhaul!G70</f>
        <v>0</v>
      </c>
      <c r="H164" s="210">
        <f>Backhaul!H70</f>
        <v>0</v>
      </c>
      <c r="I164" s="210">
        <f>Backhaul!I70</f>
        <v>0</v>
      </c>
      <c r="J164" s="210">
        <f>Backhaul!J70</f>
        <v>0</v>
      </c>
      <c r="K164" s="210">
        <f>Backhaul!K70</f>
        <v>0</v>
      </c>
      <c r="L164" s="210">
        <f>Backhaul!L70</f>
        <v>0</v>
      </c>
      <c r="M164" s="210">
        <f>Backhaul!M70</f>
        <v>0</v>
      </c>
      <c r="O164" s="139" t="str">
        <f t="shared" si="329"/>
        <v>100 Gbps LR4_10 km_QSFP28</v>
      </c>
      <c r="P164" s="210">
        <f>Backhaul!C95</f>
        <v>0</v>
      </c>
      <c r="Q164" s="210">
        <f>Backhaul!D95</f>
        <v>9000</v>
      </c>
      <c r="R164" s="210">
        <f>Backhaul!E95</f>
        <v>0</v>
      </c>
      <c r="S164" s="210">
        <f>Backhaul!F95</f>
        <v>0</v>
      </c>
      <c r="T164" s="210">
        <f>Backhaul!G95</f>
        <v>0</v>
      </c>
      <c r="U164" s="210">
        <f>Backhaul!H95</f>
        <v>0</v>
      </c>
      <c r="V164" s="210">
        <f>Backhaul!I95</f>
        <v>0</v>
      </c>
      <c r="W164" s="210">
        <f>Backhaul!J95</f>
        <v>0</v>
      </c>
      <c r="X164" s="210">
        <f>Backhaul!K95</f>
        <v>0</v>
      </c>
      <c r="Y164" s="210">
        <f>Backhaul!L95</f>
        <v>0</v>
      </c>
      <c r="Z164" s="210">
        <f>Backhaul!M95</f>
        <v>0</v>
      </c>
      <c r="AB164" s="139" t="str">
        <f t="shared" si="330"/>
        <v>100 Gbps LR4_10 km_QSFP28</v>
      </c>
      <c r="AC164" s="210">
        <f>Backhaul!C45</f>
        <v>0</v>
      </c>
      <c r="AD164" s="210">
        <f>Backhaul!D45</f>
        <v>1000</v>
      </c>
      <c r="AE164" s="210">
        <f>Backhaul!E45</f>
        <v>0</v>
      </c>
      <c r="AF164" s="210">
        <f>Backhaul!F45</f>
        <v>0</v>
      </c>
      <c r="AG164" s="210">
        <f>Backhaul!G45</f>
        <v>0</v>
      </c>
      <c r="AH164" s="210">
        <f>Backhaul!H45</f>
        <v>0</v>
      </c>
      <c r="AI164" s="210">
        <f>Backhaul!I45</f>
        <v>0</v>
      </c>
      <c r="AJ164" s="210">
        <f>Backhaul!J45</f>
        <v>0</v>
      </c>
      <c r="AK164" s="210">
        <f>Backhaul!K45</f>
        <v>0</v>
      </c>
      <c r="AL164" s="210">
        <f>Backhaul!L45</f>
        <v>0</v>
      </c>
      <c r="AM164" s="210">
        <f>Backhaul!M45</f>
        <v>0</v>
      </c>
      <c r="AO164" s="139" t="str">
        <f t="shared" si="331"/>
        <v>100 Gbps LR4_10 km_QSFP28</v>
      </c>
      <c r="AP164" s="210">
        <f>Backhaul!C120</f>
        <v>0</v>
      </c>
      <c r="AQ164" s="210">
        <f>Backhaul!D120</f>
        <v>0</v>
      </c>
      <c r="AR164" s="210">
        <f>Backhaul!E120</f>
        <v>0</v>
      </c>
      <c r="AS164" s="210">
        <f>Backhaul!F120</f>
        <v>0</v>
      </c>
      <c r="AT164" s="210">
        <f>Backhaul!G120</f>
        <v>0</v>
      </c>
      <c r="AU164" s="210">
        <f>Backhaul!H120</f>
        <v>0</v>
      </c>
      <c r="AV164" s="210">
        <f>Backhaul!I120</f>
        <v>0</v>
      </c>
      <c r="AW164" s="210">
        <f>Backhaul!J120</f>
        <v>0</v>
      </c>
      <c r="AX164" s="210">
        <f>Backhaul!K120</f>
        <v>0</v>
      </c>
      <c r="AY164" s="210">
        <f>Backhaul!L120</f>
        <v>0</v>
      </c>
      <c r="AZ164" s="210">
        <f>Backhaul!M120</f>
        <v>0</v>
      </c>
      <c r="BB164" s="139" t="str">
        <f t="shared" si="332"/>
        <v>100 Gbps LR4_10 km_QSFP28</v>
      </c>
      <c r="BC164" s="210">
        <f>Backhaul!C145</f>
        <v>0</v>
      </c>
      <c r="BD164" s="210">
        <f>Backhaul!D145</f>
        <v>0</v>
      </c>
      <c r="BE164" s="210">
        <f>Backhaul!E145</f>
        <v>0</v>
      </c>
      <c r="BF164" s="210">
        <f>Backhaul!F145</f>
        <v>0</v>
      </c>
      <c r="BG164" s="210">
        <f>Backhaul!G145</f>
        <v>0</v>
      </c>
      <c r="BH164" s="210">
        <f>Backhaul!H145</f>
        <v>0</v>
      </c>
      <c r="BI164" s="210">
        <f>Backhaul!I145</f>
        <v>0</v>
      </c>
      <c r="BJ164" s="210">
        <f>Backhaul!J145</f>
        <v>0</v>
      </c>
      <c r="BK164" s="210">
        <f>Backhaul!K145</f>
        <v>0</v>
      </c>
      <c r="BL164" s="210">
        <f>Backhaul!L145</f>
        <v>0</v>
      </c>
      <c r="BM164" s="210">
        <f>Backhaul!M145</f>
        <v>0</v>
      </c>
      <c r="BO164" s="139" t="str">
        <f t="shared" si="333"/>
        <v>100 Gbps LR4_10 km_QSFP28</v>
      </c>
      <c r="BP164" s="272"/>
      <c r="BQ164" s="272"/>
      <c r="BR164" s="272"/>
      <c r="BS164" s="272"/>
      <c r="BT164" s="272"/>
      <c r="BU164" s="272"/>
      <c r="BV164" s="272"/>
      <c r="BW164" s="272"/>
      <c r="BX164" s="272"/>
      <c r="BY164" s="272"/>
      <c r="BZ164" s="272"/>
      <c r="CB164" s="139" t="str">
        <f t="shared" si="334"/>
        <v>100 Gbps LR4_10 km_QSFP28</v>
      </c>
      <c r="CC164" s="272"/>
      <c r="CD164" s="272"/>
      <c r="CE164" s="272"/>
      <c r="CF164" s="272"/>
      <c r="CG164" s="272"/>
      <c r="CH164" s="272"/>
      <c r="CI164" s="272"/>
      <c r="CJ164" s="272"/>
      <c r="CK164" s="272"/>
      <c r="CL164" s="272"/>
      <c r="CM164" s="272"/>
      <c r="CN164" s="214"/>
      <c r="CP164" s="270"/>
      <c r="CQ164" s="270"/>
      <c r="CR164" s="301"/>
      <c r="CS164" s="293">
        <v>1</v>
      </c>
      <c r="CT164" s="265">
        <v>1</v>
      </c>
      <c r="CU164" s="300">
        <v>1</v>
      </c>
      <c r="CV164" s="293"/>
      <c r="CW164" s="293">
        <v>2</v>
      </c>
      <c r="CX164" s="279">
        <v>1</v>
      </c>
      <c r="CY164" s="284"/>
      <c r="CZ164" s="270"/>
      <c r="DA164" s="278"/>
      <c r="DB164" s="284"/>
      <c r="DC164" s="270"/>
      <c r="DD164" s="301"/>
      <c r="DE164" s="295"/>
      <c r="DF164" s="270"/>
      <c r="DG164" s="278"/>
      <c r="DH164" s="284"/>
      <c r="DI164" s="270"/>
      <c r="DJ164" s="270"/>
      <c r="DL164" s="139" t="str">
        <f t="shared" si="451"/>
        <v>100 Gbps LR4_10 km_QSFP28</v>
      </c>
      <c r="DM164" s="210">
        <f t="shared" si="335"/>
        <v>0</v>
      </c>
      <c r="DN164" s="210">
        <f t="shared" si="336"/>
        <v>9000</v>
      </c>
      <c r="DO164" s="210">
        <f t="shared" si="337"/>
        <v>0</v>
      </c>
      <c r="DP164" s="210">
        <f t="shared" si="338"/>
        <v>0</v>
      </c>
      <c r="DQ164" s="210">
        <f t="shared" si="339"/>
        <v>0</v>
      </c>
      <c r="DR164" s="210">
        <f t="shared" si="340"/>
        <v>0</v>
      </c>
      <c r="DS164" s="210">
        <f t="shared" si="341"/>
        <v>0</v>
      </c>
      <c r="DT164" s="210">
        <f t="shared" si="342"/>
        <v>0</v>
      </c>
      <c r="DU164" s="210">
        <f t="shared" si="343"/>
        <v>0</v>
      </c>
      <c r="DV164" s="210">
        <f t="shared" si="344"/>
        <v>0</v>
      </c>
      <c r="DW164" s="210">
        <f t="shared" si="345"/>
        <v>0</v>
      </c>
      <c r="DY164" s="139" t="str">
        <f t="shared" si="452"/>
        <v>100 Gbps LR4_10 km_QSFP28</v>
      </c>
      <c r="DZ164" s="210">
        <f t="shared" si="346"/>
        <v>0</v>
      </c>
      <c r="EA164" s="210">
        <f t="shared" si="347"/>
        <v>0</v>
      </c>
      <c r="EB164" s="210">
        <f t="shared" si="348"/>
        <v>0</v>
      </c>
      <c r="EC164" s="210">
        <f t="shared" si="349"/>
        <v>0</v>
      </c>
      <c r="ED164" s="210">
        <f t="shared" si="350"/>
        <v>0</v>
      </c>
      <c r="EE164" s="210">
        <f t="shared" si="351"/>
        <v>0</v>
      </c>
      <c r="EF164" s="210">
        <f t="shared" si="352"/>
        <v>0</v>
      </c>
      <c r="EG164" s="210">
        <f t="shared" si="353"/>
        <v>0</v>
      </c>
      <c r="EH164" s="210">
        <f t="shared" si="354"/>
        <v>0</v>
      </c>
      <c r="EI164" s="210">
        <f t="shared" si="355"/>
        <v>0</v>
      </c>
      <c r="EJ164" s="210">
        <f t="shared" si="356"/>
        <v>0</v>
      </c>
      <c r="EL164" s="139" t="str">
        <f t="shared" si="453"/>
        <v>100 Gbps LR4_10 km_QSFP28</v>
      </c>
      <c r="EM164" s="210">
        <f t="shared" si="357"/>
        <v>0</v>
      </c>
      <c r="EN164" s="210">
        <f t="shared" si="358"/>
        <v>11000</v>
      </c>
      <c r="EO164" s="210">
        <f t="shared" si="359"/>
        <v>0</v>
      </c>
      <c r="EP164" s="210">
        <f t="shared" si="360"/>
        <v>0</v>
      </c>
      <c r="EQ164" s="210">
        <f t="shared" si="361"/>
        <v>0</v>
      </c>
      <c r="ER164" s="210">
        <f t="shared" si="362"/>
        <v>0</v>
      </c>
      <c r="ES164" s="210">
        <f t="shared" si="363"/>
        <v>0</v>
      </c>
      <c r="ET164" s="210">
        <f t="shared" si="364"/>
        <v>0</v>
      </c>
      <c r="EU164" s="210">
        <f t="shared" si="365"/>
        <v>0</v>
      </c>
      <c r="EV164" s="210">
        <f t="shared" si="366"/>
        <v>0</v>
      </c>
      <c r="EW164" s="210">
        <f t="shared" si="367"/>
        <v>0</v>
      </c>
      <c r="EY164" s="139" t="str">
        <f t="shared" si="368"/>
        <v>100 Gbps LR4_10 km_QSFP28</v>
      </c>
      <c r="EZ164" s="210">
        <f t="shared" si="457"/>
        <v>0</v>
      </c>
      <c r="FA164" s="210">
        <f t="shared" si="458"/>
        <v>10000</v>
      </c>
      <c r="FB164" s="210">
        <f t="shared" si="459"/>
        <v>0</v>
      </c>
      <c r="FC164" s="210">
        <f t="shared" si="460"/>
        <v>0</v>
      </c>
      <c r="FD164" s="210">
        <f t="shared" si="461"/>
        <v>0</v>
      </c>
      <c r="FE164" s="210">
        <f t="shared" si="462"/>
        <v>0</v>
      </c>
      <c r="FF164" s="210">
        <f t="shared" si="463"/>
        <v>0</v>
      </c>
      <c r="FG164" s="210">
        <f t="shared" si="464"/>
        <v>0</v>
      </c>
      <c r="FH164" s="210">
        <f t="shared" si="465"/>
        <v>0</v>
      </c>
      <c r="FI164" s="210">
        <f t="shared" si="466"/>
        <v>0</v>
      </c>
      <c r="FJ164" s="210">
        <f t="shared" si="467"/>
        <v>0</v>
      </c>
      <c r="FL164" s="139" t="str">
        <f t="shared" si="454"/>
        <v>100 Gbps LR4_10 km_QSFP28</v>
      </c>
      <c r="FM164" s="233">
        <f t="shared" si="369"/>
        <v>0</v>
      </c>
      <c r="FN164" s="233">
        <f t="shared" si="370"/>
        <v>2.7E-2</v>
      </c>
      <c r="FO164" s="233">
        <f t="shared" si="371"/>
        <v>0</v>
      </c>
      <c r="FP164" s="233">
        <f t="shared" si="372"/>
        <v>0</v>
      </c>
      <c r="FQ164" s="233">
        <f t="shared" si="373"/>
        <v>0</v>
      </c>
      <c r="FR164" s="233">
        <f t="shared" si="374"/>
        <v>0</v>
      </c>
      <c r="FS164" s="233">
        <f t="shared" si="375"/>
        <v>0</v>
      </c>
      <c r="FT164" s="233">
        <f t="shared" si="376"/>
        <v>0</v>
      </c>
      <c r="FU164" s="233">
        <f t="shared" si="377"/>
        <v>0</v>
      </c>
      <c r="FV164" s="233">
        <f t="shared" si="378"/>
        <v>0</v>
      </c>
      <c r="FW164" s="233">
        <f t="shared" si="379"/>
        <v>0</v>
      </c>
      <c r="FY164" s="139" t="str">
        <f t="shared" si="455"/>
        <v>100 Gbps LR4_10 km_QSFP28</v>
      </c>
      <c r="FZ164" s="233">
        <f t="shared" si="380"/>
        <v>0</v>
      </c>
      <c r="GA164" s="233">
        <f t="shared" si="381"/>
        <v>0</v>
      </c>
      <c r="GB164" s="233">
        <f t="shared" si="382"/>
        <v>0</v>
      </c>
      <c r="GC164" s="233">
        <f t="shared" si="383"/>
        <v>0</v>
      </c>
      <c r="GD164" s="233">
        <f t="shared" si="384"/>
        <v>0</v>
      </c>
      <c r="GE164" s="233">
        <f t="shared" si="385"/>
        <v>0</v>
      </c>
      <c r="GF164" s="233">
        <f t="shared" si="386"/>
        <v>0</v>
      </c>
      <c r="GG164" s="233">
        <f t="shared" si="387"/>
        <v>0</v>
      </c>
      <c r="GH164" s="233">
        <f t="shared" si="388"/>
        <v>0</v>
      </c>
      <c r="GI164" s="233">
        <f t="shared" si="389"/>
        <v>0</v>
      </c>
      <c r="GJ164" s="233">
        <f t="shared" si="390"/>
        <v>0</v>
      </c>
      <c r="GL164" s="139" t="str">
        <f t="shared" si="456"/>
        <v>100 Gbps LR4_10 km_QSFP28</v>
      </c>
      <c r="GM164" s="310">
        <f t="shared" si="391"/>
        <v>0</v>
      </c>
      <c r="GN164" s="310">
        <f t="shared" si="392"/>
        <v>5.5E-2</v>
      </c>
      <c r="GO164" s="310">
        <f t="shared" si="393"/>
        <v>0</v>
      </c>
      <c r="GP164" s="310">
        <f t="shared" si="394"/>
        <v>0</v>
      </c>
      <c r="GQ164" s="310">
        <f t="shared" si="395"/>
        <v>0</v>
      </c>
      <c r="GR164" s="310">
        <f t="shared" si="396"/>
        <v>0</v>
      </c>
      <c r="GS164" s="310">
        <f t="shared" si="397"/>
        <v>0</v>
      </c>
      <c r="GT164" s="310">
        <f t="shared" si="398"/>
        <v>0</v>
      </c>
      <c r="GU164" s="310">
        <f t="shared" si="399"/>
        <v>0</v>
      </c>
      <c r="GV164" s="310">
        <f t="shared" si="400"/>
        <v>0</v>
      </c>
      <c r="GW164" s="310">
        <f t="shared" si="401"/>
        <v>0</v>
      </c>
      <c r="GY164" s="139" t="str">
        <f t="shared" si="402"/>
        <v>100 Gbps LR4_10 km_QSFP28</v>
      </c>
      <c r="GZ164" s="310" t="str">
        <f>IF(EZ164=0,"",($HE$5*10^-6*Backhaul!P173*'Lenses &amp; detectors'!EZ164))</f>
        <v/>
      </c>
      <c r="HA164" s="310">
        <f>IF(FA164=0,"",($HE$5*10^-6*Backhaul!Q173*'Lenses &amp; detectors'!FA164))</f>
        <v>0.39531538806838329</v>
      </c>
      <c r="HB164" s="310" t="str">
        <f>IF(FB164=0,"",($HE$5*10^-6*Backhaul!R173*'Lenses &amp; detectors'!FB164))</f>
        <v/>
      </c>
      <c r="HC164" s="310" t="str">
        <f>IF(FC164=0,"",($HE$5*10^-6*Backhaul!S173*'Lenses &amp; detectors'!FC164))</f>
        <v/>
      </c>
      <c r="HD164" s="310" t="str">
        <f>IF(FD164=0,"",($HE$5*10^-6*Backhaul!T173*'Lenses &amp; detectors'!FD164))</f>
        <v/>
      </c>
      <c r="HE164" s="310" t="str">
        <f>IF(FE164=0,"",($HE$5*10^-6*Backhaul!U173*'Lenses &amp; detectors'!FE164))</f>
        <v/>
      </c>
      <c r="HF164" s="310" t="str">
        <f>IF(FF164=0,"",($HE$5*10^-6*Backhaul!V173*'Lenses &amp; detectors'!FF164))</f>
        <v/>
      </c>
      <c r="HG164" s="310" t="str">
        <f>IF(FG164=0,"",($HE$5*10^-6*Backhaul!W173*'Lenses &amp; detectors'!FG164))</f>
        <v/>
      </c>
      <c r="HH164" s="310" t="str">
        <f>IF(FH164=0,"",($HE$5*10^-6*Backhaul!X173*'Lenses &amp; detectors'!FH164))</f>
        <v/>
      </c>
      <c r="HI164" s="310" t="str">
        <f>IF(FI164=0,"",($HE$5*10^-6*Backhaul!Y173*'Lenses &amp; detectors'!FI164))</f>
        <v/>
      </c>
      <c r="HJ164" s="310" t="str">
        <f>IF(FJ164=0,"",($HE$5*10^-6*Backhaul!Z173*'Lenses &amp; detectors'!FJ164))</f>
        <v/>
      </c>
      <c r="HL164" s="139" t="str">
        <f t="shared" si="403"/>
        <v>100 Gbps LR4_10 km_QSFP28</v>
      </c>
      <c r="HM164" s="233" t="str">
        <f t="shared" si="404"/>
        <v/>
      </c>
      <c r="HN164" s="233">
        <f t="shared" si="405"/>
        <v>3</v>
      </c>
      <c r="HO164" s="233" t="str">
        <f t="shared" si="406"/>
        <v/>
      </c>
      <c r="HP164" s="233" t="str">
        <f t="shared" si="407"/>
        <v/>
      </c>
      <c r="HQ164" s="233" t="str">
        <f t="shared" si="408"/>
        <v/>
      </c>
      <c r="HR164" s="233" t="str">
        <f t="shared" si="409"/>
        <v/>
      </c>
      <c r="HS164" s="233" t="str">
        <f t="shared" si="410"/>
        <v/>
      </c>
      <c r="HT164" s="233" t="str">
        <f t="shared" si="411"/>
        <v/>
      </c>
      <c r="HU164" s="233" t="str">
        <f t="shared" si="412"/>
        <v/>
      </c>
      <c r="HV164" s="233" t="str">
        <f t="shared" si="413"/>
        <v/>
      </c>
      <c r="HW164" s="233" t="str">
        <f t="shared" si="414"/>
        <v/>
      </c>
      <c r="HY164" s="139" t="str">
        <f t="shared" si="415"/>
        <v>100 Gbps LR4_10 km_QSFP28</v>
      </c>
      <c r="HZ164" s="233" t="str">
        <f t="shared" si="416"/>
        <v/>
      </c>
      <c r="IA164" s="233" t="str">
        <f t="shared" si="417"/>
        <v/>
      </c>
      <c r="IB164" s="233" t="str">
        <f t="shared" si="418"/>
        <v/>
      </c>
      <c r="IC164" s="233" t="str">
        <f t="shared" si="419"/>
        <v/>
      </c>
      <c r="ID164" s="233" t="str">
        <f t="shared" si="420"/>
        <v/>
      </c>
      <c r="IE164" s="233" t="str">
        <f t="shared" si="421"/>
        <v/>
      </c>
      <c r="IF164" s="233" t="str">
        <f t="shared" si="422"/>
        <v/>
      </c>
      <c r="IG164" s="233" t="str">
        <f t="shared" si="423"/>
        <v/>
      </c>
      <c r="IH164" s="233" t="str">
        <f t="shared" si="424"/>
        <v/>
      </c>
      <c r="II164" s="233" t="str">
        <f t="shared" si="425"/>
        <v/>
      </c>
      <c r="IJ164" s="233" t="str">
        <f t="shared" si="426"/>
        <v/>
      </c>
      <c r="IL164" s="139" t="str">
        <f t="shared" si="427"/>
        <v>100 Gbps LR4_10 km_QSFP28</v>
      </c>
      <c r="IM164" s="233" t="str">
        <f t="shared" si="428"/>
        <v/>
      </c>
      <c r="IN164" s="233">
        <f t="shared" si="429"/>
        <v>5</v>
      </c>
      <c r="IO164" s="233" t="str">
        <f t="shared" si="430"/>
        <v/>
      </c>
      <c r="IP164" s="233" t="str">
        <f t="shared" si="431"/>
        <v/>
      </c>
      <c r="IQ164" s="233" t="str">
        <f t="shared" si="432"/>
        <v/>
      </c>
      <c r="IR164" s="233" t="str">
        <f t="shared" si="433"/>
        <v/>
      </c>
      <c r="IS164" s="233" t="str">
        <f t="shared" si="434"/>
        <v/>
      </c>
      <c r="IT164" s="233" t="str">
        <f t="shared" si="435"/>
        <v/>
      </c>
      <c r="IU164" s="233" t="str">
        <f t="shared" si="436"/>
        <v/>
      </c>
      <c r="IV164" s="233" t="str">
        <f t="shared" si="437"/>
        <v/>
      </c>
      <c r="IW164" s="233" t="str">
        <f t="shared" si="438"/>
        <v/>
      </c>
      <c r="IY164" s="139" t="str">
        <f t="shared" si="439"/>
        <v>100 Gbps LR4_10 km_QSFP28</v>
      </c>
      <c r="IZ164" s="233" t="str">
        <f t="shared" si="440"/>
        <v/>
      </c>
      <c r="JA164" s="233">
        <f t="shared" si="441"/>
        <v>39.531538806838327</v>
      </c>
      <c r="JB164" s="233" t="str">
        <f t="shared" si="442"/>
        <v/>
      </c>
      <c r="JC164" s="233" t="str">
        <f t="shared" si="443"/>
        <v/>
      </c>
      <c r="JD164" s="233" t="str">
        <f t="shared" si="444"/>
        <v/>
      </c>
      <c r="JE164" s="233" t="str">
        <f t="shared" si="445"/>
        <v/>
      </c>
      <c r="JF164" s="233" t="str">
        <f t="shared" si="446"/>
        <v/>
      </c>
      <c r="JG164" s="233" t="str">
        <f t="shared" si="447"/>
        <v/>
      </c>
      <c r="JH164" s="233" t="str">
        <f t="shared" si="448"/>
        <v/>
      </c>
      <c r="JI164" s="233" t="str">
        <f t="shared" si="449"/>
        <v/>
      </c>
      <c r="JJ164" s="233" t="str">
        <f t="shared" si="450"/>
        <v/>
      </c>
    </row>
    <row r="165" spans="1:270">
      <c r="A165" s="218" t="s">
        <v>116</v>
      </c>
      <c r="B165" s="139" t="str">
        <f>'DML EML split'!B165</f>
        <v>100 Gbps_40 km_QSFP28</v>
      </c>
      <c r="C165" s="210">
        <f>Backhaul!C71</f>
        <v>0</v>
      </c>
      <c r="D165" s="210">
        <f>Backhaul!D71</f>
        <v>0</v>
      </c>
      <c r="E165" s="210">
        <f>Backhaul!E71</f>
        <v>0</v>
      </c>
      <c r="F165" s="210">
        <f>Backhaul!F71</f>
        <v>0</v>
      </c>
      <c r="G165" s="210">
        <f>Backhaul!G71</f>
        <v>0</v>
      </c>
      <c r="H165" s="210">
        <f>Backhaul!H71</f>
        <v>0</v>
      </c>
      <c r="I165" s="210">
        <f>Backhaul!I71</f>
        <v>0</v>
      </c>
      <c r="J165" s="210">
        <f>Backhaul!J71</f>
        <v>0</v>
      </c>
      <c r="K165" s="210">
        <f>Backhaul!K71</f>
        <v>0</v>
      </c>
      <c r="L165" s="210">
        <f>Backhaul!L71</f>
        <v>0</v>
      </c>
      <c r="M165" s="210">
        <f>Backhaul!M71</f>
        <v>0</v>
      </c>
      <c r="O165" s="139" t="str">
        <f t="shared" si="329"/>
        <v>100 Gbps_40 km_QSFP28</v>
      </c>
      <c r="P165" s="210">
        <f>Backhaul!C96</f>
        <v>0</v>
      </c>
      <c r="Q165" s="210">
        <f>Backhaul!D96</f>
        <v>0</v>
      </c>
      <c r="R165" s="210">
        <f>Backhaul!E96</f>
        <v>0</v>
      </c>
      <c r="S165" s="210">
        <f>Backhaul!F96</f>
        <v>0</v>
      </c>
      <c r="T165" s="210">
        <f>Backhaul!G96</f>
        <v>0</v>
      </c>
      <c r="U165" s="210">
        <f>Backhaul!H96</f>
        <v>0</v>
      </c>
      <c r="V165" s="210">
        <f>Backhaul!I96</f>
        <v>0</v>
      </c>
      <c r="W165" s="210">
        <f>Backhaul!J96</f>
        <v>0</v>
      </c>
      <c r="X165" s="210">
        <f>Backhaul!K96</f>
        <v>0</v>
      </c>
      <c r="Y165" s="210">
        <f>Backhaul!L96</f>
        <v>0</v>
      </c>
      <c r="Z165" s="210">
        <f>Backhaul!M96</f>
        <v>0</v>
      </c>
      <c r="AB165" s="139" t="str">
        <f t="shared" si="330"/>
        <v>100 Gbps_40 km_QSFP28</v>
      </c>
      <c r="AC165" s="210">
        <f>Backhaul!C46</f>
        <v>0</v>
      </c>
      <c r="AD165" s="210">
        <f>Backhaul!D46</f>
        <v>0</v>
      </c>
      <c r="AE165" s="210">
        <f>Backhaul!E46</f>
        <v>0</v>
      </c>
      <c r="AF165" s="210">
        <f>Backhaul!F46</f>
        <v>0</v>
      </c>
      <c r="AG165" s="210">
        <f>Backhaul!G46</f>
        <v>0</v>
      </c>
      <c r="AH165" s="210">
        <f>Backhaul!H46</f>
        <v>0</v>
      </c>
      <c r="AI165" s="210">
        <f>Backhaul!I46</f>
        <v>0</v>
      </c>
      <c r="AJ165" s="210">
        <f>Backhaul!J46</f>
        <v>0</v>
      </c>
      <c r="AK165" s="210">
        <f>Backhaul!K46</f>
        <v>0</v>
      </c>
      <c r="AL165" s="210">
        <f>Backhaul!L46</f>
        <v>0</v>
      </c>
      <c r="AM165" s="210">
        <f>Backhaul!M46</f>
        <v>0</v>
      </c>
      <c r="AO165" s="139" t="str">
        <f t="shared" si="331"/>
        <v>100 Gbps_40 km_QSFP28</v>
      </c>
      <c r="AP165" s="210">
        <f>Backhaul!C121</f>
        <v>0</v>
      </c>
      <c r="AQ165" s="210">
        <f>Backhaul!D121</f>
        <v>0</v>
      </c>
      <c r="AR165" s="210">
        <f>Backhaul!E121</f>
        <v>0</v>
      </c>
      <c r="AS165" s="210">
        <f>Backhaul!F121</f>
        <v>0</v>
      </c>
      <c r="AT165" s="210">
        <f>Backhaul!G121</f>
        <v>0</v>
      </c>
      <c r="AU165" s="210">
        <f>Backhaul!H121</f>
        <v>0</v>
      </c>
      <c r="AV165" s="210">
        <f>Backhaul!I121</f>
        <v>0</v>
      </c>
      <c r="AW165" s="210">
        <f>Backhaul!J121</f>
        <v>0</v>
      </c>
      <c r="AX165" s="210">
        <f>Backhaul!K121</f>
        <v>0</v>
      </c>
      <c r="AY165" s="210">
        <f>Backhaul!L121</f>
        <v>0</v>
      </c>
      <c r="AZ165" s="210">
        <f>Backhaul!M121</f>
        <v>0</v>
      </c>
      <c r="BB165" s="139" t="str">
        <f t="shared" si="332"/>
        <v>100 Gbps_40 km_QSFP28</v>
      </c>
      <c r="BC165" s="210">
        <f>Backhaul!C146</f>
        <v>0</v>
      </c>
      <c r="BD165" s="210">
        <f>Backhaul!D146</f>
        <v>0</v>
      </c>
      <c r="BE165" s="210">
        <f>Backhaul!E146</f>
        <v>0</v>
      </c>
      <c r="BF165" s="210">
        <f>Backhaul!F146</f>
        <v>0</v>
      </c>
      <c r="BG165" s="210">
        <f>Backhaul!G146</f>
        <v>0</v>
      </c>
      <c r="BH165" s="210">
        <f>Backhaul!H146</f>
        <v>0</v>
      </c>
      <c r="BI165" s="210">
        <f>Backhaul!I146</f>
        <v>0</v>
      </c>
      <c r="BJ165" s="210">
        <f>Backhaul!J146</f>
        <v>0</v>
      </c>
      <c r="BK165" s="210">
        <f>Backhaul!K146</f>
        <v>0</v>
      </c>
      <c r="BL165" s="210">
        <f>Backhaul!L146</f>
        <v>0</v>
      </c>
      <c r="BM165" s="210">
        <f>Backhaul!M146</f>
        <v>0</v>
      </c>
      <c r="BO165" s="139" t="str">
        <f t="shared" si="333"/>
        <v>100 Gbps_40 km_QSFP28</v>
      </c>
      <c r="BP165" s="272"/>
      <c r="BQ165" s="272"/>
      <c r="BR165" s="272"/>
      <c r="BS165" s="272"/>
      <c r="BT165" s="272"/>
      <c r="BU165" s="272"/>
      <c r="BV165" s="272"/>
      <c r="BW165" s="272"/>
      <c r="BX165" s="272"/>
      <c r="BY165" s="272"/>
      <c r="BZ165" s="272"/>
      <c r="CB165" s="139" t="str">
        <f t="shared" si="334"/>
        <v>100 Gbps_40 km_QSFP28</v>
      </c>
      <c r="CC165" s="272"/>
      <c r="CD165" s="272"/>
      <c r="CE165" s="272"/>
      <c r="CF165" s="272"/>
      <c r="CG165" s="272"/>
      <c r="CH165" s="272"/>
      <c r="CI165" s="272"/>
      <c r="CJ165" s="272"/>
      <c r="CK165" s="272"/>
      <c r="CL165" s="272"/>
      <c r="CM165" s="272"/>
      <c r="CN165" s="214"/>
      <c r="CP165" s="270"/>
      <c r="CQ165" s="270"/>
      <c r="CR165" s="301"/>
      <c r="CS165" s="293">
        <v>1</v>
      </c>
      <c r="CT165" s="265">
        <v>1</v>
      </c>
      <c r="CU165" s="300">
        <v>1</v>
      </c>
      <c r="CV165" s="293"/>
      <c r="CW165" s="293">
        <v>2</v>
      </c>
      <c r="CX165" s="279">
        <v>1</v>
      </c>
      <c r="CY165" s="284"/>
      <c r="CZ165" s="270"/>
      <c r="DA165" s="278"/>
      <c r="DB165" s="284"/>
      <c r="DC165" s="270"/>
      <c r="DD165" s="301"/>
      <c r="DE165" s="295"/>
      <c r="DF165" s="270"/>
      <c r="DG165" s="278"/>
      <c r="DH165" s="284"/>
      <c r="DI165" s="270"/>
      <c r="DJ165" s="270"/>
      <c r="DL165" s="139" t="str">
        <f t="shared" si="451"/>
        <v>100 Gbps_40 km_QSFP28</v>
      </c>
      <c r="DM165" s="210">
        <f t="shared" si="335"/>
        <v>0</v>
      </c>
      <c r="DN165" s="210">
        <f t="shared" si="336"/>
        <v>0</v>
      </c>
      <c r="DO165" s="210">
        <f t="shared" si="337"/>
        <v>0</v>
      </c>
      <c r="DP165" s="210">
        <f t="shared" si="338"/>
        <v>0</v>
      </c>
      <c r="DQ165" s="210">
        <f t="shared" si="339"/>
        <v>0</v>
      </c>
      <c r="DR165" s="210">
        <f t="shared" si="340"/>
        <v>0</v>
      </c>
      <c r="DS165" s="210">
        <f t="shared" si="341"/>
        <v>0</v>
      </c>
      <c r="DT165" s="210">
        <f t="shared" si="342"/>
        <v>0</v>
      </c>
      <c r="DU165" s="210">
        <f t="shared" si="343"/>
        <v>0</v>
      </c>
      <c r="DV165" s="210">
        <f t="shared" si="344"/>
        <v>0</v>
      </c>
      <c r="DW165" s="210">
        <f t="shared" si="345"/>
        <v>0</v>
      </c>
      <c r="DY165" s="139" t="str">
        <f t="shared" si="452"/>
        <v>100 Gbps_40 km_QSFP28</v>
      </c>
      <c r="DZ165" s="210">
        <f t="shared" si="346"/>
        <v>0</v>
      </c>
      <c r="EA165" s="210">
        <f t="shared" si="347"/>
        <v>0</v>
      </c>
      <c r="EB165" s="210">
        <f t="shared" si="348"/>
        <v>0</v>
      </c>
      <c r="EC165" s="210">
        <f t="shared" si="349"/>
        <v>0</v>
      </c>
      <c r="ED165" s="210">
        <f t="shared" si="350"/>
        <v>0</v>
      </c>
      <c r="EE165" s="210">
        <f t="shared" si="351"/>
        <v>0</v>
      </c>
      <c r="EF165" s="210">
        <f t="shared" si="352"/>
        <v>0</v>
      </c>
      <c r="EG165" s="210">
        <f t="shared" si="353"/>
        <v>0</v>
      </c>
      <c r="EH165" s="210">
        <f t="shared" si="354"/>
        <v>0</v>
      </c>
      <c r="EI165" s="210">
        <f t="shared" si="355"/>
        <v>0</v>
      </c>
      <c r="EJ165" s="210">
        <f t="shared" si="356"/>
        <v>0</v>
      </c>
      <c r="EL165" s="139" t="str">
        <f t="shared" si="453"/>
        <v>100 Gbps_40 km_QSFP28</v>
      </c>
      <c r="EM165" s="210">
        <f t="shared" si="357"/>
        <v>0</v>
      </c>
      <c r="EN165" s="210">
        <f t="shared" si="358"/>
        <v>0</v>
      </c>
      <c r="EO165" s="210">
        <f t="shared" si="359"/>
        <v>0</v>
      </c>
      <c r="EP165" s="210">
        <f t="shared" si="360"/>
        <v>0</v>
      </c>
      <c r="EQ165" s="210">
        <f t="shared" si="361"/>
        <v>0</v>
      </c>
      <c r="ER165" s="210">
        <f t="shared" si="362"/>
        <v>0</v>
      </c>
      <c r="ES165" s="210">
        <f t="shared" si="363"/>
        <v>0</v>
      </c>
      <c r="ET165" s="210">
        <f t="shared" si="364"/>
        <v>0</v>
      </c>
      <c r="EU165" s="210">
        <f t="shared" si="365"/>
        <v>0</v>
      </c>
      <c r="EV165" s="210">
        <f t="shared" si="366"/>
        <v>0</v>
      </c>
      <c r="EW165" s="210">
        <f t="shared" si="367"/>
        <v>0</v>
      </c>
      <c r="EY165" s="139" t="str">
        <f t="shared" si="368"/>
        <v>100 Gbps_40 km_QSFP28</v>
      </c>
      <c r="EZ165" s="210">
        <f t="shared" si="457"/>
        <v>0</v>
      </c>
      <c r="FA165" s="210">
        <f t="shared" si="458"/>
        <v>0</v>
      </c>
      <c r="FB165" s="210">
        <f t="shared" si="459"/>
        <v>0</v>
      </c>
      <c r="FC165" s="210">
        <f t="shared" si="460"/>
        <v>0</v>
      </c>
      <c r="FD165" s="210">
        <f t="shared" si="461"/>
        <v>0</v>
      </c>
      <c r="FE165" s="210">
        <f t="shared" si="462"/>
        <v>0</v>
      </c>
      <c r="FF165" s="210">
        <f t="shared" si="463"/>
        <v>0</v>
      </c>
      <c r="FG165" s="210">
        <f t="shared" si="464"/>
        <v>0</v>
      </c>
      <c r="FH165" s="210">
        <f t="shared" si="465"/>
        <v>0</v>
      </c>
      <c r="FI165" s="210">
        <f t="shared" si="466"/>
        <v>0</v>
      </c>
      <c r="FJ165" s="210">
        <f t="shared" si="467"/>
        <v>0</v>
      </c>
      <c r="FL165" s="139" t="str">
        <f t="shared" si="454"/>
        <v>100 Gbps_40 km_QSFP28</v>
      </c>
      <c r="FM165" s="233">
        <f t="shared" si="369"/>
        <v>0</v>
      </c>
      <c r="FN165" s="233">
        <f t="shared" si="370"/>
        <v>0</v>
      </c>
      <c r="FO165" s="233">
        <f t="shared" si="371"/>
        <v>0</v>
      </c>
      <c r="FP165" s="233">
        <f t="shared" si="372"/>
        <v>0</v>
      </c>
      <c r="FQ165" s="233">
        <f t="shared" si="373"/>
        <v>0</v>
      </c>
      <c r="FR165" s="233">
        <f t="shared" si="374"/>
        <v>0</v>
      </c>
      <c r="FS165" s="233">
        <f t="shared" si="375"/>
        <v>0</v>
      </c>
      <c r="FT165" s="233">
        <f t="shared" si="376"/>
        <v>0</v>
      </c>
      <c r="FU165" s="233">
        <f t="shared" si="377"/>
        <v>0</v>
      </c>
      <c r="FV165" s="233">
        <f t="shared" si="378"/>
        <v>0</v>
      </c>
      <c r="FW165" s="233">
        <f t="shared" si="379"/>
        <v>0</v>
      </c>
      <c r="FY165" s="139" t="str">
        <f t="shared" si="455"/>
        <v>100 Gbps_40 km_QSFP28</v>
      </c>
      <c r="FZ165" s="233">
        <f t="shared" si="380"/>
        <v>0</v>
      </c>
      <c r="GA165" s="233">
        <f t="shared" si="381"/>
        <v>0</v>
      </c>
      <c r="GB165" s="233">
        <f t="shared" si="382"/>
        <v>0</v>
      </c>
      <c r="GC165" s="233">
        <f t="shared" si="383"/>
        <v>0</v>
      </c>
      <c r="GD165" s="233">
        <f t="shared" si="384"/>
        <v>0</v>
      </c>
      <c r="GE165" s="233">
        <f t="shared" si="385"/>
        <v>0</v>
      </c>
      <c r="GF165" s="233">
        <f t="shared" si="386"/>
        <v>0</v>
      </c>
      <c r="GG165" s="233">
        <f t="shared" si="387"/>
        <v>0</v>
      </c>
      <c r="GH165" s="233">
        <f t="shared" si="388"/>
        <v>0</v>
      </c>
      <c r="GI165" s="233">
        <f t="shared" si="389"/>
        <v>0</v>
      </c>
      <c r="GJ165" s="233">
        <f t="shared" si="390"/>
        <v>0</v>
      </c>
      <c r="GL165" s="139" t="str">
        <f t="shared" si="456"/>
        <v>100 Gbps_40 km_QSFP28</v>
      </c>
      <c r="GM165" s="310">
        <f t="shared" si="391"/>
        <v>0</v>
      </c>
      <c r="GN165" s="310">
        <f t="shared" si="392"/>
        <v>0</v>
      </c>
      <c r="GO165" s="310">
        <f t="shared" si="393"/>
        <v>0</v>
      </c>
      <c r="GP165" s="310">
        <f t="shared" si="394"/>
        <v>0</v>
      </c>
      <c r="GQ165" s="310">
        <f t="shared" si="395"/>
        <v>0</v>
      </c>
      <c r="GR165" s="310">
        <f t="shared" si="396"/>
        <v>0</v>
      </c>
      <c r="GS165" s="310">
        <f t="shared" si="397"/>
        <v>0</v>
      </c>
      <c r="GT165" s="310">
        <f t="shared" si="398"/>
        <v>0</v>
      </c>
      <c r="GU165" s="310">
        <f t="shared" si="399"/>
        <v>0</v>
      </c>
      <c r="GV165" s="310">
        <f t="shared" si="400"/>
        <v>0</v>
      </c>
      <c r="GW165" s="310">
        <f t="shared" si="401"/>
        <v>0</v>
      </c>
      <c r="GY165" s="139" t="str">
        <f t="shared" si="402"/>
        <v>100 Gbps_40 km_QSFP28</v>
      </c>
      <c r="GZ165" s="310" t="str">
        <f>IF(EZ165=0,"",($HE$5*10^-6*Backhaul!P174*'Lenses &amp; detectors'!EZ165))</f>
        <v/>
      </c>
      <c r="HA165" s="310" t="str">
        <f>IF(FA165=0,"",($HE$5*10^-6*Backhaul!Q174*'Lenses &amp; detectors'!FA165))</f>
        <v/>
      </c>
      <c r="HB165" s="310" t="str">
        <f>IF(FB165=0,"",($HE$5*10^-6*Backhaul!R174*'Lenses &amp; detectors'!FB165))</f>
        <v/>
      </c>
      <c r="HC165" s="310" t="str">
        <f>IF(FC165=0,"",($HE$5*10^-6*Backhaul!S174*'Lenses &amp; detectors'!FC165))</f>
        <v/>
      </c>
      <c r="HD165" s="310" t="str">
        <f>IF(FD165=0,"",($HE$5*10^-6*Backhaul!T174*'Lenses &amp; detectors'!FD165))</f>
        <v/>
      </c>
      <c r="HE165" s="310" t="str">
        <f>IF(FE165=0,"",($HE$5*10^-6*Backhaul!U174*'Lenses &amp; detectors'!FE165))</f>
        <v/>
      </c>
      <c r="HF165" s="310" t="str">
        <f>IF(FF165=0,"",($HE$5*10^-6*Backhaul!V174*'Lenses &amp; detectors'!FF165))</f>
        <v/>
      </c>
      <c r="HG165" s="310" t="str">
        <f>IF(FG165=0,"",($HE$5*10^-6*Backhaul!W174*'Lenses &amp; detectors'!FG165))</f>
        <v/>
      </c>
      <c r="HH165" s="310" t="str">
        <f>IF(FH165=0,"",($HE$5*10^-6*Backhaul!X174*'Lenses &amp; detectors'!FH165))</f>
        <v/>
      </c>
      <c r="HI165" s="310" t="str">
        <f>IF(FI165=0,"",($HE$5*10^-6*Backhaul!Y174*'Lenses &amp; detectors'!FI165))</f>
        <v/>
      </c>
      <c r="HJ165" s="310" t="str">
        <f>IF(FJ165=0,"",($HE$5*10^-6*Backhaul!Z174*'Lenses &amp; detectors'!FJ165))</f>
        <v/>
      </c>
      <c r="HL165" s="139" t="str">
        <f t="shared" si="403"/>
        <v>100 Gbps_40 km_QSFP28</v>
      </c>
      <c r="HM165" s="233" t="str">
        <f t="shared" si="404"/>
        <v/>
      </c>
      <c r="HN165" s="233" t="str">
        <f t="shared" si="405"/>
        <v/>
      </c>
      <c r="HO165" s="233" t="str">
        <f t="shared" si="406"/>
        <v/>
      </c>
      <c r="HP165" s="233" t="str">
        <f t="shared" si="407"/>
        <v/>
      </c>
      <c r="HQ165" s="233" t="str">
        <f t="shared" si="408"/>
        <v/>
      </c>
      <c r="HR165" s="233" t="str">
        <f t="shared" si="409"/>
        <v/>
      </c>
      <c r="HS165" s="233" t="str">
        <f t="shared" si="410"/>
        <v/>
      </c>
      <c r="HT165" s="233" t="str">
        <f t="shared" si="411"/>
        <v/>
      </c>
      <c r="HU165" s="233" t="str">
        <f t="shared" si="412"/>
        <v/>
      </c>
      <c r="HV165" s="233" t="str">
        <f t="shared" si="413"/>
        <v/>
      </c>
      <c r="HW165" s="233" t="str">
        <f t="shared" si="414"/>
        <v/>
      </c>
      <c r="HY165" s="139" t="str">
        <f t="shared" si="415"/>
        <v>100 Gbps_40 km_QSFP28</v>
      </c>
      <c r="HZ165" s="233" t="str">
        <f t="shared" si="416"/>
        <v/>
      </c>
      <c r="IA165" s="233" t="str">
        <f t="shared" si="417"/>
        <v/>
      </c>
      <c r="IB165" s="233" t="str">
        <f t="shared" si="418"/>
        <v/>
      </c>
      <c r="IC165" s="233" t="str">
        <f t="shared" si="419"/>
        <v/>
      </c>
      <c r="ID165" s="233" t="str">
        <f t="shared" si="420"/>
        <v/>
      </c>
      <c r="IE165" s="233" t="str">
        <f t="shared" si="421"/>
        <v/>
      </c>
      <c r="IF165" s="233" t="str">
        <f t="shared" si="422"/>
        <v/>
      </c>
      <c r="IG165" s="233" t="str">
        <f t="shared" si="423"/>
        <v/>
      </c>
      <c r="IH165" s="233" t="str">
        <f t="shared" si="424"/>
        <v/>
      </c>
      <c r="II165" s="233" t="str">
        <f t="shared" si="425"/>
        <v/>
      </c>
      <c r="IJ165" s="233" t="str">
        <f t="shared" si="426"/>
        <v/>
      </c>
      <c r="IL165" s="139" t="str">
        <f t="shared" si="427"/>
        <v>100 Gbps_40 km_QSFP28</v>
      </c>
      <c r="IM165" s="233" t="str">
        <f t="shared" si="428"/>
        <v/>
      </c>
      <c r="IN165" s="233" t="str">
        <f t="shared" si="429"/>
        <v/>
      </c>
      <c r="IO165" s="233" t="str">
        <f t="shared" si="430"/>
        <v/>
      </c>
      <c r="IP165" s="233" t="str">
        <f t="shared" si="431"/>
        <v/>
      </c>
      <c r="IQ165" s="233" t="str">
        <f t="shared" si="432"/>
        <v/>
      </c>
      <c r="IR165" s="233" t="str">
        <f t="shared" si="433"/>
        <v/>
      </c>
      <c r="IS165" s="233" t="str">
        <f t="shared" si="434"/>
        <v/>
      </c>
      <c r="IT165" s="233" t="str">
        <f t="shared" si="435"/>
        <v/>
      </c>
      <c r="IU165" s="233" t="str">
        <f t="shared" si="436"/>
        <v/>
      </c>
      <c r="IV165" s="233" t="str">
        <f t="shared" si="437"/>
        <v/>
      </c>
      <c r="IW165" s="233" t="str">
        <f t="shared" si="438"/>
        <v/>
      </c>
      <c r="IY165" s="139" t="str">
        <f t="shared" si="439"/>
        <v>100 Gbps_40 km_QSFP28</v>
      </c>
      <c r="IZ165" s="233" t="str">
        <f t="shared" si="440"/>
        <v/>
      </c>
      <c r="JA165" s="233" t="str">
        <f t="shared" si="441"/>
        <v/>
      </c>
      <c r="JB165" s="233" t="str">
        <f t="shared" si="442"/>
        <v/>
      </c>
      <c r="JC165" s="233" t="str">
        <f t="shared" si="443"/>
        <v/>
      </c>
      <c r="JD165" s="233" t="str">
        <f t="shared" si="444"/>
        <v/>
      </c>
      <c r="JE165" s="233" t="str">
        <f t="shared" si="445"/>
        <v/>
      </c>
      <c r="JF165" s="233" t="str">
        <f t="shared" si="446"/>
        <v/>
      </c>
      <c r="JG165" s="233" t="str">
        <f t="shared" si="447"/>
        <v/>
      </c>
      <c r="JH165" s="233" t="str">
        <f t="shared" si="448"/>
        <v/>
      </c>
      <c r="JI165" s="233" t="str">
        <f t="shared" si="449"/>
        <v/>
      </c>
      <c r="JJ165" s="233" t="str">
        <f t="shared" si="450"/>
        <v/>
      </c>
    </row>
    <row r="166" spans="1:270">
      <c r="A166" s="218" t="s">
        <v>116</v>
      </c>
      <c r="B166" s="139" t="str">
        <f>'DML EML split'!B166</f>
        <v>200 Gbps_10 km_QSFP28</v>
      </c>
      <c r="C166" s="210">
        <f>Backhaul!C72</f>
        <v>0</v>
      </c>
      <c r="D166" s="210">
        <f>Backhaul!D72</f>
        <v>0</v>
      </c>
      <c r="E166" s="210">
        <f>Backhaul!E72</f>
        <v>0</v>
      </c>
      <c r="F166" s="210">
        <f>Backhaul!F72</f>
        <v>0</v>
      </c>
      <c r="G166" s="210">
        <f>Backhaul!G72</f>
        <v>0</v>
      </c>
      <c r="H166" s="210">
        <f>Backhaul!H72</f>
        <v>0</v>
      </c>
      <c r="I166" s="210">
        <f>Backhaul!I72</f>
        <v>0</v>
      </c>
      <c r="J166" s="210">
        <f>Backhaul!J72</f>
        <v>0</v>
      </c>
      <c r="K166" s="210">
        <f>Backhaul!K72</f>
        <v>0</v>
      </c>
      <c r="L166" s="210">
        <f>Backhaul!L72</f>
        <v>0</v>
      </c>
      <c r="M166" s="210">
        <f>Backhaul!M72</f>
        <v>0</v>
      </c>
      <c r="O166" s="139" t="str">
        <f t="shared" si="329"/>
        <v>200 Gbps_10 km_QSFP28</v>
      </c>
      <c r="P166" s="210">
        <f>Backhaul!C97</f>
        <v>0</v>
      </c>
      <c r="Q166" s="210">
        <f>Backhaul!D97</f>
        <v>0</v>
      </c>
      <c r="R166" s="210">
        <f>Backhaul!E97</f>
        <v>0</v>
      </c>
      <c r="S166" s="210">
        <f>Backhaul!F97</f>
        <v>0</v>
      </c>
      <c r="T166" s="210">
        <f>Backhaul!G97</f>
        <v>0</v>
      </c>
      <c r="U166" s="210">
        <f>Backhaul!H97</f>
        <v>0</v>
      </c>
      <c r="V166" s="210">
        <f>Backhaul!I97</f>
        <v>0</v>
      </c>
      <c r="W166" s="210">
        <f>Backhaul!J97</f>
        <v>0</v>
      </c>
      <c r="X166" s="210">
        <f>Backhaul!K97</f>
        <v>0</v>
      </c>
      <c r="Y166" s="210">
        <f>Backhaul!L97</f>
        <v>0</v>
      </c>
      <c r="Z166" s="210">
        <f>Backhaul!M97</f>
        <v>0</v>
      </c>
      <c r="AB166" s="139" t="str">
        <f t="shared" si="330"/>
        <v>200 Gbps_10 km_QSFP28</v>
      </c>
      <c r="AC166" s="210">
        <f>Backhaul!C47</f>
        <v>0</v>
      </c>
      <c r="AD166" s="210">
        <f>Backhaul!D47</f>
        <v>0</v>
      </c>
      <c r="AE166" s="210">
        <f>Backhaul!E47</f>
        <v>0</v>
      </c>
      <c r="AF166" s="210">
        <f>Backhaul!F47</f>
        <v>0</v>
      </c>
      <c r="AG166" s="210">
        <f>Backhaul!G47</f>
        <v>0</v>
      </c>
      <c r="AH166" s="210">
        <f>Backhaul!H47</f>
        <v>0</v>
      </c>
      <c r="AI166" s="210">
        <f>Backhaul!I47</f>
        <v>0</v>
      </c>
      <c r="AJ166" s="210">
        <f>Backhaul!J47</f>
        <v>0</v>
      </c>
      <c r="AK166" s="210">
        <f>Backhaul!K47</f>
        <v>0</v>
      </c>
      <c r="AL166" s="210">
        <f>Backhaul!L47</f>
        <v>0</v>
      </c>
      <c r="AM166" s="210">
        <f>Backhaul!M47</f>
        <v>0</v>
      </c>
      <c r="AO166" s="139" t="str">
        <f t="shared" si="331"/>
        <v>200 Gbps_10 km_QSFP28</v>
      </c>
      <c r="AP166" s="210">
        <f>Backhaul!C122</f>
        <v>0</v>
      </c>
      <c r="AQ166" s="210">
        <f>Backhaul!D122</f>
        <v>0</v>
      </c>
      <c r="AR166" s="210">
        <f>Backhaul!E122</f>
        <v>0</v>
      </c>
      <c r="AS166" s="210">
        <f>Backhaul!F122</f>
        <v>0</v>
      </c>
      <c r="AT166" s="210">
        <f>Backhaul!G122</f>
        <v>0</v>
      </c>
      <c r="AU166" s="210">
        <f>Backhaul!H122</f>
        <v>0</v>
      </c>
      <c r="AV166" s="210">
        <f>Backhaul!I122</f>
        <v>0</v>
      </c>
      <c r="AW166" s="210">
        <f>Backhaul!J122</f>
        <v>0</v>
      </c>
      <c r="AX166" s="210">
        <f>Backhaul!K122</f>
        <v>0</v>
      </c>
      <c r="AY166" s="210">
        <f>Backhaul!L122</f>
        <v>0</v>
      </c>
      <c r="AZ166" s="210">
        <f>Backhaul!M122</f>
        <v>0</v>
      </c>
      <c r="BB166" s="139" t="str">
        <f t="shared" si="332"/>
        <v>200 Gbps_10 km_QSFP28</v>
      </c>
      <c r="BC166" s="210">
        <f>Backhaul!C147</f>
        <v>0</v>
      </c>
      <c r="BD166" s="210">
        <f>Backhaul!D147</f>
        <v>0</v>
      </c>
      <c r="BE166" s="210">
        <f>Backhaul!E147</f>
        <v>0</v>
      </c>
      <c r="BF166" s="210">
        <f>Backhaul!F147</f>
        <v>0</v>
      </c>
      <c r="BG166" s="210">
        <f>Backhaul!G147</f>
        <v>0</v>
      </c>
      <c r="BH166" s="210">
        <f>Backhaul!H147</f>
        <v>0</v>
      </c>
      <c r="BI166" s="210">
        <f>Backhaul!I147</f>
        <v>0</v>
      </c>
      <c r="BJ166" s="210">
        <f>Backhaul!J147</f>
        <v>0</v>
      </c>
      <c r="BK166" s="210">
        <f>Backhaul!K147</f>
        <v>0</v>
      </c>
      <c r="BL166" s="210">
        <f>Backhaul!L147</f>
        <v>0</v>
      </c>
      <c r="BM166" s="210">
        <f>Backhaul!M147</f>
        <v>0</v>
      </c>
      <c r="BO166" s="139" t="str">
        <f t="shared" si="333"/>
        <v>200 Gbps_10 km_QSFP28</v>
      </c>
      <c r="BP166" s="272"/>
      <c r="BQ166" s="272"/>
      <c r="BR166" s="272"/>
      <c r="BS166" s="272"/>
      <c r="BT166" s="272"/>
      <c r="BU166" s="272"/>
      <c r="BV166" s="272"/>
      <c r="BW166" s="272"/>
      <c r="BX166" s="272"/>
      <c r="BY166" s="272"/>
      <c r="BZ166" s="272"/>
      <c r="CB166" s="139" t="str">
        <f t="shared" si="334"/>
        <v>200 Gbps_10 km_QSFP28</v>
      </c>
      <c r="CC166" s="272"/>
      <c r="CD166" s="272"/>
      <c r="CE166" s="272"/>
      <c r="CF166" s="272"/>
      <c r="CG166" s="272"/>
      <c r="CH166" s="272"/>
      <c r="CI166" s="272"/>
      <c r="CJ166" s="272"/>
      <c r="CK166" s="272"/>
      <c r="CL166" s="272"/>
      <c r="CM166" s="272"/>
      <c r="CN166" s="214"/>
      <c r="CP166" s="270"/>
      <c r="CQ166" s="270"/>
      <c r="CR166" s="301"/>
      <c r="CS166" s="293">
        <v>1</v>
      </c>
      <c r="CT166" s="265">
        <v>1</v>
      </c>
      <c r="CU166" s="300">
        <v>1</v>
      </c>
      <c r="CV166" s="293"/>
      <c r="CW166" s="293">
        <v>2</v>
      </c>
      <c r="CX166" s="279">
        <v>1</v>
      </c>
      <c r="CY166" s="284"/>
      <c r="CZ166" s="270"/>
      <c r="DA166" s="278"/>
      <c r="DB166" s="284"/>
      <c r="DC166" s="270"/>
      <c r="DD166" s="301"/>
      <c r="DE166" s="295"/>
      <c r="DF166" s="270"/>
      <c r="DG166" s="278"/>
      <c r="DH166" s="284"/>
      <c r="DI166" s="270"/>
      <c r="DJ166" s="270"/>
      <c r="DL166" s="139" t="str">
        <f t="shared" si="451"/>
        <v>200 Gbps_10 km_QSFP28</v>
      </c>
      <c r="DM166" s="210">
        <f t="shared" si="335"/>
        <v>0</v>
      </c>
      <c r="DN166" s="210">
        <f t="shared" si="336"/>
        <v>0</v>
      </c>
      <c r="DO166" s="210">
        <f t="shared" si="337"/>
        <v>0</v>
      </c>
      <c r="DP166" s="210">
        <f t="shared" si="338"/>
        <v>0</v>
      </c>
      <c r="DQ166" s="210">
        <f t="shared" si="339"/>
        <v>0</v>
      </c>
      <c r="DR166" s="210">
        <f t="shared" si="340"/>
        <v>0</v>
      </c>
      <c r="DS166" s="210">
        <f t="shared" si="341"/>
        <v>0</v>
      </c>
      <c r="DT166" s="210">
        <f t="shared" si="342"/>
        <v>0</v>
      </c>
      <c r="DU166" s="210">
        <f t="shared" si="343"/>
        <v>0</v>
      </c>
      <c r="DV166" s="210">
        <f t="shared" si="344"/>
        <v>0</v>
      </c>
      <c r="DW166" s="210">
        <f t="shared" si="345"/>
        <v>0</v>
      </c>
      <c r="DY166" s="139" t="str">
        <f t="shared" si="452"/>
        <v>200 Gbps_10 km_QSFP28</v>
      </c>
      <c r="DZ166" s="210">
        <f t="shared" si="346"/>
        <v>0</v>
      </c>
      <c r="EA166" s="210">
        <f t="shared" si="347"/>
        <v>0</v>
      </c>
      <c r="EB166" s="210">
        <f t="shared" si="348"/>
        <v>0</v>
      </c>
      <c r="EC166" s="210">
        <f t="shared" si="349"/>
        <v>0</v>
      </c>
      <c r="ED166" s="210">
        <f t="shared" si="350"/>
        <v>0</v>
      </c>
      <c r="EE166" s="210">
        <f t="shared" si="351"/>
        <v>0</v>
      </c>
      <c r="EF166" s="210">
        <f t="shared" si="352"/>
        <v>0</v>
      </c>
      <c r="EG166" s="210">
        <f t="shared" si="353"/>
        <v>0</v>
      </c>
      <c r="EH166" s="210">
        <f t="shared" si="354"/>
        <v>0</v>
      </c>
      <c r="EI166" s="210">
        <f t="shared" si="355"/>
        <v>0</v>
      </c>
      <c r="EJ166" s="210">
        <f t="shared" si="356"/>
        <v>0</v>
      </c>
      <c r="EL166" s="139" t="str">
        <f t="shared" si="453"/>
        <v>200 Gbps_10 km_QSFP28</v>
      </c>
      <c r="EM166" s="210">
        <f t="shared" si="357"/>
        <v>0</v>
      </c>
      <c r="EN166" s="210">
        <f t="shared" si="358"/>
        <v>0</v>
      </c>
      <c r="EO166" s="210">
        <f t="shared" si="359"/>
        <v>0</v>
      </c>
      <c r="EP166" s="210">
        <f t="shared" si="360"/>
        <v>0</v>
      </c>
      <c r="EQ166" s="210">
        <f t="shared" si="361"/>
        <v>0</v>
      </c>
      <c r="ER166" s="210">
        <f t="shared" si="362"/>
        <v>0</v>
      </c>
      <c r="ES166" s="210">
        <f t="shared" si="363"/>
        <v>0</v>
      </c>
      <c r="ET166" s="210">
        <f t="shared" si="364"/>
        <v>0</v>
      </c>
      <c r="EU166" s="210">
        <f t="shared" si="365"/>
        <v>0</v>
      </c>
      <c r="EV166" s="210">
        <f t="shared" si="366"/>
        <v>0</v>
      </c>
      <c r="EW166" s="210">
        <f t="shared" si="367"/>
        <v>0</v>
      </c>
      <c r="EY166" s="139" t="str">
        <f t="shared" si="368"/>
        <v>200 Gbps_10 km_QSFP28</v>
      </c>
      <c r="EZ166" s="210">
        <f t="shared" si="457"/>
        <v>0</v>
      </c>
      <c r="FA166" s="210">
        <f t="shared" si="458"/>
        <v>0</v>
      </c>
      <c r="FB166" s="210">
        <f t="shared" si="459"/>
        <v>0</v>
      </c>
      <c r="FC166" s="210">
        <f t="shared" si="460"/>
        <v>0</v>
      </c>
      <c r="FD166" s="210">
        <f t="shared" si="461"/>
        <v>0</v>
      </c>
      <c r="FE166" s="210">
        <f t="shared" si="462"/>
        <v>0</v>
      </c>
      <c r="FF166" s="210">
        <f t="shared" si="463"/>
        <v>0</v>
      </c>
      <c r="FG166" s="210">
        <f t="shared" si="464"/>
        <v>0</v>
      </c>
      <c r="FH166" s="210">
        <f t="shared" si="465"/>
        <v>0</v>
      </c>
      <c r="FI166" s="210">
        <f t="shared" si="466"/>
        <v>0</v>
      </c>
      <c r="FJ166" s="210">
        <f t="shared" si="467"/>
        <v>0</v>
      </c>
      <c r="FL166" s="139" t="str">
        <f t="shared" si="454"/>
        <v>200 Gbps_10 km_QSFP28</v>
      </c>
      <c r="FM166" s="233">
        <f t="shared" si="369"/>
        <v>0</v>
      </c>
      <c r="FN166" s="233">
        <f t="shared" si="370"/>
        <v>0</v>
      </c>
      <c r="FO166" s="233">
        <f t="shared" si="371"/>
        <v>0</v>
      </c>
      <c r="FP166" s="233">
        <f t="shared" si="372"/>
        <v>0</v>
      </c>
      <c r="FQ166" s="233">
        <f t="shared" si="373"/>
        <v>0</v>
      </c>
      <c r="FR166" s="233">
        <f t="shared" si="374"/>
        <v>0</v>
      </c>
      <c r="FS166" s="233">
        <f t="shared" si="375"/>
        <v>0</v>
      </c>
      <c r="FT166" s="233">
        <f t="shared" si="376"/>
        <v>0</v>
      </c>
      <c r="FU166" s="233">
        <f t="shared" si="377"/>
        <v>0</v>
      </c>
      <c r="FV166" s="233">
        <f t="shared" si="378"/>
        <v>0</v>
      </c>
      <c r="FW166" s="233">
        <f t="shared" si="379"/>
        <v>0</v>
      </c>
      <c r="FY166" s="139" t="str">
        <f t="shared" si="455"/>
        <v>200 Gbps_10 km_QSFP28</v>
      </c>
      <c r="FZ166" s="233">
        <f t="shared" si="380"/>
        <v>0</v>
      </c>
      <c r="GA166" s="233">
        <f t="shared" si="381"/>
        <v>0</v>
      </c>
      <c r="GB166" s="233">
        <f t="shared" si="382"/>
        <v>0</v>
      </c>
      <c r="GC166" s="233">
        <f t="shared" si="383"/>
        <v>0</v>
      </c>
      <c r="GD166" s="233">
        <f t="shared" si="384"/>
        <v>0</v>
      </c>
      <c r="GE166" s="233">
        <f t="shared" si="385"/>
        <v>0</v>
      </c>
      <c r="GF166" s="233">
        <f t="shared" si="386"/>
        <v>0</v>
      </c>
      <c r="GG166" s="233">
        <f t="shared" si="387"/>
        <v>0</v>
      </c>
      <c r="GH166" s="233">
        <f t="shared" si="388"/>
        <v>0</v>
      </c>
      <c r="GI166" s="233">
        <f t="shared" si="389"/>
        <v>0</v>
      </c>
      <c r="GJ166" s="233">
        <f t="shared" si="390"/>
        <v>0</v>
      </c>
      <c r="GL166" s="139" t="str">
        <f t="shared" si="456"/>
        <v>200 Gbps_10 km_QSFP28</v>
      </c>
      <c r="GM166" s="310">
        <f t="shared" si="391"/>
        <v>0</v>
      </c>
      <c r="GN166" s="310">
        <f t="shared" si="392"/>
        <v>0</v>
      </c>
      <c r="GO166" s="310">
        <f t="shared" si="393"/>
        <v>0</v>
      </c>
      <c r="GP166" s="310">
        <f t="shared" si="394"/>
        <v>0</v>
      </c>
      <c r="GQ166" s="310">
        <f t="shared" si="395"/>
        <v>0</v>
      </c>
      <c r="GR166" s="310">
        <f t="shared" si="396"/>
        <v>0</v>
      </c>
      <c r="GS166" s="310">
        <f t="shared" si="397"/>
        <v>0</v>
      </c>
      <c r="GT166" s="310">
        <f t="shared" si="398"/>
        <v>0</v>
      </c>
      <c r="GU166" s="310">
        <f t="shared" si="399"/>
        <v>0</v>
      </c>
      <c r="GV166" s="310">
        <f t="shared" si="400"/>
        <v>0</v>
      </c>
      <c r="GW166" s="310">
        <f t="shared" si="401"/>
        <v>0</v>
      </c>
      <c r="GY166" s="139" t="str">
        <f t="shared" si="402"/>
        <v>200 Gbps_10 km_QSFP28</v>
      </c>
      <c r="GZ166" s="310" t="str">
        <f>IF(EZ166=0,"",($HE$5*10^-6*Backhaul!P175*'Lenses &amp; detectors'!EZ166))</f>
        <v/>
      </c>
      <c r="HA166" s="310" t="str">
        <f>IF(FA166=0,"",($HE$5*10^-6*Backhaul!Q175*'Lenses &amp; detectors'!FA166))</f>
        <v/>
      </c>
      <c r="HB166" s="310" t="str">
        <f>IF(FB166=0,"",($HE$5*10^-6*Backhaul!R175*'Lenses &amp; detectors'!FB166))</f>
        <v/>
      </c>
      <c r="HC166" s="310" t="str">
        <f>IF(FC166=0,"",($HE$5*10^-6*Backhaul!S175*'Lenses &amp; detectors'!FC166))</f>
        <v/>
      </c>
      <c r="HD166" s="310" t="str">
        <f>IF(FD166=0,"",($HE$5*10^-6*Backhaul!T175*'Lenses &amp; detectors'!FD166))</f>
        <v/>
      </c>
      <c r="HE166" s="310" t="str">
        <f>IF(FE166=0,"",($HE$5*10^-6*Backhaul!U175*'Lenses &amp; detectors'!FE166))</f>
        <v/>
      </c>
      <c r="HF166" s="310" t="str">
        <f>IF(FF166=0,"",($HE$5*10^-6*Backhaul!V175*'Lenses &amp; detectors'!FF166))</f>
        <v/>
      </c>
      <c r="HG166" s="310" t="str">
        <f>IF(FG166=0,"",($HE$5*10^-6*Backhaul!W175*'Lenses &amp; detectors'!FG166))</f>
        <v/>
      </c>
      <c r="HH166" s="310" t="str">
        <f>IF(FH166=0,"",($HE$5*10^-6*Backhaul!X175*'Lenses &amp; detectors'!FH166))</f>
        <v/>
      </c>
      <c r="HI166" s="310" t="str">
        <f>IF(FI166=0,"",($HE$5*10^-6*Backhaul!Y175*'Lenses &amp; detectors'!FI166))</f>
        <v/>
      </c>
      <c r="HJ166" s="310" t="str">
        <f>IF(FJ166=0,"",($HE$5*10^-6*Backhaul!Z175*'Lenses &amp; detectors'!FJ166))</f>
        <v/>
      </c>
      <c r="HL166" s="139" t="str">
        <f t="shared" si="403"/>
        <v>200 Gbps_10 km_QSFP28</v>
      </c>
      <c r="HM166" s="233" t="str">
        <f t="shared" si="404"/>
        <v/>
      </c>
      <c r="HN166" s="233" t="str">
        <f t="shared" si="405"/>
        <v/>
      </c>
      <c r="HO166" s="233" t="str">
        <f t="shared" si="406"/>
        <v/>
      </c>
      <c r="HP166" s="233" t="str">
        <f t="shared" si="407"/>
        <v/>
      </c>
      <c r="HQ166" s="233" t="str">
        <f t="shared" si="408"/>
        <v/>
      </c>
      <c r="HR166" s="233" t="str">
        <f t="shared" si="409"/>
        <v/>
      </c>
      <c r="HS166" s="233" t="str">
        <f t="shared" si="410"/>
        <v/>
      </c>
      <c r="HT166" s="233" t="str">
        <f t="shared" si="411"/>
        <v/>
      </c>
      <c r="HU166" s="233" t="str">
        <f t="shared" si="412"/>
        <v/>
      </c>
      <c r="HV166" s="233" t="str">
        <f t="shared" si="413"/>
        <v/>
      </c>
      <c r="HW166" s="233" t="str">
        <f t="shared" si="414"/>
        <v/>
      </c>
      <c r="HY166" s="139" t="str">
        <f t="shared" si="415"/>
        <v>200 Gbps_10 km_QSFP28</v>
      </c>
      <c r="HZ166" s="233" t="str">
        <f t="shared" si="416"/>
        <v/>
      </c>
      <c r="IA166" s="233" t="str">
        <f t="shared" si="417"/>
        <v/>
      </c>
      <c r="IB166" s="233" t="str">
        <f t="shared" si="418"/>
        <v/>
      </c>
      <c r="IC166" s="233" t="str">
        <f t="shared" si="419"/>
        <v/>
      </c>
      <c r="ID166" s="233" t="str">
        <f t="shared" si="420"/>
        <v/>
      </c>
      <c r="IE166" s="233" t="str">
        <f t="shared" si="421"/>
        <v/>
      </c>
      <c r="IF166" s="233" t="str">
        <f t="shared" si="422"/>
        <v/>
      </c>
      <c r="IG166" s="233" t="str">
        <f t="shared" si="423"/>
        <v/>
      </c>
      <c r="IH166" s="233" t="str">
        <f t="shared" si="424"/>
        <v/>
      </c>
      <c r="II166" s="233" t="str">
        <f t="shared" si="425"/>
        <v/>
      </c>
      <c r="IJ166" s="233" t="str">
        <f t="shared" si="426"/>
        <v/>
      </c>
      <c r="IL166" s="139" t="str">
        <f t="shared" si="427"/>
        <v>200 Gbps_10 km_QSFP28</v>
      </c>
      <c r="IM166" s="233" t="str">
        <f t="shared" si="428"/>
        <v/>
      </c>
      <c r="IN166" s="233" t="str">
        <f t="shared" si="429"/>
        <v/>
      </c>
      <c r="IO166" s="233" t="str">
        <f t="shared" si="430"/>
        <v/>
      </c>
      <c r="IP166" s="233" t="str">
        <f t="shared" si="431"/>
        <v/>
      </c>
      <c r="IQ166" s="233" t="str">
        <f t="shared" si="432"/>
        <v/>
      </c>
      <c r="IR166" s="233" t="str">
        <f t="shared" si="433"/>
        <v/>
      </c>
      <c r="IS166" s="233" t="str">
        <f t="shared" si="434"/>
        <v/>
      </c>
      <c r="IT166" s="233" t="str">
        <f t="shared" si="435"/>
        <v/>
      </c>
      <c r="IU166" s="233" t="str">
        <f t="shared" si="436"/>
        <v/>
      </c>
      <c r="IV166" s="233" t="str">
        <f t="shared" si="437"/>
        <v/>
      </c>
      <c r="IW166" s="233" t="str">
        <f t="shared" si="438"/>
        <v/>
      </c>
      <c r="IY166" s="139" t="str">
        <f t="shared" si="439"/>
        <v>200 Gbps_10 km_QSFP28</v>
      </c>
      <c r="IZ166" s="233" t="str">
        <f t="shared" si="440"/>
        <v/>
      </c>
      <c r="JA166" s="233" t="str">
        <f t="shared" si="441"/>
        <v/>
      </c>
      <c r="JB166" s="233" t="str">
        <f t="shared" si="442"/>
        <v/>
      </c>
      <c r="JC166" s="233" t="str">
        <f t="shared" si="443"/>
        <v/>
      </c>
      <c r="JD166" s="233" t="str">
        <f t="shared" si="444"/>
        <v/>
      </c>
      <c r="JE166" s="233" t="str">
        <f t="shared" si="445"/>
        <v/>
      </c>
      <c r="JF166" s="233" t="str">
        <f t="shared" si="446"/>
        <v/>
      </c>
      <c r="JG166" s="233" t="str">
        <f t="shared" si="447"/>
        <v/>
      </c>
      <c r="JH166" s="233" t="str">
        <f t="shared" si="448"/>
        <v/>
      </c>
      <c r="JI166" s="233" t="str">
        <f t="shared" si="449"/>
        <v/>
      </c>
      <c r="JJ166" s="233" t="str">
        <f t="shared" si="450"/>
        <v/>
      </c>
    </row>
    <row r="167" spans="1:270">
      <c r="A167" s="216" t="s">
        <v>116</v>
      </c>
      <c r="B167" s="193" t="str">
        <f>'DML EML split'!B167</f>
        <v>200 Gbps_40 km_QSFP28</v>
      </c>
      <c r="C167" s="215">
        <f>Backhaul!C73</f>
        <v>0</v>
      </c>
      <c r="D167" s="215">
        <f>Backhaul!D73</f>
        <v>0</v>
      </c>
      <c r="E167" s="215">
        <f>Backhaul!E73</f>
        <v>0</v>
      </c>
      <c r="F167" s="215">
        <f>Backhaul!F73</f>
        <v>0</v>
      </c>
      <c r="G167" s="215">
        <f>Backhaul!G73</f>
        <v>0</v>
      </c>
      <c r="H167" s="215">
        <f>Backhaul!H73</f>
        <v>0</v>
      </c>
      <c r="I167" s="215">
        <f>Backhaul!I73</f>
        <v>0</v>
      </c>
      <c r="J167" s="215">
        <f>Backhaul!J73</f>
        <v>0</v>
      </c>
      <c r="K167" s="215">
        <f>Backhaul!K73</f>
        <v>0</v>
      </c>
      <c r="L167" s="215">
        <f>Backhaul!L73</f>
        <v>0</v>
      </c>
      <c r="M167" s="215">
        <f>Backhaul!M73</f>
        <v>0</v>
      </c>
      <c r="O167" s="193" t="str">
        <f t="shared" si="329"/>
        <v>200 Gbps_40 km_QSFP28</v>
      </c>
      <c r="P167" s="215">
        <f>Backhaul!C98</f>
        <v>0</v>
      </c>
      <c r="Q167" s="215">
        <f>Backhaul!D98</f>
        <v>0</v>
      </c>
      <c r="R167" s="215">
        <f>Backhaul!E98</f>
        <v>0</v>
      </c>
      <c r="S167" s="215">
        <f>Backhaul!F98</f>
        <v>0</v>
      </c>
      <c r="T167" s="215">
        <f>Backhaul!G98</f>
        <v>0</v>
      </c>
      <c r="U167" s="215">
        <f>Backhaul!H98</f>
        <v>0</v>
      </c>
      <c r="V167" s="215">
        <f>Backhaul!I98</f>
        <v>0</v>
      </c>
      <c r="W167" s="215">
        <f>Backhaul!J98</f>
        <v>0</v>
      </c>
      <c r="X167" s="215">
        <f>Backhaul!K98</f>
        <v>0</v>
      </c>
      <c r="Y167" s="215">
        <f>Backhaul!L98</f>
        <v>0</v>
      </c>
      <c r="Z167" s="215">
        <f>Backhaul!M98</f>
        <v>0</v>
      </c>
      <c r="AB167" s="193" t="str">
        <f t="shared" si="330"/>
        <v>200 Gbps_40 km_QSFP28</v>
      </c>
      <c r="AC167" s="215">
        <f>Backhaul!C48</f>
        <v>0</v>
      </c>
      <c r="AD167" s="215">
        <f>Backhaul!D48</f>
        <v>0</v>
      </c>
      <c r="AE167" s="215">
        <f>Backhaul!E48</f>
        <v>0</v>
      </c>
      <c r="AF167" s="215">
        <f>Backhaul!F48</f>
        <v>0</v>
      </c>
      <c r="AG167" s="215">
        <f>Backhaul!G48</f>
        <v>0</v>
      </c>
      <c r="AH167" s="215">
        <f>Backhaul!H48</f>
        <v>0</v>
      </c>
      <c r="AI167" s="215">
        <f>Backhaul!I48</f>
        <v>0</v>
      </c>
      <c r="AJ167" s="215">
        <f>Backhaul!J48</f>
        <v>0</v>
      </c>
      <c r="AK167" s="215">
        <f>Backhaul!K48</f>
        <v>0</v>
      </c>
      <c r="AL167" s="215">
        <f>Backhaul!L48</f>
        <v>0</v>
      </c>
      <c r="AM167" s="215">
        <f>Backhaul!M48</f>
        <v>0</v>
      </c>
      <c r="AO167" s="193" t="str">
        <f t="shared" si="331"/>
        <v>200 Gbps_40 km_QSFP28</v>
      </c>
      <c r="AP167" s="215">
        <f>Backhaul!C123</f>
        <v>0</v>
      </c>
      <c r="AQ167" s="215">
        <f>Backhaul!D123</f>
        <v>0</v>
      </c>
      <c r="AR167" s="215">
        <f>Backhaul!E123</f>
        <v>0</v>
      </c>
      <c r="AS167" s="215">
        <f>Backhaul!F123</f>
        <v>0</v>
      </c>
      <c r="AT167" s="215">
        <f>Backhaul!G123</f>
        <v>0</v>
      </c>
      <c r="AU167" s="215">
        <f>Backhaul!H123</f>
        <v>0</v>
      </c>
      <c r="AV167" s="215">
        <f>Backhaul!I123</f>
        <v>0</v>
      </c>
      <c r="AW167" s="215">
        <f>Backhaul!J123</f>
        <v>0</v>
      </c>
      <c r="AX167" s="215">
        <f>Backhaul!K123</f>
        <v>0</v>
      </c>
      <c r="AY167" s="215">
        <f>Backhaul!L123</f>
        <v>0</v>
      </c>
      <c r="AZ167" s="215">
        <f>Backhaul!M123</f>
        <v>0</v>
      </c>
      <c r="BB167" s="193" t="str">
        <f t="shared" si="332"/>
        <v>200 Gbps_40 km_QSFP28</v>
      </c>
      <c r="BC167" s="215">
        <f>Backhaul!C148</f>
        <v>0</v>
      </c>
      <c r="BD167" s="215">
        <f>Backhaul!D148</f>
        <v>0</v>
      </c>
      <c r="BE167" s="215">
        <f>Backhaul!E148</f>
        <v>0</v>
      </c>
      <c r="BF167" s="215">
        <f>Backhaul!F148</f>
        <v>0</v>
      </c>
      <c r="BG167" s="215">
        <f>Backhaul!G148</f>
        <v>0</v>
      </c>
      <c r="BH167" s="215">
        <f>Backhaul!H148</f>
        <v>0</v>
      </c>
      <c r="BI167" s="215">
        <f>Backhaul!I148</f>
        <v>0</v>
      </c>
      <c r="BJ167" s="215">
        <f>Backhaul!J148</f>
        <v>0</v>
      </c>
      <c r="BK167" s="215">
        <f>Backhaul!K148</f>
        <v>0</v>
      </c>
      <c r="BL167" s="215">
        <f>Backhaul!L148</f>
        <v>0</v>
      </c>
      <c r="BM167" s="215">
        <f>Backhaul!M148</f>
        <v>0</v>
      </c>
      <c r="BO167" s="193" t="str">
        <f t="shared" si="333"/>
        <v>200 Gbps_40 km_QSFP28</v>
      </c>
      <c r="BP167" s="273"/>
      <c r="BQ167" s="273"/>
      <c r="BR167" s="273"/>
      <c r="BS167" s="273"/>
      <c r="BT167" s="273"/>
      <c r="BU167" s="273"/>
      <c r="BV167" s="273"/>
      <c r="BW167" s="273"/>
      <c r="BX167" s="273"/>
      <c r="BY167" s="273"/>
      <c r="BZ167" s="273"/>
      <c r="CB167" s="193" t="str">
        <f t="shared" si="334"/>
        <v>200 Gbps_40 km_QSFP28</v>
      </c>
      <c r="CC167" s="273"/>
      <c r="CD167" s="273"/>
      <c r="CE167" s="273"/>
      <c r="CF167" s="273"/>
      <c r="CG167" s="273"/>
      <c r="CH167" s="273"/>
      <c r="CI167" s="273"/>
      <c r="CJ167" s="273"/>
      <c r="CK167" s="273"/>
      <c r="CL167" s="273"/>
      <c r="CM167" s="273"/>
      <c r="CN167" s="274"/>
      <c r="CP167" s="271"/>
      <c r="CQ167" s="271"/>
      <c r="CR167" s="302"/>
      <c r="CS167" s="293">
        <v>1</v>
      </c>
      <c r="CT167" s="265">
        <v>1</v>
      </c>
      <c r="CU167" s="305">
        <v>1</v>
      </c>
      <c r="CV167" s="294"/>
      <c r="CW167" s="294">
        <v>2</v>
      </c>
      <c r="CX167" s="280">
        <v>1</v>
      </c>
      <c r="CY167" s="287"/>
      <c r="CZ167" s="271"/>
      <c r="DA167" s="281"/>
      <c r="DB167" s="287"/>
      <c r="DC167" s="271"/>
      <c r="DD167" s="302"/>
      <c r="DE167" s="296"/>
      <c r="DF167" s="271"/>
      <c r="DG167" s="281"/>
      <c r="DH167" s="287"/>
      <c r="DI167" s="271"/>
      <c r="DJ167" s="271"/>
      <c r="DL167" s="193" t="str">
        <f t="shared" si="451"/>
        <v>200 Gbps_40 km_QSFP28</v>
      </c>
      <c r="DM167" s="215">
        <f t="shared" si="335"/>
        <v>0</v>
      </c>
      <c r="DN167" s="215">
        <f t="shared" si="336"/>
        <v>0</v>
      </c>
      <c r="DO167" s="215">
        <f t="shared" si="337"/>
        <v>0</v>
      </c>
      <c r="DP167" s="215">
        <f t="shared" si="338"/>
        <v>0</v>
      </c>
      <c r="DQ167" s="215">
        <f t="shared" si="339"/>
        <v>0</v>
      </c>
      <c r="DR167" s="215">
        <f t="shared" si="340"/>
        <v>0</v>
      </c>
      <c r="DS167" s="215">
        <f t="shared" si="341"/>
        <v>0</v>
      </c>
      <c r="DT167" s="215">
        <f t="shared" si="342"/>
        <v>0</v>
      </c>
      <c r="DU167" s="215">
        <f t="shared" si="343"/>
        <v>0</v>
      </c>
      <c r="DV167" s="215">
        <f t="shared" si="344"/>
        <v>0</v>
      </c>
      <c r="DW167" s="215">
        <f t="shared" si="345"/>
        <v>0</v>
      </c>
      <c r="DY167" s="193" t="str">
        <f t="shared" si="452"/>
        <v>200 Gbps_40 km_QSFP28</v>
      </c>
      <c r="DZ167" s="215">
        <f t="shared" si="346"/>
        <v>0</v>
      </c>
      <c r="EA167" s="215">
        <f t="shared" si="347"/>
        <v>0</v>
      </c>
      <c r="EB167" s="215">
        <f t="shared" si="348"/>
        <v>0</v>
      </c>
      <c r="EC167" s="215">
        <f t="shared" si="349"/>
        <v>0</v>
      </c>
      <c r="ED167" s="215">
        <f t="shared" si="350"/>
        <v>0</v>
      </c>
      <c r="EE167" s="215">
        <f t="shared" si="351"/>
        <v>0</v>
      </c>
      <c r="EF167" s="215">
        <f t="shared" si="352"/>
        <v>0</v>
      </c>
      <c r="EG167" s="215">
        <f t="shared" si="353"/>
        <v>0</v>
      </c>
      <c r="EH167" s="215">
        <f t="shared" si="354"/>
        <v>0</v>
      </c>
      <c r="EI167" s="215">
        <f t="shared" si="355"/>
        <v>0</v>
      </c>
      <c r="EJ167" s="215">
        <f t="shared" si="356"/>
        <v>0</v>
      </c>
      <c r="EL167" s="193" t="str">
        <f t="shared" si="453"/>
        <v>200 Gbps_40 km_QSFP28</v>
      </c>
      <c r="EM167" s="215">
        <f t="shared" si="357"/>
        <v>0</v>
      </c>
      <c r="EN167" s="215">
        <f t="shared" si="358"/>
        <v>0</v>
      </c>
      <c r="EO167" s="215">
        <f t="shared" si="359"/>
        <v>0</v>
      </c>
      <c r="EP167" s="215">
        <f t="shared" si="360"/>
        <v>0</v>
      </c>
      <c r="EQ167" s="215">
        <f t="shared" si="361"/>
        <v>0</v>
      </c>
      <c r="ER167" s="215">
        <f t="shared" si="362"/>
        <v>0</v>
      </c>
      <c r="ES167" s="215">
        <f t="shared" si="363"/>
        <v>0</v>
      </c>
      <c r="ET167" s="215">
        <f t="shared" si="364"/>
        <v>0</v>
      </c>
      <c r="EU167" s="215">
        <f t="shared" si="365"/>
        <v>0</v>
      </c>
      <c r="EV167" s="215">
        <f t="shared" si="366"/>
        <v>0</v>
      </c>
      <c r="EW167" s="215">
        <f t="shared" si="367"/>
        <v>0</v>
      </c>
      <c r="EY167" s="193" t="str">
        <f t="shared" si="368"/>
        <v>200 Gbps_40 km_QSFP28</v>
      </c>
      <c r="EZ167" s="215">
        <f t="shared" si="457"/>
        <v>0</v>
      </c>
      <c r="FA167" s="215">
        <f t="shared" si="458"/>
        <v>0</v>
      </c>
      <c r="FB167" s="215">
        <f t="shared" si="459"/>
        <v>0</v>
      </c>
      <c r="FC167" s="215">
        <f t="shared" si="460"/>
        <v>0</v>
      </c>
      <c r="FD167" s="215">
        <f t="shared" si="461"/>
        <v>0</v>
      </c>
      <c r="FE167" s="215">
        <f t="shared" si="462"/>
        <v>0</v>
      </c>
      <c r="FF167" s="215">
        <f t="shared" si="463"/>
        <v>0</v>
      </c>
      <c r="FG167" s="215">
        <f t="shared" si="464"/>
        <v>0</v>
      </c>
      <c r="FH167" s="215">
        <f t="shared" si="465"/>
        <v>0</v>
      </c>
      <c r="FI167" s="215">
        <f t="shared" si="466"/>
        <v>0</v>
      </c>
      <c r="FJ167" s="215">
        <f t="shared" si="467"/>
        <v>0</v>
      </c>
      <c r="FL167" s="193" t="str">
        <f t="shared" si="454"/>
        <v>200 Gbps_40 km_QSFP28</v>
      </c>
      <c r="FM167" s="234">
        <f t="shared" si="369"/>
        <v>0</v>
      </c>
      <c r="FN167" s="234">
        <f t="shared" si="370"/>
        <v>0</v>
      </c>
      <c r="FO167" s="234">
        <f t="shared" si="371"/>
        <v>0</v>
      </c>
      <c r="FP167" s="234">
        <f t="shared" si="372"/>
        <v>0</v>
      </c>
      <c r="FQ167" s="234">
        <f t="shared" si="373"/>
        <v>0</v>
      </c>
      <c r="FR167" s="234">
        <f t="shared" si="374"/>
        <v>0</v>
      </c>
      <c r="FS167" s="234">
        <f t="shared" si="375"/>
        <v>0</v>
      </c>
      <c r="FT167" s="234">
        <f t="shared" si="376"/>
        <v>0</v>
      </c>
      <c r="FU167" s="234">
        <f t="shared" si="377"/>
        <v>0</v>
      </c>
      <c r="FV167" s="234">
        <f t="shared" si="378"/>
        <v>0</v>
      </c>
      <c r="FW167" s="234">
        <f t="shared" si="379"/>
        <v>0</v>
      </c>
      <c r="FY167" s="193" t="str">
        <f t="shared" si="455"/>
        <v>200 Gbps_40 km_QSFP28</v>
      </c>
      <c r="FZ167" s="234">
        <f t="shared" si="380"/>
        <v>0</v>
      </c>
      <c r="GA167" s="234">
        <f t="shared" si="381"/>
        <v>0</v>
      </c>
      <c r="GB167" s="234">
        <f t="shared" si="382"/>
        <v>0</v>
      </c>
      <c r="GC167" s="234">
        <f t="shared" si="383"/>
        <v>0</v>
      </c>
      <c r="GD167" s="234">
        <f t="shared" si="384"/>
        <v>0</v>
      </c>
      <c r="GE167" s="234">
        <f t="shared" si="385"/>
        <v>0</v>
      </c>
      <c r="GF167" s="234">
        <f t="shared" si="386"/>
        <v>0</v>
      </c>
      <c r="GG167" s="234">
        <f t="shared" si="387"/>
        <v>0</v>
      </c>
      <c r="GH167" s="234">
        <f t="shared" si="388"/>
        <v>0</v>
      </c>
      <c r="GI167" s="234">
        <f t="shared" si="389"/>
        <v>0</v>
      </c>
      <c r="GJ167" s="234">
        <f t="shared" si="390"/>
        <v>0</v>
      </c>
      <c r="GL167" s="193" t="str">
        <f t="shared" si="456"/>
        <v>200 Gbps_40 km_QSFP28</v>
      </c>
      <c r="GM167" s="311">
        <f t="shared" si="391"/>
        <v>0</v>
      </c>
      <c r="GN167" s="311">
        <f t="shared" si="392"/>
        <v>0</v>
      </c>
      <c r="GO167" s="311">
        <f t="shared" si="393"/>
        <v>0</v>
      </c>
      <c r="GP167" s="311">
        <f t="shared" si="394"/>
        <v>0</v>
      </c>
      <c r="GQ167" s="311">
        <f t="shared" si="395"/>
        <v>0</v>
      </c>
      <c r="GR167" s="311">
        <f t="shared" si="396"/>
        <v>0</v>
      </c>
      <c r="GS167" s="311">
        <f t="shared" si="397"/>
        <v>0</v>
      </c>
      <c r="GT167" s="311">
        <f t="shared" si="398"/>
        <v>0</v>
      </c>
      <c r="GU167" s="311">
        <f t="shared" si="399"/>
        <v>0</v>
      </c>
      <c r="GV167" s="311">
        <f t="shared" si="400"/>
        <v>0</v>
      </c>
      <c r="GW167" s="311">
        <f t="shared" si="401"/>
        <v>0</v>
      </c>
      <c r="GY167" s="193" t="str">
        <f t="shared" si="402"/>
        <v>200 Gbps_40 km_QSFP28</v>
      </c>
      <c r="GZ167" s="311" t="str">
        <f>IF(EZ167=0,"",($HE$5*10^-6*Backhaul!P176*'Lenses &amp; detectors'!EZ167))</f>
        <v/>
      </c>
      <c r="HA167" s="311" t="str">
        <f>IF(FA167=0,"",($HE$5*10^-6*Backhaul!Q176*'Lenses &amp; detectors'!FA167))</f>
        <v/>
      </c>
      <c r="HB167" s="311" t="str">
        <f>IF(FB167=0,"",($HE$5*10^-6*Backhaul!R176*'Lenses &amp; detectors'!FB167))</f>
        <v/>
      </c>
      <c r="HC167" s="311" t="str">
        <f>IF(FC167=0,"",($HE$5*10^-6*Backhaul!S176*'Lenses &amp; detectors'!FC167))</f>
        <v/>
      </c>
      <c r="HD167" s="311" t="str">
        <f>IF(FD167=0,"",($HE$5*10^-6*Backhaul!T176*'Lenses &amp; detectors'!FD167))</f>
        <v/>
      </c>
      <c r="HE167" s="311" t="str">
        <f>IF(FE167=0,"",($HE$5*10^-6*Backhaul!U176*'Lenses &amp; detectors'!FE167))</f>
        <v/>
      </c>
      <c r="HF167" s="311" t="str">
        <f>IF(FF167=0,"",($HE$5*10^-6*Backhaul!V176*'Lenses &amp; detectors'!FF167))</f>
        <v/>
      </c>
      <c r="HG167" s="311" t="str">
        <f>IF(FG167=0,"",($HE$5*10^-6*Backhaul!W176*'Lenses &amp; detectors'!FG167))</f>
        <v/>
      </c>
      <c r="HH167" s="311" t="str">
        <f>IF(FH167=0,"",($HE$5*10^-6*Backhaul!X176*'Lenses &amp; detectors'!FH167))</f>
        <v/>
      </c>
      <c r="HI167" s="311" t="str">
        <f>IF(FI167=0,"",($HE$5*10^-6*Backhaul!Y176*'Lenses &amp; detectors'!FI167))</f>
        <v/>
      </c>
      <c r="HJ167" s="311" t="str">
        <f>IF(FJ167=0,"",($HE$5*10^-6*Backhaul!Z176*'Lenses &amp; detectors'!FJ167))</f>
        <v/>
      </c>
      <c r="HL167" s="193" t="str">
        <f t="shared" si="403"/>
        <v>200 Gbps_40 km_QSFP28</v>
      </c>
      <c r="HM167" s="234" t="str">
        <f t="shared" si="404"/>
        <v/>
      </c>
      <c r="HN167" s="234" t="str">
        <f t="shared" si="405"/>
        <v/>
      </c>
      <c r="HO167" s="234" t="str">
        <f t="shared" si="406"/>
        <v/>
      </c>
      <c r="HP167" s="234" t="str">
        <f t="shared" si="407"/>
        <v/>
      </c>
      <c r="HQ167" s="234" t="str">
        <f t="shared" si="408"/>
        <v/>
      </c>
      <c r="HR167" s="234" t="str">
        <f t="shared" si="409"/>
        <v/>
      </c>
      <c r="HS167" s="234" t="str">
        <f t="shared" si="410"/>
        <v/>
      </c>
      <c r="HT167" s="234" t="str">
        <f t="shared" si="411"/>
        <v/>
      </c>
      <c r="HU167" s="234" t="str">
        <f t="shared" si="412"/>
        <v/>
      </c>
      <c r="HV167" s="234" t="str">
        <f t="shared" si="413"/>
        <v/>
      </c>
      <c r="HW167" s="234" t="str">
        <f t="shared" si="414"/>
        <v/>
      </c>
      <c r="HY167" s="193" t="str">
        <f t="shared" si="415"/>
        <v>200 Gbps_40 km_QSFP28</v>
      </c>
      <c r="HZ167" s="234" t="str">
        <f t="shared" si="416"/>
        <v/>
      </c>
      <c r="IA167" s="234" t="str">
        <f t="shared" si="417"/>
        <v/>
      </c>
      <c r="IB167" s="234" t="str">
        <f t="shared" si="418"/>
        <v/>
      </c>
      <c r="IC167" s="234" t="str">
        <f t="shared" si="419"/>
        <v/>
      </c>
      <c r="ID167" s="234" t="str">
        <f t="shared" si="420"/>
        <v/>
      </c>
      <c r="IE167" s="234" t="str">
        <f t="shared" si="421"/>
        <v/>
      </c>
      <c r="IF167" s="234" t="str">
        <f t="shared" si="422"/>
        <v/>
      </c>
      <c r="IG167" s="234" t="str">
        <f t="shared" si="423"/>
        <v/>
      </c>
      <c r="IH167" s="234" t="str">
        <f t="shared" si="424"/>
        <v/>
      </c>
      <c r="II167" s="234" t="str">
        <f t="shared" si="425"/>
        <v/>
      </c>
      <c r="IJ167" s="234" t="str">
        <f t="shared" si="426"/>
        <v/>
      </c>
      <c r="IL167" s="193" t="str">
        <f t="shared" si="427"/>
        <v>200 Gbps_40 km_QSFP28</v>
      </c>
      <c r="IM167" s="234" t="str">
        <f t="shared" si="428"/>
        <v/>
      </c>
      <c r="IN167" s="234" t="str">
        <f t="shared" si="429"/>
        <v/>
      </c>
      <c r="IO167" s="234" t="str">
        <f t="shared" si="430"/>
        <v/>
      </c>
      <c r="IP167" s="234" t="str">
        <f t="shared" si="431"/>
        <v/>
      </c>
      <c r="IQ167" s="234" t="str">
        <f t="shared" si="432"/>
        <v/>
      </c>
      <c r="IR167" s="234" t="str">
        <f t="shared" si="433"/>
        <v/>
      </c>
      <c r="IS167" s="234" t="str">
        <f t="shared" si="434"/>
        <v/>
      </c>
      <c r="IT167" s="234" t="str">
        <f t="shared" si="435"/>
        <v/>
      </c>
      <c r="IU167" s="234" t="str">
        <f t="shared" si="436"/>
        <v/>
      </c>
      <c r="IV167" s="234" t="str">
        <f t="shared" si="437"/>
        <v/>
      </c>
      <c r="IW167" s="234" t="str">
        <f t="shared" si="438"/>
        <v/>
      </c>
      <c r="IY167" s="193" t="str">
        <f t="shared" si="439"/>
        <v>200 Gbps_40 km_QSFP28</v>
      </c>
      <c r="IZ167" s="234" t="str">
        <f t="shared" si="440"/>
        <v/>
      </c>
      <c r="JA167" s="234" t="str">
        <f t="shared" si="441"/>
        <v/>
      </c>
      <c r="JB167" s="234" t="str">
        <f t="shared" si="442"/>
        <v/>
      </c>
      <c r="JC167" s="234" t="str">
        <f t="shared" si="443"/>
        <v/>
      </c>
      <c r="JD167" s="234" t="str">
        <f t="shared" si="444"/>
        <v/>
      </c>
      <c r="JE167" s="234" t="str">
        <f t="shared" si="445"/>
        <v/>
      </c>
      <c r="JF167" s="234" t="str">
        <f t="shared" si="446"/>
        <v/>
      </c>
      <c r="JG167" s="234" t="str">
        <f t="shared" si="447"/>
        <v/>
      </c>
      <c r="JH167" s="234" t="str">
        <f t="shared" si="448"/>
        <v/>
      </c>
      <c r="JI167" s="234" t="str">
        <f t="shared" si="449"/>
        <v/>
      </c>
      <c r="JJ167" s="234" t="str">
        <f t="shared" si="450"/>
        <v/>
      </c>
    </row>
    <row r="168" spans="1:270">
      <c r="A168" s="218" t="s">
        <v>117</v>
      </c>
      <c r="B168" s="139" t="str">
        <f>'DML EML split'!B168</f>
        <v>GPON ONU transceiver</v>
      </c>
      <c r="C168" s="210">
        <f>FTTX!C55</f>
        <v>8689373</v>
      </c>
      <c r="D168" s="210">
        <f>FTTX!D55</f>
        <v>5214122</v>
      </c>
      <c r="E168" s="210">
        <f>FTTX!E55</f>
        <v>0</v>
      </c>
      <c r="F168" s="210">
        <f>FTTX!F55</f>
        <v>0</v>
      </c>
      <c r="G168" s="210">
        <f>FTTX!G55</f>
        <v>0</v>
      </c>
      <c r="H168" s="210">
        <f>FTTX!H55</f>
        <v>0</v>
      </c>
      <c r="I168" s="210">
        <f>FTTX!I55</f>
        <v>0</v>
      </c>
      <c r="J168" s="210">
        <f>FTTX!J55</f>
        <v>0</v>
      </c>
      <c r="K168" s="210">
        <f>FTTX!K55</f>
        <v>0</v>
      </c>
      <c r="L168" s="210">
        <f>FTTX!L55</f>
        <v>0</v>
      </c>
      <c r="M168" s="210">
        <f>FTTX!M55</f>
        <v>0</v>
      </c>
      <c r="O168" s="139" t="str">
        <f t="shared" si="329"/>
        <v>GPON ONU transceiver</v>
      </c>
      <c r="P168" s="210">
        <f>FTTX!C78</f>
        <v>0</v>
      </c>
      <c r="Q168" s="210">
        <f>FTTX!D78</f>
        <v>0</v>
      </c>
      <c r="R168" s="210">
        <f>FTTX!E78</f>
        <v>0</v>
      </c>
      <c r="S168" s="210">
        <f>FTTX!F78</f>
        <v>0</v>
      </c>
      <c r="T168" s="210">
        <f>FTTX!G78</f>
        <v>0</v>
      </c>
      <c r="U168" s="210">
        <f>FTTX!H78</f>
        <v>0</v>
      </c>
      <c r="V168" s="210">
        <f>FTTX!I78</f>
        <v>0</v>
      </c>
      <c r="W168" s="210">
        <f>FTTX!J78</f>
        <v>0</v>
      </c>
      <c r="X168" s="210">
        <f>FTTX!K78</f>
        <v>0</v>
      </c>
      <c r="Y168" s="210">
        <f>FTTX!L78</f>
        <v>0</v>
      </c>
      <c r="Z168" s="210">
        <f>FTTX!M78</f>
        <v>0</v>
      </c>
      <c r="AB168" s="139" t="str">
        <f t="shared" si="330"/>
        <v>GPON ONU transceiver</v>
      </c>
      <c r="AC168" s="210">
        <f>FTTX!C32</f>
        <v>0</v>
      </c>
      <c r="AD168" s="210">
        <f>FTTX!D32</f>
        <v>0</v>
      </c>
      <c r="AE168" s="210">
        <f>FTTX!E32</f>
        <v>0</v>
      </c>
      <c r="AF168" s="210">
        <f>FTTX!F32</f>
        <v>0</v>
      </c>
      <c r="AG168" s="210">
        <f>FTTX!G32</f>
        <v>0</v>
      </c>
      <c r="AH168" s="210">
        <f>FTTX!H32</f>
        <v>0</v>
      </c>
      <c r="AI168" s="210">
        <f>FTTX!I32</f>
        <v>0</v>
      </c>
      <c r="AJ168" s="210">
        <f>FTTX!J32</f>
        <v>0</v>
      </c>
      <c r="AK168" s="210">
        <f>FTTX!K32</f>
        <v>0</v>
      </c>
      <c r="AL168" s="210">
        <f>FTTX!L32</f>
        <v>0</v>
      </c>
      <c r="AM168" s="210">
        <f>FTTX!M32</f>
        <v>0</v>
      </c>
      <c r="AO168" s="139" t="str">
        <f t="shared" si="331"/>
        <v>GPON ONU transceiver</v>
      </c>
      <c r="AP168" s="210">
        <f>FTTX!C101</f>
        <v>0</v>
      </c>
      <c r="AQ168" s="210">
        <f>FTTX!D101</f>
        <v>0</v>
      </c>
      <c r="AR168" s="210">
        <f>FTTX!E101</f>
        <v>0</v>
      </c>
      <c r="AS168" s="210">
        <f>FTTX!F101</f>
        <v>0</v>
      </c>
      <c r="AT168" s="210">
        <f>FTTX!G101</f>
        <v>0</v>
      </c>
      <c r="AU168" s="210">
        <f>FTTX!H101</f>
        <v>0</v>
      </c>
      <c r="AV168" s="210">
        <f>FTTX!I101</f>
        <v>0</v>
      </c>
      <c r="AW168" s="210">
        <f>FTTX!J101</f>
        <v>0</v>
      </c>
      <c r="AX168" s="210">
        <f>FTTX!K101</f>
        <v>0</v>
      </c>
      <c r="AY168" s="210">
        <f>FTTX!L101</f>
        <v>0</v>
      </c>
      <c r="AZ168" s="210">
        <f>FTTX!M101</f>
        <v>0</v>
      </c>
      <c r="BB168" s="139" t="str">
        <f t="shared" si="332"/>
        <v>GPON ONU transceiver</v>
      </c>
      <c r="BC168" s="210">
        <f>FTTX!C124</f>
        <v>0</v>
      </c>
      <c r="BD168" s="210">
        <f>FTTX!D124</f>
        <v>0</v>
      </c>
      <c r="BE168" s="210">
        <f>FTTX!E124</f>
        <v>0</v>
      </c>
      <c r="BF168" s="210">
        <f>FTTX!F124</f>
        <v>0</v>
      </c>
      <c r="BG168" s="210">
        <f>FTTX!G124</f>
        <v>0</v>
      </c>
      <c r="BH168" s="210">
        <f>FTTX!H124</f>
        <v>0</v>
      </c>
      <c r="BI168" s="210">
        <f>FTTX!I124</f>
        <v>0</v>
      </c>
      <c r="BJ168" s="210">
        <f>FTTX!J124</f>
        <v>0</v>
      </c>
      <c r="BK168" s="210">
        <f>FTTX!K124</f>
        <v>0</v>
      </c>
      <c r="BL168" s="210">
        <f>FTTX!L124</f>
        <v>0</v>
      </c>
      <c r="BM168" s="210">
        <f>FTTX!M124</f>
        <v>0</v>
      </c>
      <c r="BO168" s="139" t="str">
        <f t="shared" si="333"/>
        <v>GPON ONU transceiver</v>
      </c>
      <c r="BP168" s="272"/>
      <c r="BQ168" s="272"/>
      <c r="BR168" s="272"/>
      <c r="BS168" s="272"/>
      <c r="BT168" s="272"/>
      <c r="BU168" s="272"/>
      <c r="BV168" s="272"/>
      <c r="BW168" s="272"/>
      <c r="BX168" s="272"/>
      <c r="BY168" s="272"/>
      <c r="BZ168" s="272"/>
      <c r="CB168" s="139" t="str">
        <f t="shared" si="334"/>
        <v>GPON ONU transceiver</v>
      </c>
      <c r="CC168" s="272"/>
      <c r="CD168" s="272"/>
      <c r="CE168" s="272"/>
      <c r="CF168" s="272"/>
      <c r="CG168" s="272"/>
      <c r="CH168" s="272"/>
      <c r="CI168" s="272"/>
      <c r="CJ168" s="272"/>
      <c r="CK168" s="272"/>
      <c r="CL168" s="272"/>
      <c r="CM168" s="272"/>
      <c r="CN168" s="214"/>
      <c r="CP168" s="293">
        <v>1</v>
      </c>
      <c r="CQ168" s="265">
        <v>1</v>
      </c>
      <c r="CR168" s="300">
        <v>1</v>
      </c>
      <c r="CS168" s="295"/>
      <c r="CT168" s="270"/>
      <c r="CU168" s="301"/>
      <c r="CV168" s="295"/>
      <c r="CW168" s="270"/>
      <c r="CX168" s="278"/>
      <c r="CY168" s="284"/>
      <c r="CZ168" s="270"/>
      <c r="DA168" s="278"/>
      <c r="DB168" s="284"/>
      <c r="DC168" s="270"/>
      <c r="DD168" s="301"/>
      <c r="DE168" s="295"/>
      <c r="DF168" s="270"/>
      <c r="DG168" s="278"/>
      <c r="DH168" s="284"/>
      <c r="DI168" s="270"/>
      <c r="DJ168" s="270"/>
      <c r="DL168" s="139" t="str">
        <f t="shared" si="451"/>
        <v>GPON ONU transceiver</v>
      </c>
      <c r="DM168" s="210">
        <f t="shared" si="335"/>
        <v>8689373</v>
      </c>
      <c r="DN168" s="210">
        <f t="shared" si="336"/>
        <v>5214122</v>
      </c>
      <c r="DO168" s="210">
        <f t="shared" si="337"/>
        <v>0</v>
      </c>
      <c r="DP168" s="210">
        <f t="shared" si="338"/>
        <v>0</v>
      </c>
      <c r="DQ168" s="210">
        <f t="shared" si="339"/>
        <v>0</v>
      </c>
      <c r="DR168" s="210">
        <f t="shared" si="340"/>
        <v>0</v>
      </c>
      <c r="DS168" s="210">
        <f t="shared" si="341"/>
        <v>0</v>
      </c>
      <c r="DT168" s="210">
        <f t="shared" si="342"/>
        <v>0</v>
      </c>
      <c r="DU168" s="210">
        <f t="shared" si="343"/>
        <v>0</v>
      </c>
      <c r="DV168" s="210">
        <f t="shared" si="344"/>
        <v>0</v>
      </c>
      <c r="DW168" s="210">
        <f t="shared" si="345"/>
        <v>0</v>
      </c>
      <c r="DY168" s="139" t="str">
        <f t="shared" si="452"/>
        <v>GPON ONU transceiver</v>
      </c>
      <c r="DZ168" s="210">
        <f t="shared" si="346"/>
        <v>0</v>
      </c>
      <c r="EA168" s="210">
        <f t="shared" si="347"/>
        <v>0</v>
      </c>
      <c r="EB168" s="210">
        <f t="shared" si="348"/>
        <v>0</v>
      </c>
      <c r="EC168" s="210">
        <f t="shared" si="349"/>
        <v>0</v>
      </c>
      <c r="ED168" s="210">
        <f t="shared" si="350"/>
        <v>0</v>
      </c>
      <c r="EE168" s="210">
        <f t="shared" si="351"/>
        <v>0</v>
      </c>
      <c r="EF168" s="210">
        <f t="shared" si="352"/>
        <v>0</v>
      </c>
      <c r="EG168" s="210">
        <f t="shared" si="353"/>
        <v>0</v>
      </c>
      <c r="EH168" s="210">
        <f t="shared" si="354"/>
        <v>0</v>
      </c>
      <c r="EI168" s="210">
        <f t="shared" si="355"/>
        <v>0</v>
      </c>
      <c r="EJ168" s="210">
        <f t="shared" si="356"/>
        <v>0</v>
      </c>
      <c r="EL168" s="139" t="str">
        <f t="shared" si="453"/>
        <v>GPON ONU transceiver</v>
      </c>
      <c r="EM168" s="210">
        <f t="shared" si="357"/>
        <v>8689373</v>
      </c>
      <c r="EN168" s="210">
        <f t="shared" si="358"/>
        <v>5214122</v>
      </c>
      <c r="EO168" s="210">
        <f t="shared" si="359"/>
        <v>0</v>
      </c>
      <c r="EP168" s="210">
        <f t="shared" si="360"/>
        <v>0</v>
      </c>
      <c r="EQ168" s="210">
        <f t="shared" si="361"/>
        <v>0</v>
      </c>
      <c r="ER168" s="210">
        <f t="shared" si="362"/>
        <v>0</v>
      </c>
      <c r="ES168" s="210">
        <f t="shared" si="363"/>
        <v>0</v>
      </c>
      <c r="ET168" s="210">
        <f t="shared" si="364"/>
        <v>0</v>
      </c>
      <c r="EU168" s="210">
        <f t="shared" si="365"/>
        <v>0</v>
      </c>
      <c r="EV168" s="210">
        <f t="shared" si="366"/>
        <v>0</v>
      </c>
      <c r="EW168" s="210">
        <f t="shared" si="367"/>
        <v>0</v>
      </c>
      <c r="EY168" s="139" t="str">
        <f t="shared" si="368"/>
        <v>GPON ONU transceiver</v>
      </c>
      <c r="EZ168" s="210">
        <f t="shared" si="457"/>
        <v>8689373</v>
      </c>
      <c r="FA168" s="210">
        <f t="shared" si="458"/>
        <v>5214122</v>
      </c>
      <c r="FB168" s="210">
        <f t="shared" si="459"/>
        <v>0</v>
      </c>
      <c r="FC168" s="210">
        <f t="shared" si="460"/>
        <v>0</v>
      </c>
      <c r="FD168" s="210">
        <f t="shared" si="461"/>
        <v>0</v>
      </c>
      <c r="FE168" s="210">
        <f t="shared" si="462"/>
        <v>0</v>
      </c>
      <c r="FF168" s="210">
        <f t="shared" si="463"/>
        <v>0</v>
      </c>
      <c r="FG168" s="210">
        <f t="shared" si="464"/>
        <v>0</v>
      </c>
      <c r="FH168" s="210">
        <f t="shared" si="465"/>
        <v>0</v>
      </c>
      <c r="FI168" s="210">
        <f t="shared" si="466"/>
        <v>0</v>
      </c>
      <c r="FJ168" s="210">
        <f t="shared" si="467"/>
        <v>0</v>
      </c>
      <c r="FL168" s="139" t="str">
        <f t="shared" si="454"/>
        <v>GPON ONU transceiver</v>
      </c>
      <c r="FM168" s="233">
        <f t="shared" si="369"/>
        <v>26.068118999999999</v>
      </c>
      <c r="FN168" s="233">
        <f t="shared" si="370"/>
        <v>15.642366000000001</v>
      </c>
      <c r="FO168" s="233">
        <f t="shared" si="371"/>
        <v>0</v>
      </c>
      <c r="FP168" s="233">
        <f t="shared" si="372"/>
        <v>0</v>
      </c>
      <c r="FQ168" s="233">
        <f t="shared" si="373"/>
        <v>0</v>
      </c>
      <c r="FR168" s="233">
        <f t="shared" si="374"/>
        <v>0</v>
      </c>
      <c r="FS168" s="233">
        <f t="shared" si="375"/>
        <v>0</v>
      </c>
      <c r="FT168" s="233">
        <f t="shared" si="376"/>
        <v>0</v>
      </c>
      <c r="FU168" s="233">
        <f t="shared" si="377"/>
        <v>0</v>
      </c>
      <c r="FV168" s="233">
        <f t="shared" si="378"/>
        <v>0</v>
      </c>
      <c r="FW168" s="233">
        <f t="shared" si="379"/>
        <v>0</v>
      </c>
      <c r="FY168" s="139" t="str">
        <f t="shared" si="455"/>
        <v>GPON ONU transceiver</v>
      </c>
      <c r="FZ168" s="233">
        <f t="shared" si="380"/>
        <v>0</v>
      </c>
      <c r="GA168" s="233">
        <f t="shared" si="381"/>
        <v>0</v>
      </c>
      <c r="GB168" s="233">
        <f t="shared" si="382"/>
        <v>0</v>
      </c>
      <c r="GC168" s="233">
        <f t="shared" si="383"/>
        <v>0</v>
      </c>
      <c r="GD168" s="233">
        <f t="shared" si="384"/>
        <v>0</v>
      </c>
      <c r="GE168" s="233">
        <f t="shared" si="385"/>
        <v>0</v>
      </c>
      <c r="GF168" s="233">
        <f t="shared" si="386"/>
        <v>0</v>
      </c>
      <c r="GG168" s="233">
        <f t="shared" si="387"/>
        <v>0</v>
      </c>
      <c r="GH168" s="233">
        <f t="shared" si="388"/>
        <v>0</v>
      </c>
      <c r="GI168" s="233">
        <f t="shared" si="389"/>
        <v>0</v>
      </c>
      <c r="GJ168" s="233">
        <f t="shared" si="390"/>
        <v>0</v>
      </c>
      <c r="GL168" s="139" t="str">
        <f t="shared" si="456"/>
        <v>GPON ONU transceiver</v>
      </c>
      <c r="GM168" s="310">
        <f t="shared" si="391"/>
        <v>43.446865000000003</v>
      </c>
      <c r="GN168" s="310">
        <f t="shared" si="392"/>
        <v>26.070609999999999</v>
      </c>
      <c r="GO168" s="310">
        <f t="shared" si="393"/>
        <v>0</v>
      </c>
      <c r="GP168" s="310">
        <f t="shared" si="394"/>
        <v>0</v>
      </c>
      <c r="GQ168" s="310">
        <f t="shared" si="395"/>
        <v>0</v>
      </c>
      <c r="GR168" s="310">
        <f t="shared" si="396"/>
        <v>0</v>
      </c>
      <c r="GS168" s="310">
        <f t="shared" si="397"/>
        <v>0</v>
      </c>
      <c r="GT168" s="310">
        <f t="shared" si="398"/>
        <v>0</v>
      </c>
      <c r="GU168" s="310">
        <f t="shared" si="399"/>
        <v>0</v>
      </c>
      <c r="GV168" s="310">
        <f t="shared" si="400"/>
        <v>0</v>
      </c>
      <c r="GW168" s="310">
        <f t="shared" si="401"/>
        <v>0</v>
      </c>
      <c r="GY168" s="139" t="str">
        <f t="shared" si="402"/>
        <v>GPON ONU transceiver</v>
      </c>
      <c r="GZ168" s="310">
        <f>IF(EZ168=0,"",($HE$5*10^-6*FTTX!P150*'Lenses &amp; detectors'!EZ168))</f>
        <v>5.4941474999999995</v>
      </c>
      <c r="HA168" s="310">
        <f>IF(FA168=0,"",($HE$5*10^-6*FTTX!Q150*'Lenses &amp; detectors'!FA168))</f>
        <v>3.246069400790208</v>
      </c>
      <c r="HB168" s="310" t="str">
        <f>IF(FB168=0,"",($HE$5*10^-6*FTTX!R150*'Lenses &amp; detectors'!FB168))</f>
        <v/>
      </c>
      <c r="HC168" s="310" t="str">
        <f>IF(FC168=0,"",($HE$5*10^-6*FTTX!S150*'Lenses &amp; detectors'!FC168))</f>
        <v/>
      </c>
      <c r="HD168" s="310" t="str">
        <f>IF(FD168=0,"",($HE$5*10^-6*FTTX!T150*'Lenses &amp; detectors'!FD168))</f>
        <v/>
      </c>
      <c r="HE168" s="310" t="str">
        <f>IF(FE168=0,"",($HE$5*10^-6*FTTX!U150*'Lenses &amp; detectors'!FE168))</f>
        <v/>
      </c>
      <c r="HF168" s="310" t="str">
        <f>IF(FF168=0,"",($HE$5*10^-6*FTTX!V150*'Lenses &amp; detectors'!FF168))</f>
        <v/>
      </c>
      <c r="HG168" s="310" t="str">
        <f>IF(FG168=0,"",($HE$5*10^-6*FTTX!W150*'Lenses &amp; detectors'!FG168))</f>
        <v/>
      </c>
      <c r="HH168" s="310" t="str">
        <f>IF(FH168=0,"",($HE$5*10^-6*FTTX!X150*'Lenses &amp; detectors'!FH168))</f>
        <v/>
      </c>
      <c r="HI168" s="310" t="str">
        <f>IF(FI168=0,"",($HE$5*10^-6*FTTX!Y150*'Lenses &amp; detectors'!FI168))</f>
        <v/>
      </c>
      <c r="HJ168" s="310" t="str">
        <f>IF(FJ168=0,"",($HE$5*10^-6*FTTX!Z150*'Lenses &amp; detectors'!FJ168))</f>
        <v/>
      </c>
      <c r="HL168" s="139" t="str">
        <f t="shared" si="403"/>
        <v>GPON ONU transceiver</v>
      </c>
      <c r="HM168" s="233">
        <f t="shared" si="404"/>
        <v>3</v>
      </c>
      <c r="HN168" s="233">
        <f t="shared" si="405"/>
        <v>3</v>
      </c>
      <c r="HO168" s="233" t="str">
        <f t="shared" si="406"/>
        <v/>
      </c>
      <c r="HP168" s="233" t="str">
        <f t="shared" si="407"/>
        <v/>
      </c>
      <c r="HQ168" s="233" t="str">
        <f t="shared" si="408"/>
        <v/>
      </c>
      <c r="HR168" s="233" t="str">
        <f t="shared" si="409"/>
        <v/>
      </c>
      <c r="HS168" s="233" t="str">
        <f t="shared" si="410"/>
        <v/>
      </c>
      <c r="HT168" s="233" t="str">
        <f t="shared" si="411"/>
        <v/>
      </c>
      <c r="HU168" s="233" t="str">
        <f t="shared" si="412"/>
        <v/>
      </c>
      <c r="HV168" s="233" t="str">
        <f t="shared" si="413"/>
        <v/>
      </c>
      <c r="HW168" s="233" t="str">
        <f t="shared" si="414"/>
        <v/>
      </c>
      <c r="HY168" s="139" t="str">
        <f t="shared" si="415"/>
        <v>GPON ONU transceiver</v>
      </c>
      <c r="HZ168" s="233" t="str">
        <f t="shared" si="416"/>
        <v/>
      </c>
      <c r="IA168" s="233" t="str">
        <f t="shared" si="417"/>
        <v/>
      </c>
      <c r="IB168" s="233" t="str">
        <f t="shared" si="418"/>
        <v/>
      </c>
      <c r="IC168" s="233" t="str">
        <f t="shared" si="419"/>
        <v/>
      </c>
      <c r="ID168" s="233" t="str">
        <f t="shared" si="420"/>
        <v/>
      </c>
      <c r="IE168" s="233" t="str">
        <f t="shared" si="421"/>
        <v/>
      </c>
      <c r="IF168" s="233" t="str">
        <f t="shared" si="422"/>
        <v/>
      </c>
      <c r="IG168" s="233" t="str">
        <f t="shared" si="423"/>
        <v/>
      </c>
      <c r="IH168" s="233" t="str">
        <f t="shared" si="424"/>
        <v/>
      </c>
      <c r="II168" s="233" t="str">
        <f t="shared" si="425"/>
        <v/>
      </c>
      <c r="IJ168" s="233" t="str">
        <f t="shared" si="426"/>
        <v/>
      </c>
      <c r="IL168" s="139" t="str">
        <f t="shared" si="427"/>
        <v>GPON ONU transceiver</v>
      </c>
      <c r="IM168" s="233">
        <f t="shared" si="428"/>
        <v>5</v>
      </c>
      <c r="IN168" s="233">
        <f t="shared" si="429"/>
        <v>5</v>
      </c>
      <c r="IO168" s="233" t="str">
        <f t="shared" si="430"/>
        <v/>
      </c>
      <c r="IP168" s="233" t="str">
        <f t="shared" si="431"/>
        <v/>
      </c>
      <c r="IQ168" s="233" t="str">
        <f t="shared" si="432"/>
        <v/>
      </c>
      <c r="IR168" s="233" t="str">
        <f t="shared" si="433"/>
        <v/>
      </c>
      <c r="IS168" s="233" t="str">
        <f t="shared" si="434"/>
        <v/>
      </c>
      <c r="IT168" s="233" t="str">
        <f t="shared" si="435"/>
        <v/>
      </c>
      <c r="IU168" s="233" t="str">
        <f t="shared" si="436"/>
        <v/>
      </c>
      <c r="IV168" s="233" t="str">
        <f t="shared" si="437"/>
        <v/>
      </c>
      <c r="IW168" s="233" t="str">
        <f t="shared" si="438"/>
        <v/>
      </c>
      <c r="IY168" s="139" t="str">
        <f t="shared" si="439"/>
        <v>GPON ONU transceiver</v>
      </c>
      <c r="IZ168" s="233">
        <f t="shared" si="440"/>
        <v>0.63228353760392142</v>
      </c>
      <c r="JA168" s="233">
        <f t="shared" si="441"/>
        <v>0.62255340415705807</v>
      </c>
      <c r="JB168" s="233" t="str">
        <f t="shared" si="442"/>
        <v/>
      </c>
      <c r="JC168" s="233" t="str">
        <f t="shared" si="443"/>
        <v/>
      </c>
      <c r="JD168" s="233" t="str">
        <f t="shared" si="444"/>
        <v/>
      </c>
      <c r="JE168" s="233" t="str">
        <f t="shared" si="445"/>
        <v/>
      </c>
      <c r="JF168" s="233" t="str">
        <f t="shared" si="446"/>
        <v/>
      </c>
      <c r="JG168" s="233" t="str">
        <f t="shared" si="447"/>
        <v/>
      </c>
      <c r="JH168" s="233" t="str">
        <f t="shared" si="448"/>
        <v/>
      </c>
      <c r="JI168" s="233" t="str">
        <f t="shared" si="449"/>
        <v/>
      </c>
      <c r="JJ168" s="233" t="str">
        <f t="shared" si="450"/>
        <v/>
      </c>
    </row>
    <row r="169" spans="1:270">
      <c r="A169" s="218" t="s">
        <v>117</v>
      </c>
      <c r="B169" s="139" t="str">
        <f>'DML EML split'!B169</f>
        <v>GPON ONU BOSA</v>
      </c>
      <c r="C169" s="210">
        <f>FTTX!C56</f>
        <v>69600000</v>
      </c>
      <c r="D169" s="210">
        <f>FTTX!D56</f>
        <v>55680000</v>
      </c>
      <c r="E169" s="210">
        <f>FTTX!E56</f>
        <v>0</v>
      </c>
      <c r="F169" s="210">
        <f>FTTX!F56</f>
        <v>0</v>
      </c>
      <c r="G169" s="210">
        <f>FTTX!G56</f>
        <v>0</v>
      </c>
      <c r="H169" s="210">
        <f>FTTX!H56</f>
        <v>0</v>
      </c>
      <c r="I169" s="210">
        <f>FTTX!I56</f>
        <v>0</v>
      </c>
      <c r="J169" s="210">
        <f>FTTX!J56</f>
        <v>0</v>
      </c>
      <c r="K169" s="210">
        <f>FTTX!K56</f>
        <v>0</v>
      </c>
      <c r="L169" s="210">
        <f>FTTX!L56</f>
        <v>0</v>
      </c>
      <c r="M169" s="210">
        <f>FTTX!M56</f>
        <v>0</v>
      </c>
      <c r="O169" s="139" t="str">
        <f t="shared" si="329"/>
        <v>GPON ONU BOSA</v>
      </c>
      <c r="P169" s="210">
        <f>FTTX!C79</f>
        <v>0</v>
      </c>
      <c r="Q169" s="210">
        <f>FTTX!D79</f>
        <v>0</v>
      </c>
      <c r="R169" s="210">
        <f>FTTX!E79</f>
        <v>0</v>
      </c>
      <c r="S169" s="210">
        <f>FTTX!F79</f>
        <v>0</v>
      </c>
      <c r="T169" s="210">
        <f>FTTX!G79</f>
        <v>0</v>
      </c>
      <c r="U169" s="210">
        <f>FTTX!H79</f>
        <v>0</v>
      </c>
      <c r="V169" s="210">
        <f>FTTX!I79</f>
        <v>0</v>
      </c>
      <c r="W169" s="210">
        <f>FTTX!J79</f>
        <v>0</v>
      </c>
      <c r="X169" s="210">
        <f>FTTX!K79</f>
        <v>0</v>
      </c>
      <c r="Y169" s="210">
        <f>FTTX!L79</f>
        <v>0</v>
      </c>
      <c r="Z169" s="210">
        <f>FTTX!M79</f>
        <v>0</v>
      </c>
      <c r="AB169" s="139" t="str">
        <f t="shared" si="330"/>
        <v>GPON ONU BOSA</v>
      </c>
      <c r="AC169" s="210">
        <f>FTTX!C33</f>
        <v>0</v>
      </c>
      <c r="AD169" s="210">
        <f>FTTX!D33</f>
        <v>0</v>
      </c>
      <c r="AE169" s="210">
        <f>FTTX!E33</f>
        <v>0</v>
      </c>
      <c r="AF169" s="210">
        <f>FTTX!F33</f>
        <v>0</v>
      </c>
      <c r="AG169" s="210">
        <f>FTTX!G33</f>
        <v>0</v>
      </c>
      <c r="AH169" s="210">
        <f>FTTX!H33</f>
        <v>0</v>
      </c>
      <c r="AI169" s="210">
        <f>FTTX!I33</f>
        <v>0</v>
      </c>
      <c r="AJ169" s="210">
        <f>FTTX!J33</f>
        <v>0</v>
      </c>
      <c r="AK169" s="210">
        <f>FTTX!K33</f>
        <v>0</v>
      </c>
      <c r="AL169" s="210">
        <f>FTTX!L33</f>
        <v>0</v>
      </c>
      <c r="AM169" s="210">
        <f>FTTX!M33</f>
        <v>0</v>
      </c>
      <c r="AO169" s="139" t="str">
        <f t="shared" si="331"/>
        <v>GPON ONU BOSA</v>
      </c>
      <c r="AP169" s="210">
        <f>FTTX!C102</f>
        <v>0</v>
      </c>
      <c r="AQ169" s="210">
        <f>FTTX!D102</f>
        <v>0</v>
      </c>
      <c r="AR169" s="210">
        <f>FTTX!E102</f>
        <v>0</v>
      </c>
      <c r="AS169" s="210">
        <f>FTTX!F102</f>
        <v>0</v>
      </c>
      <c r="AT169" s="210">
        <f>FTTX!G102</f>
        <v>0</v>
      </c>
      <c r="AU169" s="210">
        <f>FTTX!H102</f>
        <v>0</v>
      </c>
      <c r="AV169" s="210">
        <f>FTTX!I102</f>
        <v>0</v>
      </c>
      <c r="AW169" s="210">
        <f>FTTX!J102</f>
        <v>0</v>
      </c>
      <c r="AX169" s="210">
        <f>FTTX!K102</f>
        <v>0</v>
      </c>
      <c r="AY169" s="210">
        <f>FTTX!L102</f>
        <v>0</v>
      </c>
      <c r="AZ169" s="210">
        <f>FTTX!M102</f>
        <v>0</v>
      </c>
      <c r="BB169" s="139" t="str">
        <f t="shared" si="332"/>
        <v>GPON ONU BOSA</v>
      </c>
      <c r="BC169" s="210">
        <f>FTTX!C125</f>
        <v>0</v>
      </c>
      <c r="BD169" s="210">
        <f>FTTX!D125</f>
        <v>0</v>
      </c>
      <c r="BE169" s="210">
        <f>FTTX!E125</f>
        <v>0</v>
      </c>
      <c r="BF169" s="210">
        <f>FTTX!F125</f>
        <v>0</v>
      </c>
      <c r="BG169" s="210">
        <f>FTTX!G125</f>
        <v>0</v>
      </c>
      <c r="BH169" s="210">
        <f>FTTX!H125</f>
        <v>0</v>
      </c>
      <c r="BI169" s="210">
        <f>FTTX!I125</f>
        <v>0</v>
      </c>
      <c r="BJ169" s="210">
        <f>FTTX!J125</f>
        <v>0</v>
      </c>
      <c r="BK169" s="210">
        <f>FTTX!K125</f>
        <v>0</v>
      </c>
      <c r="BL169" s="210">
        <f>FTTX!L125</f>
        <v>0</v>
      </c>
      <c r="BM169" s="210">
        <f>FTTX!M125</f>
        <v>0</v>
      </c>
      <c r="BO169" s="139" t="str">
        <f t="shared" si="333"/>
        <v>GPON ONU BOSA</v>
      </c>
      <c r="BP169" s="272"/>
      <c r="BQ169" s="272"/>
      <c r="BR169" s="272"/>
      <c r="BS169" s="272"/>
      <c r="BT169" s="272"/>
      <c r="BU169" s="272"/>
      <c r="BV169" s="272"/>
      <c r="BW169" s="272"/>
      <c r="BX169" s="272"/>
      <c r="BY169" s="272"/>
      <c r="BZ169" s="272"/>
      <c r="CB169" s="139" t="str">
        <f t="shared" si="334"/>
        <v>GPON ONU BOSA</v>
      </c>
      <c r="CC169" s="272"/>
      <c r="CD169" s="272"/>
      <c r="CE169" s="272"/>
      <c r="CF169" s="272"/>
      <c r="CG169" s="272"/>
      <c r="CH169" s="272"/>
      <c r="CI169" s="272"/>
      <c r="CJ169" s="272"/>
      <c r="CK169" s="272"/>
      <c r="CL169" s="272"/>
      <c r="CM169" s="272"/>
      <c r="CN169" s="214"/>
      <c r="CP169" s="293">
        <v>1</v>
      </c>
      <c r="CQ169" s="265">
        <v>1</v>
      </c>
      <c r="CR169" s="300">
        <v>1</v>
      </c>
      <c r="CS169" s="295"/>
      <c r="CT169" s="270"/>
      <c r="CU169" s="301"/>
      <c r="CV169" s="295"/>
      <c r="CW169" s="270"/>
      <c r="CX169" s="278"/>
      <c r="CY169" s="284"/>
      <c r="CZ169" s="270"/>
      <c r="DA169" s="278"/>
      <c r="DB169" s="284"/>
      <c r="DC169" s="270"/>
      <c r="DD169" s="301"/>
      <c r="DE169" s="295"/>
      <c r="DF169" s="270"/>
      <c r="DG169" s="278"/>
      <c r="DH169" s="284"/>
      <c r="DI169" s="270"/>
      <c r="DJ169" s="270"/>
      <c r="DL169" s="139" t="str">
        <f t="shared" si="451"/>
        <v>GPON ONU BOSA</v>
      </c>
      <c r="DM169" s="210">
        <f t="shared" si="335"/>
        <v>69600000</v>
      </c>
      <c r="DN169" s="210">
        <f t="shared" si="336"/>
        <v>55680000</v>
      </c>
      <c r="DO169" s="210">
        <f t="shared" si="337"/>
        <v>0</v>
      </c>
      <c r="DP169" s="210">
        <f t="shared" si="338"/>
        <v>0</v>
      </c>
      <c r="DQ169" s="210">
        <f t="shared" si="339"/>
        <v>0</v>
      </c>
      <c r="DR169" s="210">
        <f t="shared" si="340"/>
        <v>0</v>
      </c>
      <c r="DS169" s="210">
        <f t="shared" si="341"/>
        <v>0</v>
      </c>
      <c r="DT169" s="210">
        <f t="shared" si="342"/>
        <v>0</v>
      </c>
      <c r="DU169" s="210">
        <f t="shared" si="343"/>
        <v>0</v>
      </c>
      <c r="DV169" s="210">
        <f t="shared" si="344"/>
        <v>0</v>
      </c>
      <c r="DW169" s="210">
        <f t="shared" si="345"/>
        <v>0</v>
      </c>
      <c r="DY169" s="139" t="str">
        <f t="shared" si="452"/>
        <v>GPON ONU BOSA</v>
      </c>
      <c r="DZ169" s="210">
        <f t="shared" si="346"/>
        <v>0</v>
      </c>
      <c r="EA169" s="210">
        <f t="shared" si="347"/>
        <v>0</v>
      </c>
      <c r="EB169" s="210">
        <f t="shared" si="348"/>
        <v>0</v>
      </c>
      <c r="EC169" s="210">
        <f t="shared" si="349"/>
        <v>0</v>
      </c>
      <c r="ED169" s="210">
        <f t="shared" si="350"/>
        <v>0</v>
      </c>
      <c r="EE169" s="210">
        <f t="shared" si="351"/>
        <v>0</v>
      </c>
      <c r="EF169" s="210">
        <f t="shared" si="352"/>
        <v>0</v>
      </c>
      <c r="EG169" s="210">
        <f t="shared" si="353"/>
        <v>0</v>
      </c>
      <c r="EH169" s="210">
        <f t="shared" si="354"/>
        <v>0</v>
      </c>
      <c r="EI169" s="210">
        <f t="shared" si="355"/>
        <v>0</v>
      </c>
      <c r="EJ169" s="210">
        <f t="shared" si="356"/>
        <v>0</v>
      </c>
      <c r="EL169" s="139" t="str">
        <f t="shared" si="453"/>
        <v>GPON ONU BOSA</v>
      </c>
      <c r="EM169" s="210">
        <f t="shared" si="357"/>
        <v>69600000</v>
      </c>
      <c r="EN169" s="210">
        <f t="shared" si="358"/>
        <v>55680000</v>
      </c>
      <c r="EO169" s="210">
        <f t="shared" si="359"/>
        <v>0</v>
      </c>
      <c r="EP169" s="210">
        <f t="shared" si="360"/>
        <v>0</v>
      </c>
      <c r="EQ169" s="210">
        <f t="shared" si="361"/>
        <v>0</v>
      </c>
      <c r="ER169" s="210">
        <f t="shared" si="362"/>
        <v>0</v>
      </c>
      <c r="ES169" s="210">
        <f t="shared" si="363"/>
        <v>0</v>
      </c>
      <c r="ET169" s="210">
        <f t="shared" si="364"/>
        <v>0</v>
      </c>
      <c r="EU169" s="210">
        <f t="shared" si="365"/>
        <v>0</v>
      </c>
      <c r="EV169" s="210">
        <f t="shared" si="366"/>
        <v>0</v>
      </c>
      <c r="EW169" s="210">
        <f t="shared" si="367"/>
        <v>0</v>
      </c>
      <c r="EY169" s="139" t="str">
        <f t="shared" si="368"/>
        <v>GPON ONU BOSA</v>
      </c>
      <c r="EZ169" s="210">
        <f t="shared" si="457"/>
        <v>69600000</v>
      </c>
      <c r="FA169" s="210">
        <f t="shared" si="458"/>
        <v>55680000</v>
      </c>
      <c r="FB169" s="210">
        <f t="shared" si="459"/>
        <v>0</v>
      </c>
      <c r="FC169" s="210">
        <f t="shared" si="460"/>
        <v>0</v>
      </c>
      <c r="FD169" s="210">
        <f t="shared" si="461"/>
        <v>0</v>
      </c>
      <c r="FE169" s="210">
        <f t="shared" si="462"/>
        <v>0</v>
      </c>
      <c r="FF169" s="210">
        <f t="shared" si="463"/>
        <v>0</v>
      </c>
      <c r="FG169" s="210">
        <f t="shared" si="464"/>
        <v>0</v>
      </c>
      <c r="FH169" s="210">
        <f t="shared" si="465"/>
        <v>0</v>
      </c>
      <c r="FI169" s="210">
        <f t="shared" si="466"/>
        <v>0</v>
      </c>
      <c r="FJ169" s="210">
        <f t="shared" si="467"/>
        <v>0</v>
      </c>
      <c r="FL169" s="139" t="str">
        <f t="shared" si="454"/>
        <v>GPON ONU BOSA</v>
      </c>
      <c r="FM169" s="233">
        <f t="shared" si="369"/>
        <v>208.8</v>
      </c>
      <c r="FN169" s="233">
        <f t="shared" si="370"/>
        <v>167.04</v>
      </c>
      <c r="FO169" s="233">
        <f t="shared" si="371"/>
        <v>0</v>
      </c>
      <c r="FP169" s="233">
        <f t="shared" si="372"/>
        <v>0</v>
      </c>
      <c r="FQ169" s="233">
        <f t="shared" si="373"/>
        <v>0</v>
      </c>
      <c r="FR169" s="233">
        <f t="shared" si="374"/>
        <v>0</v>
      </c>
      <c r="FS169" s="233">
        <f t="shared" si="375"/>
        <v>0</v>
      </c>
      <c r="FT169" s="233">
        <f t="shared" si="376"/>
        <v>0</v>
      </c>
      <c r="FU169" s="233">
        <f t="shared" si="377"/>
        <v>0</v>
      </c>
      <c r="FV169" s="233">
        <f t="shared" si="378"/>
        <v>0</v>
      </c>
      <c r="FW169" s="233">
        <f t="shared" si="379"/>
        <v>0</v>
      </c>
      <c r="FY169" s="139" t="str">
        <f t="shared" si="455"/>
        <v>GPON ONU BOSA</v>
      </c>
      <c r="FZ169" s="233">
        <f t="shared" si="380"/>
        <v>0</v>
      </c>
      <c r="GA169" s="233">
        <f t="shared" si="381"/>
        <v>0</v>
      </c>
      <c r="GB169" s="233">
        <f t="shared" si="382"/>
        <v>0</v>
      </c>
      <c r="GC169" s="233">
        <f t="shared" si="383"/>
        <v>0</v>
      </c>
      <c r="GD169" s="233">
        <f t="shared" si="384"/>
        <v>0</v>
      </c>
      <c r="GE169" s="233">
        <f t="shared" si="385"/>
        <v>0</v>
      </c>
      <c r="GF169" s="233">
        <f t="shared" si="386"/>
        <v>0</v>
      </c>
      <c r="GG169" s="233">
        <f t="shared" si="387"/>
        <v>0</v>
      </c>
      <c r="GH169" s="233">
        <f t="shared" si="388"/>
        <v>0</v>
      </c>
      <c r="GI169" s="233">
        <f t="shared" si="389"/>
        <v>0</v>
      </c>
      <c r="GJ169" s="233">
        <f t="shared" si="390"/>
        <v>0</v>
      </c>
      <c r="GL169" s="139" t="str">
        <f t="shared" si="456"/>
        <v>GPON ONU BOSA</v>
      </c>
      <c r="GM169" s="310">
        <f t="shared" si="391"/>
        <v>348</v>
      </c>
      <c r="GN169" s="310">
        <f t="shared" si="392"/>
        <v>278.39999999999998</v>
      </c>
      <c r="GO169" s="310">
        <f t="shared" si="393"/>
        <v>0</v>
      </c>
      <c r="GP169" s="310">
        <f t="shared" si="394"/>
        <v>0</v>
      </c>
      <c r="GQ169" s="310">
        <f t="shared" si="395"/>
        <v>0</v>
      </c>
      <c r="GR169" s="310">
        <f t="shared" si="396"/>
        <v>0</v>
      </c>
      <c r="GS169" s="310">
        <f t="shared" si="397"/>
        <v>0</v>
      </c>
      <c r="GT169" s="310">
        <f t="shared" si="398"/>
        <v>0</v>
      </c>
      <c r="GU169" s="310">
        <f t="shared" si="399"/>
        <v>0</v>
      </c>
      <c r="GV169" s="310">
        <f t="shared" si="400"/>
        <v>0</v>
      </c>
      <c r="GW169" s="310">
        <f t="shared" si="401"/>
        <v>0</v>
      </c>
      <c r="GY169" s="139" t="str">
        <f t="shared" si="402"/>
        <v>GPON ONU BOSA</v>
      </c>
      <c r="GZ169" s="310">
        <f>IF(EZ169=0,"",($HE$5*10^-6*FTTX!P151*'Lenses &amp; detectors'!EZ169))</f>
        <v>26.1</v>
      </c>
      <c r="HA169" s="310">
        <f>IF(FA169=0,"",($HE$5*10^-6*FTTX!Q151*'Lenses &amp; detectors'!FA169))</f>
        <v>15.957824972059035</v>
      </c>
      <c r="HB169" s="310" t="str">
        <f>IF(FB169=0,"",($HE$5*10^-6*FTTX!R151*'Lenses &amp; detectors'!FB169))</f>
        <v/>
      </c>
      <c r="HC169" s="310" t="str">
        <f>IF(FC169=0,"",($HE$5*10^-6*FTTX!S151*'Lenses &amp; detectors'!FC169))</f>
        <v/>
      </c>
      <c r="HD169" s="310" t="str">
        <f>IF(FD169=0,"",($HE$5*10^-6*FTTX!T151*'Lenses &amp; detectors'!FD169))</f>
        <v/>
      </c>
      <c r="HE169" s="310" t="str">
        <f>IF(FE169=0,"",($HE$5*10^-6*FTTX!U151*'Lenses &amp; detectors'!FE169))</f>
        <v/>
      </c>
      <c r="HF169" s="310" t="str">
        <f>IF(FF169=0,"",($HE$5*10^-6*FTTX!V151*'Lenses &amp; detectors'!FF169))</f>
        <v/>
      </c>
      <c r="HG169" s="310" t="str">
        <f>IF(FG169=0,"",($HE$5*10^-6*FTTX!W151*'Lenses &amp; detectors'!FG169))</f>
        <v/>
      </c>
      <c r="HH169" s="310" t="str">
        <f>IF(FH169=0,"",($HE$5*10^-6*FTTX!X151*'Lenses &amp; detectors'!FH169))</f>
        <v/>
      </c>
      <c r="HI169" s="310" t="str">
        <f>IF(FI169=0,"",($HE$5*10^-6*FTTX!Y151*'Lenses &amp; detectors'!FI169))</f>
        <v/>
      </c>
      <c r="HJ169" s="310" t="str">
        <f>IF(FJ169=0,"",($HE$5*10^-6*FTTX!Z151*'Lenses &amp; detectors'!FJ169))</f>
        <v/>
      </c>
      <c r="HL169" s="139" t="str">
        <f t="shared" si="403"/>
        <v>GPON ONU BOSA</v>
      </c>
      <c r="HM169" s="233">
        <f t="shared" si="404"/>
        <v>3</v>
      </c>
      <c r="HN169" s="233">
        <f t="shared" si="405"/>
        <v>3</v>
      </c>
      <c r="HO169" s="233" t="str">
        <f t="shared" si="406"/>
        <v/>
      </c>
      <c r="HP169" s="233" t="str">
        <f t="shared" si="407"/>
        <v/>
      </c>
      <c r="HQ169" s="233" t="str">
        <f t="shared" si="408"/>
        <v/>
      </c>
      <c r="HR169" s="233" t="str">
        <f t="shared" si="409"/>
        <v/>
      </c>
      <c r="HS169" s="233" t="str">
        <f t="shared" si="410"/>
        <v/>
      </c>
      <c r="HT169" s="233" t="str">
        <f t="shared" si="411"/>
        <v/>
      </c>
      <c r="HU169" s="233" t="str">
        <f t="shared" si="412"/>
        <v/>
      </c>
      <c r="HV169" s="233" t="str">
        <f t="shared" si="413"/>
        <v/>
      </c>
      <c r="HW169" s="233" t="str">
        <f t="shared" si="414"/>
        <v/>
      </c>
      <c r="HY169" s="139" t="str">
        <f t="shared" si="415"/>
        <v>GPON ONU BOSA</v>
      </c>
      <c r="HZ169" s="233" t="str">
        <f t="shared" si="416"/>
        <v/>
      </c>
      <c r="IA169" s="233" t="str">
        <f t="shared" si="417"/>
        <v/>
      </c>
      <c r="IB169" s="233" t="str">
        <f t="shared" si="418"/>
        <v/>
      </c>
      <c r="IC169" s="233" t="str">
        <f t="shared" si="419"/>
        <v/>
      </c>
      <c r="ID169" s="233" t="str">
        <f t="shared" si="420"/>
        <v/>
      </c>
      <c r="IE169" s="233" t="str">
        <f t="shared" si="421"/>
        <v/>
      </c>
      <c r="IF169" s="233" t="str">
        <f t="shared" si="422"/>
        <v/>
      </c>
      <c r="IG169" s="233" t="str">
        <f t="shared" si="423"/>
        <v/>
      </c>
      <c r="IH169" s="233" t="str">
        <f t="shared" si="424"/>
        <v/>
      </c>
      <c r="II169" s="233" t="str">
        <f t="shared" si="425"/>
        <v/>
      </c>
      <c r="IJ169" s="233" t="str">
        <f t="shared" si="426"/>
        <v/>
      </c>
      <c r="IL169" s="139" t="str">
        <f t="shared" si="427"/>
        <v>GPON ONU BOSA</v>
      </c>
      <c r="IM169" s="233">
        <f t="shared" si="428"/>
        <v>5</v>
      </c>
      <c r="IN169" s="233">
        <f t="shared" si="429"/>
        <v>5</v>
      </c>
      <c r="IO169" s="233" t="str">
        <f t="shared" si="430"/>
        <v/>
      </c>
      <c r="IP169" s="233" t="str">
        <f t="shared" si="431"/>
        <v/>
      </c>
      <c r="IQ169" s="233" t="str">
        <f t="shared" si="432"/>
        <v/>
      </c>
      <c r="IR169" s="233" t="str">
        <f t="shared" si="433"/>
        <v/>
      </c>
      <c r="IS169" s="233" t="str">
        <f t="shared" si="434"/>
        <v/>
      </c>
      <c r="IT169" s="233" t="str">
        <f t="shared" si="435"/>
        <v/>
      </c>
      <c r="IU169" s="233" t="str">
        <f t="shared" si="436"/>
        <v/>
      </c>
      <c r="IV169" s="233" t="str">
        <f t="shared" si="437"/>
        <v/>
      </c>
      <c r="IW169" s="233" t="str">
        <f t="shared" si="438"/>
        <v/>
      </c>
      <c r="IY169" s="139" t="str">
        <f t="shared" si="439"/>
        <v>GPON ONU BOSA</v>
      </c>
      <c r="IZ169" s="233">
        <f t="shared" si="440"/>
        <v>0.375</v>
      </c>
      <c r="JA169" s="233">
        <f t="shared" si="441"/>
        <v>0.28659886803266943</v>
      </c>
      <c r="JB169" s="233" t="str">
        <f t="shared" si="442"/>
        <v/>
      </c>
      <c r="JC169" s="233" t="str">
        <f t="shared" si="443"/>
        <v/>
      </c>
      <c r="JD169" s="233" t="str">
        <f t="shared" si="444"/>
        <v/>
      </c>
      <c r="JE169" s="233" t="str">
        <f t="shared" si="445"/>
        <v/>
      </c>
      <c r="JF169" s="233" t="str">
        <f t="shared" si="446"/>
        <v/>
      </c>
      <c r="JG169" s="233" t="str">
        <f t="shared" si="447"/>
        <v/>
      </c>
      <c r="JH169" s="233" t="str">
        <f t="shared" si="448"/>
        <v/>
      </c>
      <c r="JI169" s="233" t="str">
        <f t="shared" si="449"/>
        <v/>
      </c>
      <c r="JJ169" s="233" t="str">
        <f t="shared" si="450"/>
        <v/>
      </c>
    </row>
    <row r="170" spans="1:270">
      <c r="A170" s="218" t="s">
        <v>117</v>
      </c>
      <c r="B170" s="139" t="str">
        <f>'DML EML split'!B170</f>
        <v>GPON OLT</v>
      </c>
      <c r="C170" s="210">
        <f>FTTX!C57</f>
        <v>3051000</v>
      </c>
      <c r="D170" s="210">
        <f>FTTX!D57</f>
        <v>3161669.75</v>
      </c>
      <c r="E170" s="210">
        <f>FTTX!E57</f>
        <v>0</v>
      </c>
      <c r="F170" s="210">
        <f>FTTX!F57</f>
        <v>0</v>
      </c>
      <c r="G170" s="210">
        <f>FTTX!G57</f>
        <v>0</v>
      </c>
      <c r="H170" s="210">
        <f>FTTX!H57</f>
        <v>0</v>
      </c>
      <c r="I170" s="210">
        <f>FTTX!I57</f>
        <v>0</v>
      </c>
      <c r="J170" s="210">
        <f>FTTX!J57</f>
        <v>0</v>
      </c>
      <c r="K170" s="210">
        <f>FTTX!K57</f>
        <v>0</v>
      </c>
      <c r="L170" s="210">
        <f>FTTX!L57</f>
        <v>0</v>
      </c>
      <c r="M170" s="210">
        <f>FTTX!M57</f>
        <v>0</v>
      </c>
      <c r="O170" s="139" t="str">
        <f t="shared" si="329"/>
        <v>GPON OLT</v>
      </c>
      <c r="P170" s="210">
        <f>FTTX!C80</f>
        <v>0</v>
      </c>
      <c r="Q170" s="210">
        <f>FTTX!D80</f>
        <v>0</v>
      </c>
      <c r="R170" s="210">
        <f>FTTX!E80</f>
        <v>0</v>
      </c>
      <c r="S170" s="210">
        <f>FTTX!F80</f>
        <v>0</v>
      </c>
      <c r="T170" s="210">
        <f>FTTX!G80</f>
        <v>0</v>
      </c>
      <c r="U170" s="210">
        <f>FTTX!H80</f>
        <v>0</v>
      </c>
      <c r="V170" s="210">
        <f>FTTX!I80</f>
        <v>0</v>
      </c>
      <c r="W170" s="210">
        <f>FTTX!J80</f>
        <v>0</v>
      </c>
      <c r="X170" s="210">
        <f>FTTX!K80</f>
        <v>0</v>
      </c>
      <c r="Y170" s="210">
        <f>FTTX!L80</f>
        <v>0</v>
      </c>
      <c r="Z170" s="210">
        <f>FTTX!M80</f>
        <v>0</v>
      </c>
      <c r="AB170" s="139" t="str">
        <f t="shared" si="330"/>
        <v>GPON OLT</v>
      </c>
      <c r="AC170" s="210">
        <f>FTTX!C34</f>
        <v>0</v>
      </c>
      <c r="AD170" s="210">
        <f>FTTX!D34</f>
        <v>0</v>
      </c>
      <c r="AE170" s="210">
        <f>FTTX!E34</f>
        <v>0</v>
      </c>
      <c r="AF170" s="210">
        <f>FTTX!F34</f>
        <v>0</v>
      </c>
      <c r="AG170" s="210">
        <f>FTTX!G34</f>
        <v>0</v>
      </c>
      <c r="AH170" s="210">
        <f>FTTX!H34</f>
        <v>0</v>
      </c>
      <c r="AI170" s="210">
        <f>FTTX!I34</f>
        <v>0</v>
      </c>
      <c r="AJ170" s="210">
        <f>FTTX!J34</f>
        <v>0</v>
      </c>
      <c r="AK170" s="210">
        <f>FTTX!K34</f>
        <v>0</v>
      </c>
      <c r="AL170" s="210">
        <f>FTTX!L34</f>
        <v>0</v>
      </c>
      <c r="AM170" s="210">
        <f>FTTX!M34</f>
        <v>0</v>
      </c>
      <c r="AO170" s="139" t="str">
        <f t="shared" si="331"/>
        <v>GPON OLT</v>
      </c>
      <c r="AP170" s="210">
        <f>FTTX!C103</f>
        <v>0</v>
      </c>
      <c r="AQ170" s="210">
        <f>FTTX!D103</f>
        <v>0</v>
      </c>
      <c r="AR170" s="210">
        <f>FTTX!E103</f>
        <v>0</v>
      </c>
      <c r="AS170" s="210">
        <f>FTTX!F103</f>
        <v>0</v>
      </c>
      <c r="AT170" s="210">
        <f>FTTX!G103</f>
        <v>0</v>
      </c>
      <c r="AU170" s="210">
        <f>FTTX!H103</f>
        <v>0</v>
      </c>
      <c r="AV170" s="210">
        <f>FTTX!I103</f>
        <v>0</v>
      </c>
      <c r="AW170" s="210">
        <f>FTTX!J103</f>
        <v>0</v>
      </c>
      <c r="AX170" s="210">
        <f>FTTX!K103</f>
        <v>0</v>
      </c>
      <c r="AY170" s="210">
        <f>FTTX!L103</f>
        <v>0</v>
      </c>
      <c r="AZ170" s="210">
        <f>FTTX!M103</f>
        <v>0</v>
      </c>
      <c r="BB170" s="139" t="str">
        <f t="shared" si="332"/>
        <v>GPON OLT</v>
      </c>
      <c r="BC170" s="210">
        <f>FTTX!C126</f>
        <v>0</v>
      </c>
      <c r="BD170" s="210">
        <f>FTTX!D126</f>
        <v>0</v>
      </c>
      <c r="BE170" s="210">
        <f>FTTX!E126</f>
        <v>0</v>
      </c>
      <c r="BF170" s="210">
        <f>FTTX!F126</f>
        <v>0</v>
      </c>
      <c r="BG170" s="210">
        <f>FTTX!G126</f>
        <v>0</v>
      </c>
      <c r="BH170" s="210">
        <f>FTTX!H126</f>
        <v>0</v>
      </c>
      <c r="BI170" s="210">
        <f>FTTX!I126</f>
        <v>0</v>
      </c>
      <c r="BJ170" s="210">
        <f>FTTX!J126</f>
        <v>0</v>
      </c>
      <c r="BK170" s="210">
        <f>FTTX!K126</f>
        <v>0</v>
      </c>
      <c r="BL170" s="210">
        <f>FTTX!L126</f>
        <v>0</v>
      </c>
      <c r="BM170" s="210">
        <f>FTTX!M126</f>
        <v>0</v>
      </c>
      <c r="BO170" s="139" t="str">
        <f t="shared" si="333"/>
        <v>GPON OLT</v>
      </c>
      <c r="BP170" s="272"/>
      <c r="BQ170" s="272"/>
      <c r="BR170" s="272"/>
      <c r="BS170" s="272"/>
      <c r="BT170" s="272"/>
      <c r="BU170" s="272"/>
      <c r="BV170" s="272"/>
      <c r="BW170" s="272"/>
      <c r="BX170" s="272"/>
      <c r="BY170" s="272"/>
      <c r="BZ170" s="272"/>
      <c r="CB170" s="139" t="str">
        <f t="shared" si="334"/>
        <v>GPON OLT</v>
      </c>
      <c r="CC170" s="272"/>
      <c r="CD170" s="272"/>
      <c r="CE170" s="272"/>
      <c r="CF170" s="272"/>
      <c r="CG170" s="272"/>
      <c r="CH170" s="272"/>
      <c r="CI170" s="272"/>
      <c r="CJ170" s="272"/>
      <c r="CK170" s="272"/>
      <c r="CL170" s="272"/>
      <c r="CM170" s="272"/>
      <c r="CN170" s="214"/>
      <c r="CP170" s="293">
        <v>1</v>
      </c>
      <c r="CQ170" s="265">
        <v>1</v>
      </c>
      <c r="CR170" s="300">
        <v>1</v>
      </c>
      <c r="CS170" s="295"/>
      <c r="CT170" s="270"/>
      <c r="CU170" s="301"/>
      <c r="CV170" s="295"/>
      <c r="CW170" s="270"/>
      <c r="CX170" s="278"/>
      <c r="CY170" s="284"/>
      <c r="CZ170" s="270"/>
      <c r="DA170" s="278"/>
      <c r="DB170" s="284"/>
      <c r="DC170" s="270"/>
      <c r="DD170" s="301"/>
      <c r="DE170" s="295"/>
      <c r="DF170" s="270"/>
      <c r="DG170" s="278"/>
      <c r="DH170" s="284"/>
      <c r="DI170" s="270"/>
      <c r="DJ170" s="270"/>
      <c r="DL170" s="139" t="str">
        <f t="shared" si="451"/>
        <v>GPON OLT</v>
      </c>
      <c r="DM170" s="210">
        <f t="shared" si="335"/>
        <v>3051000</v>
      </c>
      <c r="DN170" s="210">
        <f t="shared" si="336"/>
        <v>3161669.75</v>
      </c>
      <c r="DO170" s="210">
        <f t="shared" si="337"/>
        <v>0</v>
      </c>
      <c r="DP170" s="210">
        <f t="shared" si="338"/>
        <v>0</v>
      </c>
      <c r="DQ170" s="210">
        <f t="shared" si="339"/>
        <v>0</v>
      </c>
      <c r="DR170" s="210">
        <f t="shared" si="340"/>
        <v>0</v>
      </c>
      <c r="DS170" s="210">
        <f t="shared" si="341"/>
        <v>0</v>
      </c>
      <c r="DT170" s="210">
        <f t="shared" si="342"/>
        <v>0</v>
      </c>
      <c r="DU170" s="210">
        <f t="shared" si="343"/>
        <v>0</v>
      </c>
      <c r="DV170" s="210">
        <f t="shared" si="344"/>
        <v>0</v>
      </c>
      <c r="DW170" s="210">
        <f t="shared" si="345"/>
        <v>0</v>
      </c>
      <c r="DY170" s="139" t="str">
        <f t="shared" si="452"/>
        <v>GPON OLT</v>
      </c>
      <c r="DZ170" s="210">
        <f t="shared" si="346"/>
        <v>0</v>
      </c>
      <c r="EA170" s="210">
        <f t="shared" si="347"/>
        <v>0</v>
      </c>
      <c r="EB170" s="210">
        <f t="shared" si="348"/>
        <v>0</v>
      </c>
      <c r="EC170" s="210">
        <f t="shared" si="349"/>
        <v>0</v>
      </c>
      <c r="ED170" s="210">
        <f t="shared" si="350"/>
        <v>0</v>
      </c>
      <c r="EE170" s="210">
        <f t="shared" si="351"/>
        <v>0</v>
      </c>
      <c r="EF170" s="210">
        <f t="shared" si="352"/>
        <v>0</v>
      </c>
      <c r="EG170" s="210">
        <f t="shared" si="353"/>
        <v>0</v>
      </c>
      <c r="EH170" s="210">
        <f t="shared" si="354"/>
        <v>0</v>
      </c>
      <c r="EI170" s="210">
        <f t="shared" si="355"/>
        <v>0</v>
      </c>
      <c r="EJ170" s="210">
        <f t="shared" si="356"/>
        <v>0</v>
      </c>
      <c r="EL170" s="139" t="str">
        <f t="shared" si="453"/>
        <v>GPON OLT</v>
      </c>
      <c r="EM170" s="210">
        <f t="shared" si="357"/>
        <v>3051000</v>
      </c>
      <c r="EN170" s="210">
        <f t="shared" si="358"/>
        <v>3161669.75</v>
      </c>
      <c r="EO170" s="210">
        <f t="shared" si="359"/>
        <v>0</v>
      </c>
      <c r="EP170" s="210">
        <f t="shared" si="360"/>
        <v>0</v>
      </c>
      <c r="EQ170" s="210">
        <f t="shared" si="361"/>
        <v>0</v>
      </c>
      <c r="ER170" s="210">
        <f t="shared" si="362"/>
        <v>0</v>
      </c>
      <c r="ES170" s="210">
        <f t="shared" si="363"/>
        <v>0</v>
      </c>
      <c r="ET170" s="210">
        <f t="shared" si="364"/>
        <v>0</v>
      </c>
      <c r="EU170" s="210">
        <f t="shared" si="365"/>
        <v>0</v>
      </c>
      <c r="EV170" s="210">
        <f t="shared" si="366"/>
        <v>0</v>
      </c>
      <c r="EW170" s="210">
        <f t="shared" si="367"/>
        <v>0</v>
      </c>
      <c r="EY170" s="139" t="str">
        <f t="shared" si="368"/>
        <v>GPON OLT</v>
      </c>
      <c r="EZ170" s="210">
        <f t="shared" si="457"/>
        <v>3051000</v>
      </c>
      <c r="FA170" s="210">
        <f t="shared" si="458"/>
        <v>3161669.75</v>
      </c>
      <c r="FB170" s="210">
        <f t="shared" si="459"/>
        <v>0</v>
      </c>
      <c r="FC170" s="210">
        <f t="shared" si="460"/>
        <v>0</v>
      </c>
      <c r="FD170" s="210">
        <f t="shared" si="461"/>
        <v>0</v>
      </c>
      <c r="FE170" s="210">
        <f t="shared" si="462"/>
        <v>0</v>
      </c>
      <c r="FF170" s="210">
        <f t="shared" si="463"/>
        <v>0</v>
      </c>
      <c r="FG170" s="210">
        <f t="shared" si="464"/>
        <v>0</v>
      </c>
      <c r="FH170" s="210">
        <f t="shared" si="465"/>
        <v>0</v>
      </c>
      <c r="FI170" s="210">
        <f t="shared" si="466"/>
        <v>0</v>
      </c>
      <c r="FJ170" s="210">
        <f t="shared" si="467"/>
        <v>0</v>
      </c>
      <c r="FL170" s="139" t="str">
        <f t="shared" si="454"/>
        <v>GPON OLT</v>
      </c>
      <c r="FM170" s="233">
        <f t="shared" si="369"/>
        <v>9.1530000000000005</v>
      </c>
      <c r="FN170" s="233">
        <f t="shared" si="370"/>
        <v>9.4850092499999992</v>
      </c>
      <c r="FO170" s="233">
        <f t="shared" si="371"/>
        <v>0</v>
      </c>
      <c r="FP170" s="233">
        <f t="shared" si="372"/>
        <v>0</v>
      </c>
      <c r="FQ170" s="233">
        <f t="shared" si="373"/>
        <v>0</v>
      </c>
      <c r="FR170" s="233">
        <f t="shared" si="374"/>
        <v>0</v>
      </c>
      <c r="FS170" s="233">
        <f t="shared" si="375"/>
        <v>0</v>
      </c>
      <c r="FT170" s="233">
        <f t="shared" si="376"/>
        <v>0</v>
      </c>
      <c r="FU170" s="233">
        <f t="shared" si="377"/>
        <v>0</v>
      </c>
      <c r="FV170" s="233">
        <f t="shared" si="378"/>
        <v>0</v>
      </c>
      <c r="FW170" s="233">
        <f t="shared" si="379"/>
        <v>0</v>
      </c>
      <c r="FY170" s="139" t="str">
        <f t="shared" si="455"/>
        <v>GPON OLT</v>
      </c>
      <c r="FZ170" s="233">
        <f t="shared" si="380"/>
        <v>0</v>
      </c>
      <c r="GA170" s="233">
        <f t="shared" si="381"/>
        <v>0</v>
      </c>
      <c r="GB170" s="233">
        <f t="shared" si="382"/>
        <v>0</v>
      </c>
      <c r="GC170" s="233">
        <f t="shared" si="383"/>
        <v>0</v>
      </c>
      <c r="GD170" s="233">
        <f t="shared" si="384"/>
        <v>0</v>
      </c>
      <c r="GE170" s="233">
        <f t="shared" si="385"/>
        <v>0</v>
      </c>
      <c r="GF170" s="233">
        <f t="shared" si="386"/>
        <v>0</v>
      </c>
      <c r="GG170" s="233">
        <f t="shared" si="387"/>
        <v>0</v>
      </c>
      <c r="GH170" s="233">
        <f t="shared" si="388"/>
        <v>0</v>
      </c>
      <c r="GI170" s="233">
        <f t="shared" si="389"/>
        <v>0</v>
      </c>
      <c r="GJ170" s="233">
        <f t="shared" si="390"/>
        <v>0</v>
      </c>
      <c r="GL170" s="139" t="str">
        <f t="shared" si="456"/>
        <v>GPON OLT</v>
      </c>
      <c r="GM170" s="310">
        <f t="shared" si="391"/>
        <v>15.255000000000001</v>
      </c>
      <c r="GN170" s="310">
        <f t="shared" si="392"/>
        <v>15.80834875</v>
      </c>
      <c r="GO170" s="310">
        <f t="shared" si="393"/>
        <v>0</v>
      </c>
      <c r="GP170" s="310">
        <f t="shared" si="394"/>
        <v>0</v>
      </c>
      <c r="GQ170" s="310">
        <f t="shared" si="395"/>
        <v>0</v>
      </c>
      <c r="GR170" s="310">
        <f t="shared" si="396"/>
        <v>0</v>
      </c>
      <c r="GS170" s="310">
        <f t="shared" si="397"/>
        <v>0</v>
      </c>
      <c r="GT170" s="310">
        <f t="shared" si="398"/>
        <v>0</v>
      </c>
      <c r="GU170" s="310">
        <f t="shared" si="399"/>
        <v>0</v>
      </c>
      <c r="GV170" s="310">
        <f t="shared" si="400"/>
        <v>0</v>
      </c>
      <c r="GW170" s="310">
        <f t="shared" si="401"/>
        <v>0</v>
      </c>
      <c r="GY170" s="139" t="str">
        <f t="shared" si="402"/>
        <v>GPON OLT</v>
      </c>
      <c r="GZ170" s="310">
        <f>IF(EZ170=0,"",($HE$5*10^-6*FTTX!P152*'Lenses &amp; detectors'!EZ170))</f>
        <v>4.5673822509660793</v>
      </c>
      <c r="HA170" s="310">
        <f>IF(FA170=0,"",($HE$5*10^-6*FTTX!Q152*'Lenses &amp; detectors'!FA170))</f>
        <v>3.9040745062499997</v>
      </c>
      <c r="HB170" s="310" t="str">
        <f>IF(FB170=0,"",($HE$5*10^-6*FTTX!R152*'Lenses &amp; detectors'!FB170))</f>
        <v/>
      </c>
      <c r="HC170" s="310" t="str">
        <f>IF(FC170=0,"",($HE$5*10^-6*FTTX!S152*'Lenses &amp; detectors'!FC170))</f>
        <v/>
      </c>
      <c r="HD170" s="310" t="str">
        <f>IF(FD170=0,"",($HE$5*10^-6*FTTX!T152*'Lenses &amp; detectors'!FD170))</f>
        <v/>
      </c>
      <c r="HE170" s="310" t="str">
        <f>IF(FE170=0,"",($HE$5*10^-6*FTTX!U152*'Lenses &amp; detectors'!FE170))</f>
        <v/>
      </c>
      <c r="HF170" s="310" t="str">
        <f>IF(FF170=0,"",($HE$5*10^-6*FTTX!V152*'Lenses &amp; detectors'!FF170))</f>
        <v/>
      </c>
      <c r="HG170" s="310" t="str">
        <f>IF(FG170=0,"",($HE$5*10^-6*FTTX!W152*'Lenses &amp; detectors'!FG170))</f>
        <v/>
      </c>
      <c r="HH170" s="310" t="str">
        <f>IF(FH170=0,"",($HE$5*10^-6*FTTX!X152*'Lenses &amp; detectors'!FH170))</f>
        <v/>
      </c>
      <c r="HI170" s="310" t="str">
        <f>IF(FI170=0,"",($HE$5*10^-6*FTTX!Y152*'Lenses &amp; detectors'!FI170))</f>
        <v/>
      </c>
      <c r="HJ170" s="310" t="str">
        <f>IF(FJ170=0,"",($HE$5*10^-6*FTTX!Z152*'Lenses &amp; detectors'!FJ170))</f>
        <v/>
      </c>
      <c r="HL170" s="139" t="str">
        <f t="shared" si="403"/>
        <v>GPON OLT</v>
      </c>
      <c r="HM170" s="233">
        <f t="shared" si="404"/>
        <v>3</v>
      </c>
      <c r="HN170" s="233">
        <f t="shared" si="405"/>
        <v>3</v>
      </c>
      <c r="HO170" s="233" t="str">
        <f t="shared" si="406"/>
        <v/>
      </c>
      <c r="HP170" s="233" t="str">
        <f t="shared" si="407"/>
        <v/>
      </c>
      <c r="HQ170" s="233" t="str">
        <f t="shared" si="408"/>
        <v/>
      </c>
      <c r="HR170" s="233" t="str">
        <f t="shared" si="409"/>
        <v/>
      </c>
      <c r="HS170" s="233" t="str">
        <f t="shared" si="410"/>
        <v/>
      </c>
      <c r="HT170" s="233" t="str">
        <f t="shared" si="411"/>
        <v/>
      </c>
      <c r="HU170" s="233" t="str">
        <f t="shared" si="412"/>
        <v/>
      </c>
      <c r="HV170" s="233" t="str">
        <f t="shared" si="413"/>
        <v/>
      </c>
      <c r="HW170" s="233" t="str">
        <f t="shared" si="414"/>
        <v/>
      </c>
      <c r="HY170" s="139" t="str">
        <f t="shared" si="415"/>
        <v>GPON OLT</v>
      </c>
      <c r="HZ170" s="233" t="str">
        <f t="shared" si="416"/>
        <v/>
      </c>
      <c r="IA170" s="233" t="str">
        <f t="shared" si="417"/>
        <v/>
      </c>
      <c r="IB170" s="233" t="str">
        <f t="shared" si="418"/>
        <v/>
      </c>
      <c r="IC170" s="233" t="str">
        <f t="shared" si="419"/>
        <v/>
      </c>
      <c r="ID170" s="233" t="str">
        <f t="shared" si="420"/>
        <v/>
      </c>
      <c r="IE170" s="233" t="str">
        <f t="shared" si="421"/>
        <v/>
      </c>
      <c r="IF170" s="233" t="str">
        <f t="shared" si="422"/>
        <v/>
      </c>
      <c r="IG170" s="233" t="str">
        <f t="shared" si="423"/>
        <v/>
      </c>
      <c r="IH170" s="233" t="str">
        <f t="shared" si="424"/>
        <v/>
      </c>
      <c r="II170" s="233" t="str">
        <f t="shared" si="425"/>
        <v/>
      </c>
      <c r="IJ170" s="233" t="str">
        <f t="shared" si="426"/>
        <v/>
      </c>
      <c r="IL170" s="139" t="str">
        <f t="shared" si="427"/>
        <v>GPON OLT</v>
      </c>
      <c r="IM170" s="233">
        <f t="shared" si="428"/>
        <v>5</v>
      </c>
      <c r="IN170" s="233">
        <f t="shared" si="429"/>
        <v>5</v>
      </c>
      <c r="IO170" s="233" t="str">
        <f t="shared" si="430"/>
        <v/>
      </c>
      <c r="IP170" s="233" t="str">
        <f t="shared" si="431"/>
        <v/>
      </c>
      <c r="IQ170" s="233" t="str">
        <f t="shared" si="432"/>
        <v/>
      </c>
      <c r="IR170" s="233" t="str">
        <f t="shared" si="433"/>
        <v/>
      </c>
      <c r="IS170" s="233" t="str">
        <f t="shared" si="434"/>
        <v/>
      </c>
      <c r="IT170" s="233" t="str">
        <f t="shared" si="435"/>
        <v/>
      </c>
      <c r="IU170" s="233" t="str">
        <f t="shared" si="436"/>
        <v/>
      </c>
      <c r="IV170" s="233" t="str">
        <f t="shared" si="437"/>
        <v/>
      </c>
      <c r="IW170" s="233" t="str">
        <f t="shared" si="438"/>
        <v/>
      </c>
      <c r="IY170" s="139" t="str">
        <f t="shared" si="439"/>
        <v>GPON OLT</v>
      </c>
      <c r="IZ170" s="233">
        <f t="shared" si="440"/>
        <v>1.4970115539056308</v>
      </c>
      <c r="JA170" s="233">
        <f t="shared" si="441"/>
        <v>1.2348141377669188</v>
      </c>
      <c r="JB170" s="233" t="str">
        <f t="shared" si="442"/>
        <v/>
      </c>
      <c r="JC170" s="233" t="str">
        <f t="shared" si="443"/>
        <v/>
      </c>
      <c r="JD170" s="233" t="str">
        <f t="shared" si="444"/>
        <v/>
      </c>
      <c r="JE170" s="233" t="str">
        <f t="shared" si="445"/>
        <v/>
      </c>
      <c r="JF170" s="233" t="str">
        <f t="shared" si="446"/>
        <v/>
      </c>
      <c r="JG170" s="233" t="str">
        <f t="shared" si="447"/>
        <v/>
      </c>
      <c r="JH170" s="233" t="str">
        <f t="shared" si="448"/>
        <v/>
      </c>
      <c r="JI170" s="233" t="str">
        <f t="shared" si="449"/>
        <v/>
      </c>
      <c r="JJ170" s="233" t="str">
        <f t="shared" si="450"/>
        <v/>
      </c>
    </row>
    <row r="171" spans="1:270">
      <c r="A171" s="218" t="s">
        <v>117</v>
      </c>
      <c r="B171" s="139" t="str">
        <f>'DML EML split'!B171</f>
        <v>GPON Triplexer</v>
      </c>
      <c r="C171" s="210">
        <f>FTTX!C58</f>
        <v>150000</v>
      </c>
      <c r="D171" s="210">
        <f>FTTX!D58</f>
        <v>0</v>
      </c>
      <c r="E171" s="210">
        <f>FTTX!E58</f>
        <v>0</v>
      </c>
      <c r="F171" s="210">
        <f>FTTX!F58</f>
        <v>0</v>
      </c>
      <c r="G171" s="210">
        <f>FTTX!G58</f>
        <v>0</v>
      </c>
      <c r="H171" s="210">
        <f>FTTX!H58</f>
        <v>0</v>
      </c>
      <c r="I171" s="210">
        <f>FTTX!I58</f>
        <v>0</v>
      </c>
      <c r="J171" s="210">
        <f>FTTX!J58</f>
        <v>0</v>
      </c>
      <c r="K171" s="210">
        <f>FTTX!K58</f>
        <v>0</v>
      </c>
      <c r="L171" s="210">
        <f>FTTX!L58</f>
        <v>0</v>
      </c>
      <c r="M171" s="210">
        <f>FTTX!M58</f>
        <v>0</v>
      </c>
      <c r="O171" s="139" t="str">
        <f t="shared" si="329"/>
        <v>GPON Triplexer</v>
      </c>
      <c r="P171" s="210">
        <f>FTTX!C81</f>
        <v>0</v>
      </c>
      <c r="Q171" s="210">
        <f>FTTX!D81</f>
        <v>0</v>
      </c>
      <c r="R171" s="210">
        <f>FTTX!E81</f>
        <v>0</v>
      </c>
      <c r="S171" s="210">
        <f>FTTX!F81</f>
        <v>0</v>
      </c>
      <c r="T171" s="210">
        <f>FTTX!G81</f>
        <v>0</v>
      </c>
      <c r="U171" s="210">
        <f>FTTX!H81</f>
        <v>0</v>
      </c>
      <c r="V171" s="210">
        <f>FTTX!I81</f>
        <v>0</v>
      </c>
      <c r="W171" s="210">
        <f>FTTX!J81</f>
        <v>0</v>
      </c>
      <c r="X171" s="210">
        <f>FTTX!K81</f>
        <v>0</v>
      </c>
      <c r="Y171" s="210">
        <f>FTTX!L81</f>
        <v>0</v>
      </c>
      <c r="Z171" s="210">
        <f>FTTX!M81</f>
        <v>0</v>
      </c>
      <c r="AB171" s="139" t="str">
        <f t="shared" si="330"/>
        <v>GPON Triplexer</v>
      </c>
      <c r="AC171" s="210">
        <f>FTTX!C35</f>
        <v>0</v>
      </c>
      <c r="AD171" s="210">
        <f>FTTX!D35</f>
        <v>0</v>
      </c>
      <c r="AE171" s="210">
        <f>FTTX!E35</f>
        <v>0</v>
      </c>
      <c r="AF171" s="210">
        <f>FTTX!F35</f>
        <v>0</v>
      </c>
      <c r="AG171" s="210">
        <f>FTTX!G35</f>
        <v>0</v>
      </c>
      <c r="AH171" s="210">
        <f>FTTX!H35</f>
        <v>0</v>
      </c>
      <c r="AI171" s="210">
        <f>FTTX!I35</f>
        <v>0</v>
      </c>
      <c r="AJ171" s="210">
        <f>FTTX!J35</f>
        <v>0</v>
      </c>
      <c r="AK171" s="210">
        <f>FTTX!K35</f>
        <v>0</v>
      </c>
      <c r="AL171" s="210">
        <f>FTTX!L35</f>
        <v>0</v>
      </c>
      <c r="AM171" s="210">
        <f>FTTX!M35</f>
        <v>0</v>
      </c>
      <c r="AO171" s="139" t="str">
        <f t="shared" si="331"/>
        <v>GPON Triplexer</v>
      </c>
      <c r="AP171" s="210">
        <f>FTTX!C104</f>
        <v>0</v>
      </c>
      <c r="AQ171" s="210">
        <f>FTTX!D104</f>
        <v>0</v>
      </c>
      <c r="AR171" s="210">
        <f>FTTX!E104</f>
        <v>0</v>
      </c>
      <c r="AS171" s="210">
        <f>FTTX!F104</f>
        <v>0</v>
      </c>
      <c r="AT171" s="210">
        <f>FTTX!G104</f>
        <v>0</v>
      </c>
      <c r="AU171" s="210">
        <f>FTTX!H104</f>
        <v>0</v>
      </c>
      <c r="AV171" s="210">
        <f>FTTX!I104</f>
        <v>0</v>
      </c>
      <c r="AW171" s="210">
        <f>FTTX!J104</f>
        <v>0</v>
      </c>
      <c r="AX171" s="210">
        <f>FTTX!K104</f>
        <v>0</v>
      </c>
      <c r="AY171" s="210">
        <f>FTTX!L104</f>
        <v>0</v>
      </c>
      <c r="AZ171" s="210">
        <f>FTTX!M104</f>
        <v>0</v>
      </c>
      <c r="BB171" s="139" t="str">
        <f t="shared" si="332"/>
        <v>GPON Triplexer</v>
      </c>
      <c r="BC171" s="210">
        <f>FTTX!C127</f>
        <v>0</v>
      </c>
      <c r="BD171" s="210">
        <f>FTTX!D127</f>
        <v>0</v>
      </c>
      <c r="BE171" s="210">
        <f>FTTX!E127</f>
        <v>0</v>
      </c>
      <c r="BF171" s="210">
        <f>FTTX!F127</f>
        <v>0</v>
      </c>
      <c r="BG171" s="210">
        <f>FTTX!G127</f>
        <v>0</v>
      </c>
      <c r="BH171" s="210">
        <f>FTTX!H127</f>
        <v>0</v>
      </c>
      <c r="BI171" s="210">
        <f>FTTX!I127</f>
        <v>0</v>
      </c>
      <c r="BJ171" s="210">
        <f>FTTX!J127</f>
        <v>0</v>
      </c>
      <c r="BK171" s="210">
        <f>FTTX!K127</f>
        <v>0</v>
      </c>
      <c r="BL171" s="210">
        <f>FTTX!L127</f>
        <v>0</v>
      </c>
      <c r="BM171" s="210">
        <f>FTTX!M127</f>
        <v>0</v>
      </c>
      <c r="BO171" s="139" t="str">
        <f t="shared" si="333"/>
        <v>GPON Triplexer</v>
      </c>
      <c r="BP171" s="272"/>
      <c r="BQ171" s="272"/>
      <c r="BR171" s="272"/>
      <c r="BS171" s="272"/>
      <c r="BT171" s="272"/>
      <c r="BU171" s="272"/>
      <c r="BV171" s="272"/>
      <c r="BW171" s="272"/>
      <c r="BX171" s="272"/>
      <c r="BY171" s="272"/>
      <c r="BZ171" s="272"/>
      <c r="CB171" s="139" t="str">
        <f t="shared" si="334"/>
        <v>GPON Triplexer</v>
      </c>
      <c r="CC171" s="272"/>
      <c r="CD171" s="272"/>
      <c r="CE171" s="272"/>
      <c r="CF171" s="272"/>
      <c r="CG171" s="272"/>
      <c r="CH171" s="272"/>
      <c r="CI171" s="272"/>
      <c r="CJ171" s="272"/>
      <c r="CK171" s="272"/>
      <c r="CL171" s="272"/>
      <c r="CM171" s="272"/>
      <c r="CN171" s="214"/>
      <c r="CP171" s="293">
        <v>1</v>
      </c>
      <c r="CQ171" s="265">
        <v>1</v>
      </c>
      <c r="CR171" s="300">
        <v>1</v>
      </c>
      <c r="CS171" s="295"/>
      <c r="CT171" s="270"/>
      <c r="CU171" s="301"/>
      <c r="CV171" s="295"/>
      <c r="CW171" s="270"/>
      <c r="CX171" s="278"/>
      <c r="CY171" s="284"/>
      <c r="CZ171" s="270"/>
      <c r="DA171" s="278"/>
      <c r="DB171" s="284"/>
      <c r="DC171" s="270"/>
      <c r="DD171" s="301"/>
      <c r="DE171" s="295"/>
      <c r="DF171" s="270"/>
      <c r="DG171" s="278"/>
      <c r="DH171" s="284"/>
      <c r="DI171" s="270"/>
      <c r="DJ171" s="270"/>
      <c r="DL171" s="139" t="str">
        <f t="shared" si="451"/>
        <v>GPON Triplexer</v>
      </c>
      <c r="DM171" s="210">
        <f t="shared" si="335"/>
        <v>150000</v>
      </c>
      <c r="DN171" s="210">
        <f t="shared" si="336"/>
        <v>0</v>
      </c>
      <c r="DO171" s="210">
        <f t="shared" si="337"/>
        <v>0</v>
      </c>
      <c r="DP171" s="210">
        <f t="shared" si="338"/>
        <v>0</v>
      </c>
      <c r="DQ171" s="210">
        <f t="shared" si="339"/>
        <v>0</v>
      </c>
      <c r="DR171" s="210">
        <f t="shared" si="340"/>
        <v>0</v>
      </c>
      <c r="DS171" s="210">
        <f t="shared" si="341"/>
        <v>0</v>
      </c>
      <c r="DT171" s="210">
        <f t="shared" si="342"/>
        <v>0</v>
      </c>
      <c r="DU171" s="210">
        <f t="shared" si="343"/>
        <v>0</v>
      </c>
      <c r="DV171" s="210">
        <f t="shared" si="344"/>
        <v>0</v>
      </c>
      <c r="DW171" s="210">
        <f t="shared" si="345"/>
        <v>0</v>
      </c>
      <c r="DY171" s="139" t="str">
        <f t="shared" si="452"/>
        <v>GPON Triplexer</v>
      </c>
      <c r="DZ171" s="210">
        <f t="shared" si="346"/>
        <v>0</v>
      </c>
      <c r="EA171" s="210">
        <f t="shared" si="347"/>
        <v>0</v>
      </c>
      <c r="EB171" s="210">
        <f t="shared" si="348"/>
        <v>0</v>
      </c>
      <c r="EC171" s="210">
        <f t="shared" si="349"/>
        <v>0</v>
      </c>
      <c r="ED171" s="210">
        <f t="shared" si="350"/>
        <v>0</v>
      </c>
      <c r="EE171" s="210">
        <f t="shared" si="351"/>
        <v>0</v>
      </c>
      <c r="EF171" s="210">
        <f t="shared" si="352"/>
        <v>0</v>
      </c>
      <c r="EG171" s="210">
        <f t="shared" si="353"/>
        <v>0</v>
      </c>
      <c r="EH171" s="210">
        <f t="shared" si="354"/>
        <v>0</v>
      </c>
      <c r="EI171" s="210">
        <f t="shared" si="355"/>
        <v>0</v>
      </c>
      <c r="EJ171" s="210">
        <f t="shared" si="356"/>
        <v>0</v>
      </c>
      <c r="EL171" s="139" t="str">
        <f t="shared" si="453"/>
        <v>GPON Triplexer</v>
      </c>
      <c r="EM171" s="210">
        <f t="shared" si="357"/>
        <v>150000</v>
      </c>
      <c r="EN171" s="210">
        <f t="shared" si="358"/>
        <v>0</v>
      </c>
      <c r="EO171" s="210">
        <f t="shared" si="359"/>
        <v>0</v>
      </c>
      <c r="EP171" s="210">
        <f t="shared" si="360"/>
        <v>0</v>
      </c>
      <c r="EQ171" s="210">
        <f t="shared" si="361"/>
        <v>0</v>
      </c>
      <c r="ER171" s="210">
        <f t="shared" si="362"/>
        <v>0</v>
      </c>
      <c r="ES171" s="210">
        <f t="shared" si="363"/>
        <v>0</v>
      </c>
      <c r="ET171" s="210">
        <f t="shared" si="364"/>
        <v>0</v>
      </c>
      <c r="EU171" s="210">
        <f t="shared" si="365"/>
        <v>0</v>
      </c>
      <c r="EV171" s="210">
        <f t="shared" si="366"/>
        <v>0</v>
      </c>
      <c r="EW171" s="210">
        <f t="shared" si="367"/>
        <v>0</v>
      </c>
      <c r="EY171" s="139" t="str">
        <f t="shared" si="368"/>
        <v>GPON Triplexer</v>
      </c>
      <c r="EZ171" s="210">
        <f t="shared" si="457"/>
        <v>150000</v>
      </c>
      <c r="FA171" s="210">
        <f t="shared" si="458"/>
        <v>0</v>
      </c>
      <c r="FB171" s="210">
        <f t="shared" si="459"/>
        <v>0</v>
      </c>
      <c r="FC171" s="210">
        <f t="shared" si="460"/>
        <v>0</v>
      </c>
      <c r="FD171" s="210">
        <f t="shared" si="461"/>
        <v>0</v>
      </c>
      <c r="FE171" s="210">
        <f t="shared" si="462"/>
        <v>0</v>
      </c>
      <c r="FF171" s="210">
        <f t="shared" si="463"/>
        <v>0</v>
      </c>
      <c r="FG171" s="210">
        <f t="shared" si="464"/>
        <v>0</v>
      </c>
      <c r="FH171" s="210">
        <f t="shared" si="465"/>
        <v>0</v>
      </c>
      <c r="FI171" s="210">
        <f t="shared" si="466"/>
        <v>0</v>
      </c>
      <c r="FJ171" s="210">
        <f t="shared" si="467"/>
        <v>0</v>
      </c>
      <c r="FL171" s="139" t="str">
        <f t="shared" si="454"/>
        <v>GPON Triplexer</v>
      </c>
      <c r="FM171" s="233">
        <f t="shared" si="369"/>
        <v>0.45</v>
      </c>
      <c r="FN171" s="233">
        <f t="shared" si="370"/>
        <v>0</v>
      </c>
      <c r="FO171" s="233">
        <f t="shared" si="371"/>
        <v>0</v>
      </c>
      <c r="FP171" s="233">
        <f t="shared" si="372"/>
        <v>0</v>
      </c>
      <c r="FQ171" s="233">
        <f t="shared" si="373"/>
        <v>0</v>
      </c>
      <c r="FR171" s="233">
        <f t="shared" si="374"/>
        <v>0</v>
      </c>
      <c r="FS171" s="233">
        <f t="shared" si="375"/>
        <v>0</v>
      </c>
      <c r="FT171" s="233">
        <f t="shared" si="376"/>
        <v>0</v>
      </c>
      <c r="FU171" s="233">
        <f t="shared" si="377"/>
        <v>0</v>
      </c>
      <c r="FV171" s="233">
        <f t="shared" si="378"/>
        <v>0</v>
      </c>
      <c r="FW171" s="233">
        <f t="shared" si="379"/>
        <v>0</v>
      </c>
      <c r="FY171" s="139" t="str">
        <f t="shared" si="455"/>
        <v>GPON Triplexer</v>
      </c>
      <c r="FZ171" s="233">
        <f t="shared" si="380"/>
        <v>0</v>
      </c>
      <c r="GA171" s="233">
        <f t="shared" si="381"/>
        <v>0</v>
      </c>
      <c r="GB171" s="233">
        <f t="shared" si="382"/>
        <v>0</v>
      </c>
      <c r="GC171" s="233">
        <f t="shared" si="383"/>
        <v>0</v>
      </c>
      <c r="GD171" s="233">
        <f t="shared" si="384"/>
        <v>0</v>
      </c>
      <c r="GE171" s="233">
        <f t="shared" si="385"/>
        <v>0</v>
      </c>
      <c r="GF171" s="233">
        <f t="shared" si="386"/>
        <v>0</v>
      </c>
      <c r="GG171" s="233">
        <f t="shared" si="387"/>
        <v>0</v>
      </c>
      <c r="GH171" s="233">
        <f t="shared" si="388"/>
        <v>0</v>
      </c>
      <c r="GI171" s="233">
        <f t="shared" si="389"/>
        <v>0</v>
      </c>
      <c r="GJ171" s="233">
        <f t="shared" si="390"/>
        <v>0</v>
      </c>
      <c r="GL171" s="139" t="str">
        <f t="shared" si="456"/>
        <v>GPON Triplexer</v>
      </c>
      <c r="GM171" s="310">
        <f t="shared" si="391"/>
        <v>0.75</v>
      </c>
      <c r="GN171" s="310">
        <f t="shared" si="392"/>
        <v>0</v>
      </c>
      <c r="GO171" s="310">
        <f t="shared" si="393"/>
        <v>0</v>
      </c>
      <c r="GP171" s="310">
        <f t="shared" si="394"/>
        <v>0</v>
      </c>
      <c r="GQ171" s="310">
        <f t="shared" si="395"/>
        <v>0</v>
      </c>
      <c r="GR171" s="310">
        <f t="shared" si="396"/>
        <v>0</v>
      </c>
      <c r="GS171" s="310">
        <f t="shared" si="397"/>
        <v>0</v>
      </c>
      <c r="GT171" s="310">
        <f t="shared" si="398"/>
        <v>0</v>
      </c>
      <c r="GU171" s="310">
        <f t="shared" si="399"/>
        <v>0</v>
      </c>
      <c r="GV171" s="310">
        <f t="shared" si="400"/>
        <v>0</v>
      </c>
      <c r="GW171" s="310">
        <f t="shared" si="401"/>
        <v>0</v>
      </c>
      <c r="GY171" s="139" t="str">
        <f t="shared" si="402"/>
        <v>GPON Triplexer</v>
      </c>
      <c r="GZ171" s="310">
        <f>IF(EZ171=0,"",($HE$5*10^-6*FTTX!P153*'Lenses &amp; detectors'!EZ171))</f>
        <v>0.30183654932719511</v>
      </c>
      <c r="HA171" s="310" t="str">
        <f>IF(FA171=0,"",($HE$5*10^-6*FTTX!Q153*'Lenses &amp; detectors'!FA171))</f>
        <v/>
      </c>
      <c r="HB171" s="310" t="str">
        <f>IF(FB171=0,"",($HE$5*10^-6*FTTX!R153*'Lenses &amp; detectors'!FB171))</f>
        <v/>
      </c>
      <c r="HC171" s="310" t="str">
        <f>IF(FC171=0,"",($HE$5*10^-6*FTTX!S153*'Lenses &amp; detectors'!FC171))</f>
        <v/>
      </c>
      <c r="HD171" s="310" t="str">
        <f>IF(FD171=0,"",($HE$5*10^-6*FTTX!T153*'Lenses &amp; detectors'!FD171))</f>
        <v/>
      </c>
      <c r="HE171" s="310" t="str">
        <f>IF(FE171=0,"",($HE$5*10^-6*FTTX!U153*'Lenses &amp; detectors'!FE171))</f>
        <v/>
      </c>
      <c r="HF171" s="310" t="str">
        <f>IF(FF171=0,"",($HE$5*10^-6*FTTX!V153*'Lenses &amp; detectors'!FF171))</f>
        <v/>
      </c>
      <c r="HG171" s="310" t="str">
        <f>IF(FG171=0,"",($HE$5*10^-6*FTTX!W153*'Lenses &amp; detectors'!FG171))</f>
        <v/>
      </c>
      <c r="HH171" s="310" t="str">
        <f>IF(FH171=0,"",($HE$5*10^-6*FTTX!X153*'Lenses &amp; detectors'!FH171))</f>
        <v/>
      </c>
      <c r="HI171" s="310" t="str">
        <f>IF(FI171=0,"",($HE$5*10^-6*FTTX!Y153*'Lenses &amp; detectors'!FI171))</f>
        <v/>
      </c>
      <c r="HJ171" s="310" t="str">
        <f>IF(FJ171=0,"",($HE$5*10^-6*FTTX!Z153*'Lenses &amp; detectors'!FJ171))</f>
        <v/>
      </c>
      <c r="HL171" s="139" t="str">
        <f t="shared" si="403"/>
        <v>GPON Triplexer</v>
      </c>
      <c r="HM171" s="233">
        <f t="shared" si="404"/>
        <v>3</v>
      </c>
      <c r="HN171" s="233" t="str">
        <f t="shared" si="405"/>
        <v/>
      </c>
      <c r="HO171" s="233" t="str">
        <f t="shared" si="406"/>
        <v/>
      </c>
      <c r="HP171" s="233" t="str">
        <f t="shared" si="407"/>
        <v/>
      </c>
      <c r="HQ171" s="233" t="str">
        <f t="shared" si="408"/>
        <v/>
      </c>
      <c r="HR171" s="233" t="str">
        <f t="shared" si="409"/>
        <v/>
      </c>
      <c r="HS171" s="233" t="str">
        <f t="shared" si="410"/>
        <v/>
      </c>
      <c r="HT171" s="233" t="str">
        <f t="shared" si="411"/>
        <v/>
      </c>
      <c r="HU171" s="233" t="str">
        <f t="shared" si="412"/>
        <v/>
      </c>
      <c r="HV171" s="233" t="str">
        <f t="shared" si="413"/>
        <v/>
      </c>
      <c r="HW171" s="233" t="str">
        <f t="shared" si="414"/>
        <v/>
      </c>
      <c r="HY171" s="139" t="str">
        <f t="shared" si="415"/>
        <v>GPON Triplexer</v>
      </c>
      <c r="HZ171" s="233" t="str">
        <f t="shared" si="416"/>
        <v/>
      </c>
      <c r="IA171" s="233" t="str">
        <f t="shared" si="417"/>
        <v/>
      </c>
      <c r="IB171" s="233" t="str">
        <f t="shared" si="418"/>
        <v/>
      </c>
      <c r="IC171" s="233" t="str">
        <f t="shared" si="419"/>
        <v/>
      </c>
      <c r="ID171" s="233" t="str">
        <f t="shared" si="420"/>
        <v/>
      </c>
      <c r="IE171" s="233" t="str">
        <f t="shared" si="421"/>
        <v/>
      </c>
      <c r="IF171" s="233" t="str">
        <f t="shared" si="422"/>
        <v/>
      </c>
      <c r="IG171" s="233" t="str">
        <f t="shared" si="423"/>
        <v/>
      </c>
      <c r="IH171" s="233" t="str">
        <f t="shared" si="424"/>
        <v/>
      </c>
      <c r="II171" s="233" t="str">
        <f t="shared" si="425"/>
        <v/>
      </c>
      <c r="IJ171" s="233" t="str">
        <f t="shared" si="426"/>
        <v/>
      </c>
      <c r="IL171" s="139" t="str">
        <f t="shared" si="427"/>
        <v>GPON Triplexer</v>
      </c>
      <c r="IM171" s="233">
        <f t="shared" si="428"/>
        <v>5</v>
      </c>
      <c r="IN171" s="233" t="str">
        <f t="shared" si="429"/>
        <v/>
      </c>
      <c r="IO171" s="233" t="str">
        <f t="shared" si="430"/>
        <v/>
      </c>
      <c r="IP171" s="233" t="str">
        <f t="shared" si="431"/>
        <v/>
      </c>
      <c r="IQ171" s="233" t="str">
        <f t="shared" si="432"/>
        <v/>
      </c>
      <c r="IR171" s="233" t="str">
        <f t="shared" si="433"/>
        <v/>
      </c>
      <c r="IS171" s="233" t="str">
        <f t="shared" si="434"/>
        <v/>
      </c>
      <c r="IT171" s="233" t="str">
        <f t="shared" si="435"/>
        <v/>
      </c>
      <c r="IU171" s="233" t="str">
        <f t="shared" si="436"/>
        <v/>
      </c>
      <c r="IV171" s="233" t="str">
        <f t="shared" si="437"/>
        <v/>
      </c>
      <c r="IW171" s="233" t="str">
        <f t="shared" si="438"/>
        <v/>
      </c>
      <c r="IY171" s="139" t="str">
        <f t="shared" si="439"/>
        <v>GPON Triplexer</v>
      </c>
      <c r="IZ171" s="233">
        <f t="shared" si="440"/>
        <v>2.0122436621813007</v>
      </c>
      <c r="JA171" s="233" t="str">
        <f t="shared" si="441"/>
        <v/>
      </c>
      <c r="JB171" s="233" t="str">
        <f t="shared" si="442"/>
        <v/>
      </c>
      <c r="JC171" s="233" t="str">
        <f t="shared" si="443"/>
        <v/>
      </c>
      <c r="JD171" s="233" t="str">
        <f t="shared" si="444"/>
        <v/>
      </c>
      <c r="JE171" s="233" t="str">
        <f t="shared" si="445"/>
        <v/>
      </c>
      <c r="JF171" s="233" t="str">
        <f t="shared" si="446"/>
        <v/>
      </c>
      <c r="JG171" s="233" t="str">
        <f t="shared" si="447"/>
        <v/>
      </c>
      <c r="JH171" s="233" t="str">
        <f t="shared" si="448"/>
        <v/>
      </c>
      <c r="JI171" s="233" t="str">
        <f t="shared" si="449"/>
        <v/>
      </c>
      <c r="JJ171" s="233" t="str">
        <f t="shared" si="450"/>
        <v/>
      </c>
    </row>
    <row r="172" spans="1:270">
      <c r="A172" s="218" t="s">
        <v>117</v>
      </c>
      <c r="B172" s="139" t="str">
        <f>'DML EML split'!B172</f>
        <v>EPON ONU transceiver</v>
      </c>
      <c r="C172" s="210">
        <f>FTTX!C59</f>
        <v>1051504</v>
      </c>
      <c r="D172" s="210">
        <f>FTTX!D59</f>
        <v>421509</v>
      </c>
      <c r="E172" s="210">
        <f>FTTX!E59</f>
        <v>0</v>
      </c>
      <c r="F172" s="210">
        <f>FTTX!F59</f>
        <v>0</v>
      </c>
      <c r="G172" s="210">
        <f>FTTX!G59</f>
        <v>0</v>
      </c>
      <c r="H172" s="210">
        <f>FTTX!H59</f>
        <v>0</v>
      </c>
      <c r="I172" s="210">
        <f>FTTX!I59</f>
        <v>0</v>
      </c>
      <c r="J172" s="210">
        <f>FTTX!J59</f>
        <v>0</v>
      </c>
      <c r="K172" s="210">
        <f>FTTX!K59</f>
        <v>0</v>
      </c>
      <c r="L172" s="210">
        <f>FTTX!L59</f>
        <v>0</v>
      </c>
      <c r="M172" s="210">
        <f>FTTX!M59</f>
        <v>0</v>
      </c>
      <c r="O172" s="139" t="str">
        <f t="shared" si="329"/>
        <v>EPON ONU transceiver</v>
      </c>
      <c r="P172" s="210">
        <f>FTTX!C82</f>
        <v>0</v>
      </c>
      <c r="Q172" s="210">
        <f>FTTX!D82</f>
        <v>0</v>
      </c>
      <c r="R172" s="210">
        <f>FTTX!E82</f>
        <v>0</v>
      </c>
      <c r="S172" s="210">
        <f>FTTX!F82</f>
        <v>0</v>
      </c>
      <c r="T172" s="210">
        <f>FTTX!G82</f>
        <v>0</v>
      </c>
      <c r="U172" s="210">
        <f>FTTX!H82</f>
        <v>0</v>
      </c>
      <c r="V172" s="210">
        <f>FTTX!I82</f>
        <v>0</v>
      </c>
      <c r="W172" s="210">
        <f>FTTX!J82</f>
        <v>0</v>
      </c>
      <c r="X172" s="210">
        <f>FTTX!K82</f>
        <v>0</v>
      </c>
      <c r="Y172" s="210">
        <f>FTTX!L82</f>
        <v>0</v>
      </c>
      <c r="Z172" s="210">
        <f>FTTX!M82</f>
        <v>0</v>
      </c>
      <c r="AB172" s="139" t="str">
        <f t="shared" si="330"/>
        <v>EPON ONU transceiver</v>
      </c>
      <c r="AC172" s="210">
        <f>FTTX!C36</f>
        <v>0</v>
      </c>
      <c r="AD172" s="210">
        <f>FTTX!D36</f>
        <v>0</v>
      </c>
      <c r="AE172" s="210">
        <f>FTTX!E36</f>
        <v>0</v>
      </c>
      <c r="AF172" s="210">
        <f>FTTX!F36</f>
        <v>0</v>
      </c>
      <c r="AG172" s="210">
        <f>FTTX!G36</f>
        <v>0</v>
      </c>
      <c r="AH172" s="210">
        <f>FTTX!H36</f>
        <v>0</v>
      </c>
      <c r="AI172" s="210">
        <f>FTTX!I36</f>
        <v>0</v>
      </c>
      <c r="AJ172" s="210">
        <f>FTTX!J36</f>
        <v>0</v>
      </c>
      <c r="AK172" s="210">
        <f>FTTX!K36</f>
        <v>0</v>
      </c>
      <c r="AL172" s="210">
        <f>FTTX!L36</f>
        <v>0</v>
      </c>
      <c r="AM172" s="210">
        <f>FTTX!M36</f>
        <v>0</v>
      </c>
      <c r="AO172" s="139" t="str">
        <f t="shared" si="331"/>
        <v>EPON ONU transceiver</v>
      </c>
      <c r="AP172" s="210">
        <f>FTTX!C105</f>
        <v>0</v>
      </c>
      <c r="AQ172" s="210">
        <f>FTTX!D105</f>
        <v>0</v>
      </c>
      <c r="AR172" s="210">
        <f>FTTX!E105</f>
        <v>0</v>
      </c>
      <c r="AS172" s="210">
        <f>FTTX!F105</f>
        <v>0</v>
      </c>
      <c r="AT172" s="210">
        <f>FTTX!G105</f>
        <v>0</v>
      </c>
      <c r="AU172" s="210">
        <f>FTTX!H105</f>
        <v>0</v>
      </c>
      <c r="AV172" s="210">
        <f>FTTX!I105</f>
        <v>0</v>
      </c>
      <c r="AW172" s="210">
        <f>FTTX!J105</f>
        <v>0</v>
      </c>
      <c r="AX172" s="210">
        <f>FTTX!K105</f>
        <v>0</v>
      </c>
      <c r="AY172" s="210">
        <f>FTTX!L105</f>
        <v>0</v>
      </c>
      <c r="AZ172" s="210">
        <f>FTTX!M105</f>
        <v>0</v>
      </c>
      <c r="BB172" s="139" t="str">
        <f t="shared" si="332"/>
        <v>EPON ONU transceiver</v>
      </c>
      <c r="BC172" s="210">
        <f>FTTX!C128</f>
        <v>0</v>
      </c>
      <c r="BD172" s="210">
        <f>FTTX!D128</f>
        <v>0</v>
      </c>
      <c r="BE172" s="210">
        <f>FTTX!E128</f>
        <v>0</v>
      </c>
      <c r="BF172" s="210">
        <f>FTTX!F128</f>
        <v>0</v>
      </c>
      <c r="BG172" s="210">
        <f>FTTX!G128</f>
        <v>0</v>
      </c>
      <c r="BH172" s="210">
        <f>FTTX!H128</f>
        <v>0</v>
      </c>
      <c r="BI172" s="210">
        <f>FTTX!I128</f>
        <v>0</v>
      </c>
      <c r="BJ172" s="210">
        <f>FTTX!J128</f>
        <v>0</v>
      </c>
      <c r="BK172" s="210">
        <f>FTTX!K128</f>
        <v>0</v>
      </c>
      <c r="BL172" s="210">
        <f>FTTX!L128</f>
        <v>0</v>
      </c>
      <c r="BM172" s="210">
        <f>FTTX!M128</f>
        <v>0</v>
      </c>
      <c r="BO172" s="139" t="str">
        <f t="shared" si="333"/>
        <v>EPON ONU transceiver</v>
      </c>
      <c r="BP172" s="272"/>
      <c r="BQ172" s="272"/>
      <c r="BR172" s="272"/>
      <c r="BS172" s="272"/>
      <c r="BT172" s="272"/>
      <c r="BU172" s="272"/>
      <c r="BV172" s="272"/>
      <c r="BW172" s="272"/>
      <c r="BX172" s="272"/>
      <c r="BY172" s="272"/>
      <c r="BZ172" s="272"/>
      <c r="CB172" s="139" t="str">
        <f t="shared" si="334"/>
        <v>EPON ONU transceiver</v>
      </c>
      <c r="CC172" s="272"/>
      <c r="CD172" s="272"/>
      <c r="CE172" s="272"/>
      <c r="CF172" s="272"/>
      <c r="CG172" s="272"/>
      <c r="CH172" s="272"/>
      <c r="CI172" s="272"/>
      <c r="CJ172" s="272"/>
      <c r="CK172" s="272"/>
      <c r="CL172" s="272"/>
      <c r="CM172" s="272"/>
      <c r="CN172" s="214"/>
      <c r="CP172" s="293">
        <v>1</v>
      </c>
      <c r="CQ172" s="265">
        <v>1</v>
      </c>
      <c r="CR172" s="300">
        <v>1</v>
      </c>
      <c r="CS172" s="295"/>
      <c r="CT172" s="270"/>
      <c r="CU172" s="301"/>
      <c r="CV172" s="295"/>
      <c r="CW172" s="270"/>
      <c r="CX172" s="278"/>
      <c r="CY172" s="284"/>
      <c r="CZ172" s="270"/>
      <c r="DA172" s="278"/>
      <c r="DB172" s="284"/>
      <c r="DC172" s="270"/>
      <c r="DD172" s="301"/>
      <c r="DE172" s="295"/>
      <c r="DF172" s="270"/>
      <c r="DG172" s="278"/>
      <c r="DH172" s="284"/>
      <c r="DI172" s="270"/>
      <c r="DJ172" s="270"/>
      <c r="DL172" s="139" t="str">
        <f t="shared" si="451"/>
        <v>EPON ONU transceiver</v>
      </c>
      <c r="DM172" s="210">
        <f t="shared" si="335"/>
        <v>1051504</v>
      </c>
      <c r="DN172" s="210">
        <f t="shared" si="336"/>
        <v>421509</v>
      </c>
      <c r="DO172" s="210">
        <f t="shared" si="337"/>
        <v>0</v>
      </c>
      <c r="DP172" s="210">
        <f t="shared" si="338"/>
        <v>0</v>
      </c>
      <c r="DQ172" s="210">
        <f t="shared" si="339"/>
        <v>0</v>
      </c>
      <c r="DR172" s="210">
        <f t="shared" si="340"/>
        <v>0</v>
      </c>
      <c r="DS172" s="210">
        <f t="shared" si="341"/>
        <v>0</v>
      </c>
      <c r="DT172" s="210">
        <f t="shared" si="342"/>
        <v>0</v>
      </c>
      <c r="DU172" s="210">
        <f t="shared" si="343"/>
        <v>0</v>
      </c>
      <c r="DV172" s="210">
        <f t="shared" si="344"/>
        <v>0</v>
      </c>
      <c r="DW172" s="210">
        <f t="shared" si="345"/>
        <v>0</v>
      </c>
      <c r="DY172" s="139" t="str">
        <f t="shared" si="452"/>
        <v>EPON ONU transceiver</v>
      </c>
      <c r="DZ172" s="210">
        <f t="shared" si="346"/>
        <v>0</v>
      </c>
      <c r="EA172" s="210">
        <f t="shared" si="347"/>
        <v>0</v>
      </c>
      <c r="EB172" s="210">
        <f t="shared" si="348"/>
        <v>0</v>
      </c>
      <c r="EC172" s="210">
        <f t="shared" si="349"/>
        <v>0</v>
      </c>
      <c r="ED172" s="210">
        <f t="shared" si="350"/>
        <v>0</v>
      </c>
      <c r="EE172" s="210">
        <f t="shared" si="351"/>
        <v>0</v>
      </c>
      <c r="EF172" s="210">
        <f t="shared" si="352"/>
        <v>0</v>
      </c>
      <c r="EG172" s="210">
        <f t="shared" si="353"/>
        <v>0</v>
      </c>
      <c r="EH172" s="210">
        <f t="shared" si="354"/>
        <v>0</v>
      </c>
      <c r="EI172" s="210">
        <f t="shared" si="355"/>
        <v>0</v>
      </c>
      <c r="EJ172" s="210">
        <f t="shared" si="356"/>
        <v>0</v>
      </c>
      <c r="EL172" s="139" t="str">
        <f t="shared" si="453"/>
        <v>EPON ONU transceiver</v>
      </c>
      <c r="EM172" s="210">
        <f t="shared" si="357"/>
        <v>1051504</v>
      </c>
      <c r="EN172" s="210">
        <f t="shared" si="358"/>
        <v>421509</v>
      </c>
      <c r="EO172" s="210">
        <f t="shared" si="359"/>
        <v>0</v>
      </c>
      <c r="EP172" s="210">
        <f t="shared" si="360"/>
        <v>0</v>
      </c>
      <c r="EQ172" s="210">
        <f t="shared" si="361"/>
        <v>0</v>
      </c>
      <c r="ER172" s="210">
        <f t="shared" si="362"/>
        <v>0</v>
      </c>
      <c r="ES172" s="210">
        <f t="shared" si="363"/>
        <v>0</v>
      </c>
      <c r="ET172" s="210">
        <f t="shared" si="364"/>
        <v>0</v>
      </c>
      <c r="EU172" s="210">
        <f t="shared" si="365"/>
        <v>0</v>
      </c>
      <c r="EV172" s="210">
        <f t="shared" si="366"/>
        <v>0</v>
      </c>
      <c r="EW172" s="210">
        <f t="shared" si="367"/>
        <v>0</v>
      </c>
      <c r="EY172" s="139" t="str">
        <f t="shared" si="368"/>
        <v>EPON ONU transceiver</v>
      </c>
      <c r="EZ172" s="210">
        <f t="shared" si="457"/>
        <v>1051504</v>
      </c>
      <c r="FA172" s="210">
        <f t="shared" si="458"/>
        <v>421509</v>
      </c>
      <c r="FB172" s="210">
        <f t="shared" si="459"/>
        <v>0</v>
      </c>
      <c r="FC172" s="210">
        <f t="shared" si="460"/>
        <v>0</v>
      </c>
      <c r="FD172" s="210">
        <f t="shared" si="461"/>
        <v>0</v>
      </c>
      <c r="FE172" s="210">
        <f t="shared" si="462"/>
        <v>0</v>
      </c>
      <c r="FF172" s="210">
        <f t="shared" si="463"/>
        <v>0</v>
      </c>
      <c r="FG172" s="210">
        <f t="shared" si="464"/>
        <v>0</v>
      </c>
      <c r="FH172" s="210">
        <f t="shared" si="465"/>
        <v>0</v>
      </c>
      <c r="FI172" s="210">
        <f t="shared" si="466"/>
        <v>0</v>
      </c>
      <c r="FJ172" s="210">
        <f t="shared" si="467"/>
        <v>0</v>
      </c>
      <c r="FL172" s="139" t="str">
        <f t="shared" si="454"/>
        <v>EPON ONU transceiver</v>
      </c>
      <c r="FM172" s="233">
        <f t="shared" si="369"/>
        <v>3.154512</v>
      </c>
      <c r="FN172" s="233">
        <f t="shared" si="370"/>
        <v>1.264527</v>
      </c>
      <c r="FO172" s="233">
        <f t="shared" si="371"/>
        <v>0</v>
      </c>
      <c r="FP172" s="233">
        <f t="shared" si="372"/>
        <v>0</v>
      </c>
      <c r="FQ172" s="233">
        <f t="shared" si="373"/>
        <v>0</v>
      </c>
      <c r="FR172" s="233">
        <f t="shared" si="374"/>
        <v>0</v>
      </c>
      <c r="FS172" s="233">
        <f t="shared" si="375"/>
        <v>0</v>
      </c>
      <c r="FT172" s="233">
        <f t="shared" si="376"/>
        <v>0</v>
      </c>
      <c r="FU172" s="233">
        <f t="shared" si="377"/>
        <v>0</v>
      </c>
      <c r="FV172" s="233">
        <f t="shared" si="378"/>
        <v>0</v>
      </c>
      <c r="FW172" s="233">
        <f t="shared" si="379"/>
        <v>0</v>
      </c>
      <c r="FY172" s="139" t="str">
        <f t="shared" si="455"/>
        <v>EPON ONU transceiver</v>
      </c>
      <c r="FZ172" s="233">
        <f t="shared" si="380"/>
        <v>0</v>
      </c>
      <c r="GA172" s="233">
        <f t="shared" si="381"/>
        <v>0</v>
      </c>
      <c r="GB172" s="233">
        <f t="shared" si="382"/>
        <v>0</v>
      </c>
      <c r="GC172" s="233">
        <f t="shared" si="383"/>
        <v>0</v>
      </c>
      <c r="GD172" s="233">
        <f t="shared" si="384"/>
        <v>0</v>
      </c>
      <c r="GE172" s="233">
        <f t="shared" si="385"/>
        <v>0</v>
      </c>
      <c r="GF172" s="233">
        <f t="shared" si="386"/>
        <v>0</v>
      </c>
      <c r="GG172" s="233">
        <f t="shared" si="387"/>
        <v>0</v>
      </c>
      <c r="GH172" s="233">
        <f t="shared" si="388"/>
        <v>0</v>
      </c>
      <c r="GI172" s="233">
        <f t="shared" si="389"/>
        <v>0</v>
      </c>
      <c r="GJ172" s="233">
        <f t="shared" si="390"/>
        <v>0</v>
      </c>
      <c r="GL172" s="139" t="str">
        <f t="shared" si="456"/>
        <v>EPON ONU transceiver</v>
      </c>
      <c r="GM172" s="310">
        <f t="shared" si="391"/>
        <v>5.2575200000000004</v>
      </c>
      <c r="GN172" s="310">
        <f t="shared" si="392"/>
        <v>2.107545</v>
      </c>
      <c r="GO172" s="310">
        <f t="shared" si="393"/>
        <v>0</v>
      </c>
      <c r="GP172" s="310">
        <f t="shared" si="394"/>
        <v>0</v>
      </c>
      <c r="GQ172" s="310">
        <f t="shared" si="395"/>
        <v>0</v>
      </c>
      <c r="GR172" s="310">
        <f t="shared" si="396"/>
        <v>0</v>
      </c>
      <c r="GS172" s="310">
        <f t="shared" si="397"/>
        <v>0</v>
      </c>
      <c r="GT172" s="310">
        <f t="shared" si="398"/>
        <v>0</v>
      </c>
      <c r="GU172" s="310">
        <f t="shared" si="399"/>
        <v>0</v>
      </c>
      <c r="GV172" s="310">
        <f t="shared" si="400"/>
        <v>0</v>
      </c>
      <c r="GW172" s="310">
        <f t="shared" si="401"/>
        <v>0</v>
      </c>
      <c r="GY172" s="139" t="str">
        <f t="shared" si="402"/>
        <v>EPON ONU transceiver</v>
      </c>
      <c r="GZ172" s="310">
        <f>IF(EZ172=0,"",($HE$5*10^-6*FTTX!P154*'Lenses &amp; detectors'!EZ172))</f>
        <v>0.48909727499999994</v>
      </c>
      <c r="HA172" s="310">
        <f>IF(FA172=0,"",($HE$5*10^-6*FTTX!Q154*'Lenses &amp; detectors'!FA172))</f>
        <v>0.19334910000000002</v>
      </c>
      <c r="HB172" s="310" t="str">
        <f>IF(FB172=0,"",($HE$5*10^-6*FTTX!R154*'Lenses &amp; detectors'!FB172))</f>
        <v/>
      </c>
      <c r="HC172" s="310" t="str">
        <f>IF(FC172=0,"",($HE$5*10^-6*FTTX!S154*'Lenses &amp; detectors'!FC172))</f>
        <v/>
      </c>
      <c r="HD172" s="310" t="str">
        <f>IF(FD172=0,"",($HE$5*10^-6*FTTX!T154*'Lenses &amp; detectors'!FD172))</f>
        <v/>
      </c>
      <c r="HE172" s="310" t="str">
        <f>IF(FE172=0,"",($HE$5*10^-6*FTTX!U154*'Lenses &amp; detectors'!FE172))</f>
        <v/>
      </c>
      <c r="HF172" s="310" t="str">
        <f>IF(FF172=0,"",($HE$5*10^-6*FTTX!V154*'Lenses &amp; detectors'!FF172))</f>
        <v/>
      </c>
      <c r="HG172" s="310" t="str">
        <f>IF(FG172=0,"",($HE$5*10^-6*FTTX!W154*'Lenses &amp; detectors'!FG172))</f>
        <v/>
      </c>
      <c r="HH172" s="310" t="str">
        <f>IF(FH172=0,"",($HE$5*10^-6*FTTX!X154*'Lenses &amp; detectors'!FH172))</f>
        <v/>
      </c>
      <c r="HI172" s="310" t="str">
        <f>IF(FI172=0,"",($HE$5*10^-6*FTTX!Y154*'Lenses &amp; detectors'!FI172))</f>
        <v/>
      </c>
      <c r="HJ172" s="310" t="str">
        <f>IF(FJ172=0,"",($HE$5*10^-6*FTTX!Z154*'Lenses &amp; detectors'!FJ172))</f>
        <v/>
      </c>
      <c r="HL172" s="139" t="str">
        <f t="shared" si="403"/>
        <v>EPON ONU transceiver</v>
      </c>
      <c r="HM172" s="233">
        <f t="shared" si="404"/>
        <v>3</v>
      </c>
      <c r="HN172" s="233">
        <f t="shared" si="405"/>
        <v>3</v>
      </c>
      <c r="HO172" s="233" t="str">
        <f t="shared" si="406"/>
        <v/>
      </c>
      <c r="HP172" s="233" t="str">
        <f t="shared" si="407"/>
        <v/>
      </c>
      <c r="HQ172" s="233" t="str">
        <f t="shared" si="408"/>
        <v/>
      </c>
      <c r="HR172" s="233" t="str">
        <f t="shared" si="409"/>
        <v/>
      </c>
      <c r="HS172" s="233" t="str">
        <f t="shared" si="410"/>
        <v/>
      </c>
      <c r="HT172" s="233" t="str">
        <f t="shared" si="411"/>
        <v/>
      </c>
      <c r="HU172" s="233" t="str">
        <f t="shared" si="412"/>
        <v/>
      </c>
      <c r="HV172" s="233" t="str">
        <f t="shared" si="413"/>
        <v/>
      </c>
      <c r="HW172" s="233" t="str">
        <f t="shared" si="414"/>
        <v/>
      </c>
      <c r="HY172" s="139" t="str">
        <f t="shared" si="415"/>
        <v>EPON ONU transceiver</v>
      </c>
      <c r="HZ172" s="233" t="str">
        <f t="shared" si="416"/>
        <v/>
      </c>
      <c r="IA172" s="233" t="str">
        <f t="shared" si="417"/>
        <v/>
      </c>
      <c r="IB172" s="233" t="str">
        <f t="shared" si="418"/>
        <v/>
      </c>
      <c r="IC172" s="233" t="str">
        <f t="shared" si="419"/>
        <v/>
      </c>
      <c r="ID172" s="233" t="str">
        <f t="shared" si="420"/>
        <v/>
      </c>
      <c r="IE172" s="233" t="str">
        <f t="shared" si="421"/>
        <v/>
      </c>
      <c r="IF172" s="233" t="str">
        <f t="shared" si="422"/>
        <v/>
      </c>
      <c r="IG172" s="233" t="str">
        <f t="shared" si="423"/>
        <v/>
      </c>
      <c r="IH172" s="233" t="str">
        <f t="shared" si="424"/>
        <v/>
      </c>
      <c r="II172" s="233" t="str">
        <f t="shared" si="425"/>
        <v/>
      </c>
      <c r="IJ172" s="233" t="str">
        <f t="shared" si="426"/>
        <v/>
      </c>
      <c r="IL172" s="139" t="str">
        <f t="shared" si="427"/>
        <v>EPON ONU transceiver</v>
      </c>
      <c r="IM172" s="233">
        <f t="shared" si="428"/>
        <v>5</v>
      </c>
      <c r="IN172" s="233">
        <f t="shared" si="429"/>
        <v>5</v>
      </c>
      <c r="IO172" s="233" t="str">
        <f t="shared" si="430"/>
        <v/>
      </c>
      <c r="IP172" s="233" t="str">
        <f t="shared" si="431"/>
        <v/>
      </c>
      <c r="IQ172" s="233" t="str">
        <f t="shared" si="432"/>
        <v/>
      </c>
      <c r="IR172" s="233" t="str">
        <f t="shared" si="433"/>
        <v/>
      </c>
      <c r="IS172" s="233" t="str">
        <f t="shared" si="434"/>
        <v/>
      </c>
      <c r="IT172" s="233" t="str">
        <f t="shared" si="435"/>
        <v/>
      </c>
      <c r="IU172" s="233" t="str">
        <f t="shared" si="436"/>
        <v/>
      </c>
      <c r="IV172" s="233" t="str">
        <f t="shared" si="437"/>
        <v/>
      </c>
      <c r="IW172" s="233" t="str">
        <f t="shared" si="438"/>
        <v/>
      </c>
      <c r="IY172" s="139" t="str">
        <f t="shared" si="439"/>
        <v>EPON ONU transceiver</v>
      </c>
      <c r="IZ172" s="233">
        <f t="shared" si="440"/>
        <v>0.46514066993563502</v>
      </c>
      <c r="JA172" s="233">
        <f t="shared" si="441"/>
        <v>0.45870693152459385</v>
      </c>
      <c r="JB172" s="233" t="str">
        <f t="shared" si="442"/>
        <v/>
      </c>
      <c r="JC172" s="233" t="str">
        <f t="shared" si="443"/>
        <v/>
      </c>
      <c r="JD172" s="233" t="str">
        <f t="shared" si="444"/>
        <v/>
      </c>
      <c r="JE172" s="233" t="str">
        <f t="shared" si="445"/>
        <v/>
      </c>
      <c r="JF172" s="233" t="str">
        <f t="shared" si="446"/>
        <v/>
      </c>
      <c r="JG172" s="233" t="str">
        <f t="shared" si="447"/>
        <v/>
      </c>
      <c r="JH172" s="233" t="str">
        <f t="shared" si="448"/>
        <v/>
      </c>
      <c r="JI172" s="233" t="str">
        <f t="shared" si="449"/>
        <v/>
      </c>
      <c r="JJ172" s="233" t="str">
        <f t="shared" si="450"/>
        <v/>
      </c>
    </row>
    <row r="173" spans="1:270">
      <c r="A173" s="218" t="s">
        <v>117</v>
      </c>
      <c r="B173" s="139" t="str">
        <f>'DML EML split'!B173</f>
        <v>EPON ONU BOSA</v>
      </c>
      <c r="C173" s="210">
        <f>FTTX!C60</f>
        <v>6754457.9423999991</v>
      </c>
      <c r="D173" s="210">
        <f>FTTX!D60</f>
        <v>3377228.9711999996</v>
      </c>
      <c r="E173" s="210">
        <f>FTTX!E60</f>
        <v>0</v>
      </c>
      <c r="F173" s="210">
        <f>FTTX!F60</f>
        <v>0</v>
      </c>
      <c r="G173" s="210">
        <f>FTTX!G60</f>
        <v>0</v>
      </c>
      <c r="H173" s="210">
        <f>FTTX!H60</f>
        <v>0</v>
      </c>
      <c r="I173" s="210">
        <f>FTTX!I60</f>
        <v>0</v>
      </c>
      <c r="J173" s="210">
        <f>FTTX!J60</f>
        <v>0</v>
      </c>
      <c r="K173" s="210">
        <f>FTTX!K60</f>
        <v>0</v>
      </c>
      <c r="L173" s="210">
        <f>FTTX!L60</f>
        <v>0</v>
      </c>
      <c r="M173" s="210">
        <f>FTTX!M60</f>
        <v>0</v>
      </c>
      <c r="O173" s="139" t="str">
        <f t="shared" si="329"/>
        <v>EPON ONU BOSA</v>
      </c>
      <c r="P173" s="210">
        <f>FTTX!C83</f>
        <v>0</v>
      </c>
      <c r="Q173" s="210">
        <f>FTTX!D83</f>
        <v>0</v>
      </c>
      <c r="R173" s="210">
        <f>FTTX!E83</f>
        <v>0</v>
      </c>
      <c r="S173" s="210">
        <f>FTTX!F83</f>
        <v>0</v>
      </c>
      <c r="T173" s="210">
        <f>FTTX!G83</f>
        <v>0</v>
      </c>
      <c r="U173" s="210">
        <f>FTTX!H83</f>
        <v>0</v>
      </c>
      <c r="V173" s="210">
        <f>FTTX!I83</f>
        <v>0</v>
      </c>
      <c r="W173" s="210">
        <f>FTTX!J83</f>
        <v>0</v>
      </c>
      <c r="X173" s="210">
        <f>FTTX!K83</f>
        <v>0</v>
      </c>
      <c r="Y173" s="210">
        <f>FTTX!L83</f>
        <v>0</v>
      </c>
      <c r="Z173" s="210">
        <f>FTTX!M83</f>
        <v>0</v>
      </c>
      <c r="AB173" s="139" t="str">
        <f t="shared" si="330"/>
        <v>EPON ONU BOSA</v>
      </c>
      <c r="AC173" s="210">
        <f>FTTX!C37</f>
        <v>0</v>
      </c>
      <c r="AD173" s="210">
        <f>FTTX!D37</f>
        <v>0</v>
      </c>
      <c r="AE173" s="210">
        <f>FTTX!E37</f>
        <v>0</v>
      </c>
      <c r="AF173" s="210">
        <f>FTTX!F37</f>
        <v>0</v>
      </c>
      <c r="AG173" s="210">
        <f>FTTX!G37</f>
        <v>0</v>
      </c>
      <c r="AH173" s="210">
        <f>FTTX!H37</f>
        <v>0</v>
      </c>
      <c r="AI173" s="210">
        <f>FTTX!I37</f>
        <v>0</v>
      </c>
      <c r="AJ173" s="210">
        <f>FTTX!J37</f>
        <v>0</v>
      </c>
      <c r="AK173" s="210">
        <f>FTTX!K37</f>
        <v>0</v>
      </c>
      <c r="AL173" s="210">
        <f>FTTX!L37</f>
        <v>0</v>
      </c>
      <c r="AM173" s="210">
        <f>FTTX!M37</f>
        <v>0</v>
      </c>
      <c r="AO173" s="139" t="str">
        <f t="shared" si="331"/>
        <v>EPON ONU BOSA</v>
      </c>
      <c r="AP173" s="210">
        <f>FTTX!C106</f>
        <v>0</v>
      </c>
      <c r="AQ173" s="210">
        <f>FTTX!D106</f>
        <v>0</v>
      </c>
      <c r="AR173" s="210">
        <f>FTTX!E106</f>
        <v>0</v>
      </c>
      <c r="AS173" s="210">
        <f>FTTX!F106</f>
        <v>0</v>
      </c>
      <c r="AT173" s="210">
        <f>FTTX!G106</f>
        <v>0</v>
      </c>
      <c r="AU173" s="210">
        <f>FTTX!H106</f>
        <v>0</v>
      </c>
      <c r="AV173" s="210">
        <f>FTTX!I106</f>
        <v>0</v>
      </c>
      <c r="AW173" s="210">
        <f>FTTX!J106</f>
        <v>0</v>
      </c>
      <c r="AX173" s="210">
        <f>FTTX!K106</f>
        <v>0</v>
      </c>
      <c r="AY173" s="210">
        <f>FTTX!L106</f>
        <v>0</v>
      </c>
      <c r="AZ173" s="210">
        <f>FTTX!M106</f>
        <v>0</v>
      </c>
      <c r="BB173" s="139" t="str">
        <f t="shared" si="332"/>
        <v>EPON ONU BOSA</v>
      </c>
      <c r="BC173" s="210">
        <f>FTTX!C129</f>
        <v>0</v>
      </c>
      <c r="BD173" s="210">
        <f>FTTX!D129</f>
        <v>0</v>
      </c>
      <c r="BE173" s="210">
        <f>FTTX!E129</f>
        <v>0</v>
      </c>
      <c r="BF173" s="210">
        <f>FTTX!F129</f>
        <v>0</v>
      </c>
      <c r="BG173" s="210">
        <f>FTTX!G129</f>
        <v>0</v>
      </c>
      <c r="BH173" s="210">
        <f>FTTX!H129</f>
        <v>0</v>
      </c>
      <c r="BI173" s="210">
        <f>FTTX!I129</f>
        <v>0</v>
      </c>
      <c r="BJ173" s="210">
        <f>FTTX!J129</f>
        <v>0</v>
      </c>
      <c r="BK173" s="210">
        <f>FTTX!K129</f>
        <v>0</v>
      </c>
      <c r="BL173" s="210">
        <f>FTTX!L129</f>
        <v>0</v>
      </c>
      <c r="BM173" s="210">
        <f>FTTX!M129</f>
        <v>0</v>
      </c>
      <c r="BO173" s="139" t="str">
        <f t="shared" si="333"/>
        <v>EPON ONU BOSA</v>
      </c>
      <c r="BP173" s="272"/>
      <c r="BQ173" s="272"/>
      <c r="BR173" s="272"/>
      <c r="BS173" s="272"/>
      <c r="BT173" s="272"/>
      <c r="BU173" s="272"/>
      <c r="BV173" s="272"/>
      <c r="BW173" s="272"/>
      <c r="BX173" s="272"/>
      <c r="BY173" s="272"/>
      <c r="BZ173" s="272"/>
      <c r="CB173" s="139" t="str">
        <f t="shared" si="334"/>
        <v>EPON ONU BOSA</v>
      </c>
      <c r="CC173" s="272"/>
      <c r="CD173" s="272"/>
      <c r="CE173" s="272"/>
      <c r="CF173" s="272"/>
      <c r="CG173" s="272"/>
      <c r="CH173" s="272"/>
      <c r="CI173" s="272"/>
      <c r="CJ173" s="272"/>
      <c r="CK173" s="272"/>
      <c r="CL173" s="272"/>
      <c r="CM173" s="272"/>
      <c r="CN173" s="214"/>
      <c r="CP173" s="293">
        <v>1</v>
      </c>
      <c r="CQ173" s="265">
        <v>1</v>
      </c>
      <c r="CR173" s="300">
        <v>1</v>
      </c>
      <c r="CS173" s="295"/>
      <c r="CT173" s="270"/>
      <c r="CU173" s="301"/>
      <c r="CV173" s="295"/>
      <c r="CW173" s="270"/>
      <c r="CX173" s="278"/>
      <c r="CY173" s="284"/>
      <c r="CZ173" s="270"/>
      <c r="DA173" s="278"/>
      <c r="DB173" s="284"/>
      <c r="DC173" s="270"/>
      <c r="DD173" s="301"/>
      <c r="DE173" s="295"/>
      <c r="DF173" s="270"/>
      <c r="DG173" s="278"/>
      <c r="DH173" s="284"/>
      <c r="DI173" s="270"/>
      <c r="DJ173" s="270"/>
      <c r="DL173" s="139" t="str">
        <f t="shared" si="451"/>
        <v>EPON ONU BOSA</v>
      </c>
      <c r="DM173" s="210">
        <f t="shared" si="335"/>
        <v>6754457.9423999991</v>
      </c>
      <c r="DN173" s="210">
        <f t="shared" si="336"/>
        <v>3377228.9711999996</v>
      </c>
      <c r="DO173" s="210">
        <f t="shared" si="337"/>
        <v>0</v>
      </c>
      <c r="DP173" s="210">
        <f t="shared" si="338"/>
        <v>0</v>
      </c>
      <c r="DQ173" s="210">
        <f t="shared" si="339"/>
        <v>0</v>
      </c>
      <c r="DR173" s="210">
        <f t="shared" si="340"/>
        <v>0</v>
      </c>
      <c r="DS173" s="210">
        <f t="shared" si="341"/>
        <v>0</v>
      </c>
      <c r="DT173" s="210">
        <f t="shared" si="342"/>
        <v>0</v>
      </c>
      <c r="DU173" s="210">
        <f t="shared" si="343"/>
        <v>0</v>
      </c>
      <c r="DV173" s="210">
        <f t="shared" si="344"/>
        <v>0</v>
      </c>
      <c r="DW173" s="210">
        <f t="shared" si="345"/>
        <v>0</v>
      </c>
      <c r="DY173" s="139" t="str">
        <f t="shared" si="452"/>
        <v>EPON ONU BOSA</v>
      </c>
      <c r="DZ173" s="210">
        <f t="shared" si="346"/>
        <v>0</v>
      </c>
      <c r="EA173" s="210">
        <f t="shared" si="347"/>
        <v>0</v>
      </c>
      <c r="EB173" s="210">
        <f t="shared" si="348"/>
        <v>0</v>
      </c>
      <c r="EC173" s="210">
        <f t="shared" si="349"/>
        <v>0</v>
      </c>
      <c r="ED173" s="210">
        <f t="shared" si="350"/>
        <v>0</v>
      </c>
      <c r="EE173" s="210">
        <f t="shared" si="351"/>
        <v>0</v>
      </c>
      <c r="EF173" s="210">
        <f t="shared" si="352"/>
        <v>0</v>
      </c>
      <c r="EG173" s="210">
        <f t="shared" si="353"/>
        <v>0</v>
      </c>
      <c r="EH173" s="210">
        <f t="shared" si="354"/>
        <v>0</v>
      </c>
      <c r="EI173" s="210">
        <f t="shared" si="355"/>
        <v>0</v>
      </c>
      <c r="EJ173" s="210">
        <f t="shared" si="356"/>
        <v>0</v>
      </c>
      <c r="EL173" s="139" t="str">
        <f t="shared" si="453"/>
        <v>EPON ONU BOSA</v>
      </c>
      <c r="EM173" s="210">
        <f t="shared" si="357"/>
        <v>6754457.9423999991</v>
      </c>
      <c r="EN173" s="210">
        <f t="shared" si="358"/>
        <v>3377228.9711999996</v>
      </c>
      <c r="EO173" s="210">
        <f t="shared" si="359"/>
        <v>0</v>
      </c>
      <c r="EP173" s="210">
        <f t="shared" si="360"/>
        <v>0</v>
      </c>
      <c r="EQ173" s="210">
        <f t="shared" si="361"/>
        <v>0</v>
      </c>
      <c r="ER173" s="210">
        <f t="shared" si="362"/>
        <v>0</v>
      </c>
      <c r="ES173" s="210">
        <f t="shared" si="363"/>
        <v>0</v>
      </c>
      <c r="ET173" s="210">
        <f t="shared" si="364"/>
        <v>0</v>
      </c>
      <c r="EU173" s="210">
        <f t="shared" si="365"/>
        <v>0</v>
      </c>
      <c r="EV173" s="210">
        <f t="shared" si="366"/>
        <v>0</v>
      </c>
      <c r="EW173" s="210">
        <f t="shared" si="367"/>
        <v>0</v>
      </c>
      <c r="EY173" s="139" t="str">
        <f t="shared" si="368"/>
        <v>EPON ONU BOSA</v>
      </c>
      <c r="EZ173" s="210">
        <f t="shared" si="457"/>
        <v>6754457.9423999991</v>
      </c>
      <c r="FA173" s="210">
        <f t="shared" si="458"/>
        <v>3377228.9711999996</v>
      </c>
      <c r="FB173" s="210">
        <f t="shared" si="459"/>
        <v>0</v>
      </c>
      <c r="FC173" s="210">
        <f t="shared" si="460"/>
        <v>0</v>
      </c>
      <c r="FD173" s="210">
        <f t="shared" si="461"/>
        <v>0</v>
      </c>
      <c r="FE173" s="210">
        <f t="shared" si="462"/>
        <v>0</v>
      </c>
      <c r="FF173" s="210">
        <f t="shared" si="463"/>
        <v>0</v>
      </c>
      <c r="FG173" s="210">
        <f t="shared" si="464"/>
        <v>0</v>
      </c>
      <c r="FH173" s="210">
        <f t="shared" si="465"/>
        <v>0</v>
      </c>
      <c r="FI173" s="210">
        <f t="shared" si="466"/>
        <v>0</v>
      </c>
      <c r="FJ173" s="210">
        <f t="shared" si="467"/>
        <v>0</v>
      </c>
      <c r="FL173" s="139" t="str">
        <f t="shared" si="454"/>
        <v>EPON ONU BOSA</v>
      </c>
      <c r="FM173" s="233">
        <f t="shared" si="369"/>
        <v>20.263373827199995</v>
      </c>
      <c r="FN173" s="233">
        <f t="shared" si="370"/>
        <v>10.131686913599998</v>
      </c>
      <c r="FO173" s="233">
        <f t="shared" si="371"/>
        <v>0</v>
      </c>
      <c r="FP173" s="233">
        <f t="shared" si="372"/>
        <v>0</v>
      </c>
      <c r="FQ173" s="233">
        <f t="shared" si="373"/>
        <v>0</v>
      </c>
      <c r="FR173" s="233">
        <f t="shared" si="374"/>
        <v>0</v>
      </c>
      <c r="FS173" s="233">
        <f t="shared" si="375"/>
        <v>0</v>
      </c>
      <c r="FT173" s="233">
        <f t="shared" si="376"/>
        <v>0</v>
      </c>
      <c r="FU173" s="233">
        <f t="shared" si="377"/>
        <v>0</v>
      </c>
      <c r="FV173" s="233">
        <f t="shared" si="378"/>
        <v>0</v>
      </c>
      <c r="FW173" s="233">
        <f t="shared" si="379"/>
        <v>0</v>
      </c>
      <c r="FY173" s="139" t="str">
        <f t="shared" si="455"/>
        <v>EPON ONU BOSA</v>
      </c>
      <c r="FZ173" s="233">
        <f t="shared" si="380"/>
        <v>0</v>
      </c>
      <c r="GA173" s="233">
        <f t="shared" si="381"/>
        <v>0</v>
      </c>
      <c r="GB173" s="233">
        <f t="shared" si="382"/>
        <v>0</v>
      </c>
      <c r="GC173" s="233">
        <f t="shared" si="383"/>
        <v>0</v>
      </c>
      <c r="GD173" s="233">
        <f t="shared" si="384"/>
        <v>0</v>
      </c>
      <c r="GE173" s="233">
        <f t="shared" si="385"/>
        <v>0</v>
      </c>
      <c r="GF173" s="233">
        <f t="shared" si="386"/>
        <v>0</v>
      </c>
      <c r="GG173" s="233">
        <f t="shared" si="387"/>
        <v>0</v>
      </c>
      <c r="GH173" s="233">
        <f t="shared" si="388"/>
        <v>0</v>
      </c>
      <c r="GI173" s="233">
        <f t="shared" si="389"/>
        <v>0</v>
      </c>
      <c r="GJ173" s="233">
        <f t="shared" si="390"/>
        <v>0</v>
      </c>
      <c r="GL173" s="139" t="str">
        <f t="shared" si="456"/>
        <v>EPON ONU BOSA</v>
      </c>
      <c r="GM173" s="310">
        <f t="shared" si="391"/>
        <v>33.772289711999996</v>
      </c>
      <c r="GN173" s="310">
        <f t="shared" si="392"/>
        <v>16.886144855999998</v>
      </c>
      <c r="GO173" s="310">
        <f t="shared" si="393"/>
        <v>0</v>
      </c>
      <c r="GP173" s="310">
        <f t="shared" si="394"/>
        <v>0</v>
      </c>
      <c r="GQ173" s="310">
        <f t="shared" si="395"/>
        <v>0</v>
      </c>
      <c r="GR173" s="310">
        <f t="shared" si="396"/>
        <v>0</v>
      </c>
      <c r="GS173" s="310">
        <f t="shared" si="397"/>
        <v>0</v>
      </c>
      <c r="GT173" s="310">
        <f t="shared" si="398"/>
        <v>0</v>
      </c>
      <c r="GU173" s="310">
        <f t="shared" si="399"/>
        <v>0</v>
      </c>
      <c r="GV173" s="310">
        <f t="shared" si="400"/>
        <v>0</v>
      </c>
      <c r="GW173" s="310">
        <f t="shared" si="401"/>
        <v>0</v>
      </c>
      <c r="GY173" s="139" t="str">
        <f t="shared" si="402"/>
        <v>EPON ONU BOSA</v>
      </c>
      <c r="GZ173" s="310">
        <f>IF(EZ173=0,"",($HE$5*10^-6*FTTX!P155*'Lenses &amp; detectors'!EZ173))</f>
        <v>2.5329217283999999</v>
      </c>
      <c r="HA173" s="310">
        <f>IF(FA173=0,"",($HE$5*10^-6*FTTX!Q155*'Lenses &amp; detectors'!FA173))</f>
        <v>0.96791000023305662</v>
      </c>
      <c r="HB173" s="310" t="str">
        <f>IF(FB173=0,"",($HE$5*10^-6*FTTX!R155*'Lenses &amp; detectors'!FB173))</f>
        <v/>
      </c>
      <c r="HC173" s="310" t="str">
        <f>IF(FC173=0,"",($HE$5*10^-6*FTTX!S155*'Lenses &amp; detectors'!FC173))</f>
        <v/>
      </c>
      <c r="HD173" s="310" t="str">
        <f>IF(FD173=0,"",($HE$5*10^-6*FTTX!T155*'Lenses &amp; detectors'!FD173))</f>
        <v/>
      </c>
      <c r="HE173" s="310" t="str">
        <f>IF(FE173=0,"",($HE$5*10^-6*FTTX!U155*'Lenses &amp; detectors'!FE173))</f>
        <v/>
      </c>
      <c r="HF173" s="310" t="str">
        <f>IF(FF173=0,"",($HE$5*10^-6*FTTX!V155*'Lenses &amp; detectors'!FF173))</f>
        <v/>
      </c>
      <c r="HG173" s="310" t="str">
        <f>IF(FG173=0,"",($HE$5*10^-6*FTTX!W155*'Lenses &amp; detectors'!FG173))</f>
        <v/>
      </c>
      <c r="HH173" s="310" t="str">
        <f>IF(FH173=0,"",($HE$5*10^-6*FTTX!X155*'Lenses &amp; detectors'!FH173))</f>
        <v/>
      </c>
      <c r="HI173" s="310" t="str">
        <f>IF(FI173=0,"",($HE$5*10^-6*FTTX!Y155*'Lenses &amp; detectors'!FI173))</f>
        <v/>
      </c>
      <c r="HJ173" s="310" t="str">
        <f>IF(FJ173=0,"",($HE$5*10^-6*FTTX!Z155*'Lenses &amp; detectors'!FJ173))</f>
        <v/>
      </c>
      <c r="HL173" s="139" t="str">
        <f t="shared" si="403"/>
        <v>EPON ONU BOSA</v>
      </c>
      <c r="HM173" s="233">
        <f t="shared" si="404"/>
        <v>2.9999999999999996</v>
      </c>
      <c r="HN173" s="233">
        <f t="shared" si="405"/>
        <v>2.9999999999999996</v>
      </c>
      <c r="HO173" s="233" t="str">
        <f t="shared" si="406"/>
        <v/>
      </c>
      <c r="HP173" s="233" t="str">
        <f t="shared" si="407"/>
        <v/>
      </c>
      <c r="HQ173" s="233" t="str">
        <f t="shared" si="408"/>
        <v/>
      </c>
      <c r="HR173" s="233" t="str">
        <f t="shared" si="409"/>
        <v/>
      </c>
      <c r="HS173" s="233" t="str">
        <f t="shared" si="410"/>
        <v/>
      </c>
      <c r="HT173" s="233" t="str">
        <f t="shared" si="411"/>
        <v/>
      </c>
      <c r="HU173" s="233" t="str">
        <f t="shared" si="412"/>
        <v/>
      </c>
      <c r="HV173" s="233" t="str">
        <f t="shared" si="413"/>
        <v/>
      </c>
      <c r="HW173" s="233" t="str">
        <f t="shared" si="414"/>
        <v/>
      </c>
      <c r="HY173" s="139" t="str">
        <f t="shared" si="415"/>
        <v>EPON ONU BOSA</v>
      </c>
      <c r="HZ173" s="233" t="str">
        <f t="shared" si="416"/>
        <v/>
      </c>
      <c r="IA173" s="233" t="str">
        <f t="shared" si="417"/>
        <v/>
      </c>
      <c r="IB173" s="233" t="str">
        <f t="shared" si="418"/>
        <v/>
      </c>
      <c r="IC173" s="233" t="str">
        <f t="shared" si="419"/>
        <v/>
      </c>
      <c r="ID173" s="233" t="str">
        <f t="shared" si="420"/>
        <v/>
      </c>
      <c r="IE173" s="233" t="str">
        <f t="shared" si="421"/>
        <v/>
      </c>
      <c r="IF173" s="233" t="str">
        <f t="shared" si="422"/>
        <v/>
      </c>
      <c r="IG173" s="233" t="str">
        <f t="shared" si="423"/>
        <v/>
      </c>
      <c r="IH173" s="233" t="str">
        <f t="shared" si="424"/>
        <v/>
      </c>
      <c r="II173" s="233" t="str">
        <f t="shared" si="425"/>
        <v/>
      </c>
      <c r="IJ173" s="233" t="str">
        <f t="shared" si="426"/>
        <v/>
      </c>
      <c r="IL173" s="139" t="str">
        <f t="shared" si="427"/>
        <v>EPON ONU BOSA</v>
      </c>
      <c r="IM173" s="233">
        <f t="shared" si="428"/>
        <v>5</v>
      </c>
      <c r="IN173" s="233">
        <f t="shared" si="429"/>
        <v>5</v>
      </c>
      <c r="IO173" s="233" t="str">
        <f t="shared" si="430"/>
        <v/>
      </c>
      <c r="IP173" s="233" t="str">
        <f t="shared" si="431"/>
        <v/>
      </c>
      <c r="IQ173" s="233" t="str">
        <f t="shared" si="432"/>
        <v/>
      </c>
      <c r="IR173" s="233" t="str">
        <f t="shared" si="433"/>
        <v/>
      </c>
      <c r="IS173" s="233" t="str">
        <f t="shared" si="434"/>
        <v/>
      </c>
      <c r="IT173" s="233" t="str">
        <f t="shared" si="435"/>
        <v/>
      </c>
      <c r="IU173" s="233" t="str">
        <f t="shared" si="436"/>
        <v/>
      </c>
      <c r="IV173" s="233" t="str">
        <f t="shared" si="437"/>
        <v/>
      </c>
      <c r="IW173" s="233" t="str">
        <f t="shared" si="438"/>
        <v/>
      </c>
      <c r="IY173" s="139" t="str">
        <f t="shared" si="439"/>
        <v>EPON ONU BOSA</v>
      </c>
      <c r="IZ173" s="233">
        <f t="shared" si="440"/>
        <v>0.37500000000000006</v>
      </c>
      <c r="JA173" s="233">
        <f t="shared" si="441"/>
        <v>0.28659886803266943</v>
      </c>
      <c r="JB173" s="233" t="str">
        <f t="shared" si="442"/>
        <v/>
      </c>
      <c r="JC173" s="233" t="str">
        <f t="shared" si="443"/>
        <v/>
      </c>
      <c r="JD173" s="233" t="str">
        <f t="shared" si="444"/>
        <v/>
      </c>
      <c r="JE173" s="233" t="str">
        <f t="shared" si="445"/>
        <v/>
      </c>
      <c r="JF173" s="233" t="str">
        <f t="shared" si="446"/>
        <v/>
      </c>
      <c r="JG173" s="233" t="str">
        <f t="shared" si="447"/>
        <v/>
      </c>
      <c r="JH173" s="233" t="str">
        <f t="shared" si="448"/>
        <v/>
      </c>
      <c r="JI173" s="233" t="str">
        <f t="shared" si="449"/>
        <v/>
      </c>
      <c r="JJ173" s="233" t="str">
        <f t="shared" si="450"/>
        <v/>
      </c>
    </row>
    <row r="174" spans="1:270">
      <c r="A174" s="218" t="s">
        <v>117</v>
      </c>
      <c r="B174" s="139" t="str">
        <f>'DML EML split'!B174</f>
        <v>EPON OLTs</v>
      </c>
      <c r="C174" s="210">
        <f>FTTX!C61</f>
        <v>253000</v>
      </c>
      <c r="D174" s="210">
        <f>FTTX!D61</f>
        <v>237223.25</v>
      </c>
      <c r="E174" s="210">
        <f>FTTX!E61</f>
        <v>0</v>
      </c>
      <c r="F174" s="210">
        <f>FTTX!F61</f>
        <v>0</v>
      </c>
      <c r="G174" s="210">
        <f>FTTX!G61</f>
        <v>0</v>
      </c>
      <c r="H174" s="210">
        <f>FTTX!H61</f>
        <v>0</v>
      </c>
      <c r="I174" s="210">
        <f>FTTX!I61</f>
        <v>0</v>
      </c>
      <c r="J174" s="210">
        <f>FTTX!J61</f>
        <v>0</v>
      </c>
      <c r="K174" s="210">
        <f>FTTX!K61</f>
        <v>0</v>
      </c>
      <c r="L174" s="210">
        <f>FTTX!L61</f>
        <v>0</v>
      </c>
      <c r="M174" s="210">
        <f>FTTX!M61</f>
        <v>0</v>
      </c>
      <c r="O174" s="139" t="str">
        <f t="shared" si="329"/>
        <v>EPON OLTs</v>
      </c>
      <c r="P174" s="210">
        <f>FTTX!C84</f>
        <v>0</v>
      </c>
      <c r="Q174" s="210">
        <f>FTTX!D84</f>
        <v>0</v>
      </c>
      <c r="R174" s="210">
        <f>FTTX!E84</f>
        <v>0</v>
      </c>
      <c r="S174" s="210">
        <f>FTTX!F84</f>
        <v>0</v>
      </c>
      <c r="T174" s="210">
        <f>FTTX!G84</f>
        <v>0</v>
      </c>
      <c r="U174" s="210">
        <f>FTTX!H84</f>
        <v>0</v>
      </c>
      <c r="V174" s="210">
        <f>FTTX!I84</f>
        <v>0</v>
      </c>
      <c r="W174" s="210">
        <f>FTTX!J84</f>
        <v>0</v>
      </c>
      <c r="X174" s="210">
        <f>FTTX!K84</f>
        <v>0</v>
      </c>
      <c r="Y174" s="210">
        <f>FTTX!L84</f>
        <v>0</v>
      </c>
      <c r="Z174" s="210">
        <f>FTTX!M84</f>
        <v>0</v>
      </c>
      <c r="AB174" s="139" t="str">
        <f t="shared" si="330"/>
        <v>EPON OLTs</v>
      </c>
      <c r="AC174" s="210">
        <f>FTTX!C38</f>
        <v>0</v>
      </c>
      <c r="AD174" s="210">
        <f>FTTX!D38</f>
        <v>0</v>
      </c>
      <c r="AE174" s="210">
        <f>FTTX!E38</f>
        <v>0</v>
      </c>
      <c r="AF174" s="210">
        <f>FTTX!F38</f>
        <v>0</v>
      </c>
      <c r="AG174" s="210">
        <f>FTTX!G38</f>
        <v>0</v>
      </c>
      <c r="AH174" s="210">
        <f>FTTX!H38</f>
        <v>0</v>
      </c>
      <c r="AI174" s="210">
        <f>FTTX!I38</f>
        <v>0</v>
      </c>
      <c r="AJ174" s="210">
        <f>FTTX!J38</f>
        <v>0</v>
      </c>
      <c r="AK174" s="210">
        <f>FTTX!K38</f>
        <v>0</v>
      </c>
      <c r="AL174" s="210">
        <f>FTTX!L38</f>
        <v>0</v>
      </c>
      <c r="AM174" s="210">
        <f>FTTX!M38</f>
        <v>0</v>
      </c>
      <c r="AO174" s="139" t="str">
        <f t="shared" si="331"/>
        <v>EPON OLTs</v>
      </c>
      <c r="AP174" s="210">
        <f>FTTX!C107</f>
        <v>0</v>
      </c>
      <c r="AQ174" s="210">
        <f>FTTX!D107</f>
        <v>0</v>
      </c>
      <c r="AR174" s="210">
        <f>FTTX!E107</f>
        <v>0</v>
      </c>
      <c r="AS174" s="210">
        <f>FTTX!F107</f>
        <v>0</v>
      </c>
      <c r="AT174" s="210">
        <f>FTTX!G107</f>
        <v>0</v>
      </c>
      <c r="AU174" s="210">
        <f>FTTX!H107</f>
        <v>0</v>
      </c>
      <c r="AV174" s="210">
        <f>FTTX!I107</f>
        <v>0</v>
      </c>
      <c r="AW174" s="210">
        <f>FTTX!J107</f>
        <v>0</v>
      </c>
      <c r="AX174" s="210">
        <f>FTTX!K107</f>
        <v>0</v>
      </c>
      <c r="AY174" s="210">
        <f>FTTX!L107</f>
        <v>0</v>
      </c>
      <c r="AZ174" s="210">
        <f>FTTX!M107</f>
        <v>0</v>
      </c>
      <c r="BB174" s="139" t="str">
        <f t="shared" si="332"/>
        <v>EPON OLTs</v>
      </c>
      <c r="BC174" s="210">
        <f>FTTX!C130</f>
        <v>0</v>
      </c>
      <c r="BD174" s="210">
        <f>FTTX!D130</f>
        <v>0</v>
      </c>
      <c r="BE174" s="210">
        <f>FTTX!E130</f>
        <v>0</v>
      </c>
      <c r="BF174" s="210">
        <f>FTTX!F130</f>
        <v>0</v>
      </c>
      <c r="BG174" s="210">
        <f>FTTX!G130</f>
        <v>0</v>
      </c>
      <c r="BH174" s="210">
        <f>FTTX!H130</f>
        <v>0</v>
      </c>
      <c r="BI174" s="210">
        <f>FTTX!I130</f>
        <v>0</v>
      </c>
      <c r="BJ174" s="210">
        <f>FTTX!J130</f>
        <v>0</v>
      </c>
      <c r="BK174" s="210">
        <f>FTTX!K130</f>
        <v>0</v>
      </c>
      <c r="BL174" s="210">
        <f>FTTX!L130</f>
        <v>0</v>
      </c>
      <c r="BM174" s="210">
        <f>FTTX!M130</f>
        <v>0</v>
      </c>
      <c r="BO174" s="139" t="str">
        <f t="shared" si="333"/>
        <v>EPON OLTs</v>
      </c>
      <c r="BP174" s="272"/>
      <c r="BQ174" s="272"/>
      <c r="BR174" s="272"/>
      <c r="BS174" s="272"/>
      <c r="BT174" s="272"/>
      <c r="BU174" s="272"/>
      <c r="BV174" s="272"/>
      <c r="BW174" s="272"/>
      <c r="BX174" s="272"/>
      <c r="BY174" s="272"/>
      <c r="BZ174" s="272"/>
      <c r="CB174" s="139" t="str">
        <f t="shared" si="334"/>
        <v>EPON OLTs</v>
      </c>
      <c r="CC174" s="272"/>
      <c r="CD174" s="272"/>
      <c r="CE174" s="272"/>
      <c r="CF174" s="272"/>
      <c r="CG174" s="272"/>
      <c r="CH174" s="272"/>
      <c r="CI174" s="272"/>
      <c r="CJ174" s="272"/>
      <c r="CK174" s="272"/>
      <c r="CL174" s="272"/>
      <c r="CM174" s="272"/>
      <c r="CN174" s="214"/>
      <c r="CP174" s="293">
        <v>1</v>
      </c>
      <c r="CQ174" s="265">
        <v>1</v>
      </c>
      <c r="CR174" s="300">
        <v>1</v>
      </c>
      <c r="CS174" s="295"/>
      <c r="CT174" s="270"/>
      <c r="CU174" s="301"/>
      <c r="CV174" s="295"/>
      <c r="CW174" s="270"/>
      <c r="CX174" s="278"/>
      <c r="CY174" s="284"/>
      <c r="CZ174" s="270"/>
      <c r="DA174" s="278"/>
      <c r="DB174" s="284"/>
      <c r="DC174" s="270"/>
      <c r="DD174" s="301"/>
      <c r="DE174" s="295"/>
      <c r="DF174" s="270"/>
      <c r="DG174" s="278"/>
      <c r="DH174" s="284"/>
      <c r="DI174" s="270"/>
      <c r="DJ174" s="270"/>
      <c r="DL174" s="139" t="str">
        <f t="shared" si="451"/>
        <v>EPON OLTs</v>
      </c>
      <c r="DM174" s="210">
        <f t="shared" si="335"/>
        <v>253000</v>
      </c>
      <c r="DN174" s="210">
        <f t="shared" si="336"/>
        <v>237223.25</v>
      </c>
      <c r="DO174" s="210">
        <f t="shared" si="337"/>
        <v>0</v>
      </c>
      <c r="DP174" s="210">
        <f t="shared" si="338"/>
        <v>0</v>
      </c>
      <c r="DQ174" s="210">
        <f t="shared" si="339"/>
        <v>0</v>
      </c>
      <c r="DR174" s="210">
        <f t="shared" si="340"/>
        <v>0</v>
      </c>
      <c r="DS174" s="210">
        <f t="shared" si="341"/>
        <v>0</v>
      </c>
      <c r="DT174" s="210">
        <f t="shared" si="342"/>
        <v>0</v>
      </c>
      <c r="DU174" s="210">
        <f t="shared" si="343"/>
        <v>0</v>
      </c>
      <c r="DV174" s="210">
        <f t="shared" si="344"/>
        <v>0</v>
      </c>
      <c r="DW174" s="210">
        <f t="shared" si="345"/>
        <v>0</v>
      </c>
      <c r="DY174" s="139" t="str">
        <f t="shared" si="452"/>
        <v>EPON OLTs</v>
      </c>
      <c r="DZ174" s="210">
        <f t="shared" si="346"/>
        <v>0</v>
      </c>
      <c r="EA174" s="210">
        <f t="shared" si="347"/>
        <v>0</v>
      </c>
      <c r="EB174" s="210">
        <f t="shared" si="348"/>
        <v>0</v>
      </c>
      <c r="EC174" s="210">
        <f t="shared" si="349"/>
        <v>0</v>
      </c>
      <c r="ED174" s="210">
        <f t="shared" si="350"/>
        <v>0</v>
      </c>
      <c r="EE174" s="210">
        <f t="shared" si="351"/>
        <v>0</v>
      </c>
      <c r="EF174" s="210">
        <f t="shared" si="352"/>
        <v>0</v>
      </c>
      <c r="EG174" s="210">
        <f t="shared" si="353"/>
        <v>0</v>
      </c>
      <c r="EH174" s="210">
        <f t="shared" si="354"/>
        <v>0</v>
      </c>
      <c r="EI174" s="210">
        <f t="shared" si="355"/>
        <v>0</v>
      </c>
      <c r="EJ174" s="210">
        <f t="shared" si="356"/>
        <v>0</v>
      </c>
      <c r="EL174" s="139" t="str">
        <f t="shared" si="453"/>
        <v>EPON OLTs</v>
      </c>
      <c r="EM174" s="210">
        <f t="shared" si="357"/>
        <v>253000</v>
      </c>
      <c r="EN174" s="210">
        <f t="shared" si="358"/>
        <v>237223.25</v>
      </c>
      <c r="EO174" s="210">
        <f t="shared" si="359"/>
        <v>0</v>
      </c>
      <c r="EP174" s="210">
        <f t="shared" si="360"/>
        <v>0</v>
      </c>
      <c r="EQ174" s="210">
        <f t="shared" si="361"/>
        <v>0</v>
      </c>
      <c r="ER174" s="210">
        <f t="shared" si="362"/>
        <v>0</v>
      </c>
      <c r="ES174" s="210">
        <f t="shared" si="363"/>
        <v>0</v>
      </c>
      <c r="ET174" s="210">
        <f t="shared" si="364"/>
        <v>0</v>
      </c>
      <c r="EU174" s="210">
        <f t="shared" si="365"/>
        <v>0</v>
      </c>
      <c r="EV174" s="210">
        <f t="shared" si="366"/>
        <v>0</v>
      </c>
      <c r="EW174" s="210">
        <f t="shared" si="367"/>
        <v>0</v>
      </c>
      <c r="EY174" s="139" t="str">
        <f t="shared" si="368"/>
        <v>EPON OLTs</v>
      </c>
      <c r="EZ174" s="210">
        <f t="shared" si="457"/>
        <v>253000</v>
      </c>
      <c r="FA174" s="210">
        <f t="shared" si="458"/>
        <v>237223.25</v>
      </c>
      <c r="FB174" s="210">
        <f t="shared" si="459"/>
        <v>0</v>
      </c>
      <c r="FC174" s="210">
        <f t="shared" si="460"/>
        <v>0</v>
      </c>
      <c r="FD174" s="210">
        <f t="shared" si="461"/>
        <v>0</v>
      </c>
      <c r="FE174" s="210">
        <f t="shared" si="462"/>
        <v>0</v>
      </c>
      <c r="FF174" s="210">
        <f t="shared" si="463"/>
        <v>0</v>
      </c>
      <c r="FG174" s="210">
        <f t="shared" si="464"/>
        <v>0</v>
      </c>
      <c r="FH174" s="210">
        <f t="shared" si="465"/>
        <v>0</v>
      </c>
      <c r="FI174" s="210">
        <f t="shared" si="466"/>
        <v>0</v>
      </c>
      <c r="FJ174" s="210">
        <f t="shared" si="467"/>
        <v>0</v>
      </c>
      <c r="FL174" s="139" t="str">
        <f t="shared" si="454"/>
        <v>EPON OLTs</v>
      </c>
      <c r="FM174" s="233">
        <f t="shared" si="369"/>
        <v>0.75900000000000001</v>
      </c>
      <c r="FN174" s="233">
        <f t="shared" si="370"/>
        <v>0.71166974999999999</v>
      </c>
      <c r="FO174" s="233">
        <f t="shared" si="371"/>
        <v>0</v>
      </c>
      <c r="FP174" s="233">
        <f t="shared" si="372"/>
        <v>0</v>
      </c>
      <c r="FQ174" s="233">
        <f t="shared" si="373"/>
        <v>0</v>
      </c>
      <c r="FR174" s="233">
        <f t="shared" si="374"/>
        <v>0</v>
      </c>
      <c r="FS174" s="233">
        <f t="shared" si="375"/>
        <v>0</v>
      </c>
      <c r="FT174" s="233">
        <f t="shared" si="376"/>
        <v>0</v>
      </c>
      <c r="FU174" s="233">
        <f t="shared" si="377"/>
        <v>0</v>
      </c>
      <c r="FV174" s="233">
        <f t="shared" si="378"/>
        <v>0</v>
      </c>
      <c r="FW174" s="233">
        <f t="shared" si="379"/>
        <v>0</v>
      </c>
      <c r="FY174" s="139" t="str">
        <f t="shared" si="455"/>
        <v>EPON OLTs</v>
      </c>
      <c r="FZ174" s="233">
        <f t="shared" si="380"/>
        <v>0</v>
      </c>
      <c r="GA174" s="233">
        <f t="shared" si="381"/>
        <v>0</v>
      </c>
      <c r="GB174" s="233">
        <f t="shared" si="382"/>
        <v>0</v>
      </c>
      <c r="GC174" s="233">
        <f t="shared" si="383"/>
        <v>0</v>
      </c>
      <c r="GD174" s="233">
        <f t="shared" si="384"/>
        <v>0</v>
      </c>
      <c r="GE174" s="233">
        <f t="shared" si="385"/>
        <v>0</v>
      </c>
      <c r="GF174" s="233">
        <f t="shared" si="386"/>
        <v>0</v>
      </c>
      <c r="GG174" s="233">
        <f t="shared" si="387"/>
        <v>0</v>
      </c>
      <c r="GH174" s="233">
        <f t="shared" si="388"/>
        <v>0</v>
      </c>
      <c r="GI174" s="233">
        <f t="shared" si="389"/>
        <v>0</v>
      </c>
      <c r="GJ174" s="233">
        <f t="shared" si="390"/>
        <v>0</v>
      </c>
      <c r="GL174" s="139" t="str">
        <f t="shared" si="456"/>
        <v>EPON OLTs</v>
      </c>
      <c r="GM174" s="310">
        <f t="shared" si="391"/>
        <v>1.2649999999999999</v>
      </c>
      <c r="GN174" s="310">
        <f t="shared" si="392"/>
        <v>1.18611625</v>
      </c>
      <c r="GO174" s="310">
        <f t="shared" si="393"/>
        <v>0</v>
      </c>
      <c r="GP174" s="310">
        <f t="shared" si="394"/>
        <v>0</v>
      </c>
      <c r="GQ174" s="310">
        <f t="shared" si="395"/>
        <v>0</v>
      </c>
      <c r="GR174" s="310">
        <f t="shared" si="396"/>
        <v>0</v>
      </c>
      <c r="GS174" s="310">
        <f t="shared" si="397"/>
        <v>0</v>
      </c>
      <c r="GT174" s="310">
        <f t="shared" si="398"/>
        <v>0</v>
      </c>
      <c r="GU174" s="310">
        <f t="shared" si="399"/>
        <v>0</v>
      </c>
      <c r="GV174" s="310">
        <f t="shared" si="400"/>
        <v>0</v>
      </c>
      <c r="GW174" s="310">
        <f t="shared" si="401"/>
        <v>0</v>
      </c>
      <c r="GY174" s="139" t="str">
        <f t="shared" si="402"/>
        <v>EPON OLTs</v>
      </c>
      <c r="GZ174" s="310">
        <f>IF(EZ174=0,"",($HE$5*10^-6*FTTX!P156*'Lenses &amp; detectors'!EZ174))</f>
        <v>0.31825822509660801</v>
      </c>
      <c r="HA174" s="310">
        <f>IF(FA174=0,"",($HE$5*10^-6*FTTX!Q156*'Lenses &amp; detectors'!FA174))</f>
        <v>0.25039481250000001</v>
      </c>
      <c r="HB174" s="310" t="str">
        <f>IF(FB174=0,"",($HE$5*10^-6*FTTX!R156*'Lenses &amp; detectors'!FB174))</f>
        <v/>
      </c>
      <c r="HC174" s="310" t="str">
        <f>IF(FC174=0,"",($HE$5*10^-6*FTTX!S156*'Lenses &amp; detectors'!FC174))</f>
        <v/>
      </c>
      <c r="HD174" s="310" t="str">
        <f>IF(FD174=0,"",($HE$5*10^-6*FTTX!T156*'Lenses &amp; detectors'!FD174))</f>
        <v/>
      </c>
      <c r="HE174" s="310" t="str">
        <f>IF(FE174=0,"",($HE$5*10^-6*FTTX!U156*'Lenses &amp; detectors'!FE174))</f>
        <v/>
      </c>
      <c r="HF174" s="310" t="str">
        <f>IF(FF174=0,"",($HE$5*10^-6*FTTX!V156*'Lenses &amp; detectors'!FF174))</f>
        <v/>
      </c>
      <c r="HG174" s="310" t="str">
        <f>IF(FG174=0,"",($HE$5*10^-6*FTTX!W156*'Lenses &amp; detectors'!FG174))</f>
        <v/>
      </c>
      <c r="HH174" s="310" t="str">
        <f>IF(FH174=0,"",($HE$5*10^-6*FTTX!X156*'Lenses &amp; detectors'!FH174))</f>
        <v/>
      </c>
      <c r="HI174" s="310" t="str">
        <f>IF(FI174=0,"",($HE$5*10^-6*FTTX!Y156*'Lenses &amp; detectors'!FI174))</f>
        <v/>
      </c>
      <c r="HJ174" s="310" t="str">
        <f>IF(FJ174=0,"",($HE$5*10^-6*FTTX!Z156*'Lenses &amp; detectors'!FJ174))</f>
        <v/>
      </c>
      <c r="HL174" s="139" t="str">
        <f t="shared" si="403"/>
        <v>EPON OLTs</v>
      </c>
      <c r="HM174" s="233">
        <f t="shared" si="404"/>
        <v>3</v>
      </c>
      <c r="HN174" s="233">
        <f t="shared" si="405"/>
        <v>3</v>
      </c>
      <c r="HO174" s="233" t="str">
        <f t="shared" si="406"/>
        <v/>
      </c>
      <c r="HP174" s="233" t="str">
        <f t="shared" si="407"/>
        <v/>
      </c>
      <c r="HQ174" s="233" t="str">
        <f t="shared" si="408"/>
        <v/>
      </c>
      <c r="HR174" s="233" t="str">
        <f t="shared" si="409"/>
        <v/>
      </c>
      <c r="HS174" s="233" t="str">
        <f t="shared" si="410"/>
        <v/>
      </c>
      <c r="HT174" s="233" t="str">
        <f t="shared" si="411"/>
        <v/>
      </c>
      <c r="HU174" s="233" t="str">
        <f t="shared" si="412"/>
        <v/>
      </c>
      <c r="HV174" s="233" t="str">
        <f t="shared" si="413"/>
        <v/>
      </c>
      <c r="HW174" s="233" t="str">
        <f t="shared" si="414"/>
        <v/>
      </c>
      <c r="HY174" s="139" t="str">
        <f t="shared" si="415"/>
        <v>EPON OLTs</v>
      </c>
      <c r="HZ174" s="233" t="str">
        <f t="shared" si="416"/>
        <v/>
      </c>
      <c r="IA174" s="233" t="str">
        <f t="shared" si="417"/>
        <v/>
      </c>
      <c r="IB174" s="233" t="str">
        <f t="shared" si="418"/>
        <v/>
      </c>
      <c r="IC174" s="233" t="str">
        <f t="shared" si="419"/>
        <v/>
      </c>
      <c r="ID174" s="233" t="str">
        <f t="shared" si="420"/>
        <v/>
      </c>
      <c r="IE174" s="233" t="str">
        <f t="shared" si="421"/>
        <v/>
      </c>
      <c r="IF174" s="233" t="str">
        <f t="shared" si="422"/>
        <v/>
      </c>
      <c r="IG174" s="233" t="str">
        <f t="shared" si="423"/>
        <v/>
      </c>
      <c r="IH174" s="233" t="str">
        <f t="shared" si="424"/>
        <v/>
      </c>
      <c r="II174" s="233" t="str">
        <f t="shared" si="425"/>
        <v/>
      </c>
      <c r="IJ174" s="233" t="str">
        <f t="shared" si="426"/>
        <v/>
      </c>
      <c r="IL174" s="139" t="str">
        <f t="shared" si="427"/>
        <v>EPON OLTs</v>
      </c>
      <c r="IM174" s="233">
        <f t="shared" si="428"/>
        <v>5</v>
      </c>
      <c r="IN174" s="233">
        <f t="shared" si="429"/>
        <v>5</v>
      </c>
      <c r="IO174" s="233" t="str">
        <f t="shared" si="430"/>
        <v/>
      </c>
      <c r="IP174" s="233" t="str">
        <f t="shared" si="431"/>
        <v/>
      </c>
      <c r="IQ174" s="233" t="str">
        <f t="shared" si="432"/>
        <v/>
      </c>
      <c r="IR174" s="233" t="str">
        <f t="shared" si="433"/>
        <v/>
      </c>
      <c r="IS174" s="233" t="str">
        <f t="shared" si="434"/>
        <v/>
      </c>
      <c r="IT174" s="233" t="str">
        <f t="shared" si="435"/>
        <v/>
      </c>
      <c r="IU174" s="233" t="str">
        <f t="shared" si="436"/>
        <v/>
      </c>
      <c r="IV174" s="233" t="str">
        <f t="shared" si="437"/>
        <v/>
      </c>
      <c r="IW174" s="233" t="str">
        <f t="shared" si="438"/>
        <v/>
      </c>
      <c r="IY174" s="139" t="str">
        <f t="shared" si="439"/>
        <v>EPON OLTs</v>
      </c>
      <c r="IZ174" s="233">
        <f t="shared" si="440"/>
        <v>1.2579376486031937</v>
      </c>
      <c r="JA174" s="233">
        <f t="shared" si="441"/>
        <v>1.0555239104935963</v>
      </c>
      <c r="JB174" s="233" t="str">
        <f t="shared" si="442"/>
        <v/>
      </c>
      <c r="JC174" s="233" t="str">
        <f t="shared" si="443"/>
        <v/>
      </c>
      <c r="JD174" s="233" t="str">
        <f t="shared" si="444"/>
        <v/>
      </c>
      <c r="JE174" s="233" t="str">
        <f t="shared" si="445"/>
        <v/>
      </c>
      <c r="JF174" s="233" t="str">
        <f t="shared" si="446"/>
        <v/>
      </c>
      <c r="JG174" s="233" t="str">
        <f t="shared" si="447"/>
        <v/>
      </c>
      <c r="JH174" s="233" t="str">
        <f t="shared" si="448"/>
        <v/>
      </c>
      <c r="JI174" s="233" t="str">
        <f t="shared" si="449"/>
        <v/>
      </c>
      <c r="JJ174" s="233" t="str">
        <f t="shared" si="450"/>
        <v/>
      </c>
    </row>
    <row r="175" spans="1:270">
      <c r="A175" s="218" t="s">
        <v>117</v>
      </c>
      <c r="B175" s="139" t="str">
        <f>'DML EML split'!B175</f>
        <v>XG-PON ONU transceiver (10G/1G or 2.5G)</v>
      </c>
      <c r="C175" s="210">
        <f>FTTX!C62</f>
        <v>700000</v>
      </c>
      <c r="D175" s="210">
        <f>FTTX!D62</f>
        <v>1946204.4255319149</v>
      </c>
      <c r="E175" s="210">
        <f>FTTX!E62</f>
        <v>0</v>
      </c>
      <c r="F175" s="210">
        <f>FTTX!F62</f>
        <v>0</v>
      </c>
      <c r="G175" s="210">
        <f>FTTX!G62</f>
        <v>0</v>
      </c>
      <c r="H175" s="210">
        <f>FTTX!H62</f>
        <v>0</v>
      </c>
      <c r="I175" s="210">
        <f>FTTX!I62</f>
        <v>0</v>
      </c>
      <c r="J175" s="210">
        <f>FTTX!J62</f>
        <v>0</v>
      </c>
      <c r="K175" s="210">
        <f>FTTX!K62</f>
        <v>0</v>
      </c>
      <c r="L175" s="210">
        <f>FTTX!L62</f>
        <v>0</v>
      </c>
      <c r="M175" s="210">
        <f>FTTX!M62</f>
        <v>0</v>
      </c>
      <c r="O175" s="139" t="str">
        <f t="shared" si="329"/>
        <v>XG-PON ONU transceiver (10G/1G or 2.5G)</v>
      </c>
      <c r="P175" s="210">
        <f>FTTX!C85</f>
        <v>0</v>
      </c>
      <c r="Q175" s="210">
        <f>FTTX!D85</f>
        <v>0</v>
      </c>
      <c r="R175" s="210">
        <f>FTTX!E85</f>
        <v>0</v>
      </c>
      <c r="S175" s="210">
        <f>FTTX!F85</f>
        <v>0</v>
      </c>
      <c r="T175" s="210">
        <f>FTTX!G85</f>
        <v>0</v>
      </c>
      <c r="U175" s="210">
        <f>FTTX!H85</f>
        <v>0</v>
      </c>
      <c r="V175" s="210">
        <f>FTTX!I85</f>
        <v>0</v>
      </c>
      <c r="W175" s="210">
        <f>FTTX!J85</f>
        <v>0</v>
      </c>
      <c r="X175" s="210">
        <f>FTTX!K85</f>
        <v>0</v>
      </c>
      <c r="Y175" s="210">
        <f>FTTX!L85</f>
        <v>0</v>
      </c>
      <c r="Z175" s="210">
        <f>FTTX!M85</f>
        <v>0</v>
      </c>
      <c r="AB175" s="139" t="str">
        <f t="shared" si="330"/>
        <v>XG-PON ONU transceiver (10G/1G or 2.5G)</v>
      </c>
      <c r="AC175" s="210">
        <f>FTTX!C39</f>
        <v>0</v>
      </c>
      <c r="AD175" s="210">
        <f>FTTX!D39</f>
        <v>0</v>
      </c>
      <c r="AE175" s="210">
        <f>FTTX!E39</f>
        <v>0</v>
      </c>
      <c r="AF175" s="210">
        <f>FTTX!F39</f>
        <v>0</v>
      </c>
      <c r="AG175" s="210">
        <f>FTTX!G39</f>
        <v>0</v>
      </c>
      <c r="AH175" s="210">
        <f>FTTX!H39</f>
        <v>0</v>
      </c>
      <c r="AI175" s="210">
        <f>FTTX!I39</f>
        <v>0</v>
      </c>
      <c r="AJ175" s="210">
        <f>FTTX!J39</f>
        <v>0</v>
      </c>
      <c r="AK175" s="210">
        <f>FTTX!K39</f>
        <v>0</v>
      </c>
      <c r="AL175" s="210">
        <f>FTTX!L39</f>
        <v>0</v>
      </c>
      <c r="AM175" s="210">
        <f>FTTX!M39</f>
        <v>0</v>
      </c>
      <c r="AO175" s="139" t="str">
        <f t="shared" si="331"/>
        <v>XG-PON ONU transceiver (10G/1G or 2.5G)</v>
      </c>
      <c r="AP175" s="210">
        <f>FTTX!C108</f>
        <v>0</v>
      </c>
      <c r="AQ175" s="210">
        <f>FTTX!D108</f>
        <v>0</v>
      </c>
      <c r="AR175" s="210">
        <f>FTTX!E108</f>
        <v>0</v>
      </c>
      <c r="AS175" s="210">
        <f>FTTX!F108</f>
        <v>0</v>
      </c>
      <c r="AT175" s="210">
        <f>FTTX!G108</f>
        <v>0</v>
      </c>
      <c r="AU175" s="210">
        <f>FTTX!H108</f>
        <v>0</v>
      </c>
      <c r="AV175" s="210">
        <f>FTTX!I108</f>
        <v>0</v>
      </c>
      <c r="AW175" s="210">
        <f>FTTX!J108</f>
        <v>0</v>
      </c>
      <c r="AX175" s="210">
        <f>FTTX!K108</f>
        <v>0</v>
      </c>
      <c r="AY175" s="210">
        <f>FTTX!L108</f>
        <v>0</v>
      </c>
      <c r="AZ175" s="210">
        <f>FTTX!M108</f>
        <v>0</v>
      </c>
      <c r="BB175" s="139" t="str">
        <f t="shared" si="332"/>
        <v>XG-PON ONU transceiver (10G/1G or 2.5G)</v>
      </c>
      <c r="BC175" s="210">
        <f>FTTX!C131</f>
        <v>0</v>
      </c>
      <c r="BD175" s="210">
        <f>FTTX!D131</f>
        <v>0</v>
      </c>
      <c r="BE175" s="210">
        <f>FTTX!E131</f>
        <v>0</v>
      </c>
      <c r="BF175" s="210">
        <f>FTTX!F131</f>
        <v>0</v>
      </c>
      <c r="BG175" s="210">
        <f>FTTX!G131</f>
        <v>0</v>
      </c>
      <c r="BH175" s="210">
        <f>FTTX!H131</f>
        <v>0</v>
      </c>
      <c r="BI175" s="210">
        <f>FTTX!I131</f>
        <v>0</v>
      </c>
      <c r="BJ175" s="210">
        <f>FTTX!J131</f>
        <v>0</v>
      </c>
      <c r="BK175" s="210">
        <f>FTTX!K131</f>
        <v>0</v>
      </c>
      <c r="BL175" s="210">
        <f>FTTX!L131</f>
        <v>0</v>
      </c>
      <c r="BM175" s="210">
        <f>FTTX!M131</f>
        <v>0</v>
      </c>
      <c r="BO175" s="139" t="str">
        <f t="shared" si="333"/>
        <v>XG-PON ONU transceiver (10G/1G or 2.5G)</v>
      </c>
      <c r="BP175" s="272"/>
      <c r="BQ175" s="272"/>
      <c r="BR175" s="272"/>
      <c r="BS175" s="272"/>
      <c r="BT175" s="272"/>
      <c r="BU175" s="272"/>
      <c r="BV175" s="272"/>
      <c r="BW175" s="272"/>
      <c r="BX175" s="272"/>
      <c r="BY175" s="272"/>
      <c r="BZ175" s="272"/>
      <c r="CB175" s="139" t="str">
        <f t="shared" si="334"/>
        <v>XG-PON ONU transceiver (10G/1G or 2.5G)</v>
      </c>
      <c r="CC175" s="272"/>
      <c r="CD175" s="272"/>
      <c r="CE175" s="272"/>
      <c r="CF175" s="272"/>
      <c r="CG175" s="272"/>
      <c r="CH175" s="272"/>
      <c r="CI175" s="272"/>
      <c r="CJ175" s="272"/>
      <c r="CK175" s="272"/>
      <c r="CL175" s="272"/>
      <c r="CM175" s="272"/>
      <c r="CN175" s="214"/>
      <c r="CP175" s="293">
        <v>1</v>
      </c>
      <c r="CQ175" s="265">
        <v>1</v>
      </c>
      <c r="CR175" s="300">
        <v>1</v>
      </c>
      <c r="CS175" s="295"/>
      <c r="CT175" s="270"/>
      <c r="CU175" s="301"/>
      <c r="CV175" s="295"/>
      <c r="CW175" s="270"/>
      <c r="CX175" s="278"/>
      <c r="CY175" s="284"/>
      <c r="CZ175" s="270"/>
      <c r="DA175" s="278"/>
      <c r="DB175" s="284"/>
      <c r="DC175" s="270"/>
      <c r="DD175" s="301"/>
      <c r="DE175" s="295"/>
      <c r="DF175" s="270"/>
      <c r="DG175" s="278"/>
      <c r="DH175" s="284"/>
      <c r="DI175" s="270"/>
      <c r="DJ175" s="270"/>
      <c r="DL175" s="139" t="str">
        <f t="shared" si="451"/>
        <v>XG-PON ONU transceiver (10G/1G or 2.5G)</v>
      </c>
      <c r="DM175" s="210">
        <f t="shared" si="335"/>
        <v>700000</v>
      </c>
      <c r="DN175" s="210">
        <f t="shared" si="336"/>
        <v>1946204.4255319149</v>
      </c>
      <c r="DO175" s="210">
        <f t="shared" si="337"/>
        <v>0</v>
      </c>
      <c r="DP175" s="210">
        <f t="shared" si="338"/>
        <v>0</v>
      </c>
      <c r="DQ175" s="210">
        <f t="shared" si="339"/>
        <v>0</v>
      </c>
      <c r="DR175" s="210">
        <f t="shared" si="340"/>
        <v>0</v>
      </c>
      <c r="DS175" s="210">
        <f t="shared" si="341"/>
        <v>0</v>
      </c>
      <c r="DT175" s="210">
        <f t="shared" si="342"/>
        <v>0</v>
      </c>
      <c r="DU175" s="210">
        <f t="shared" si="343"/>
        <v>0</v>
      </c>
      <c r="DV175" s="210">
        <f t="shared" si="344"/>
        <v>0</v>
      </c>
      <c r="DW175" s="210">
        <f t="shared" si="345"/>
        <v>0</v>
      </c>
      <c r="DY175" s="139" t="str">
        <f t="shared" si="452"/>
        <v>XG-PON ONU transceiver (10G/1G or 2.5G)</v>
      </c>
      <c r="DZ175" s="210">
        <f t="shared" si="346"/>
        <v>0</v>
      </c>
      <c r="EA175" s="210">
        <f t="shared" si="347"/>
        <v>0</v>
      </c>
      <c r="EB175" s="210">
        <f t="shared" si="348"/>
        <v>0</v>
      </c>
      <c r="EC175" s="210">
        <f t="shared" si="349"/>
        <v>0</v>
      </c>
      <c r="ED175" s="210">
        <f t="shared" si="350"/>
        <v>0</v>
      </c>
      <c r="EE175" s="210">
        <f t="shared" si="351"/>
        <v>0</v>
      </c>
      <c r="EF175" s="210">
        <f t="shared" si="352"/>
        <v>0</v>
      </c>
      <c r="EG175" s="210">
        <f t="shared" si="353"/>
        <v>0</v>
      </c>
      <c r="EH175" s="210">
        <f t="shared" si="354"/>
        <v>0</v>
      </c>
      <c r="EI175" s="210">
        <f t="shared" si="355"/>
        <v>0</v>
      </c>
      <c r="EJ175" s="210">
        <f t="shared" si="356"/>
        <v>0</v>
      </c>
      <c r="EL175" s="139" t="str">
        <f t="shared" si="453"/>
        <v>XG-PON ONU transceiver (10G/1G or 2.5G)</v>
      </c>
      <c r="EM175" s="210">
        <f t="shared" si="357"/>
        <v>700000</v>
      </c>
      <c r="EN175" s="210">
        <f t="shared" si="358"/>
        <v>1946204.4255319149</v>
      </c>
      <c r="EO175" s="210">
        <f t="shared" si="359"/>
        <v>0</v>
      </c>
      <c r="EP175" s="210">
        <f t="shared" si="360"/>
        <v>0</v>
      </c>
      <c r="EQ175" s="210">
        <f t="shared" si="361"/>
        <v>0</v>
      </c>
      <c r="ER175" s="210">
        <f t="shared" si="362"/>
        <v>0</v>
      </c>
      <c r="ES175" s="210">
        <f t="shared" si="363"/>
        <v>0</v>
      </c>
      <c r="ET175" s="210">
        <f t="shared" si="364"/>
        <v>0</v>
      </c>
      <c r="EU175" s="210">
        <f t="shared" si="365"/>
        <v>0</v>
      </c>
      <c r="EV175" s="210">
        <f t="shared" si="366"/>
        <v>0</v>
      </c>
      <c r="EW175" s="210">
        <f t="shared" si="367"/>
        <v>0</v>
      </c>
      <c r="EY175" s="139" t="str">
        <f t="shared" si="368"/>
        <v>XG-PON ONU transceiver (10G/1G or 2.5G)</v>
      </c>
      <c r="EZ175" s="210">
        <f t="shared" si="457"/>
        <v>700000</v>
      </c>
      <c r="FA175" s="210">
        <f t="shared" si="458"/>
        <v>1946204.4255319149</v>
      </c>
      <c r="FB175" s="210">
        <f t="shared" si="459"/>
        <v>0</v>
      </c>
      <c r="FC175" s="210">
        <f t="shared" si="460"/>
        <v>0</v>
      </c>
      <c r="FD175" s="210">
        <f t="shared" si="461"/>
        <v>0</v>
      </c>
      <c r="FE175" s="210">
        <f t="shared" si="462"/>
        <v>0</v>
      </c>
      <c r="FF175" s="210">
        <f t="shared" si="463"/>
        <v>0</v>
      </c>
      <c r="FG175" s="210">
        <f t="shared" si="464"/>
        <v>0</v>
      </c>
      <c r="FH175" s="210">
        <f t="shared" si="465"/>
        <v>0</v>
      </c>
      <c r="FI175" s="210">
        <f t="shared" si="466"/>
        <v>0</v>
      </c>
      <c r="FJ175" s="210">
        <f t="shared" si="467"/>
        <v>0</v>
      </c>
      <c r="FL175" s="139" t="str">
        <f t="shared" si="454"/>
        <v>XG-PON ONU transceiver (10G/1G or 2.5G)</v>
      </c>
      <c r="FM175" s="233">
        <f t="shared" si="369"/>
        <v>2.1</v>
      </c>
      <c r="FN175" s="233">
        <f t="shared" si="370"/>
        <v>5.838613276595745</v>
      </c>
      <c r="FO175" s="233">
        <f t="shared" si="371"/>
        <v>0</v>
      </c>
      <c r="FP175" s="233">
        <f t="shared" si="372"/>
        <v>0</v>
      </c>
      <c r="FQ175" s="233">
        <f t="shared" si="373"/>
        <v>0</v>
      </c>
      <c r="FR175" s="233">
        <f t="shared" si="374"/>
        <v>0</v>
      </c>
      <c r="FS175" s="233">
        <f t="shared" si="375"/>
        <v>0</v>
      </c>
      <c r="FT175" s="233">
        <f t="shared" si="376"/>
        <v>0</v>
      </c>
      <c r="FU175" s="233">
        <f t="shared" si="377"/>
        <v>0</v>
      </c>
      <c r="FV175" s="233">
        <f t="shared" si="378"/>
        <v>0</v>
      </c>
      <c r="FW175" s="233">
        <f t="shared" si="379"/>
        <v>0</v>
      </c>
      <c r="FY175" s="139" t="str">
        <f t="shared" si="455"/>
        <v>XG-PON ONU transceiver (10G/1G or 2.5G)</v>
      </c>
      <c r="FZ175" s="233">
        <f t="shared" si="380"/>
        <v>0</v>
      </c>
      <c r="GA175" s="233">
        <f t="shared" si="381"/>
        <v>0</v>
      </c>
      <c r="GB175" s="233">
        <f t="shared" si="382"/>
        <v>0</v>
      </c>
      <c r="GC175" s="233">
        <f t="shared" si="383"/>
        <v>0</v>
      </c>
      <c r="GD175" s="233">
        <f t="shared" si="384"/>
        <v>0</v>
      </c>
      <c r="GE175" s="233">
        <f t="shared" si="385"/>
        <v>0</v>
      </c>
      <c r="GF175" s="233">
        <f t="shared" si="386"/>
        <v>0</v>
      </c>
      <c r="GG175" s="233">
        <f t="shared" si="387"/>
        <v>0</v>
      </c>
      <c r="GH175" s="233">
        <f t="shared" si="388"/>
        <v>0</v>
      </c>
      <c r="GI175" s="233">
        <f t="shared" si="389"/>
        <v>0</v>
      </c>
      <c r="GJ175" s="233">
        <f t="shared" si="390"/>
        <v>0</v>
      </c>
      <c r="GL175" s="139" t="str">
        <f t="shared" si="456"/>
        <v>XG-PON ONU transceiver (10G/1G or 2.5G)</v>
      </c>
      <c r="GM175" s="310">
        <f t="shared" si="391"/>
        <v>3.5</v>
      </c>
      <c r="GN175" s="310">
        <f t="shared" si="392"/>
        <v>9.7310221276595747</v>
      </c>
      <c r="GO175" s="310">
        <f t="shared" si="393"/>
        <v>0</v>
      </c>
      <c r="GP175" s="310">
        <f t="shared" si="394"/>
        <v>0</v>
      </c>
      <c r="GQ175" s="310">
        <f t="shared" si="395"/>
        <v>0</v>
      </c>
      <c r="GR175" s="310">
        <f t="shared" si="396"/>
        <v>0</v>
      </c>
      <c r="GS175" s="310">
        <f t="shared" si="397"/>
        <v>0</v>
      </c>
      <c r="GT175" s="310">
        <f t="shared" si="398"/>
        <v>0</v>
      </c>
      <c r="GU175" s="310">
        <f t="shared" si="399"/>
        <v>0</v>
      </c>
      <c r="GV175" s="310">
        <f t="shared" si="400"/>
        <v>0</v>
      </c>
      <c r="GW175" s="310">
        <f t="shared" si="401"/>
        <v>0</v>
      </c>
      <c r="GY175" s="139" t="str">
        <f t="shared" si="402"/>
        <v>XG-PON ONU transceiver (10G/1G or 2.5G)</v>
      </c>
      <c r="GZ175" s="310">
        <f>IF(EZ175=0,"",($HE$5*10^-6*FTTX!P157*'Lenses &amp; detectors'!EZ175))</f>
        <v>2.2574999999999998</v>
      </c>
      <c r="HA175" s="310">
        <f>IF(FA175=0,"",($HE$5*10^-6*FTTX!Q157*'Lenses &amp; detectors'!FA175))</f>
        <v>5.838613276595745</v>
      </c>
      <c r="HB175" s="310" t="str">
        <f>IF(FB175=0,"",($HE$5*10^-6*FTTX!R157*'Lenses &amp; detectors'!FB175))</f>
        <v/>
      </c>
      <c r="HC175" s="310" t="str">
        <f>IF(FC175=0,"",($HE$5*10^-6*FTTX!S157*'Lenses &amp; detectors'!FC175))</f>
        <v/>
      </c>
      <c r="HD175" s="310" t="str">
        <f>IF(FD175=0,"",($HE$5*10^-6*FTTX!T157*'Lenses &amp; detectors'!FD175))</f>
        <v/>
      </c>
      <c r="HE175" s="310" t="str">
        <f>IF(FE175=0,"",($HE$5*10^-6*FTTX!U157*'Lenses &amp; detectors'!FE175))</f>
        <v/>
      </c>
      <c r="HF175" s="310" t="str">
        <f>IF(FF175=0,"",($HE$5*10^-6*FTTX!V157*'Lenses &amp; detectors'!FF175))</f>
        <v/>
      </c>
      <c r="HG175" s="310" t="str">
        <f>IF(FG175=0,"",($HE$5*10^-6*FTTX!W157*'Lenses &amp; detectors'!FG175))</f>
        <v/>
      </c>
      <c r="HH175" s="310" t="str">
        <f>IF(FH175=0,"",($HE$5*10^-6*FTTX!X157*'Lenses &amp; detectors'!FH175))</f>
        <v/>
      </c>
      <c r="HI175" s="310" t="str">
        <f>IF(FI175=0,"",($HE$5*10^-6*FTTX!Y157*'Lenses &amp; detectors'!FI175))</f>
        <v/>
      </c>
      <c r="HJ175" s="310" t="str">
        <f>IF(FJ175=0,"",($HE$5*10^-6*FTTX!Z157*'Lenses &amp; detectors'!FJ175))</f>
        <v/>
      </c>
      <c r="HL175" s="139" t="str">
        <f t="shared" si="403"/>
        <v>XG-PON ONU transceiver (10G/1G or 2.5G)</v>
      </c>
      <c r="HM175" s="233">
        <f t="shared" si="404"/>
        <v>3</v>
      </c>
      <c r="HN175" s="233">
        <f t="shared" si="405"/>
        <v>3.0000000000000004</v>
      </c>
      <c r="HO175" s="233" t="str">
        <f t="shared" si="406"/>
        <v/>
      </c>
      <c r="HP175" s="233" t="str">
        <f t="shared" si="407"/>
        <v/>
      </c>
      <c r="HQ175" s="233" t="str">
        <f t="shared" si="408"/>
        <v/>
      </c>
      <c r="HR175" s="233" t="str">
        <f t="shared" si="409"/>
        <v/>
      </c>
      <c r="HS175" s="233" t="str">
        <f t="shared" si="410"/>
        <v/>
      </c>
      <c r="HT175" s="233" t="str">
        <f t="shared" si="411"/>
        <v/>
      </c>
      <c r="HU175" s="233" t="str">
        <f t="shared" si="412"/>
        <v/>
      </c>
      <c r="HV175" s="233" t="str">
        <f t="shared" si="413"/>
        <v/>
      </c>
      <c r="HW175" s="233" t="str">
        <f t="shared" si="414"/>
        <v/>
      </c>
      <c r="HY175" s="139" t="str">
        <f t="shared" si="415"/>
        <v>XG-PON ONU transceiver (10G/1G or 2.5G)</v>
      </c>
      <c r="HZ175" s="233" t="str">
        <f t="shared" si="416"/>
        <v/>
      </c>
      <c r="IA175" s="233" t="str">
        <f t="shared" si="417"/>
        <v/>
      </c>
      <c r="IB175" s="233" t="str">
        <f t="shared" si="418"/>
        <v/>
      </c>
      <c r="IC175" s="233" t="str">
        <f t="shared" si="419"/>
        <v/>
      </c>
      <c r="ID175" s="233" t="str">
        <f t="shared" si="420"/>
        <v/>
      </c>
      <c r="IE175" s="233" t="str">
        <f t="shared" si="421"/>
        <v/>
      </c>
      <c r="IF175" s="233" t="str">
        <f t="shared" si="422"/>
        <v/>
      </c>
      <c r="IG175" s="233" t="str">
        <f t="shared" si="423"/>
        <v/>
      </c>
      <c r="IH175" s="233" t="str">
        <f t="shared" si="424"/>
        <v/>
      </c>
      <c r="II175" s="233" t="str">
        <f t="shared" si="425"/>
        <v/>
      </c>
      <c r="IJ175" s="233" t="str">
        <f t="shared" si="426"/>
        <v/>
      </c>
      <c r="IL175" s="139" t="str">
        <f t="shared" si="427"/>
        <v>XG-PON ONU transceiver (10G/1G or 2.5G)</v>
      </c>
      <c r="IM175" s="233">
        <f t="shared" si="428"/>
        <v>5</v>
      </c>
      <c r="IN175" s="233">
        <f t="shared" si="429"/>
        <v>5</v>
      </c>
      <c r="IO175" s="233" t="str">
        <f t="shared" si="430"/>
        <v/>
      </c>
      <c r="IP175" s="233" t="str">
        <f t="shared" si="431"/>
        <v/>
      </c>
      <c r="IQ175" s="233" t="str">
        <f t="shared" si="432"/>
        <v/>
      </c>
      <c r="IR175" s="233" t="str">
        <f t="shared" si="433"/>
        <v/>
      </c>
      <c r="IS175" s="233" t="str">
        <f t="shared" si="434"/>
        <v/>
      </c>
      <c r="IT175" s="233" t="str">
        <f t="shared" si="435"/>
        <v/>
      </c>
      <c r="IU175" s="233" t="str">
        <f t="shared" si="436"/>
        <v/>
      </c>
      <c r="IV175" s="233" t="str">
        <f t="shared" si="437"/>
        <v/>
      </c>
      <c r="IW175" s="233" t="str">
        <f t="shared" si="438"/>
        <v/>
      </c>
      <c r="IY175" s="139" t="str">
        <f t="shared" si="439"/>
        <v>XG-PON ONU transceiver (10G/1G or 2.5G)</v>
      </c>
      <c r="IZ175" s="233">
        <f t="shared" si="440"/>
        <v>3.2250000000000001</v>
      </c>
      <c r="JA175" s="233">
        <f t="shared" si="441"/>
        <v>3.0000000000000004</v>
      </c>
      <c r="JB175" s="233" t="str">
        <f t="shared" si="442"/>
        <v/>
      </c>
      <c r="JC175" s="233" t="str">
        <f t="shared" si="443"/>
        <v/>
      </c>
      <c r="JD175" s="233" t="str">
        <f t="shared" si="444"/>
        <v/>
      </c>
      <c r="JE175" s="233" t="str">
        <f t="shared" si="445"/>
        <v/>
      </c>
      <c r="JF175" s="233" t="str">
        <f t="shared" si="446"/>
        <v/>
      </c>
      <c r="JG175" s="233" t="str">
        <f t="shared" si="447"/>
        <v/>
      </c>
      <c r="JH175" s="233" t="str">
        <f t="shared" si="448"/>
        <v/>
      </c>
      <c r="JI175" s="233" t="str">
        <f t="shared" si="449"/>
        <v/>
      </c>
      <c r="JJ175" s="233" t="str">
        <f t="shared" si="450"/>
        <v/>
      </c>
    </row>
    <row r="176" spans="1:270">
      <c r="A176" s="218" t="s">
        <v>117</v>
      </c>
      <c r="B176" s="139" t="str">
        <f>'DML EML split'!B176</f>
        <v>XG-PON ONU BOSA (10G/1G or 2.5G)</v>
      </c>
      <c r="C176" s="210">
        <f>FTTX!C63</f>
        <v>0</v>
      </c>
      <c r="D176" s="210">
        <f>FTTX!D63</f>
        <v>0</v>
      </c>
      <c r="E176" s="210">
        <f>FTTX!E63</f>
        <v>0</v>
      </c>
      <c r="F176" s="210">
        <f>FTTX!F63</f>
        <v>0</v>
      </c>
      <c r="G176" s="210">
        <f>FTTX!G63</f>
        <v>0</v>
      </c>
      <c r="H176" s="210">
        <f>FTTX!H63</f>
        <v>0</v>
      </c>
      <c r="I176" s="210">
        <f>FTTX!I63</f>
        <v>0</v>
      </c>
      <c r="J176" s="210">
        <f>FTTX!J63</f>
        <v>0</v>
      </c>
      <c r="K176" s="210">
        <f>FTTX!K63</f>
        <v>0</v>
      </c>
      <c r="L176" s="210">
        <f>FTTX!L63</f>
        <v>0</v>
      </c>
      <c r="M176" s="210">
        <f>FTTX!M63</f>
        <v>0</v>
      </c>
      <c r="O176" s="139" t="str">
        <f t="shared" si="329"/>
        <v>XG-PON ONU BOSA (10G/1G or 2.5G)</v>
      </c>
      <c r="P176" s="210">
        <f>FTTX!C86</f>
        <v>0</v>
      </c>
      <c r="Q176" s="210">
        <f>FTTX!D86</f>
        <v>0</v>
      </c>
      <c r="R176" s="210">
        <f>FTTX!E86</f>
        <v>0</v>
      </c>
      <c r="S176" s="210">
        <f>FTTX!F86</f>
        <v>0</v>
      </c>
      <c r="T176" s="210">
        <f>FTTX!G86</f>
        <v>0</v>
      </c>
      <c r="U176" s="210">
        <f>FTTX!H86</f>
        <v>0</v>
      </c>
      <c r="V176" s="210">
        <f>FTTX!I86</f>
        <v>0</v>
      </c>
      <c r="W176" s="210">
        <f>FTTX!J86</f>
        <v>0</v>
      </c>
      <c r="X176" s="210">
        <f>FTTX!K86</f>
        <v>0</v>
      </c>
      <c r="Y176" s="210">
        <f>FTTX!L86</f>
        <v>0</v>
      </c>
      <c r="Z176" s="210">
        <f>FTTX!M86</f>
        <v>0</v>
      </c>
      <c r="AB176" s="139" t="str">
        <f t="shared" si="330"/>
        <v>XG-PON ONU BOSA (10G/1G or 2.5G)</v>
      </c>
      <c r="AC176" s="210">
        <f>FTTX!C40</f>
        <v>0</v>
      </c>
      <c r="AD176" s="210">
        <f>FTTX!D40</f>
        <v>0</v>
      </c>
      <c r="AE176" s="210">
        <f>FTTX!E40</f>
        <v>0</v>
      </c>
      <c r="AF176" s="210">
        <f>FTTX!F40</f>
        <v>0</v>
      </c>
      <c r="AG176" s="210">
        <f>FTTX!G40</f>
        <v>0</v>
      </c>
      <c r="AH176" s="210">
        <f>FTTX!H40</f>
        <v>0</v>
      </c>
      <c r="AI176" s="210">
        <f>FTTX!I40</f>
        <v>0</v>
      </c>
      <c r="AJ176" s="210">
        <f>FTTX!J40</f>
        <v>0</v>
      </c>
      <c r="AK176" s="210">
        <f>FTTX!K40</f>
        <v>0</v>
      </c>
      <c r="AL176" s="210">
        <f>FTTX!L40</f>
        <v>0</v>
      </c>
      <c r="AM176" s="210">
        <f>FTTX!M40</f>
        <v>0</v>
      </c>
      <c r="AO176" s="139" t="str">
        <f t="shared" si="331"/>
        <v>XG-PON ONU BOSA (10G/1G or 2.5G)</v>
      </c>
      <c r="AP176" s="210">
        <f>FTTX!C109</f>
        <v>0</v>
      </c>
      <c r="AQ176" s="210">
        <f>FTTX!D109</f>
        <v>0</v>
      </c>
      <c r="AR176" s="210">
        <f>FTTX!E109</f>
        <v>0</v>
      </c>
      <c r="AS176" s="210">
        <f>FTTX!F109</f>
        <v>0</v>
      </c>
      <c r="AT176" s="210">
        <f>FTTX!G109</f>
        <v>0</v>
      </c>
      <c r="AU176" s="210">
        <f>FTTX!H109</f>
        <v>0</v>
      </c>
      <c r="AV176" s="210">
        <f>FTTX!I109</f>
        <v>0</v>
      </c>
      <c r="AW176" s="210">
        <f>FTTX!J109</f>
        <v>0</v>
      </c>
      <c r="AX176" s="210">
        <f>FTTX!K109</f>
        <v>0</v>
      </c>
      <c r="AY176" s="210">
        <f>FTTX!L109</f>
        <v>0</v>
      </c>
      <c r="AZ176" s="210">
        <f>FTTX!M109</f>
        <v>0</v>
      </c>
      <c r="BB176" s="139" t="str">
        <f t="shared" si="332"/>
        <v>XG-PON ONU BOSA (10G/1G or 2.5G)</v>
      </c>
      <c r="BC176" s="210">
        <f>FTTX!C132</f>
        <v>0</v>
      </c>
      <c r="BD176" s="210">
        <f>FTTX!D132</f>
        <v>0</v>
      </c>
      <c r="BE176" s="210">
        <f>FTTX!E132</f>
        <v>0</v>
      </c>
      <c r="BF176" s="210">
        <f>FTTX!F132</f>
        <v>0</v>
      </c>
      <c r="BG176" s="210">
        <f>FTTX!G132</f>
        <v>0</v>
      </c>
      <c r="BH176" s="210">
        <f>FTTX!H132</f>
        <v>0</v>
      </c>
      <c r="BI176" s="210">
        <f>FTTX!I132</f>
        <v>0</v>
      </c>
      <c r="BJ176" s="210">
        <f>FTTX!J132</f>
        <v>0</v>
      </c>
      <c r="BK176" s="210">
        <f>FTTX!K132</f>
        <v>0</v>
      </c>
      <c r="BL176" s="210">
        <f>FTTX!L132</f>
        <v>0</v>
      </c>
      <c r="BM176" s="210">
        <f>FTTX!M132</f>
        <v>0</v>
      </c>
      <c r="BO176" s="139" t="str">
        <f t="shared" si="333"/>
        <v>XG-PON ONU BOSA (10G/1G or 2.5G)</v>
      </c>
      <c r="BP176" s="272"/>
      <c r="BQ176" s="272"/>
      <c r="BR176" s="272"/>
      <c r="BS176" s="272"/>
      <c r="BT176" s="272"/>
      <c r="BU176" s="272"/>
      <c r="BV176" s="272"/>
      <c r="BW176" s="272"/>
      <c r="BX176" s="272"/>
      <c r="BY176" s="272"/>
      <c r="BZ176" s="272"/>
      <c r="CB176" s="139" t="str">
        <f t="shared" si="334"/>
        <v>XG-PON ONU BOSA (10G/1G or 2.5G)</v>
      </c>
      <c r="CC176" s="272"/>
      <c r="CD176" s="272"/>
      <c r="CE176" s="272"/>
      <c r="CF176" s="272"/>
      <c r="CG176" s="272"/>
      <c r="CH176" s="272"/>
      <c r="CI176" s="272"/>
      <c r="CJ176" s="272"/>
      <c r="CK176" s="272"/>
      <c r="CL176" s="272"/>
      <c r="CM176" s="272"/>
      <c r="CN176" s="214"/>
      <c r="CP176" s="293">
        <v>1</v>
      </c>
      <c r="CQ176" s="265">
        <v>1</v>
      </c>
      <c r="CR176" s="300">
        <v>1</v>
      </c>
      <c r="CS176" s="295"/>
      <c r="CT176" s="270"/>
      <c r="CU176" s="301"/>
      <c r="CV176" s="295"/>
      <c r="CW176" s="270"/>
      <c r="CX176" s="278"/>
      <c r="CY176" s="284"/>
      <c r="CZ176" s="270"/>
      <c r="DA176" s="278"/>
      <c r="DB176" s="284"/>
      <c r="DC176" s="270"/>
      <c r="DD176" s="301"/>
      <c r="DE176" s="295"/>
      <c r="DF176" s="270"/>
      <c r="DG176" s="278"/>
      <c r="DH176" s="284"/>
      <c r="DI176" s="270"/>
      <c r="DJ176" s="270"/>
      <c r="DL176" s="139" t="str">
        <f t="shared" si="451"/>
        <v>XG-PON ONU BOSA (10G/1G or 2.5G)</v>
      </c>
      <c r="DM176" s="210">
        <f t="shared" si="335"/>
        <v>0</v>
      </c>
      <c r="DN176" s="210">
        <f t="shared" si="336"/>
        <v>0</v>
      </c>
      <c r="DO176" s="210">
        <f t="shared" si="337"/>
        <v>0</v>
      </c>
      <c r="DP176" s="210">
        <f t="shared" si="338"/>
        <v>0</v>
      </c>
      <c r="DQ176" s="210">
        <f t="shared" si="339"/>
        <v>0</v>
      </c>
      <c r="DR176" s="210">
        <f t="shared" si="340"/>
        <v>0</v>
      </c>
      <c r="DS176" s="210">
        <f t="shared" si="341"/>
        <v>0</v>
      </c>
      <c r="DT176" s="210">
        <f t="shared" si="342"/>
        <v>0</v>
      </c>
      <c r="DU176" s="210">
        <f t="shared" si="343"/>
        <v>0</v>
      </c>
      <c r="DV176" s="210">
        <f t="shared" si="344"/>
        <v>0</v>
      </c>
      <c r="DW176" s="210">
        <f t="shared" si="345"/>
        <v>0</v>
      </c>
      <c r="DY176" s="139" t="str">
        <f t="shared" si="452"/>
        <v>XG-PON ONU BOSA (10G/1G or 2.5G)</v>
      </c>
      <c r="DZ176" s="210">
        <f t="shared" si="346"/>
        <v>0</v>
      </c>
      <c r="EA176" s="210">
        <f t="shared" si="347"/>
        <v>0</v>
      </c>
      <c r="EB176" s="210">
        <f t="shared" si="348"/>
        <v>0</v>
      </c>
      <c r="EC176" s="210">
        <f t="shared" si="349"/>
        <v>0</v>
      </c>
      <c r="ED176" s="210">
        <f t="shared" si="350"/>
        <v>0</v>
      </c>
      <c r="EE176" s="210">
        <f t="shared" si="351"/>
        <v>0</v>
      </c>
      <c r="EF176" s="210">
        <f t="shared" si="352"/>
        <v>0</v>
      </c>
      <c r="EG176" s="210">
        <f t="shared" si="353"/>
        <v>0</v>
      </c>
      <c r="EH176" s="210">
        <f t="shared" si="354"/>
        <v>0</v>
      </c>
      <c r="EI176" s="210">
        <f t="shared" si="355"/>
        <v>0</v>
      </c>
      <c r="EJ176" s="210">
        <f t="shared" si="356"/>
        <v>0</v>
      </c>
      <c r="EL176" s="139" t="str">
        <f t="shared" si="453"/>
        <v>XG-PON ONU BOSA (10G/1G or 2.5G)</v>
      </c>
      <c r="EM176" s="210">
        <f t="shared" si="357"/>
        <v>0</v>
      </c>
      <c r="EN176" s="210">
        <f t="shared" si="358"/>
        <v>0</v>
      </c>
      <c r="EO176" s="210">
        <f t="shared" si="359"/>
        <v>0</v>
      </c>
      <c r="EP176" s="210">
        <f t="shared" si="360"/>
        <v>0</v>
      </c>
      <c r="EQ176" s="210">
        <f t="shared" si="361"/>
        <v>0</v>
      </c>
      <c r="ER176" s="210">
        <f t="shared" si="362"/>
        <v>0</v>
      </c>
      <c r="ES176" s="210">
        <f t="shared" si="363"/>
        <v>0</v>
      </c>
      <c r="ET176" s="210">
        <f t="shared" si="364"/>
        <v>0</v>
      </c>
      <c r="EU176" s="210">
        <f t="shared" si="365"/>
        <v>0</v>
      </c>
      <c r="EV176" s="210">
        <f t="shared" si="366"/>
        <v>0</v>
      </c>
      <c r="EW176" s="210">
        <f t="shared" si="367"/>
        <v>0</v>
      </c>
      <c r="EY176" s="139" t="str">
        <f t="shared" si="368"/>
        <v>XG-PON ONU BOSA (10G/1G or 2.5G)</v>
      </c>
      <c r="EZ176" s="210">
        <f t="shared" si="457"/>
        <v>0</v>
      </c>
      <c r="FA176" s="210">
        <f t="shared" si="458"/>
        <v>0</v>
      </c>
      <c r="FB176" s="210">
        <f t="shared" si="459"/>
        <v>0</v>
      </c>
      <c r="FC176" s="210">
        <f t="shared" si="460"/>
        <v>0</v>
      </c>
      <c r="FD176" s="210">
        <f t="shared" si="461"/>
        <v>0</v>
      </c>
      <c r="FE176" s="210">
        <f t="shared" si="462"/>
        <v>0</v>
      </c>
      <c r="FF176" s="210">
        <f t="shared" si="463"/>
        <v>0</v>
      </c>
      <c r="FG176" s="210">
        <f t="shared" si="464"/>
        <v>0</v>
      </c>
      <c r="FH176" s="210">
        <f t="shared" si="465"/>
        <v>0</v>
      </c>
      <c r="FI176" s="210">
        <f t="shared" si="466"/>
        <v>0</v>
      </c>
      <c r="FJ176" s="210">
        <f t="shared" si="467"/>
        <v>0</v>
      </c>
      <c r="FL176" s="139" t="str">
        <f t="shared" si="454"/>
        <v>XG-PON ONU BOSA (10G/1G or 2.5G)</v>
      </c>
      <c r="FM176" s="233">
        <f t="shared" si="369"/>
        <v>0</v>
      </c>
      <c r="FN176" s="233">
        <f t="shared" si="370"/>
        <v>0</v>
      </c>
      <c r="FO176" s="233">
        <f t="shared" si="371"/>
        <v>0</v>
      </c>
      <c r="FP176" s="233">
        <f t="shared" si="372"/>
        <v>0</v>
      </c>
      <c r="FQ176" s="233">
        <f t="shared" si="373"/>
        <v>0</v>
      </c>
      <c r="FR176" s="233">
        <f t="shared" si="374"/>
        <v>0</v>
      </c>
      <c r="FS176" s="233">
        <f t="shared" si="375"/>
        <v>0</v>
      </c>
      <c r="FT176" s="233">
        <f t="shared" si="376"/>
        <v>0</v>
      </c>
      <c r="FU176" s="233">
        <f t="shared" si="377"/>
        <v>0</v>
      </c>
      <c r="FV176" s="233">
        <f t="shared" si="378"/>
        <v>0</v>
      </c>
      <c r="FW176" s="233">
        <f t="shared" si="379"/>
        <v>0</v>
      </c>
      <c r="FY176" s="139" t="str">
        <f t="shared" si="455"/>
        <v>XG-PON ONU BOSA (10G/1G or 2.5G)</v>
      </c>
      <c r="FZ176" s="233">
        <f t="shared" si="380"/>
        <v>0</v>
      </c>
      <c r="GA176" s="233">
        <f t="shared" si="381"/>
        <v>0</v>
      </c>
      <c r="GB176" s="233">
        <f t="shared" si="382"/>
        <v>0</v>
      </c>
      <c r="GC176" s="233">
        <f t="shared" si="383"/>
        <v>0</v>
      </c>
      <c r="GD176" s="233">
        <f t="shared" si="384"/>
        <v>0</v>
      </c>
      <c r="GE176" s="233">
        <f t="shared" si="385"/>
        <v>0</v>
      </c>
      <c r="GF176" s="233">
        <f t="shared" si="386"/>
        <v>0</v>
      </c>
      <c r="GG176" s="233">
        <f t="shared" si="387"/>
        <v>0</v>
      </c>
      <c r="GH176" s="233">
        <f t="shared" si="388"/>
        <v>0</v>
      </c>
      <c r="GI176" s="233">
        <f t="shared" si="389"/>
        <v>0</v>
      </c>
      <c r="GJ176" s="233">
        <f t="shared" si="390"/>
        <v>0</v>
      </c>
      <c r="GL176" s="139" t="str">
        <f t="shared" si="456"/>
        <v>XG-PON ONU BOSA (10G/1G or 2.5G)</v>
      </c>
      <c r="GM176" s="310">
        <f t="shared" si="391"/>
        <v>0</v>
      </c>
      <c r="GN176" s="310">
        <f t="shared" si="392"/>
        <v>0</v>
      </c>
      <c r="GO176" s="310">
        <f t="shared" si="393"/>
        <v>0</v>
      </c>
      <c r="GP176" s="310">
        <f t="shared" si="394"/>
        <v>0</v>
      </c>
      <c r="GQ176" s="310">
        <f t="shared" si="395"/>
        <v>0</v>
      </c>
      <c r="GR176" s="310">
        <f t="shared" si="396"/>
        <v>0</v>
      </c>
      <c r="GS176" s="310">
        <f t="shared" si="397"/>
        <v>0</v>
      </c>
      <c r="GT176" s="310">
        <f t="shared" si="398"/>
        <v>0</v>
      </c>
      <c r="GU176" s="310">
        <f t="shared" si="399"/>
        <v>0</v>
      </c>
      <c r="GV176" s="310">
        <f t="shared" si="400"/>
        <v>0</v>
      </c>
      <c r="GW176" s="310">
        <f t="shared" si="401"/>
        <v>0</v>
      </c>
      <c r="GY176" s="139" t="str">
        <f t="shared" si="402"/>
        <v>XG-PON ONU BOSA (10G/1G or 2.5G)</v>
      </c>
      <c r="GZ176" s="310" t="str">
        <f>IF(EZ176=0,"",($HE$5*10^-6*FTTX!P158*'Lenses &amp; detectors'!EZ176))</f>
        <v/>
      </c>
      <c r="HA176" s="310" t="str">
        <f>IF(FA176=0,"",($HE$5*10^-6*FTTX!Q158*'Lenses &amp; detectors'!FA176))</f>
        <v/>
      </c>
      <c r="HB176" s="310" t="str">
        <f>IF(FB176=0,"",($HE$5*10^-6*FTTX!R158*'Lenses &amp; detectors'!FB176))</f>
        <v/>
      </c>
      <c r="HC176" s="310" t="str">
        <f>IF(FC176=0,"",($HE$5*10^-6*FTTX!S158*'Lenses &amp; detectors'!FC176))</f>
        <v/>
      </c>
      <c r="HD176" s="310" t="str">
        <f>IF(FD176=0,"",($HE$5*10^-6*FTTX!T158*'Lenses &amp; detectors'!FD176))</f>
        <v/>
      </c>
      <c r="HE176" s="310" t="str">
        <f>IF(FE176=0,"",($HE$5*10^-6*FTTX!U158*'Lenses &amp; detectors'!FE176))</f>
        <v/>
      </c>
      <c r="HF176" s="310" t="str">
        <f>IF(FF176=0,"",($HE$5*10^-6*FTTX!V158*'Lenses &amp; detectors'!FF176))</f>
        <v/>
      </c>
      <c r="HG176" s="310" t="str">
        <f>IF(FG176=0,"",($HE$5*10^-6*FTTX!W158*'Lenses &amp; detectors'!FG176))</f>
        <v/>
      </c>
      <c r="HH176" s="310" t="str">
        <f>IF(FH176=0,"",($HE$5*10^-6*FTTX!X158*'Lenses &amp; detectors'!FH176))</f>
        <v/>
      </c>
      <c r="HI176" s="310" t="str">
        <f>IF(FI176=0,"",($HE$5*10^-6*FTTX!Y158*'Lenses &amp; detectors'!FI176))</f>
        <v/>
      </c>
      <c r="HJ176" s="310" t="str">
        <f>IF(FJ176=0,"",($HE$5*10^-6*FTTX!Z158*'Lenses &amp; detectors'!FJ176))</f>
        <v/>
      </c>
      <c r="HL176" s="139" t="str">
        <f t="shared" si="403"/>
        <v>XG-PON ONU BOSA (10G/1G or 2.5G)</v>
      </c>
      <c r="HM176" s="233" t="str">
        <f t="shared" si="404"/>
        <v/>
      </c>
      <c r="HN176" s="233" t="str">
        <f t="shared" si="405"/>
        <v/>
      </c>
      <c r="HO176" s="233" t="str">
        <f t="shared" si="406"/>
        <v/>
      </c>
      <c r="HP176" s="233" t="str">
        <f t="shared" si="407"/>
        <v/>
      </c>
      <c r="HQ176" s="233" t="str">
        <f t="shared" si="408"/>
        <v/>
      </c>
      <c r="HR176" s="233" t="str">
        <f t="shared" si="409"/>
        <v/>
      </c>
      <c r="HS176" s="233" t="str">
        <f t="shared" si="410"/>
        <v/>
      </c>
      <c r="HT176" s="233" t="str">
        <f t="shared" si="411"/>
        <v/>
      </c>
      <c r="HU176" s="233" t="str">
        <f t="shared" si="412"/>
        <v/>
      </c>
      <c r="HV176" s="233" t="str">
        <f t="shared" si="413"/>
        <v/>
      </c>
      <c r="HW176" s="233" t="str">
        <f t="shared" si="414"/>
        <v/>
      </c>
      <c r="HY176" s="139" t="str">
        <f t="shared" si="415"/>
        <v>XG-PON ONU BOSA (10G/1G or 2.5G)</v>
      </c>
      <c r="HZ176" s="233" t="str">
        <f t="shared" si="416"/>
        <v/>
      </c>
      <c r="IA176" s="233" t="str">
        <f t="shared" si="417"/>
        <v/>
      </c>
      <c r="IB176" s="233" t="str">
        <f t="shared" si="418"/>
        <v/>
      </c>
      <c r="IC176" s="233" t="str">
        <f t="shared" si="419"/>
        <v/>
      </c>
      <c r="ID176" s="233" t="str">
        <f t="shared" si="420"/>
        <v/>
      </c>
      <c r="IE176" s="233" t="str">
        <f t="shared" si="421"/>
        <v/>
      </c>
      <c r="IF176" s="233" t="str">
        <f t="shared" si="422"/>
        <v/>
      </c>
      <c r="IG176" s="233" t="str">
        <f t="shared" si="423"/>
        <v/>
      </c>
      <c r="IH176" s="233" t="str">
        <f t="shared" si="424"/>
        <v/>
      </c>
      <c r="II176" s="233" t="str">
        <f t="shared" si="425"/>
        <v/>
      </c>
      <c r="IJ176" s="233" t="str">
        <f t="shared" si="426"/>
        <v/>
      </c>
      <c r="IL176" s="139" t="str">
        <f t="shared" si="427"/>
        <v>XG-PON ONU BOSA (10G/1G or 2.5G)</v>
      </c>
      <c r="IM176" s="233" t="str">
        <f t="shared" si="428"/>
        <v/>
      </c>
      <c r="IN176" s="233" t="str">
        <f t="shared" si="429"/>
        <v/>
      </c>
      <c r="IO176" s="233" t="str">
        <f t="shared" si="430"/>
        <v/>
      </c>
      <c r="IP176" s="233" t="str">
        <f t="shared" si="431"/>
        <v/>
      </c>
      <c r="IQ176" s="233" t="str">
        <f t="shared" si="432"/>
        <v/>
      </c>
      <c r="IR176" s="233" t="str">
        <f t="shared" si="433"/>
        <v/>
      </c>
      <c r="IS176" s="233" t="str">
        <f t="shared" si="434"/>
        <v/>
      </c>
      <c r="IT176" s="233" t="str">
        <f t="shared" si="435"/>
        <v/>
      </c>
      <c r="IU176" s="233" t="str">
        <f t="shared" si="436"/>
        <v/>
      </c>
      <c r="IV176" s="233" t="str">
        <f t="shared" si="437"/>
        <v/>
      </c>
      <c r="IW176" s="233" t="str">
        <f t="shared" si="438"/>
        <v/>
      </c>
      <c r="IY176" s="139" t="str">
        <f t="shared" si="439"/>
        <v>XG-PON ONU BOSA (10G/1G or 2.5G)</v>
      </c>
      <c r="IZ176" s="233" t="str">
        <f t="shared" si="440"/>
        <v/>
      </c>
      <c r="JA176" s="233" t="str">
        <f t="shared" si="441"/>
        <v/>
      </c>
      <c r="JB176" s="233" t="str">
        <f t="shared" si="442"/>
        <v/>
      </c>
      <c r="JC176" s="233" t="str">
        <f t="shared" si="443"/>
        <v/>
      </c>
      <c r="JD176" s="233" t="str">
        <f t="shared" si="444"/>
        <v/>
      </c>
      <c r="JE176" s="233" t="str">
        <f t="shared" si="445"/>
        <v/>
      </c>
      <c r="JF176" s="233" t="str">
        <f t="shared" si="446"/>
        <v/>
      </c>
      <c r="JG176" s="233" t="str">
        <f t="shared" si="447"/>
        <v/>
      </c>
      <c r="JH176" s="233" t="str">
        <f t="shared" si="448"/>
        <v/>
      </c>
      <c r="JI176" s="233" t="str">
        <f t="shared" si="449"/>
        <v/>
      </c>
      <c r="JJ176" s="233" t="str">
        <f t="shared" si="450"/>
        <v/>
      </c>
    </row>
    <row r="177" spans="1:270">
      <c r="A177" s="218" t="s">
        <v>117</v>
      </c>
      <c r="B177" s="139" t="str">
        <f>'DML EML split'!B177</f>
        <v>XGS-PON ONU transceiver (10G/10G)</v>
      </c>
      <c r="C177" s="210">
        <f>FTTX!C64</f>
        <v>0</v>
      </c>
      <c r="D177" s="210">
        <f>FTTX!D64</f>
        <v>0</v>
      </c>
      <c r="E177" s="210">
        <f>FTTX!E64</f>
        <v>0</v>
      </c>
      <c r="F177" s="210">
        <f>FTTX!F64</f>
        <v>0</v>
      </c>
      <c r="G177" s="210">
        <f>FTTX!G64</f>
        <v>0</v>
      </c>
      <c r="H177" s="210">
        <f>FTTX!H64</f>
        <v>0</v>
      </c>
      <c r="I177" s="210">
        <f>FTTX!I64</f>
        <v>0</v>
      </c>
      <c r="J177" s="210">
        <f>FTTX!J64</f>
        <v>0</v>
      </c>
      <c r="K177" s="210">
        <f>FTTX!K64</f>
        <v>0</v>
      </c>
      <c r="L177" s="210">
        <f>FTTX!L64</f>
        <v>0</v>
      </c>
      <c r="M177" s="210">
        <f>FTTX!M64</f>
        <v>0</v>
      </c>
      <c r="O177" s="139" t="str">
        <f t="shared" si="329"/>
        <v>XGS-PON ONU transceiver (10G/10G)</v>
      </c>
      <c r="P177" s="210">
        <f>FTTX!C87</f>
        <v>850232</v>
      </c>
      <c r="Q177" s="210">
        <f>FTTX!D87</f>
        <v>520386.57446808508</v>
      </c>
      <c r="R177" s="210">
        <f>FTTX!E87</f>
        <v>0</v>
      </c>
      <c r="S177" s="210">
        <f>FTTX!F87</f>
        <v>0</v>
      </c>
      <c r="T177" s="210">
        <f>FTTX!G87</f>
        <v>0</v>
      </c>
      <c r="U177" s="210">
        <f>FTTX!H87</f>
        <v>0</v>
      </c>
      <c r="V177" s="210">
        <f>FTTX!I87</f>
        <v>0</v>
      </c>
      <c r="W177" s="210">
        <f>FTTX!J87</f>
        <v>0</v>
      </c>
      <c r="X177" s="210">
        <f>FTTX!K87</f>
        <v>0</v>
      </c>
      <c r="Y177" s="210">
        <f>FTTX!L87</f>
        <v>0</v>
      </c>
      <c r="Z177" s="210">
        <f>FTTX!M87</f>
        <v>0</v>
      </c>
      <c r="AB177" s="139" t="str">
        <f t="shared" si="330"/>
        <v>XGS-PON ONU transceiver (10G/10G)</v>
      </c>
      <c r="AC177" s="210">
        <f>FTTX!C41</f>
        <v>0</v>
      </c>
      <c r="AD177" s="210">
        <f>FTTX!D41</f>
        <v>0</v>
      </c>
      <c r="AE177" s="210">
        <f>FTTX!E41</f>
        <v>0</v>
      </c>
      <c r="AF177" s="210">
        <f>FTTX!F41</f>
        <v>0</v>
      </c>
      <c r="AG177" s="210">
        <f>FTTX!G41</f>
        <v>0</v>
      </c>
      <c r="AH177" s="210">
        <f>FTTX!H41</f>
        <v>0</v>
      </c>
      <c r="AI177" s="210">
        <f>FTTX!I41</f>
        <v>0</v>
      </c>
      <c r="AJ177" s="210">
        <f>FTTX!J41</f>
        <v>0</v>
      </c>
      <c r="AK177" s="210">
        <f>FTTX!K41</f>
        <v>0</v>
      </c>
      <c r="AL177" s="210">
        <f>FTTX!L41</f>
        <v>0</v>
      </c>
      <c r="AM177" s="210">
        <f>FTTX!M41</f>
        <v>0</v>
      </c>
      <c r="AO177" s="139" t="str">
        <f t="shared" si="331"/>
        <v>XGS-PON ONU transceiver (10G/10G)</v>
      </c>
      <c r="AP177" s="210">
        <f>FTTX!C110</f>
        <v>0</v>
      </c>
      <c r="AQ177" s="210">
        <f>FTTX!D110</f>
        <v>0</v>
      </c>
      <c r="AR177" s="210">
        <f>FTTX!E110</f>
        <v>0</v>
      </c>
      <c r="AS177" s="210">
        <f>FTTX!F110</f>
        <v>0</v>
      </c>
      <c r="AT177" s="210">
        <f>FTTX!G110</f>
        <v>0</v>
      </c>
      <c r="AU177" s="210">
        <f>FTTX!H110</f>
        <v>0</v>
      </c>
      <c r="AV177" s="210">
        <f>FTTX!I110</f>
        <v>0</v>
      </c>
      <c r="AW177" s="210">
        <f>FTTX!J110</f>
        <v>0</v>
      </c>
      <c r="AX177" s="210">
        <f>FTTX!K110</f>
        <v>0</v>
      </c>
      <c r="AY177" s="210">
        <f>FTTX!L110</f>
        <v>0</v>
      </c>
      <c r="AZ177" s="210">
        <f>FTTX!M110</f>
        <v>0</v>
      </c>
      <c r="BB177" s="139" t="str">
        <f t="shared" si="332"/>
        <v>XGS-PON ONU transceiver (10G/10G)</v>
      </c>
      <c r="BC177" s="210">
        <f>FTTX!C133</f>
        <v>0</v>
      </c>
      <c r="BD177" s="210">
        <f>FTTX!D133</f>
        <v>0</v>
      </c>
      <c r="BE177" s="210">
        <f>FTTX!E133</f>
        <v>0</v>
      </c>
      <c r="BF177" s="210">
        <f>FTTX!F133</f>
        <v>0</v>
      </c>
      <c r="BG177" s="210">
        <f>FTTX!G133</f>
        <v>0</v>
      </c>
      <c r="BH177" s="210">
        <f>FTTX!H133</f>
        <v>0</v>
      </c>
      <c r="BI177" s="210">
        <f>FTTX!I133</f>
        <v>0</v>
      </c>
      <c r="BJ177" s="210">
        <f>FTTX!J133</f>
        <v>0</v>
      </c>
      <c r="BK177" s="210">
        <f>FTTX!K133</f>
        <v>0</v>
      </c>
      <c r="BL177" s="210">
        <f>FTTX!L133</f>
        <v>0</v>
      </c>
      <c r="BM177" s="210">
        <f>FTTX!M133</f>
        <v>0</v>
      </c>
      <c r="BO177" s="139" t="str">
        <f t="shared" si="333"/>
        <v>XGS-PON ONU transceiver (10G/10G)</v>
      </c>
      <c r="BP177" s="272"/>
      <c r="BQ177" s="272"/>
      <c r="BR177" s="272"/>
      <c r="BS177" s="272"/>
      <c r="BT177" s="272"/>
      <c r="BU177" s="272"/>
      <c r="BV177" s="272"/>
      <c r="BW177" s="272"/>
      <c r="BX177" s="272"/>
      <c r="BY177" s="272"/>
      <c r="BZ177" s="272"/>
      <c r="CB177" s="139" t="str">
        <f t="shared" si="334"/>
        <v>XGS-PON ONU transceiver (10G/10G)</v>
      </c>
      <c r="CC177" s="272"/>
      <c r="CD177" s="272"/>
      <c r="CE177" s="272"/>
      <c r="CF177" s="272"/>
      <c r="CG177" s="272"/>
      <c r="CH177" s="272"/>
      <c r="CI177" s="272"/>
      <c r="CJ177" s="272"/>
      <c r="CK177" s="272"/>
      <c r="CL177" s="272"/>
      <c r="CM177" s="272"/>
      <c r="CN177" s="214"/>
      <c r="CP177" s="270"/>
      <c r="CQ177" s="270"/>
      <c r="CR177" s="301"/>
      <c r="CS177" s="293">
        <v>1</v>
      </c>
      <c r="CT177" s="265">
        <v>1</v>
      </c>
      <c r="CU177" s="300">
        <v>1</v>
      </c>
      <c r="CV177" s="295"/>
      <c r="CW177" s="270"/>
      <c r="CX177" s="278"/>
      <c r="CY177" s="284"/>
      <c r="CZ177" s="270"/>
      <c r="DA177" s="278"/>
      <c r="DB177" s="284"/>
      <c r="DC177" s="270"/>
      <c r="DD177" s="301"/>
      <c r="DE177" s="295"/>
      <c r="DF177" s="270"/>
      <c r="DG177" s="278"/>
      <c r="DH177" s="284"/>
      <c r="DI177" s="270"/>
      <c r="DJ177" s="270"/>
      <c r="DL177" s="139" t="str">
        <f t="shared" si="451"/>
        <v>XGS-PON ONU transceiver (10G/10G)</v>
      </c>
      <c r="DM177" s="210">
        <f t="shared" si="335"/>
        <v>850232</v>
      </c>
      <c r="DN177" s="210">
        <f t="shared" si="336"/>
        <v>520386.57446808508</v>
      </c>
      <c r="DO177" s="210">
        <f t="shared" si="337"/>
        <v>0</v>
      </c>
      <c r="DP177" s="210">
        <f t="shared" si="338"/>
        <v>0</v>
      </c>
      <c r="DQ177" s="210">
        <f t="shared" si="339"/>
        <v>0</v>
      </c>
      <c r="DR177" s="210">
        <f t="shared" si="340"/>
        <v>0</v>
      </c>
      <c r="DS177" s="210">
        <f t="shared" si="341"/>
        <v>0</v>
      </c>
      <c r="DT177" s="210">
        <f t="shared" si="342"/>
        <v>0</v>
      </c>
      <c r="DU177" s="210">
        <f t="shared" si="343"/>
        <v>0</v>
      </c>
      <c r="DV177" s="210">
        <f t="shared" si="344"/>
        <v>0</v>
      </c>
      <c r="DW177" s="210">
        <f t="shared" si="345"/>
        <v>0</v>
      </c>
      <c r="DY177" s="139" t="str">
        <f t="shared" si="452"/>
        <v>XGS-PON ONU transceiver (10G/10G)</v>
      </c>
      <c r="DZ177" s="210">
        <f t="shared" si="346"/>
        <v>0</v>
      </c>
      <c r="EA177" s="210">
        <f t="shared" si="347"/>
        <v>0</v>
      </c>
      <c r="EB177" s="210">
        <f t="shared" si="348"/>
        <v>0</v>
      </c>
      <c r="EC177" s="210">
        <f t="shared" si="349"/>
        <v>0</v>
      </c>
      <c r="ED177" s="210">
        <f t="shared" si="350"/>
        <v>0</v>
      </c>
      <c r="EE177" s="210">
        <f t="shared" si="351"/>
        <v>0</v>
      </c>
      <c r="EF177" s="210">
        <f t="shared" si="352"/>
        <v>0</v>
      </c>
      <c r="EG177" s="210">
        <f t="shared" si="353"/>
        <v>0</v>
      </c>
      <c r="EH177" s="210">
        <f t="shared" si="354"/>
        <v>0</v>
      </c>
      <c r="EI177" s="210">
        <f t="shared" si="355"/>
        <v>0</v>
      </c>
      <c r="EJ177" s="210">
        <f t="shared" si="356"/>
        <v>0</v>
      </c>
      <c r="EL177" s="139" t="str">
        <f t="shared" si="453"/>
        <v>XGS-PON ONU transceiver (10G/10G)</v>
      </c>
      <c r="EM177" s="210">
        <f t="shared" si="357"/>
        <v>850232</v>
      </c>
      <c r="EN177" s="210">
        <f t="shared" si="358"/>
        <v>520386.57446808508</v>
      </c>
      <c r="EO177" s="210">
        <f t="shared" si="359"/>
        <v>0</v>
      </c>
      <c r="EP177" s="210">
        <f t="shared" si="360"/>
        <v>0</v>
      </c>
      <c r="EQ177" s="210">
        <f t="shared" si="361"/>
        <v>0</v>
      </c>
      <c r="ER177" s="210">
        <f t="shared" si="362"/>
        <v>0</v>
      </c>
      <c r="ES177" s="210">
        <f t="shared" si="363"/>
        <v>0</v>
      </c>
      <c r="ET177" s="210">
        <f t="shared" si="364"/>
        <v>0</v>
      </c>
      <c r="EU177" s="210">
        <f t="shared" si="365"/>
        <v>0</v>
      </c>
      <c r="EV177" s="210">
        <f t="shared" si="366"/>
        <v>0</v>
      </c>
      <c r="EW177" s="210">
        <f t="shared" si="367"/>
        <v>0</v>
      </c>
      <c r="EY177" s="139" t="str">
        <f t="shared" si="368"/>
        <v>XGS-PON ONU transceiver (10G/10G)</v>
      </c>
      <c r="EZ177" s="210">
        <f t="shared" si="457"/>
        <v>850232</v>
      </c>
      <c r="FA177" s="210">
        <f t="shared" si="458"/>
        <v>520386.57446808508</v>
      </c>
      <c r="FB177" s="210">
        <f t="shared" si="459"/>
        <v>0</v>
      </c>
      <c r="FC177" s="210">
        <f t="shared" si="460"/>
        <v>0</v>
      </c>
      <c r="FD177" s="210">
        <f t="shared" si="461"/>
        <v>0</v>
      </c>
      <c r="FE177" s="210">
        <f t="shared" si="462"/>
        <v>0</v>
      </c>
      <c r="FF177" s="210">
        <f t="shared" si="463"/>
        <v>0</v>
      </c>
      <c r="FG177" s="210">
        <f t="shared" si="464"/>
        <v>0</v>
      </c>
      <c r="FH177" s="210">
        <f t="shared" si="465"/>
        <v>0</v>
      </c>
      <c r="FI177" s="210">
        <f t="shared" si="466"/>
        <v>0</v>
      </c>
      <c r="FJ177" s="210">
        <f t="shared" si="467"/>
        <v>0</v>
      </c>
      <c r="FL177" s="139" t="str">
        <f t="shared" si="454"/>
        <v>XGS-PON ONU transceiver (10G/10G)</v>
      </c>
      <c r="FM177" s="233">
        <f t="shared" si="369"/>
        <v>2.5506959999999999</v>
      </c>
      <c r="FN177" s="233">
        <f t="shared" si="370"/>
        <v>1.5611597234042551</v>
      </c>
      <c r="FO177" s="233">
        <f t="shared" si="371"/>
        <v>0</v>
      </c>
      <c r="FP177" s="233">
        <f t="shared" si="372"/>
        <v>0</v>
      </c>
      <c r="FQ177" s="233">
        <f t="shared" si="373"/>
        <v>0</v>
      </c>
      <c r="FR177" s="233">
        <f t="shared" si="374"/>
        <v>0</v>
      </c>
      <c r="FS177" s="233">
        <f t="shared" si="375"/>
        <v>0</v>
      </c>
      <c r="FT177" s="233">
        <f t="shared" si="376"/>
        <v>0</v>
      </c>
      <c r="FU177" s="233">
        <f t="shared" si="377"/>
        <v>0</v>
      </c>
      <c r="FV177" s="233">
        <f t="shared" si="378"/>
        <v>0</v>
      </c>
      <c r="FW177" s="233">
        <f t="shared" si="379"/>
        <v>0</v>
      </c>
      <c r="FY177" s="139" t="str">
        <f t="shared" si="455"/>
        <v>XGS-PON ONU transceiver (10G/10G)</v>
      </c>
      <c r="FZ177" s="233">
        <f t="shared" si="380"/>
        <v>0</v>
      </c>
      <c r="GA177" s="233">
        <f t="shared" si="381"/>
        <v>0</v>
      </c>
      <c r="GB177" s="233">
        <f t="shared" si="382"/>
        <v>0</v>
      </c>
      <c r="GC177" s="233">
        <f t="shared" si="383"/>
        <v>0</v>
      </c>
      <c r="GD177" s="233">
        <f t="shared" si="384"/>
        <v>0</v>
      </c>
      <c r="GE177" s="233">
        <f t="shared" si="385"/>
        <v>0</v>
      </c>
      <c r="GF177" s="233">
        <f t="shared" si="386"/>
        <v>0</v>
      </c>
      <c r="GG177" s="233">
        <f t="shared" si="387"/>
        <v>0</v>
      </c>
      <c r="GH177" s="233">
        <f t="shared" si="388"/>
        <v>0</v>
      </c>
      <c r="GI177" s="233">
        <f t="shared" si="389"/>
        <v>0</v>
      </c>
      <c r="GJ177" s="233">
        <f t="shared" si="390"/>
        <v>0</v>
      </c>
      <c r="GL177" s="139" t="str">
        <f t="shared" si="456"/>
        <v>XGS-PON ONU transceiver (10G/10G)</v>
      </c>
      <c r="GM177" s="310">
        <f t="shared" si="391"/>
        <v>4.2511599999999996</v>
      </c>
      <c r="GN177" s="310">
        <f t="shared" si="392"/>
        <v>2.6019328723404254</v>
      </c>
      <c r="GO177" s="310">
        <f t="shared" si="393"/>
        <v>0</v>
      </c>
      <c r="GP177" s="310">
        <f t="shared" si="394"/>
        <v>0</v>
      </c>
      <c r="GQ177" s="310">
        <f t="shared" si="395"/>
        <v>0</v>
      </c>
      <c r="GR177" s="310">
        <f t="shared" si="396"/>
        <v>0</v>
      </c>
      <c r="GS177" s="310">
        <f t="shared" si="397"/>
        <v>0</v>
      </c>
      <c r="GT177" s="310">
        <f t="shared" si="398"/>
        <v>0</v>
      </c>
      <c r="GU177" s="310">
        <f t="shared" si="399"/>
        <v>0</v>
      </c>
      <c r="GV177" s="310">
        <f t="shared" si="400"/>
        <v>0</v>
      </c>
      <c r="GW177" s="310">
        <f t="shared" si="401"/>
        <v>0</v>
      </c>
      <c r="GY177" s="139" t="str">
        <f t="shared" si="402"/>
        <v>XGS-PON ONU transceiver (10G/10G)</v>
      </c>
      <c r="GZ177" s="310">
        <f>IF(EZ177=0,"",($HE$5*10^-6*FTTX!P159*'Lenses &amp; detectors'!EZ177))</f>
        <v>3.1883699999999999</v>
      </c>
      <c r="HA177" s="310">
        <f>IF(FA177=0,"",($HE$5*10^-6*FTTX!Q159*'Lenses &amp; detectors'!FA177))</f>
        <v>1.8733916680851062</v>
      </c>
      <c r="HB177" s="310" t="str">
        <f>IF(FB177=0,"",($HE$5*10^-6*FTTX!R159*'Lenses &amp; detectors'!FB177))</f>
        <v/>
      </c>
      <c r="HC177" s="310" t="str">
        <f>IF(FC177=0,"",($HE$5*10^-6*FTTX!S159*'Lenses &amp; detectors'!FC177))</f>
        <v/>
      </c>
      <c r="HD177" s="310" t="str">
        <f>IF(FD177=0,"",($HE$5*10^-6*FTTX!T159*'Lenses &amp; detectors'!FD177))</f>
        <v/>
      </c>
      <c r="HE177" s="310" t="str">
        <f>IF(FE177=0,"",($HE$5*10^-6*FTTX!U159*'Lenses &amp; detectors'!FE177))</f>
        <v/>
      </c>
      <c r="HF177" s="310" t="str">
        <f>IF(FF177=0,"",($HE$5*10^-6*FTTX!V159*'Lenses &amp; detectors'!FF177))</f>
        <v/>
      </c>
      <c r="HG177" s="310" t="str">
        <f>IF(FG177=0,"",($HE$5*10^-6*FTTX!W159*'Lenses &amp; detectors'!FG177))</f>
        <v/>
      </c>
      <c r="HH177" s="310" t="str">
        <f>IF(FH177=0,"",($HE$5*10^-6*FTTX!X159*'Lenses &amp; detectors'!FH177))</f>
        <v/>
      </c>
      <c r="HI177" s="310" t="str">
        <f>IF(FI177=0,"",($HE$5*10^-6*FTTX!Y159*'Lenses &amp; detectors'!FI177))</f>
        <v/>
      </c>
      <c r="HJ177" s="310" t="str">
        <f>IF(FJ177=0,"",($HE$5*10^-6*FTTX!Z159*'Lenses &amp; detectors'!FJ177))</f>
        <v/>
      </c>
      <c r="HL177" s="139" t="str">
        <f t="shared" si="403"/>
        <v>XGS-PON ONU transceiver (10G/10G)</v>
      </c>
      <c r="HM177" s="233">
        <f t="shared" si="404"/>
        <v>3</v>
      </c>
      <c r="HN177" s="233">
        <f t="shared" si="405"/>
        <v>3</v>
      </c>
      <c r="HO177" s="233" t="str">
        <f t="shared" si="406"/>
        <v/>
      </c>
      <c r="HP177" s="233" t="str">
        <f t="shared" si="407"/>
        <v/>
      </c>
      <c r="HQ177" s="233" t="str">
        <f t="shared" si="408"/>
        <v/>
      </c>
      <c r="HR177" s="233" t="str">
        <f t="shared" si="409"/>
        <v/>
      </c>
      <c r="HS177" s="233" t="str">
        <f t="shared" si="410"/>
        <v/>
      </c>
      <c r="HT177" s="233" t="str">
        <f t="shared" si="411"/>
        <v/>
      </c>
      <c r="HU177" s="233" t="str">
        <f t="shared" si="412"/>
        <v/>
      </c>
      <c r="HV177" s="233" t="str">
        <f t="shared" si="413"/>
        <v/>
      </c>
      <c r="HW177" s="233" t="str">
        <f t="shared" si="414"/>
        <v/>
      </c>
      <c r="HY177" s="139" t="str">
        <f t="shared" si="415"/>
        <v>XGS-PON ONU transceiver (10G/10G)</v>
      </c>
      <c r="HZ177" s="233" t="str">
        <f t="shared" si="416"/>
        <v/>
      </c>
      <c r="IA177" s="233" t="str">
        <f t="shared" si="417"/>
        <v/>
      </c>
      <c r="IB177" s="233" t="str">
        <f t="shared" si="418"/>
        <v/>
      </c>
      <c r="IC177" s="233" t="str">
        <f t="shared" si="419"/>
        <v/>
      </c>
      <c r="ID177" s="233" t="str">
        <f t="shared" si="420"/>
        <v/>
      </c>
      <c r="IE177" s="233" t="str">
        <f t="shared" si="421"/>
        <v/>
      </c>
      <c r="IF177" s="233" t="str">
        <f t="shared" si="422"/>
        <v/>
      </c>
      <c r="IG177" s="233" t="str">
        <f t="shared" si="423"/>
        <v/>
      </c>
      <c r="IH177" s="233" t="str">
        <f t="shared" si="424"/>
        <v/>
      </c>
      <c r="II177" s="233" t="str">
        <f t="shared" si="425"/>
        <v/>
      </c>
      <c r="IJ177" s="233" t="str">
        <f t="shared" si="426"/>
        <v/>
      </c>
      <c r="IL177" s="139" t="str">
        <f t="shared" si="427"/>
        <v>XGS-PON ONU transceiver (10G/10G)</v>
      </c>
      <c r="IM177" s="233">
        <f t="shared" si="428"/>
        <v>5</v>
      </c>
      <c r="IN177" s="233">
        <f t="shared" si="429"/>
        <v>5</v>
      </c>
      <c r="IO177" s="233" t="str">
        <f t="shared" si="430"/>
        <v/>
      </c>
      <c r="IP177" s="233" t="str">
        <f t="shared" si="431"/>
        <v/>
      </c>
      <c r="IQ177" s="233" t="str">
        <f t="shared" si="432"/>
        <v/>
      </c>
      <c r="IR177" s="233" t="str">
        <f t="shared" si="433"/>
        <v/>
      </c>
      <c r="IS177" s="233" t="str">
        <f t="shared" si="434"/>
        <v/>
      </c>
      <c r="IT177" s="233" t="str">
        <f t="shared" si="435"/>
        <v/>
      </c>
      <c r="IU177" s="233" t="str">
        <f t="shared" si="436"/>
        <v/>
      </c>
      <c r="IV177" s="233" t="str">
        <f t="shared" si="437"/>
        <v/>
      </c>
      <c r="IW177" s="233" t="str">
        <f t="shared" si="438"/>
        <v/>
      </c>
      <c r="IY177" s="139" t="str">
        <f t="shared" si="439"/>
        <v>XGS-PON ONU transceiver (10G/10G)</v>
      </c>
      <c r="IZ177" s="233">
        <f t="shared" si="440"/>
        <v>3.75</v>
      </c>
      <c r="JA177" s="233">
        <f t="shared" si="441"/>
        <v>3.5999999999999996</v>
      </c>
      <c r="JB177" s="233" t="str">
        <f t="shared" si="442"/>
        <v/>
      </c>
      <c r="JC177" s="233" t="str">
        <f t="shared" si="443"/>
        <v/>
      </c>
      <c r="JD177" s="233" t="str">
        <f t="shared" si="444"/>
        <v/>
      </c>
      <c r="JE177" s="233" t="str">
        <f t="shared" si="445"/>
        <v/>
      </c>
      <c r="JF177" s="233" t="str">
        <f t="shared" si="446"/>
        <v/>
      </c>
      <c r="JG177" s="233" t="str">
        <f t="shared" si="447"/>
        <v/>
      </c>
      <c r="JH177" s="233" t="str">
        <f t="shared" si="448"/>
        <v/>
      </c>
      <c r="JI177" s="233" t="str">
        <f t="shared" si="449"/>
        <v/>
      </c>
      <c r="JJ177" s="233" t="str">
        <f t="shared" si="450"/>
        <v/>
      </c>
    </row>
    <row r="178" spans="1:270">
      <c r="A178" s="218" t="s">
        <v>117</v>
      </c>
      <c r="B178" s="139" t="str">
        <f>'DML EML split'!B178</f>
        <v>XGS-PON ONU BOSA (10G/10G)</v>
      </c>
      <c r="C178" s="210">
        <f>FTTX!C65</f>
        <v>0</v>
      </c>
      <c r="D178" s="210">
        <f>FTTX!D65</f>
        <v>0</v>
      </c>
      <c r="E178" s="210">
        <f>FTTX!E65</f>
        <v>0</v>
      </c>
      <c r="F178" s="210">
        <f>FTTX!F65</f>
        <v>0</v>
      </c>
      <c r="G178" s="210">
        <f>FTTX!G65</f>
        <v>0</v>
      </c>
      <c r="H178" s="210">
        <f>FTTX!H65</f>
        <v>0</v>
      </c>
      <c r="I178" s="210">
        <f>FTTX!I65</f>
        <v>0</v>
      </c>
      <c r="J178" s="210">
        <f>FTTX!J65</f>
        <v>0</v>
      </c>
      <c r="K178" s="210">
        <f>FTTX!K65</f>
        <v>0</v>
      </c>
      <c r="L178" s="210">
        <f>FTTX!L65</f>
        <v>0</v>
      </c>
      <c r="M178" s="210">
        <f>FTTX!M65</f>
        <v>0</v>
      </c>
      <c r="O178" s="139" t="str">
        <f t="shared" si="329"/>
        <v>XGS-PON ONU BOSA (10G/10G)</v>
      </c>
      <c r="P178" s="210">
        <f>FTTX!C88</f>
        <v>0</v>
      </c>
      <c r="Q178" s="210">
        <f>FTTX!D88</f>
        <v>0</v>
      </c>
      <c r="R178" s="210">
        <f>FTTX!E88</f>
        <v>0</v>
      </c>
      <c r="S178" s="210">
        <f>FTTX!F88</f>
        <v>0</v>
      </c>
      <c r="T178" s="210">
        <f>FTTX!G88</f>
        <v>0</v>
      </c>
      <c r="U178" s="210">
        <f>FTTX!H88</f>
        <v>0</v>
      </c>
      <c r="V178" s="210">
        <f>FTTX!I88</f>
        <v>0</v>
      </c>
      <c r="W178" s="210">
        <f>FTTX!J88</f>
        <v>0</v>
      </c>
      <c r="X178" s="210">
        <f>FTTX!K88</f>
        <v>0</v>
      </c>
      <c r="Y178" s="210">
        <f>FTTX!L88</f>
        <v>0</v>
      </c>
      <c r="Z178" s="210">
        <f>FTTX!M88</f>
        <v>0</v>
      </c>
      <c r="AB178" s="139" t="str">
        <f t="shared" si="330"/>
        <v>XGS-PON ONU BOSA (10G/10G)</v>
      </c>
      <c r="AC178" s="210">
        <f>FTTX!C42</f>
        <v>0</v>
      </c>
      <c r="AD178" s="210">
        <f>FTTX!D42</f>
        <v>0</v>
      </c>
      <c r="AE178" s="210">
        <f>FTTX!E42</f>
        <v>0</v>
      </c>
      <c r="AF178" s="210">
        <f>FTTX!F42</f>
        <v>0</v>
      </c>
      <c r="AG178" s="210">
        <f>FTTX!G42</f>
        <v>0</v>
      </c>
      <c r="AH178" s="210">
        <f>FTTX!H42</f>
        <v>0</v>
      </c>
      <c r="AI178" s="210">
        <f>FTTX!I42</f>
        <v>0</v>
      </c>
      <c r="AJ178" s="210">
        <f>FTTX!J42</f>
        <v>0</v>
      </c>
      <c r="AK178" s="210">
        <f>FTTX!K42</f>
        <v>0</v>
      </c>
      <c r="AL178" s="210">
        <f>FTTX!L42</f>
        <v>0</v>
      </c>
      <c r="AM178" s="210">
        <f>FTTX!M42</f>
        <v>0</v>
      </c>
      <c r="AO178" s="139" t="str">
        <f t="shared" si="331"/>
        <v>XGS-PON ONU BOSA (10G/10G)</v>
      </c>
      <c r="AP178" s="210">
        <f>FTTX!C111</f>
        <v>0</v>
      </c>
      <c r="AQ178" s="210">
        <f>FTTX!D111</f>
        <v>0</v>
      </c>
      <c r="AR178" s="210">
        <f>FTTX!E111</f>
        <v>0</v>
      </c>
      <c r="AS178" s="210">
        <f>FTTX!F111</f>
        <v>0</v>
      </c>
      <c r="AT178" s="210">
        <f>FTTX!G111</f>
        <v>0</v>
      </c>
      <c r="AU178" s="210">
        <f>FTTX!H111</f>
        <v>0</v>
      </c>
      <c r="AV178" s="210">
        <f>FTTX!I111</f>
        <v>0</v>
      </c>
      <c r="AW178" s="210">
        <f>FTTX!J111</f>
        <v>0</v>
      </c>
      <c r="AX178" s="210">
        <f>FTTX!K111</f>
        <v>0</v>
      </c>
      <c r="AY178" s="210">
        <f>FTTX!L111</f>
        <v>0</v>
      </c>
      <c r="AZ178" s="210">
        <f>FTTX!M111</f>
        <v>0</v>
      </c>
      <c r="BB178" s="139" t="str">
        <f t="shared" si="332"/>
        <v>XGS-PON ONU BOSA (10G/10G)</v>
      </c>
      <c r="BC178" s="210">
        <f>FTTX!C134</f>
        <v>0</v>
      </c>
      <c r="BD178" s="210">
        <f>FTTX!D134</f>
        <v>0</v>
      </c>
      <c r="BE178" s="210">
        <f>FTTX!E134</f>
        <v>0</v>
      </c>
      <c r="BF178" s="210">
        <f>FTTX!F134</f>
        <v>0</v>
      </c>
      <c r="BG178" s="210">
        <f>FTTX!G134</f>
        <v>0</v>
      </c>
      <c r="BH178" s="210">
        <f>FTTX!H134</f>
        <v>0</v>
      </c>
      <c r="BI178" s="210">
        <f>FTTX!I134</f>
        <v>0</v>
      </c>
      <c r="BJ178" s="210">
        <f>FTTX!J134</f>
        <v>0</v>
      </c>
      <c r="BK178" s="210">
        <f>FTTX!K134</f>
        <v>0</v>
      </c>
      <c r="BL178" s="210">
        <f>FTTX!L134</f>
        <v>0</v>
      </c>
      <c r="BM178" s="210">
        <f>FTTX!M134</f>
        <v>0</v>
      </c>
      <c r="BO178" s="139" t="str">
        <f t="shared" si="333"/>
        <v>XGS-PON ONU BOSA (10G/10G)</v>
      </c>
      <c r="BP178" s="272"/>
      <c r="BQ178" s="272"/>
      <c r="BR178" s="272"/>
      <c r="BS178" s="272"/>
      <c r="BT178" s="272"/>
      <c r="BU178" s="272"/>
      <c r="BV178" s="272"/>
      <c r="BW178" s="272"/>
      <c r="BX178" s="272"/>
      <c r="BY178" s="272"/>
      <c r="BZ178" s="272"/>
      <c r="CB178" s="139" t="str">
        <f t="shared" si="334"/>
        <v>XGS-PON ONU BOSA (10G/10G)</v>
      </c>
      <c r="CC178" s="272"/>
      <c r="CD178" s="272"/>
      <c r="CE178" s="272"/>
      <c r="CF178" s="272"/>
      <c r="CG178" s="272"/>
      <c r="CH178" s="272"/>
      <c r="CI178" s="272"/>
      <c r="CJ178" s="272"/>
      <c r="CK178" s="272"/>
      <c r="CL178" s="272"/>
      <c r="CM178" s="272"/>
      <c r="CN178" s="214"/>
      <c r="CP178" s="270"/>
      <c r="CQ178" s="270"/>
      <c r="CR178" s="301"/>
      <c r="CS178" s="293">
        <v>1</v>
      </c>
      <c r="CT178" s="265">
        <v>1</v>
      </c>
      <c r="CU178" s="300">
        <v>1</v>
      </c>
      <c r="CV178" s="295"/>
      <c r="CW178" s="270"/>
      <c r="CX178" s="278"/>
      <c r="CY178" s="284"/>
      <c r="CZ178" s="270"/>
      <c r="DA178" s="278"/>
      <c r="DB178" s="284"/>
      <c r="DC178" s="270"/>
      <c r="DD178" s="301"/>
      <c r="DE178" s="295"/>
      <c r="DF178" s="270"/>
      <c r="DG178" s="278"/>
      <c r="DH178" s="284"/>
      <c r="DI178" s="270"/>
      <c r="DJ178" s="270"/>
      <c r="DL178" s="139" t="str">
        <f t="shared" ref="DL178:DL209" si="468">B178</f>
        <v>XGS-PON ONU BOSA (10G/10G)</v>
      </c>
      <c r="DM178" s="210">
        <f t="shared" si="335"/>
        <v>0</v>
      </c>
      <c r="DN178" s="210">
        <f t="shared" si="336"/>
        <v>0</v>
      </c>
      <c r="DO178" s="210">
        <f t="shared" si="337"/>
        <v>0</v>
      </c>
      <c r="DP178" s="210">
        <f t="shared" si="338"/>
        <v>0</v>
      </c>
      <c r="DQ178" s="210">
        <f t="shared" si="339"/>
        <v>0</v>
      </c>
      <c r="DR178" s="210">
        <f t="shared" si="340"/>
        <v>0</v>
      </c>
      <c r="DS178" s="210">
        <f t="shared" si="341"/>
        <v>0</v>
      </c>
      <c r="DT178" s="210">
        <f t="shared" si="342"/>
        <v>0</v>
      </c>
      <c r="DU178" s="210">
        <f t="shared" si="343"/>
        <v>0</v>
      </c>
      <c r="DV178" s="210">
        <f t="shared" si="344"/>
        <v>0</v>
      </c>
      <c r="DW178" s="210">
        <f t="shared" si="345"/>
        <v>0</v>
      </c>
      <c r="DY178" s="139" t="str">
        <f t="shared" ref="DY178:DY209" si="469">O178</f>
        <v>XGS-PON ONU BOSA (10G/10G)</v>
      </c>
      <c r="DZ178" s="210">
        <f t="shared" si="346"/>
        <v>0</v>
      </c>
      <c r="EA178" s="210">
        <f t="shared" si="347"/>
        <v>0</v>
      </c>
      <c r="EB178" s="210">
        <f t="shared" si="348"/>
        <v>0</v>
      </c>
      <c r="EC178" s="210">
        <f t="shared" si="349"/>
        <v>0</v>
      </c>
      <c r="ED178" s="210">
        <f t="shared" si="350"/>
        <v>0</v>
      </c>
      <c r="EE178" s="210">
        <f t="shared" si="351"/>
        <v>0</v>
      </c>
      <c r="EF178" s="210">
        <f t="shared" si="352"/>
        <v>0</v>
      </c>
      <c r="EG178" s="210">
        <f t="shared" si="353"/>
        <v>0</v>
      </c>
      <c r="EH178" s="210">
        <f t="shared" si="354"/>
        <v>0</v>
      </c>
      <c r="EI178" s="210">
        <f t="shared" si="355"/>
        <v>0</v>
      </c>
      <c r="EJ178" s="210">
        <f t="shared" si="356"/>
        <v>0</v>
      </c>
      <c r="EL178" s="139" t="str">
        <f t="shared" ref="EL178:EL209" si="470">AB178</f>
        <v>XGS-PON ONU BOSA (10G/10G)</v>
      </c>
      <c r="EM178" s="210">
        <f t="shared" si="357"/>
        <v>0</v>
      </c>
      <c r="EN178" s="210">
        <f t="shared" si="358"/>
        <v>0</v>
      </c>
      <c r="EO178" s="210">
        <f t="shared" si="359"/>
        <v>0</v>
      </c>
      <c r="EP178" s="210">
        <f t="shared" si="360"/>
        <v>0</v>
      </c>
      <c r="EQ178" s="210">
        <f t="shared" si="361"/>
        <v>0</v>
      </c>
      <c r="ER178" s="210">
        <f t="shared" si="362"/>
        <v>0</v>
      </c>
      <c r="ES178" s="210">
        <f t="shared" si="363"/>
        <v>0</v>
      </c>
      <c r="ET178" s="210">
        <f t="shared" si="364"/>
        <v>0</v>
      </c>
      <c r="EU178" s="210">
        <f t="shared" si="365"/>
        <v>0</v>
      </c>
      <c r="EV178" s="210">
        <f t="shared" si="366"/>
        <v>0</v>
      </c>
      <c r="EW178" s="210">
        <f t="shared" si="367"/>
        <v>0</v>
      </c>
      <c r="EY178" s="139" t="str">
        <f t="shared" si="368"/>
        <v>XGS-PON ONU BOSA (10G/10G)</v>
      </c>
      <c r="EZ178" s="210">
        <f t="shared" si="457"/>
        <v>0</v>
      </c>
      <c r="FA178" s="210">
        <f t="shared" si="458"/>
        <v>0</v>
      </c>
      <c r="FB178" s="210">
        <f t="shared" si="459"/>
        <v>0</v>
      </c>
      <c r="FC178" s="210">
        <f t="shared" si="460"/>
        <v>0</v>
      </c>
      <c r="FD178" s="210">
        <f t="shared" si="461"/>
        <v>0</v>
      </c>
      <c r="FE178" s="210">
        <f t="shared" si="462"/>
        <v>0</v>
      </c>
      <c r="FF178" s="210">
        <f t="shared" si="463"/>
        <v>0</v>
      </c>
      <c r="FG178" s="210">
        <f t="shared" si="464"/>
        <v>0</v>
      </c>
      <c r="FH178" s="210">
        <f t="shared" si="465"/>
        <v>0</v>
      </c>
      <c r="FI178" s="210">
        <f t="shared" si="466"/>
        <v>0</v>
      </c>
      <c r="FJ178" s="210">
        <f t="shared" si="467"/>
        <v>0</v>
      </c>
      <c r="FL178" s="139" t="str">
        <f t="shared" ref="FL178:FL209" si="471">AO178</f>
        <v>XGS-PON ONU BOSA (10G/10G)</v>
      </c>
      <c r="FM178" s="233">
        <f t="shared" si="369"/>
        <v>0</v>
      </c>
      <c r="FN178" s="233">
        <f t="shared" si="370"/>
        <v>0</v>
      </c>
      <c r="FO178" s="233">
        <f t="shared" si="371"/>
        <v>0</v>
      </c>
      <c r="FP178" s="233">
        <f t="shared" si="372"/>
        <v>0</v>
      </c>
      <c r="FQ178" s="233">
        <f t="shared" si="373"/>
        <v>0</v>
      </c>
      <c r="FR178" s="233">
        <f t="shared" si="374"/>
        <v>0</v>
      </c>
      <c r="FS178" s="233">
        <f t="shared" si="375"/>
        <v>0</v>
      </c>
      <c r="FT178" s="233">
        <f t="shared" si="376"/>
        <v>0</v>
      </c>
      <c r="FU178" s="233">
        <f t="shared" si="377"/>
        <v>0</v>
      </c>
      <c r="FV178" s="233">
        <f t="shared" si="378"/>
        <v>0</v>
      </c>
      <c r="FW178" s="233">
        <f t="shared" si="379"/>
        <v>0</v>
      </c>
      <c r="FY178" s="139" t="str">
        <f t="shared" ref="FY178:FY209" si="472">BB178</f>
        <v>XGS-PON ONU BOSA (10G/10G)</v>
      </c>
      <c r="FZ178" s="233">
        <f t="shared" si="380"/>
        <v>0</v>
      </c>
      <c r="GA178" s="233">
        <f t="shared" si="381"/>
        <v>0</v>
      </c>
      <c r="GB178" s="233">
        <f t="shared" si="382"/>
        <v>0</v>
      </c>
      <c r="GC178" s="233">
        <f t="shared" si="383"/>
        <v>0</v>
      </c>
      <c r="GD178" s="233">
        <f t="shared" si="384"/>
        <v>0</v>
      </c>
      <c r="GE178" s="233">
        <f t="shared" si="385"/>
        <v>0</v>
      </c>
      <c r="GF178" s="233">
        <f t="shared" si="386"/>
        <v>0</v>
      </c>
      <c r="GG178" s="233">
        <f t="shared" si="387"/>
        <v>0</v>
      </c>
      <c r="GH178" s="233">
        <f t="shared" si="388"/>
        <v>0</v>
      </c>
      <c r="GI178" s="233">
        <f t="shared" si="389"/>
        <v>0</v>
      </c>
      <c r="GJ178" s="233">
        <f t="shared" si="390"/>
        <v>0</v>
      </c>
      <c r="GL178" s="139" t="str">
        <f t="shared" ref="GL178:GL209" si="473">AO178</f>
        <v>XGS-PON ONU BOSA (10G/10G)</v>
      </c>
      <c r="GM178" s="310">
        <f t="shared" si="391"/>
        <v>0</v>
      </c>
      <c r="GN178" s="310">
        <f t="shared" si="392"/>
        <v>0</v>
      </c>
      <c r="GO178" s="310">
        <f t="shared" si="393"/>
        <v>0</v>
      </c>
      <c r="GP178" s="310">
        <f t="shared" si="394"/>
        <v>0</v>
      </c>
      <c r="GQ178" s="310">
        <f t="shared" si="395"/>
        <v>0</v>
      </c>
      <c r="GR178" s="310">
        <f t="shared" si="396"/>
        <v>0</v>
      </c>
      <c r="GS178" s="310">
        <f t="shared" si="397"/>
        <v>0</v>
      </c>
      <c r="GT178" s="310">
        <f t="shared" si="398"/>
        <v>0</v>
      </c>
      <c r="GU178" s="310">
        <f t="shared" si="399"/>
        <v>0</v>
      </c>
      <c r="GV178" s="310">
        <f t="shared" si="400"/>
        <v>0</v>
      </c>
      <c r="GW178" s="310">
        <f t="shared" si="401"/>
        <v>0</v>
      </c>
      <c r="GY178" s="139" t="str">
        <f t="shared" si="402"/>
        <v>XGS-PON ONU BOSA (10G/10G)</v>
      </c>
      <c r="GZ178" s="310" t="str">
        <f>IF(EZ178=0,"",($HE$5*10^-6*FTTX!P160*'Lenses &amp; detectors'!EZ178))</f>
        <v/>
      </c>
      <c r="HA178" s="310" t="str">
        <f>IF(FA178=0,"",($HE$5*10^-6*FTTX!Q160*'Lenses &amp; detectors'!FA178))</f>
        <v/>
      </c>
      <c r="HB178" s="310" t="str">
        <f>IF(FB178=0,"",($HE$5*10^-6*FTTX!R160*'Lenses &amp; detectors'!FB178))</f>
        <v/>
      </c>
      <c r="HC178" s="310" t="str">
        <f>IF(FC178=0,"",($HE$5*10^-6*FTTX!S160*'Lenses &amp; detectors'!FC178))</f>
        <v/>
      </c>
      <c r="HD178" s="310" t="str">
        <f>IF(FD178=0,"",($HE$5*10^-6*FTTX!T160*'Lenses &amp; detectors'!FD178))</f>
        <v/>
      </c>
      <c r="HE178" s="310" t="str">
        <f>IF(FE178=0,"",($HE$5*10^-6*FTTX!U160*'Lenses &amp; detectors'!FE178))</f>
        <v/>
      </c>
      <c r="HF178" s="310" t="str">
        <f>IF(FF178=0,"",($HE$5*10^-6*FTTX!V160*'Lenses &amp; detectors'!FF178))</f>
        <v/>
      </c>
      <c r="HG178" s="310" t="str">
        <f>IF(FG178=0,"",($HE$5*10^-6*FTTX!W160*'Lenses &amp; detectors'!FG178))</f>
        <v/>
      </c>
      <c r="HH178" s="310" t="str">
        <f>IF(FH178=0,"",($HE$5*10^-6*FTTX!X160*'Lenses &amp; detectors'!FH178))</f>
        <v/>
      </c>
      <c r="HI178" s="310" t="str">
        <f>IF(FI178=0,"",($HE$5*10^-6*FTTX!Y160*'Lenses &amp; detectors'!FI178))</f>
        <v/>
      </c>
      <c r="HJ178" s="310" t="str">
        <f>IF(FJ178=0,"",($HE$5*10^-6*FTTX!Z160*'Lenses &amp; detectors'!FJ178))</f>
        <v/>
      </c>
      <c r="HL178" s="139" t="str">
        <f t="shared" si="403"/>
        <v>XGS-PON ONU BOSA (10G/10G)</v>
      </c>
      <c r="HM178" s="233" t="str">
        <f t="shared" si="404"/>
        <v/>
      </c>
      <c r="HN178" s="233" t="str">
        <f t="shared" si="405"/>
        <v/>
      </c>
      <c r="HO178" s="233" t="str">
        <f t="shared" si="406"/>
        <v/>
      </c>
      <c r="HP178" s="233" t="str">
        <f t="shared" si="407"/>
        <v/>
      </c>
      <c r="HQ178" s="233" t="str">
        <f t="shared" si="408"/>
        <v/>
      </c>
      <c r="HR178" s="233" t="str">
        <f t="shared" si="409"/>
        <v/>
      </c>
      <c r="HS178" s="233" t="str">
        <f t="shared" si="410"/>
        <v/>
      </c>
      <c r="HT178" s="233" t="str">
        <f t="shared" si="411"/>
        <v/>
      </c>
      <c r="HU178" s="233" t="str">
        <f t="shared" si="412"/>
        <v/>
      </c>
      <c r="HV178" s="233" t="str">
        <f t="shared" si="413"/>
        <v/>
      </c>
      <c r="HW178" s="233" t="str">
        <f t="shared" si="414"/>
        <v/>
      </c>
      <c r="HY178" s="139" t="str">
        <f t="shared" si="415"/>
        <v>XGS-PON ONU BOSA (10G/10G)</v>
      </c>
      <c r="HZ178" s="233" t="str">
        <f t="shared" si="416"/>
        <v/>
      </c>
      <c r="IA178" s="233" t="str">
        <f t="shared" si="417"/>
        <v/>
      </c>
      <c r="IB178" s="233" t="str">
        <f t="shared" si="418"/>
        <v/>
      </c>
      <c r="IC178" s="233" t="str">
        <f t="shared" si="419"/>
        <v/>
      </c>
      <c r="ID178" s="233" t="str">
        <f t="shared" si="420"/>
        <v/>
      </c>
      <c r="IE178" s="233" t="str">
        <f t="shared" si="421"/>
        <v/>
      </c>
      <c r="IF178" s="233" t="str">
        <f t="shared" si="422"/>
        <v/>
      </c>
      <c r="IG178" s="233" t="str">
        <f t="shared" si="423"/>
        <v/>
      </c>
      <c r="IH178" s="233" t="str">
        <f t="shared" si="424"/>
        <v/>
      </c>
      <c r="II178" s="233" t="str">
        <f t="shared" si="425"/>
        <v/>
      </c>
      <c r="IJ178" s="233" t="str">
        <f t="shared" si="426"/>
        <v/>
      </c>
      <c r="IL178" s="139" t="str">
        <f t="shared" si="427"/>
        <v>XGS-PON ONU BOSA (10G/10G)</v>
      </c>
      <c r="IM178" s="233" t="str">
        <f t="shared" si="428"/>
        <v/>
      </c>
      <c r="IN178" s="233" t="str">
        <f t="shared" si="429"/>
        <v/>
      </c>
      <c r="IO178" s="233" t="str">
        <f t="shared" si="430"/>
        <v/>
      </c>
      <c r="IP178" s="233" t="str">
        <f t="shared" si="431"/>
        <v/>
      </c>
      <c r="IQ178" s="233" t="str">
        <f t="shared" si="432"/>
        <v/>
      </c>
      <c r="IR178" s="233" t="str">
        <f t="shared" si="433"/>
        <v/>
      </c>
      <c r="IS178" s="233" t="str">
        <f t="shared" si="434"/>
        <v/>
      </c>
      <c r="IT178" s="233" t="str">
        <f t="shared" si="435"/>
        <v/>
      </c>
      <c r="IU178" s="233" t="str">
        <f t="shared" si="436"/>
        <v/>
      </c>
      <c r="IV178" s="233" t="str">
        <f t="shared" si="437"/>
        <v/>
      </c>
      <c r="IW178" s="233" t="str">
        <f t="shared" si="438"/>
        <v/>
      </c>
      <c r="IY178" s="139" t="str">
        <f t="shared" si="439"/>
        <v>XGS-PON ONU BOSA (10G/10G)</v>
      </c>
      <c r="IZ178" s="233" t="str">
        <f t="shared" si="440"/>
        <v/>
      </c>
      <c r="JA178" s="233" t="str">
        <f t="shared" si="441"/>
        <v/>
      </c>
      <c r="JB178" s="233" t="str">
        <f t="shared" si="442"/>
        <v/>
      </c>
      <c r="JC178" s="233" t="str">
        <f t="shared" si="443"/>
        <v/>
      </c>
      <c r="JD178" s="233" t="str">
        <f t="shared" si="444"/>
        <v/>
      </c>
      <c r="JE178" s="233" t="str">
        <f t="shared" si="445"/>
        <v/>
      </c>
      <c r="JF178" s="233" t="str">
        <f t="shared" si="446"/>
        <v/>
      </c>
      <c r="JG178" s="233" t="str">
        <f t="shared" si="447"/>
        <v/>
      </c>
      <c r="JH178" s="233" t="str">
        <f t="shared" si="448"/>
        <v/>
      </c>
      <c r="JI178" s="233" t="str">
        <f t="shared" si="449"/>
        <v/>
      </c>
      <c r="JJ178" s="233" t="str">
        <f t="shared" si="450"/>
        <v/>
      </c>
    </row>
    <row r="179" spans="1:270">
      <c r="A179" s="218" t="s">
        <v>117</v>
      </c>
      <c r="B179" s="139" t="str">
        <f>'DML EML split'!B179</f>
        <v>XG/XGS-PON OLTs (incl CombiPON)</v>
      </c>
      <c r="C179" s="210">
        <f>FTTX!C66</f>
        <v>0</v>
      </c>
      <c r="D179" s="210">
        <f>FTTX!D66</f>
        <v>0</v>
      </c>
      <c r="E179" s="210">
        <f>FTTX!E66</f>
        <v>0</v>
      </c>
      <c r="F179" s="210">
        <f>FTTX!F66</f>
        <v>0</v>
      </c>
      <c r="G179" s="210">
        <f>FTTX!G66</f>
        <v>0</v>
      </c>
      <c r="H179" s="210">
        <f>FTTX!H66</f>
        <v>0</v>
      </c>
      <c r="I179" s="210">
        <f>FTTX!I66</f>
        <v>0</v>
      </c>
      <c r="J179" s="210">
        <f>FTTX!J66</f>
        <v>0</v>
      </c>
      <c r="K179" s="210">
        <f>FTTX!K66</f>
        <v>0</v>
      </c>
      <c r="L179" s="210">
        <f>FTTX!L66</f>
        <v>0</v>
      </c>
      <c r="M179" s="210">
        <f>FTTX!M66</f>
        <v>0</v>
      </c>
      <c r="O179" s="139" t="str">
        <f t="shared" si="329"/>
        <v>XG/XGS-PON OLTs (incl CombiPON)</v>
      </c>
      <c r="P179" s="210">
        <f>FTTX!C89</f>
        <v>763268</v>
      </c>
      <c r="Q179" s="210">
        <f>FTTX!D89</f>
        <v>1368538</v>
      </c>
      <c r="R179" s="210">
        <f>FTTX!E89</f>
        <v>0</v>
      </c>
      <c r="S179" s="210">
        <f>FTTX!F89</f>
        <v>0</v>
      </c>
      <c r="T179" s="210">
        <f>FTTX!G89</f>
        <v>0</v>
      </c>
      <c r="U179" s="210">
        <f>FTTX!H89</f>
        <v>0</v>
      </c>
      <c r="V179" s="210">
        <f>FTTX!I89</f>
        <v>0</v>
      </c>
      <c r="W179" s="210">
        <f>FTTX!J89</f>
        <v>0</v>
      </c>
      <c r="X179" s="210">
        <f>FTTX!K89</f>
        <v>0</v>
      </c>
      <c r="Y179" s="210">
        <f>FTTX!L89</f>
        <v>0</v>
      </c>
      <c r="Z179" s="210">
        <f>FTTX!M89</f>
        <v>0</v>
      </c>
      <c r="AB179" s="139" t="str">
        <f t="shared" si="330"/>
        <v>XG/XGS-PON OLTs (incl CombiPON)</v>
      </c>
      <c r="AC179" s="210">
        <f>FTTX!C43</f>
        <v>0</v>
      </c>
      <c r="AD179" s="210">
        <f>FTTX!D43</f>
        <v>0</v>
      </c>
      <c r="AE179" s="210">
        <f>FTTX!E43</f>
        <v>0</v>
      </c>
      <c r="AF179" s="210">
        <f>FTTX!F43</f>
        <v>0</v>
      </c>
      <c r="AG179" s="210">
        <f>FTTX!G43</f>
        <v>0</v>
      </c>
      <c r="AH179" s="210">
        <f>FTTX!H43</f>
        <v>0</v>
      </c>
      <c r="AI179" s="210">
        <f>FTTX!I43</f>
        <v>0</v>
      </c>
      <c r="AJ179" s="210">
        <f>FTTX!J43</f>
        <v>0</v>
      </c>
      <c r="AK179" s="210">
        <f>FTTX!K43</f>
        <v>0</v>
      </c>
      <c r="AL179" s="210">
        <f>FTTX!L43</f>
        <v>0</v>
      </c>
      <c r="AM179" s="210">
        <f>FTTX!M43</f>
        <v>0</v>
      </c>
      <c r="AO179" s="139" t="str">
        <f t="shared" si="331"/>
        <v>XG/XGS-PON OLTs (incl CombiPON)</v>
      </c>
      <c r="AP179" s="210">
        <f>FTTX!C112</f>
        <v>0</v>
      </c>
      <c r="AQ179" s="210">
        <f>FTTX!D112</f>
        <v>0</v>
      </c>
      <c r="AR179" s="210">
        <f>FTTX!E112</f>
        <v>0</v>
      </c>
      <c r="AS179" s="210">
        <f>FTTX!F112</f>
        <v>0</v>
      </c>
      <c r="AT179" s="210">
        <f>FTTX!G112</f>
        <v>0</v>
      </c>
      <c r="AU179" s="210">
        <f>FTTX!H112</f>
        <v>0</v>
      </c>
      <c r="AV179" s="210">
        <f>FTTX!I112</f>
        <v>0</v>
      </c>
      <c r="AW179" s="210">
        <f>FTTX!J112</f>
        <v>0</v>
      </c>
      <c r="AX179" s="210">
        <f>FTTX!K112</f>
        <v>0</v>
      </c>
      <c r="AY179" s="210">
        <f>FTTX!L112</f>
        <v>0</v>
      </c>
      <c r="AZ179" s="210">
        <f>FTTX!M112</f>
        <v>0</v>
      </c>
      <c r="BB179" s="139" t="str">
        <f t="shared" si="332"/>
        <v>XG/XGS-PON OLTs (incl CombiPON)</v>
      </c>
      <c r="BC179" s="210">
        <f>FTTX!C135</f>
        <v>0</v>
      </c>
      <c r="BD179" s="210">
        <f>FTTX!D135</f>
        <v>0</v>
      </c>
      <c r="BE179" s="210">
        <f>FTTX!E135</f>
        <v>0</v>
      </c>
      <c r="BF179" s="210">
        <f>FTTX!F135</f>
        <v>0</v>
      </c>
      <c r="BG179" s="210">
        <f>FTTX!G135</f>
        <v>0</v>
      </c>
      <c r="BH179" s="210">
        <f>FTTX!H135</f>
        <v>0</v>
      </c>
      <c r="BI179" s="210">
        <f>FTTX!I135</f>
        <v>0</v>
      </c>
      <c r="BJ179" s="210">
        <f>FTTX!J135</f>
        <v>0</v>
      </c>
      <c r="BK179" s="210">
        <f>FTTX!K135</f>
        <v>0</v>
      </c>
      <c r="BL179" s="210">
        <f>FTTX!L135</f>
        <v>0</v>
      </c>
      <c r="BM179" s="210">
        <f>FTTX!M135</f>
        <v>0</v>
      </c>
      <c r="BO179" s="139" t="str">
        <f t="shared" si="333"/>
        <v>XG/XGS-PON OLTs (incl CombiPON)</v>
      </c>
      <c r="BP179" s="272"/>
      <c r="BQ179" s="272"/>
      <c r="BR179" s="272"/>
      <c r="BS179" s="272"/>
      <c r="BT179" s="272"/>
      <c r="BU179" s="272"/>
      <c r="BV179" s="272"/>
      <c r="BW179" s="272"/>
      <c r="BX179" s="272"/>
      <c r="BY179" s="272"/>
      <c r="BZ179" s="272"/>
      <c r="CB179" s="139" t="str">
        <f t="shared" si="334"/>
        <v>XG/XGS-PON OLTs (incl CombiPON)</v>
      </c>
      <c r="CC179" s="272"/>
      <c r="CD179" s="272"/>
      <c r="CE179" s="272"/>
      <c r="CF179" s="272"/>
      <c r="CG179" s="272"/>
      <c r="CH179" s="272"/>
      <c r="CI179" s="272"/>
      <c r="CJ179" s="272"/>
      <c r="CK179" s="272"/>
      <c r="CL179" s="272"/>
      <c r="CM179" s="272"/>
      <c r="CN179" s="214"/>
      <c r="CP179" s="270"/>
      <c r="CQ179" s="270"/>
      <c r="CR179" s="301"/>
      <c r="CS179" s="293">
        <v>1</v>
      </c>
      <c r="CT179" s="265">
        <v>1</v>
      </c>
      <c r="CU179" s="300">
        <v>1</v>
      </c>
      <c r="CV179" s="295"/>
      <c r="CW179" s="270"/>
      <c r="CX179" s="278"/>
      <c r="CY179" s="284"/>
      <c r="CZ179" s="270"/>
      <c r="DA179" s="278"/>
      <c r="DB179" s="284"/>
      <c r="DC179" s="270"/>
      <c r="DD179" s="301"/>
      <c r="DE179" s="295"/>
      <c r="DF179" s="270"/>
      <c r="DG179" s="278"/>
      <c r="DH179" s="284"/>
      <c r="DI179" s="270"/>
      <c r="DJ179" s="270"/>
      <c r="DL179" s="139" t="str">
        <f t="shared" si="468"/>
        <v>XG/XGS-PON OLTs (incl CombiPON)</v>
      </c>
      <c r="DM179" s="210">
        <f t="shared" si="335"/>
        <v>763268</v>
      </c>
      <c r="DN179" s="210">
        <f t="shared" si="336"/>
        <v>1368538</v>
      </c>
      <c r="DO179" s="210">
        <f t="shared" si="337"/>
        <v>0</v>
      </c>
      <c r="DP179" s="210">
        <f t="shared" si="338"/>
        <v>0</v>
      </c>
      <c r="DQ179" s="210">
        <f t="shared" si="339"/>
        <v>0</v>
      </c>
      <c r="DR179" s="210">
        <f t="shared" si="340"/>
        <v>0</v>
      </c>
      <c r="DS179" s="210">
        <f t="shared" si="341"/>
        <v>0</v>
      </c>
      <c r="DT179" s="210">
        <f t="shared" si="342"/>
        <v>0</v>
      </c>
      <c r="DU179" s="210">
        <f t="shared" si="343"/>
        <v>0</v>
      </c>
      <c r="DV179" s="210">
        <f t="shared" si="344"/>
        <v>0</v>
      </c>
      <c r="DW179" s="210">
        <f t="shared" si="345"/>
        <v>0</v>
      </c>
      <c r="DY179" s="139" t="str">
        <f t="shared" si="469"/>
        <v>XG/XGS-PON OLTs (incl CombiPON)</v>
      </c>
      <c r="DZ179" s="210">
        <f t="shared" si="346"/>
        <v>0</v>
      </c>
      <c r="EA179" s="210">
        <f t="shared" si="347"/>
        <v>0</v>
      </c>
      <c r="EB179" s="210">
        <f t="shared" si="348"/>
        <v>0</v>
      </c>
      <c r="EC179" s="210">
        <f t="shared" si="349"/>
        <v>0</v>
      </c>
      <c r="ED179" s="210">
        <f t="shared" si="350"/>
        <v>0</v>
      </c>
      <c r="EE179" s="210">
        <f t="shared" si="351"/>
        <v>0</v>
      </c>
      <c r="EF179" s="210">
        <f t="shared" si="352"/>
        <v>0</v>
      </c>
      <c r="EG179" s="210">
        <f t="shared" si="353"/>
        <v>0</v>
      </c>
      <c r="EH179" s="210">
        <f t="shared" si="354"/>
        <v>0</v>
      </c>
      <c r="EI179" s="210">
        <f t="shared" si="355"/>
        <v>0</v>
      </c>
      <c r="EJ179" s="210">
        <f t="shared" si="356"/>
        <v>0</v>
      </c>
      <c r="EL179" s="139" t="str">
        <f t="shared" si="470"/>
        <v>XG/XGS-PON OLTs (incl CombiPON)</v>
      </c>
      <c r="EM179" s="210">
        <f t="shared" si="357"/>
        <v>763268</v>
      </c>
      <c r="EN179" s="210">
        <f t="shared" si="358"/>
        <v>1368538</v>
      </c>
      <c r="EO179" s="210">
        <f t="shared" si="359"/>
        <v>0</v>
      </c>
      <c r="EP179" s="210">
        <f t="shared" si="360"/>
        <v>0</v>
      </c>
      <c r="EQ179" s="210">
        <f t="shared" si="361"/>
        <v>0</v>
      </c>
      <c r="ER179" s="210">
        <f t="shared" si="362"/>
        <v>0</v>
      </c>
      <c r="ES179" s="210">
        <f t="shared" si="363"/>
        <v>0</v>
      </c>
      <c r="ET179" s="210">
        <f t="shared" si="364"/>
        <v>0</v>
      </c>
      <c r="EU179" s="210">
        <f t="shared" si="365"/>
        <v>0</v>
      </c>
      <c r="EV179" s="210">
        <f t="shared" si="366"/>
        <v>0</v>
      </c>
      <c r="EW179" s="210">
        <f t="shared" si="367"/>
        <v>0</v>
      </c>
      <c r="EY179" s="139" t="str">
        <f t="shared" si="368"/>
        <v>XG/XGS-PON OLTs (incl CombiPON)</v>
      </c>
      <c r="EZ179" s="210">
        <f t="shared" si="457"/>
        <v>763268</v>
      </c>
      <c r="FA179" s="210">
        <f t="shared" si="458"/>
        <v>1368538</v>
      </c>
      <c r="FB179" s="210">
        <f t="shared" si="459"/>
        <v>0</v>
      </c>
      <c r="FC179" s="210">
        <f t="shared" si="460"/>
        <v>0</v>
      </c>
      <c r="FD179" s="210">
        <f t="shared" si="461"/>
        <v>0</v>
      </c>
      <c r="FE179" s="210">
        <f t="shared" si="462"/>
        <v>0</v>
      </c>
      <c r="FF179" s="210">
        <f t="shared" si="463"/>
        <v>0</v>
      </c>
      <c r="FG179" s="210">
        <f t="shared" si="464"/>
        <v>0</v>
      </c>
      <c r="FH179" s="210">
        <f t="shared" si="465"/>
        <v>0</v>
      </c>
      <c r="FI179" s="210">
        <f t="shared" si="466"/>
        <v>0</v>
      </c>
      <c r="FJ179" s="210">
        <f t="shared" si="467"/>
        <v>0</v>
      </c>
      <c r="FL179" s="139" t="str">
        <f t="shared" si="471"/>
        <v>XG/XGS-PON OLTs (incl CombiPON)</v>
      </c>
      <c r="FM179" s="233">
        <f t="shared" si="369"/>
        <v>2.2898040000000002</v>
      </c>
      <c r="FN179" s="233">
        <f t="shared" si="370"/>
        <v>4.1056140000000001</v>
      </c>
      <c r="FO179" s="233">
        <f t="shared" si="371"/>
        <v>0</v>
      </c>
      <c r="FP179" s="233">
        <f t="shared" si="372"/>
        <v>0</v>
      </c>
      <c r="FQ179" s="233">
        <f t="shared" si="373"/>
        <v>0</v>
      </c>
      <c r="FR179" s="233">
        <f t="shared" si="374"/>
        <v>0</v>
      </c>
      <c r="FS179" s="233">
        <f t="shared" si="375"/>
        <v>0</v>
      </c>
      <c r="FT179" s="233">
        <f t="shared" si="376"/>
        <v>0</v>
      </c>
      <c r="FU179" s="233">
        <f t="shared" si="377"/>
        <v>0</v>
      </c>
      <c r="FV179" s="233">
        <f t="shared" si="378"/>
        <v>0</v>
      </c>
      <c r="FW179" s="233">
        <f t="shared" si="379"/>
        <v>0</v>
      </c>
      <c r="FY179" s="139" t="str">
        <f t="shared" si="472"/>
        <v>XG/XGS-PON OLTs (incl CombiPON)</v>
      </c>
      <c r="FZ179" s="233">
        <f t="shared" si="380"/>
        <v>0</v>
      </c>
      <c r="GA179" s="233">
        <f t="shared" si="381"/>
        <v>0</v>
      </c>
      <c r="GB179" s="233">
        <f t="shared" si="382"/>
        <v>0</v>
      </c>
      <c r="GC179" s="233">
        <f t="shared" si="383"/>
        <v>0</v>
      </c>
      <c r="GD179" s="233">
        <f t="shared" si="384"/>
        <v>0</v>
      </c>
      <c r="GE179" s="233">
        <f t="shared" si="385"/>
        <v>0</v>
      </c>
      <c r="GF179" s="233">
        <f t="shared" si="386"/>
        <v>0</v>
      </c>
      <c r="GG179" s="233">
        <f t="shared" si="387"/>
        <v>0</v>
      </c>
      <c r="GH179" s="233">
        <f t="shared" si="388"/>
        <v>0</v>
      </c>
      <c r="GI179" s="233">
        <f t="shared" si="389"/>
        <v>0</v>
      </c>
      <c r="GJ179" s="233">
        <f t="shared" si="390"/>
        <v>0</v>
      </c>
      <c r="GL179" s="139" t="str">
        <f t="shared" si="473"/>
        <v>XG/XGS-PON OLTs (incl CombiPON)</v>
      </c>
      <c r="GM179" s="310">
        <f t="shared" si="391"/>
        <v>3.8163399999999998</v>
      </c>
      <c r="GN179" s="310">
        <f t="shared" si="392"/>
        <v>6.8426900000000002</v>
      </c>
      <c r="GO179" s="310">
        <f t="shared" si="393"/>
        <v>0</v>
      </c>
      <c r="GP179" s="310">
        <f t="shared" si="394"/>
        <v>0</v>
      </c>
      <c r="GQ179" s="310">
        <f t="shared" si="395"/>
        <v>0</v>
      </c>
      <c r="GR179" s="310">
        <f t="shared" si="396"/>
        <v>0</v>
      </c>
      <c r="GS179" s="310">
        <f t="shared" si="397"/>
        <v>0</v>
      </c>
      <c r="GT179" s="310">
        <f t="shared" si="398"/>
        <v>0</v>
      </c>
      <c r="GU179" s="310">
        <f t="shared" si="399"/>
        <v>0</v>
      </c>
      <c r="GV179" s="310">
        <f t="shared" si="400"/>
        <v>0</v>
      </c>
      <c r="GW179" s="310">
        <f t="shared" si="401"/>
        <v>0</v>
      </c>
      <c r="GY179" s="139" t="str">
        <f t="shared" si="402"/>
        <v>XG/XGS-PON OLTs (incl CombiPON)</v>
      </c>
      <c r="GZ179" s="310">
        <f>IF(EZ179=0,"",($HE$5*10^-6*FTTX!P161*'Lenses &amp; detectors'!EZ179))</f>
        <v>7.8412187082196878</v>
      </c>
      <c r="HA179" s="310">
        <f>IF(FA179=0,"",($HE$5*10^-6*FTTX!Q161*'Lenses &amp; detectors'!FA179))</f>
        <v>10.354463228562809</v>
      </c>
      <c r="HB179" s="310" t="str">
        <f>IF(FB179=0,"",($HE$5*10^-6*FTTX!R161*'Lenses &amp; detectors'!FB179))</f>
        <v/>
      </c>
      <c r="HC179" s="310" t="str">
        <f>IF(FC179=0,"",($HE$5*10^-6*FTTX!S161*'Lenses &amp; detectors'!FC179))</f>
        <v/>
      </c>
      <c r="HD179" s="310" t="str">
        <f>IF(FD179=0,"",($HE$5*10^-6*FTTX!T161*'Lenses &amp; detectors'!FD179))</f>
        <v/>
      </c>
      <c r="HE179" s="310" t="str">
        <f>IF(FE179=0,"",($HE$5*10^-6*FTTX!U161*'Lenses &amp; detectors'!FE179))</f>
        <v/>
      </c>
      <c r="HF179" s="310" t="str">
        <f>IF(FF179=0,"",($HE$5*10^-6*FTTX!V161*'Lenses &amp; detectors'!FF179))</f>
        <v/>
      </c>
      <c r="HG179" s="310" t="str">
        <f>IF(FG179=0,"",($HE$5*10^-6*FTTX!W161*'Lenses &amp; detectors'!FG179))</f>
        <v/>
      </c>
      <c r="HH179" s="310" t="str">
        <f>IF(FH179=0,"",($HE$5*10^-6*FTTX!X161*'Lenses &amp; detectors'!FH179))</f>
        <v/>
      </c>
      <c r="HI179" s="310" t="str">
        <f>IF(FI179=0,"",($HE$5*10^-6*FTTX!Y161*'Lenses &amp; detectors'!FI179))</f>
        <v/>
      </c>
      <c r="HJ179" s="310" t="str">
        <f>IF(FJ179=0,"",($HE$5*10^-6*FTTX!Z161*'Lenses &amp; detectors'!FJ179))</f>
        <v/>
      </c>
      <c r="HL179" s="139" t="str">
        <f t="shared" si="403"/>
        <v>XG/XGS-PON OLTs (incl CombiPON)</v>
      </c>
      <c r="HM179" s="233">
        <f t="shared" si="404"/>
        <v>3</v>
      </c>
      <c r="HN179" s="233">
        <f t="shared" si="405"/>
        <v>3</v>
      </c>
      <c r="HO179" s="233" t="str">
        <f t="shared" si="406"/>
        <v/>
      </c>
      <c r="HP179" s="233" t="str">
        <f t="shared" si="407"/>
        <v/>
      </c>
      <c r="HQ179" s="233" t="str">
        <f t="shared" si="408"/>
        <v/>
      </c>
      <c r="HR179" s="233" t="str">
        <f t="shared" si="409"/>
        <v/>
      </c>
      <c r="HS179" s="233" t="str">
        <f t="shared" si="410"/>
        <v/>
      </c>
      <c r="HT179" s="233" t="str">
        <f t="shared" si="411"/>
        <v/>
      </c>
      <c r="HU179" s="233" t="str">
        <f t="shared" si="412"/>
        <v/>
      </c>
      <c r="HV179" s="233" t="str">
        <f t="shared" si="413"/>
        <v/>
      </c>
      <c r="HW179" s="233" t="str">
        <f t="shared" si="414"/>
        <v/>
      </c>
      <c r="HY179" s="139" t="str">
        <f t="shared" si="415"/>
        <v>XG/XGS-PON OLTs (incl CombiPON)</v>
      </c>
      <c r="HZ179" s="233" t="str">
        <f t="shared" si="416"/>
        <v/>
      </c>
      <c r="IA179" s="233" t="str">
        <f t="shared" si="417"/>
        <v/>
      </c>
      <c r="IB179" s="233" t="str">
        <f t="shared" si="418"/>
        <v/>
      </c>
      <c r="IC179" s="233" t="str">
        <f t="shared" si="419"/>
        <v/>
      </c>
      <c r="ID179" s="233" t="str">
        <f t="shared" si="420"/>
        <v/>
      </c>
      <c r="IE179" s="233" t="str">
        <f t="shared" si="421"/>
        <v/>
      </c>
      <c r="IF179" s="233" t="str">
        <f t="shared" si="422"/>
        <v/>
      </c>
      <c r="IG179" s="233" t="str">
        <f t="shared" si="423"/>
        <v/>
      </c>
      <c r="IH179" s="233" t="str">
        <f t="shared" si="424"/>
        <v/>
      </c>
      <c r="II179" s="233" t="str">
        <f t="shared" si="425"/>
        <v/>
      </c>
      <c r="IJ179" s="233" t="str">
        <f t="shared" si="426"/>
        <v/>
      </c>
      <c r="IL179" s="139" t="str">
        <f t="shared" si="427"/>
        <v>XG/XGS-PON OLTs (incl CombiPON)</v>
      </c>
      <c r="IM179" s="233">
        <f t="shared" si="428"/>
        <v>5</v>
      </c>
      <c r="IN179" s="233">
        <f t="shared" si="429"/>
        <v>5</v>
      </c>
      <c r="IO179" s="233" t="str">
        <f t="shared" si="430"/>
        <v/>
      </c>
      <c r="IP179" s="233" t="str">
        <f t="shared" si="431"/>
        <v/>
      </c>
      <c r="IQ179" s="233" t="str">
        <f t="shared" si="432"/>
        <v/>
      </c>
      <c r="IR179" s="233" t="str">
        <f t="shared" si="433"/>
        <v/>
      </c>
      <c r="IS179" s="233" t="str">
        <f t="shared" si="434"/>
        <v/>
      </c>
      <c r="IT179" s="233" t="str">
        <f t="shared" si="435"/>
        <v/>
      </c>
      <c r="IU179" s="233" t="str">
        <f t="shared" si="436"/>
        <v/>
      </c>
      <c r="IV179" s="233" t="str">
        <f t="shared" si="437"/>
        <v/>
      </c>
      <c r="IW179" s="233" t="str">
        <f t="shared" si="438"/>
        <v/>
      </c>
      <c r="IY179" s="139" t="str">
        <f t="shared" si="439"/>
        <v>XG/XGS-PON OLTs (incl CombiPON)</v>
      </c>
      <c r="IZ179" s="233">
        <f t="shared" si="440"/>
        <v>10.273218198876</v>
      </c>
      <c r="JA179" s="233">
        <f t="shared" si="441"/>
        <v>7.5660765200256108</v>
      </c>
      <c r="JB179" s="233" t="str">
        <f t="shared" si="442"/>
        <v/>
      </c>
      <c r="JC179" s="233" t="str">
        <f t="shared" si="443"/>
        <v/>
      </c>
      <c r="JD179" s="233" t="str">
        <f t="shared" si="444"/>
        <v/>
      </c>
      <c r="JE179" s="233" t="str">
        <f t="shared" si="445"/>
        <v/>
      </c>
      <c r="JF179" s="233" t="str">
        <f t="shared" si="446"/>
        <v/>
      </c>
      <c r="JG179" s="233" t="str">
        <f t="shared" si="447"/>
        <v/>
      </c>
      <c r="JH179" s="233" t="str">
        <f t="shared" si="448"/>
        <v/>
      </c>
      <c r="JI179" s="233" t="str">
        <f t="shared" si="449"/>
        <v/>
      </c>
      <c r="JJ179" s="233" t="str">
        <f t="shared" si="450"/>
        <v/>
      </c>
    </row>
    <row r="180" spans="1:270">
      <c r="A180" s="218" t="s">
        <v>117</v>
      </c>
      <c r="B180" s="139" t="str">
        <f>'DML EML split'!B180</f>
        <v>NG-PON2 ONUs</v>
      </c>
      <c r="C180" s="210">
        <f>FTTX!C67</f>
        <v>0</v>
      </c>
      <c r="D180" s="210">
        <f>FTTX!D67</f>
        <v>0</v>
      </c>
      <c r="E180" s="210">
        <f>FTTX!E67</f>
        <v>0</v>
      </c>
      <c r="F180" s="210">
        <f>FTTX!F67</f>
        <v>0</v>
      </c>
      <c r="G180" s="210">
        <f>FTTX!G67</f>
        <v>0</v>
      </c>
      <c r="H180" s="210">
        <f>FTTX!H67</f>
        <v>0</v>
      </c>
      <c r="I180" s="210">
        <f>FTTX!I67</f>
        <v>0</v>
      </c>
      <c r="J180" s="210">
        <f>FTTX!J67</f>
        <v>0</v>
      </c>
      <c r="K180" s="210">
        <f>FTTX!K67</f>
        <v>0</v>
      </c>
      <c r="L180" s="210">
        <f>FTTX!L67</f>
        <v>0</v>
      </c>
      <c r="M180" s="210">
        <f>FTTX!M67</f>
        <v>0</v>
      </c>
      <c r="O180" s="139" t="str">
        <f t="shared" si="329"/>
        <v>NG-PON2 ONUs</v>
      </c>
      <c r="P180" s="210">
        <f>FTTX!C90</f>
        <v>1000</v>
      </c>
      <c r="Q180" s="210">
        <f>FTTX!D90</f>
        <v>3600</v>
      </c>
      <c r="R180" s="210">
        <f>FTTX!E90</f>
        <v>0</v>
      </c>
      <c r="S180" s="210">
        <f>FTTX!F90</f>
        <v>0</v>
      </c>
      <c r="T180" s="210">
        <f>FTTX!G90</f>
        <v>0</v>
      </c>
      <c r="U180" s="210">
        <f>FTTX!H90</f>
        <v>0</v>
      </c>
      <c r="V180" s="210">
        <f>FTTX!I90</f>
        <v>0</v>
      </c>
      <c r="W180" s="210">
        <f>FTTX!J90</f>
        <v>0</v>
      </c>
      <c r="X180" s="210">
        <f>FTTX!K90</f>
        <v>0</v>
      </c>
      <c r="Y180" s="210">
        <f>FTTX!L90</f>
        <v>0</v>
      </c>
      <c r="Z180" s="210">
        <f>FTTX!M90</f>
        <v>0</v>
      </c>
      <c r="AB180" s="139" t="str">
        <f t="shared" si="330"/>
        <v>NG-PON2 ONUs</v>
      </c>
      <c r="AC180" s="210">
        <f>FTTX!C44</f>
        <v>0</v>
      </c>
      <c r="AD180" s="210">
        <f>FTTX!D44</f>
        <v>0</v>
      </c>
      <c r="AE180" s="210">
        <f>FTTX!E44</f>
        <v>0</v>
      </c>
      <c r="AF180" s="210">
        <f>FTTX!F44</f>
        <v>0</v>
      </c>
      <c r="AG180" s="210">
        <f>FTTX!G44</f>
        <v>0</v>
      </c>
      <c r="AH180" s="210">
        <f>FTTX!H44</f>
        <v>0</v>
      </c>
      <c r="AI180" s="210">
        <f>FTTX!I44</f>
        <v>0</v>
      </c>
      <c r="AJ180" s="210">
        <f>FTTX!J44</f>
        <v>0</v>
      </c>
      <c r="AK180" s="210">
        <f>FTTX!K44</f>
        <v>0</v>
      </c>
      <c r="AL180" s="210">
        <f>FTTX!L44</f>
        <v>0</v>
      </c>
      <c r="AM180" s="210">
        <f>FTTX!M44</f>
        <v>0</v>
      </c>
      <c r="AO180" s="139" t="str">
        <f t="shared" si="331"/>
        <v>NG-PON2 ONUs</v>
      </c>
      <c r="AP180" s="210">
        <f>FTTX!C113</f>
        <v>0</v>
      </c>
      <c r="AQ180" s="210">
        <f>FTTX!D113</f>
        <v>0</v>
      </c>
      <c r="AR180" s="210">
        <f>FTTX!E113</f>
        <v>0</v>
      </c>
      <c r="AS180" s="210">
        <f>FTTX!F113</f>
        <v>0</v>
      </c>
      <c r="AT180" s="210">
        <f>FTTX!G113</f>
        <v>0</v>
      </c>
      <c r="AU180" s="210">
        <f>FTTX!H113</f>
        <v>0</v>
      </c>
      <c r="AV180" s="210">
        <f>FTTX!I113</f>
        <v>0</v>
      </c>
      <c r="AW180" s="210">
        <f>FTTX!J113</f>
        <v>0</v>
      </c>
      <c r="AX180" s="210">
        <f>FTTX!K113</f>
        <v>0</v>
      </c>
      <c r="AY180" s="210">
        <f>FTTX!L113</f>
        <v>0</v>
      </c>
      <c r="AZ180" s="210">
        <f>FTTX!M113</f>
        <v>0</v>
      </c>
      <c r="BB180" s="139" t="str">
        <f t="shared" si="332"/>
        <v>NG-PON2 ONUs</v>
      </c>
      <c r="BC180" s="210">
        <f>FTTX!C136</f>
        <v>0</v>
      </c>
      <c r="BD180" s="210">
        <f>FTTX!D136</f>
        <v>0</v>
      </c>
      <c r="BE180" s="210">
        <f>FTTX!E136</f>
        <v>0</v>
      </c>
      <c r="BF180" s="210">
        <f>FTTX!F136</f>
        <v>0</v>
      </c>
      <c r="BG180" s="210">
        <f>FTTX!G136</f>
        <v>0</v>
      </c>
      <c r="BH180" s="210">
        <f>FTTX!H136</f>
        <v>0</v>
      </c>
      <c r="BI180" s="210">
        <f>FTTX!I136</f>
        <v>0</v>
      </c>
      <c r="BJ180" s="210">
        <f>FTTX!J136</f>
        <v>0</v>
      </c>
      <c r="BK180" s="210">
        <f>FTTX!K136</f>
        <v>0</v>
      </c>
      <c r="BL180" s="210">
        <f>FTTX!L136</f>
        <v>0</v>
      </c>
      <c r="BM180" s="210">
        <f>FTTX!M136</f>
        <v>0</v>
      </c>
      <c r="BO180" s="139" t="str">
        <f t="shared" si="333"/>
        <v>NG-PON2 ONUs</v>
      </c>
      <c r="BP180" s="272"/>
      <c r="BQ180" s="272"/>
      <c r="BR180" s="272"/>
      <c r="BS180" s="272"/>
      <c r="BT180" s="272"/>
      <c r="BU180" s="272"/>
      <c r="BV180" s="272"/>
      <c r="BW180" s="272"/>
      <c r="BX180" s="272"/>
      <c r="BY180" s="272"/>
      <c r="BZ180" s="272"/>
      <c r="CB180" s="139" t="str">
        <f t="shared" si="334"/>
        <v>NG-PON2 ONUs</v>
      </c>
      <c r="CC180" s="272"/>
      <c r="CD180" s="272"/>
      <c r="CE180" s="272"/>
      <c r="CF180" s="272"/>
      <c r="CG180" s="272"/>
      <c r="CH180" s="272"/>
      <c r="CI180" s="272"/>
      <c r="CJ180" s="272"/>
      <c r="CK180" s="272"/>
      <c r="CL180" s="272"/>
      <c r="CM180" s="272"/>
      <c r="CN180" s="214"/>
      <c r="CP180" s="270"/>
      <c r="CQ180" s="270"/>
      <c r="CR180" s="301"/>
      <c r="CS180" s="293">
        <v>1</v>
      </c>
      <c r="CT180" s="265">
        <v>1</v>
      </c>
      <c r="CU180" s="300">
        <v>1</v>
      </c>
      <c r="CV180" s="295"/>
      <c r="CW180" s="270"/>
      <c r="CX180" s="278"/>
      <c r="CY180" s="284"/>
      <c r="CZ180" s="270"/>
      <c r="DA180" s="278"/>
      <c r="DB180" s="284"/>
      <c r="DC180" s="270"/>
      <c r="DD180" s="301"/>
      <c r="DE180" s="295"/>
      <c r="DF180" s="270"/>
      <c r="DG180" s="278"/>
      <c r="DH180" s="284"/>
      <c r="DI180" s="270"/>
      <c r="DJ180" s="270"/>
      <c r="DL180" s="139" t="str">
        <f t="shared" si="468"/>
        <v>NG-PON2 ONUs</v>
      </c>
      <c r="DM180" s="210">
        <f t="shared" si="335"/>
        <v>1000</v>
      </c>
      <c r="DN180" s="210">
        <f t="shared" si="336"/>
        <v>3600</v>
      </c>
      <c r="DO180" s="210">
        <f t="shared" si="337"/>
        <v>0</v>
      </c>
      <c r="DP180" s="210">
        <f t="shared" si="338"/>
        <v>0</v>
      </c>
      <c r="DQ180" s="210">
        <f t="shared" si="339"/>
        <v>0</v>
      </c>
      <c r="DR180" s="210">
        <f t="shared" si="340"/>
        <v>0</v>
      </c>
      <c r="DS180" s="210">
        <f t="shared" si="341"/>
        <v>0</v>
      </c>
      <c r="DT180" s="210">
        <f t="shared" si="342"/>
        <v>0</v>
      </c>
      <c r="DU180" s="210">
        <f t="shared" si="343"/>
        <v>0</v>
      </c>
      <c r="DV180" s="210">
        <f t="shared" si="344"/>
        <v>0</v>
      </c>
      <c r="DW180" s="210">
        <f t="shared" si="345"/>
        <v>0</v>
      </c>
      <c r="DY180" s="139" t="str">
        <f t="shared" si="469"/>
        <v>NG-PON2 ONUs</v>
      </c>
      <c r="DZ180" s="210">
        <f t="shared" si="346"/>
        <v>0</v>
      </c>
      <c r="EA180" s="210">
        <f t="shared" si="347"/>
        <v>0</v>
      </c>
      <c r="EB180" s="210">
        <f t="shared" si="348"/>
        <v>0</v>
      </c>
      <c r="EC180" s="210">
        <f t="shared" si="349"/>
        <v>0</v>
      </c>
      <c r="ED180" s="210">
        <f t="shared" si="350"/>
        <v>0</v>
      </c>
      <c r="EE180" s="210">
        <f t="shared" si="351"/>
        <v>0</v>
      </c>
      <c r="EF180" s="210">
        <f t="shared" si="352"/>
        <v>0</v>
      </c>
      <c r="EG180" s="210">
        <f t="shared" si="353"/>
        <v>0</v>
      </c>
      <c r="EH180" s="210">
        <f t="shared" si="354"/>
        <v>0</v>
      </c>
      <c r="EI180" s="210">
        <f t="shared" si="355"/>
        <v>0</v>
      </c>
      <c r="EJ180" s="210">
        <f t="shared" si="356"/>
        <v>0</v>
      </c>
      <c r="EL180" s="139" t="str">
        <f t="shared" si="470"/>
        <v>NG-PON2 ONUs</v>
      </c>
      <c r="EM180" s="210">
        <f t="shared" si="357"/>
        <v>1000</v>
      </c>
      <c r="EN180" s="210">
        <f t="shared" si="358"/>
        <v>3600</v>
      </c>
      <c r="EO180" s="210">
        <f t="shared" si="359"/>
        <v>0</v>
      </c>
      <c r="EP180" s="210">
        <f t="shared" si="360"/>
        <v>0</v>
      </c>
      <c r="EQ180" s="210">
        <f t="shared" si="361"/>
        <v>0</v>
      </c>
      <c r="ER180" s="210">
        <f t="shared" si="362"/>
        <v>0</v>
      </c>
      <c r="ES180" s="210">
        <f t="shared" si="363"/>
        <v>0</v>
      </c>
      <c r="ET180" s="210">
        <f t="shared" si="364"/>
        <v>0</v>
      </c>
      <c r="EU180" s="210">
        <f t="shared" si="365"/>
        <v>0</v>
      </c>
      <c r="EV180" s="210">
        <f t="shared" si="366"/>
        <v>0</v>
      </c>
      <c r="EW180" s="210">
        <f t="shared" si="367"/>
        <v>0</v>
      </c>
      <c r="EY180" s="139" t="str">
        <f t="shared" si="368"/>
        <v>NG-PON2 ONUs</v>
      </c>
      <c r="EZ180" s="210">
        <f t="shared" si="457"/>
        <v>1000</v>
      </c>
      <c r="FA180" s="210">
        <f t="shared" si="458"/>
        <v>3600</v>
      </c>
      <c r="FB180" s="210">
        <f t="shared" si="459"/>
        <v>0</v>
      </c>
      <c r="FC180" s="210">
        <f t="shared" si="460"/>
        <v>0</v>
      </c>
      <c r="FD180" s="210">
        <f t="shared" si="461"/>
        <v>0</v>
      </c>
      <c r="FE180" s="210">
        <f t="shared" si="462"/>
        <v>0</v>
      </c>
      <c r="FF180" s="210">
        <f t="shared" si="463"/>
        <v>0</v>
      </c>
      <c r="FG180" s="210">
        <f t="shared" si="464"/>
        <v>0</v>
      </c>
      <c r="FH180" s="210">
        <f t="shared" si="465"/>
        <v>0</v>
      </c>
      <c r="FI180" s="210">
        <f t="shared" si="466"/>
        <v>0</v>
      </c>
      <c r="FJ180" s="210">
        <f t="shared" si="467"/>
        <v>0</v>
      </c>
      <c r="FL180" s="139" t="str">
        <f t="shared" si="471"/>
        <v>NG-PON2 ONUs</v>
      </c>
      <c r="FM180" s="233">
        <f t="shared" si="369"/>
        <v>3.0000000000000001E-3</v>
      </c>
      <c r="FN180" s="233">
        <f t="shared" si="370"/>
        <v>1.0800000000000001E-2</v>
      </c>
      <c r="FO180" s="233">
        <f t="shared" si="371"/>
        <v>0</v>
      </c>
      <c r="FP180" s="233">
        <f t="shared" si="372"/>
        <v>0</v>
      </c>
      <c r="FQ180" s="233">
        <f t="shared" si="373"/>
        <v>0</v>
      </c>
      <c r="FR180" s="233">
        <f t="shared" si="374"/>
        <v>0</v>
      </c>
      <c r="FS180" s="233">
        <f t="shared" si="375"/>
        <v>0</v>
      </c>
      <c r="FT180" s="233">
        <f t="shared" si="376"/>
        <v>0</v>
      </c>
      <c r="FU180" s="233">
        <f t="shared" si="377"/>
        <v>0</v>
      </c>
      <c r="FV180" s="233">
        <f t="shared" si="378"/>
        <v>0</v>
      </c>
      <c r="FW180" s="233">
        <f t="shared" si="379"/>
        <v>0</v>
      </c>
      <c r="FY180" s="139" t="str">
        <f t="shared" si="472"/>
        <v>NG-PON2 ONUs</v>
      </c>
      <c r="FZ180" s="233">
        <f t="shared" si="380"/>
        <v>0</v>
      </c>
      <c r="GA180" s="233">
        <f t="shared" si="381"/>
        <v>0</v>
      </c>
      <c r="GB180" s="233">
        <f t="shared" si="382"/>
        <v>0</v>
      </c>
      <c r="GC180" s="233">
        <f t="shared" si="383"/>
        <v>0</v>
      </c>
      <c r="GD180" s="233">
        <f t="shared" si="384"/>
        <v>0</v>
      </c>
      <c r="GE180" s="233">
        <f t="shared" si="385"/>
        <v>0</v>
      </c>
      <c r="GF180" s="233">
        <f t="shared" si="386"/>
        <v>0</v>
      </c>
      <c r="GG180" s="233">
        <f t="shared" si="387"/>
        <v>0</v>
      </c>
      <c r="GH180" s="233">
        <f t="shared" si="388"/>
        <v>0</v>
      </c>
      <c r="GI180" s="233">
        <f t="shared" si="389"/>
        <v>0</v>
      </c>
      <c r="GJ180" s="233">
        <f t="shared" si="390"/>
        <v>0</v>
      </c>
      <c r="GL180" s="139" t="str">
        <f t="shared" si="473"/>
        <v>NG-PON2 ONUs</v>
      </c>
      <c r="GM180" s="310">
        <f t="shared" si="391"/>
        <v>5.0000000000000001E-3</v>
      </c>
      <c r="GN180" s="310">
        <f t="shared" si="392"/>
        <v>1.7999999999999999E-2</v>
      </c>
      <c r="GO180" s="310">
        <f t="shared" si="393"/>
        <v>0</v>
      </c>
      <c r="GP180" s="310">
        <f t="shared" si="394"/>
        <v>0</v>
      </c>
      <c r="GQ180" s="310">
        <f t="shared" si="395"/>
        <v>0</v>
      </c>
      <c r="GR180" s="310">
        <f t="shared" si="396"/>
        <v>0</v>
      </c>
      <c r="GS180" s="310">
        <f t="shared" si="397"/>
        <v>0</v>
      </c>
      <c r="GT180" s="310">
        <f t="shared" si="398"/>
        <v>0</v>
      </c>
      <c r="GU180" s="310">
        <f t="shared" si="399"/>
        <v>0</v>
      </c>
      <c r="GV180" s="310">
        <f t="shared" si="400"/>
        <v>0</v>
      </c>
      <c r="GW180" s="310">
        <f t="shared" si="401"/>
        <v>0</v>
      </c>
      <c r="GY180" s="139" t="str">
        <f t="shared" si="402"/>
        <v>NG-PON2 ONUs</v>
      </c>
      <c r="GZ180" s="310">
        <f>IF(EZ180=0,"",($HE$5*10^-6*FTTX!P162*'Lenses &amp; detectors'!EZ180))</f>
        <v>4.3124999999999997E-2</v>
      </c>
      <c r="HA180" s="310">
        <f>IF(FA180=0,"",($HE$5*10^-6*FTTX!Q162*'Lenses &amp; detectors'!FA180))</f>
        <v>0.14849999999999999</v>
      </c>
      <c r="HB180" s="310" t="str">
        <f>IF(FB180=0,"",($HE$5*10^-6*FTTX!R162*'Lenses &amp; detectors'!FB180))</f>
        <v/>
      </c>
      <c r="HC180" s="310" t="str">
        <f>IF(FC180=0,"",($HE$5*10^-6*FTTX!S162*'Lenses &amp; detectors'!FC180))</f>
        <v/>
      </c>
      <c r="HD180" s="310" t="str">
        <f>IF(FD180=0,"",($HE$5*10^-6*FTTX!T162*'Lenses &amp; detectors'!FD180))</f>
        <v/>
      </c>
      <c r="HE180" s="310" t="str">
        <f>IF(FE180=0,"",($HE$5*10^-6*FTTX!U162*'Lenses &amp; detectors'!FE180))</f>
        <v/>
      </c>
      <c r="HF180" s="310" t="str">
        <f>IF(FF180=0,"",($HE$5*10^-6*FTTX!V162*'Lenses &amp; detectors'!FF180))</f>
        <v/>
      </c>
      <c r="HG180" s="310" t="str">
        <f>IF(FG180=0,"",($HE$5*10^-6*FTTX!W162*'Lenses &amp; detectors'!FG180))</f>
        <v/>
      </c>
      <c r="HH180" s="310" t="str">
        <f>IF(FH180=0,"",($HE$5*10^-6*FTTX!X162*'Lenses &amp; detectors'!FH180))</f>
        <v/>
      </c>
      <c r="HI180" s="310" t="str">
        <f>IF(FI180=0,"",($HE$5*10^-6*FTTX!Y162*'Lenses &amp; detectors'!FI180))</f>
        <v/>
      </c>
      <c r="HJ180" s="310" t="str">
        <f>IF(FJ180=0,"",($HE$5*10^-6*FTTX!Z162*'Lenses &amp; detectors'!FJ180))</f>
        <v/>
      </c>
      <c r="HL180" s="139" t="str">
        <f t="shared" si="403"/>
        <v>NG-PON2 ONUs</v>
      </c>
      <c r="HM180" s="233">
        <f t="shared" si="404"/>
        <v>3</v>
      </c>
      <c r="HN180" s="233">
        <f t="shared" si="405"/>
        <v>3</v>
      </c>
      <c r="HO180" s="233" t="str">
        <f t="shared" si="406"/>
        <v/>
      </c>
      <c r="HP180" s="233" t="str">
        <f t="shared" si="407"/>
        <v/>
      </c>
      <c r="HQ180" s="233" t="str">
        <f t="shared" si="408"/>
        <v/>
      </c>
      <c r="HR180" s="233" t="str">
        <f t="shared" si="409"/>
        <v/>
      </c>
      <c r="HS180" s="233" t="str">
        <f t="shared" si="410"/>
        <v/>
      </c>
      <c r="HT180" s="233" t="str">
        <f t="shared" si="411"/>
        <v/>
      </c>
      <c r="HU180" s="233" t="str">
        <f t="shared" si="412"/>
        <v/>
      </c>
      <c r="HV180" s="233" t="str">
        <f t="shared" si="413"/>
        <v/>
      </c>
      <c r="HW180" s="233" t="str">
        <f t="shared" si="414"/>
        <v/>
      </c>
      <c r="HY180" s="139" t="str">
        <f t="shared" si="415"/>
        <v>NG-PON2 ONUs</v>
      </c>
      <c r="HZ180" s="233" t="str">
        <f t="shared" si="416"/>
        <v/>
      </c>
      <c r="IA180" s="233" t="str">
        <f t="shared" si="417"/>
        <v/>
      </c>
      <c r="IB180" s="233" t="str">
        <f t="shared" si="418"/>
        <v/>
      </c>
      <c r="IC180" s="233" t="str">
        <f t="shared" si="419"/>
        <v/>
      </c>
      <c r="ID180" s="233" t="str">
        <f t="shared" si="420"/>
        <v/>
      </c>
      <c r="IE180" s="233" t="str">
        <f t="shared" si="421"/>
        <v/>
      </c>
      <c r="IF180" s="233" t="str">
        <f t="shared" si="422"/>
        <v/>
      </c>
      <c r="IG180" s="233" t="str">
        <f t="shared" si="423"/>
        <v/>
      </c>
      <c r="IH180" s="233" t="str">
        <f t="shared" si="424"/>
        <v/>
      </c>
      <c r="II180" s="233" t="str">
        <f t="shared" si="425"/>
        <v/>
      </c>
      <c r="IJ180" s="233" t="str">
        <f t="shared" si="426"/>
        <v/>
      </c>
      <c r="IL180" s="139" t="str">
        <f t="shared" si="427"/>
        <v>NG-PON2 ONUs</v>
      </c>
      <c r="IM180" s="233">
        <f t="shared" si="428"/>
        <v>5</v>
      </c>
      <c r="IN180" s="233">
        <f t="shared" si="429"/>
        <v>5</v>
      </c>
      <c r="IO180" s="233" t="str">
        <f t="shared" si="430"/>
        <v/>
      </c>
      <c r="IP180" s="233" t="str">
        <f t="shared" si="431"/>
        <v/>
      </c>
      <c r="IQ180" s="233" t="str">
        <f t="shared" si="432"/>
        <v/>
      </c>
      <c r="IR180" s="233" t="str">
        <f t="shared" si="433"/>
        <v/>
      </c>
      <c r="IS180" s="233" t="str">
        <f t="shared" si="434"/>
        <v/>
      </c>
      <c r="IT180" s="233" t="str">
        <f t="shared" si="435"/>
        <v/>
      </c>
      <c r="IU180" s="233" t="str">
        <f t="shared" si="436"/>
        <v/>
      </c>
      <c r="IV180" s="233" t="str">
        <f t="shared" si="437"/>
        <v/>
      </c>
      <c r="IW180" s="233" t="str">
        <f t="shared" si="438"/>
        <v/>
      </c>
      <c r="IY180" s="139" t="str">
        <f t="shared" si="439"/>
        <v>NG-PON2 ONUs</v>
      </c>
      <c r="IZ180" s="233">
        <f t="shared" si="440"/>
        <v>43.125</v>
      </c>
      <c r="JA180" s="233">
        <f t="shared" si="441"/>
        <v>41.25</v>
      </c>
      <c r="JB180" s="233" t="str">
        <f t="shared" si="442"/>
        <v/>
      </c>
      <c r="JC180" s="233" t="str">
        <f t="shared" si="443"/>
        <v/>
      </c>
      <c r="JD180" s="233" t="str">
        <f t="shared" si="444"/>
        <v/>
      </c>
      <c r="JE180" s="233" t="str">
        <f t="shared" si="445"/>
        <v/>
      </c>
      <c r="JF180" s="233" t="str">
        <f t="shared" si="446"/>
        <v/>
      </c>
      <c r="JG180" s="233" t="str">
        <f t="shared" si="447"/>
        <v/>
      </c>
      <c r="JH180" s="233" t="str">
        <f t="shared" si="448"/>
        <v/>
      </c>
      <c r="JI180" s="233" t="str">
        <f t="shared" si="449"/>
        <v/>
      </c>
      <c r="JJ180" s="233" t="str">
        <f t="shared" si="450"/>
        <v/>
      </c>
    </row>
    <row r="181" spans="1:270">
      <c r="A181" s="218" t="s">
        <v>117</v>
      </c>
      <c r="B181" s="139" t="str">
        <f>'DML EML split'!B181</f>
        <v>NG-PON2 OLTs</v>
      </c>
      <c r="C181" s="210">
        <f>FTTX!C68</f>
        <v>0</v>
      </c>
      <c r="D181" s="210">
        <f>FTTX!D68</f>
        <v>0</v>
      </c>
      <c r="E181" s="210">
        <f>FTTX!E68</f>
        <v>0</v>
      </c>
      <c r="F181" s="210">
        <f>FTTX!F68</f>
        <v>0</v>
      </c>
      <c r="G181" s="210">
        <f>FTTX!G68</f>
        <v>0</v>
      </c>
      <c r="H181" s="210">
        <f>FTTX!H68</f>
        <v>0</v>
      </c>
      <c r="I181" s="210">
        <f>FTTX!I68</f>
        <v>0</v>
      </c>
      <c r="J181" s="210">
        <f>FTTX!J68</f>
        <v>0</v>
      </c>
      <c r="K181" s="210">
        <f>FTTX!K68</f>
        <v>0</v>
      </c>
      <c r="L181" s="210">
        <f>FTTX!L68</f>
        <v>0</v>
      </c>
      <c r="M181" s="210">
        <f>FTTX!M68</f>
        <v>0</v>
      </c>
      <c r="O181" s="139" t="str">
        <f t="shared" si="329"/>
        <v>NG-PON2 OLTs</v>
      </c>
      <c r="P181" s="210">
        <f>FTTX!C91</f>
        <v>150</v>
      </c>
      <c r="Q181" s="210">
        <f>FTTX!D91</f>
        <v>600</v>
      </c>
      <c r="R181" s="210">
        <f>FTTX!E91</f>
        <v>0</v>
      </c>
      <c r="S181" s="210">
        <f>FTTX!F91</f>
        <v>0</v>
      </c>
      <c r="T181" s="210">
        <f>FTTX!G91</f>
        <v>0</v>
      </c>
      <c r="U181" s="210">
        <f>FTTX!H91</f>
        <v>0</v>
      </c>
      <c r="V181" s="210">
        <f>FTTX!I91</f>
        <v>0</v>
      </c>
      <c r="W181" s="210">
        <f>FTTX!J91</f>
        <v>0</v>
      </c>
      <c r="X181" s="210">
        <f>FTTX!K91</f>
        <v>0</v>
      </c>
      <c r="Y181" s="210">
        <f>FTTX!L91</f>
        <v>0</v>
      </c>
      <c r="Z181" s="210">
        <f>FTTX!M91</f>
        <v>0</v>
      </c>
      <c r="AB181" s="139" t="str">
        <f t="shared" si="330"/>
        <v>NG-PON2 OLTs</v>
      </c>
      <c r="AC181" s="210">
        <f>FTTX!C45</f>
        <v>0</v>
      </c>
      <c r="AD181" s="210">
        <f>FTTX!D45</f>
        <v>0</v>
      </c>
      <c r="AE181" s="210">
        <f>FTTX!E45</f>
        <v>0</v>
      </c>
      <c r="AF181" s="210">
        <f>FTTX!F45</f>
        <v>0</v>
      </c>
      <c r="AG181" s="210">
        <f>FTTX!G45</f>
        <v>0</v>
      </c>
      <c r="AH181" s="210">
        <f>FTTX!H45</f>
        <v>0</v>
      </c>
      <c r="AI181" s="210">
        <f>FTTX!I45</f>
        <v>0</v>
      </c>
      <c r="AJ181" s="210">
        <f>FTTX!J45</f>
        <v>0</v>
      </c>
      <c r="AK181" s="210">
        <f>FTTX!K45</f>
        <v>0</v>
      </c>
      <c r="AL181" s="210">
        <f>FTTX!L45</f>
        <v>0</v>
      </c>
      <c r="AM181" s="210">
        <f>FTTX!M45</f>
        <v>0</v>
      </c>
      <c r="AO181" s="139" t="str">
        <f t="shared" si="331"/>
        <v>NG-PON2 OLTs</v>
      </c>
      <c r="AP181" s="210">
        <f>FTTX!C114</f>
        <v>0</v>
      </c>
      <c r="AQ181" s="210">
        <f>FTTX!D114</f>
        <v>0</v>
      </c>
      <c r="AR181" s="210">
        <f>FTTX!E114</f>
        <v>0</v>
      </c>
      <c r="AS181" s="210">
        <f>FTTX!F114</f>
        <v>0</v>
      </c>
      <c r="AT181" s="210">
        <f>FTTX!G114</f>
        <v>0</v>
      </c>
      <c r="AU181" s="210">
        <f>FTTX!H114</f>
        <v>0</v>
      </c>
      <c r="AV181" s="210">
        <f>FTTX!I114</f>
        <v>0</v>
      </c>
      <c r="AW181" s="210">
        <f>FTTX!J114</f>
        <v>0</v>
      </c>
      <c r="AX181" s="210">
        <f>FTTX!K114</f>
        <v>0</v>
      </c>
      <c r="AY181" s="210">
        <f>FTTX!L114</f>
        <v>0</v>
      </c>
      <c r="AZ181" s="210">
        <f>FTTX!M114</f>
        <v>0</v>
      </c>
      <c r="BB181" s="139" t="str">
        <f t="shared" si="332"/>
        <v>NG-PON2 OLTs</v>
      </c>
      <c r="BC181" s="210">
        <f>FTTX!C137</f>
        <v>0</v>
      </c>
      <c r="BD181" s="210">
        <f>FTTX!D137</f>
        <v>0</v>
      </c>
      <c r="BE181" s="210">
        <f>FTTX!E137</f>
        <v>0</v>
      </c>
      <c r="BF181" s="210">
        <f>FTTX!F137</f>
        <v>0</v>
      </c>
      <c r="BG181" s="210">
        <f>FTTX!G137</f>
        <v>0</v>
      </c>
      <c r="BH181" s="210">
        <f>FTTX!H137</f>
        <v>0</v>
      </c>
      <c r="BI181" s="210">
        <f>FTTX!I137</f>
        <v>0</v>
      </c>
      <c r="BJ181" s="210">
        <f>FTTX!J137</f>
        <v>0</v>
      </c>
      <c r="BK181" s="210">
        <f>FTTX!K137</f>
        <v>0</v>
      </c>
      <c r="BL181" s="210">
        <f>FTTX!L137</f>
        <v>0</v>
      </c>
      <c r="BM181" s="210">
        <f>FTTX!M137</f>
        <v>0</v>
      </c>
      <c r="BO181" s="139" t="str">
        <f t="shared" si="333"/>
        <v>NG-PON2 OLTs</v>
      </c>
      <c r="BP181" s="272"/>
      <c r="BQ181" s="272"/>
      <c r="BR181" s="272"/>
      <c r="BS181" s="272"/>
      <c r="BT181" s="272"/>
      <c r="BU181" s="272"/>
      <c r="BV181" s="272"/>
      <c r="BW181" s="272"/>
      <c r="BX181" s="272"/>
      <c r="BY181" s="272"/>
      <c r="BZ181" s="272"/>
      <c r="CB181" s="139" t="str">
        <f t="shared" si="334"/>
        <v>NG-PON2 OLTs</v>
      </c>
      <c r="CC181" s="272"/>
      <c r="CD181" s="272"/>
      <c r="CE181" s="272"/>
      <c r="CF181" s="272"/>
      <c r="CG181" s="272"/>
      <c r="CH181" s="272"/>
      <c r="CI181" s="272"/>
      <c r="CJ181" s="272"/>
      <c r="CK181" s="272"/>
      <c r="CL181" s="272"/>
      <c r="CM181" s="272"/>
      <c r="CN181" s="214"/>
      <c r="CP181" s="270"/>
      <c r="CQ181" s="270"/>
      <c r="CR181" s="301"/>
      <c r="CS181" s="293">
        <v>1</v>
      </c>
      <c r="CT181" s="265">
        <v>1</v>
      </c>
      <c r="CU181" s="300">
        <v>1</v>
      </c>
      <c r="CV181" s="293">
        <v>0</v>
      </c>
      <c r="CW181" s="293">
        <v>2</v>
      </c>
      <c r="CX181" s="279">
        <v>1</v>
      </c>
      <c r="CY181" s="284"/>
      <c r="CZ181" s="270"/>
      <c r="DA181" s="278"/>
      <c r="DB181" s="284"/>
      <c r="DC181" s="270"/>
      <c r="DD181" s="301"/>
      <c r="DE181" s="295"/>
      <c r="DF181" s="270"/>
      <c r="DG181" s="278"/>
      <c r="DH181" s="284"/>
      <c r="DI181" s="270"/>
      <c r="DJ181" s="270"/>
      <c r="DL181" s="139" t="str">
        <f t="shared" si="468"/>
        <v>NG-PON2 OLTs</v>
      </c>
      <c r="DM181" s="210">
        <f t="shared" si="335"/>
        <v>150</v>
      </c>
      <c r="DN181" s="210">
        <f t="shared" si="336"/>
        <v>600</v>
      </c>
      <c r="DO181" s="210">
        <f t="shared" si="337"/>
        <v>0</v>
      </c>
      <c r="DP181" s="210">
        <f t="shared" si="338"/>
        <v>0</v>
      </c>
      <c r="DQ181" s="210">
        <f t="shared" si="339"/>
        <v>0</v>
      </c>
      <c r="DR181" s="210">
        <f t="shared" si="340"/>
        <v>0</v>
      </c>
      <c r="DS181" s="210">
        <f t="shared" si="341"/>
        <v>0</v>
      </c>
      <c r="DT181" s="210">
        <f t="shared" si="342"/>
        <v>0</v>
      </c>
      <c r="DU181" s="210">
        <f t="shared" si="343"/>
        <v>0</v>
      </c>
      <c r="DV181" s="210">
        <f t="shared" si="344"/>
        <v>0</v>
      </c>
      <c r="DW181" s="210">
        <f t="shared" si="345"/>
        <v>0</v>
      </c>
      <c r="DY181" s="139" t="str">
        <f t="shared" si="469"/>
        <v>NG-PON2 OLTs</v>
      </c>
      <c r="DZ181" s="210">
        <f t="shared" si="346"/>
        <v>0</v>
      </c>
      <c r="EA181" s="210">
        <f t="shared" si="347"/>
        <v>0</v>
      </c>
      <c r="EB181" s="210">
        <f t="shared" si="348"/>
        <v>0</v>
      </c>
      <c r="EC181" s="210">
        <f t="shared" si="349"/>
        <v>0</v>
      </c>
      <c r="ED181" s="210">
        <f t="shared" si="350"/>
        <v>0</v>
      </c>
      <c r="EE181" s="210">
        <f t="shared" si="351"/>
        <v>0</v>
      </c>
      <c r="EF181" s="210">
        <f t="shared" si="352"/>
        <v>0</v>
      </c>
      <c r="EG181" s="210">
        <f t="shared" si="353"/>
        <v>0</v>
      </c>
      <c r="EH181" s="210">
        <f t="shared" si="354"/>
        <v>0</v>
      </c>
      <c r="EI181" s="210">
        <f t="shared" si="355"/>
        <v>0</v>
      </c>
      <c r="EJ181" s="210">
        <f t="shared" si="356"/>
        <v>0</v>
      </c>
      <c r="EL181" s="139" t="str">
        <f t="shared" si="470"/>
        <v>NG-PON2 OLTs</v>
      </c>
      <c r="EM181" s="210">
        <f t="shared" si="357"/>
        <v>150</v>
      </c>
      <c r="EN181" s="210">
        <f t="shared" si="358"/>
        <v>600</v>
      </c>
      <c r="EO181" s="210">
        <f t="shared" si="359"/>
        <v>0</v>
      </c>
      <c r="EP181" s="210">
        <f t="shared" si="360"/>
        <v>0</v>
      </c>
      <c r="EQ181" s="210">
        <f t="shared" si="361"/>
        <v>0</v>
      </c>
      <c r="ER181" s="210">
        <f t="shared" si="362"/>
        <v>0</v>
      </c>
      <c r="ES181" s="210">
        <f t="shared" si="363"/>
        <v>0</v>
      </c>
      <c r="ET181" s="210">
        <f t="shared" si="364"/>
        <v>0</v>
      </c>
      <c r="EU181" s="210">
        <f t="shared" si="365"/>
        <v>0</v>
      </c>
      <c r="EV181" s="210">
        <f t="shared" si="366"/>
        <v>0</v>
      </c>
      <c r="EW181" s="210">
        <f t="shared" si="367"/>
        <v>0</v>
      </c>
      <c r="EY181" s="139" t="str">
        <f t="shared" si="368"/>
        <v>NG-PON2 OLTs</v>
      </c>
      <c r="EZ181" s="210">
        <f t="shared" si="457"/>
        <v>150</v>
      </c>
      <c r="FA181" s="210">
        <f t="shared" si="458"/>
        <v>600</v>
      </c>
      <c r="FB181" s="210">
        <f t="shared" si="459"/>
        <v>0</v>
      </c>
      <c r="FC181" s="210">
        <f t="shared" si="460"/>
        <v>0</v>
      </c>
      <c r="FD181" s="210">
        <f t="shared" si="461"/>
        <v>0</v>
      </c>
      <c r="FE181" s="210">
        <f t="shared" si="462"/>
        <v>0</v>
      </c>
      <c r="FF181" s="210">
        <f t="shared" si="463"/>
        <v>0</v>
      </c>
      <c r="FG181" s="210">
        <f t="shared" si="464"/>
        <v>0</v>
      </c>
      <c r="FH181" s="210">
        <f t="shared" si="465"/>
        <v>0</v>
      </c>
      <c r="FI181" s="210">
        <f t="shared" si="466"/>
        <v>0</v>
      </c>
      <c r="FJ181" s="210">
        <f t="shared" si="467"/>
        <v>0</v>
      </c>
      <c r="FL181" s="139" t="str">
        <f t="shared" si="471"/>
        <v>NG-PON2 OLTs</v>
      </c>
      <c r="FM181" s="233">
        <f t="shared" si="369"/>
        <v>4.4999999999999999E-4</v>
      </c>
      <c r="FN181" s="233">
        <f t="shared" si="370"/>
        <v>1.8E-3</v>
      </c>
      <c r="FO181" s="233">
        <f t="shared" si="371"/>
        <v>0</v>
      </c>
      <c r="FP181" s="233">
        <f t="shared" si="372"/>
        <v>0</v>
      </c>
      <c r="FQ181" s="233">
        <f t="shared" si="373"/>
        <v>0</v>
      </c>
      <c r="FR181" s="233">
        <f t="shared" si="374"/>
        <v>0</v>
      </c>
      <c r="FS181" s="233">
        <f t="shared" si="375"/>
        <v>0</v>
      </c>
      <c r="FT181" s="233">
        <f t="shared" si="376"/>
        <v>0</v>
      </c>
      <c r="FU181" s="233">
        <f t="shared" si="377"/>
        <v>0</v>
      </c>
      <c r="FV181" s="233">
        <f t="shared" si="378"/>
        <v>0</v>
      </c>
      <c r="FW181" s="233">
        <f t="shared" si="379"/>
        <v>0</v>
      </c>
      <c r="FY181" s="139" t="str">
        <f t="shared" si="472"/>
        <v>NG-PON2 OLTs</v>
      </c>
      <c r="FZ181" s="233">
        <f t="shared" si="380"/>
        <v>0</v>
      </c>
      <c r="GA181" s="233">
        <f t="shared" si="381"/>
        <v>0</v>
      </c>
      <c r="GB181" s="233">
        <f t="shared" si="382"/>
        <v>0</v>
      </c>
      <c r="GC181" s="233">
        <f t="shared" si="383"/>
        <v>0</v>
      </c>
      <c r="GD181" s="233">
        <f t="shared" si="384"/>
        <v>0</v>
      </c>
      <c r="GE181" s="233">
        <f t="shared" si="385"/>
        <v>0</v>
      </c>
      <c r="GF181" s="233">
        <f t="shared" si="386"/>
        <v>0</v>
      </c>
      <c r="GG181" s="233">
        <f t="shared" si="387"/>
        <v>0</v>
      </c>
      <c r="GH181" s="233">
        <f t="shared" si="388"/>
        <v>0</v>
      </c>
      <c r="GI181" s="233">
        <f t="shared" si="389"/>
        <v>0</v>
      </c>
      <c r="GJ181" s="233">
        <f t="shared" si="390"/>
        <v>0</v>
      </c>
      <c r="GL181" s="139" t="str">
        <f t="shared" si="473"/>
        <v>NG-PON2 OLTs</v>
      </c>
      <c r="GM181" s="310">
        <f t="shared" si="391"/>
        <v>7.5000000000000002E-4</v>
      </c>
      <c r="GN181" s="310">
        <f t="shared" si="392"/>
        <v>3.0000000000000001E-3</v>
      </c>
      <c r="GO181" s="310">
        <f t="shared" si="393"/>
        <v>0</v>
      </c>
      <c r="GP181" s="310">
        <f t="shared" si="394"/>
        <v>0</v>
      </c>
      <c r="GQ181" s="310">
        <f t="shared" si="395"/>
        <v>0</v>
      </c>
      <c r="GR181" s="310">
        <f t="shared" si="396"/>
        <v>0</v>
      </c>
      <c r="GS181" s="310">
        <f t="shared" si="397"/>
        <v>0</v>
      </c>
      <c r="GT181" s="310">
        <f t="shared" si="398"/>
        <v>0</v>
      </c>
      <c r="GU181" s="310">
        <f t="shared" si="399"/>
        <v>0</v>
      </c>
      <c r="GV181" s="310">
        <f t="shared" si="400"/>
        <v>0</v>
      </c>
      <c r="GW181" s="310">
        <f t="shared" si="401"/>
        <v>0</v>
      </c>
      <c r="GY181" s="139" t="str">
        <f t="shared" si="402"/>
        <v>NG-PON2 OLTs</v>
      </c>
      <c r="GZ181" s="310">
        <f>IF(EZ181=0,"",($HE$5*10^-6*FTTX!P163*'Lenses &amp; detectors'!EZ181))</f>
        <v>1.51875E-2</v>
      </c>
      <c r="HA181" s="310">
        <f>IF(FA181=0,"",($HE$5*10^-6*FTTX!Q163*'Lenses &amp; detectors'!FA181))</f>
        <v>5.8499999999999996E-2</v>
      </c>
      <c r="HB181" s="310" t="str">
        <f>IF(FB181=0,"",($HE$5*10^-6*FTTX!R163*'Lenses &amp; detectors'!FB181))</f>
        <v/>
      </c>
      <c r="HC181" s="310" t="str">
        <f>IF(FC181=0,"",($HE$5*10^-6*FTTX!S163*'Lenses &amp; detectors'!FC181))</f>
        <v/>
      </c>
      <c r="HD181" s="310" t="str">
        <f>IF(FD181=0,"",($HE$5*10^-6*FTTX!T163*'Lenses &amp; detectors'!FD181))</f>
        <v/>
      </c>
      <c r="HE181" s="310" t="str">
        <f>IF(FE181=0,"",($HE$5*10^-6*FTTX!U163*'Lenses &amp; detectors'!FE181))</f>
        <v/>
      </c>
      <c r="HF181" s="310" t="str">
        <f>IF(FF181=0,"",($HE$5*10^-6*FTTX!V163*'Lenses &amp; detectors'!FF181))</f>
        <v/>
      </c>
      <c r="HG181" s="310" t="str">
        <f>IF(FG181=0,"",($HE$5*10^-6*FTTX!W163*'Lenses &amp; detectors'!FG181))</f>
        <v/>
      </c>
      <c r="HH181" s="310" t="str">
        <f>IF(FH181=0,"",($HE$5*10^-6*FTTX!X163*'Lenses &amp; detectors'!FH181))</f>
        <v/>
      </c>
      <c r="HI181" s="310" t="str">
        <f>IF(FI181=0,"",($HE$5*10^-6*FTTX!Y163*'Lenses &amp; detectors'!FI181))</f>
        <v/>
      </c>
      <c r="HJ181" s="310" t="str">
        <f>IF(FJ181=0,"",($HE$5*10^-6*FTTX!Z163*'Lenses &amp; detectors'!FJ181))</f>
        <v/>
      </c>
      <c r="HL181" s="139" t="str">
        <f t="shared" si="403"/>
        <v>NG-PON2 OLTs</v>
      </c>
      <c r="HM181" s="233">
        <f t="shared" si="404"/>
        <v>3</v>
      </c>
      <c r="HN181" s="233">
        <f t="shared" si="405"/>
        <v>3</v>
      </c>
      <c r="HO181" s="233" t="str">
        <f t="shared" si="406"/>
        <v/>
      </c>
      <c r="HP181" s="233" t="str">
        <f t="shared" si="407"/>
        <v/>
      </c>
      <c r="HQ181" s="233" t="str">
        <f t="shared" si="408"/>
        <v/>
      </c>
      <c r="HR181" s="233" t="str">
        <f t="shared" si="409"/>
        <v/>
      </c>
      <c r="HS181" s="233" t="str">
        <f t="shared" si="410"/>
        <v/>
      </c>
      <c r="HT181" s="233" t="str">
        <f t="shared" si="411"/>
        <v/>
      </c>
      <c r="HU181" s="233" t="str">
        <f t="shared" si="412"/>
        <v/>
      </c>
      <c r="HV181" s="233" t="str">
        <f t="shared" si="413"/>
        <v/>
      </c>
      <c r="HW181" s="233" t="str">
        <f t="shared" si="414"/>
        <v/>
      </c>
      <c r="HY181" s="139" t="str">
        <f t="shared" si="415"/>
        <v>NG-PON2 OLTs</v>
      </c>
      <c r="HZ181" s="233" t="str">
        <f t="shared" si="416"/>
        <v/>
      </c>
      <c r="IA181" s="233" t="str">
        <f t="shared" si="417"/>
        <v/>
      </c>
      <c r="IB181" s="233" t="str">
        <f t="shared" si="418"/>
        <v/>
      </c>
      <c r="IC181" s="233" t="str">
        <f t="shared" si="419"/>
        <v/>
      </c>
      <c r="ID181" s="233" t="str">
        <f t="shared" si="420"/>
        <v/>
      </c>
      <c r="IE181" s="233" t="str">
        <f t="shared" si="421"/>
        <v/>
      </c>
      <c r="IF181" s="233" t="str">
        <f t="shared" si="422"/>
        <v/>
      </c>
      <c r="IG181" s="233" t="str">
        <f t="shared" si="423"/>
        <v/>
      </c>
      <c r="IH181" s="233" t="str">
        <f t="shared" si="424"/>
        <v/>
      </c>
      <c r="II181" s="233" t="str">
        <f t="shared" si="425"/>
        <v/>
      </c>
      <c r="IJ181" s="233" t="str">
        <f t="shared" si="426"/>
        <v/>
      </c>
      <c r="IL181" s="139" t="str">
        <f t="shared" si="427"/>
        <v>NG-PON2 OLTs</v>
      </c>
      <c r="IM181" s="233">
        <f t="shared" si="428"/>
        <v>5</v>
      </c>
      <c r="IN181" s="233">
        <f t="shared" si="429"/>
        <v>5</v>
      </c>
      <c r="IO181" s="233" t="str">
        <f t="shared" si="430"/>
        <v/>
      </c>
      <c r="IP181" s="233" t="str">
        <f t="shared" si="431"/>
        <v/>
      </c>
      <c r="IQ181" s="233" t="str">
        <f t="shared" si="432"/>
        <v/>
      </c>
      <c r="IR181" s="233" t="str">
        <f t="shared" si="433"/>
        <v/>
      </c>
      <c r="IS181" s="233" t="str">
        <f t="shared" si="434"/>
        <v/>
      </c>
      <c r="IT181" s="233" t="str">
        <f t="shared" si="435"/>
        <v/>
      </c>
      <c r="IU181" s="233" t="str">
        <f t="shared" si="436"/>
        <v/>
      </c>
      <c r="IV181" s="233" t="str">
        <f t="shared" si="437"/>
        <v/>
      </c>
      <c r="IW181" s="233" t="str">
        <f t="shared" si="438"/>
        <v/>
      </c>
      <c r="IY181" s="139" t="str">
        <f t="shared" si="439"/>
        <v>NG-PON2 OLTs</v>
      </c>
      <c r="IZ181" s="233">
        <f t="shared" si="440"/>
        <v>101.25</v>
      </c>
      <c r="JA181" s="233">
        <f t="shared" si="441"/>
        <v>97.5</v>
      </c>
      <c r="JB181" s="233" t="str">
        <f t="shared" si="442"/>
        <v/>
      </c>
      <c r="JC181" s="233" t="str">
        <f t="shared" si="443"/>
        <v/>
      </c>
      <c r="JD181" s="233" t="str">
        <f t="shared" si="444"/>
        <v/>
      </c>
      <c r="JE181" s="233" t="str">
        <f t="shared" si="445"/>
        <v/>
      </c>
      <c r="JF181" s="233" t="str">
        <f t="shared" si="446"/>
        <v/>
      </c>
      <c r="JG181" s="233" t="str">
        <f t="shared" si="447"/>
        <v/>
      </c>
      <c r="JH181" s="233" t="str">
        <f t="shared" si="448"/>
        <v/>
      </c>
      <c r="JI181" s="233" t="str">
        <f t="shared" si="449"/>
        <v/>
      </c>
      <c r="JJ181" s="233" t="str">
        <f t="shared" si="450"/>
        <v/>
      </c>
    </row>
    <row r="182" spans="1:270">
      <c r="A182" s="218" t="s">
        <v>117</v>
      </c>
      <c r="B182" s="139" t="str">
        <f>'DML EML split'!B182</f>
        <v>25G PON ONUs</v>
      </c>
      <c r="C182" s="210">
        <f>FTTX!C69</f>
        <v>0</v>
      </c>
      <c r="D182" s="210">
        <f>FTTX!D69</f>
        <v>0</v>
      </c>
      <c r="E182" s="210">
        <f>FTTX!E69</f>
        <v>0</v>
      </c>
      <c r="F182" s="210">
        <f>FTTX!F69</f>
        <v>0</v>
      </c>
      <c r="G182" s="210">
        <f>FTTX!G69</f>
        <v>0</v>
      </c>
      <c r="H182" s="210">
        <f>FTTX!H69</f>
        <v>0</v>
      </c>
      <c r="I182" s="210">
        <f>FTTX!I69</f>
        <v>0</v>
      </c>
      <c r="J182" s="210">
        <f>FTTX!J69</f>
        <v>0</v>
      </c>
      <c r="K182" s="210">
        <f>FTTX!K69</f>
        <v>0</v>
      </c>
      <c r="L182" s="210">
        <f>FTTX!L69</f>
        <v>0</v>
      </c>
      <c r="M182" s="210">
        <f>FTTX!M69</f>
        <v>0</v>
      </c>
      <c r="O182" s="139" t="str">
        <f t="shared" si="329"/>
        <v>25G PON ONUs</v>
      </c>
      <c r="P182" s="210">
        <f>FTTX!C92</f>
        <v>0</v>
      </c>
      <c r="Q182" s="210">
        <f>FTTX!D92</f>
        <v>0</v>
      </c>
      <c r="R182" s="210">
        <f>FTTX!E92</f>
        <v>0</v>
      </c>
      <c r="S182" s="210">
        <f>FTTX!F92</f>
        <v>0</v>
      </c>
      <c r="T182" s="210">
        <f>FTTX!G92</f>
        <v>0</v>
      </c>
      <c r="U182" s="210">
        <f>FTTX!H92</f>
        <v>0</v>
      </c>
      <c r="V182" s="210">
        <f>FTTX!I92</f>
        <v>0</v>
      </c>
      <c r="W182" s="210">
        <f>FTTX!J92</f>
        <v>0</v>
      </c>
      <c r="X182" s="210">
        <f>FTTX!K92</f>
        <v>0</v>
      </c>
      <c r="Y182" s="210">
        <f>FTTX!L92</f>
        <v>0</v>
      </c>
      <c r="Z182" s="210">
        <f>FTTX!M92</f>
        <v>0</v>
      </c>
      <c r="AB182" s="139" t="str">
        <f t="shared" si="330"/>
        <v>25G PON ONUs</v>
      </c>
      <c r="AC182" s="210">
        <f>FTTX!C46</f>
        <v>0</v>
      </c>
      <c r="AD182" s="210">
        <f>FTTX!D46</f>
        <v>0</v>
      </c>
      <c r="AE182" s="210">
        <f>FTTX!E46</f>
        <v>0</v>
      </c>
      <c r="AF182" s="210">
        <f>FTTX!F46</f>
        <v>0</v>
      </c>
      <c r="AG182" s="210">
        <f>FTTX!G46</f>
        <v>0</v>
      </c>
      <c r="AH182" s="210">
        <f>FTTX!H46</f>
        <v>0</v>
      </c>
      <c r="AI182" s="210">
        <f>FTTX!I46</f>
        <v>0</v>
      </c>
      <c r="AJ182" s="210">
        <f>FTTX!J46</f>
        <v>0</v>
      </c>
      <c r="AK182" s="210">
        <f>FTTX!K46</f>
        <v>0</v>
      </c>
      <c r="AL182" s="210">
        <f>FTTX!L46</f>
        <v>0</v>
      </c>
      <c r="AM182" s="210">
        <f>FTTX!M46</f>
        <v>0</v>
      </c>
      <c r="AO182" s="139" t="str">
        <f t="shared" si="331"/>
        <v>25G PON ONUs</v>
      </c>
      <c r="AP182" s="210">
        <f>FTTX!C115</f>
        <v>0</v>
      </c>
      <c r="AQ182" s="210">
        <f>FTTX!D115</f>
        <v>0</v>
      </c>
      <c r="AR182" s="210">
        <f>FTTX!E115</f>
        <v>0</v>
      </c>
      <c r="AS182" s="210">
        <f>FTTX!F115</f>
        <v>0</v>
      </c>
      <c r="AT182" s="210">
        <f>FTTX!G115</f>
        <v>0</v>
      </c>
      <c r="AU182" s="210">
        <f>FTTX!H115</f>
        <v>0</v>
      </c>
      <c r="AV182" s="210">
        <f>FTTX!I115</f>
        <v>0</v>
      </c>
      <c r="AW182" s="210">
        <f>FTTX!J115</f>
        <v>0</v>
      </c>
      <c r="AX182" s="210">
        <f>FTTX!K115</f>
        <v>0</v>
      </c>
      <c r="AY182" s="210">
        <f>FTTX!L115</f>
        <v>0</v>
      </c>
      <c r="AZ182" s="210">
        <f>FTTX!M115</f>
        <v>0</v>
      </c>
      <c r="BB182" s="139" t="str">
        <f t="shared" si="332"/>
        <v>25G PON ONUs</v>
      </c>
      <c r="BC182" s="210">
        <f>FTTX!C138</f>
        <v>0</v>
      </c>
      <c r="BD182" s="210">
        <f>FTTX!D138</f>
        <v>0</v>
      </c>
      <c r="BE182" s="210">
        <f>FTTX!E138</f>
        <v>0</v>
      </c>
      <c r="BF182" s="210">
        <f>FTTX!F138</f>
        <v>0</v>
      </c>
      <c r="BG182" s="210">
        <f>FTTX!G138</f>
        <v>0</v>
      </c>
      <c r="BH182" s="210">
        <f>FTTX!H138</f>
        <v>0</v>
      </c>
      <c r="BI182" s="210">
        <f>FTTX!I138</f>
        <v>0</v>
      </c>
      <c r="BJ182" s="210">
        <f>FTTX!J138</f>
        <v>0</v>
      </c>
      <c r="BK182" s="210">
        <f>FTTX!K138</f>
        <v>0</v>
      </c>
      <c r="BL182" s="210">
        <f>FTTX!L138</f>
        <v>0</v>
      </c>
      <c r="BM182" s="210">
        <f>FTTX!M138</f>
        <v>0</v>
      </c>
      <c r="BO182" s="139" t="str">
        <f t="shared" si="333"/>
        <v>25G PON ONUs</v>
      </c>
      <c r="BP182" s="272"/>
      <c r="BQ182" s="272"/>
      <c r="BR182" s="272"/>
      <c r="BS182" s="272"/>
      <c r="BT182" s="272"/>
      <c r="BU182" s="272"/>
      <c r="BV182" s="272"/>
      <c r="BW182" s="272"/>
      <c r="BX182" s="272"/>
      <c r="BY182" s="272"/>
      <c r="BZ182" s="272"/>
      <c r="CB182" s="139" t="str">
        <f t="shared" si="334"/>
        <v>25G PON ONUs</v>
      </c>
      <c r="CC182" s="272"/>
      <c r="CD182" s="272"/>
      <c r="CE182" s="272"/>
      <c r="CF182" s="272"/>
      <c r="CG182" s="272"/>
      <c r="CH182" s="272"/>
      <c r="CI182" s="272"/>
      <c r="CJ182" s="272"/>
      <c r="CK182" s="272"/>
      <c r="CL182" s="272"/>
      <c r="CM182" s="272"/>
      <c r="CN182" s="214"/>
      <c r="CP182" s="270"/>
      <c r="CQ182" s="270"/>
      <c r="CR182" s="301"/>
      <c r="CS182" s="293">
        <v>1</v>
      </c>
      <c r="CT182" s="265">
        <v>1</v>
      </c>
      <c r="CU182" s="300">
        <v>1</v>
      </c>
      <c r="CV182" s="293">
        <v>0</v>
      </c>
      <c r="CW182" s="293">
        <v>2</v>
      </c>
      <c r="CX182" s="279">
        <v>1</v>
      </c>
      <c r="CY182" s="284"/>
      <c r="CZ182" s="270"/>
      <c r="DA182" s="278"/>
      <c r="DB182" s="285">
        <v>2</v>
      </c>
      <c r="DC182" s="265">
        <v>0</v>
      </c>
      <c r="DD182" s="300">
        <v>1</v>
      </c>
      <c r="DE182" s="295"/>
      <c r="DF182" s="270"/>
      <c r="DG182" s="278"/>
      <c r="DH182" s="284"/>
      <c r="DI182" s="270"/>
      <c r="DJ182" s="270"/>
      <c r="DL182" s="139" t="str">
        <f t="shared" si="468"/>
        <v>25G PON ONUs</v>
      </c>
      <c r="DM182" s="210">
        <f t="shared" si="335"/>
        <v>0</v>
      </c>
      <c r="DN182" s="210">
        <f t="shared" si="336"/>
        <v>0</v>
      </c>
      <c r="DO182" s="210">
        <f t="shared" si="337"/>
        <v>0</v>
      </c>
      <c r="DP182" s="210">
        <f t="shared" si="338"/>
        <v>0</v>
      </c>
      <c r="DQ182" s="210">
        <f t="shared" si="339"/>
        <v>0</v>
      </c>
      <c r="DR182" s="210">
        <f t="shared" si="340"/>
        <v>0</v>
      </c>
      <c r="DS182" s="210">
        <f t="shared" si="341"/>
        <v>0</v>
      </c>
      <c r="DT182" s="210">
        <f t="shared" si="342"/>
        <v>0</v>
      </c>
      <c r="DU182" s="210">
        <f t="shared" si="343"/>
        <v>0</v>
      </c>
      <c r="DV182" s="210">
        <f t="shared" si="344"/>
        <v>0</v>
      </c>
      <c r="DW182" s="210">
        <f t="shared" si="345"/>
        <v>0</v>
      </c>
      <c r="DY182" s="139" t="str">
        <f t="shared" si="469"/>
        <v>25G PON ONUs</v>
      </c>
      <c r="DZ182" s="210">
        <f t="shared" si="346"/>
        <v>0</v>
      </c>
      <c r="EA182" s="210">
        <f t="shared" si="347"/>
        <v>0</v>
      </c>
      <c r="EB182" s="210">
        <f t="shared" si="348"/>
        <v>0</v>
      </c>
      <c r="EC182" s="210">
        <f t="shared" si="349"/>
        <v>0</v>
      </c>
      <c r="ED182" s="210">
        <f t="shared" si="350"/>
        <v>0</v>
      </c>
      <c r="EE182" s="210">
        <f t="shared" si="351"/>
        <v>0</v>
      </c>
      <c r="EF182" s="210">
        <f t="shared" si="352"/>
        <v>0</v>
      </c>
      <c r="EG182" s="210">
        <f t="shared" si="353"/>
        <v>0</v>
      </c>
      <c r="EH182" s="210">
        <f t="shared" si="354"/>
        <v>0</v>
      </c>
      <c r="EI182" s="210">
        <f t="shared" si="355"/>
        <v>0</v>
      </c>
      <c r="EJ182" s="210">
        <f t="shared" si="356"/>
        <v>0</v>
      </c>
      <c r="EL182" s="139" t="str">
        <f t="shared" si="470"/>
        <v>25G PON ONUs</v>
      </c>
      <c r="EM182" s="210">
        <f t="shared" si="357"/>
        <v>0</v>
      </c>
      <c r="EN182" s="210">
        <f t="shared" si="358"/>
        <v>0</v>
      </c>
      <c r="EO182" s="210">
        <f t="shared" si="359"/>
        <v>0</v>
      </c>
      <c r="EP182" s="210">
        <f t="shared" si="360"/>
        <v>0</v>
      </c>
      <c r="EQ182" s="210">
        <f t="shared" si="361"/>
        <v>0</v>
      </c>
      <c r="ER182" s="210">
        <f t="shared" si="362"/>
        <v>0</v>
      </c>
      <c r="ES182" s="210">
        <f t="shared" si="363"/>
        <v>0</v>
      </c>
      <c r="ET182" s="210">
        <f t="shared" si="364"/>
        <v>0</v>
      </c>
      <c r="EU182" s="210">
        <f t="shared" si="365"/>
        <v>0</v>
      </c>
      <c r="EV182" s="210">
        <f t="shared" si="366"/>
        <v>0</v>
      </c>
      <c r="EW182" s="210">
        <f t="shared" si="367"/>
        <v>0</v>
      </c>
      <c r="EY182" s="139" t="str">
        <f t="shared" si="368"/>
        <v>25G PON ONUs</v>
      </c>
      <c r="EZ182" s="210">
        <f t="shared" si="457"/>
        <v>0</v>
      </c>
      <c r="FA182" s="210">
        <f t="shared" si="458"/>
        <v>0</v>
      </c>
      <c r="FB182" s="210">
        <f t="shared" si="459"/>
        <v>0</v>
      </c>
      <c r="FC182" s="210">
        <f t="shared" si="460"/>
        <v>0</v>
      </c>
      <c r="FD182" s="210">
        <f t="shared" si="461"/>
        <v>0</v>
      </c>
      <c r="FE182" s="210">
        <f t="shared" si="462"/>
        <v>0</v>
      </c>
      <c r="FF182" s="210">
        <f t="shared" si="463"/>
        <v>0</v>
      </c>
      <c r="FG182" s="210">
        <f t="shared" si="464"/>
        <v>0</v>
      </c>
      <c r="FH182" s="210">
        <f t="shared" si="465"/>
        <v>0</v>
      </c>
      <c r="FI182" s="210">
        <f t="shared" si="466"/>
        <v>0</v>
      </c>
      <c r="FJ182" s="210">
        <f t="shared" si="467"/>
        <v>0</v>
      </c>
      <c r="FL182" s="139" t="str">
        <f t="shared" si="471"/>
        <v>25G PON ONUs</v>
      </c>
      <c r="FM182" s="233">
        <f t="shared" si="369"/>
        <v>0</v>
      </c>
      <c r="FN182" s="233">
        <f t="shared" si="370"/>
        <v>0</v>
      </c>
      <c r="FO182" s="233">
        <f t="shared" si="371"/>
        <v>0</v>
      </c>
      <c r="FP182" s="233">
        <f t="shared" si="372"/>
        <v>0</v>
      </c>
      <c r="FQ182" s="233">
        <f t="shared" si="373"/>
        <v>0</v>
      </c>
      <c r="FR182" s="233">
        <f t="shared" si="374"/>
        <v>0</v>
      </c>
      <c r="FS182" s="233">
        <f t="shared" si="375"/>
        <v>0</v>
      </c>
      <c r="FT182" s="233">
        <f t="shared" si="376"/>
        <v>0</v>
      </c>
      <c r="FU182" s="233">
        <f t="shared" si="377"/>
        <v>0</v>
      </c>
      <c r="FV182" s="233">
        <f t="shared" si="378"/>
        <v>0</v>
      </c>
      <c r="FW182" s="233">
        <f t="shared" si="379"/>
        <v>0</v>
      </c>
      <c r="FY182" s="139" t="str">
        <f t="shared" si="472"/>
        <v>25G PON ONUs</v>
      </c>
      <c r="FZ182" s="233">
        <f t="shared" si="380"/>
        <v>0</v>
      </c>
      <c r="GA182" s="233">
        <f t="shared" si="381"/>
        <v>0</v>
      </c>
      <c r="GB182" s="233">
        <f t="shared" si="382"/>
        <v>0</v>
      </c>
      <c r="GC182" s="233">
        <f t="shared" si="383"/>
        <v>0</v>
      </c>
      <c r="GD182" s="233">
        <f t="shared" si="384"/>
        <v>0</v>
      </c>
      <c r="GE182" s="233">
        <f t="shared" si="385"/>
        <v>0</v>
      </c>
      <c r="GF182" s="233">
        <f t="shared" si="386"/>
        <v>0</v>
      </c>
      <c r="GG182" s="233">
        <f t="shared" si="387"/>
        <v>0</v>
      </c>
      <c r="GH182" s="233">
        <f t="shared" si="388"/>
        <v>0</v>
      </c>
      <c r="GI182" s="233">
        <f t="shared" si="389"/>
        <v>0</v>
      </c>
      <c r="GJ182" s="233">
        <f t="shared" si="390"/>
        <v>0</v>
      </c>
      <c r="GL182" s="139" t="str">
        <f t="shared" si="473"/>
        <v>25G PON ONUs</v>
      </c>
      <c r="GM182" s="310">
        <f t="shared" si="391"/>
        <v>0</v>
      </c>
      <c r="GN182" s="310">
        <f t="shared" si="392"/>
        <v>0</v>
      </c>
      <c r="GO182" s="310">
        <f t="shared" si="393"/>
        <v>0</v>
      </c>
      <c r="GP182" s="310">
        <f t="shared" si="394"/>
        <v>0</v>
      </c>
      <c r="GQ182" s="310">
        <f t="shared" si="395"/>
        <v>0</v>
      </c>
      <c r="GR182" s="310">
        <f t="shared" si="396"/>
        <v>0</v>
      </c>
      <c r="GS182" s="310">
        <f t="shared" si="397"/>
        <v>0</v>
      </c>
      <c r="GT182" s="310">
        <f t="shared" si="398"/>
        <v>0</v>
      </c>
      <c r="GU182" s="310">
        <f t="shared" si="399"/>
        <v>0</v>
      </c>
      <c r="GV182" s="310">
        <f t="shared" si="400"/>
        <v>0</v>
      </c>
      <c r="GW182" s="310">
        <f t="shared" si="401"/>
        <v>0</v>
      </c>
      <c r="GY182" s="139" t="str">
        <f t="shared" si="402"/>
        <v>25G PON ONUs</v>
      </c>
      <c r="GZ182" s="310" t="str">
        <f>IF(EZ182=0,"",($HE$5*10^-6*FTTX!P164*'Lenses &amp; detectors'!EZ182))</f>
        <v/>
      </c>
      <c r="HA182" s="310" t="str">
        <f>IF(FA182=0,"",($HE$5*10^-6*FTTX!Q164*'Lenses &amp; detectors'!FA182))</f>
        <v/>
      </c>
      <c r="HB182" s="310" t="str">
        <f>IF(FB182=0,"",($HE$5*10^-6*FTTX!R164*'Lenses &amp; detectors'!FB182))</f>
        <v/>
      </c>
      <c r="HC182" s="310" t="str">
        <f>IF(FC182=0,"",($HE$5*10^-6*FTTX!S164*'Lenses &amp; detectors'!FC182))</f>
        <v/>
      </c>
      <c r="HD182" s="310" t="str">
        <f>IF(FD182=0,"",($HE$5*10^-6*FTTX!T164*'Lenses &amp; detectors'!FD182))</f>
        <v/>
      </c>
      <c r="HE182" s="310" t="str">
        <f>IF(FE182=0,"",($HE$5*10^-6*FTTX!U164*'Lenses &amp; detectors'!FE182))</f>
        <v/>
      </c>
      <c r="HF182" s="310" t="str">
        <f>IF(FF182=0,"",($HE$5*10^-6*FTTX!V164*'Lenses &amp; detectors'!FF182))</f>
        <v/>
      </c>
      <c r="HG182" s="310" t="str">
        <f>IF(FG182=0,"",($HE$5*10^-6*FTTX!W164*'Lenses &amp; detectors'!FG182))</f>
        <v/>
      </c>
      <c r="HH182" s="310" t="str">
        <f>IF(FH182=0,"",($HE$5*10^-6*FTTX!X164*'Lenses &amp; detectors'!FH182))</f>
        <v/>
      </c>
      <c r="HI182" s="310" t="str">
        <f>IF(FI182=0,"",($HE$5*10^-6*FTTX!Y164*'Lenses &amp; detectors'!FI182))</f>
        <v/>
      </c>
      <c r="HJ182" s="310" t="str">
        <f>IF(FJ182=0,"",($HE$5*10^-6*FTTX!Z164*'Lenses &amp; detectors'!FJ182))</f>
        <v/>
      </c>
      <c r="HL182" s="139" t="str">
        <f t="shared" si="403"/>
        <v>25G PON ONUs</v>
      </c>
      <c r="HM182" s="233" t="str">
        <f t="shared" si="404"/>
        <v/>
      </c>
      <c r="HN182" s="233" t="str">
        <f t="shared" si="405"/>
        <v/>
      </c>
      <c r="HO182" s="233" t="str">
        <f t="shared" si="406"/>
        <v/>
      </c>
      <c r="HP182" s="233" t="str">
        <f t="shared" si="407"/>
        <v/>
      </c>
      <c r="HQ182" s="233" t="str">
        <f t="shared" si="408"/>
        <v/>
      </c>
      <c r="HR182" s="233" t="str">
        <f t="shared" si="409"/>
        <v/>
      </c>
      <c r="HS182" s="233" t="str">
        <f t="shared" si="410"/>
        <v/>
      </c>
      <c r="HT182" s="233" t="str">
        <f t="shared" si="411"/>
        <v/>
      </c>
      <c r="HU182" s="233" t="str">
        <f t="shared" si="412"/>
        <v/>
      </c>
      <c r="HV182" s="233" t="str">
        <f t="shared" si="413"/>
        <v/>
      </c>
      <c r="HW182" s="233" t="str">
        <f t="shared" si="414"/>
        <v/>
      </c>
      <c r="HY182" s="139" t="str">
        <f t="shared" si="415"/>
        <v>25G PON ONUs</v>
      </c>
      <c r="HZ182" s="233" t="str">
        <f t="shared" si="416"/>
        <v/>
      </c>
      <c r="IA182" s="233" t="str">
        <f t="shared" si="417"/>
        <v/>
      </c>
      <c r="IB182" s="233" t="str">
        <f t="shared" si="418"/>
        <v/>
      </c>
      <c r="IC182" s="233" t="str">
        <f t="shared" si="419"/>
        <v/>
      </c>
      <c r="ID182" s="233" t="str">
        <f t="shared" si="420"/>
        <v/>
      </c>
      <c r="IE182" s="233" t="str">
        <f t="shared" si="421"/>
        <v/>
      </c>
      <c r="IF182" s="233" t="str">
        <f t="shared" si="422"/>
        <v/>
      </c>
      <c r="IG182" s="233" t="str">
        <f t="shared" si="423"/>
        <v/>
      </c>
      <c r="IH182" s="233" t="str">
        <f t="shared" si="424"/>
        <v/>
      </c>
      <c r="II182" s="233" t="str">
        <f t="shared" si="425"/>
        <v/>
      </c>
      <c r="IJ182" s="233" t="str">
        <f t="shared" si="426"/>
        <v/>
      </c>
      <c r="IL182" s="139" t="str">
        <f t="shared" si="427"/>
        <v>25G PON ONUs</v>
      </c>
      <c r="IM182" s="233" t="str">
        <f t="shared" si="428"/>
        <v/>
      </c>
      <c r="IN182" s="233" t="str">
        <f t="shared" si="429"/>
        <v/>
      </c>
      <c r="IO182" s="233" t="str">
        <f t="shared" si="430"/>
        <v/>
      </c>
      <c r="IP182" s="233" t="str">
        <f t="shared" si="431"/>
        <v/>
      </c>
      <c r="IQ182" s="233" t="str">
        <f t="shared" si="432"/>
        <v/>
      </c>
      <c r="IR182" s="233" t="str">
        <f t="shared" si="433"/>
        <v/>
      </c>
      <c r="IS182" s="233" t="str">
        <f t="shared" si="434"/>
        <v/>
      </c>
      <c r="IT182" s="233" t="str">
        <f t="shared" si="435"/>
        <v/>
      </c>
      <c r="IU182" s="233" t="str">
        <f t="shared" si="436"/>
        <v/>
      </c>
      <c r="IV182" s="233" t="str">
        <f t="shared" si="437"/>
        <v/>
      </c>
      <c r="IW182" s="233" t="str">
        <f t="shared" si="438"/>
        <v/>
      </c>
      <c r="IY182" s="139" t="str">
        <f t="shared" si="439"/>
        <v>25G PON ONUs</v>
      </c>
      <c r="IZ182" s="233" t="str">
        <f t="shared" si="440"/>
        <v/>
      </c>
      <c r="JA182" s="233" t="str">
        <f t="shared" si="441"/>
        <v/>
      </c>
      <c r="JB182" s="233" t="str">
        <f t="shared" si="442"/>
        <v/>
      </c>
      <c r="JC182" s="233" t="str">
        <f t="shared" si="443"/>
        <v/>
      </c>
      <c r="JD182" s="233" t="str">
        <f t="shared" si="444"/>
        <v/>
      </c>
      <c r="JE182" s="233" t="str">
        <f t="shared" si="445"/>
        <v/>
      </c>
      <c r="JF182" s="233" t="str">
        <f t="shared" si="446"/>
        <v/>
      </c>
      <c r="JG182" s="233" t="str">
        <f t="shared" si="447"/>
        <v/>
      </c>
      <c r="JH182" s="233" t="str">
        <f t="shared" si="448"/>
        <v/>
      </c>
      <c r="JI182" s="233" t="str">
        <f t="shared" si="449"/>
        <v/>
      </c>
      <c r="JJ182" s="233" t="str">
        <f t="shared" si="450"/>
        <v/>
      </c>
    </row>
    <row r="183" spans="1:270">
      <c r="A183" s="218" t="s">
        <v>117</v>
      </c>
      <c r="B183" s="139" t="str">
        <f>'DML EML split'!B183</f>
        <v>25G PON OLTs</v>
      </c>
      <c r="C183" s="210">
        <f>FTTX!C70</f>
        <v>0</v>
      </c>
      <c r="D183" s="210">
        <f>FTTX!D70</f>
        <v>0</v>
      </c>
      <c r="E183" s="210">
        <f>FTTX!E70</f>
        <v>0</v>
      </c>
      <c r="F183" s="210">
        <f>FTTX!F70</f>
        <v>0</v>
      </c>
      <c r="G183" s="210">
        <f>FTTX!G70</f>
        <v>0</v>
      </c>
      <c r="H183" s="210">
        <f>FTTX!H70</f>
        <v>0</v>
      </c>
      <c r="I183" s="210">
        <f>FTTX!I70</f>
        <v>0</v>
      </c>
      <c r="J183" s="210">
        <f>FTTX!J70</f>
        <v>0</v>
      </c>
      <c r="K183" s="210">
        <f>FTTX!K70</f>
        <v>0</v>
      </c>
      <c r="L183" s="210">
        <f>FTTX!L70</f>
        <v>0</v>
      </c>
      <c r="M183" s="210">
        <f>FTTX!M70</f>
        <v>0</v>
      </c>
      <c r="O183" s="139" t="str">
        <f t="shared" si="329"/>
        <v>25G PON OLTs</v>
      </c>
      <c r="P183" s="210">
        <f>FTTX!C93</f>
        <v>0</v>
      </c>
      <c r="Q183" s="210">
        <f>FTTX!D93</f>
        <v>0</v>
      </c>
      <c r="R183" s="210">
        <f>FTTX!E93</f>
        <v>0</v>
      </c>
      <c r="S183" s="210">
        <f>FTTX!F93</f>
        <v>0</v>
      </c>
      <c r="T183" s="210">
        <f>FTTX!G93</f>
        <v>0</v>
      </c>
      <c r="U183" s="210">
        <f>FTTX!H93</f>
        <v>0</v>
      </c>
      <c r="V183" s="210">
        <f>FTTX!I93</f>
        <v>0</v>
      </c>
      <c r="W183" s="210">
        <f>FTTX!J93</f>
        <v>0</v>
      </c>
      <c r="X183" s="210">
        <f>FTTX!K93</f>
        <v>0</v>
      </c>
      <c r="Y183" s="210">
        <f>FTTX!L93</f>
        <v>0</v>
      </c>
      <c r="Z183" s="210">
        <f>FTTX!M93</f>
        <v>0</v>
      </c>
      <c r="AB183" s="139" t="str">
        <f t="shared" si="330"/>
        <v>25G PON OLTs</v>
      </c>
      <c r="AC183" s="210">
        <f>FTTX!AE70</f>
        <v>0</v>
      </c>
      <c r="AD183" s="210">
        <f>FTTX!AF70</f>
        <v>0</v>
      </c>
      <c r="AE183" s="210">
        <f>FTTX!AG70</f>
        <v>0</v>
      </c>
      <c r="AF183" s="210">
        <f>FTTX!AH70</f>
        <v>0</v>
      </c>
      <c r="AG183" s="210">
        <f>FTTX!AI70</f>
        <v>0</v>
      </c>
      <c r="AH183" s="210">
        <f>FTTX!AJ70</f>
        <v>0</v>
      </c>
      <c r="AI183" s="210">
        <f>FTTX!AK70</f>
        <v>0</v>
      </c>
      <c r="AJ183" s="210">
        <f>FTTX!AL70</f>
        <v>0</v>
      </c>
      <c r="AK183" s="210">
        <f>FTTX!AM70</f>
        <v>0</v>
      </c>
      <c r="AL183" s="210">
        <f>FTTX!AN70</f>
        <v>0</v>
      </c>
      <c r="AM183" s="210">
        <f>FTTX!AO70</f>
        <v>0</v>
      </c>
      <c r="AO183" s="139" t="str">
        <f t="shared" si="331"/>
        <v>25G PON OLTs</v>
      </c>
      <c r="AP183" s="210">
        <f>FTTX!AV70</f>
        <v>0</v>
      </c>
      <c r="AQ183" s="210">
        <f>FTTX!AW70</f>
        <v>0</v>
      </c>
      <c r="AR183" s="210">
        <f>FTTX!AX70</f>
        <v>0</v>
      </c>
      <c r="AS183" s="210">
        <f>FTTX!AY70</f>
        <v>0</v>
      </c>
      <c r="AT183" s="210">
        <f>FTTX!AZ70</f>
        <v>0</v>
      </c>
      <c r="AU183" s="210">
        <f>FTTX!BA70</f>
        <v>0</v>
      </c>
      <c r="AV183" s="210">
        <f>FTTX!BB70</f>
        <v>0</v>
      </c>
      <c r="AW183" s="210">
        <f>FTTX!BC70</f>
        <v>0</v>
      </c>
      <c r="AX183" s="210">
        <f>FTTX!BD70</f>
        <v>0</v>
      </c>
      <c r="AY183" s="210">
        <f>FTTX!BE70</f>
        <v>0</v>
      </c>
      <c r="AZ183" s="210">
        <f>FTTX!BF70</f>
        <v>0</v>
      </c>
      <c r="BB183" s="139" t="str">
        <f t="shared" si="332"/>
        <v>25G PON OLTs</v>
      </c>
      <c r="BC183" s="210">
        <f>FTTX!AE93</f>
        <v>0</v>
      </c>
      <c r="BD183" s="210">
        <f>FTTX!AF93</f>
        <v>0</v>
      </c>
      <c r="BE183" s="210">
        <f>FTTX!AG93</f>
        <v>0</v>
      </c>
      <c r="BF183" s="210">
        <f>FTTX!AH93</f>
        <v>0</v>
      </c>
      <c r="BG183" s="210">
        <f>FTTX!AI93</f>
        <v>0</v>
      </c>
      <c r="BH183" s="210">
        <f>FTTX!AJ93</f>
        <v>0</v>
      </c>
      <c r="BI183" s="210">
        <f>FTTX!AK93</f>
        <v>0</v>
      </c>
      <c r="BJ183" s="210">
        <f>FTTX!AL93</f>
        <v>0</v>
      </c>
      <c r="BK183" s="210">
        <f>FTTX!AM93</f>
        <v>0</v>
      </c>
      <c r="BL183" s="210">
        <f>FTTX!AN93</f>
        <v>0</v>
      </c>
      <c r="BM183" s="210">
        <f>FTTX!AO93</f>
        <v>0</v>
      </c>
      <c r="BO183" s="139" t="str">
        <f t="shared" si="333"/>
        <v>25G PON OLTs</v>
      </c>
      <c r="BP183" s="272"/>
      <c r="BQ183" s="272"/>
      <c r="BR183" s="272"/>
      <c r="BS183" s="272"/>
      <c r="BT183" s="272"/>
      <c r="BU183" s="272"/>
      <c r="BV183" s="272"/>
      <c r="BW183" s="272"/>
      <c r="BX183" s="272"/>
      <c r="BY183" s="272"/>
      <c r="BZ183" s="272"/>
      <c r="CB183" s="139" t="str">
        <f t="shared" si="334"/>
        <v>25G PON OLTs</v>
      </c>
      <c r="CC183" s="272"/>
      <c r="CD183" s="272"/>
      <c r="CE183" s="272"/>
      <c r="CF183" s="272"/>
      <c r="CG183" s="272"/>
      <c r="CH183" s="272"/>
      <c r="CI183" s="272"/>
      <c r="CJ183" s="272"/>
      <c r="CK183" s="272"/>
      <c r="CL183" s="272"/>
      <c r="CM183" s="272"/>
      <c r="CN183" s="214"/>
      <c r="CP183" s="270"/>
      <c r="CQ183" s="270"/>
      <c r="CR183" s="301"/>
      <c r="CS183" s="295"/>
      <c r="CT183" s="270"/>
      <c r="CU183" s="301"/>
      <c r="CV183" s="295"/>
      <c r="CW183" s="295"/>
      <c r="CX183" s="278"/>
      <c r="CY183" s="284"/>
      <c r="CZ183" s="270"/>
      <c r="DA183" s="278"/>
      <c r="DB183" s="284"/>
      <c r="DC183" s="270"/>
      <c r="DD183" s="301"/>
      <c r="DE183" s="295"/>
      <c r="DF183" s="270"/>
      <c r="DG183" s="278"/>
      <c r="DH183" s="284"/>
      <c r="DI183" s="270"/>
      <c r="DJ183" s="270"/>
      <c r="DL183" s="139" t="str">
        <f t="shared" si="468"/>
        <v>25G PON OLTs</v>
      </c>
      <c r="DM183" s="210">
        <f t="shared" si="335"/>
        <v>0</v>
      </c>
      <c r="DN183" s="210">
        <f t="shared" si="336"/>
        <v>0</v>
      </c>
      <c r="DO183" s="210">
        <f t="shared" si="337"/>
        <v>0</v>
      </c>
      <c r="DP183" s="210">
        <f t="shared" si="338"/>
        <v>0</v>
      </c>
      <c r="DQ183" s="210">
        <f t="shared" si="339"/>
        <v>0</v>
      </c>
      <c r="DR183" s="210">
        <f t="shared" si="340"/>
        <v>0</v>
      </c>
      <c r="DS183" s="210">
        <f t="shared" si="341"/>
        <v>0</v>
      </c>
      <c r="DT183" s="210">
        <f t="shared" si="342"/>
        <v>0</v>
      </c>
      <c r="DU183" s="210">
        <f t="shared" si="343"/>
        <v>0</v>
      </c>
      <c r="DV183" s="210">
        <f t="shared" si="344"/>
        <v>0</v>
      </c>
      <c r="DW183" s="210">
        <f t="shared" si="345"/>
        <v>0</v>
      </c>
      <c r="DY183" s="139" t="str">
        <f t="shared" si="469"/>
        <v>25G PON OLTs</v>
      </c>
      <c r="DZ183" s="210">
        <f t="shared" si="346"/>
        <v>0</v>
      </c>
      <c r="EA183" s="210">
        <f t="shared" si="347"/>
        <v>0</v>
      </c>
      <c r="EB183" s="210">
        <f t="shared" si="348"/>
        <v>0</v>
      </c>
      <c r="EC183" s="210">
        <f t="shared" si="349"/>
        <v>0</v>
      </c>
      <c r="ED183" s="210">
        <f t="shared" si="350"/>
        <v>0</v>
      </c>
      <c r="EE183" s="210">
        <f t="shared" si="351"/>
        <v>0</v>
      </c>
      <c r="EF183" s="210">
        <f t="shared" si="352"/>
        <v>0</v>
      </c>
      <c r="EG183" s="210">
        <f t="shared" si="353"/>
        <v>0</v>
      </c>
      <c r="EH183" s="210">
        <f t="shared" si="354"/>
        <v>0</v>
      </c>
      <c r="EI183" s="210">
        <f t="shared" si="355"/>
        <v>0</v>
      </c>
      <c r="EJ183" s="210">
        <f t="shared" si="356"/>
        <v>0</v>
      </c>
      <c r="EL183" s="139" t="str">
        <f t="shared" si="470"/>
        <v>25G PON OLTs</v>
      </c>
      <c r="EM183" s="210">
        <f t="shared" si="357"/>
        <v>0</v>
      </c>
      <c r="EN183" s="210">
        <f t="shared" si="358"/>
        <v>0</v>
      </c>
      <c r="EO183" s="210">
        <f t="shared" si="359"/>
        <v>0</v>
      </c>
      <c r="EP183" s="210">
        <f t="shared" si="360"/>
        <v>0</v>
      </c>
      <c r="EQ183" s="210">
        <f t="shared" si="361"/>
        <v>0</v>
      </c>
      <c r="ER183" s="210">
        <f t="shared" si="362"/>
        <v>0</v>
      </c>
      <c r="ES183" s="210">
        <f t="shared" si="363"/>
        <v>0</v>
      </c>
      <c r="ET183" s="210">
        <f t="shared" si="364"/>
        <v>0</v>
      </c>
      <c r="EU183" s="210">
        <f t="shared" si="365"/>
        <v>0</v>
      </c>
      <c r="EV183" s="210">
        <f t="shared" si="366"/>
        <v>0</v>
      </c>
      <c r="EW183" s="210">
        <f t="shared" si="367"/>
        <v>0</v>
      </c>
      <c r="EY183" s="139" t="str">
        <f t="shared" si="368"/>
        <v>25G PON OLTs</v>
      </c>
      <c r="EZ183" s="210">
        <f t="shared" si="457"/>
        <v>0</v>
      </c>
      <c r="FA183" s="210">
        <f t="shared" si="458"/>
        <v>0</v>
      </c>
      <c r="FB183" s="210">
        <f t="shared" si="459"/>
        <v>0</v>
      </c>
      <c r="FC183" s="210">
        <f t="shared" si="460"/>
        <v>0</v>
      </c>
      <c r="FD183" s="210">
        <f t="shared" si="461"/>
        <v>0</v>
      </c>
      <c r="FE183" s="210">
        <f t="shared" si="462"/>
        <v>0</v>
      </c>
      <c r="FF183" s="210">
        <f t="shared" si="463"/>
        <v>0</v>
      </c>
      <c r="FG183" s="210">
        <f t="shared" si="464"/>
        <v>0</v>
      </c>
      <c r="FH183" s="210">
        <f t="shared" si="465"/>
        <v>0</v>
      </c>
      <c r="FI183" s="210">
        <f t="shared" si="466"/>
        <v>0</v>
      </c>
      <c r="FJ183" s="210">
        <f t="shared" si="467"/>
        <v>0</v>
      </c>
      <c r="FL183" s="139" t="str">
        <f t="shared" si="471"/>
        <v>25G PON OLTs</v>
      </c>
      <c r="FM183" s="233">
        <f t="shared" si="369"/>
        <v>0</v>
      </c>
      <c r="FN183" s="233">
        <f t="shared" si="370"/>
        <v>0</v>
      </c>
      <c r="FO183" s="233">
        <f t="shared" si="371"/>
        <v>0</v>
      </c>
      <c r="FP183" s="233">
        <f t="shared" si="372"/>
        <v>0</v>
      </c>
      <c r="FQ183" s="233">
        <f t="shared" si="373"/>
        <v>0</v>
      </c>
      <c r="FR183" s="233">
        <f t="shared" si="374"/>
        <v>0</v>
      </c>
      <c r="FS183" s="233">
        <f t="shared" si="375"/>
        <v>0</v>
      </c>
      <c r="FT183" s="233">
        <f t="shared" si="376"/>
        <v>0</v>
      </c>
      <c r="FU183" s="233">
        <f t="shared" si="377"/>
        <v>0</v>
      </c>
      <c r="FV183" s="233">
        <f t="shared" si="378"/>
        <v>0</v>
      </c>
      <c r="FW183" s="233">
        <f t="shared" si="379"/>
        <v>0</v>
      </c>
      <c r="FY183" s="139" t="str">
        <f t="shared" si="472"/>
        <v>25G PON OLTs</v>
      </c>
      <c r="FZ183" s="233">
        <f t="shared" si="380"/>
        <v>0</v>
      </c>
      <c r="GA183" s="233">
        <f t="shared" si="381"/>
        <v>0</v>
      </c>
      <c r="GB183" s="233">
        <f t="shared" si="382"/>
        <v>0</v>
      </c>
      <c r="GC183" s="233">
        <f t="shared" si="383"/>
        <v>0</v>
      </c>
      <c r="GD183" s="233">
        <f t="shared" si="384"/>
        <v>0</v>
      </c>
      <c r="GE183" s="233">
        <f t="shared" si="385"/>
        <v>0</v>
      </c>
      <c r="GF183" s="233">
        <f t="shared" si="386"/>
        <v>0</v>
      </c>
      <c r="GG183" s="233">
        <f t="shared" si="387"/>
        <v>0</v>
      </c>
      <c r="GH183" s="233">
        <f t="shared" si="388"/>
        <v>0</v>
      </c>
      <c r="GI183" s="233">
        <f t="shared" si="389"/>
        <v>0</v>
      </c>
      <c r="GJ183" s="233">
        <f t="shared" si="390"/>
        <v>0</v>
      </c>
      <c r="GL183" s="139" t="str">
        <f t="shared" si="473"/>
        <v>25G PON OLTs</v>
      </c>
      <c r="GM183" s="310">
        <f t="shared" si="391"/>
        <v>0</v>
      </c>
      <c r="GN183" s="310">
        <f t="shared" si="392"/>
        <v>0</v>
      </c>
      <c r="GO183" s="310">
        <f t="shared" si="393"/>
        <v>0</v>
      </c>
      <c r="GP183" s="310">
        <f t="shared" si="394"/>
        <v>0</v>
      </c>
      <c r="GQ183" s="310">
        <f t="shared" si="395"/>
        <v>0</v>
      </c>
      <c r="GR183" s="310">
        <f t="shared" si="396"/>
        <v>0</v>
      </c>
      <c r="GS183" s="310">
        <f t="shared" si="397"/>
        <v>0</v>
      </c>
      <c r="GT183" s="310">
        <f t="shared" si="398"/>
        <v>0</v>
      </c>
      <c r="GU183" s="310">
        <f t="shared" si="399"/>
        <v>0</v>
      </c>
      <c r="GV183" s="310">
        <f t="shared" si="400"/>
        <v>0</v>
      </c>
      <c r="GW183" s="310">
        <f t="shared" si="401"/>
        <v>0</v>
      </c>
      <c r="GY183" s="139" t="str">
        <f t="shared" si="402"/>
        <v>25G PON OLTs</v>
      </c>
      <c r="GZ183" s="310" t="str">
        <f>IF(EZ183=0,"",($HE$5*10^-6*FTTX!P165*'Lenses &amp; detectors'!EZ183))</f>
        <v/>
      </c>
      <c r="HA183" s="310" t="str">
        <f>IF(FA183=0,"",($HE$5*10^-6*FTTX!Q165*'Lenses &amp; detectors'!FA183))</f>
        <v/>
      </c>
      <c r="HB183" s="310" t="str">
        <f>IF(FB183=0,"",($HE$5*10^-6*FTTX!R165*'Lenses &amp; detectors'!FB183))</f>
        <v/>
      </c>
      <c r="HC183" s="310" t="str">
        <f>IF(FC183=0,"",($HE$5*10^-6*FTTX!S165*'Lenses &amp; detectors'!FC183))</f>
        <v/>
      </c>
      <c r="HD183" s="310" t="str">
        <f>IF(FD183=0,"",($HE$5*10^-6*FTTX!T165*'Lenses &amp; detectors'!FD183))</f>
        <v/>
      </c>
      <c r="HE183" s="310" t="str">
        <f>IF(FE183=0,"",($HE$5*10^-6*FTTX!U165*'Lenses &amp; detectors'!FE183))</f>
        <v/>
      </c>
      <c r="HF183" s="310" t="str">
        <f>IF(FF183=0,"",($HE$5*10^-6*FTTX!V165*'Lenses &amp; detectors'!FF183))</f>
        <v/>
      </c>
      <c r="HG183" s="310" t="str">
        <f>IF(FG183=0,"",($HE$5*10^-6*FTTX!W165*'Lenses &amp; detectors'!FG183))</f>
        <v/>
      </c>
      <c r="HH183" s="310" t="str">
        <f>IF(FH183=0,"",($HE$5*10^-6*FTTX!X165*'Lenses &amp; detectors'!FH183))</f>
        <v/>
      </c>
      <c r="HI183" s="310" t="str">
        <f>IF(FI183=0,"",($HE$5*10^-6*FTTX!Y165*'Lenses &amp; detectors'!FI183))</f>
        <v/>
      </c>
      <c r="HJ183" s="310" t="str">
        <f>IF(FJ183=0,"",($HE$5*10^-6*FTTX!Z165*'Lenses &amp; detectors'!FJ183))</f>
        <v/>
      </c>
      <c r="HL183" s="139" t="str">
        <f t="shared" si="403"/>
        <v>25G PON OLTs</v>
      </c>
      <c r="HM183" s="233" t="str">
        <f t="shared" si="404"/>
        <v/>
      </c>
      <c r="HN183" s="233" t="str">
        <f t="shared" si="405"/>
        <v/>
      </c>
      <c r="HO183" s="233" t="str">
        <f t="shared" si="406"/>
        <v/>
      </c>
      <c r="HP183" s="233" t="str">
        <f t="shared" si="407"/>
        <v/>
      </c>
      <c r="HQ183" s="233" t="str">
        <f t="shared" si="408"/>
        <v/>
      </c>
      <c r="HR183" s="233" t="str">
        <f t="shared" si="409"/>
        <v/>
      </c>
      <c r="HS183" s="233" t="str">
        <f t="shared" si="410"/>
        <v/>
      </c>
      <c r="HT183" s="233" t="str">
        <f t="shared" si="411"/>
        <v/>
      </c>
      <c r="HU183" s="233" t="str">
        <f t="shared" si="412"/>
        <v/>
      </c>
      <c r="HV183" s="233" t="str">
        <f t="shared" si="413"/>
        <v/>
      </c>
      <c r="HW183" s="233" t="str">
        <f t="shared" si="414"/>
        <v/>
      </c>
      <c r="HY183" s="139" t="str">
        <f t="shared" si="415"/>
        <v>25G PON OLTs</v>
      </c>
      <c r="HZ183" s="233" t="str">
        <f t="shared" si="416"/>
        <v/>
      </c>
      <c r="IA183" s="233" t="str">
        <f t="shared" si="417"/>
        <v/>
      </c>
      <c r="IB183" s="233" t="str">
        <f t="shared" si="418"/>
        <v/>
      </c>
      <c r="IC183" s="233" t="str">
        <f t="shared" si="419"/>
        <v/>
      </c>
      <c r="ID183" s="233" t="str">
        <f t="shared" si="420"/>
        <v/>
      </c>
      <c r="IE183" s="233" t="str">
        <f t="shared" si="421"/>
        <v/>
      </c>
      <c r="IF183" s="233" t="str">
        <f t="shared" si="422"/>
        <v/>
      </c>
      <c r="IG183" s="233" t="str">
        <f t="shared" si="423"/>
        <v/>
      </c>
      <c r="IH183" s="233" t="str">
        <f t="shared" si="424"/>
        <v/>
      </c>
      <c r="II183" s="233" t="str">
        <f t="shared" si="425"/>
        <v/>
      </c>
      <c r="IJ183" s="233" t="str">
        <f t="shared" si="426"/>
        <v/>
      </c>
      <c r="IL183" s="139" t="str">
        <f t="shared" si="427"/>
        <v>25G PON OLTs</v>
      </c>
      <c r="IM183" s="233" t="str">
        <f t="shared" si="428"/>
        <v/>
      </c>
      <c r="IN183" s="233" t="str">
        <f t="shared" si="429"/>
        <v/>
      </c>
      <c r="IO183" s="233" t="str">
        <f t="shared" si="430"/>
        <v/>
      </c>
      <c r="IP183" s="233" t="str">
        <f t="shared" si="431"/>
        <v/>
      </c>
      <c r="IQ183" s="233" t="str">
        <f t="shared" si="432"/>
        <v/>
      </c>
      <c r="IR183" s="233" t="str">
        <f t="shared" si="433"/>
        <v/>
      </c>
      <c r="IS183" s="233" t="str">
        <f t="shared" si="434"/>
        <v/>
      </c>
      <c r="IT183" s="233" t="str">
        <f t="shared" si="435"/>
        <v/>
      </c>
      <c r="IU183" s="233" t="str">
        <f t="shared" si="436"/>
        <v/>
      </c>
      <c r="IV183" s="233" t="str">
        <f t="shared" si="437"/>
        <v/>
      </c>
      <c r="IW183" s="233" t="str">
        <f t="shared" si="438"/>
        <v/>
      </c>
      <c r="IY183" s="139" t="str">
        <f t="shared" si="439"/>
        <v>25G PON OLTs</v>
      </c>
      <c r="IZ183" s="233" t="str">
        <f t="shared" si="440"/>
        <v/>
      </c>
      <c r="JA183" s="233" t="str">
        <f t="shared" si="441"/>
        <v/>
      </c>
      <c r="JB183" s="233" t="str">
        <f t="shared" si="442"/>
        <v/>
      </c>
      <c r="JC183" s="233" t="str">
        <f t="shared" si="443"/>
        <v/>
      </c>
      <c r="JD183" s="233" t="str">
        <f t="shared" si="444"/>
        <v/>
      </c>
      <c r="JE183" s="233" t="str">
        <f t="shared" si="445"/>
        <v/>
      </c>
      <c r="JF183" s="233" t="str">
        <f t="shared" si="446"/>
        <v/>
      </c>
      <c r="JG183" s="233" t="str">
        <f t="shared" si="447"/>
        <v/>
      </c>
      <c r="JH183" s="233" t="str">
        <f t="shared" si="448"/>
        <v/>
      </c>
      <c r="JI183" s="233" t="str">
        <f t="shared" si="449"/>
        <v/>
      </c>
      <c r="JJ183" s="233" t="str">
        <f t="shared" si="450"/>
        <v/>
      </c>
    </row>
    <row r="184" spans="1:270">
      <c r="A184" s="218" t="s">
        <v>117</v>
      </c>
      <c r="B184" s="139" t="str">
        <f>'DML EML split'!B184</f>
        <v>50G PON ONUs</v>
      </c>
      <c r="C184" s="210">
        <f>FTTX!C71</f>
        <v>0</v>
      </c>
      <c r="D184" s="210">
        <f>FTTX!D71</f>
        <v>0</v>
      </c>
      <c r="E184" s="210">
        <f>FTTX!E71</f>
        <v>0</v>
      </c>
      <c r="F184" s="210">
        <f>FTTX!F71</f>
        <v>0</v>
      </c>
      <c r="G184" s="210">
        <f>FTTX!G71</f>
        <v>0</v>
      </c>
      <c r="H184" s="210">
        <f>FTTX!H71</f>
        <v>0</v>
      </c>
      <c r="I184" s="210">
        <f>FTTX!I71</f>
        <v>0</v>
      </c>
      <c r="J184" s="210">
        <f>FTTX!J71</f>
        <v>0</v>
      </c>
      <c r="K184" s="210">
        <f>FTTX!K71</f>
        <v>0</v>
      </c>
      <c r="L184" s="210">
        <f>FTTX!L71</f>
        <v>0</v>
      </c>
      <c r="M184" s="210">
        <f>FTTX!M71</f>
        <v>0</v>
      </c>
      <c r="O184" s="139" t="str">
        <f t="shared" si="329"/>
        <v>50G PON ONUs</v>
      </c>
      <c r="P184" s="210">
        <f>FTTX!C94</f>
        <v>0</v>
      </c>
      <c r="Q184" s="210">
        <f>FTTX!D94</f>
        <v>0</v>
      </c>
      <c r="R184" s="210">
        <f>FTTX!E94</f>
        <v>0</v>
      </c>
      <c r="S184" s="210">
        <f>FTTX!F94</f>
        <v>0</v>
      </c>
      <c r="T184" s="210">
        <f>FTTX!G94</f>
        <v>0</v>
      </c>
      <c r="U184" s="210">
        <f>FTTX!H94</f>
        <v>0</v>
      </c>
      <c r="V184" s="210">
        <f>FTTX!I94</f>
        <v>0</v>
      </c>
      <c r="W184" s="210">
        <f>FTTX!J94</f>
        <v>0</v>
      </c>
      <c r="X184" s="210">
        <f>FTTX!K94</f>
        <v>0</v>
      </c>
      <c r="Y184" s="210">
        <f>FTTX!L94</f>
        <v>0</v>
      </c>
      <c r="Z184" s="210">
        <f>FTTX!M94</f>
        <v>0</v>
      </c>
      <c r="AB184" s="139" t="str">
        <f t="shared" si="330"/>
        <v>50G PON ONUs</v>
      </c>
      <c r="AC184" s="210">
        <f>FTTX!AE71</f>
        <v>0</v>
      </c>
      <c r="AD184" s="210">
        <f>FTTX!AF71</f>
        <v>0</v>
      </c>
      <c r="AE184" s="210">
        <f>FTTX!AG71</f>
        <v>0</v>
      </c>
      <c r="AF184" s="210">
        <f>FTTX!AH71</f>
        <v>0</v>
      </c>
      <c r="AG184" s="210">
        <f>FTTX!AI71</f>
        <v>0</v>
      </c>
      <c r="AH184" s="210">
        <f>FTTX!AJ71</f>
        <v>0</v>
      </c>
      <c r="AI184" s="210">
        <f>FTTX!AK71</f>
        <v>0</v>
      </c>
      <c r="AJ184" s="210">
        <f>FTTX!AL71</f>
        <v>0</v>
      </c>
      <c r="AK184" s="210">
        <f>FTTX!AM71</f>
        <v>0</v>
      </c>
      <c r="AL184" s="210">
        <f>FTTX!AN71</f>
        <v>0</v>
      </c>
      <c r="AM184" s="210">
        <f>FTTX!AO71</f>
        <v>0</v>
      </c>
      <c r="AO184" s="139" t="str">
        <f t="shared" si="331"/>
        <v>50G PON ONUs</v>
      </c>
      <c r="AP184" s="210">
        <f>FTTX!AV71</f>
        <v>0</v>
      </c>
      <c r="AQ184" s="210">
        <f>FTTX!AW71</f>
        <v>0</v>
      </c>
      <c r="AR184" s="210">
        <f>FTTX!AX71</f>
        <v>0</v>
      </c>
      <c r="AS184" s="210">
        <f>FTTX!AY71</f>
        <v>0</v>
      </c>
      <c r="AT184" s="210">
        <f>FTTX!AZ71</f>
        <v>0</v>
      </c>
      <c r="AU184" s="210">
        <f>FTTX!BA71</f>
        <v>0</v>
      </c>
      <c r="AV184" s="210">
        <f>FTTX!BB71</f>
        <v>0</v>
      </c>
      <c r="AW184" s="210">
        <f>FTTX!BC71</f>
        <v>0</v>
      </c>
      <c r="AX184" s="210">
        <f>FTTX!BD71</f>
        <v>0</v>
      </c>
      <c r="AY184" s="210">
        <f>FTTX!BE71</f>
        <v>0</v>
      </c>
      <c r="AZ184" s="210">
        <f>FTTX!BF71</f>
        <v>0</v>
      </c>
      <c r="BB184" s="139" t="str">
        <f t="shared" si="332"/>
        <v>50G PON ONUs</v>
      </c>
      <c r="BC184" s="210">
        <f>FTTX!AE94</f>
        <v>0</v>
      </c>
      <c r="BD184" s="210">
        <f>FTTX!AF94</f>
        <v>0</v>
      </c>
      <c r="BE184" s="210">
        <f>FTTX!AG94</f>
        <v>0</v>
      </c>
      <c r="BF184" s="210">
        <f>FTTX!AH94</f>
        <v>0</v>
      </c>
      <c r="BG184" s="210">
        <f>FTTX!AI94</f>
        <v>0</v>
      </c>
      <c r="BH184" s="210">
        <f>FTTX!AJ94</f>
        <v>0</v>
      </c>
      <c r="BI184" s="210">
        <f>FTTX!AK94</f>
        <v>0</v>
      </c>
      <c r="BJ184" s="210">
        <f>FTTX!AL94</f>
        <v>0</v>
      </c>
      <c r="BK184" s="210">
        <f>FTTX!AM94</f>
        <v>0</v>
      </c>
      <c r="BL184" s="210">
        <f>FTTX!AN94</f>
        <v>0</v>
      </c>
      <c r="BM184" s="210">
        <f>FTTX!AO94</f>
        <v>0</v>
      </c>
      <c r="BO184" s="139" t="str">
        <f t="shared" si="333"/>
        <v>50G PON ONUs</v>
      </c>
      <c r="BP184" s="272"/>
      <c r="BQ184" s="272"/>
      <c r="BR184" s="272"/>
      <c r="BS184" s="272"/>
      <c r="BT184" s="272"/>
      <c r="BU184" s="272"/>
      <c r="BV184" s="272"/>
      <c r="BW184" s="272"/>
      <c r="BX184" s="272"/>
      <c r="BY184" s="272"/>
      <c r="BZ184" s="272"/>
      <c r="CB184" s="139" t="str">
        <f t="shared" si="334"/>
        <v>50G PON ONUs</v>
      </c>
      <c r="CC184" s="272"/>
      <c r="CD184" s="272"/>
      <c r="CE184" s="272"/>
      <c r="CF184" s="272"/>
      <c r="CG184" s="272"/>
      <c r="CH184" s="272"/>
      <c r="CI184" s="272"/>
      <c r="CJ184" s="272"/>
      <c r="CK184" s="272"/>
      <c r="CL184" s="272"/>
      <c r="CM184" s="272"/>
      <c r="CN184" s="214"/>
      <c r="CP184" s="270"/>
      <c r="CQ184" s="270"/>
      <c r="CR184" s="301"/>
      <c r="CS184" s="295"/>
      <c r="CT184" s="270"/>
      <c r="CU184" s="301"/>
      <c r="CV184" s="295"/>
      <c r="CW184" s="295"/>
      <c r="CX184" s="278"/>
      <c r="CY184" s="284"/>
      <c r="CZ184" s="270"/>
      <c r="DA184" s="278"/>
      <c r="DB184" s="284"/>
      <c r="DC184" s="270"/>
      <c r="DD184" s="301"/>
      <c r="DE184" s="295"/>
      <c r="DF184" s="270"/>
      <c r="DG184" s="278"/>
      <c r="DH184" s="284"/>
      <c r="DI184" s="270"/>
      <c r="DJ184" s="270"/>
      <c r="DL184" s="139" t="str">
        <f t="shared" si="468"/>
        <v>50G PON ONUs</v>
      </c>
      <c r="DM184" s="210">
        <f t="shared" si="335"/>
        <v>0</v>
      </c>
      <c r="DN184" s="210">
        <f t="shared" si="336"/>
        <v>0</v>
      </c>
      <c r="DO184" s="210">
        <f t="shared" si="337"/>
        <v>0</v>
      </c>
      <c r="DP184" s="210">
        <f t="shared" si="338"/>
        <v>0</v>
      </c>
      <c r="DQ184" s="210">
        <f t="shared" si="339"/>
        <v>0</v>
      </c>
      <c r="DR184" s="210">
        <f t="shared" si="340"/>
        <v>0</v>
      </c>
      <c r="DS184" s="210">
        <f t="shared" si="341"/>
        <v>0</v>
      </c>
      <c r="DT184" s="210">
        <f t="shared" si="342"/>
        <v>0</v>
      </c>
      <c r="DU184" s="210">
        <f t="shared" si="343"/>
        <v>0</v>
      </c>
      <c r="DV184" s="210">
        <f t="shared" si="344"/>
        <v>0</v>
      </c>
      <c r="DW184" s="210">
        <f t="shared" si="345"/>
        <v>0</v>
      </c>
      <c r="DY184" s="139" t="str">
        <f t="shared" si="469"/>
        <v>50G PON ONUs</v>
      </c>
      <c r="DZ184" s="210">
        <f t="shared" si="346"/>
        <v>0</v>
      </c>
      <c r="EA184" s="210">
        <f t="shared" si="347"/>
        <v>0</v>
      </c>
      <c r="EB184" s="210">
        <f t="shared" si="348"/>
        <v>0</v>
      </c>
      <c r="EC184" s="210">
        <f t="shared" si="349"/>
        <v>0</v>
      </c>
      <c r="ED184" s="210">
        <f t="shared" si="350"/>
        <v>0</v>
      </c>
      <c r="EE184" s="210">
        <f t="shared" si="351"/>
        <v>0</v>
      </c>
      <c r="EF184" s="210">
        <f t="shared" si="352"/>
        <v>0</v>
      </c>
      <c r="EG184" s="210">
        <f t="shared" si="353"/>
        <v>0</v>
      </c>
      <c r="EH184" s="210">
        <f t="shared" si="354"/>
        <v>0</v>
      </c>
      <c r="EI184" s="210">
        <f t="shared" si="355"/>
        <v>0</v>
      </c>
      <c r="EJ184" s="210">
        <f t="shared" si="356"/>
        <v>0</v>
      </c>
      <c r="EL184" s="139" t="str">
        <f t="shared" si="470"/>
        <v>50G PON ONUs</v>
      </c>
      <c r="EM184" s="210">
        <f t="shared" si="357"/>
        <v>0</v>
      </c>
      <c r="EN184" s="210">
        <f t="shared" si="358"/>
        <v>0</v>
      </c>
      <c r="EO184" s="210">
        <f t="shared" si="359"/>
        <v>0</v>
      </c>
      <c r="EP184" s="210">
        <f t="shared" si="360"/>
        <v>0</v>
      </c>
      <c r="EQ184" s="210">
        <f t="shared" si="361"/>
        <v>0</v>
      </c>
      <c r="ER184" s="210">
        <f t="shared" si="362"/>
        <v>0</v>
      </c>
      <c r="ES184" s="210">
        <f t="shared" si="363"/>
        <v>0</v>
      </c>
      <c r="ET184" s="210">
        <f t="shared" si="364"/>
        <v>0</v>
      </c>
      <c r="EU184" s="210">
        <f t="shared" si="365"/>
        <v>0</v>
      </c>
      <c r="EV184" s="210">
        <f t="shared" si="366"/>
        <v>0</v>
      </c>
      <c r="EW184" s="210">
        <f t="shared" si="367"/>
        <v>0</v>
      </c>
      <c r="EY184" s="139" t="str">
        <f t="shared" si="368"/>
        <v>50G PON ONUs</v>
      </c>
      <c r="EZ184" s="210">
        <f t="shared" si="457"/>
        <v>0</v>
      </c>
      <c r="FA184" s="210">
        <f t="shared" si="458"/>
        <v>0</v>
      </c>
      <c r="FB184" s="210">
        <f t="shared" si="459"/>
        <v>0</v>
      </c>
      <c r="FC184" s="210">
        <f t="shared" si="460"/>
        <v>0</v>
      </c>
      <c r="FD184" s="210">
        <f t="shared" si="461"/>
        <v>0</v>
      </c>
      <c r="FE184" s="210">
        <f t="shared" si="462"/>
        <v>0</v>
      </c>
      <c r="FF184" s="210">
        <f t="shared" si="463"/>
        <v>0</v>
      </c>
      <c r="FG184" s="210">
        <f t="shared" si="464"/>
        <v>0</v>
      </c>
      <c r="FH184" s="210">
        <f t="shared" si="465"/>
        <v>0</v>
      </c>
      <c r="FI184" s="210">
        <f t="shared" si="466"/>
        <v>0</v>
      </c>
      <c r="FJ184" s="210">
        <f t="shared" si="467"/>
        <v>0</v>
      </c>
      <c r="FL184" s="139" t="str">
        <f t="shared" si="471"/>
        <v>50G PON ONUs</v>
      </c>
      <c r="FM184" s="233">
        <f t="shared" si="369"/>
        <v>0</v>
      </c>
      <c r="FN184" s="233">
        <f t="shared" si="370"/>
        <v>0</v>
      </c>
      <c r="FO184" s="233">
        <f t="shared" si="371"/>
        <v>0</v>
      </c>
      <c r="FP184" s="233">
        <f t="shared" si="372"/>
        <v>0</v>
      </c>
      <c r="FQ184" s="233">
        <f t="shared" si="373"/>
        <v>0</v>
      </c>
      <c r="FR184" s="233">
        <f t="shared" si="374"/>
        <v>0</v>
      </c>
      <c r="FS184" s="233">
        <f t="shared" si="375"/>
        <v>0</v>
      </c>
      <c r="FT184" s="233">
        <f t="shared" si="376"/>
        <v>0</v>
      </c>
      <c r="FU184" s="233">
        <f t="shared" si="377"/>
        <v>0</v>
      </c>
      <c r="FV184" s="233">
        <f t="shared" si="378"/>
        <v>0</v>
      </c>
      <c r="FW184" s="233">
        <f t="shared" si="379"/>
        <v>0</v>
      </c>
      <c r="FY184" s="139" t="str">
        <f t="shared" si="472"/>
        <v>50G PON ONUs</v>
      </c>
      <c r="FZ184" s="233">
        <f t="shared" si="380"/>
        <v>0</v>
      </c>
      <c r="GA184" s="233">
        <f t="shared" si="381"/>
        <v>0</v>
      </c>
      <c r="GB184" s="233">
        <f t="shared" si="382"/>
        <v>0</v>
      </c>
      <c r="GC184" s="233">
        <f t="shared" si="383"/>
        <v>0</v>
      </c>
      <c r="GD184" s="233">
        <f t="shared" si="384"/>
        <v>0</v>
      </c>
      <c r="GE184" s="233">
        <f t="shared" si="385"/>
        <v>0</v>
      </c>
      <c r="GF184" s="233">
        <f t="shared" si="386"/>
        <v>0</v>
      </c>
      <c r="GG184" s="233">
        <f t="shared" si="387"/>
        <v>0</v>
      </c>
      <c r="GH184" s="233">
        <f t="shared" si="388"/>
        <v>0</v>
      </c>
      <c r="GI184" s="233">
        <f t="shared" si="389"/>
        <v>0</v>
      </c>
      <c r="GJ184" s="233">
        <f t="shared" si="390"/>
        <v>0</v>
      </c>
      <c r="GL184" s="139" t="str">
        <f t="shared" si="473"/>
        <v>50G PON ONUs</v>
      </c>
      <c r="GM184" s="310">
        <f t="shared" si="391"/>
        <v>0</v>
      </c>
      <c r="GN184" s="310">
        <f t="shared" si="392"/>
        <v>0</v>
      </c>
      <c r="GO184" s="310">
        <f t="shared" si="393"/>
        <v>0</v>
      </c>
      <c r="GP184" s="310">
        <f t="shared" si="394"/>
        <v>0</v>
      </c>
      <c r="GQ184" s="310">
        <f t="shared" si="395"/>
        <v>0</v>
      </c>
      <c r="GR184" s="310">
        <f t="shared" si="396"/>
        <v>0</v>
      </c>
      <c r="GS184" s="310">
        <f t="shared" si="397"/>
        <v>0</v>
      </c>
      <c r="GT184" s="310">
        <f t="shared" si="398"/>
        <v>0</v>
      </c>
      <c r="GU184" s="310">
        <f t="shared" si="399"/>
        <v>0</v>
      </c>
      <c r="GV184" s="310">
        <f t="shared" si="400"/>
        <v>0</v>
      </c>
      <c r="GW184" s="310">
        <f t="shared" si="401"/>
        <v>0</v>
      </c>
      <c r="GY184" s="139" t="str">
        <f t="shared" si="402"/>
        <v>50G PON ONUs</v>
      </c>
      <c r="GZ184" s="310" t="str">
        <f>IF(EZ184=0,"",($HE$5*10^-6*FTTX!P166*'Lenses &amp; detectors'!EZ184))</f>
        <v/>
      </c>
      <c r="HA184" s="310" t="str">
        <f>IF(FA184=0,"",($HE$5*10^-6*FTTX!Q166*'Lenses &amp; detectors'!FA184))</f>
        <v/>
      </c>
      <c r="HB184" s="310" t="str">
        <f>IF(FB184=0,"",($HE$5*10^-6*FTTX!R166*'Lenses &amp; detectors'!FB184))</f>
        <v/>
      </c>
      <c r="HC184" s="310" t="str">
        <f>IF(FC184=0,"",($HE$5*10^-6*FTTX!S166*'Lenses &amp; detectors'!FC184))</f>
        <v/>
      </c>
      <c r="HD184" s="310" t="str">
        <f>IF(FD184=0,"",($HE$5*10^-6*FTTX!T166*'Lenses &amp; detectors'!FD184))</f>
        <v/>
      </c>
      <c r="HE184" s="310" t="str">
        <f>IF(FE184=0,"",($HE$5*10^-6*FTTX!U166*'Lenses &amp; detectors'!FE184))</f>
        <v/>
      </c>
      <c r="HF184" s="310" t="str">
        <f>IF(FF184=0,"",($HE$5*10^-6*FTTX!V166*'Lenses &amp; detectors'!FF184))</f>
        <v/>
      </c>
      <c r="HG184" s="310" t="str">
        <f>IF(FG184=0,"",($HE$5*10^-6*FTTX!W166*'Lenses &amp; detectors'!FG184))</f>
        <v/>
      </c>
      <c r="HH184" s="310" t="str">
        <f>IF(FH184=0,"",($HE$5*10^-6*FTTX!X166*'Lenses &amp; detectors'!FH184))</f>
        <v/>
      </c>
      <c r="HI184" s="310" t="str">
        <f>IF(FI184=0,"",($HE$5*10^-6*FTTX!Y166*'Lenses &amp; detectors'!FI184))</f>
        <v/>
      </c>
      <c r="HJ184" s="310" t="str">
        <f>IF(FJ184=0,"",($HE$5*10^-6*FTTX!Z166*'Lenses &amp; detectors'!FJ184))</f>
        <v/>
      </c>
      <c r="HL184" s="139" t="str">
        <f t="shared" si="403"/>
        <v>50G PON ONUs</v>
      </c>
      <c r="HM184" s="233" t="str">
        <f t="shared" si="404"/>
        <v/>
      </c>
      <c r="HN184" s="233" t="str">
        <f t="shared" si="405"/>
        <v/>
      </c>
      <c r="HO184" s="233" t="str">
        <f t="shared" si="406"/>
        <v/>
      </c>
      <c r="HP184" s="233" t="str">
        <f t="shared" si="407"/>
        <v/>
      </c>
      <c r="HQ184" s="233" t="str">
        <f t="shared" si="408"/>
        <v/>
      </c>
      <c r="HR184" s="233" t="str">
        <f t="shared" si="409"/>
        <v/>
      </c>
      <c r="HS184" s="233" t="str">
        <f t="shared" si="410"/>
        <v/>
      </c>
      <c r="HT184" s="233" t="str">
        <f t="shared" si="411"/>
        <v/>
      </c>
      <c r="HU184" s="233" t="str">
        <f t="shared" si="412"/>
        <v/>
      </c>
      <c r="HV184" s="233" t="str">
        <f t="shared" si="413"/>
        <v/>
      </c>
      <c r="HW184" s="233" t="str">
        <f t="shared" si="414"/>
        <v/>
      </c>
      <c r="HY184" s="139" t="str">
        <f t="shared" si="415"/>
        <v>50G PON ONUs</v>
      </c>
      <c r="HZ184" s="233" t="str">
        <f t="shared" si="416"/>
        <v/>
      </c>
      <c r="IA184" s="233" t="str">
        <f t="shared" si="417"/>
        <v/>
      </c>
      <c r="IB184" s="233" t="str">
        <f t="shared" si="418"/>
        <v/>
      </c>
      <c r="IC184" s="233" t="str">
        <f t="shared" si="419"/>
        <v/>
      </c>
      <c r="ID184" s="233" t="str">
        <f t="shared" si="420"/>
        <v/>
      </c>
      <c r="IE184" s="233" t="str">
        <f t="shared" si="421"/>
        <v/>
      </c>
      <c r="IF184" s="233" t="str">
        <f t="shared" si="422"/>
        <v/>
      </c>
      <c r="IG184" s="233" t="str">
        <f t="shared" si="423"/>
        <v/>
      </c>
      <c r="IH184" s="233" t="str">
        <f t="shared" si="424"/>
        <v/>
      </c>
      <c r="II184" s="233" t="str">
        <f t="shared" si="425"/>
        <v/>
      </c>
      <c r="IJ184" s="233" t="str">
        <f t="shared" si="426"/>
        <v/>
      </c>
      <c r="IL184" s="139" t="str">
        <f t="shared" si="427"/>
        <v>50G PON ONUs</v>
      </c>
      <c r="IM184" s="233" t="str">
        <f t="shared" si="428"/>
        <v/>
      </c>
      <c r="IN184" s="233" t="str">
        <f t="shared" si="429"/>
        <v/>
      </c>
      <c r="IO184" s="233" t="str">
        <f t="shared" si="430"/>
        <v/>
      </c>
      <c r="IP184" s="233" t="str">
        <f t="shared" si="431"/>
        <v/>
      </c>
      <c r="IQ184" s="233" t="str">
        <f t="shared" si="432"/>
        <v/>
      </c>
      <c r="IR184" s="233" t="str">
        <f t="shared" si="433"/>
        <v/>
      </c>
      <c r="IS184" s="233" t="str">
        <f t="shared" si="434"/>
        <v/>
      </c>
      <c r="IT184" s="233" t="str">
        <f t="shared" si="435"/>
        <v/>
      </c>
      <c r="IU184" s="233" t="str">
        <f t="shared" si="436"/>
        <v/>
      </c>
      <c r="IV184" s="233" t="str">
        <f t="shared" si="437"/>
        <v/>
      </c>
      <c r="IW184" s="233" t="str">
        <f t="shared" si="438"/>
        <v/>
      </c>
      <c r="IY184" s="139" t="str">
        <f t="shared" si="439"/>
        <v>50G PON ONUs</v>
      </c>
      <c r="IZ184" s="233" t="str">
        <f t="shared" si="440"/>
        <v/>
      </c>
      <c r="JA184" s="233" t="str">
        <f t="shared" si="441"/>
        <v/>
      </c>
      <c r="JB184" s="233" t="str">
        <f t="shared" si="442"/>
        <v/>
      </c>
      <c r="JC184" s="233" t="str">
        <f t="shared" si="443"/>
        <v/>
      </c>
      <c r="JD184" s="233" t="str">
        <f t="shared" si="444"/>
        <v/>
      </c>
      <c r="JE184" s="233" t="str">
        <f t="shared" si="445"/>
        <v/>
      </c>
      <c r="JF184" s="233" t="str">
        <f t="shared" si="446"/>
        <v/>
      </c>
      <c r="JG184" s="233" t="str">
        <f t="shared" si="447"/>
        <v/>
      </c>
      <c r="JH184" s="233" t="str">
        <f t="shared" si="448"/>
        <v/>
      </c>
      <c r="JI184" s="233" t="str">
        <f t="shared" si="449"/>
        <v/>
      </c>
      <c r="JJ184" s="233" t="str">
        <f t="shared" si="450"/>
        <v/>
      </c>
    </row>
    <row r="185" spans="1:270">
      <c r="A185" s="218" t="s">
        <v>117</v>
      </c>
      <c r="B185" s="139" t="str">
        <f>'DML EML split'!B185</f>
        <v>50G PON OLTs</v>
      </c>
      <c r="C185" s="210">
        <f>FTTX!C72</f>
        <v>0</v>
      </c>
      <c r="D185" s="210">
        <f>FTTX!D72</f>
        <v>0</v>
      </c>
      <c r="E185" s="210">
        <f>FTTX!E72</f>
        <v>0</v>
      </c>
      <c r="F185" s="210">
        <f>FTTX!F72</f>
        <v>0</v>
      </c>
      <c r="G185" s="210">
        <f>FTTX!G72</f>
        <v>0</v>
      </c>
      <c r="H185" s="210">
        <f>FTTX!H72</f>
        <v>0</v>
      </c>
      <c r="I185" s="210">
        <f>FTTX!I72</f>
        <v>0</v>
      </c>
      <c r="J185" s="210">
        <f>FTTX!J72</f>
        <v>0</v>
      </c>
      <c r="K185" s="210">
        <f>FTTX!K72</f>
        <v>0</v>
      </c>
      <c r="L185" s="210">
        <f>FTTX!L72</f>
        <v>0</v>
      </c>
      <c r="M185" s="210">
        <f>FTTX!M72</f>
        <v>0</v>
      </c>
      <c r="O185" s="139" t="str">
        <f t="shared" si="329"/>
        <v>50G PON OLTs</v>
      </c>
      <c r="P185" s="210">
        <f>FTTX!C95</f>
        <v>0</v>
      </c>
      <c r="Q185" s="210">
        <f>FTTX!D95</f>
        <v>0</v>
      </c>
      <c r="R185" s="210">
        <f>FTTX!E95</f>
        <v>0</v>
      </c>
      <c r="S185" s="210">
        <f>FTTX!F95</f>
        <v>0</v>
      </c>
      <c r="T185" s="210">
        <f>FTTX!G95</f>
        <v>0</v>
      </c>
      <c r="U185" s="210">
        <f>FTTX!H95</f>
        <v>0</v>
      </c>
      <c r="V185" s="210">
        <f>FTTX!I95</f>
        <v>0</v>
      </c>
      <c r="W185" s="210">
        <f>FTTX!J95</f>
        <v>0</v>
      </c>
      <c r="X185" s="210">
        <f>FTTX!K95</f>
        <v>0</v>
      </c>
      <c r="Y185" s="210">
        <f>FTTX!L95</f>
        <v>0</v>
      </c>
      <c r="Z185" s="210">
        <f>FTTX!M95</f>
        <v>0</v>
      </c>
      <c r="AB185" s="139" t="str">
        <f t="shared" si="330"/>
        <v>50G PON OLTs</v>
      </c>
      <c r="AC185" s="210">
        <f>FTTX!AE72</f>
        <v>0</v>
      </c>
      <c r="AD185" s="210">
        <f>FTTX!AF72</f>
        <v>0</v>
      </c>
      <c r="AE185" s="210">
        <f>FTTX!AG72</f>
        <v>0</v>
      </c>
      <c r="AF185" s="210">
        <f>FTTX!AH72</f>
        <v>0</v>
      </c>
      <c r="AG185" s="210">
        <f>FTTX!AI72</f>
        <v>0</v>
      </c>
      <c r="AH185" s="210">
        <f>FTTX!AJ72</f>
        <v>0</v>
      </c>
      <c r="AI185" s="210">
        <f>FTTX!AK72</f>
        <v>0</v>
      </c>
      <c r="AJ185" s="210">
        <f>FTTX!AL72</f>
        <v>0</v>
      </c>
      <c r="AK185" s="210">
        <f>FTTX!AM72</f>
        <v>0</v>
      </c>
      <c r="AL185" s="210">
        <f>FTTX!AN72</f>
        <v>0</v>
      </c>
      <c r="AM185" s="210">
        <f>FTTX!AO72</f>
        <v>0</v>
      </c>
      <c r="AO185" s="139" t="str">
        <f t="shared" si="331"/>
        <v>50G PON OLTs</v>
      </c>
      <c r="AP185" s="210">
        <f>FTTX!AV72</f>
        <v>0</v>
      </c>
      <c r="AQ185" s="210">
        <f>FTTX!AW72</f>
        <v>0</v>
      </c>
      <c r="AR185" s="210">
        <f>FTTX!AX72</f>
        <v>0</v>
      </c>
      <c r="AS185" s="210">
        <f>FTTX!AY72</f>
        <v>0</v>
      </c>
      <c r="AT185" s="210">
        <f>FTTX!AZ72</f>
        <v>0</v>
      </c>
      <c r="AU185" s="210">
        <f>FTTX!BA72</f>
        <v>0</v>
      </c>
      <c r="AV185" s="210">
        <f>FTTX!BB72</f>
        <v>0</v>
      </c>
      <c r="AW185" s="210">
        <f>FTTX!BC72</f>
        <v>0</v>
      </c>
      <c r="AX185" s="210">
        <f>FTTX!BD72</f>
        <v>0</v>
      </c>
      <c r="AY185" s="210">
        <f>FTTX!BE72</f>
        <v>0</v>
      </c>
      <c r="AZ185" s="210">
        <f>FTTX!BF72</f>
        <v>0</v>
      </c>
      <c r="BB185" s="139" t="str">
        <f t="shared" si="332"/>
        <v>50G PON OLTs</v>
      </c>
      <c r="BC185" s="210">
        <f>FTTX!AE95</f>
        <v>0</v>
      </c>
      <c r="BD185" s="210">
        <f>FTTX!AF95</f>
        <v>0</v>
      </c>
      <c r="BE185" s="210">
        <f>FTTX!AG95</f>
        <v>0</v>
      </c>
      <c r="BF185" s="210">
        <f>FTTX!AH95</f>
        <v>0</v>
      </c>
      <c r="BG185" s="210">
        <f>FTTX!AI95</f>
        <v>0</v>
      </c>
      <c r="BH185" s="210">
        <f>FTTX!AJ95</f>
        <v>0</v>
      </c>
      <c r="BI185" s="210">
        <f>FTTX!AK95</f>
        <v>0</v>
      </c>
      <c r="BJ185" s="210">
        <f>FTTX!AL95</f>
        <v>0</v>
      </c>
      <c r="BK185" s="210">
        <f>FTTX!AM95</f>
        <v>0</v>
      </c>
      <c r="BL185" s="210">
        <f>FTTX!AN95</f>
        <v>0</v>
      </c>
      <c r="BM185" s="210">
        <f>FTTX!AO95</f>
        <v>0</v>
      </c>
      <c r="BO185" s="139" t="str">
        <f t="shared" si="333"/>
        <v>50G PON OLTs</v>
      </c>
      <c r="BP185" s="272"/>
      <c r="BQ185" s="272"/>
      <c r="BR185" s="272"/>
      <c r="BS185" s="272"/>
      <c r="BT185" s="272"/>
      <c r="BU185" s="272"/>
      <c r="BV185" s="272"/>
      <c r="BW185" s="272"/>
      <c r="BX185" s="272"/>
      <c r="BY185" s="272"/>
      <c r="BZ185" s="272"/>
      <c r="CB185" s="139" t="str">
        <f t="shared" si="334"/>
        <v>50G PON OLTs</v>
      </c>
      <c r="CC185" s="272"/>
      <c r="CD185" s="272"/>
      <c r="CE185" s="272"/>
      <c r="CF185" s="272"/>
      <c r="CG185" s="272"/>
      <c r="CH185" s="272"/>
      <c r="CI185" s="272"/>
      <c r="CJ185" s="272"/>
      <c r="CK185" s="272"/>
      <c r="CL185" s="272"/>
      <c r="CM185" s="272"/>
      <c r="CN185" s="214"/>
      <c r="CP185" s="270"/>
      <c r="CQ185" s="270"/>
      <c r="CR185" s="301"/>
      <c r="CS185" s="295"/>
      <c r="CT185" s="270"/>
      <c r="CU185" s="301"/>
      <c r="CV185" s="295"/>
      <c r="CW185" s="295"/>
      <c r="CX185" s="278"/>
      <c r="CY185" s="284"/>
      <c r="CZ185" s="270"/>
      <c r="DA185" s="278"/>
      <c r="DB185" s="284"/>
      <c r="DC185" s="270"/>
      <c r="DD185" s="301"/>
      <c r="DE185" s="295"/>
      <c r="DF185" s="270"/>
      <c r="DG185" s="278"/>
      <c r="DH185" s="284"/>
      <c r="DI185" s="270"/>
      <c r="DJ185" s="270"/>
      <c r="DL185" s="139" t="str">
        <f t="shared" si="468"/>
        <v>50G PON OLTs</v>
      </c>
      <c r="DM185" s="210">
        <f t="shared" si="335"/>
        <v>0</v>
      </c>
      <c r="DN185" s="210">
        <f t="shared" si="336"/>
        <v>0</v>
      </c>
      <c r="DO185" s="210">
        <f t="shared" si="337"/>
        <v>0</v>
      </c>
      <c r="DP185" s="210">
        <f t="shared" si="338"/>
        <v>0</v>
      </c>
      <c r="DQ185" s="210">
        <f t="shared" si="339"/>
        <v>0</v>
      </c>
      <c r="DR185" s="210">
        <f t="shared" si="340"/>
        <v>0</v>
      </c>
      <c r="DS185" s="210">
        <f t="shared" si="341"/>
        <v>0</v>
      </c>
      <c r="DT185" s="210">
        <f t="shared" si="342"/>
        <v>0</v>
      </c>
      <c r="DU185" s="210">
        <f t="shared" si="343"/>
        <v>0</v>
      </c>
      <c r="DV185" s="210">
        <f t="shared" si="344"/>
        <v>0</v>
      </c>
      <c r="DW185" s="210">
        <f t="shared" si="345"/>
        <v>0</v>
      </c>
      <c r="DY185" s="139" t="str">
        <f t="shared" si="469"/>
        <v>50G PON OLTs</v>
      </c>
      <c r="DZ185" s="210">
        <f t="shared" si="346"/>
        <v>0</v>
      </c>
      <c r="EA185" s="210">
        <f t="shared" si="347"/>
        <v>0</v>
      </c>
      <c r="EB185" s="210">
        <f t="shared" si="348"/>
        <v>0</v>
      </c>
      <c r="EC185" s="210">
        <f t="shared" si="349"/>
        <v>0</v>
      </c>
      <c r="ED185" s="210">
        <f t="shared" si="350"/>
        <v>0</v>
      </c>
      <c r="EE185" s="210">
        <f t="shared" si="351"/>
        <v>0</v>
      </c>
      <c r="EF185" s="210">
        <f t="shared" si="352"/>
        <v>0</v>
      </c>
      <c r="EG185" s="210">
        <f t="shared" si="353"/>
        <v>0</v>
      </c>
      <c r="EH185" s="210">
        <f t="shared" si="354"/>
        <v>0</v>
      </c>
      <c r="EI185" s="210">
        <f t="shared" si="355"/>
        <v>0</v>
      </c>
      <c r="EJ185" s="210">
        <f t="shared" si="356"/>
        <v>0</v>
      </c>
      <c r="EL185" s="139" t="str">
        <f t="shared" si="470"/>
        <v>50G PON OLTs</v>
      </c>
      <c r="EM185" s="210">
        <f t="shared" si="357"/>
        <v>0</v>
      </c>
      <c r="EN185" s="210">
        <f t="shared" si="358"/>
        <v>0</v>
      </c>
      <c r="EO185" s="210">
        <f t="shared" si="359"/>
        <v>0</v>
      </c>
      <c r="EP185" s="210">
        <f t="shared" si="360"/>
        <v>0</v>
      </c>
      <c r="EQ185" s="210">
        <f t="shared" si="361"/>
        <v>0</v>
      </c>
      <c r="ER185" s="210">
        <f t="shared" si="362"/>
        <v>0</v>
      </c>
      <c r="ES185" s="210">
        <f t="shared" si="363"/>
        <v>0</v>
      </c>
      <c r="ET185" s="210">
        <f t="shared" si="364"/>
        <v>0</v>
      </c>
      <c r="EU185" s="210">
        <f t="shared" si="365"/>
        <v>0</v>
      </c>
      <c r="EV185" s="210">
        <f t="shared" si="366"/>
        <v>0</v>
      </c>
      <c r="EW185" s="210">
        <f t="shared" si="367"/>
        <v>0</v>
      </c>
      <c r="EY185" s="139" t="str">
        <f t="shared" si="368"/>
        <v>50G PON OLTs</v>
      </c>
      <c r="EZ185" s="210">
        <f t="shared" si="457"/>
        <v>0</v>
      </c>
      <c r="FA185" s="210">
        <f t="shared" si="458"/>
        <v>0</v>
      </c>
      <c r="FB185" s="210">
        <f t="shared" si="459"/>
        <v>0</v>
      </c>
      <c r="FC185" s="210">
        <f t="shared" si="460"/>
        <v>0</v>
      </c>
      <c r="FD185" s="210">
        <f t="shared" si="461"/>
        <v>0</v>
      </c>
      <c r="FE185" s="210">
        <f t="shared" si="462"/>
        <v>0</v>
      </c>
      <c r="FF185" s="210">
        <f t="shared" si="463"/>
        <v>0</v>
      </c>
      <c r="FG185" s="210">
        <f t="shared" si="464"/>
        <v>0</v>
      </c>
      <c r="FH185" s="210">
        <f t="shared" si="465"/>
        <v>0</v>
      </c>
      <c r="FI185" s="210">
        <f t="shared" si="466"/>
        <v>0</v>
      </c>
      <c r="FJ185" s="210">
        <f t="shared" si="467"/>
        <v>0</v>
      </c>
      <c r="FL185" s="139" t="str">
        <f t="shared" si="471"/>
        <v>50G PON OLTs</v>
      </c>
      <c r="FM185" s="233">
        <f t="shared" si="369"/>
        <v>0</v>
      </c>
      <c r="FN185" s="233">
        <f t="shared" si="370"/>
        <v>0</v>
      </c>
      <c r="FO185" s="233">
        <f t="shared" si="371"/>
        <v>0</v>
      </c>
      <c r="FP185" s="233">
        <f t="shared" si="372"/>
        <v>0</v>
      </c>
      <c r="FQ185" s="233">
        <f t="shared" si="373"/>
        <v>0</v>
      </c>
      <c r="FR185" s="233">
        <f t="shared" si="374"/>
        <v>0</v>
      </c>
      <c r="FS185" s="233">
        <f t="shared" si="375"/>
        <v>0</v>
      </c>
      <c r="FT185" s="233">
        <f t="shared" si="376"/>
        <v>0</v>
      </c>
      <c r="FU185" s="233">
        <f t="shared" si="377"/>
        <v>0</v>
      </c>
      <c r="FV185" s="233">
        <f t="shared" si="378"/>
        <v>0</v>
      </c>
      <c r="FW185" s="233">
        <f t="shared" si="379"/>
        <v>0</v>
      </c>
      <c r="FY185" s="139" t="str">
        <f t="shared" si="472"/>
        <v>50G PON OLTs</v>
      </c>
      <c r="FZ185" s="233">
        <f t="shared" si="380"/>
        <v>0</v>
      </c>
      <c r="GA185" s="233">
        <f t="shared" si="381"/>
        <v>0</v>
      </c>
      <c r="GB185" s="233">
        <f t="shared" si="382"/>
        <v>0</v>
      </c>
      <c r="GC185" s="233">
        <f t="shared" si="383"/>
        <v>0</v>
      </c>
      <c r="GD185" s="233">
        <f t="shared" si="384"/>
        <v>0</v>
      </c>
      <c r="GE185" s="233">
        <f t="shared" si="385"/>
        <v>0</v>
      </c>
      <c r="GF185" s="233">
        <f t="shared" si="386"/>
        <v>0</v>
      </c>
      <c r="GG185" s="233">
        <f t="shared" si="387"/>
        <v>0</v>
      </c>
      <c r="GH185" s="233">
        <f t="shared" si="388"/>
        <v>0</v>
      </c>
      <c r="GI185" s="233">
        <f t="shared" si="389"/>
        <v>0</v>
      </c>
      <c r="GJ185" s="233">
        <f t="shared" si="390"/>
        <v>0</v>
      </c>
      <c r="GL185" s="139" t="str">
        <f t="shared" si="473"/>
        <v>50G PON OLTs</v>
      </c>
      <c r="GM185" s="310">
        <f t="shared" si="391"/>
        <v>0</v>
      </c>
      <c r="GN185" s="310">
        <f t="shared" si="392"/>
        <v>0</v>
      </c>
      <c r="GO185" s="310">
        <f t="shared" si="393"/>
        <v>0</v>
      </c>
      <c r="GP185" s="310">
        <f t="shared" si="394"/>
        <v>0</v>
      </c>
      <c r="GQ185" s="310">
        <f t="shared" si="395"/>
        <v>0</v>
      </c>
      <c r="GR185" s="310">
        <f t="shared" si="396"/>
        <v>0</v>
      </c>
      <c r="GS185" s="310">
        <f t="shared" si="397"/>
        <v>0</v>
      </c>
      <c r="GT185" s="310">
        <f t="shared" si="398"/>
        <v>0</v>
      </c>
      <c r="GU185" s="310">
        <f t="shared" si="399"/>
        <v>0</v>
      </c>
      <c r="GV185" s="310">
        <f t="shared" si="400"/>
        <v>0</v>
      </c>
      <c r="GW185" s="310">
        <f t="shared" si="401"/>
        <v>0</v>
      </c>
      <c r="GY185" s="139" t="str">
        <f t="shared" si="402"/>
        <v>50G PON OLTs</v>
      </c>
      <c r="GZ185" s="310" t="str">
        <f>IF(EZ185=0,"",($HE$5*10^-6*FTTX!P167*'Lenses &amp; detectors'!EZ185))</f>
        <v/>
      </c>
      <c r="HA185" s="310" t="str">
        <f>IF(FA185=0,"",($HE$5*10^-6*FTTX!Q167*'Lenses &amp; detectors'!FA185))</f>
        <v/>
      </c>
      <c r="HB185" s="310" t="str">
        <f>IF(FB185=0,"",($HE$5*10^-6*FTTX!R167*'Lenses &amp; detectors'!FB185))</f>
        <v/>
      </c>
      <c r="HC185" s="310" t="str">
        <f>IF(FC185=0,"",($HE$5*10^-6*FTTX!S167*'Lenses &amp; detectors'!FC185))</f>
        <v/>
      </c>
      <c r="HD185" s="310" t="str">
        <f>IF(FD185=0,"",($HE$5*10^-6*FTTX!T167*'Lenses &amp; detectors'!FD185))</f>
        <v/>
      </c>
      <c r="HE185" s="310" t="str">
        <f>IF(FE185=0,"",($HE$5*10^-6*FTTX!U167*'Lenses &amp; detectors'!FE185))</f>
        <v/>
      </c>
      <c r="HF185" s="310" t="str">
        <f>IF(FF185=0,"",($HE$5*10^-6*FTTX!V167*'Lenses &amp; detectors'!FF185))</f>
        <v/>
      </c>
      <c r="HG185" s="310" t="str">
        <f>IF(FG185=0,"",($HE$5*10^-6*FTTX!W167*'Lenses &amp; detectors'!FG185))</f>
        <v/>
      </c>
      <c r="HH185" s="310" t="str">
        <f>IF(FH185=0,"",($HE$5*10^-6*FTTX!X167*'Lenses &amp; detectors'!FH185))</f>
        <v/>
      </c>
      <c r="HI185" s="310" t="str">
        <f>IF(FI185=0,"",($HE$5*10^-6*FTTX!Y167*'Lenses &amp; detectors'!FI185))</f>
        <v/>
      </c>
      <c r="HJ185" s="310" t="str">
        <f>IF(FJ185=0,"",($HE$5*10^-6*FTTX!Z167*'Lenses &amp; detectors'!FJ185))</f>
        <v/>
      </c>
      <c r="HL185" s="139" t="str">
        <f t="shared" si="403"/>
        <v>50G PON OLTs</v>
      </c>
      <c r="HM185" s="233" t="str">
        <f t="shared" si="404"/>
        <v/>
      </c>
      <c r="HN185" s="233" t="str">
        <f t="shared" si="405"/>
        <v/>
      </c>
      <c r="HO185" s="233" t="str">
        <f t="shared" si="406"/>
        <v/>
      </c>
      <c r="HP185" s="233" t="str">
        <f t="shared" si="407"/>
        <v/>
      </c>
      <c r="HQ185" s="233" t="str">
        <f t="shared" si="408"/>
        <v/>
      </c>
      <c r="HR185" s="233" t="str">
        <f t="shared" si="409"/>
        <v/>
      </c>
      <c r="HS185" s="233" t="str">
        <f t="shared" si="410"/>
        <v/>
      </c>
      <c r="HT185" s="233" t="str">
        <f t="shared" si="411"/>
        <v/>
      </c>
      <c r="HU185" s="233" t="str">
        <f t="shared" si="412"/>
        <v/>
      </c>
      <c r="HV185" s="233" t="str">
        <f t="shared" si="413"/>
        <v/>
      </c>
      <c r="HW185" s="233" t="str">
        <f t="shared" si="414"/>
        <v/>
      </c>
      <c r="HY185" s="139" t="str">
        <f t="shared" si="415"/>
        <v>50G PON OLTs</v>
      </c>
      <c r="HZ185" s="233" t="str">
        <f t="shared" si="416"/>
        <v/>
      </c>
      <c r="IA185" s="233" t="str">
        <f t="shared" si="417"/>
        <v/>
      </c>
      <c r="IB185" s="233" t="str">
        <f t="shared" si="418"/>
        <v/>
      </c>
      <c r="IC185" s="233" t="str">
        <f t="shared" si="419"/>
        <v/>
      </c>
      <c r="ID185" s="233" t="str">
        <f t="shared" si="420"/>
        <v/>
      </c>
      <c r="IE185" s="233" t="str">
        <f t="shared" si="421"/>
        <v/>
      </c>
      <c r="IF185" s="233" t="str">
        <f t="shared" si="422"/>
        <v/>
      </c>
      <c r="IG185" s="233" t="str">
        <f t="shared" si="423"/>
        <v/>
      </c>
      <c r="IH185" s="233" t="str">
        <f t="shared" si="424"/>
        <v/>
      </c>
      <c r="II185" s="233" t="str">
        <f t="shared" si="425"/>
        <v/>
      </c>
      <c r="IJ185" s="233" t="str">
        <f t="shared" si="426"/>
        <v/>
      </c>
      <c r="IL185" s="139" t="str">
        <f t="shared" si="427"/>
        <v>50G PON OLTs</v>
      </c>
      <c r="IM185" s="233" t="str">
        <f t="shared" si="428"/>
        <v/>
      </c>
      <c r="IN185" s="233" t="str">
        <f t="shared" si="429"/>
        <v/>
      </c>
      <c r="IO185" s="233" t="str">
        <f t="shared" si="430"/>
        <v/>
      </c>
      <c r="IP185" s="233" t="str">
        <f t="shared" si="431"/>
        <v/>
      </c>
      <c r="IQ185" s="233" t="str">
        <f t="shared" si="432"/>
        <v/>
      </c>
      <c r="IR185" s="233" t="str">
        <f t="shared" si="433"/>
        <v/>
      </c>
      <c r="IS185" s="233" t="str">
        <f t="shared" si="434"/>
        <v/>
      </c>
      <c r="IT185" s="233" t="str">
        <f t="shared" si="435"/>
        <v/>
      </c>
      <c r="IU185" s="233" t="str">
        <f t="shared" si="436"/>
        <v/>
      </c>
      <c r="IV185" s="233" t="str">
        <f t="shared" si="437"/>
        <v/>
      </c>
      <c r="IW185" s="233" t="str">
        <f t="shared" si="438"/>
        <v/>
      </c>
      <c r="IY185" s="139" t="str">
        <f t="shared" ref="IY185" si="474">IL185</f>
        <v>50G PON OLTs</v>
      </c>
      <c r="IZ185" s="233" t="str">
        <f t="shared" si="440"/>
        <v/>
      </c>
      <c r="JA185" s="233" t="str">
        <f t="shared" si="441"/>
        <v/>
      </c>
      <c r="JB185" s="233" t="str">
        <f t="shared" si="442"/>
        <v/>
      </c>
      <c r="JC185" s="233" t="str">
        <f t="shared" si="443"/>
        <v/>
      </c>
      <c r="JD185" s="233" t="str">
        <f t="shared" si="444"/>
        <v/>
      </c>
      <c r="JE185" s="233" t="str">
        <f t="shared" si="445"/>
        <v/>
      </c>
      <c r="JF185" s="233" t="str">
        <f t="shared" si="446"/>
        <v/>
      </c>
      <c r="JG185" s="233" t="str">
        <f t="shared" si="447"/>
        <v/>
      </c>
      <c r="JH185" s="233" t="str">
        <f t="shared" si="448"/>
        <v/>
      </c>
      <c r="JI185" s="233" t="str">
        <f t="shared" si="449"/>
        <v/>
      </c>
      <c r="JJ185" s="233" t="str">
        <f t="shared" si="450"/>
        <v/>
      </c>
    </row>
    <row r="186" spans="1:270">
      <c r="A186" s="218" t="s">
        <v>69</v>
      </c>
      <c r="B186" s="139" t="str">
        <f>'DML EML split'!B186</f>
        <v>AOC 1x≤10G SFP+</v>
      </c>
      <c r="C186" s="210">
        <f>'AOC-LPO-CPO'!C79</f>
        <v>0</v>
      </c>
      <c r="D186" s="210">
        <f>'AOC-LPO-CPO'!D79</f>
        <v>0</v>
      </c>
      <c r="E186" s="210">
        <f>'AOC-LPO-CPO'!E79</f>
        <v>0</v>
      </c>
      <c r="F186" s="210">
        <f>'AOC-LPO-CPO'!F79</f>
        <v>0</v>
      </c>
      <c r="G186" s="210">
        <f>'AOC-LPO-CPO'!G79</f>
        <v>0</v>
      </c>
      <c r="H186" s="210">
        <f>'AOC-LPO-CPO'!H79</f>
        <v>0</v>
      </c>
      <c r="I186" s="210">
        <f>'AOC-LPO-CPO'!I79</f>
        <v>0</v>
      </c>
      <c r="J186" s="210">
        <f>'AOC-LPO-CPO'!J79</f>
        <v>0</v>
      </c>
      <c r="K186" s="210">
        <f>'AOC-LPO-CPO'!K79</f>
        <v>0</v>
      </c>
      <c r="L186" s="210">
        <f>'AOC-LPO-CPO'!L79</f>
        <v>0</v>
      </c>
      <c r="M186" s="210">
        <f>'AOC-LPO-CPO'!M79</f>
        <v>0</v>
      </c>
      <c r="O186" s="139" t="str">
        <f t="shared" si="329"/>
        <v>AOC 1x≤10G SFP+</v>
      </c>
      <c r="P186" s="210">
        <f>'AOC-LPO-CPO'!C114</f>
        <v>0</v>
      </c>
      <c r="Q186" s="210">
        <f>'AOC-LPO-CPO'!D114</f>
        <v>0</v>
      </c>
      <c r="R186" s="210">
        <f>'AOC-LPO-CPO'!E114</f>
        <v>0</v>
      </c>
      <c r="S186" s="210">
        <f>'AOC-LPO-CPO'!F114</f>
        <v>0</v>
      </c>
      <c r="T186" s="210">
        <f>'AOC-LPO-CPO'!G114</f>
        <v>0</v>
      </c>
      <c r="U186" s="210">
        <f>'AOC-LPO-CPO'!H114</f>
        <v>0</v>
      </c>
      <c r="V186" s="210">
        <f>'AOC-LPO-CPO'!I114</f>
        <v>0</v>
      </c>
      <c r="W186" s="210">
        <f>'AOC-LPO-CPO'!J114</f>
        <v>0</v>
      </c>
      <c r="X186" s="210">
        <f>'AOC-LPO-CPO'!K114</f>
        <v>0</v>
      </c>
      <c r="Y186" s="210">
        <f>'AOC-LPO-CPO'!L114</f>
        <v>0</v>
      </c>
      <c r="Z186" s="210">
        <f>'AOC-LPO-CPO'!M114</f>
        <v>0</v>
      </c>
      <c r="AB186" s="139" t="str">
        <f t="shared" si="330"/>
        <v>AOC 1x≤10G SFP+</v>
      </c>
      <c r="AC186" s="210">
        <f>'AOC-LPO-CPO'!C44</f>
        <v>0</v>
      </c>
      <c r="AD186" s="210">
        <f>'AOC-LPO-CPO'!D44</f>
        <v>0</v>
      </c>
      <c r="AE186" s="210">
        <f>'AOC-LPO-CPO'!E44</f>
        <v>0</v>
      </c>
      <c r="AF186" s="210">
        <f>'AOC-LPO-CPO'!F44</f>
        <v>0</v>
      </c>
      <c r="AG186" s="210">
        <f>'AOC-LPO-CPO'!G44</f>
        <v>0</v>
      </c>
      <c r="AH186" s="210">
        <f>'AOC-LPO-CPO'!H44</f>
        <v>0</v>
      </c>
      <c r="AI186" s="210">
        <f>'AOC-LPO-CPO'!I44</f>
        <v>0</v>
      </c>
      <c r="AJ186" s="210">
        <f>'AOC-LPO-CPO'!J44</f>
        <v>0</v>
      </c>
      <c r="AK186" s="210">
        <f>'AOC-LPO-CPO'!K44</f>
        <v>0</v>
      </c>
      <c r="AL186" s="210">
        <f>'AOC-LPO-CPO'!L44</f>
        <v>0</v>
      </c>
      <c r="AM186" s="210">
        <f>'AOC-LPO-CPO'!M44</f>
        <v>0</v>
      </c>
      <c r="AO186" s="139" t="str">
        <f t="shared" si="331"/>
        <v>AOC 1x≤10G SFP+</v>
      </c>
      <c r="AP186" s="210">
        <f>'AOC-LPO-CPO'!C149</f>
        <v>4256351</v>
      </c>
      <c r="AQ186" s="210">
        <f>'AOC-LPO-CPO'!D149</f>
        <v>2601008</v>
      </c>
      <c r="AR186" s="210">
        <f>'AOC-LPO-CPO'!E149</f>
        <v>0</v>
      </c>
      <c r="AS186" s="210">
        <f>'AOC-LPO-CPO'!F149</f>
        <v>0</v>
      </c>
      <c r="AT186" s="210">
        <f>'AOC-LPO-CPO'!G149</f>
        <v>0</v>
      </c>
      <c r="AU186" s="210">
        <f>'AOC-LPO-CPO'!H149</f>
        <v>0</v>
      </c>
      <c r="AV186" s="210">
        <f>'AOC-LPO-CPO'!I149</f>
        <v>0</v>
      </c>
      <c r="AW186" s="210">
        <f>'AOC-LPO-CPO'!J149</f>
        <v>0</v>
      </c>
      <c r="AX186" s="210">
        <f>'AOC-LPO-CPO'!K149</f>
        <v>0</v>
      </c>
      <c r="AY186" s="210">
        <f>'AOC-LPO-CPO'!L149</f>
        <v>0</v>
      </c>
      <c r="AZ186" s="210">
        <f>'AOC-LPO-CPO'!M149</f>
        <v>0</v>
      </c>
      <c r="BB186" s="139" t="str">
        <f t="shared" si="332"/>
        <v>AOC 1x≤10G SFP+</v>
      </c>
      <c r="BC186" s="210">
        <f>'AOC-LPO-CPO'!C184</f>
        <v>0</v>
      </c>
      <c r="BD186" s="210">
        <f>'AOC-LPO-CPO'!D184</f>
        <v>0</v>
      </c>
      <c r="BE186" s="210">
        <f>'AOC-LPO-CPO'!E184</f>
        <v>0</v>
      </c>
      <c r="BF186" s="210">
        <f>'AOC-LPO-CPO'!F184</f>
        <v>0</v>
      </c>
      <c r="BG186" s="210">
        <f>'AOC-LPO-CPO'!G184</f>
        <v>0</v>
      </c>
      <c r="BH186" s="210">
        <f>'AOC-LPO-CPO'!H184</f>
        <v>0</v>
      </c>
      <c r="BI186" s="210">
        <f>'AOC-LPO-CPO'!I184</f>
        <v>0</v>
      </c>
      <c r="BJ186" s="210">
        <f>'AOC-LPO-CPO'!J184</f>
        <v>0</v>
      </c>
      <c r="BK186" s="210">
        <f>'AOC-LPO-CPO'!K184</f>
        <v>0</v>
      </c>
      <c r="BL186" s="210">
        <f>'AOC-LPO-CPO'!L184</f>
        <v>0</v>
      </c>
      <c r="BM186" s="210">
        <f>'AOC-LPO-CPO'!M184</f>
        <v>0</v>
      </c>
      <c r="BO186" s="139" t="str">
        <f t="shared" si="333"/>
        <v>AOC 1x≤10G SFP+</v>
      </c>
      <c r="BP186" s="272"/>
      <c r="BQ186" s="272"/>
      <c r="BR186" s="272"/>
      <c r="BS186" s="272"/>
      <c r="BT186" s="272"/>
      <c r="BU186" s="272"/>
      <c r="BV186" s="272"/>
      <c r="BW186" s="272"/>
      <c r="BX186" s="272"/>
      <c r="BY186" s="272"/>
      <c r="BZ186" s="272"/>
      <c r="CB186" s="139" t="str">
        <f t="shared" si="334"/>
        <v>AOC 1x≤10G SFP+</v>
      </c>
      <c r="CC186" s="272"/>
      <c r="CD186" s="272"/>
      <c r="CE186" s="272"/>
      <c r="CF186" s="272"/>
      <c r="CG186" s="272"/>
      <c r="CH186" s="272"/>
      <c r="CI186" s="272"/>
      <c r="CJ186" s="272"/>
      <c r="CK186" s="272"/>
      <c r="CL186" s="272"/>
      <c r="CM186" s="272"/>
      <c r="CN186" s="214"/>
      <c r="CP186" s="270"/>
      <c r="CQ186" s="270"/>
      <c r="CR186" s="301"/>
      <c r="CS186" s="295"/>
      <c r="CT186" s="270"/>
      <c r="CU186" s="301"/>
      <c r="CV186" s="295"/>
      <c r="CW186" s="295"/>
      <c r="CX186" s="278"/>
      <c r="CY186" s="285">
        <v>2</v>
      </c>
      <c r="CZ186" s="265">
        <v>0</v>
      </c>
      <c r="DA186" s="279">
        <v>1</v>
      </c>
      <c r="DB186" s="284"/>
      <c r="DC186" s="270"/>
      <c r="DD186" s="301"/>
      <c r="DE186" s="295"/>
      <c r="DF186" s="270"/>
      <c r="DG186" s="278"/>
      <c r="DH186" s="284"/>
      <c r="DI186" s="270"/>
      <c r="DJ186" s="270"/>
      <c r="DL186" s="139" t="str">
        <f t="shared" si="468"/>
        <v>AOC 1x≤10G SFP+</v>
      </c>
      <c r="DM186" s="210">
        <f t="shared" si="335"/>
        <v>0</v>
      </c>
      <c r="DN186" s="210">
        <f t="shared" si="336"/>
        <v>0</v>
      </c>
      <c r="DO186" s="210">
        <f t="shared" si="337"/>
        <v>0</v>
      </c>
      <c r="DP186" s="210">
        <f t="shared" si="338"/>
        <v>0</v>
      </c>
      <c r="DQ186" s="210">
        <f t="shared" si="339"/>
        <v>0</v>
      </c>
      <c r="DR186" s="210">
        <f t="shared" si="340"/>
        <v>0</v>
      </c>
      <c r="DS186" s="210">
        <f t="shared" si="341"/>
        <v>0</v>
      </c>
      <c r="DT186" s="210">
        <f t="shared" si="342"/>
        <v>0</v>
      </c>
      <c r="DU186" s="210">
        <f t="shared" si="343"/>
        <v>0</v>
      </c>
      <c r="DV186" s="210">
        <f t="shared" si="344"/>
        <v>0</v>
      </c>
      <c r="DW186" s="210">
        <f t="shared" si="345"/>
        <v>0</v>
      </c>
      <c r="DY186" s="139" t="str">
        <f t="shared" si="469"/>
        <v>AOC 1x≤10G SFP+</v>
      </c>
      <c r="DZ186" s="210">
        <f t="shared" si="346"/>
        <v>8512702</v>
      </c>
      <c r="EA186" s="210">
        <f t="shared" si="347"/>
        <v>5202016</v>
      </c>
      <c r="EB186" s="210">
        <f t="shared" si="348"/>
        <v>0</v>
      </c>
      <c r="EC186" s="210">
        <f t="shared" si="349"/>
        <v>0</v>
      </c>
      <c r="ED186" s="210">
        <f t="shared" si="350"/>
        <v>0</v>
      </c>
      <c r="EE186" s="210">
        <f t="shared" si="351"/>
        <v>0</v>
      </c>
      <c r="EF186" s="210">
        <f t="shared" si="352"/>
        <v>0</v>
      </c>
      <c r="EG186" s="210">
        <f t="shared" si="353"/>
        <v>0</v>
      </c>
      <c r="EH186" s="210">
        <f t="shared" si="354"/>
        <v>0</v>
      </c>
      <c r="EI186" s="210">
        <f t="shared" si="355"/>
        <v>0</v>
      </c>
      <c r="EJ186" s="210">
        <f t="shared" si="356"/>
        <v>0</v>
      </c>
      <c r="EL186" s="139" t="str">
        <f t="shared" si="470"/>
        <v>AOC 1x≤10G SFP+</v>
      </c>
      <c r="EM186" s="210">
        <f t="shared" si="357"/>
        <v>0</v>
      </c>
      <c r="EN186" s="210">
        <f t="shared" si="358"/>
        <v>0</v>
      </c>
      <c r="EO186" s="210">
        <f t="shared" si="359"/>
        <v>0</v>
      </c>
      <c r="EP186" s="210">
        <f t="shared" si="360"/>
        <v>0</v>
      </c>
      <c r="EQ186" s="210">
        <f t="shared" si="361"/>
        <v>0</v>
      </c>
      <c r="ER186" s="210">
        <f t="shared" si="362"/>
        <v>0</v>
      </c>
      <c r="ES186" s="210">
        <f t="shared" si="363"/>
        <v>0</v>
      </c>
      <c r="ET186" s="210">
        <f t="shared" si="364"/>
        <v>0</v>
      </c>
      <c r="EU186" s="210">
        <f t="shared" si="365"/>
        <v>0</v>
      </c>
      <c r="EV186" s="210">
        <f t="shared" si="366"/>
        <v>0</v>
      </c>
      <c r="EW186" s="210">
        <f t="shared" si="367"/>
        <v>0</v>
      </c>
      <c r="EY186" s="139" t="str">
        <f t="shared" si="368"/>
        <v>AOC 1x≤10G SFP+</v>
      </c>
      <c r="EZ186" s="210">
        <f t="shared" si="457"/>
        <v>4256351</v>
      </c>
      <c r="FA186" s="210">
        <f t="shared" si="458"/>
        <v>2601008</v>
      </c>
      <c r="FB186" s="210">
        <f t="shared" si="459"/>
        <v>0</v>
      </c>
      <c r="FC186" s="210">
        <f t="shared" si="460"/>
        <v>0</v>
      </c>
      <c r="FD186" s="210">
        <f t="shared" si="461"/>
        <v>0</v>
      </c>
      <c r="FE186" s="210">
        <f t="shared" si="462"/>
        <v>0</v>
      </c>
      <c r="FF186" s="210">
        <f t="shared" si="463"/>
        <v>0</v>
      </c>
      <c r="FG186" s="210">
        <f t="shared" si="464"/>
        <v>0</v>
      </c>
      <c r="FH186" s="210">
        <f t="shared" si="465"/>
        <v>0</v>
      </c>
      <c r="FI186" s="210">
        <f t="shared" si="466"/>
        <v>0</v>
      </c>
      <c r="FJ186" s="210">
        <f t="shared" si="467"/>
        <v>0</v>
      </c>
      <c r="FL186" s="139" t="str">
        <f t="shared" si="471"/>
        <v>AOC 1x≤10G SFP+</v>
      </c>
      <c r="FM186" s="233">
        <f t="shared" si="369"/>
        <v>0</v>
      </c>
      <c r="FN186" s="233">
        <f t="shared" si="370"/>
        <v>0</v>
      </c>
      <c r="FO186" s="233">
        <f t="shared" si="371"/>
        <v>0</v>
      </c>
      <c r="FP186" s="233">
        <f t="shared" si="372"/>
        <v>0</v>
      </c>
      <c r="FQ186" s="233">
        <f t="shared" si="373"/>
        <v>0</v>
      </c>
      <c r="FR186" s="233">
        <f t="shared" si="374"/>
        <v>0</v>
      </c>
      <c r="FS186" s="233">
        <f t="shared" si="375"/>
        <v>0</v>
      </c>
      <c r="FT186" s="233">
        <f t="shared" si="376"/>
        <v>0</v>
      </c>
      <c r="FU186" s="233">
        <f t="shared" si="377"/>
        <v>0</v>
      </c>
      <c r="FV186" s="233">
        <f t="shared" si="378"/>
        <v>0</v>
      </c>
      <c r="FW186" s="233">
        <f t="shared" si="379"/>
        <v>0</v>
      </c>
      <c r="FY186" s="139" t="str">
        <f t="shared" si="472"/>
        <v>AOC 1x≤10G SFP+</v>
      </c>
      <c r="FZ186" s="233">
        <f t="shared" si="380"/>
        <v>4.2563510000000004</v>
      </c>
      <c r="GA186" s="233">
        <f t="shared" si="381"/>
        <v>2.6010080000000002</v>
      </c>
      <c r="GB186" s="233">
        <f t="shared" si="382"/>
        <v>0</v>
      </c>
      <c r="GC186" s="233">
        <f t="shared" si="383"/>
        <v>0</v>
      </c>
      <c r="GD186" s="233">
        <f t="shared" si="384"/>
        <v>0</v>
      </c>
      <c r="GE186" s="233">
        <f t="shared" si="385"/>
        <v>0</v>
      </c>
      <c r="GF186" s="233">
        <f t="shared" si="386"/>
        <v>0</v>
      </c>
      <c r="GG186" s="233">
        <f t="shared" si="387"/>
        <v>0</v>
      </c>
      <c r="GH186" s="233">
        <f t="shared" si="388"/>
        <v>0</v>
      </c>
      <c r="GI186" s="233">
        <f t="shared" si="389"/>
        <v>0</v>
      </c>
      <c r="GJ186" s="233">
        <f t="shared" si="390"/>
        <v>0</v>
      </c>
      <c r="GL186" s="139" t="str">
        <f t="shared" si="473"/>
        <v>AOC 1x≤10G SFP+</v>
      </c>
      <c r="GM186" s="310">
        <f t="shared" si="391"/>
        <v>0</v>
      </c>
      <c r="GN186" s="310">
        <f t="shared" si="392"/>
        <v>0</v>
      </c>
      <c r="GO186" s="310">
        <f t="shared" si="393"/>
        <v>0</v>
      </c>
      <c r="GP186" s="310">
        <f t="shared" si="394"/>
        <v>0</v>
      </c>
      <c r="GQ186" s="310">
        <f t="shared" si="395"/>
        <v>0</v>
      </c>
      <c r="GR186" s="310">
        <f t="shared" si="396"/>
        <v>0</v>
      </c>
      <c r="GS186" s="310">
        <f t="shared" si="397"/>
        <v>0</v>
      </c>
      <c r="GT186" s="310">
        <f t="shared" si="398"/>
        <v>0</v>
      </c>
      <c r="GU186" s="310">
        <f t="shared" si="399"/>
        <v>0</v>
      </c>
      <c r="GV186" s="310">
        <f t="shared" si="400"/>
        <v>0</v>
      </c>
      <c r="GW186" s="310">
        <f t="shared" si="401"/>
        <v>0</v>
      </c>
      <c r="GY186" s="139" t="str">
        <f t="shared" si="402"/>
        <v>AOC 1x≤10G SFP+</v>
      </c>
      <c r="GZ186" s="310">
        <f>IF(EZ186=0,"",($HE$5*10^-6*'AOC-LPO-CPO'!P221*'Lenses &amp; detectors'!EZ186))</f>
        <v>5.0180093774999976</v>
      </c>
      <c r="HA186" s="310">
        <f>IF(FA186=0,"",($HE$5*10^-6*'AOC-LPO-CPO'!Q221*'Lenses &amp; detectors'!FA186))</f>
        <v>2.5697990962500001</v>
      </c>
      <c r="HB186" s="310" t="str">
        <f>IF(FB186=0,"",($HE$5*10^-6*'AOC-LPO-CPO'!R221*'Lenses &amp; detectors'!FB186))</f>
        <v/>
      </c>
      <c r="HC186" s="310" t="str">
        <f>IF(FC186=0,"",($HE$5*10^-6*'AOC-LPO-CPO'!S221*'Lenses &amp; detectors'!FC186))</f>
        <v/>
      </c>
      <c r="HD186" s="310" t="str">
        <f>IF(FD186=0,"",($HE$5*10^-6*'AOC-LPO-CPO'!T221*'Lenses &amp; detectors'!FD186))</f>
        <v/>
      </c>
      <c r="HE186" s="310" t="str">
        <f>IF(FE186=0,"",($HE$5*10^-6*'AOC-LPO-CPO'!U221*'Lenses &amp; detectors'!FE186))</f>
        <v/>
      </c>
      <c r="HF186" s="310" t="str">
        <f>IF(FF186=0,"",($HE$5*10^-6*'AOC-LPO-CPO'!V221*'Lenses &amp; detectors'!FF186))</f>
        <v/>
      </c>
      <c r="HG186" s="310" t="str">
        <f>IF(FG186=0,"",($HE$5*10^-6*'AOC-LPO-CPO'!W221*'Lenses &amp; detectors'!FG186))</f>
        <v/>
      </c>
      <c r="HH186" s="310" t="str">
        <f>IF(FH186=0,"",($HE$5*10^-6*'AOC-LPO-CPO'!X221*'Lenses &amp; detectors'!FH186))</f>
        <v/>
      </c>
      <c r="HI186" s="310" t="str">
        <f>IF(FI186=0,"",($HE$5*10^-6*'AOC-LPO-CPO'!Y221*'Lenses &amp; detectors'!FI186))</f>
        <v/>
      </c>
      <c r="HJ186" s="310" t="str">
        <f>IF(FJ186=0,"",($HE$5*10^-6*'AOC-LPO-CPO'!Z221*'Lenses &amp; detectors'!FJ186))</f>
        <v/>
      </c>
      <c r="HL186" s="139" t="str">
        <f t="shared" si="403"/>
        <v>AOC 1x≤10G SFP+</v>
      </c>
      <c r="HM186" s="235" t="str">
        <f t="shared" si="404"/>
        <v/>
      </c>
      <c r="HN186" s="235" t="str">
        <f t="shared" si="405"/>
        <v/>
      </c>
      <c r="HO186" s="235" t="str">
        <f t="shared" si="406"/>
        <v/>
      </c>
      <c r="HP186" s="235" t="str">
        <f t="shared" si="407"/>
        <v/>
      </c>
      <c r="HQ186" s="235" t="str">
        <f t="shared" si="408"/>
        <v/>
      </c>
      <c r="HR186" s="235" t="str">
        <f t="shared" si="409"/>
        <v/>
      </c>
      <c r="HS186" s="235" t="str">
        <f t="shared" si="410"/>
        <v/>
      </c>
      <c r="HT186" s="235" t="str">
        <f t="shared" si="411"/>
        <v/>
      </c>
      <c r="HU186" s="235" t="str">
        <f t="shared" si="412"/>
        <v/>
      </c>
      <c r="HV186" s="235" t="str">
        <f t="shared" si="413"/>
        <v/>
      </c>
      <c r="HW186" s="235" t="str">
        <f t="shared" si="414"/>
        <v/>
      </c>
      <c r="HY186" s="139" t="str">
        <f t="shared" si="415"/>
        <v>AOC 1x≤10G SFP+</v>
      </c>
      <c r="HZ186" s="235">
        <f t="shared" si="416"/>
        <v>0.5</v>
      </c>
      <c r="IA186" s="235">
        <f t="shared" si="417"/>
        <v>0.5</v>
      </c>
      <c r="IB186" s="235" t="str">
        <f t="shared" si="418"/>
        <v/>
      </c>
      <c r="IC186" s="235" t="str">
        <f t="shared" si="419"/>
        <v/>
      </c>
      <c r="ID186" s="235" t="str">
        <f t="shared" si="420"/>
        <v/>
      </c>
      <c r="IE186" s="235" t="str">
        <f t="shared" si="421"/>
        <v/>
      </c>
      <c r="IF186" s="235" t="str">
        <f t="shared" si="422"/>
        <v/>
      </c>
      <c r="IG186" s="235" t="str">
        <f t="shared" si="423"/>
        <v/>
      </c>
      <c r="IH186" s="235" t="str">
        <f t="shared" si="424"/>
        <v/>
      </c>
      <c r="II186" s="235" t="str">
        <f t="shared" si="425"/>
        <v/>
      </c>
      <c r="IJ186" s="235" t="str">
        <f t="shared" si="426"/>
        <v/>
      </c>
      <c r="IL186" s="139" t="str">
        <f t="shared" si="427"/>
        <v>AOC 1x≤10G SFP+</v>
      </c>
      <c r="IM186" s="233" t="str">
        <f t="shared" si="428"/>
        <v/>
      </c>
      <c r="IN186" s="233" t="str">
        <f t="shared" si="429"/>
        <v/>
      </c>
      <c r="IO186" s="233" t="str">
        <f t="shared" si="430"/>
        <v/>
      </c>
      <c r="IP186" s="233" t="str">
        <f t="shared" si="431"/>
        <v/>
      </c>
      <c r="IQ186" s="233" t="str">
        <f t="shared" si="432"/>
        <v/>
      </c>
      <c r="IR186" s="233" t="str">
        <f t="shared" si="433"/>
        <v/>
      </c>
      <c r="IS186" s="233" t="str">
        <f t="shared" si="434"/>
        <v/>
      </c>
      <c r="IT186" s="233" t="str">
        <f t="shared" si="435"/>
        <v/>
      </c>
      <c r="IU186" s="233" t="str">
        <f t="shared" si="436"/>
        <v/>
      </c>
      <c r="IV186" s="233" t="str">
        <f t="shared" si="437"/>
        <v/>
      </c>
      <c r="IW186" s="233" t="str">
        <f t="shared" si="438"/>
        <v/>
      </c>
      <c r="IY186" s="139" t="str">
        <f t="shared" si="439"/>
        <v>AOC 1x≤10G SFP+</v>
      </c>
      <c r="IZ186" s="233">
        <f t="shared" si="440"/>
        <v>1.1789463269124181</v>
      </c>
      <c r="JA186" s="233">
        <f t="shared" si="441"/>
        <v>0.98800122731264184</v>
      </c>
      <c r="JB186" s="233" t="str">
        <f t="shared" si="442"/>
        <v/>
      </c>
      <c r="JC186" s="233" t="str">
        <f t="shared" si="443"/>
        <v/>
      </c>
      <c r="JD186" s="233" t="str">
        <f t="shared" si="444"/>
        <v/>
      </c>
      <c r="JE186" s="233" t="str">
        <f t="shared" si="445"/>
        <v/>
      </c>
      <c r="JF186" s="233" t="str">
        <f t="shared" si="446"/>
        <v/>
      </c>
      <c r="JG186" s="233" t="str">
        <f t="shared" si="447"/>
        <v/>
      </c>
      <c r="JH186" s="233" t="str">
        <f t="shared" si="448"/>
        <v/>
      </c>
      <c r="JI186" s="233" t="str">
        <f t="shared" si="449"/>
        <v/>
      </c>
      <c r="JJ186" s="233" t="str">
        <f t="shared" si="450"/>
        <v/>
      </c>
    </row>
    <row r="187" spans="1:270">
      <c r="A187" s="218" t="s">
        <v>69</v>
      </c>
      <c r="B187" s="139" t="str">
        <f>'DML EML split'!B187</f>
        <v>AOC 4x≤10G QSFP+</v>
      </c>
      <c r="C187" s="210">
        <f>'AOC-LPO-CPO'!C80</f>
        <v>0</v>
      </c>
      <c r="D187" s="210">
        <f>'AOC-LPO-CPO'!D80</f>
        <v>0</v>
      </c>
      <c r="E187" s="210">
        <f>'AOC-LPO-CPO'!E80</f>
        <v>0</v>
      </c>
      <c r="F187" s="210">
        <f>'AOC-LPO-CPO'!F80</f>
        <v>0</v>
      </c>
      <c r="G187" s="210">
        <f>'AOC-LPO-CPO'!G80</f>
        <v>0</v>
      </c>
      <c r="H187" s="210">
        <f>'AOC-LPO-CPO'!H80</f>
        <v>0</v>
      </c>
      <c r="I187" s="210">
        <f>'AOC-LPO-CPO'!I80</f>
        <v>0</v>
      </c>
      <c r="J187" s="210">
        <f>'AOC-LPO-CPO'!J80</f>
        <v>0</v>
      </c>
      <c r="K187" s="210">
        <f>'AOC-LPO-CPO'!K80</f>
        <v>0</v>
      </c>
      <c r="L187" s="210">
        <f>'AOC-LPO-CPO'!L80</f>
        <v>0</v>
      </c>
      <c r="M187" s="210">
        <f>'AOC-LPO-CPO'!M80</f>
        <v>0</v>
      </c>
      <c r="O187" s="139" t="str">
        <f t="shared" si="329"/>
        <v>AOC 4x≤10G QSFP+</v>
      </c>
      <c r="P187" s="210">
        <f>'AOC-LPO-CPO'!C115</f>
        <v>0</v>
      </c>
      <c r="Q187" s="210">
        <f>'AOC-LPO-CPO'!D115</f>
        <v>0</v>
      </c>
      <c r="R187" s="210">
        <f>'AOC-LPO-CPO'!E115</f>
        <v>0</v>
      </c>
      <c r="S187" s="210">
        <f>'AOC-LPO-CPO'!F115</f>
        <v>0</v>
      </c>
      <c r="T187" s="210">
        <f>'AOC-LPO-CPO'!G115</f>
        <v>0</v>
      </c>
      <c r="U187" s="210">
        <f>'AOC-LPO-CPO'!H115</f>
        <v>0</v>
      </c>
      <c r="V187" s="210">
        <f>'AOC-LPO-CPO'!I115</f>
        <v>0</v>
      </c>
      <c r="W187" s="210">
        <f>'AOC-LPO-CPO'!J115</f>
        <v>0</v>
      </c>
      <c r="X187" s="210">
        <f>'AOC-LPO-CPO'!K115</f>
        <v>0</v>
      </c>
      <c r="Y187" s="210">
        <f>'AOC-LPO-CPO'!L115</f>
        <v>0</v>
      </c>
      <c r="Z187" s="210">
        <f>'AOC-LPO-CPO'!M115</f>
        <v>0</v>
      </c>
      <c r="AB187" s="139" t="str">
        <f t="shared" si="330"/>
        <v>AOC 4x≤10G QSFP+</v>
      </c>
      <c r="AC187" s="210">
        <f>'AOC-LPO-CPO'!C45</f>
        <v>88970.7</v>
      </c>
      <c r="AD187" s="210">
        <f>'AOC-LPO-CPO'!D45</f>
        <v>68928.899999999994</v>
      </c>
      <c r="AE187" s="210">
        <f>'AOC-LPO-CPO'!E45</f>
        <v>0</v>
      </c>
      <c r="AF187" s="210">
        <f>'AOC-LPO-CPO'!F45</f>
        <v>0</v>
      </c>
      <c r="AG187" s="210">
        <f>'AOC-LPO-CPO'!G45</f>
        <v>0</v>
      </c>
      <c r="AH187" s="210">
        <f>'AOC-LPO-CPO'!H45</f>
        <v>0</v>
      </c>
      <c r="AI187" s="210">
        <f>'AOC-LPO-CPO'!I45</f>
        <v>0</v>
      </c>
      <c r="AJ187" s="210">
        <f>'AOC-LPO-CPO'!J45</f>
        <v>0</v>
      </c>
      <c r="AK187" s="210">
        <f>'AOC-LPO-CPO'!K45</f>
        <v>0</v>
      </c>
      <c r="AL187" s="210">
        <f>'AOC-LPO-CPO'!L45</f>
        <v>0</v>
      </c>
      <c r="AM187" s="210">
        <f>'AOC-LPO-CPO'!M45</f>
        <v>0</v>
      </c>
      <c r="AO187" s="139" t="str">
        <f t="shared" si="331"/>
        <v>AOC 4x≤10G QSFP+</v>
      </c>
      <c r="AP187" s="210">
        <f>'AOC-LPO-CPO'!C150</f>
        <v>0</v>
      </c>
      <c r="AQ187" s="210">
        <f>'AOC-LPO-CPO'!D150</f>
        <v>0</v>
      </c>
      <c r="AR187" s="210">
        <f>'AOC-LPO-CPO'!E150</f>
        <v>0</v>
      </c>
      <c r="AS187" s="210">
        <f>'AOC-LPO-CPO'!F150</f>
        <v>0</v>
      </c>
      <c r="AT187" s="210">
        <f>'AOC-LPO-CPO'!G150</f>
        <v>0</v>
      </c>
      <c r="AU187" s="210">
        <f>'AOC-LPO-CPO'!H150</f>
        <v>0</v>
      </c>
      <c r="AV187" s="210">
        <f>'AOC-LPO-CPO'!I150</f>
        <v>0</v>
      </c>
      <c r="AW187" s="210">
        <f>'AOC-LPO-CPO'!J150</f>
        <v>0</v>
      </c>
      <c r="AX187" s="210">
        <f>'AOC-LPO-CPO'!K150</f>
        <v>0</v>
      </c>
      <c r="AY187" s="210">
        <f>'AOC-LPO-CPO'!L150</f>
        <v>0</v>
      </c>
      <c r="AZ187" s="210">
        <f>'AOC-LPO-CPO'!M150</f>
        <v>0</v>
      </c>
      <c r="BB187" s="139" t="str">
        <f t="shared" si="332"/>
        <v>AOC 4x≤10G QSFP+</v>
      </c>
      <c r="BC187" s="210">
        <f>'AOC-LPO-CPO'!C185</f>
        <v>207598.3</v>
      </c>
      <c r="BD187" s="210">
        <f>'AOC-LPO-CPO'!D185</f>
        <v>160834.1</v>
      </c>
      <c r="BE187" s="210">
        <f>'AOC-LPO-CPO'!E185</f>
        <v>0</v>
      </c>
      <c r="BF187" s="210">
        <f>'AOC-LPO-CPO'!F185</f>
        <v>0</v>
      </c>
      <c r="BG187" s="210">
        <f>'AOC-LPO-CPO'!G185</f>
        <v>0</v>
      </c>
      <c r="BH187" s="210">
        <f>'AOC-LPO-CPO'!H185</f>
        <v>0</v>
      </c>
      <c r="BI187" s="210">
        <f>'AOC-LPO-CPO'!I185</f>
        <v>0</v>
      </c>
      <c r="BJ187" s="210">
        <f>'AOC-LPO-CPO'!J185</f>
        <v>0</v>
      </c>
      <c r="BK187" s="210">
        <f>'AOC-LPO-CPO'!K185</f>
        <v>0</v>
      </c>
      <c r="BL187" s="210">
        <f>'AOC-LPO-CPO'!L185</f>
        <v>0</v>
      </c>
      <c r="BM187" s="210">
        <f>'AOC-LPO-CPO'!M185</f>
        <v>0</v>
      </c>
      <c r="BO187" s="139" t="str">
        <f t="shared" si="333"/>
        <v>AOC 4x≤10G QSFP+</v>
      </c>
      <c r="BP187" s="272"/>
      <c r="BQ187" s="272"/>
      <c r="BR187" s="272"/>
      <c r="BS187" s="272"/>
      <c r="BT187" s="272"/>
      <c r="BU187" s="272"/>
      <c r="BV187" s="272"/>
      <c r="BW187" s="272"/>
      <c r="BX187" s="272"/>
      <c r="BY187" s="272"/>
      <c r="BZ187" s="272"/>
      <c r="CB187" s="139" t="str">
        <f t="shared" si="334"/>
        <v>AOC 4x≤10G QSFP+</v>
      </c>
      <c r="CC187" s="272"/>
      <c r="CD187" s="272"/>
      <c r="CE187" s="272"/>
      <c r="CF187" s="272"/>
      <c r="CG187" s="272"/>
      <c r="CH187" s="272"/>
      <c r="CI187" s="272"/>
      <c r="CJ187" s="272"/>
      <c r="CK187" s="272"/>
      <c r="CL187" s="272"/>
      <c r="CM187" s="272"/>
      <c r="CN187" s="214"/>
      <c r="CP187" s="270"/>
      <c r="CQ187" s="270"/>
      <c r="CR187" s="301"/>
      <c r="CS187" s="295"/>
      <c r="CT187" s="270"/>
      <c r="CU187" s="301"/>
      <c r="CV187" s="293">
        <v>0</v>
      </c>
      <c r="CW187" s="293">
        <v>2</v>
      </c>
      <c r="CX187" s="279">
        <v>1</v>
      </c>
      <c r="CY187" s="284"/>
      <c r="CZ187" s="270"/>
      <c r="DA187" s="278"/>
      <c r="DB187" s="285">
        <v>2</v>
      </c>
      <c r="DC187" s="265">
        <v>0</v>
      </c>
      <c r="DD187" s="300">
        <v>1</v>
      </c>
      <c r="DE187" s="295"/>
      <c r="DF187" s="270"/>
      <c r="DG187" s="278"/>
      <c r="DH187" s="284"/>
      <c r="DI187" s="270"/>
      <c r="DJ187" s="270"/>
      <c r="DL187" s="139" t="str">
        <f t="shared" si="468"/>
        <v>AOC 4x≤10G QSFP+</v>
      </c>
      <c r="DM187" s="210">
        <f t="shared" si="335"/>
        <v>0</v>
      </c>
      <c r="DN187" s="210">
        <f t="shared" si="336"/>
        <v>0</v>
      </c>
      <c r="DO187" s="210">
        <f t="shared" si="337"/>
        <v>0</v>
      </c>
      <c r="DP187" s="210">
        <f t="shared" si="338"/>
        <v>0</v>
      </c>
      <c r="DQ187" s="210">
        <f t="shared" si="339"/>
        <v>0</v>
      </c>
      <c r="DR187" s="210">
        <f t="shared" si="340"/>
        <v>0</v>
      </c>
      <c r="DS187" s="210">
        <f t="shared" si="341"/>
        <v>0</v>
      </c>
      <c r="DT187" s="210">
        <f t="shared" si="342"/>
        <v>0</v>
      </c>
      <c r="DU187" s="210">
        <f t="shared" si="343"/>
        <v>0</v>
      </c>
      <c r="DV187" s="210">
        <f t="shared" si="344"/>
        <v>0</v>
      </c>
      <c r="DW187" s="210">
        <f t="shared" si="345"/>
        <v>0</v>
      </c>
      <c r="DY187" s="139" t="str">
        <f t="shared" si="469"/>
        <v>AOC 4x≤10G QSFP+</v>
      </c>
      <c r="DZ187" s="210">
        <f t="shared" si="346"/>
        <v>415196.6</v>
      </c>
      <c r="EA187" s="210">
        <f t="shared" si="347"/>
        <v>321668.2</v>
      </c>
      <c r="EB187" s="210">
        <f t="shared" si="348"/>
        <v>0</v>
      </c>
      <c r="EC187" s="210">
        <f t="shared" si="349"/>
        <v>0</v>
      </c>
      <c r="ED187" s="210">
        <f t="shared" si="350"/>
        <v>0</v>
      </c>
      <c r="EE187" s="210">
        <f t="shared" si="351"/>
        <v>0</v>
      </c>
      <c r="EF187" s="210">
        <f t="shared" si="352"/>
        <v>0</v>
      </c>
      <c r="EG187" s="210">
        <f t="shared" si="353"/>
        <v>0</v>
      </c>
      <c r="EH187" s="210">
        <f t="shared" si="354"/>
        <v>0</v>
      </c>
      <c r="EI187" s="210">
        <f t="shared" si="355"/>
        <v>0</v>
      </c>
      <c r="EJ187" s="210">
        <f t="shared" si="356"/>
        <v>0</v>
      </c>
      <c r="EL187" s="139" t="str">
        <f t="shared" si="470"/>
        <v>AOC 4x≤10G QSFP+</v>
      </c>
      <c r="EM187" s="210">
        <f t="shared" si="357"/>
        <v>177941.4</v>
      </c>
      <c r="EN187" s="210">
        <f t="shared" si="358"/>
        <v>137857.79999999999</v>
      </c>
      <c r="EO187" s="210">
        <f t="shared" si="359"/>
        <v>0</v>
      </c>
      <c r="EP187" s="210">
        <f t="shared" si="360"/>
        <v>0</v>
      </c>
      <c r="EQ187" s="210">
        <f t="shared" si="361"/>
        <v>0</v>
      </c>
      <c r="ER187" s="210">
        <f t="shared" si="362"/>
        <v>0</v>
      </c>
      <c r="ES187" s="210">
        <f t="shared" si="363"/>
        <v>0</v>
      </c>
      <c r="ET187" s="210">
        <f t="shared" si="364"/>
        <v>0</v>
      </c>
      <c r="EU187" s="210">
        <f t="shared" si="365"/>
        <v>0</v>
      </c>
      <c r="EV187" s="210">
        <f t="shared" si="366"/>
        <v>0</v>
      </c>
      <c r="EW187" s="210">
        <f t="shared" si="367"/>
        <v>0</v>
      </c>
      <c r="EY187" s="139" t="str">
        <f t="shared" si="368"/>
        <v>AOC 4x≤10G QSFP+</v>
      </c>
      <c r="EZ187" s="210">
        <f t="shared" si="457"/>
        <v>296569</v>
      </c>
      <c r="FA187" s="210">
        <f t="shared" si="458"/>
        <v>229763</v>
      </c>
      <c r="FB187" s="210">
        <f t="shared" si="459"/>
        <v>0</v>
      </c>
      <c r="FC187" s="210">
        <f t="shared" si="460"/>
        <v>0</v>
      </c>
      <c r="FD187" s="210">
        <f t="shared" si="461"/>
        <v>0</v>
      </c>
      <c r="FE187" s="210">
        <f t="shared" si="462"/>
        <v>0</v>
      </c>
      <c r="FF187" s="210">
        <f t="shared" si="463"/>
        <v>0</v>
      </c>
      <c r="FG187" s="210">
        <f t="shared" si="464"/>
        <v>0</v>
      </c>
      <c r="FH187" s="210">
        <f t="shared" si="465"/>
        <v>0</v>
      </c>
      <c r="FI187" s="210">
        <f t="shared" si="466"/>
        <v>0</v>
      </c>
      <c r="FJ187" s="210">
        <f t="shared" si="467"/>
        <v>0</v>
      </c>
      <c r="FL187" s="139" t="str">
        <f t="shared" si="471"/>
        <v>AOC 4x≤10G QSFP+</v>
      </c>
      <c r="FM187" s="233">
        <f t="shared" si="369"/>
        <v>0</v>
      </c>
      <c r="FN187" s="233">
        <f t="shared" si="370"/>
        <v>0</v>
      </c>
      <c r="FO187" s="233">
        <f t="shared" si="371"/>
        <v>0</v>
      </c>
      <c r="FP187" s="233">
        <f t="shared" si="372"/>
        <v>0</v>
      </c>
      <c r="FQ187" s="233">
        <f t="shared" si="373"/>
        <v>0</v>
      </c>
      <c r="FR187" s="233">
        <f t="shared" si="374"/>
        <v>0</v>
      </c>
      <c r="FS187" s="233">
        <f t="shared" si="375"/>
        <v>0</v>
      </c>
      <c r="FT187" s="233">
        <f t="shared" si="376"/>
        <v>0</v>
      </c>
      <c r="FU187" s="233">
        <f t="shared" si="377"/>
        <v>0</v>
      </c>
      <c r="FV187" s="233">
        <f t="shared" si="378"/>
        <v>0</v>
      </c>
      <c r="FW187" s="233">
        <f t="shared" si="379"/>
        <v>0</v>
      </c>
      <c r="FY187" s="139" t="str">
        <f t="shared" si="472"/>
        <v>AOC 4x≤10G QSFP+</v>
      </c>
      <c r="FZ187" s="233">
        <f t="shared" si="380"/>
        <v>0.20759829999999999</v>
      </c>
      <c r="GA187" s="233">
        <f t="shared" si="381"/>
        <v>0.16083410000000001</v>
      </c>
      <c r="GB187" s="233">
        <f t="shared" si="382"/>
        <v>0</v>
      </c>
      <c r="GC187" s="233">
        <f t="shared" si="383"/>
        <v>0</v>
      </c>
      <c r="GD187" s="233">
        <f t="shared" si="384"/>
        <v>0</v>
      </c>
      <c r="GE187" s="233">
        <f t="shared" si="385"/>
        <v>0</v>
      </c>
      <c r="GF187" s="233">
        <f t="shared" si="386"/>
        <v>0</v>
      </c>
      <c r="GG187" s="233">
        <f t="shared" si="387"/>
        <v>0</v>
      </c>
      <c r="GH187" s="233">
        <f t="shared" si="388"/>
        <v>0</v>
      </c>
      <c r="GI187" s="233">
        <f t="shared" si="389"/>
        <v>0</v>
      </c>
      <c r="GJ187" s="233">
        <f t="shared" si="390"/>
        <v>0</v>
      </c>
      <c r="GL187" s="139" t="str">
        <f t="shared" si="473"/>
        <v>AOC 4x≤10G QSFP+</v>
      </c>
      <c r="GM187" s="310">
        <f t="shared" si="391"/>
        <v>0.88970700000000003</v>
      </c>
      <c r="GN187" s="310">
        <f t="shared" si="392"/>
        <v>0.68928900000000004</v>
      </c>
      <c r="GO187" s="310">
        <f t="shared" si="393"/>
        <v>0</v>
      </c>
      <c r="GP187" s="310">
        <f t="shared" si="394"/>
        <v>0</v>
      </c>
      <c r="GQ187" s="310">
        <f t="shared" si="395"/>
        <v>0</v>
      </c>
      <c r="GR187" s="310">
        <f t="shared" si="396"/>
        <v>0</v>
      </c>
      <c r="GS187" s="310">
        <f t="shared" si="397"/>
        <v>0</v>
      </c>
      <c r="GT187" s="310">
        <f t="shared" si="398"/>
        <v>0</v>
      </c>
      <c r="GU187" s="310">
        <f t="shared" si="399"/>
        <v>0</v>
      </c>
      <c r="GV187" s="310">
        <f t="shared" si="400"/>
        <v>0</v>
      </c>
      <c r="GW187" s="310">
        <f t="shared" si="401"/>
        <v>0</v>
      </c>
      <c r="GY187" s="139" t="str">
        <f t="shared" si="402"/>
        <v>AOC 4x≤10G QSFP+</v>
      </c>
      <c r="GZ187" s="310">
        <f>IF(EZ187=0,"",($HE$5*10^-6*'AOC-LPO-CPO'!P222*'Lenses &amp; detectors'!EZ187))</f>
        <v>1.866562542</v>
      </c>
      <c r="HA187" s="310">
        <f>IF(FA187=0,"",($HE$5*10^-6*'AOC-LPO-CPO'!Q222*'Lenses &amp; detectors'!FA187))</f>
        <v>1.238089875</v>
      </c>
      <c r="HB187" s="310" t="str">
        <f>IF(FB187=0,"",($HE$5*10^-6*'AOC-LPO-CPO'!R222*'Lenses &amp; detectors'!FB187))</f>
        <v/>
      </c>
      <c r="HC187" s="310" t="str">
        <f>IF(FC187=0,"",($HE$5*10^-6*'AOC-LPO-CPO'!S222*'Lenses &amp; detectors'!FC187))</f>
        <v/>
      </c>
      <c r="HD187" s="310" t="str">
        <f>IF(FD187=0,"",($HE$5*10^-6*'AOC-LPO-CPO'!T222*'Lenses &amp; detectors'!FD187))</f>
        <v/>
      </c>
      <c r="HE187" s="310" t="str">
        <f>IF(FE187=0,"",($HE$5*10^-6*'AOC-LPO-CPO'!U222*'Lenses &amp; detectors'!FE187))</f>
        <v/>
      </c>
      <c r="HF187" s="310" t="str">
        <f>IF(FF187=0,"",($HE$5*10^-6*'AOC-LPO-CPO'!V222*'Lenses &amp; detectors'!FF187))</f>
        <v/>
      </c>
      <c r="HG187" s="310" t="str">
        <f>IF(FG187=0,"",($HE$5*10^-6*'AOC-LPO-CPO'!W222*'Lenses &amp; detectors'!FG187))</f>
        <v/>
      </c>
      <c r="HH187" s="310" t="str">
        <f>IF(FH187=0,"",($HE$5*10^-6*'AOC-LPO-CPO'!X222*'Lenses &amp; detectors'!FH187))</f>
        <v/>
      </c>
      <c r="HI187" s="310" t="str">
        <f>IF(FI187=0,"",($HE$5*10^-6*'AOC-LPO-CPO'!Y222*'Lenses &amp; detectors'!FI187))</f>
        <v/>
      </c>
      <c r="HJ187" s="310" t="str">
        <f>IF(FJ187=0,"",($HE$5*10^-6*'AOC-LPO-CPO'!Z222*'Lenses &amp; detectors'!FJ187))</f>
        <v/>
      </c>
      <c r="HL187" s="139" t="str">
        <f t="shared" si="403"/>
        <v>AOC 4x≤10G QSFP+</v>
      </c>
      <c r="HM187" s="233" t="str">
        <f t="shared" si="404"/>
        <v/>
      </c>
      <c r="HN187" s="233" t="str">
        <f t="shared" si="405"/>
        <v/>
      </c>
      <c r="HO187" s="233" t="str">
        <f t="shared" si="406"/>
        <v/>
      </c>
      <c r="HP187" s="233" t="str">
        <f t="shared" si="407"/>
        <v/>
      </c>
      <c r="HQ187" s="233" t="str">
        <f t="shared" si="408"/>
        <v/>
      </c>
      <c r="HR187" s="233" t="str">
        <f t="shared" si="409"/>
        <v/>
      </c>
      <c r="HS187" s="233" t="str">
        <f t="shared" si="410"/>
        <v/>
      </c>
      <c r="HT187" s="233" t="str">
        <f t="shared" si="411"/>
        <v/>
      </c>
      <c r="HU187" s="233" t="str">
        <f t="shared" si="412"/>
        <v/>
      </c>
      <c r="HV187" s="233" t="str">
        <f t="shared" si="413"/>
        <v/>
      </c>
      <c r="HW187" s="233" t="str">
        <f t="shared" si="414"/>
        <v/>
      </c>
      <c r="HY187" s="139" t="str">
        <f t="shared" si="415"/>
        <v>AOC 4x≤10G QSFP+</v>
      </c>
      <c r="HZ187" s="233">
        <f t="shared" si="416"/>
        <v>0.5</v>
      </c>
      <c r="IA187" s="233">
        <f t="shared" si="417"/>
        <v>0.5</v>
      </c>
      <c r="IB187" s="233" t="str">
        <f t="shared" si="418"/>
        <v/>
      </c>
      <c r="IC187" s="233" t="str">
        <f t="shared" si="419"/>
        <v/>
      </c>
      <c r="ID187" s="233" t="str">
        <f t="shared" si="420"/>
        <v/>
      </c>
      <c r="IE187" s="233" t="str">
        <f t="shared" si="421"/>
        <v/>
      </c>
      <c r="IF187" s="233" t="str">
        <f t="shared" si="422"/>
        <v/>
      </c>
      <c r="IG187" s="233" t="str">
        <f t="shared" si="423"/>
        <v/>
      </c>
      <c r="IH187" s="233" t="str">
        <f t="shared" si="424"/>
        <v/>
      </c>
      <c r="II187" s="233" t="str">
        <f t="shared" si="425"/>
        <v/>
      </c>
      <c r="IJ187" s="233" t="str">
        <f t="shared" si="426"/>
        <v/>
      </c>
      <c r="IL187" s="139" t="str">
        <f t="shared" si="427"/>
        <v>AOC 4x≤10G QSFP+</v>
      </c>
      <c r="IM187" s="233">
        <f t="shared" si="428"/>
        <v>5</v>
      </c>
      <c r="IN187" s="233">
        <f t="shared" si="429"/>
        <v>5</v>
      </c>
      <c r="IO187" s="233" t="str">
        <f t="shared" si="430"/>
        <v/>
      </c>
      <c r="IP187" s="233" t="str">
        <f t="shared" si="431"/>
        <v/>
      </c>
      <c r="IQ187" s="233" t="str">
        <f t="shared" si="432"/>
        <v/>
      </c>
      <c r="IR187" s="233" t="str">
        <f t="shared" si="433"/>
        <v/>
      </c>
      <c r="IS187" s="233" t="str">
        <f t="shared" si="434"/>
        <v/>
      </c>
      <c r="IT187" s="233" t="str">
        <f t="shared" si="435"/>
        <v/>
      </c>
      <c r="IU187" s="233" t="str">
        <f t="shared" si="436"/>
        <v/>
      </c>
      <c r="IV187" s="233" t="str">
        <f t="shared" si="437"/>
        <v/>
      </c>
      <c r="IW187" s="233" t="str">
        <f t="shared" si="438"/>
        <v/>
      </c>
      <c r="IY187" s="139" t="str">
        <f t="shared" si="439"/>
        <v>AOC 4x≤10G QSFP+</v>
      </c>
      <c r="IZ187" s="233">
        <f t="shared" si="440"/>
        <v>6.2938558716521289</v>
      </c>
      <c r="JA187" s="233">
        <f t="shared" si="441"/>
        <v>5.3885520079386149</v>
      </c>
      <c r="JB187" s="233" t="str">
        <f t="shared" si="442"/>
        <v/>
      </c>
      <c r="JC187" s="233" t="str">
        <f t="shared" si="443"/>
        <v/>
      </c>
      <c r="JD187" s="233" t="str">
        <f t="shared" si="444"/>
        <v/>
      </c>
      <c r="JE187" s="233" t="str">
        <f t="shared" si="445"/>
        <v/>
      </c>
      <c r="JF187" s="233" t="str">
        <f t="shared" si="446"/>
        <v/>
      </c>
      <c r="JG187" s="233" t="str">
        <f t="shared" si="447"/>
        <v/>
      </c>
      <c r="JH187" s="233" t="str">
        <f t="shared" si="448"/>
        <v/>
      </c>
      <c r="JI187" s="233" t="str">
        <f t="shared" si="449"/>
        <v/>
      </c>
      <c r="JJ187" s="233" t="str">
        <f t="shared" si="450"/>
        <v/>
      </c>
    </row>
    <row r="188" spans="1:270">
      <c r="A188" s="218" t="s">
        <v>69</v>
      </c>
      <c r="B188" s="139" t="str">
        <f>'DML EML split'!B188</f>
        <v>AOC breakout: 4x10G from 40G</v>
      </c>
      <c r="C188" s="210">
        <f>'AOC-LPO-CPO'!C81</f>
        <v>0</v>
      </c>
      <c r="D188" s="210">
        <f>'AOC-LPO-CPO'!D81</f>
        <v>0</v>
      </c>
      <c r="E188" s="210">
        <f>'AOC-LPO-CPO'!E81</f>
        <v>0</v>
      </c>
      <c r="F188" s="210">
        <f>'AOC-LPO-CPO'!F81</f>
        <v>0</v>
      </c>
      <c r="G188" s="210">
        <f>'AOC-LPO-CPO'!G81</f>
        <v>0</v>
      </c>
      <c r="H188" s="210">
        <f>'AOC-LPO-CPO'!H81</f>
        <v>0</v>
      </c>
      <c r="I188" s="210">
        <f>'AOC-LPO-CPO'!I81</f>
        <v>0</v>
      </c>
      <c r="J188" s="210">
        <f>'AOC-LPO-CPO'!J81</f>
        <v>0</v>
      </c>
      <c r="K188" s="210">
        <f>'AOC-LPO-CPO'!K81</f>
        <v>0</v>
      </c>
      <c r="L188" s="210">
        <f>'AOC-LPO-CPO'!L81</f>
        <v>0</v>
      </c>
      <c r="M188" s="210">
        <f>'AOC-LPO-CPO'!M81</f>
        <v>0</v>
      </c>
      <c r="O188" s="139" t="str">
        <f t="shared" si="329"/>
        <v>AOC breakout: 4x10G from 40G</v>
      </c>
      <c r="P188" s="210">
        <f>'AOC-LPO-CPO'!C116</f>
        <v>0</v>
      </c>
      <c r="Q188" s="210">
        <f>'AOC-LPO-CPO'!D116</f>
        <v>0</v>
      </c>
      <c r="R188" s="210">
        <f>'AOC-LPO-CPO'!E116</f>
        <v>0</v>
      </c>
      <c r="S188" s="210">
        <f>'AOC-LPO-CPO'!F116</f>
        <v>0</v>
      </c>
      <c r="T188" s="210">
        <f>'AOC-LPO-CPO'!G116</f>
        <v>0</v>
      </c>
      <c r="U188" s="210">
        <f>'AOC-LPO-CPO'!H116</f>
        <v>0</v>
      </c>
      <c r="V188" s="210">
        <f>'AOC-LPO-CPO'!I116</f>
        <v>0</v>
      </c>
      <c r="W188" s="210">
        <f>'AOC-LPO-CPO'!J116</f>
        <v>0</v>
      </c>
      <c r="X188" s="210">
        <f>'AOC-LPO-CPO'!K116</f>
        <v>0</v>
      </c>
      <c r="Y188" s="210">
        <f>'AOC-LPO-CPO'!L116</f>
        <v>0</v>
      </c>
      <c r="Z188" s="210">
        <f>'AOC-LPO-CPO'!M116</f>
        <v>0</v>
      </c>
      <c r="AB188" s="139" t="str">
        <f t="shared" si="330"/>
        <v>AOC breakout: 4x10G from 40G</v>
      </c>
      <c r="AC188" s="210">
        <f>'AOC-LPO-CPO'!C46</f>
        <v>13977.6</v>
      </c>
      <c r="AD188" s="210">
        <f>'AOC-LPO-CPO'!D46</f>
        <v>14689.8</v>
      </c>
      <c r="AE188" s="210">
        <f>'AOC-LPO-CPO'!E46</f>
        <v>0</v>
      </c>
      <c r="AF188" s="210">
        <f>'AOC-LPO-CPO'!F46</f>
        <v>0</v>
      </c>
      <c r="AG188" s="210">
        <f>'AOC-LPO-CPO'!G46</f>
        <v>0</v>
      </c>
      <c r="AH188" s="210">
        <f>'AOC-LPO-CPO'!H46</f>
        <v>0</v>
      </c>
      <c r="AI188" s="210">
        <f>'AOC-LPO-CPO'!I46</f>
        <v>0</v>
      </c>
      <c r="AJ188" s="210">
        <f>'AOC-LPO-CPO'!J46</f>
        <v>0</v>
      </c>
      <c r="AK188" s="210">
        <f>'AOC-LPO-CPO'!K46</f>
        <v>0</v>
      </c>
      <c r="AL188" s="210">
        <f>'AOC-LPO-CPO'!L46</f>
        <v>0</v>
      </c>
      <c r="AM188" s="210">
        <f>'AOC-LPO-CPO'!M46</f>
        <v>0</v>
      </c>
      <c r="AO188" s="139" t="str">
        <f t="shared" si="331"/>
        <v>AOC breakout: 4x10G from 40G</v>
      </c>
      <c r="AP188" s="210">
        <f>'AOC-LPO-CPO'!C151</f>
        <v>0</v>
      </c>
      <c r="AQ188" s="210">
        <f>'AOC-LPO-CPO'!D151</f>
        <v>0</v>
      </c>
      <c r="AR188" s="210">
        <f>'AOC-LPO-CPO'!E151</f>
        <v>0</v>
      </c>
      <c r="AS188" s="210">
        <f>'AOC-LPO-CPO'!F151</f>
        <v>0</v>
      </c>
      <c r="AT188" s="210">
        <f>'AOC-LPO-CPO'!G151</f>
        <v>0</v>
      </c>
      <c r="AU188" s="210">
        <f>'AOC-LPO-CPO'!H151</f>
        <v>0</v>
      </c>
      <c r="AV188" s="210">
        <f>'AOC-LPO-CPO'!I151</f>
        <v>0</v>
      </c>
      <c r="AW188" s="210">
        <f>'AOC-LPO-CPO'!J151</f>
        <v>0</v>
      </c>
      <c r="AX188" s="210">
        <f>'AOC-LPO-CPO'!K151</f>
        <v>0</v>
      </c>
      <c r="AY188" s="210">
        <f>'AOC-LPO-CPO'!L151</f>
        <v>0</v>
      </c>
      <c r="AZ188" s="210">
        <f>'AOC-LPO-CPO'!M151</f>
        <v>0</v>
      </c>
      <c r="BB188" s="139" t="str">
        <f t="shared" si="332"/>
        <v>AOC breakout: 4x10G from 40G</v>
      </c>
      <c r="BC188" s="210">
        <f>'AOC-LPO-CPO'!C186</f>
        <v>32614.400000000001</v>
      </c>
      <c r="BD188" s="210">
        <f>'AOC-LPO-CPO'!D186</f>
        <v>34276.199999999997</v>
      </c>
      <c r="BE188" s="210">
        <f>'AOC-LPO-CPO'!E186</f>
        <v>0</v>
      </c>
      <c r="BF188" s="210">
        <f>'AOC-LPO-CPO'!F186</f>
        <v>0</v>
      </c>
      <c r="BG188" s="210">
        <f>'AOC-LPO-CPO'!G186</f>
        <v>0</v>
      </c>
      <c r="BH188" s="210">
        <f>'AOC-LPO-CPO'!H186</f>
        <v>0</v>
      </c>
      <c r="BI188" s="210">
        <f>'AOC-LPO-CPO'!I186</f>
        <v>0</v>
      </c>
      <c r="BJ188" s="210">
        <f>'AOC-LPO-CPO'!J186</f>
        <v>0</v>
      </c>
      <c r="BK188" s="210">
        <f>'AOC-LPO-CPO'!K186</f>
        <v>0</v>
      </c>
      <c r="BL188" s="210">
        <f>'AOC-LPO-CPO'!L186</f>
        <v>0</v>
      </c>
      <c r="BM188" s="210">
        <f>'AOC-LPO-CPO'!M186</f>
        <v>0</v>
      </c>
      <c r="BO188" s="139" t="str">
        <f t="shared" si="333"/>
        <v>AOC breakout: 4x10G from 40G</v>
      </c>
      <c r="BP188" s="272"/>
      <c r="BQ188" s="272"/>
      <c r="BR188" s="272"/>
      <c r="BS188" s="272"/>
      <c r="BT188" s="272"/>
      <c r="BU188" s="272"/>
      <c r="BV188" s="272"/>
      <c r="BW188" s="272"/>
      <c r="BX188" s="272"/>
      <c r="BY188" s="272"/>
      <c r="BZ188" s="272"/>
      <c r="CB188" s="139" t="str">
        <f t="shared" si="334"/>
        <v>AOC breakout: 4x10G from 40G</v>
      </c>
      <c r="CC188" s="272"/>
      <c r="CD188" s="272"/>
      <c r="CE188" s="272"/>
      <c r="CF188" s="272"/>
      <c r="CG188" s="272"/>
      <c r="CH188" s="272"/>
      <c r="CI188" s="272"/>
      <c r="CJ188" s="272"/>
      <c r="CK188" s="272"/>
      <c r="CL188" s="272"/>
      <c r="CM188" s="272"/>
      <c r="CN188" s="214"/>
      <c r="CP188" s="270"/>
      <c r="CQ188" s="270"/>
      <c r="CR188" s="301"/>
      <c r="CS188" s="295"/>
      <c r="CT188" s="270"/>
      <c r="CU188" s="301"/>
      <c r="CV188" s="293">
        <v>0</v>
      </c>
      <c r="CW188" s="293">
        <v>2</v>
      </c>
      <c r="CX188" s="279">
        <v>1</v>
      </c>
      <c r="CY188" s="284"/>
      <c r="CZ188" s="270"/>
      <c r="DA188" s="278"/>
      <c r="DB188" s="285">
        <v>2</v>
      </c>
      <c r="DC188" s="265">
        <v>0</v>
      </c>
      <c r="DD188" s="300">
        <v>1</v>
      </c>
      <c r="DE188" s="295"/>
      <c r="DF188" s="270"/>
      <c r="DG188" s="278"/>
      <c r="DH188" s="284"/>
      <c r="DI188" s="270"/>
      <c r="DJ188" s="270"/>
      <c r="DL188" s="139" t="str">
        <f t="shared" si="468"/>
        <v>AOC breakout: 4x10G from 40G</v>
      </c>
      <c r="DM188" s="210">
        <f t="shared" si="335"/>
        <v>0</v>
      </c>
      <c r="DN188" s="210">
        <f t="shared" si="336"/>
        <v>0</v>
      </c>
      <c r="DO188" s="210">
        <f t="shared" si="337"/>
        <v>0</v>
      </c>
      <c r="DP188" s="210">
        <f t="shared" si="338"/>
        <v>0</v>
      </c>
      <c r="DQ188" s="210">
        <f t="shared" si="339"/>
        <v>0</v>
      </c>
      <c r="DR188" s="210">
        <f t="shared" si="340"/>
        <v>0</v>
      </c>
      <c r="DS188" s="210">
        <f t="shared" si="341"/>
        <v>0</v>
      </c>
      <c r="DT188" s="210">
        <f t="shared" si="342"/>
        <v>0</v>
      </c>
      <c r="DU188" s="210">
        <f t="shared" si="343"/>
        <v>0</v>
      </c>
      <c r="DV188" s="210">
        <f t="shared" si="344"/>
        <v>0</v>
      </c>
      <c r="DW188" s="210">
        <f t="shared" si="345"/>
        <v>0</v>
      </c>
      <c r="DY188" s="139" t="str">
        <f t="shared" si="469"/>
        <v>AOC breakout: 4x10G from 40G</v>
      </c>
      <c r="DZ188" s="210">
        <f t="shared" si="346"/>
        <v>65228.800000000003</v>
      </c>
      <c r="EA188" s="210">
        <f t="shared" si="347"/>
        <v>68552.399999999994</v>
      </c>
      <c r="EB188" s="210">
        <f t="shared" si="348"/>
        <v>0</v>
      </c>
      <c r="EC188" s="210">
        <f t="shared" si="349"/>
        <v>0</v>
      </c>
      <c r="ED188" s="210">
        <f t="shared" si="350"/>
        <v>0</v>
      </c>
      <c r="EE188" s="210">
        <f t="shared" si="351"/>
        <v>0</v>
      </c>
      <c r="EF188" s="210">
        <f t="shared" si="352"/>
        <v>0</v>
      </c>
      <c r="EG188" s="210">
        <f t="shared" si="353"/>
        <v>0</v>
      </c>
      <c r="EH188" s="210">
        <f t="shared" si="354"/>
        <v>0</v>
      </c>
      <c r="EI188" s="210">
        <f t="shared" si="355"/>
        <v>0</v>
      </c>
      <c r="EJ188" s="210">
        <f t="shared" si="356"/>
        <v>0</v>
      </c>
      <c r="EL188" s="139" t="str">
        <f t="shared" si="470"/>
        <v>AOC breakout: 4x10G from 40G</v>
      </c>
      <c r="EM188" s="210">
        <f t="shared" si="357"/>
        <v>27955.200000000001</v>
      </c>
      <c r="EN188" s="210">
        <f t="shared" si="358"/>
        <v>29379.599999999999</v>
      </c>
      <c r="EO188" s="210">
        <f t="shared" si="359"/>
        <v>0</v>
      </c>
      <c r="EP188" s="210">
        <f t="shared" si="360"/>
        <v>0</v>
      </c>
      <c r="EQ188" s="210">
        <f t="shared" si="361"/>
        <v>0</v>
      </c>
      <c r="ER188" s="210">
        <f t="shared" si="362"/>
        <v>0</v>
      </c>
      <c r="ES188" s="210">
        <f t="shared" si="363"/>
        <v>0</v>
      </c>
      <c r="ET188" s="210">
        <f t="shared" si="364"/>
        <v>0</v>
      </c>
      <c r="EU188" s="210">
        <f t="shared" si="365"/>
        <v>0</v>
      </c>
      <c r="EV188" s="210">
        <f t="shared" si="366"/>
        <v>0</v>
      </c>
      <c r="EW188" s="210">
        <f t="shared" si="367"/>
        <v>0</v>
      </c>
      <c r="EY188" s="139" t="str">
        <f t="shared" si="368"/>
        <v>AOC breakout: 4x10G from 40G</v>
      </c>
      <c r="EZ188" s="210">
        <f t="shared" si="457"/>
        <v>46592</v>
      </c>
      <c r="FA188" s="210">
        <f t="shared" si="458"/>
        <v>48966</v>
      </c>
      <c r="FB188" s="210">
        <f t="shared" si="459"/>
        <v>0</v>
      </c>
      <c r="FC188" s="210">
        <f t="shared" si="460"/>
        <v>0</v>
      </c>
      <c r="FD188" s="210">
        <f t="shared" si="461"/>
        <v>0</v>
      </c>
      <c r="FE188" s="210">
        <f t="shared" si="462"/>
        <v>0</v>
      </c>
      <c r="FF188" s="210">
        <f t="shared" si="463"/>
        <v>0</v>
      </c>
      <c r="FG188" s="210">
        <f t="shared" si="464"/>
        <v>0</v>
      </c>
      <c r="FH188" s="210">
        <f t="shared" si="465"/>
        <v>0</v>
      </c>
      <c r="FI188" s="210">
        <f t="shared" si="466"/>
        <v>0</v>
      </c>
      <c r="FJ188" s="210">
        <f t="shared" si="467"/>
        <v>0</v>
      </c>
      <c r="FL188" s="139" t="str">
        <f t="shared" si="471"/>
        <v>AOC breakout: 4x10G from 40G</v>
      </c>
      <c r="FM188" s="233">
        <f t="shared" si="369"/>
        <v>0</v>
      </c>
      <c r="FN188" s="233">
        <f t="shared" si="370"/>
        <v>0</v>
      </c>
      <c r="FO188" s="233">
        <f t="shared" si="371"/>
        <v>0</v>
      </c>
      <c r="FP188" s="233">
        <f t="shared" si="372"/>
        <v>0</v>
      </c>
      <c r="FQ188" s="233">
        <f t="shared" si="373"/>
        <v>0</v>
      </c>
      <c r="FR188" s="233">
        <f t="shared" si="374"/>
        <v>0</v>
      </c>
      <c r="FS188" s="233">
        <f t="shared" si="375"/>
        <v>0</v>
      </c>
      <c r="FT188" s="233">
        <f t="shared" si="376"/>
        <v>0</v>
      </c>
      <c r="FU188" s="233">
        <f t="shared" si="377"/>
        <v>0</v>
      </c>
      <c r="FV188" s="233">
        <f t="shared" si="378"/>
        <v>0</v>
      </c>
      <c r="FW188" s="233">
        <f t="shared" si="379"/>
        <v>0</v>
      </c>
      <c r="FY188" s="139" t="str">
        <f t="shared" si="472"/>
        <v>AOC breakout: 4x10G from 40G</v>
      </c>
      <c r="FZ188" s="233">
        <f t="shared" si="380"/>
        <v>3.2614400000000002E-2</v>
      </c>
      <c r="GA188" s="233">
        <f t="shared" si="381"/>
        <v>3.42762E-2</v>
      </c>
      <c r="GB188" s="233">
        <f t="shared" si="382"/>
        <v>0</v>
      </c>
      <c r="GC188" s="233">
        <f t="shared" si="383"/>
        <v>0</v>
      </c>
      <c r="GD188" s="233">
        <f t="shared" si="384"/>
        <v>0</v>
      </c>
      <c r="GE188" s="233">
        <f t="shared" si="385"/>
        <v>0</v>
      </c>
      <c r="GF188" s="233">
        <f t="shared" si="386"/>
        <v>0</v>
      </c>
      <c r="GG188" s="233">
        <f t="shared" si="387"/>
        <v>0</v>
      </c>
      <c r="GH188" s="233">
        <f t="shared" si="388"/>
        <v>0</v>
      </c>
      <c r="GI188" s="233">
        <f t="shared" si="389"/>
        <v>0</v>
      </c>
      <c r="GJ188" s="233">
        <f t="shared" si="390"/>
        <v>0</v>
      </c>
      <c r="GL188" s="139" t="str">
        <f t="shared" si="473"/>
        <v>AOC breakout: 4x10G from 40G</v>
      </c>
      <c r="GM188" s="310">
        <f t="shared" si="391"/>
        <v>0.13977600000000001</v>
      </c>
      <c r="GN188" s="310">
        <f t="shared" si="392"/>
        <v>0.146898</v>
      </c>
      <c r="GO188" s="310">
        <f t="shared" si="393"/>
        <v>0</v>
      </c>
      <c r="GP188" s="310">
        <f t="shared" si="394"/>
        <v>0</v>
      </c>
      <c r="GQ188" s="310">
        <f t="shared" si="395"/>
        <v>0</v>
      </c>
      <c r="GR188" s="310">
        <f t="shared" si="396"/>
        <v>0</v>
      </c>
      <c r="GS188" s="310">
        <f t="shared" si="397"/>
        <v>0</v>
      </c>
      <c r="GT188" s="310">
        <f t="shared" si="398"/>
        <v>0</v>
      </c>
      <c r="GU188" s="310">
        <f t="shared" si="399"/>
        <v>0</v>
      </c>
      <c r="GV188" s="310">
        <f t="shared" si="400"/>
        <v>0</v>
      </c>
      <c r="GW188" s="310">
        <f t="shared" si="401"/>
        <v>0</v>
      </c>
      <c r="GY188" s="139" t="str">
        <f t="shared" si="402"/>
        <v>AOC breakout: 4x10G from 40G</v>
      </c>
      <c r="GZ188" s="310">
        <f>IF(EZ188=0,"",($HE$5*10^-6*'AOC-LPO-CPO'!P223*'Lenses &amp; detectors'!EZ188))</f>
        <v>0.63916541378576863</v>
      </c>
      <c r="HA188" s="310">
        <f>IF(FA188=0,"",($HE$5*10^-6*'AOC-LPO-CPO'!Q223*'Lenses &amp; detectors'!FA188))</f>
        <v>0.62722280206677283</v>
      </c>
      <c r="HB188" s="310" t="str">
        <f>IF(FB188=0,"",($HE$5*10^-6*'AOC-LPO-CPO'!R223*'Lenses &amp; detectors'!FB188))</f>
        <v/>
      </c>
      <c r="HC188" s="310" t="str">
        <f>IF(FC188=0,"",($HE$5*10^-6*'AOC-LPO-CPO'!S223*'Lenses &amp; detectors'!FC188))</f>
        <v/>
      </c>
      <c r="HD188" s="310" t="str">
        <f>IF(FD188=0,"",($HE$5*10^-6*'AOC-LPO-CPO'!T223*'Lenses &amp; detectors'!FD188))</f>
        <v/>
      </c>
      <c r="HE188" s="310" t="str">
        <f>IF(FE188=0,"",($HE$5*10^-6*'AOC-LPO-CPO'!U223*'Lenses &amp; detectors'!FE188))</f>
        <v/>
      </c>
      <c r="HF188" s="310" t="str">
        <f>IF(FF188=0,"",($HE$5*10^-6*'AOC-LPO-CPO'!V223*'Lenses &amp; detectors'!FF188))</f>
        <v/>
      </c>
      <c r="HG188" s="310" t="str">
        <f>IF(FG188=0,"",($HE$5*10^-6*'AOC-LPO-CPO'!W223*'Lenses &amp; detectors'!FG188))</f>
        <v/>
      </c>
      <c r="HH188" s="310" t="str">
        <f>IF(FH188=0,"",($HE$5*10^-6*'AOC-LPO-CPO'!X223*'Lenses &amp; detectors'!FH188))</f>
        <v/>
      </c>
      <c r="HI188" s="310" t="str">
        <f>IF(FI188=0,"",($HE$5*10^-6*'AOC-LPO-CPO'!Y223*'Lenses &amp; detectors'!FI188))</f>
        <v/>
      </c>
      <c r="HJ188" s="310" t="str">
        <f>IF(FJ188=0,"",($HE$5*10^-6*'AOC-LPO-CPO'!Z223*'Lenses &amp; detectors'!FJ188))</f>
        <v/>
      </c>
      <c r="HL188" s="139" t="str">
        <f t="shared" si="403"/>
        <v>AOC breakout: 4x10G from 40G</v>
      </c>
      <c r="HM188" s="233" t="str">
        <f t="shared" si="404"/>
        <v/>
      </c>
      <c r="HN188" s="233" t="str">
        <f t="shared" si="405"/>
        <v/>
      </c>
      <c r="HO188" s="233" t="str">
        <f t="shared" si="406"/>
        <v/>
      </c>
      <c r="HP188" s="233" t="str">
        <f t="shared" si="407"/>
        <v/>
      </c>
      <c r="HQ188" s="233" t="str">
        <f t="shared" si="408"/>
        <v/>
      </c>
      <c r="HR188" s="233" t="str">
        <f t="shared" si="409"/>
        <v/>
      </c>
      <c r="HS188" s="233" t="str">
        <f t="shared" si="410"/>
        <v/>
      </c>
      <c r="HT188" s="233" t="str">
        <f t="shared" si="411"/>
        <v/>
      </c>
      <c r="HU188" s="233" t="str">
        <f t="shared" si="412"/>
        <v/>
      </c>
      <c r="HV188" s="233" t="str">
        <f t="shared" si="413"/>
        <v/>
      </c>
      <c r="HW188" s="233" t="str">
        <f t="shared" si="414"/>
        <v/>
      </c>
      <c r="HY188" s="139" t="str">
        <f t="shared" si="415"/>
        <v>AOC breakout: 4x10G from 40G</v>
      </c>
      <c r="HZ188" s="233">
        <f t="shared" si="416"/>
        <v>0.5</v>
      </c>
      <c r="IA188" s="233">
        <f t="shared" si="417"/>
        <v>0.5</v>
      </c>
      <c r="IB188" s="233" t="str">
        <f t="shared" si="418"/>
        <v/>
      </c>
      <c r="IC188" s="233" t="str">
        <f t="shared" si="419"/>
        <v/>
      </c>
      <c r="ID188" s="233" t="str">
        <f t="shared" si="420"/>
        <v/>
      </c>
      <c r="IE188" s="233" t="str">
        <f t="shared" si="421"/>
        <v/>
      </c>
      <c r="IF188" s="233" t="str">
        <f t="shared" si="422"/>
        <v/>
      </c>
      <c r="IG188" s="233" t="str">
        <f t="shared" si="423"/>
        <v/>
      </c>
      <c r="IH188" s="233" t="str">
        <f t="shared" si="424"/>
        <v/>
      </c>
      <c r="II188" s="233" t="str">
        <f t="shared" si="425"/>
        <v/>
      </c>
      <c r="IJ188" s="233" t="str">
        <f t="shared" si="426"/>
        <v/>
      </c>
      <c r="IL188" s="139" t="str">
        <f t="shared" si="427"/>
        <v>AOC breakout: 4x10G from 40G</v>
      </c>
      <c r="IM188" s="233">
        <f t="shared" si="428"/>
        <v>5</v>
      </c>
      <c r="IN188" s="233">
        <f t="shared" si="429"/>
        <v>5</v>
      </c>
      <c r="IO188" s="233" t="str">
        <f t="shared" si="430"/>
        <v/>
      </c>
      <c r="IP188" s="233" t="str">
        <f t="shared" si="431"/>
        <v/>
      </c>
      <c r="IQ188" s="233" t="str">
        <f t="shared" si="432"/>
        <v/>
      </c>
      <c r="IR188" s="233" t="str">
        <f t="shared" si="433"/>
        <v/>
      </c>
      <c r="IS188" s="233" t="str">
        <f t="shared" si="434"/>
        <v/>
      </c>
      <c r="IT188" s="233" t="str">
        <f t="shared" si="435"/>
        <v/>
      </c>
      <c r="IU188" s="233" t="str">
        <f t="shared" si="436"/>
        <v/>
      </c>
      <c r="IV188" s="233" t="str">
        <f t="shared" si="437"/>
        <v/>
      </c>
      <c r="IW188" s="233" t="str">
        <f t="shared" si="438"/>
        <v/>
      </c>
      <c r="IY188" s="139" t="str">
        <f t="shared" si="439"/>
        <v>AOC breakout: 4x10G from 40G</v>
      </c>
      <c r="IZ188" s="233">
        <f t="shared" si="440"/>
        <v>13.718351085717906</v>
      </c>
      <c r="JA188" s="233">
        <f t="shared" si="441"/>
        <v>12.809353471118181</v>
      </c>
      <c r="JB188" s="233" t="str">
        <f t="shared" si="442"/>
        <v/>
      </c>
      <c r="JC188" s="233" t="str">
        <f t="shared" si="443"/>
        <v/>
      </c>
      <c r="JD188" s="233" t="str">
        <f t="shared" si="444"/>
        <v/>
      </c>
      <c r="JE188" s="233" t="str">
        <f t="shared" si="445"/>
        <v/>
      </c>
      <c r="JF188" s="233" t="str">
        <f t="shared" si="446"/>
        <v/>
      </c>
      <c r="JG188" s="233" t="str">
        <f t="shared" si="447"/>
        <v/>
      </c>
      <c r="JH188" s="233" t="str">
        <f t="shared" si="448"/>
        <v/>
      </c>
      <c r="JI188" s="233" t="str">
        <f t="shared" si="449"/>
        <v/>
      </c>
      <c r="JJ188" s="233" t="str">
        <f t="shared" si="450"/>
        <v/>
      </c>
    </row>
    <row r="189" spans="1:270">
      <c r="A189" s="218" t="s">
        <v>69</v>
      </c>
      <c r="B189" s="139" t="str">
        <f>'DML EML split'!B189</f>
        <v>AOC 12x≤12.5G CXP</v>
      </c>
      <c r="C189" s="210">
        <f>'AOC-LPO-CPO'!C82</f>
        <v>0</v>
      </c>
      <c r="D189" s="210">
        <f>'AOC-LPO-CPO'!D82</f>
        <v>0</v>
      </c>
      <c r="E189" s="210">
        <f>'AOC-LPO-CPO'!E82</f>
        <v>0</v>
      </c>
      <c r="F189" s="210">
        <f>'AOC-LPO-CPO'!F82</f>
        <v>0</v>
      </c>
      <c r="G189" s="210">
        <f>'AOC-LPO-CPO'!G82</f>
        <v>0</v>
      </c>
      <c r="H189" s="210">
        <f>'AOC-LPO-CPO'!H82</f>
        <v>0</v>
      </c>
      <c r="I189" s="210">
        <f>'AOC-LPO-CPO'!I82</f>
        <v>0</v>
      </c>
      <c r="J189" s="210">
        <f>'AOC-LPO-CPO'!J82</f>
        <v>0</v>
      </c>
      <c r="K189" s="210">
        <f>'AOC-LPO-CPO'!K82</f>
        <v>0</v>
      </c>
      <c r="L189" s="210">
        <f>'AOC-LPO-CPO'!L82</f>
        <v>0</v>
      </c>
      <c r="M189" s="210">
        <f>'AOC-LPO-CPO'!M82</f>
        <v>0</v>
      </c>
      <c r="O189" s="139" t="str">
        <f t="shared" si="329"/>
        <v>AOC 12x≤12.5G CXP</v>
      </c>
      <c r="P189" s="210">
        <f>'AOC-LPO-CPO'!C117</f>
        <v>0</v>
      </c>
      <c r="Q189" s="210">
        <f>'AOC-LPO-CPO'!D117</f>
        <v>0</v>
      </c>
      <c r="R189" s="210">
        <f>'AOC-LPO-CPO'!E117</f>
        <v>0</v>
      </c>
      <c r="S189" s="210">
        <f>'AOC-LPO-CPO'!F117</f>
        <v>0</v>
      </c>
      <c r="T189" s="210">
        <f>'AOC-LPO-CPO'!G117</f>
        <v>0</v>
      </c>
      <c r="U189" s="210">
        <f>'AOC-LPO-CPO'!H117</f>
        <v>0</v>
      </c>
      <c r="V189" s="210">
        <f>'AOC-LPO-CPO'!I117</f>
        <v>0</v>
      </c>
      <c r="W189" s="210">
        <f>'AOC-LPO-CPO'!J117</f>
        <v>0</v>
      </c>
      <c r="X189" s="210">
        <f>'AOC-LPO-CPO'!K117</f>
        <v>0</v>
      </c>
      <c r="Y189" s="210">
        <f>'AOC-LPO-CPO'!L117</f>
        <v>0</v>
      </c>
      <c r="Z189" s="210">
        <f>'AOC-LPO-CPO'!M117</f>
        <v>0</v>
      </c>
      <c r="AB189" s="139" t="str">
        <f t="shared" si="330"/>
        <v>AOC 12x≤12.5G CXP</v>
      </c>
      <c r="AC189" s="210">
        <f>'AOC-LPO-CPO'!C47</f>
        <v>0</v>
      </c>
      <c r="AD189" s="210">
        <f>'AOC-LPO-CPO'!D47</f>
        <v>0</v>
      </c>
      <c r="AE189" s="210">
        <f>'AOC-LPO-CPO'!E47</f>
        <v>0</v>
      </c>
      <c r="AF189" s="210">
        <f>'AOC-LPO-CPO'!F47</f>
        <v>0</v>
      </c>
      <c r="AG189" s="210">
        <f>'AOC-LPO-CPO'!G47</f>
        <v>0</v>
      </c>
      <c r="AH189" s="210">
        <f>'AOC-LPO-CPO'!H47</f>
        <v>0</v>
      </c>
      <c r="AI189" s="210">
        <f>'AOC-LPO-CPO'!I47</f>
        <v>0</v>
      </c>
      <c r="AJ189" s="210">
        <f>'AOC-LPO-CPO'!J47</f>
        <v>0</v>
      </c>
      <c r="AK189" s="210">
        <f>'AOC-LPO-CPO'!K47</f>
        <v>0</v>
      </c>
      <c r="AL189" s="210">
        <f>'AOC-LPO-CPO'!L47</f>
        <v>0</v>
      </c>
      <c r="AM189" s="210">
        <f>'AOC-LPO-CPO'!M47</f>
        <v>0</v>
      </c>
      <c r="AO189" s="139" t="str">
        <f t="shared" si="331"/>
        <v>AOC 12x≤12.5G CXP</v>
      </c>
      <c r="AP189" s="210">
        <f>'AOC-LPO-CPO'!C152</f>
        <v>0</v>
      </c>
      <c r="AQ189" s="210">
        <f>'AOC-LPO-CPO'!D152</f>
        <v>0</v>
      </c>
      <c r="AR189" s="210">
        <f>'AOC-LPO-CPO'!E152</f>
        <v>0</v>
      </c>
      <c r="AS189" s="210">
        <f>'AOC-LPO-CPO'!F152</f>
        <v>0</v>
      </c>
      <c r="AT189" s="210">
        <f>'AOC-LPO-CPO'!G152</f>
        <v>0</v>
      </c>
      <c r="AU189" s="210">
        <f>'AOC-LPO-CPO'!H152</f>
        <v>0</v>
      </c>
      <c r="AV189" s="210">
        <f>'AOC-LPO-CPO'!I152</f>
        <v>0</v>
      </c>
      <c r="AW189" s="210">
        <f>'AOC-LPO-CPO'!J152</f>
        <v>0</v>
      </c>
      <c r="AX189" s="210">
        <f>'AOC-LPO-CPO'!K152</f>
        <v>0</v>
      </c>
      <c r="AY189" s="210">
        <f>'AOC-LPO-CPO'!L152</f>
        <v>0</v>
      </c>
      <c r="AZ189" s="210">
        <f>'AOC-LPO-CPO'!M152</f>
        <v>0</v>
      </c>
      <c r="BB189" s="139" t="str">
        <f t="shared" si="332"/>
        <v>AOC 12x≤12.5G CXP</v>
      </c>
      <c r="BC189" s="210">
        <f>'AOC-LPO-CPO'!C187</f>
        <v>55123</v>
      </c>
      <c r="BD189" s="210">
        <f>'AOC-LPO-CPO'!D187</f>
        <v>58344</v>
      </c>
      <c r="BE189" s="210">
        <f>'AOC-LPO-CPO'!E187</f>
        <v>0</v>
      </c>
      <c r="BF189" s="210">
        <f>'AOC-LPO-CPO'!F187</f>
        <v>0</v>
      </c>
      <c r="BG189" s="210">
        <f>'AOC-LPO-CPO'!G187</f>
        <v>0</v>
      </c>
      <c r="BH189" s="210">
        <f>'AOC-LPO-CPO'!H187</f>
        <v>0</v>
      </c>
      <c r="BI189" s="210">
        <f>'AOC-LPO-CPO'!I187</f>
        <v>0</v>
      </c>
      <c r="BJ189" s="210">
        <f>'AOC-LPO-CPO'!J187</f>
        <v>0</v>
      </c>
      <c r="BK189" s="210">
        <f>'AOC-LPO-CPO'!K187</f>
        <v>0</v>
      </c>
      <c r="BL189" s="210">
        <f>'AOC-LPO-CPO'!L187</f>
        <v>0</v>
      </c>
      <c r="BM189" s="210">
        <f>'AOC-LPO-CPO'!M187</f>
        <v>0</v>
      </c>
      <c r="BO189" s="139" t="str">
        <f t="shared" si="333"/>
        <v>AOC 12x≤12.5G CXP</v>
      </c>
      <c r="BP189" s="272"/>
      <c r="BQ189" s="272"/>
      <c r="BR189" s="272"/>
      <c r="BS189" s="272"/>
      <c r="BT189" s="272"/>
      <c r="BU189" s="272"/>
      <c r="BV189" s="272"/>
      <c r="BW189" s="272"/>
      <c r="BX189" s="272"/>
      <c r="BY189" s="272"/>
      <c r="BZ189" s="272"/>
      <c r="CB189" s="139" t="str">
        <f t="shared" si="334"/>
        <v>AOC 12x≤12.5G CXP</v>
      </c>
      <c r="CC189" s="272"/>
      <c r="CD189" s="272"/>
      <c r="CE189" s="272"/>
      <c r="CF189" s="272"/>
      <c r="CG189" s="272"/>
      <c r="CH189" s="272"/>
      <c r="CI189" s="272"/>
      <c r="CJ189" s="272"/>
      <c r="CK189" s="272"/>
      <c r="CL189" s="272"/>
      <c r="CM189" s="272"/>
      <c r="CN189" s="214"/>
      <c r="CP189" s="270"/>
      <c r="CQ189" s="270"/>
      <c r="CR189" s="301"/>
      <c r="CS189" s="295"/>
      <c r="CT189" s="270"/>
      <c r="CU189" s="301"/>
      <c r="CV189" s="293"/>
      <c r="CW189" s="293"/>
      <c r="CX189" s="279"/>
      <c r="CY189" s="284"/>
      <c r="CZ189" s="270"/>
      <c r="DA189" s="278"/>
      <c r="DB189" s="285">
        <v>2</v>
      </c>
      <c r="DC189" s="265">
        <v>0</v>
      </c>
      <c r="DD189" s="300">
        <v>1</v>
      </c>
      <c r="DE189" s="295"/>
      <c r="DF189" s="270"/>
      <c r="DG189" s="278"/>
      <c r="DH189" s="284"/>
      <c r="DI189" s="270"/>
      <c r="DJ189" s="270"/>
      <c r="DL189" s="139" t="str">
        <f t="shared" si="468"/>
        <v>AOC 12x≤12.5G CXP</v>
      </c>
      <c r="DM189" s="210">
        <f t="shared" si="335"/>
        <v>0</v>
      </c>
      <c r="DN189" s="210">
        <f t="shared" si="336"/>
        <v>0</v>
      </c>
      <c r="DO189" s="210">
        <f t="shared" si="337"/>
        <v>0</v>
      </c>
      <c r="DP189" s="210">
        <f t="shared" si="338"/>
        <v>0</v>
      </c>
      <c r="DQ189" s="210">
        <f t="shared" si="339"/>
        <v>0</v>
      </c>
      <c r="DR189" s="210">
        <f t="shared" si="340"/>
        <v>0</v>
      </c>
      <c r="DS189" s="210">
        <f t="shared" si="341"/>
        <v>0</v>
      </c>
      <c r="DT189" s="210">
        <f t="shared" si="342"/>
        <v>0</v>
      </c>
      <c r="DU189" s="210">
        <f t="shared" si="343"/>
        <v>0</v>
      </c>
      <c r="DV189" s="210">
        <f t="shared" si="344"/>
        <v>0</v>
      </c>
      <c r="DW189" s="210">
        <f t="shared" si="345"/>
        <v>0</v>
      </c>
      <c r="DY189" s="139" t="str">
        <f t="shared" si="469"/>
        <v>AOC 12x≤12.5G CXP</v>
      </c>
      <c r="DZ189" s="210">
        <f t="shared" si="346"/>
        <v>110246</v>
      </c>
      <c r="EA189" s="210">
        <f t="shared" si="347"/>
        <v>116688</v>
      </c>
      <c r="EB189" s="210">
        <f t="shared" si="348"/>
        <v>0</v>
      </c>
      <c r="EC189" s="210">
        <f t="shared" si="349"/>
        <v>0</v>
      </c>
      <c r="ED189" s="210">
        <f t="shared" si="350"/>
        <v>0</v>
      </c>
      <c r="EE189" s="210">
        <f t="shared" si="351"/>
        <v>0</v>
      </c>
      <c r="EF189" s="210">
        <f t="shared" si="352"/>
        <v>0</v>
      </c>
      <c r="EG189" s="210">
        <f t="shared" si="353"/>
        <v>0</v>
      </c>
      <c r="EH189" s="210">
        <f t="shared" si="354"/>
        <v>0</v>
      </c>
      <c r="EI189" s="210">
        <f t="shared" si="355"/>
        <v>0</v>
      </c>
      <c r="EJ189" s="210">
        <f t="shared" si="356"/>
        <v>0</v>
      </c>
      <c r="EL189" s="139" t="str">
        <f t="shared" si="470"/>
        <v>AOC 12x≤12.5G CXP</v>
      </c>
      <c r="EM189" s="210">
        <f t="shared" si="357"/>
        <v>0</v>
      </c>
      <c r="EN189" s="210">
        <f t="shared" si="358"/>
        <v>0</v>
      </c>
      <c r="EO189" s="210">
        <f t="shared" si="359"/>
        <v>0</v>
      </c>
      <c r="EP189" s="210">
        <f t="shared" si="360"/>
        <v>0</v>
      </c>
      <c r="EQ189" s="210">
        <f t="shared" si="361"/>
        <v>0</v>
      </c>
      <c r="ER189" s="210">
        <f t="shared" si="362"/>
        <v>0</v>
      </c>
      <c r="ES189" s="210">
        <f t="shared" si="363"/>
        <v>0</v>
      </c>
      <c r="ET189" s="210">
        <f t="shared" si="364"/>
        <v>0</v>
      </c>
      <c r="EU189" s="210">
        <f t="shared" si="365"/>
        <v>0</v>
      </c>
      <c r="EV189" s="210">
        <f t="shared" si="366"/>
        <v>0</v>
      </c>
      <c r="EW189" s="210">
        <f t="shared" si="367"/>
        <v>0</v>
      </c>
      <c r="EY189" s="139" t="str">
        <f t="shared" si="368"/>
        <v>AOC 12x≤12.5G CXP</v>
      </c>
      <c r="EZ189" s="210">
        <f t="shared" si="457"/>
        <v>55123</v>
      </c>
      <c r="FA189" s="210">
        <f t="shared" si="458"/>
        <v>58344</v>
      </c>
      <c r="FB189" s="210">
        <f t="shared" si="459"/>
        <v>0</v>
      </c>
      <c r="FC189" s="210">
        <f t="shared" si="460"/>
        <v>0</v>
      </c>
      <c r="FD189" s="210">
        <f t="shared" si="461"/>
        <v>0</v>
      </c>
      <c r="FE189" s="210">
        <f t="shared" si="462"/>
        <v>0</v>
      </c>
      <c r="FF189" s="210">
        <f t="shared" si="463"/>
        <v>0</v>
      </c>
      <c r="FG189" s="210">
        <f t="shared" si="464"/>
        <v>0</v>
      </c>
      <c r="FH189" s="210">
        <f t="shared" si="465"/>
        <v>0</v>
      </c>
      <c r="FI189" s="210">
        <f t="shared" si="466"/>
        <v>0</v>
      </c>
      <c r="FJ189" s="210">
        <f t="shared" si="467"/>
        <v>0</v>
      </c>
      <c r="FL189" s="139" t="str">
        <f t="shared" si="471"/>
        <v>AOC 12x≤12.5G CXP</v>
      </c>
      <c r="FM189" s="233">
        <f t="shared" si="369"/>
        <v>0</v>
      </c>
      <c r="FN189" s="233">
        <f t="shared" si="370"/>
        <v>0</v>
      </c>
      <c r="FO189" s="233">
        <f t="shared" si="371"/>
        <v>0</v>
      </c>
      <c r="FP189" s="233">
        <f t="shared" si="372"/>
        <v>0</v>
      </c>
      <c r="FQ189" s="233">
        <f t="shared" si="373"/>
        <v>0</v>
      </c>
      <c r="FR189" s="233">
        <f t="shared" si="374"/>
        <v>0</v>
      </c>
      <c r="FS189" s="233">
        <f t="shared" si="375"/>
        <v>0</v>
      </c>
      <c r="FT189" s="233">
        <f t="shared" si="376"/>
        <v>0</v>
      </c>
      <c r="FU189" s="233">
        <f t="shared" si="377"/>
        <v>0</v>
      </c>
      <c r="FV189" s="233">
        <f t="shared" si="378"/>
        <v>0</v>
      </c>
      <c r="FW189" s="233">
        <f t="shared" si="379"/>
        <v>0</v>
      </c>
      <c r="FY189" s="139" t="str">
        <f t="shared" si="472"/>
        <v>AOC 12x≤12.5G CXP</v>
      </c>
      <c r="FZ189" s="233">
        <f t="shared" si="380"/>
        <v>5.5122999999999998E-2</v>
      </c>
      <c r="GA189" s="233">
        <f t="shared" si="381"/>
        <v>5.8344E-2</v>
      </c>
      <c r="GB189" s="233">
        <f t="shared" si="382"/>
        <v>0</v>
      </c>
      <c r="GC189" s="233">
        <f t="shared" si="383"/>
        <v>0</v>
      </c>
      <c r="GD189" s="233">
        <f t="shared" si="384"/>
        <v>0</v>
      </c>
      <c r="GE189" s="233">
        <f t="shared" si="385"/>
        <v>0</v>
      </c>
      <c r="GF189" s="233">
        <f t="shared" si="386"/>
        <v>0</v>
      </c>
      <c r="GG189" s="233">
        <f t="shared" si="387"/>
        <v>0</v>
      </c>
      <c r="GH189" s="233">
        <f t="shared" si="388"/>
        <v>0</v>
      </c>
      <c r="GI189" s="233">
        <f t="shared" si="389"/>
        <v>0</v>
      </c>
      <c r="GJ189" s="233">
        <f t="shared" si="390"/>
        <v>0</v>
      </c>
      <c r="GL189" s="139" t="str">
        <f t="shared" si="473"/>
        <v>AOC 12x≤12.5G CXP</v>
      </c>
      <c r="GM189" s="310">
        <f t="shared" si="391"/>
        <v>0</v>
      </c>
      <c r="GN189" s="310">
        <f t="shared" si="392"/>
        <v>0</v>
      </c>
      <c r="GO189" s="310">
        <f t="shared" si="393"/>
        <v>0</v>
      </c>
      <c r="GP189" s="310">
        <f t="shared" si="394"/>
        <v>0</v>
      </c>
      <c r="GQ189" s="310">
        <f t="shared" si="395"/>
        <v>0</v>
      </c>
      <c r="GR189" s="310">
        <f t="shared" si="396"/>
        <v>0</v>
      </c>
      <c r="GS189" s="310">
        <f t="shared" si="397"/>
        <v>0</v>
      </c>
      <c r="GT189" s="310">
        <f t="shared" si="398"/>
        <v>0</v>
      </c>
      <c r="GU189" s="310">
        <f t="shared" si="399"/>
        <v>0</v>
      </c>
      <c r="GV189" s="310">
        <f t="shared" si="400"/>
        <v>0</v>
      </c>
      <c r="GW189" s="310">
        <f t="shared" si="401"/>
        <v>0</v>
      </c>
      <c r="GY189" s="139" t="str">
        <f t="shared" si="402"/>
        <v>AOC 12x≤12.5G CXP</v>
      </c>
      <c r="GZ189" s="310">
        <f>IF(EZ189=0,"",($HE$5*10^-6*'AOC-LPO-CPO'!P224*'Lenses &amp; detectors'!EZ189))</f>
        <v>1.1434544294999998</v>
      </c>
      <c r="HA189" s="310">
        <f>IF(FA189=0,"",($HE$5*10^-6*'AOC-LPO-CPO'!Q224*'Lenses &amp; detectors'!FA189))</f>
        <v>1.2378792750000005</v>
      </c>
      <c r="HB189" s="310" t="str">
        <f>IF(FB189=0,"",($HE$5*10^-6*'AOC-LPO-CPO'!R224*'Lenses &amp; detectors'!FB189))</f>
        <v/>
      </c>
      <c r="HC189" s="310" t="str">
        <f>IF(FC189=0,"",($HE$5*10^-6*'AOC-LPO-CPO'!S224*'Lenses &amp; detectors'!FC189))</f>
        <v/>
      </c>
      <c r="HD189" s="310" t="str">
        <f>IF(FD189=0,"",($HE$5*10^-6*'AOC-LPO-CPO'!T224*'Lenses &amp; detectors'!FD189))</f>
        <v/>
      </c>
      <c r="HE189" s="310" t="str">
        <f>IF(FE189=0,"",($HE$5*10^-6*'AOC-LPO-CPO'!U224*'Lenses &amp; detectors'!FE189))</f>
        <v/>
      </c>
      <c r="HF189" s="310" t="str">
        <f>IF(FF189=0,"",($HE$5*10^-6*'AOC-LPO-CPO'!V224*'Lenses &amp; detectors'!FF189))</f>
        <v/>
      </c>
      <c r="HG189" s="310" t="str">
        <f>IF(FG189=0,"",($HE$5*10^-6*'AOC-LPO-CPO'!W224*'Lenses &amp; detectors'!FG189))</f>
        <v/>
      </c>
      <c r="HH189" s="310" t="str">
        <f>IF(FH189=0,"",($HE$5*10^-6*'AOC-LPO-CPO'!X224*'Lenses &amp; detectors'!FH189))</f>
        <v/>
      </c>
      <c r="HI189" s="310" t="str">
        <f>IF(FI189=0,"",($HE$5*10^-6*'AOC-LPO-CPO'!Y224*'Lenses &amp; detectors'!FI189))</f>
        <v/>
      </c>
      <c r="HJ189" s="310" t="str">
        <f>IF(FJ189=0,"",($HE$5*10^-6*'AOC-LPO-CPO'!Z224*'Lenses &amp; detectors'!FJ189))</f>
        <v/>
      </c>
      <c r="HL189" s="139" t="str">
        <f t="shared" si="403"/>
        <v>AOC 12x≤12.5G CXP</v>
      </c>
      <c r="HM189" s="233" t="str">
        <f t="shared" si="404"/>
        <v/>
      </c>
      <c r="HN189" s="233" t="str">
        <f t="shared" si="405"/>
        <v/>
      </c>
      <c r="HO189" s="233" t="str">
        <f t="shared" si="406"/>
        <v/>
      </c>
      <c r="HP189" s="233" t="str">
        <f t="shared" si="407"/>
        <v/>
      </c>
      <c r="HQ189" s="233" t="str">
        <f t="shared" si="408"/>
        <v/>
      </c>
      <c r="HR189" s="233" t="str">
        <f t="shared" si="409"/>
        <v/>
      </c>
      <c r="HS189" s="233" t="str">
        <f t="shared" si="410"/>
        <v/>
      </c>
      <c r="HT189" s="233" t="str">
        <f t="shared" si="411"/>
        <v/>
      </c>
      <c r="HU189" s="233" t="str">
        <f t="shared" si="412"/>
        <v/>
      </c>
      <c r="HV189" s="233" t="str">
        <f t="shared" si="413"/>
        <v/>
      </c>
      <c r="HW189" s="233" t="str">
        <f t="shared" si="414"/>
        <v/>
      </c>
      <c r="HY189" s="139" t="str">
        <f t="shared" si="415"/>
        <v>AOC 12x≤12.5G CXP</v>
      </c>
      <c r="HZ189" s="233">
        <f t="shared" si="416"/>
        <v>0.5</v>
      </c>
      <c r="IA189" s="233">
        <f t="shared" si="417"/>
        <v>0.5</v>
      </c>
      <c r="IB189" s="233" t="str">
        <f t="shared" si="418"/>
        <v/>
      </c>
      <c r="IC189" s="233" t="str">
        <f t="shared" si="419"/>
        <v/>
      </c>
      <c r="ID189" s="233" t="str">
        <f t="shared" si="420"/>
        <v/>
      </c>
      <c r="IE189" s="233" t="str">
        <f t="shared" si="421"/>
        <v/>
      </c>
      <c r="IF189" s="233" t="str">
        <f t="shared" si="422"/>
        <v/>
      </c>
      <c r="IG189" s="233" t="str">
        <f t="shared" si="423"/>
        <v/>
      </c>
      <c r="IH189" s="233" t="str">
        <f t="shared" si="424"/>
        <v/>
      </c>
      <c r="II189" s="233" t="str">
        <f t="shared" si="425"/>
        <v/>
      </c>
      <c r="IJ189" s="233" t="str">
        <f t="shared" si="426"/>
        <v/>
      </c>
      <c r="IL189" s="139" t="str">
        <f t="shared" si="427"/>
        <v>AOC 12x≤12.5G CXP</v>
      </c>
      <c r="IM189" s="233" t="str">
        <f t="shared" si="428"/>
        <v/>
      </c>
      <c r="IN189" s="233" t="str">
        <f t="shared" si="429"/>
        <v/>
      </c>
      <c r="IO189" s="233" t="str">
        <f t="shared" si="430"/>
        <v/>
      </c>
      <c r="IP189" s="233" t="str">
        <f t="shared" si="431"/>
        <v/>
      </c>
      <c r="IQ189" s="233" t="str">
        <f t="shared" si="432"/>
        <v/>
      </c>
      <c r="IR189" s="233" t="str">
        <f t="shared" si="433"/>
        <v/>
      </c>
      <c r="IS189" s="233" t="str">
        <f t="shared" si="434"/>
        <v/>
      </c>
      <c r="IT189" s="233" t="str">
        <f t="shared" si="435"/>
        <v/>
      </c>
      <c r="IU189" s="233" t="str">
        <f t="shared" si="436"/>
        <v/>
      </c>
      <c r="IV189" s="233" t="str">
        <f t="shared" si="437"/>
        <v/>
      </c>
      <c r="IW189" s="233" t="str">
        <f t="shared" si="438"/>
        <v/>
      </c>
      <c r="IY189" s="139" t="str">
        <f t="shared" si="439"/>
        <v>AOC 12x≤12.5G CXP</v>
      </c>
      <c r="IZ189" s="233">
        <f t="shared" si="440"/>
        <v>20.743690102135222</v>
      </c>
      <c r="JA189" s="233">
        <f t="shared" si="441"/>
        <v>21.216907908268212</v>
      </c>
      <c r="JB189" s="233" t="str">
        <f t="shared" si="442"/>
        <v/>
      </c>
      <c r="JC189" s="233" t="str">
        <f t="shared" si="443"/>
        <v/>
      </c>
      <c r="JD189" s="233" t="str">
        <f t="shared" si="444"/>
        <v/>
      </c>
      <c r="JE189" s="233" t="str">
        <f t="shared" si="445"/>
        <v/>
      </c>
      <c r="JF189" s="233" t="str">
        <f t="shared" si="446"/>
        <v/>
      </c>
      <c r="JG189" s="233" t="str">
        <f t="shared" si="447"/>
        <v/>
      </c>
      <c r="JH189" s="233" t="str">
        <f t="shared" si="448"/>
        <v/>
      </c>
      <c r="JI189" s="233" t="str">
        <f t="shared" si="449"/>
        <v/>
      </c>
      <c r="JJ189" s="233" t="str">
        <f t="shared" si="450"/>
        <v/>
      </c>
    </row>
    <row r="190" spans="1:270">
      <c r="A190" s="218" t="s">
        <v>69</v>
      </c>
      <c r="B190" s="139" t="str">
        <f>'DML EML split'!B190</f>
        <v>EOM 12x≤12.5G XCVR - CXP</v>
      </c>
      <c r="C190" s="210">
        <f>'AOC-LPO-CPO'!C83</f>
        <v>0</v>
      </c>
      <c r="D190" s="210">
        <f>'AOC-LPO-CPO'!D83</f>
        <v>0</v>
      </c>
      <c r="E190" s="210">
        <f>'AOC-LPO-CPO'!E83</f>
        <v>0</v>
      </c>
      <c r="F190" s="210">
        <f>'AOC-LPO-CPO'!F83</f>
        <v>0</v>
      </c>
      <c r="G190" s="210">
        <f>'AOC-LPO-CPO'!G83</f>
        <v>0</v>
      </c>
      <c r="H190" s="210">
        <f>'AOC-LPO-CPO'!H83</f>
        <v>0</v>
      </c>
      <c r="I190" s="210">
        <f>'AOC-LPO-CPO'!I83</f>
        <v>0</v>
      </c>
      <c r="J190" s="210">
        <f>'AOC-LPO-CPO'!J83</f>
        <v>0</v>
      </c>
      <c r="K190" s="210">
        <f>'AOC-LPO-CPO'!K83</f>
        <v>0</v>
      </c>
      <c r="L190" s="210">
        <f>'AOC-LPO-CPO'!L83</f>
        <v>0</v>
      </c>
      <c r="M190" s="210">
        <f>'AOC-LPO-CPO'!M83</f>
        <v>0</v>
      </c>
      <c r="O190" s="139" t="str">
        <f t="shared" si="329"/>
        <v>EOM 12x≤12.5G XCVR - CXP</v>
      </c>
      <c r="P190" s="210">
        <f>'AOC-LPO-CPO'!C118</f>
        <v>0</v>
      </c>
      <c r="Q190" s="210">
        <f>'AOC-LPO-CPO'!D118</f>
        <v>0</v>
      </c>
      <c r="R190" s="210">
        <f>'AOC-LPO-CPO'!E118</f>
        <v>0</v>
      </c>
      <c r="S190" s="210">
        <f>'AOC-LPO-CPO'!F118</f>
        <v>0</v>
      </c>
      <c r="T190" s="210">
        <f>'AOC-LPO-CPO'!G118</f>
        <v>0</v>
      </c>
      <c r="U190" s="210">
        <f>'AOC-LPO-CPO'!H118</f>
        <v>0</v>
      </c>
      <c r="V190" s="210">
        <f>'AOC-LPO-CPO'!I118</f>
        <v>0</v>
      </c>
      <c r="W190" s="210">
        <f>'AOC-LPO-CPO'!J118</f>
        <v>0</v>
      </c>
      <c r="X190" s="210">
        <f>'AOC-LPO-CPO'!K118</f>
        <v>0</v>
      </c>
      <c r="Y190" s="210">
        <f>'AOC-LPO-CPO'!L118</f>
        <v>0</v>
      </c>
      <c r="Z190" s="210">
        <f>'AOC-LPO-CPO'!M118</f>
        <v>0</v>
      </c>
      <c r="AB190" s="139" t="str">
        <f t="shared" si="330"/>
        <v>EOM 12x≤12.5G XCVR - CXP</v>
      </c>
      <c r="AC190" s="210">
        <f>'AOC-LPO-CPO'!C48</f>
        <v>0</v>
      </c>
      <c r="AD190" s="210">
        <f>'AOC-LPO-CPO'!D48</f>
        <v>0</v>
      </c>
      <c r="AE190" s="210">
        <f>'AOC-LPO-CPO'!E48</f>
        <v>0</v>
      </c>
      <c r="AF190" s="210">
        <f>'AOC-LPO-CPO'!F48</f>
        <v>0</v>
      </c>
      <c r="AG190" s="210">
        <f>'AOC-LPO-CPO'!G48</f>
        <v>0</v>
      </c>
      <c r="AH190" s="210">
        <f>'AOC-LPO-CPO'!H48</f>
        <v>0</v>
      </c>
      <c r="AI190" s="210">
        <f>'AOC-LPO-CPO'!I48</f>
        <v>0</v>
      </c>
      <c r="AJ190" s="210">
        <f>'AOC-LPO-CPO'!J48</f>
        <v>0</v>
      </c>
      <c r="AK190" s="210">
        <f>'AOC-LPO-CPO'!K48</f>
        <v>0</v>
      </c>
      <c r="AL190" s="210">
        <f>'AOC-LPO-CPO'!L48</f>
        <v>0</v>
      </c>
      <c r="AM190" s="210">
        <f>'AOC-LPO-CPO'!M48</f>
        <v>0</v>
      </c>
      <c r="AO190" s="139" t="str">
        <f t="shared" si="331"/>
        <v>EOM 12x≤12.5G XCVR - CXP</v>
      </c>
      <c r="AP190" s="210">
        <f>'AOC-LPO-CPO'!C153</f>
        <v>0</v>
      </c>
      <c r="AQ190" s="210">
        <f>'AOC-LPO-CPO'!D153</f>
        <v>0</v>
      </c>
      <c r="AR190" s="210">
        <f>'AOC-LPO-CPO'!E153</f>
        <v>0</v>
      </c>
      <c r="AS190" s="210">
        <f>'AOC-LPO-CPO'!F153</f>
        <v>0</v>
      </c>
      <c r="AT190" s="210">
        <f>'AOC-LPO-CPO'!G153</f>
        <v>0</v>
      </c>
      <c r="AU190" s="210">
        <f>'AOC-LPO-CPO'!H153</f>
        <v>0</v>
      </c>
      <c r="AV190" s="210">
        <f>'AOC-LPO-CPO'!I153</f>
        <v>0</v>
      </c>
      <c r="AW190" s="210">
        <f>'AOC-LPO-CPO'!J153</f>
        <v>0</v>
      </c>
      <c r="AX190" s="210">
        <f>'AOC-LPO-CPO'!K153</f>
        <v>0</v>
      </c>
      <c r="AY190" s="210">
        <f>'AOC-LPO-CPO'!L153</f>
        <v>0</v>
      </c>
      <c r="AZ190" s="210">
        <f>'AOC-LPO-CPO'!M153</f>
        <v>0</v>
      </c>
      <c r="BB190" s="139" t="str">
        <f t="shared" si="332"/>
        <v>EOM 12x≤12.5G XCVR - CXP</v>
      </c>
      <c r="BC190" s="210">
        <f>'AOC-LPO-CPO'!C188</f>
        <v>14319</v>
      </c>
      <c r="BD190" s="210">
        <f>'AOC-LPO-CPO'!D188</f>
        <v>15652</v>
      </c>
      <c r="BE190" s="210">
        <f>'AOC-LPO-CPO'!E188</f>
        <v>0</v>
      </c>
      <c r="BF190" s="210">
        <f>'AOC-LPO-CPO'!F188</f>
        <v>0</v>
      </c>
      <c r="BG190" s="210">
        <f>'AOC-LPO-CPO'!G188</f>
        <v>0</v>
      </c>
      <c r="BH190" s="210">
        <f>'AOC-LPO-CPO'!H188</f>
        <v>0</v>
      </c>
      <c r="BI190" s="210">
        <f>'AOC-LPO-CPO'!I188</f>
        <v>0</v>
      </c>
      <c r="BJ190" s="210">
        <f>'AOC-LPO-CPO'!J188</f>
        <v>0</v>
      </c>
      <c r="BK190" s="210">
        <f>'AOC-LPO-CPO'!K188</f>
        <v>0</v>
      </c>
      <c r="BL190" s="210">
        <f>'AOC-LPO-CPO'!L188</f>
        <v>0</v>
      </c>
      <c r="BM190" s="210">
        <f>'AOC-LPO-CPO'!M188</f>
        <v>0</v>
      </c>
      <c r="BO190" s="139" t="str">
        <f t="shared" si="333"/>
        <v>EOM 12x≤12.5G XCVR - CXP</v>
      </c>
      <c r="BP190" s="272"/>
      <c r="BQ190" s="272"/>
      <c r="BR190" s="272"/>
      <c r="BS190" s="272"/>
      <c r="BT190" s="272"/>
      <c r="BU190" s="272"/>
      <c r="BV190" s="272"/>
      <c r="BW190" s="272"/>
      <c r="BX190" s="272"/>
      <c r="BY190" s="272"/>
      <c r="BZ190" s="272"/>
      <c r="CB190" s="139" t="str">
        <f t="shared" si="334"/>
        <v>EOM 12x≤12.5G XCVR - CXP</v>
      </c>
      <c r="CC190" s="272"/>
      <c r="CD190" s="272"/>
      <c r="CE190" s="272"/>
      <c r="CF190" s="272"/>
      <c r="CG190" s="272"/>
      <c r="CH190" s="272"/>
      <c r="CI190" s="272"/>
      <c r="CJ190" s="272"/>
      <c r="CK190" s="272"/>
      <c r="CL190" s="272"/>
      <c r="CM190" s="272"/>
      <c r="CN190" s="214"/>
      <c r="CP190" s="270"/>
      <c r="CQ190" s="270"/>
      <c r="CR190" s="301"/>
      <c r="CS190" s="295"/>
      <c r="CT190" s="270"/>
      <c r="CU190" s="301"/>
      <c r="CV190" s="293"/>
      <c r="CW190" s="293"/>
      <c r="CX190" s="279"/>
      <c r="CY190" s="284"/>
      <c r="CZ190" s="270"/>
      <c r="DA190" s="278"/>
      <c r="DB190" s="285">
        <v>2</v>
      </c>
      <c r="DC190" s="265">
        <v>0</v>
      </c>
      <c r="DD190" s="300">
        <v>1</v>
      </c>
      <c r="DE190" s="295"/>
      <c r="DF190" s="270"/>
      <c r="DG190" s="278"/>
      <c r="DH190" s="284"/>
      <c r="DI190" s="270"/>
      <c r="DJ190" s="270"/>
      <c r="DL190" s="139" t="str">
        <f t="shared" si="468"/>
        <v>EOM 12x≤12.5G XCVR - CXP</v>
      </c>
      <c r="DM190" s="210">
        <f t="shared" si="335"/>
        <v>0</v>
      </c>
      <c r="DN190" s="210">
        <f t="shared" si="336"/>
        <v>0</v>
      </c>
      <c r="DO190" s="210">
        <f t="shared" si="337"/>
        <v>0</v>
      </c>
      <c r="DP190" s="210">
        <f t="shared" si="338"/>
        <v>0</v>
      </c>
      <c r="DQ190" s="210">
        <f t="shared" si="339"/>
        <v>0</v>
      </c>
      <c r="DR190" s="210">
        <f t="shared" si="340"/>
        <v>0</v>
      </c>
      <c r="DS190" s="210">
        <f t="shared" si="341"/>
        <v>0</v>
      </c>
      <c r="DT190" s="210">
        <f t="shared" si="342"/>
        <v>0</v>
      </c>
      <c r="DU190" s="210">
        <f t="shared" si="343"/>
        <v>0</v>
      </c>
      <c r="DV190" s="210">
        <f t="shared" si="344"/>
        <v>0</v>
      </c>
      <c r="DW190" s="210">
        <f t="shared" si="345"/>
        <v>0</v>
      </c>
      <c r="DY190" s="139" t="str">
        <f t="shared" si="469"/>
        <v>EOM 12x≤12.5G XCVR - CXP</v>
      </c>
      <c r="DZ190" s="210">
        <f t="shared" si="346"/>
        <v>28638</v>
      </c>
      <c r="EA190" s="210">
        <f t="shared" si="347"/>
        <v>31304</v>
      </c>
      <c r="EB190" s="210">
        <f t="shared" si="348"/>
        <v>0</v>
      </c>
      <c r="EC190" s="210">
        <f t="shared" si="349"/>
        <v>0</v>
      </c>
      <c r="ED190" s="210">
        <f t="shared" si="350"/>
        <v>0</v>
      </c>
      <c r="EE190" s="210">
        <f t="shared" si="351"/>
        <v>0</v>
      </c>
      <c r="EF190" s="210">
        <f t="shared" si="352"/>
        <v>0</v>
      </c>
      <c r="EG190" s="210">
        <f t="shared" si="353"/>
        <v>0</v>
      </c>
      <c r="EH190" s="210">
        <f t="shared" si="354"/>
        <v>0</v>
      </c>
      <c r="EI190" s="210">
        <f t="shared" si="355"/>
        <v>0</v>
      </c>
      <c r="EJ190" s="210">
        <f t="shared" si="356"/>
        <v>0</v>
      </c>
      <c r="EL190" s="139" t="str">
        <f t="shared" si="470"/>
        <v>EOM 12x≤12.5G XCVR - CXP</v>
      </c>
      <c r="EM190" s="210">
        <f t="shared" si="357"/>
        <v>0</v>
      </c>
      <c r="EN190" s="210">
        <f t="shared" si="358"/>
        <v>0</v>
      </c>
      <c r="EO190" s="210">
        <f t="shared" si="359"/>
        <v>0</v>
      </c>
      <c r="EP190" s="210">
        <f t="shared" si="360"/>
        <v>0</v>
      </c>
      <c r="EQ190" s="210">
        <f t="shared" si="361"/>
        <v>0</v>
      </c>
      <c r="ER190" s="210">
        <f t="shared" si="362"/>
        <v>0</v>
      </c>
      <c r="ES190" s="210">
        <f t="shared" si="363"/>
        <v>0</v>
      </c>
      <c r="ET190" s="210">
        <f t="shared" si="364"/>
        <v>0</v>
      </c>
      <c r="EU190" s="210">
        <f t="shared" si="365"/>
        <v>0</v>
      </c>
      <c r="EV190" s="210">
        <f t="shared" si="366"/>
        <v>0</v>
      </c>
      <c r="EW190" s="210">
        <f t="shared" si="367"/>
        <v>0</v>
      </c>
      <c r="EY190" s="139" t="str">
        <f t="shared" si="368"/>
        <v>EOM 12x≤12.5G XCVR - CXP</v>
      </c>
      <c r="EZ190" s="210">
        <f t="shared" si="457"/>
        <v>14319</v>
      </c>
      <c r="FA190" s="210">
        <f t="shared" si="458"/>
        <v>15652</v>
      </c>
      <c r="FB190" s="210">
        <f t="shared" si="459"/>
        <v>0</v>
      </c>
      <c r="FC190" s="210">
        <f t="shared" si="460"/>
        <v>0</v>
      </c>
      <c r="FD190" s="210">
        <f t="shared" si="461"/>
        <v>0</v>
      </c>
      <c r="FE190" s="210">
        <f t="shared" si="462"/>
        <v>0</v>
      </c>
      <c r="FF190" s="210">
        <f t="shared" si="463"/>
        <v>0</v>
      </c>
      <c r="FG190" s="210">
        <f t="shared" si="464"/>
        <v>0</v>
      </c>
      <c r="FH190" s="210">
        <f t="shared" si="465"/>
        <v>0</v>
      </c>
      <c r="FI190" s="210">
        <f t="shared" si="466"/>
        <v>0</v>
      </c>
      <c r="FJ190" s="210">
        <f t="shared" si="467"/>
        <v>0</v>
      </c>
      <c r="FL190" s="139" t="str">
        <f t="shared" si="471"/>
        <v>EOM 12x≤12.5G XCVR - CXP</v>
      </c>
      <c r="FM190" s="233">
        <f t="shared" si="369"/>
        <v>0</v>
      </c>
      <c r="FN190" s="233">
        <f t="shared" si="370"/>
        <v>0</v>
      </c>
      <c r="FO190" s="233">
        <f t="shared" si="371"/>
        <v>0</v>
      </c>
      <c r="FP190" s="233">
        <f t="shared" si="372"/>
        <v>0</v>
      </c>
      <c r="FQ190" s="233">
        <f t="shared" si="373"/>
        <v>0</v>
      </c>
      <c r="FR190" s="233">
        <f t="shared" si="374"/>
        <v>0</v>
      </c>
      <c r="FS190" s="233">
        <f t="shared" si="375"/>
        <v>0</v>
      </c>
      <c r="FT190" s="233">
        <f t="shared" si="376"/>
        <v>0</v>
      </c>
      <c r="FU190" s="233">
        <f t="shared" si="377"/>
        <v>0</v>
      </c>
      <c r="FV190" s="233">
        <f t="shared" si="378"/>
        <v>0</v>
      </c>
      <c r="FW190" s="233">
        <f t="shared" si="379"/>
        <v>0</v>
      </c>
      <c r="FY190" s="139" t="str">
        <f t="shared" si="472"/>
        <v>EOM 12x≤12.5G XCVR - CXP</v>
      </c>
      <c r="FZ190" s="233">
        <f t="shared" si="380"/>
        <v>1.4319E-2</v>
      </c>
      <c r="GA190" s="233">
        <f t="shared" si="381"/>
        <v>1.5651999999999999E-2</v>
      </c>
      <c r="GB190" s="233">
        <f t="shared" si="382"/>
        <v>0</v>
      </c>
      <c r="GC190" s="233">
        <f t="shared" si="383"/>
        <v>0</v>
      </c>
      <c r="GD190" s="233">
        <f t="shared" si="384"/>
        <v>0</v>
      </c>
      <c r="GE190" s="233">
        <f t="shared" si="385"/>
        <v>0</v>
      </c>
      <c r="GF190" s="233">
        <f t="shared" si="386"/>
        <v>0</v>
      </c>
      <c r="GG190" s="233">
        <f t="shared" si="387"/>
        <v>0</v>
      </c>
      <c r="GH190" s="233">
        <f t="shared" si="388"/>
        <v>0</v>
      </c>
      <c r="GI190" s="233">
        <f t="shared" si="389"/>
        <v>0</v>
      </c>
      <c r="GJ190" s="233">
        <f t="shared" si="390"/>
        <v>0</v>
      </c>
      <c r="GL190" s="139" t="str">
        <f t="shared" si="473"/>
        <v>EOM 12x≤12.5G XCVR - CXP</v>
      </c>
      <c r="GM190" s="310">
        <f t="shared" si="391"/>
        <v>0</v>
      </c>
      <c r="GN190" s="310">
        <f t="shared" si="392"/>
        <v>0</v>
      </c>
      <c r="GO190" s="310">
        <f t="shared" si="393"/>
        <v>0</v>
      </c>
      <c r="GP190" s="310">
        <f t="shared" si="394"/>
        <v>0</v>
      </c>
      <c r="GQ190" s="310">
        <f t="shared" si="395"/>
        <v>0</v>
      </c>
      <c r="GR190" s="310">
        <f t="shared" si="396"/>
        <v>0</v>
      </c>
      <c r="GS190" s="310">
        <f t="shared" si="397"/>
        <v>0</v>
      </c>
      <c r="GT190" s="310">
        <f t="shared" si="398"/>
        <v>0</v>
      </c>
      <c r="GU190" s="310">
        <f t="shared" si="399"/>
        <v>0</v>
      </c>
      <c r="GV190" s="310">
        <f t="shared" si="400"/>
        <v>0</v>
      </c>
      <c r="GW190" s="310">
        <f t="shared" si="401"/>
        <v>0</v>
      </c>
      <c r="GY190" s="139" t="str">
        <f t="shared" si="402"/>
        <v>EOM 12x≤12.5G XCVR - CXP</v>
      </c>
      <c r="GZ190" s="310">
        <f>IF(EZ190=0,"",($HE$5*10^-6*'AOC-LPO-CPO'!P225*'Lenses &amp; detectors'!EZ190))</f>
        <v>0.30472182750000021</v>
      </c>
      <c r="HA190" s="310">
        <f>IF(FA190=0,"",($HE$5*10^-6*'AOC-LPO-CPO'!Q225*'Lenses &amp; detectors'!FA190))</f>
        <v>0.25224360000000007</v>
      </c>
      <c r="HB190" s="310" t="str">
        <f>IF(FB190=0,"",($HE$5*10^-6*'AOC-LPO-CPO'!R225*'Lenses &amp; detectors'!FB190))</f>
        <v/>
      </c>
      <c r="HC190" s="310" t="str">
        <f>IF(FC190=0,"",($HE$5*10^-6*'AOC-LPO-CPO'!S225*'Lenses &amp; detectors'!FC190))</f>
        <v/>
      </c>
      <c r="HD190" s="310" t="str">
        <f>IF(FD190=0,"",($HE$5*10^-6*'AOC-LPO-CPO'!T225*'Lenses &amp; detectors'!FD190))</f>
        <v/>
      </c>
      <c r="HE190" s="310" t="str">
        <f>IF(FE190=0,"",($HE$5*10^-6*'AOC-LPO-CPO'!U225*'Lenses &amp; detectors'!FE190))</f>
        <v/>
      </c>
      <c r="HF190" s="310" t="str">
        <f>IF(FF190=0,"",($HE$5*10^-6*'AOC-LPO-CPO'!V225*'Lenses &amp; detectors'!FF190))</f>
        <v/>
      </c>
      <c r="HG190" s="310" t="str">
        <f>IF(FG190=0,"",($HE$5*10^-6*'AOC-LPO-CPO'!W225*'Lenses &amp; detectors'!FG190))</f>
        <v/>
      </c>
      <c r="HH190" s="310" t="str">
        <f>IF(FH190=0,"",($HE$5*10^-6*'AOC-LPO-CPO'!X225*'Lenses &amp; detectors'!FH190))</f>
        <v/>
      </c>
      <c r="HI190" s="310" t="str">
        <f>IF(FI190=0,"",($HE$5*10^-6*'AOC-LPO-CPO'!Y225*'Lenses &amp; detectors'!FI190))</f>
        <v/>
      </c>
      <c r="HJ190" s="310" t="str">
        <f>IF(FJ190=0,"",($HE$5*10^-6*'AOC-LPO-CPO'!Z225*'Lenses &amp; detectors'!FJ190))</f>
        <v/>
      </c>
      <c r="HL190" s="139" t="str">
        <f t="shared" si="403"/>
        <v>EOM 12x≤12.5G XCVR - CXP</v>
      </c>
      <c r="HM190" s="233" t="str">
        <f t="shared" si="404"/>
        <v/>
      </c>
      <c r="HN190" s="233" t="str">
        <f t="shared" si="405"/>
        <v/>
      </c>
      <c r="HO190" s="233" t="str">
        <f t="shared" si="406"/>
        <v/>
      </c>
      <c r="HP190" s="233" t="str">
        <f t="shared" si="407"/>
        <v/>
      </c>
      <c r="HQ190" s="233" t="str">
        <f t="shared" si="408"/>
        <v/>
      </c>
      <c r="HR190" s="233" t="str">
        <f t="shared" si="409"/>
        <v/>
      </c>
      <c r="HS190" s="233" t="str">
        <f t="shared" si="410"/>
        <v/>
      </c>
      <c r="HT190" s="233" t="str">
        <f t="shared" si="411"/>
        <v/>
      </c>
      <c r="HU190" s="233" t="str">
        <f t="shared" si="412"/>
        <v/>
      </c>
      <c r="HV190" s="233" t="str">
        <f t="shared" si="413"/>
        <v/>
      </c>
      <c r="HW190" s="233" t="str">
        <f t="shared" si="414"/>
        <v/>
      </c>
      <c r="HY190" s="139" t="str">
        <f t="shared" si="415"/>
        <v>EOM 12x≤12.5G XCVR - CXP</v>
      </c>
      <c r="HZ190" s="233">
        <f t="shared" si="416"/>
        <v>0.5</v>
      </c>
      <c r="IA190" s="233">
        <f t="shared" si="417"/>
        <v>0.5</v>
      </c>
      <c r="IB190" s="233" t="str">
        <f t="shared" si="418"/>
        <v/>
      </c>
      <c r="IC190" s="233" t="str">
        <f t="shared" si="419"/>
        <v/>
      </c>
      <c r="ID190" s="233" t="str">
        <f t="shared" si="420"/>
        <v/>
      </c>
      <c r="IE190" s="233" t="str">
        <f t="shared" si="421"/>
        <v/>
      </c>
      <c r="IF190" s="233" t="str">
        <f t="shared" si="422"/>
        <v/>
      </c>
      <c r="IG190" s="233" t="str">
        <f t="shared" si="423"/>
        <v/>
      </c>
      <c r="IH190" s="233" t="str">
        <f t="shared" si="424"/>
        <v/>
      </c>
      <c r="II190" s="233" t="str">
        <f t="shared" si="425"/>
        <v/>
      </c>
      <c r="IJ190" s="233" t="str">
        <f t="shared" si="426"/>
        <v/>
      </c>
      <c r="IL190" s="139" t="str">
        <f t="shared" si="427"/>
        <v>EOM 12x≤12.5G XCVR - CXP</v>
      </c>
      <c r="IM190" s="233" t="str">
        <f t="shared" si="428"/>
        <v/>
      </c>
      <c r="IN190" s="233" t="str">
        <f t="shared" si="429"/>
        <v/>
      </c>
      <c r="IO190" s="233" t="str">
        <f t="shared" si="430"/>
        <v/>
      </c>
      <c r="IP190" s="233" t="str">
        <f t="shared" si="431"/>
        <v/>
      </c>
      <c r="IQ190" s="233" t="str">
        <f t="shared" si="432"/>
        <v/>
      </c>
      <c r="IR190" s="233" t="str">
        <f t="shared" si="433"/>
        <v/>
      </c>
      <c r="IS190" s="233" t="str">
        <f t="shared" si="434"/>
        <v/>
      </c>
      <c r="IT190" s="233" t="str">
        <f t="shared" si="435"/>
        <v/>
      </c>
      <c r="IU190" s="233" t="str">
        <f t="shared" si="436"/>
        <v/>
      </c>
      <c r="IV190" s="233" t="str">
        <f t="shared" si="437"/>
        <v/>
      </c>
      <c r="IW190" s="233" t="str">
        <f t="shared" si="438"/>
        <v/>
      </c>
      <c r="IY190" s="139" t="str">
        <f t="shared" si="439"/>
        <v>EOM 12x≤12.5G XCVR - CXP</v>
      </c>
      <c r="IZ190" s="233">
        <f t="shared" si="440"/>
        <v>21.280943327047993</v>
      </c>
      <c r="JA190" s="233">
        <f t="shared" si="441"/>
        <v>16.115742397137751</v>
      </c>
      <c r="JB190" s="233" t="str">
        <f t="shared" si="442"/>
        <v/>
      </c>
      <c r="JC190" s="233" t="str">
        <f t="shared" si="443"/>
        <v/>
      </c>
      <c r="JD190" s="233" t="str">
        <f t="shared" si="444"/>
        <v/>
      </c>
      <c r="JE190" s="233" t="str">
        <f t="shared" si="445"/>
        <v/>
      </c>
      <c r="JF190" s="233" t="str">
        <f t="shared" si="446"/>
        <v/>
      </c>
      <c r="JG190" s="233" t="str">
        <f t="shared" si="447"/>
        <v/>
      </c>
      <c r="JH190" s="233" t="str">
        <f t="shared" si="448"/>
        <v/>
      </c>
      <c r="JI190" s="233" t="str">
        <f t="shared" si="449"/>
        <v/>
      </c>
      <c r="JJ190" s="233" t="str">
        <f t="shared" si="450"/>
        <v/>
      </c>
    </row>
    <row r="191" spans="1:270">
      <c r="A191" s="218" t="s">
        <v>69</v>
      </c>
      <c r="B191" s="139" t="str">
        <f>'DML EML split'!B191</f>
        <v>AOC 4x12-14G QSFP+</v>
      </c>
      <c r="C191" s="210">
        <f>'AOC-LPO-CPO'!C84</f>
        <v>0</v>
      </c>
      <c r="D191" s="210">
        <f>'AOC-LPO-CPO'!D84</f>
        <v>0</v>
      </c>
      <c r="E191" s="210">
        <f>'AOC-LPO-CPO'!E84</f>
        <v>0</v>
      </c>
      <c r="F191" s="210">
        <f>'AOC-LPO-CPO'!F84</f>
        <v>0</v>
      </c>
      <c r="G191" s="210">
        <f>'AOC-LPO-CPO'!G84</f>
        <v>0</v>
      </c>
      <c r="H191" s="210">
        <f>'AOC-LPO-CPO'!H84</f>
        <v>0</v>
      </c>
      <c r="I191" s="210">
        <f>'AOC-LPO-CPO'!I84</f>
        <v>0</v>
      </c>
      <c r="J191" s="210">
        <f>'AOC-LPO-CPO'!J84</f>
        <v>0</v>
      </c>
      <c r="K191" s="210">
        <f>'AOC-LPO-CPO'!K84</f>
        <v>0</v>
      </c>
      <c r="L191" s="210">
        <f>'AOC-LPO-CPO'!L84</f>
        <v>0</v>
      </c>
      <c r="M191" s="210">
        <f>'AOC-LPO-CPO'!M84</f>
        <v>0</v>
      </c>
      <c r="O191" s="139" t="str">
        <f t="shared" si="329"/>
        <v>AOC 4x12-14G QSFP+</v>
      </c>
      <c r="P191" s="210">
        <f>'AOC-LPO-CPO'!C119</f>
        <v>0</v>
      </c>
      <c r="Q191" s="210">
        <f>'AOC-LPO-CPO'!D119</f>
        <v>0</v>
      </c>
      <c r="R191" s="210">
        <f>'AOC-LPO-CPO'!E119</f>
        <v>0</v>
      </c>
      <c r="S191" s="210">
        <f>'AOC-LPO-CPO'!F119</f>
        <v>0</v>
      </c>
      <c r="T191" s="210">
        <f>'AOC-LPO-CPO'!G119</f>
        <v>0</v>
      </c>
      <c r="U191" s="210">
        <f>'AOC-LPO-CPO'!H119</f>
        <v>0</v>
      </c>
      <c r="V191" s="210">
        <f>'AOC-LPO-CPO'!I119</f>
        <v>0</v>
      </c>
      <c r="W191" s="210">
        <f>'AOC-LPO-CPO'!J119</f>
        <v>0</v>
      </c>
      <c r="X191" s="210">
        <f>'AOC-LPO-CPO'!K119</f>
        <v>0</v>
      </c>
      <c r="Y191" s="210">
        <f>'AOC-LPO-CPO'!L119</f>
        <v>0</v>
      </c>
      <c r="Z191" s="210">
        <f>'AOC-LPO-CPO'!M119</f>
        <v>0</v>
      </c>
      <c r="AB191" s="139" t="str">
        <f t="shared" si="330"/>
        <v>AOC 4x12-14G QSFP+</v>
      </c>
      <c r="AC191" s="210">
        <f>'AOC-LPO-CPO'!C49</f>
        <v>15841.6</v>
      </c>
      <c r="AD191" s="210">
        <f>'AOC-LPO-CPO'!D49</f>
        <v>7055.4000000000005</v>
      </c>
      <c r="AE191" s="210">
        <f>'AOC-LPO-CPO'!E49</f>
        <v>0</v>
      </c>
      <c r="AF191" s="210">
        <f>'AOC-LPO-CPO'!F49</f>
        <v>0</v>
      </c>
      <c r="AG191" s="210">
        <f>'AOC-LPO-CPO'!G49</f>
        <v>0</v>
      </c>
      <c r="AH191" s="210">
        <f>'AOC-LPO-CPO'!H49</f>
        <v>0</v>
      </c>
      <c r="AI191" s="210">
        <f>'AOC-LPO-CPO'!I49</f>
        <v>0</v>
      </c>
      <c r="AJ191" s="210">
        <f>'AOC-LPO-CPO'!J49</f>
        <v>0</v>
      </c>
      <c r="AK191" s="210">
        <f>'AOC-LPO-CPO'!K49</f>
        <v>0</v>
      </c>
      <c r="AL191" s="210">
        <f>'AOC-LPO-CPO'!L49</f>
        <v>0</v>
      </c>
      <c r="AM191" s="210">
        <f>'AOC-LPO-CPO'!M49</f>
        <v>0</v>
      </c>
      <c r="AO191" s="139" t="str">
        <f t="shared" si="331"/>
        <v>AOC 4x12-14G QSFP+</v>
      </c>
      <c r="AP191" s="210">
        <f>'AOC-LPO-CPO'!C154</f>
        <v>0</v>
      </c>
      <c r="AQ191" s="210">
        <f>'AOC-LPO-CPO'!D154</f>
        <v>0</v>
      </c>
      <c r="AR191" s="210">
        <f>'AOC-LPO-CPO'!E154</f>
        <v>0</v>
      </c>
      <c r="AS191" s="210">
        <f>'AOC-LPO-CPO'!F154</f>
        <v>0</v>
      </c>
      <c r="AT191" s="210">
        <f>'AOC-LPO-CPO'!G154</f>
        <v>0</v>
      </c>
      <c r="AU191" s="210">
        <f>'AOC-LPO-CPO'!H154</f>
        <v>0</v>
      </c>
      <c r="AV191" s="210">
        <f>'AOC-LPO-CPO'!I154</f>
        <v>0</v>
      </c>
      <c r="AW191" s="210">
        <f>'AOC-LPO-CPO'!J154</f>
        <v>0</v>
      </c>
      <c r="AX191" s="210">
        <f>'AOC-LPO-CPO'!K154</f>
        <v>0</v>
      </c>
      <c r="AY191" s="210">
        <f>'AOC-LPO-CPO'!L154</f>
        <v>0</v>
      </c>
      <c r="AZ191" s="210">
        <f>'AOC-LPO-CPO'!M154</f>
        <v>0</v>
      </c>
      <c r="BB191" s="139" t="str">
        <f t="shared" si="332"/>
        <v>AOC 4x12-14G QSFP+</v>
      </c>
      <c r="BC191" s="210">
        <f>'AOC-LPO-CPO'!C189</f>
        <v>63366.400000000001</v>
      </c>
      <c r="BD191" s="210">
        <f>'AOC-LPO-CPO'!D189</f>
        <v>28221.599999999999</v>
      </c>
      <c r="BE191" s="210">
        <f>'AOC-LPO-CPO'!E189</f>
        <v>0</v>
      </c>
      <c r="BF191" s="210">
        <f>'AOC-LPO-CPO'!F189</f>
        <v>0</v>
      </c>
      <c r="BG191" s="210">
        <f>'AOC-LPO-CPO'!G189</f>
        <v>0</v>
      </c>
      <c r="BH191" s="210">
        <f>'AOC-LPO-CPO'!H189</f>
        <v>0</v>
      </c>
      <c r="BI191" s="210">
        <f>'AOC-LPO-CPO'!I189</f>
        <v>0</v>
      </c>
      <c r="BJ191" s="210">
        <f>'AOC-LPO-CPO'!J189</f>
        <v>0</v>
      </c>
      <c r="BK191" s="210">
        <f>'AOC-LPO-CPO'!K189</f>
        <v>0</v>
      </c>
      <c r="BL191" s="210">
        <f>'AOC-LPO-CPO'!L189</f>
        <v>0</v>
      </c>
      <c r="BM191" s="210">
        <f>'AOC-LPO-CPO'!M189</f>
        <v>0</v>
      </c>
      <c r="BO191" s="139" t="str">
        <f t="shared" si="333"/>
        <v>AOC 4x12-14G QSFP+</v>
      </c>
      <c r="BP191" s="272"/>
      <c r="BQ191" s="272"/>
      <c r="BR191" s="272"/>
      <c r="BS191" s="272"/>
      <c r="BT191" s="272"/>
      <c r="BU191" s="272"/>
      <c r="BV191" s="272"/>
      <c r="BW191" s="272"/>
      <c r="BX191" s="272"/>
      <c r="BY191" s="272"/>
      <c r="BZ191" s="272"/>
      <c r="CB191" s="139" t="str">
        <f t="shared" si="334"/>
        <v>AOC 4x12-14G QSFP+</v>
      </c>
      <c r="CC191" s="272"/>
      <c r="CD191" s="272"/>
      <c r="CE191" s="272"/>
      <c r="CF191" s="272"/>
      <c r="CG191" s="272"/>
      <c r="CH191" s="272"/>
      <c r="CI191" s="272"/>
      <c r="CJ191" s="272"/>
      <c r="CK191" s="272"/>
      <c r="CL191" s="272"/>
      <c r="CM191" s="272"/>
      <c r="CN191" s="214"/>
      <c r="CP191" s="270"/>
      <c r="CQ191" s="270"/>
      <c r="CR191" s="301"/>
      <c r="CS191" s="295"/>
      <c r="CT191" s="270"/>
      <c r="CU191" s="301"/>
      <c r="CV191" s="293">
        <v>0</v>
      </c>
      <c r="CW191" s="293">
        <v>2</v>
      </c>
      <c r="CX191" s="279">
        <v>1</v>
      </c>
      <c r="CY191" s="284"/>
      <c r="CZ191" s="270"/>
      <c r="DA191" s="278"/>
      <c r="DB191" s="285">
        <v>2</v>
      </c>
      <c r="DC191" s="265">
        <v>0</v>
      </c>
      <c r="DD191" s="300">
        <v>1</v>
      </c>
      <c r="DE191" s="295"/>
      <c r="DF191" s="270"/>
      <c r="DG191" s="278"/>
      <c r="DH191" s="284"/>
      <c r="DI191" s="270"/>
      <c r="DJ191" s="270"/>
      <c r="DL191" s="139" t="str">
        <f t="shared" si="468"/>
        <v>AOC 4x12-14G QSFP+</v>
      </c>
      <c r="DM191" s="210">
        <f t="shared" si="335"/>
        <v>0</v>
      </c>
      <c r="DN191" s="210">
        <f t="shared" si="336"/>
        <v>0</v>
      </c>
      <c r="DO191" s="210">
        <f t="shared" si="337"/>
        <v>0</v>
      </c>
      <c r="DP191" s="210">
        <f t="shared" si="338"/>
        <v>0</v>
      </c>
      <c r="DQ191" s="210">
        <f t="shared" si="339"/>
        <v>0</v>
      </c>
      <c r="DR191" s="210">
        <f t="shared" si="340"/>
        <v>0</v>
      </c>
      <c r="DS191" s="210">
        <f t="shared" si="341"/>
        <v>0</v>
      </c>
      <c r="DT191" s="210">
        <f t="shared" si="342"/>
        <v>0</v>
      </c>
      <c r="DU191" s="210">
        <f t="shared" si="343"/>
        <v>0</v>
      </c>
      <c r="DV191" s="210">
        <f t="shared" si="344"/>
        <v>0</v>
      </c>
      <c r="DW191" s="210">
        <f t="shared" si="345"/>
        <v>0</v>
      </c>
      <c r="DY191" s="139" t="str">
        <f t="shared" si="469"/>
        <v>AOC 4x12-14G QSFP+</v>
      </c>
      <c r="DZ191" s="210">
        <f t="shared" si="346"/>
        <v>126732.8</v>
      </c>
      <c r="EA191" s="210">
        <f t="shared" si="347"/>
        <v>56443.199999999997</v>
      </c>
      <c r="EB191" s="210">
        <f t="shared" si="348"/>
        <v>0</v>
      </c>
      <c r="EC191" s="210">
        <f t="shared" si="349"/>
        <v>0</v>
      </c>
      <c r="ED191" s="210">
        <f t="shared" si="350"/>
        <v>0</v>
      </c>
      <c r="EE191" s="210">
        <f t="shared" si="351"/>
        <v>0</v>
      </c>
      <c r="EF191" s="210">
        <f t="shared" si="352"/>
        <v>0</v>
      </c>
      <c r="EG191" s="210">
        <f t="shared" si="353"/>
        <v>0</v>
      </c>
      <c r="EH191" s="210">
        <f t="shared" si="354"/>
        <v>0</v>
      </c>
      <c r="EI191" s="210">
        <f t="shared" si="355"/>
        <v>0</v>
      </c>
      <c r="EJ191" s="210">
        <f t="shared" si="356"/>
        <v>0</v>
      </c>
      <c r="EL191" s="139" t="str">
        <f t="shared" si="470"/>
        <v>AOC 4x12-14G QSFP+</v>
      </c>
      <c r="EM191" s="210">
        <f t="shared" si="357"/>
        <v>31683.200000000001</v>
      </c>
      <c r="EN191" s="210">
        <f t="shared" si="358"/>
        <v>14110.800000000001</v>
      </c>
      <c r="EO191" s="210">
        <f t="shared" si="359"/>
        <v>0</v>
      </c>
      <c r="EP191" s="210">
        <f t="shared" si="360"/>
        <v>0</v>
      </c>
      <c r="EQ191" s="210">
        <f t="shared" si="361"/>
        <v>0</v>
      </c>
      <c r="ER191" s="210">
        <f t="shared" si="362"/>
        <v>0</v>
      </c>
      <c r="ES191" s="210">
        <f t="shared" si="363"/>
        <v>0</v>
      </c>
      <c r="ET191" s="210">
        <f t="shared" si="364"/>
        <v>0</v>
      </c>
      <c r="EU191" s="210">
        <f t="shared" si="365"/>
        <v>0</v>
      </c>
      <c r="EV191" s="210">
        <f t="shared" si="366"/>
        <v>0</v>
      </c>
      <c r="EW191" s="210">
        <f t="shared" si="367"/>
        <v>0</v>
      </c>
      <c r="EY191" s="139" t="str">
        <f t="shared" si="368"/>
        <v>AOC 4x12-14G QSFP+</v>
      </c>
      <c r="EZ191" s="210">
        <f t="shared" si="457"/>
        <v>79208</v>
      </c>
      <c r="FA191" s="210">
        <f t="shared" si="458"/>
        <v>35277</v>
      </c>
      <c r="FB191" s="210">
        <f t="shared" si="459"/>
        <v>0</v>
      </c>
      <c r="FC191" s="210">
        <f t="shared" si="460"/>
        <v>0</v>
      </c>
      <c r="FD191" s="210">
        <f t="shared" si="461"/>
        <v>0</v>
      </c>
      <c r="FE191" s="210">
        <f t="shared" si="462"/>
        <v>0</v>
      </c>
      <c r="FF191" s="210">
        <f t="shared" si="463"/>
        <v>0</v>
      </c>
      <c r="FG191" s="210">
        <f t="shared" si="464"/>
        <v>0</v>
      </c>
      <c r="FH191" s="210">
        <f t="shared" si="465"/>
        <v>0</v>
      </c>
      <c r="FI191" s="210">
        <f t="shared" si="466"/>
        <v>0</v>
      </c>
      <c r="FJ191" s="210">
        <f t="shared" si="467"/>
        <v>0</v>
      </c>
      <c r="FL191" s="139" t="str">
        <f t="shared" si="471"/>
        <v>AOC 4x12-14G QSFP+</v>
      </c>
      <c r="FM191" s="233">
        <f t="shared" si="369"/>
        <v>0</v>
      </c>
      <c r="FN191" s="233">
        <f t="shared" si="370"/>
        <v>0</v>
      </c>
      <c r="FO191" s="233">
        <f t="shared" si="371"/>
        <v>0</v>
      </c>
      <c r="FP191" s="233">
        <f t="shared" si="372"/>
        <v>0</v>
      </c>
      <c r="FQ191" s="233">
        <f t="shared" si="373"/>
        <v>0</v>
      </c>
      <c r="FR191" s="233">
        <f t="shared" si="374"/>
        <v>0</v>
      </c>
      <c r="FS191" s="233">
        <f t="shared" si="375"/>
        <v>0</v>
      </c>
      <c r="FT191" s="233">
        <f t="shared" si="376"/>
        <v>0</v>
      </c>
      <c r="FU191" s="233">
        <f t="shared" si="377"/>
        <v>0</v>
      </c>
      <c r="FV191" s="233">
        <f t="shared" si="378"/>
        <v>0</v>
      </c>
      <c r="FW191" s="233">
        <f t="shared" si="379"/>
        <v>0</v>
      </c>
      <c r="FY191" s="139" t="str">
        <f t="shared" si="472"/>
        <v>AOC 4x12-14G QSFP+</v>
      </c>
      <c r="FZ191" s="233">
        <f t="shared" si="380"/>
        <v>6.3366400000000003E-2</v>
      </c>
      <c r="GA191" s="233">
        <f t="shared" si="381"/>
        <v>2.8221599999999999E-2</v>
      </c>
      <c r="GB191" s="233">
        <f t="shared" si="382"/>
        <v>0</v>
      </c>
      <c r="GC191" s="233">
        <f t="shared" si="383"/>
        <v>0</v>
      </c>
      <c r="GD191" s="233">
        <f t="shared" si="384"/>
        <v>0</v>
      </c>
      <c r="GE191" s="233">
        <f t="shared" si="385"/>
        <v>0</v>
      </c>
      <c r="GF191" s="233">
        <f t="shared" si="386"/>
        <v>0</v>
      </c>
      <c r="GG191" s="233">
        <f t="shared" si="387"/>
        <v>0</v>
      </c>
      <c r="GH191" s="233">
        <f t="shared" si="388"/>
        <v>0</v>
      </c>
      <c r="GI191" s="233">
        <f t="shared" si="389"/>
        <v>0</v>
      </c>
      <c r="GJ191" s="233">
        <f t="shared" si="390"/>
        <v>0</v>
      </c>
      <c r="GL191" s="139" t="str">
        <f t="shared" si="473"/>
        <v>AOC 4x12-14G QSFP+</v>
      </c>
      <c r="GM191" s="310">
        <f t="shared" si="391"/>
        <v>0.158416</v>
      </c>
      <c r="GN191" s="310">
        <f t="shared" si="392"/>
        <v>7.0554000000000006E-2</v>
      </c>
      <c r="GO191" s="310">
        <f t="shared" si="393"/>
        <v>0</v>
      </c>
      <c r="GP191" s="310">
        <f t="shared" si="394"/>
        <v>0</v>
      </c>
      <c r="GQ191" s="310">
        <f t="shared" si="395"/>
        <v>0</v>
      </c>
      <c r="GR191" s="310">
        <f t="shared" si="396"/>
        <v>0</v>
      </c>
      <c r="GS191" s="310">
        <f t="shared" si="397"/>
        <v>0</v>
      </c>
      <c r="GT191" s="310">
        <f t="shared" si="398"/>
        <v>0</v>
      </c>
      <c r="GU191" s="310">
        <f t="shared" si="399"/>
        <v>0</v>
      </c>
      <c r="GV191" s="310">
        <f t="shared" si="400"/>
        <v>0</v>
      </c>
      <c r="GW191" s="310">
        <f t="shared" si="401"/>
        <v>0</v>
      </c>
      <c r="GY191" s="139" t="str">
        <f t="shared" si="402"/>
        <v>AOC 4x12-14G QSFP+</v>
      </c>
      <c r="GZ191" s="310">
        <f>IF(EZ191=0,"",($HE$5*10^-6*'AOC-LPO-CPO'!P226*'Lenses &amp; detectors'!EZ191))</f>
        <v>0.67181068044394188</v>
      </c>
      <c r="HA191" s="310">
        <f>IF(FA191=0,"",($HE$5*10^-6*'AOC-LPO-CPO'!Q226*'Lenses &amp; detectors'!FA191))</f>
        <v>0.19516142986018639</v>
      </c>
      <c r="HB191" s="310" t="str">
        <f>IF(FB191=0,"",($HE$5*10^-6*'AOC-LPO-CPO'!R226*'Lenses &amp; detectors'!FB191))</f>
        <v/>
      </c>
      <c r="HC191" s="310" t="str">
        <f>IF(FC191=0,"",($HE$5*10^-6*'AOC-LPO-CPO'!S226*'Lenses &amp; detectors'!FC191))</f>
        <v/>
      </c>
      <c r="HD191" s="310" t="str">
        <f>IF(FD191=0,"",($HE$5*10^-6*'AOC-LPO-CPO'!T226*'Lenses &amp; detectors'!FD191))</f>
        <v/>
      </c>
      <c r="HE191" s="310" t="str">
        <f>IF(FE191=0,"",($HE$5*10^-6*'AOC-LPO-CPO'!U226*'Lenses &amp; detectors'!FE191))</f>
        <v/>
      </c>
      <c r="HF191" s="310" t="str">
        <f>IF(FF191=0,"",($HE$5*10^-6*'AOC-LPO-CPO'!V226*'Lenses &amp; detectors'!FF191))</f>
        <v/>
      </c>
      <c r="HG191" s="310" t="str">
        <f>IF(FG191=0,"",($HE$5*10^-6*'AOC-LPO-CPO'!W226*'Lenses &amp; detectors'!FG191))</f>
        <v/>
      </c>
      <c r="HH191" s="310" t="str">
        <f>IF(FH191=0,"",($HE$5*10^-6*'AOC-LPO-CPO'!X226*'Lenses &amp; detectors'!FH191))</f>
        <v/>
      </c>
      <c r="HI191" s="310" t="str">
        <f>IF(FI191=0,"",($HE$5*10^-6*'AOC-LPO-CPO'!Y226*'Lenses &amp; detectors'!FI191))</f>
        <v/>
      </c>
      <c r="HJ191" s="310" t="str">
        <f>IF(FJ191=0,"",($HE$5*10^-6*'AOC-LPO-CPO'!Z226*'Lenses &amp; detectors'!FJ191))</f>
        <v/>
      </c>
      <c r="HL191" s="139" t="str">
        <f t="shared" si="403"/>
        <v>AOC 4x12-14G QSFP+</v>
      </c>
      <c r="HM191" s="233" t="str">
        <f t="shared" si="404"/>
        <v/>
      </c>
      <c r="HN191" s="233" t="str">
        <f t="shared" si="405"/>
        <v/>
      </c>
      <c r="HO191" s="233" t="str">
        <f t="shared" si="406"/>
        <v/>
      </c>
      <c r="HP191" s="233" t="str">
        <f t="shared" si="407"/>
        <v/>
      </c>
      <c r="HQ191" s="233" t="str">
        <f t="shared" si="408"/>
        <v/>
      </c>
      <c r="HR191" s="233" t="str">
        <f t="shared" si="409"/>
        <v/>
      </c>
      <c r="HS191" s="233" t="str">
        <f t="shared" si="410"/>
        <v/>
      </c>
      <c r="HT191" s="233" t="str">
        <f t="shared" si="411"/>
        <v/>
      </c>
      <c r="HU191" s="233" t="str">
        <f t="shared" si="412"/>
        <v/>
      </c>
      <c r="HV191" s="233" t="str">
        <f t="shared" si="413"/>
        <v/>
      </c>
      <c r="HW191" s="233" t="str">
        <f t="shared" si="414"/>
        <v/>
      </c>
      <c r="HY191" s="139" t="str">
        <f t="shared" si="415"/>
        <v>AOC 4x12-14G QSFP+</v>
      </c>
      <c r="HZ191" s="233">
        <f t="shared" si="416"/>
        <v>0.5</v>
      </c>
      <c r="IA191" s="233">
        <f t="shared" si="417"/>
        <v>0.5</v>
      </c>
      <c r="IB191" s="233" t="str">
        <f t="shared" si="418"/>
        <v/>
      </c>
      <c r="IC191" s="233" t="str">
        <f t="shared" si="419"/>
        <v/>
      </c>
      <c r="ID191" s="233" t="str">
        <f t="shared" si="420"/>
        <v/>
      </c>
      <c r="IE191" s="233" t="str">
        <f t="shared" si="421"/>
        <v/>
      </c>
      <c r="IF191" s="233" t="str">
        <f t="shared" si="422"/>
        <v/>
      </c>
      <c r="IG191" s="233" t="str">
        <f t="shared" si="423"/>
        <v/>
      </c>
      <c r="IH191" s="233" t="str">
        <f t="shared" si="424"/>
        <v/>
      </c>
      <c r="II191" s="233" t="str">
        <f t="shared" si="425"/>
        <v/>
      </c>
      <c r="IJ191" s="233" t="str">
        <f t="shared" si="426"/>
        <v/>
      </c>
      <c r="IL191" s="139" t="str">
        <f t="shared" si="427"/>
        <v>AOC 4x12-14G QSFP+</v>
      </c>
      <c r="IM191" s="233">
        <f t="shared" si="428"/>
        <v>5</v>
      </c>
      <c r="IN191" s="233">
        <f t="shared" si="429"/>
        <v>5</v>
      </c>
      <c r="IO191" s="233" t="str">
        <f t="shared" si="430"/>
        <v/>
      </c>
      <c r="IP191" s="233" t="str">
        <f t="shared" si="431"/>
        <v/>
      </c>
      <c r="IQ191" s="233" t="str">
        <f t="shared" si="432"/>
        <v/>
      </c>
      <c r="IR191" s="233" t="str">
        <f t="shared" si="433"/>
        <v/>
      </c>
      <c r="IS191" s="233" t="str">
        <f t="shared" si="434"/>
        <v/>
      </c>
      <c r="IT191" s="233" t="str">
        <f t="shared" si="435"/>
        <v/>
      </c>
      <c r="IU191" s="233" t="str">
        <f t="shared" si="436"/>
        <v/>
      </c>
      <c r="IV191" s="233" t="str">
        <f t="shared" si="437"/>
        <v/>
      </c>
      <c r="IW191" s="233" t="str">
        <f t="shared" si="438"/>
        <v/>
      </c>
      <c r="IY191" s="139" t="str">
        <f t="shared" si="439"/>
        <v>AOC 4x12-14G QSFP+</v>
      </c>
      <c r="IZ191" s="233">
        <f t="shared" si="440"/>
        <v>8.4816013590034061</v>
      </c>
      <c r="JA191" s="233">
        <f t="shared" si="441"/>
        <v>5.5322569906790937</v>
      </c>
      <c r="JB191" s="233" t="str">
        <f t="shared" si="442"/>
        <v/>
      </c>
      <c r="JC191" s="233" t="str">
        <f t="shared" si="443"/>
        <v/>
      </c>
      <c r="JD191" s="233" t="str">
        <f t="shared" si="444"/>
        <v/>
      </c>
      <c r="JE191" s="233" t="str">
        <f t="shared" si="445"/>
        <v/>
      </c>
      <c r="JF191" s="233" t="str">
        <f t="shared" si="446"/>
        <v/>
      </c>
      <c r="JG191" s="233" t="str">
        <f t="shared" si="447"/>
        <v/>
      </c>
      <c r="JH191" s="233" t="str">
        <f t="shared" si="448"/>
        <v/>
      </c>
      <c r="JI191" s="233" t="str">
        <f t="shared" si="449"/>
        <v/>
      </c>
      <c r="JJ191" s="233" t="str">
        <f t="shared" si="450"/>
        <v/>
      </c>
    </row>
    <row r="192" spans="1:270">
      <c r="A192" s="218" t="s">
        <v>69</v>
      </c>
      <c r="B192" s="139" t="str">
        <f>'DML EML split'!B192</f>
        <v>AOC 4x12G Mini-SAS HD</v>
      </c>
      <c r="C192" s="210">
        <f>'AOC-LPO-CPO'!C85</f>
        <v>0</v>
      </c>
      <c r="D192" s="210">
        <f>'AOC-LPO-CPO'!D85</f>
        <v>0</v>
      </c>
      <c r="E192" s="210">
        <f>'AOC-LPO-CPO'!E85</f>
        <v>0</v>
      </c>
      <c r="F192" s="210">
        <f>'AOC-LPO-CPO'!F85</f>
        <v>0</v>
      </c>
      <c r="G192" s="210">
        <f>'AOC-LPO-CPO'!G85</f>
        <v>0</v>
      </c>
      <c r="H192" s="210">
        <f>'AOC-LPO-CPO'!H85</f>
        <v>0</v>
      </c>
      <c r="I192" s="210">
        <f>'AOC-LPO-CPO'!I85</f>
        <v>0</v>
      </c>
      <c r="J192" s="210">
        <f>'AOC-LPO-CPO'!J85</f>
        <v>0</v>
      </c>
      <c r="K192" s="210">
        <f>'AOC-LPO-CPO'!K85</f>
        <v>0</v>
      </c>
      <c r="L192" s="210">
        <f>'AOC-LPO-CPO'!L85</f>
        <v>0</v>
      </c>
      <c r="M192" s="210">
        <f>'AOC-LPO-CPO'!M85</f>
        <v>0</v>
      </c>
      <c r="O192" s="139" t="str">
        <f t="shared" si="329"/>
        <v>AOC 4x12G Mini-SAS HD</v>
      </c>
      <c r="P192" s="210">
        <f>'AOC-LPO-CPO'!C120</f>
        <v>0</v>
      </c>
      <c r="Q192" s="210">
        <f>'AOC-LPO-CPO'!D120</f>
        <v>0</v>
      </c>
      <c r="R192" s="210">
        <f>'AOC-LPO-CPO'!E120</f>
        <v>0</v>
      </c>
      <c r="S192" s="210">
        <f>'AOC-LPO-CPO'!F120</f>
        <v>0</v>
      </c>
      <c r="T192" s="210">
        <f>'AOC-LPO-CPO'!G120</f>
        <v>0</v>
      </c>
      <c r="U192" s="210">
        <f>'AOC-LPO-CPO'!H120</f>
        <v>0</v>
      </c>
      <c r="V192" s="210">
        <f>'AOC-LPO-CPO'!I120</f>
        <v>0</v>
      </c>
      <c r="W192" s="210">
        <f>'AOC-LPO-CPO'!J120</f>
        <v>0</v>
      </c>
      <c r="X192" s="210">
        <f>'AOC-LPO-CPO'!K120</f>
        <v>0</v>
      </c>
      <c r="Y192" s="210">
        <f>'AOC-LPO-CPO'!L120</f>
        <v>0</v>
      </c>
      <c r="Z192" s="210">
        <f>'AOC-LPO-CPO'!M120</f>
        <v>0</v>
      </c>
      <c r="AB192" s="139" t="str">
        <f t="shared" si="330"/>
        <v>AOC 4x12G Mini-SAS HD</v>
      </c>
      <c r="AC192" s="210">
        <f>'AOC-LPO-CPO'!C50</f>
        <v>0</v>
      </c>
      <c r="AD192" s="210">
        <f>'AOC-LPO-CPO'!D50</f>
        <v>0</v>
      </c>
      <c r="AE192" s="210">
        <f>'AOC-LPO-CPO'!E50</f>
        <v>0</v>
      </c>
      <c r="AF192" s="210">
        <f>'AOC-LPO-CPO'!F50</f>
        <v>0</v>
      </c>
      <c r="AG192" s="210">
        <f>'AOC-LPO-CPO'!G50</f>
        <v>0</v>
      </c>
      <c r="AH192" s="210">
        <f>'AOC-LPO-CPO'!H50</f>
        <v>0</v>
      </c>
      <c r="AI192" s="210">
        <f>'AOC-LPO-CPO'!I50</f>
        <v>0</v>
      </c>
      <c r="AJ192" s="210">
        <f>'AOC-LPO-CPO'!J50</f>
        <v>0</v>
      </c>
      <c r="AK192" s="210">
        <f>'AOC-LPO-CPO'!K50</f>
        <v>0</v>
      </c>
      <c r="AL192" s="210">
        <f>'AOC-LPO-CPO'!L50</f>
        <v>0</v>
      </c>
      <c r="AM192" s="210">
        <f>'AOC-LPO-CPO'!M50</f>
        <v>0</v>
      </c>
      <c r="AO192" s="139" t="str">
        <f t="shared" si="331"/>
        <v>AOC 4x12G Mini-SAS HD</v>
      </c>
      <c r="AP192" s="210">
        <f>'AOC-LPO-CPO'!C155</f>
        <v>0</v>
      </c>
      <c r="AQ192" s="210">
        <f>'AOC-LPO-CPO'!D155</f>
        <v>0</v>
      </c>
      <c r="AR192" s="210">
        <f>'AOC-LPO-CPO'!E155</f>
        <v>0</v>
      </c>
      <c r="AS192" s="210">
        <f>'AOC-LPO-CPO'!F155</f>
        <v>0</v>
      </c>
      <c r="AT192" s="210">
        <f>'AOC-LPO-CPO'!G155</f>
        <v>0</v>
      </c>
      <c r="AU192" s="210">
        <f>'AOC-LPO-CPO'!H155</f>
        <v>0</v>
      </c>
      <c r="AV192" s="210">
        <f>'AOC-LPO-CPO'!I155</f>
        <v>0</v>
      </c>
      <c r="AW192" s="210">
        <f>'AOC-LPO-CPO'!J155</f>
        <v>0</v>
      </c>
      <c r="AX192" s="210">
        <f>'AOC-LPO-CPO'!K155</f>
        <v>0</v>
      </c>
      <c r="AY192" s="210">
        <f>'AOC-LPO-CPO'!L155</f>
        <v>0</v>
      </c>
      <c r="AZ192" s="210">
        <f>'AOC-LPO-CPO'!M155</f>
        <v>0</v>
      </c>
      <c r="BB192" s="139" t="str">
        <f t="shared" si="332"/>
        <v>AOC 4x12G Mini-SAS HD</v>
      </c>
      <c r="BC192" s="210">
        <f>'AOC-LPO-CPO'!C190</f>
        <v>48000</v>
      </c>
      <c r="BD192" s="210">
        <f>'AOC-LPO-CPO'!D190</f>
        <v>37200</v>
      </c>
      <c r="BE192" s="210">
        <f>'AOC-LPO-CPO'!E190</f>
        <v>0</v>
      </c>
      <c r="BF192" s="210">
        <f>'AOC-LPO-CPO'!F190</f>
        <v>0</v>
      </c>
      <c r="BG192" s="210">
        <f>'AOC-LPO-CPO'!G190</f>
        <v>0</v>
      </c>
      <c r="BH192" s="210">
        <f>'AOC-LPO-CPO'!H190</f>
        <v>0</v>
      </c>
      <c r="BI192" s="210">
        <f>'AOC-LPO-CPO'!I190</f>
        <v>0</v>
      </c>
      <c r="BJ192" s="210">
        <f>'AOC-LPO-CPO'!J190</f>
        <v>0</v>
      </c>
      <c r="BK192" s="210">
        <f>'AOC-LPO-CPO'!K190</f>
        <v>0</v>
      </c>
      <c r="BL192" s="210">
        <f>'AOC-LPO-CPO'!L190</f>
        <v>0</v>
      </c>
      <c r="BM192" s="210">
        <f>'AOC-LPO-CPO'!M190</f>
        <v>0</v>
      </c>
      <c r="BO192" s="139" t="str">
        <f t="shared" si="333"/>
        <v>AOC 4x12G Mini-SAS HD</v>
      </c>
      <c r="BP192" s="272"/>
      <c r="BQ192" s="272"/>
      <c r="BR192" s="272"/>
      <c r="BS192" s="272"/>
      <c r="BT192" s="272"/>
      <c r="BU192" s="272"/>
      <c r="BV192" s="272"/>
      <c r="BW192" s="272"/>
      <c r="BX192" s="272"/>
      <c r="BY192" s="272"/>
      <c r="BZ192" s="272"/>
      <c r="CB192" s="139" t="str">
        <f t="shared" si="334"/>
        <v>AOC 4x12G Mini-SAS HD</v>
      </c>
      <c r="CC192" s="272"/>
      <c r="CD192" s="272"/>
      <c r="CE192" s="272"/>
      <c r="CF192" s="272"/>
      <c r="CG192" s="272"/>
      <c r="CH192" s="272"/>
      <c r="CI192" s="272"/>
      <c r="CJ192" s="272"/>
      <c r="CK192" s="272"/>
      <c r="CL192" s="272"/>
      <c r="CM192" s="272"/>
      <c r="CN192" s="214"/>
      <c r="CP192" s="270"/>
      <c r="CQ192" s="270"/>
      <c r="CR192" s="301"/>
      <c r="CS192" s="295"/>
      <c r="CT192" s="270"/>
      <c r="CU192" s="301"/>
      <c r="CV192" s="295"/>
      <c r="CW192" s="295"/>
      <c r="CX192" s="278"/>
      <c r="CY192" s="284"/>
      <c r="CZ192" s="270"/>
      <c r="DA192" s="278"/>
      <c r="DB192" s="285">
        <v>2</v>
      </c>
      <c r="DC192" s="265">
        <v>0</v>
      </c>
      <c r="DD192" s="300">
        <v>1</v>
      </c>
      <c r="DE192" s="295"/>
      <c r="DF192" s="270"/>
      <c r="DG192" s="278"/>
      <c r="DH192" s="284"/>
      <c r="DI192" s="270"/>
      <c r="DJ192" s="270"/>
      <c r="DL192" s="139" t="str">
        <f t="shared" si="468"/>
        <v>AOC 4x12G Mini-SAS HD</v>
      </c>
      <c r="DM192" s="210">
        <f t="shared" si="335"/>
        <v>0</v>
      </c>
      <c r="DN192" s="210">
        <f t="shared" si="336"/>
        <v>0</v>
      </c>
      <c r="DO192" s="210">
        <f t="shared" si="337"/>
        <v>0</v>
      </c>
      <c r="DP192" s="210">
        <f t="shared" si="338"/>
        <v>0</v>
      </c>
      <c r="DQ192" s="210">
        <f t="shared" si="339"/>
        <v>0</v>
      </c>
      <c r="DR192" s="210">
        <f t="shared" si="340"/>
        <v>0</v>
      </c>
      <c r="DS192" s="210">
        <f t="shared" si="341"/>
        <v>0</v>
      </c>
      <c r="DT192" s="210">
        <f t="shared" si="342"/>
        <v>0</v>
      </c>
      <c r="DU192" s="210">
        <f t="shared" si="343"/>
        <v>0</v>
      </c>
      <c r="DV192" s="210">
        <f t="shared" si="344"/>
        <v>0</v>
      </c>
      <c r="DW192" s="210">
        <f t="shared" si="345"/>
        <v>0</v>
      </c>
      <c r="DY192" s="139" t="str">
        <f t="shared" si="469"/>
        <v>AOC 4x12G Mini-SAS HD</v>
      </c>
      <c r="DZ192" s="210">
        <f t="shared" si="346"/>
        <v>96000</v>
      </c>
      <c r="EA192" s="210">
        <f t="shared" si="347"/>
        <v>74400</v>
      </c>
      <c r="EB192" s="210">
        <f t="shared" si="348"/>
        <v>0</v>
      </c>
      <c r="EC192" s="210">
        <f t="shared" si="349"/>
        <v>0</v>
      </c>
      <c r="ED192" s="210">
        <f t="shared" si="350"/>
        <v>0</v>
      </c>
      <c r="EE192" s="210">
        <f t="shared" si="351"/>
        <v>0</v>
      </c>
      <c r="EF192" s="210">
        <f t="shared" si="352"/>
        <v>0</v>
      </c>
      <c r="EG192" s="210">
        <f t="shared" si="353"/>
        <v>0</v>
      </c>
      <c r="EH192" s="210">
        <f t="shared" si="354"/>
        <v>0</v>
      </c>
      <c r="EI192" s="210">
        <f t="shared" si="355"/>
        <v>0</v>
      </c>
      <c r="EJ192" s="210">
        <f t="shared" si="356"/>
        <v>0</v>
      </c>
      <c r="EL192" s="139" t="str">
        <f t="shared" si="470"/>
        <v>AOC 4x12G Mini-SAS HD</v>
      </c>
      <c r="EM192" s="210">
        <f t="shared" si="357"/>
        <v>0</v>
      </c>
      <c r="EN192" s="210">
        <f t="shared" si="358"/>
        <v>0</v>
      </c>
      <c r="EO192" s="210">
        <f t="shared" si="359"/>
        <v>0</v>
      </c>
      <c r="EP192" s="210">
        <f t="shared" si="360"/>
        <v>0</v>
      </c>
      <c r="EQ192" s="210">
        <f t="shared" si="361"/>
        <v>0</v>
      </c>
      <c r="ER192" s="210">
        <f t="shared" si="362"/>
        <v>0</v>
      </c>
      <c r="ES192" s="210">
        <f t="shared" si="363"/>
        <v>0</v>
      </c>
      <c r="ET192" s="210">
        <f t="shared" si="364"/>
        <v>0</v>
      </c>
      <c r="EU192" s="210">
        <f t="shared" si="365"/>
        <v>0</v>
      </c>
      <c r="EV192" s="210">
        <f t="shared" si="366"/>
        <v>0</v>
      </c>
      <c r="EW192" s="210">
        <f t="shared" si="367"/>
        <v>0</v>
      </c>
      <c r="EY192" s="139" t="str">
        <f t="shared" si="368"/>
        <v>AOC 4x12G Mini-SAS HD</v>
      </c>
      <c r="EZ192" s="210">
        <f t="shared" si="457"/>
        <v>48000</v>
      </c>
      <c r="FA192" s="210">
        <f t="shared" si="458"/>
        <v>37200</v>
      </c>
      <c r="FB192" s="210">
        <f t="shared" si="459"/>
        <v>0</v>
      </c>
      <c r="FC192" s="210">
        <f t="shared" si="460"/>
        <v>0</v>
      </c>
      <c r="FD192" s="210">
        <f t="shared" si="461"/>
        <v>0</v>
      </c>
      <c r="FE192" s="210">
        <f t="shared" si="462"/>
        <v>0</v>
      </c>
      <c r="FF192" s="210">
        <f t="shared" si="463"/>
        <v>0</v>
      </c>
      <c r="FG192" s="210">
        <f t="shared" si="464"/>
        <v>0</v>
      </c>
      <c r="FH192" s="210">
        <f t="shared" si="465"/>
        <v>0</v>
      </c>
      <c r="FI192" s="210">
        <f t="shared" si="466"/>
        <v>0</v>
      </c>
      <c r="FJ192" s="210">
        <f t="shared" si="467"/>
        <v>0</v>
      </c>
      <c r="FL192" s="139" t="str">
        <f t="shared" si="471"/>
        <v>AOC 4x12G Mini-SAS HD</v>
      </c>
      <c r="FM192" s="233">
        <f t="shared" si="369"/>
        <v>0</v>
      </c>
      <c r="FN192" s="233">
        <f t="shared" si="370"/>
        <v>0</v>
      </c>
      <c r="FO192" s="233">
        <f t="shared" si="371"/>
        <v>0</v>
      </c>
      <c r="FP192" s="233">
        <f t="shared" si="372"/>
        <v>0</v>
      </c>
      <c r="FQ192" s="233">
        <f t="shared" si="373"/>
        <v>0</v>
      </c>
      <c r="FR192" s="233">
        <f t="shared" si="374"/>
        <v>0</v>
      </c>
      <c r="FS192" s="233">
        <f t="shared" si="375"/>
        <v>0</v>
      </c>
      <c r="FT192" s="233">
        <f t="shared" si="376"/>
        <v>0</v>
      </c>
      <c r="FU192" s="233">
        <f t="shared" si="377"/>
        <v>0</v>
      </c>
      <c r="FV192" s="233">
        <f t="shared" si="378"/>
        <v>0</v>
      </c>
      <c r="FW192" s="233">
        <f t="shared" si="379"/>
        <v>0</v>
      </c>
      <c r="FY192" s="139" t="str">
        <f t="shared" si="472"/>
        <v>AOC 4x12G Mini-SAS HD</v>
      </c>
      <c r="FZ192" s="233">
        <f t="shared" si="380"/>
        <v>4.8000000000000001E-2</v>
      </c>
      <c r="GA192" s="233">
        <f t="shared" si="381"/>
        <v>3.7199999999999997E-2</v>
      </c>
      <c r="GB192" s="233">
        <f t="shared" si="382"/>
        <v>0</v>
      </c>
      <c r="GC192" s="233">
        <f t="shared" si="383"/>
        <v>0</v>
      </c>
      <c r="GD192" s="233">
        <f t="shared" si="384"/>
        <v>0</v>
      </c>
      <c r="GE192" s="233">
        <f t="shared" si="385"/>
        <v>0</v>
      </c>
      <c r="GF192" s="233">
        <f t="shared" si="386"/>
        <v>0</v>
      </c>
      <c r="GG192" s="233">
        <f t="shared" si="387"/>
        <v>0</v>
      </c>
      <c r="GH192" s="233">
        <f t="shared" si="388"/>
        <v>0</v>
      </c>
      <c r="GI192" s="233">
        <f t="shared" si="389"/>
        <v>0</v>
      </c>
      <c r="GJ192" s="233">
        <f t="shared" si="390"/>
        <v>0</v>
      </c>
      <c r="GL192" s="139" t="str">
        <f t="shared" si="473"/>
        <v>AOC 4x12G Mini-SAS HD</v>
      </c>
      <c r="GM192" s="310">
        <f t="shared" si="391"/>
        <v>0</v>
      </c>
      <c r="GN192" s="310">
        <f t="shared" si="392"/>
        <v>0</v>
      </c>
      <c r="GO192" s="310">
        <f t="shared" si="393"/>
        <v>0</v>
      </c>
      <c r="GP192" s="310">
        <f t="shared" si="394"/>
        <v>0</v>
      </c>
      <c r="GQ192" s="310">
        <f t="shared" si="395"/>
        <v>0</v>
      </c>
      <c r="GR192" s="310">
        <f t="shared" si="396"/>
        <v>0</v>
      </c>
      <c r="GS192" s="310">
        <f t="shared" si="397"/>
        <v>0</v>
      </c>
      <c r="GT192" s="310">
        <f t="shared" si="398"/>
        <v>0</v>
      </c>
      <c r="GU192" s="310">
        <f t="shared" si="399"/>
        <v>0</v>
      </c>
      <c r="GV192" s="310">
        <f t="shared" si="400"/>
        <v>0</v>
      </c>
      <c r="GW192" s="310">
        <f t="shared" si="401"/>
        <v>0</v>
      </c>
      <c r="GY192" s="139" t="str">
        <f t="shared" si="402"/>
        <v>AOC 4x12G Mini-SAS HD</v>
      </c>
      <c r="GZ192" s="310">
        <f>IF(EZ192=0,"",($HE$5*10^-6*'AOC-LPO-CPO'!P227*'Lenses &amp; detectors'!EZ192))</f>
        <v>0.4190454545454545</v>
      </c>
      <c r="HA192" s="310">
        <f>IF(FA192=0,"",($HE$5*10^-6*'AOC-LPO-CPO'!Q227*'Lenses &amp; detectors'!FA192))</f>
        <v>0.27899999999999997</v>
      </c>
      <c r="HB192" s="310" t="str">
        <f>IF(FB192=0,"",($HE$5*10^-6*'AOC-LPO-CPO'!R227*'Lenses &amp; detectors'!FB192))</f>
        <v/>
      </c>
      <c r="HC192" s="310" t="str">
        <f>IF(FC192=0,"",($HE$5*10^-6*'AOC-LPO-CPO'!S227*'Lenses &amp; detectors'!FC192))</f>
        <v/>
      </c>
      <c r="HD192" s="310" t="str">
        <f>IF(FD192=0,"",($HE$5*10^-6*'AOC-LPO-CPO'!T227*'Lenses &amp; detectors'!FD192))</f>
        <v/>
      </c>
      <c r="HE192" s="310" t="str">
        <f>IF(FE192=0,"",($HE$5*10^-6*'AOC-LPO-CPO'!U227*'Lenses &amp; detectors'!FE192))</f>
        <v/>
      </c>
      <c r="HF192" s="310" t="str">
        <f>IF(FF192=0,"",($HE$5*10^-6*'AOC-LPO-CPO'!V227*'Lenses &amp; detectors'!FF192))</f>
        <v/>
      </c>
      <c r="HG192" s="310" t="str">
        <f>IF(FG192=0,"",($HE$5*10^-6*'AOC-LPO-CPO'!W227*'Lenses &amp; detectors'!FG192))</f>
        <v/>
      </c>
      <c r="HH192" s="310" t="str">
        <f>IF(FH192=0,"",($HE$5*10^-6*'AOC-LPO-CPO'!X227*'Lenses &amp; detectors'!FH192))</f>
        <v/>
      </c>
      <c r="HI192" s="310" t="str">
        <f>IF(FI192=0,"",($HE$5*10^-6*'AOC-LPO-CPO'!Y227*'Lenses &amp; detectors'!FI192))</f>
        <v/>
      </c>
      <c r="HJ192" s="310" t="str">
        <f>IF(FJ192=0,"",($HE$5*10^-6*'AOC-LPO-CPO'!Z227*'Lenses &amp; detectors'!FJ192))</f>
        <v/>
      </c>
      <c r="HL192" s="139" t="str">
        <f t="shared" si="403"/>
        <v>AOC 4x12G Mini-SAS HD</v>
      </c>
      <c r="HM192" s="233" t="str">
        <f t="shared" si="404"/>
        <v/>
      </c>
      <c r="HN192" s="233" t="str">
        <f t="shared" si="405"/>
        <v/>
      </c>
      <c r="HO192" s="233" t="str">
        <f t="shared" si="406"/>
        <v/>
      </c>
      <c r="HP192" s="233" t="str">
        <f t="shared" si="407"/>
        <v/>
      </c>
      <c r="HQ192" s="233" t="str">
        <f t="shared" si="408"/>
        <v/>
      </c>
      <c r="HR192" s="233" t="str">
        <f t="shared" si="409"/>
        <v/>
      </c>
      <c r="HS192" s="233" t="str">
        <f t="shared" si="410"/>
        <v/>
      </c>
      <c r="HT192" s="233" t="str">
        <f t="shared" si="411"/>
        <v/>
      </c>
      <c r="HU192" s="233" t="str">
        <f t="shared" si="412"/>
        <v/>
      </c>
      <c r="HV192" s="233" t="str">
        <f t="shared" si="413"/>
        <v/>
      </c>
      <c r="HW192" s="233" t="str">
        <f t="shared" si="414"/>
        <v/>
      </c>
      <c r="HY192" s="139" t="str">
        <f t="shared" si="415"/>
        <v>AOC 4x12G Mini-SAS HD</v>
      </c>
      <c r="HZ192" s="233">
        <f t="shared" si="416"/>
        <v>0.5</v>
      </c>
      <c r="IA192" s="233">
        <f t="shared" si="417"/>
        <v>0.5</v>
      </c>
      <c r="IB192" s="233" t="str">
        <f t="shared" si="418"/>
        <v/>
      </c>
      <c r="IC192" s="233" t="str">
        <f t="shared" si="419"/>
        <v/>
      </c>
      <c r="ID192" s="233" t="str">
        <f t="shared" si="420"/>
        <v/>
      </c>
      <c r="IE192" s="233" t="str">
        <f t="shared" si="421"/>
        <v/>
      </c>
      <c r="IF192" s="233" t="str">
        <f t="shared" si="422"/>
        <v/>
      </c>
      <c r="IG192" s="233" t="str">
        <f t="shared" si="423"/>
        <v/>
      </c>
      <c r="IH192" s="233" t="str">
        <f t="shared" si="424"/>
        <v/>
      </c>
      <c r="II192" s="233" t="str">
        <f t="shared" si="425"/>
        <v/>
      </c>
      <c r="IJ192" s="233" t="str">
        <f t="shared" si="426"/>
        <v/>
      </c>
      <c r="IL192" s="139" t="str">
        <f t="shared" si="427"/>
        <v>AOC 4x12G Mini-SAS HD</v>
      </c>
      <c r="IM192" s="233" t="str">
        <f t="shared" si="428"/>
        <v/>
      </c>
      <c r="IN192" s="233" t="str">
        <f t="shared" si="429"/>
        <v/>
      </c>
      <c r="IO192" s="233" t="str">
        <f t="shared" si="430"/>
        <v/>
      </c>
      <c r="IP192" s="233" t="str">
        <f t="shared" si="431"/>
        <v/>
      </c>
      <c r="IQ192" s="233" t="str">
        <f t="shared" si="432"/>
        <v/>
      </c>
      <c r="IR192" s="233" t="str">
        <f t="shared" si="433"/>
        <v/>
      </c>
      <c r="IS192" s="233" t="str">
        <f t="shared" si="434"/>
        <v/>
      </c>
      <c r="IT192" s="233" t="str">
        <f t="shared" si="435"/>
        <v/>
      </c>
      <c r="IU192" s="233" t="str">
        <f t="shared" si="436"/>
        <v/>
      </c>
      <c r="IV192" s="233" t="str">
        <f t="shared" si="437"/>
        <v/>
      </c>
      <c r="IW192" s="233" t="str">
        <f t="shared" si="438"/>
        <v/>
      </c>
      <c r="IY192" s="139" t="str">
        <f t="shared" si="439"/>
        <v>AOC 4x12G Mini-SAS HD</v>
      </c>
      <c r="IZ192" s="233">
        <f t="shared" si="440"/>
        <v>8.7301136363636349</v>
      </c>
      <c r="JA192" s="233">
        <f t="shared" si="441"/>
        <v>7.4999999999999982</v>
      </c>
      <c r="JB192" s="233" t="str">
        <f t="shared" si="442"/>
        <v/>
      </c>
      <c r="JC192" s="233" t="str">
        <f t="shared" si="443"/>
        <v/>
      </c>
      <c r="JD192" s="233" t="str">
        <f t="shared" si="444"/>
        <v/>
      </c>
      <c r="JE192" s="233" t="str">
        <f t="shared" si="445"/>
        <v/>
      </c>
      <c r="JF192" s="233" t="str">
        <f t="shared" si="446"/>
        <v/>
      </c>
      <c r="JG192" s="233" t="str">
        <f t="shared" si="447"/>
        <v/>
      </c>
      <c r="JH192" s="233" t="str">
        <f t="shared" si="448"/>
        <v/>
      </c>
      <c r="JI192" s="233" t="str">
        <f t="shared" si="449"/>
        <v/>
      </c>
      <c r="JJ192" s="233" t="str">
        <f t="shared" si="450"/>
        <v/>
      </c>
    </row>
    <row r="193" spans="1:270">
      <c r="A193" s="218" t="s">
        <v>69</v>
      </c>
      <c r="B193" s="139" t="str">
        <f>'DML EML split'!B193</f>
        <v>AOC 1x25-28G SFP28</v>
      </c>
      <c r="C193" s="210">
        <f>'AOC-LPO-CPO'!C86</f>
        <v>0</v>
      </c>
      <c r="D193" s="210">
        <f>'AOC-LPO-CPO'!D86</f>
        <v>0</v>
      </c>
      <c r="E193" s="210">
        <f>'AOC-LPO-CPO'!E86</f>
        <v>0</v>
      </c>
      <c r="F193" s="210">
        <f>'AOC-LPO-CPO'!F86</f>
        <v>0</v>
      </c>
      <c r="G193" s="210">
        <f>'AOC-LPO-CPO'!G86</f>
        <v>0</v>
      </c>
      <c r="H193" s="210">
        <f>'AOC-LPO-CPO'!H86</f>
        <v>0</v>
      </c>
      <c r="I193" s="210">
        <f>'AOC-LPO-CPO'!I86</f>
        <v>0</v>
      </c>
      <c r="J193" s="210">
        <f>'AOC-LPO-CPO'!J86</f>
        <v>0</v>
      </c>
      <c r="K193" s="210">
        <f>'AOC-LPO-CPO'!K86</f>
        <v>0</v>
      </c>
      <c r="L193" s="210">
        <f>'AOC-LPO-CPO'!L86</f>
        <v>0</v>
      </c>
      <c r="M193" s="210">
        <f>'AOC-LPO-CPO'!M86</f>
        <v>0</v>
      </c>
      <c r="O193" s="139" t="str">
        <f t="shared" si="329"/>
        <v>AOC 1x25-28G SFP28</v>
      </c>
      <c r="P193" s="210">
        <f>'AOC-LPO-CPO'!C121</f>
        <v>0</v>
      </c>
      <c r="Q193" s="210">
        <f>'AOC-LPO-CPO'!D121</f>
        <v>0</v>
      </c>
      <c r="R193" s="210">
        <f>'AOC-LPO-CPO'!E121</f>
        <v>0</v>
      </c>
      <c r="S193" s="210">
        <f>'AOC-LPO-CPO'!F121</f>
        <v>0</v>
      </c>
      <c r="T193" s="210">
        <f>'AOC-LPO-CPO'!G121</f>
        <v>0</v>
      </c>
      <c r="U193" s="210">
        <f>'AOC-LPO-CPO'!H121</f>
        <v>0</v>
      </c>
      <c r="V193" s="210">
        <f>'AOC-LPO-CPO'!I121</f>
        <v>0</v>
      </c>
      <c r="W193" s="210">
        <f>'AOC-LPO-CPO'!J121</f>
        <v>0</v>
      </c>
      <c r="X193" s="210">
        <f>'AOC-LPO-CPO'!K121</f>
        <v>0</v>
      </c>
      <c r="Y193" s="210">
        <f>'AOC-LPO-CPO'!L121</f>
        <v>0</v>
      </c>
      <c r="Z193" s="210">
        <f>'AOC-LPO-CPO'!M121</f>
        <v>0</v>
      </c>
      <c r="AB193" s="139" t="str">
        <f t="shared" si="330"/>
        <v>AOC 1x25-28G SFP28</v>
      </c>
      <c r="AC193" s="210">
        <f>'AOC-LPO-CPO'!C51</f>
        <v>0</v>
      </c>
      <c r="AD193" s="210">
        <f>'AOC-LPO-CPO'!D51</f>
        <v>0</v>
      </c>
      <c r="AE193" s="210">
        <f>'AOC-LPO-CPO'!E51</f>
        <v>0</v>
      </c>
      <c r="AF193" s="210">
        <f>'AOC-LPO-CPO'!F51</f>
        <v>0</v>
      </c>
      <c r="AG193" s="210">
        <f>'AOC-LPO-CPO'!G51</f>
        <v>0</v>
      </c>
      <c r="AH193" s="210">
        <f>'AOC-LPO-CPO'!H51</f>
        <v>0</v>
      </c>
      <c r="AI193" s="210">
        <f>'AOC-LPO-CPO'!I51</f>
        <v>0</v>
      </c>
      <c r="AJ193" s="210">
        <f>'AOC-LPO-CPO'!J51</f>
        <v>0</v>
      </c>
      <c r="AK193" s="210">
        <f>'AOC-LPO-CPO'!K51</f>
        <v>0</v>
      </c>
      <c r="AL193" s="210">
        <f>'AOC-LPO-CPO'!L51</f>
        <v>0</v>
      </c>
      <c r="AM193" s="210">
        <f>'AOC-LPO-CPO'!M51</f>
        <v>0</v>
      </c>
      <c r="AO193" s="139" t="str">
        <f t="shared" si="331"/>
        <v>AOC 1x25-28G SFP28</v>
      </c>
      <c r="AP193" s="210">
        <f>'AOC-LPO-CPO'!C156</f>
        <v>1025400</v>
      </c>
      <c r="AQ193" s="210">
        <f>'AOC-LPO-CPO'!D156</f>
        <v>1254029</v>
      </c>
      <c r="AR193" s="210">
        <f>'AOC-LPO-CPO'!E156</f>
        <v>0</v>
      </c>
      <c r="AS193" s="210">
        <f>'AOC-LPO-CPO'!F156</f>
        <v>0</v>
      </c>
      <c r="AT193" s="210">
        <f>'AOC-LPO-CPO'!G156</f>
        <v>0</v>
      </c>
      <c r="AU193" s="210">
        <f>'AOC-LPO-CPO'!H156</f>
        <v>0</v>
      </c>
      <c r="AV193" s="210">
        <f>'AOC-LPO-CPO'!I156</f>
        <v>0</v>
      </c>
      <c r="AW193" s="210">
        <f>'AOC-LPO-CPO'!J156</f>
        <v>0</v>
      </c>
      <c r="AX193" s="210">
        <f>'AOC-LPO-CPO'!K156</f>
        <v>0</v>
      </c>
      <c r="AY193" s="210">
        <f>'AOC-LPO-CPO'!L156</f>
        <v>0</v>
      </c>
      <c r="AZ193" s="210">
        <f>'AOC-LPO-CPO'!M156</f>
        <v>0</v>
      </c>
      <c r="BB193" s="139" t="str">
        <f t="shared" si="332"/>
        <v>AOC 1x25-28G SFP28</v>
      </c>
      <c r="BC193" s="210">
        <f>'AOC-LPO-CPO'!C191</f>
        <v>0</v>
      </c>
      <c r="BD193" s="210">
        <f>'AOC-LPO-CPO'!D191</f>
        <v>0</v>
      </c>
      <c r="BE193" s="210">
        <f>'AOC-LPO-CPO'!E191</f>
        <v>0</v>
      </c>
      <c r="BF193" s="210">
        <f>'AOC-LPO-CPO'!F191</f>
        <v>0</v>
      </c>
      <c r="BG193" s="210">
        <f>'AOC-LPO-CPO'!G191</f>
        <v>0</v>
      </c>
      <c r="BH193" s="210">
        <f>'AOC-LPO-CPO'!H191</f>
        <v>0</v>
      </c>
      <c r="BI193" s="210">
        <f>'AOC-LPO-CPO'!I191</f>
        <v>0</v>
      </c>
      <c r="BJ193" s="210">
        <f>'AOC-LPO-CPO'!J191</f>
        <v>0</v>
      </c>
      <c r="BK193" s="210">
        <f>'AOC-LPO-CPO'!K191</f>
        <v>0</v>
      </c>
      <c r="BL193" s="210">
        <f>'AOC-LPO-CPO'!L191</f>
        <v>0</v>
      </c>
      <c r="BM193" s="210">
        <f>'AOC-LPO-CPO'!M191</f>
        <v>0</v>
      </c>
      <c r="BO193" s="139" t="str">
        <f t="shared" si="333"/>
        <v>AOC 1x25-28G SFP28</v>
      </c>
      <c r="BP193" s="272"/>
      <c r="BQ193" s="272"/>
      <c r="BR193" s="272"/>
      <c r="BS193" s="272"/>
      <c r="BT193" s="272"/>
      <c r="BU193" s="272"/>
      <c r="BV193" s="272"/>
      <c r="BW193" s="272"/>
      <c r="BX193" s="272"/>
      <c r="BY193" s="272"/>
      <c r="BZ193" s="272"/>
      <c r="CB193" s="139" t="str">
        <f t="shared" si="334"/>
        <v>AOC 1x25-28G SFP28</v>
      </c>
      <c r="CC193" s="272"/>
      <c r="CD193" s="272"/>
      <c r="CE193" s="272"/>
      <c r="CF193" s="272"/>
      <c r="CG193" s="272"/>
      <c r="CH193" s="272"/>
      <c r="CI193" s="272"/>
      <c r="CJ193" s="272"/>
      <c r="CK193" s="272"/>
      <c r="CL193" s="272"/>
      <c r="CM193" s="272"/>
      <c r="CN193" s="214"/>
      <c r="CP193" s="270"/>
      <c r="CQ193" s="270"/>
      <c r="CR193" s="301"/>
      <c r="CS193" s="295"/>
      <c r="CT193" s="270"/>
      <c r="CU193" s="301"/>
      <c r="CV193" s="295"/>
      <c r="CW193" s="295"/>
      <c r="CX193" s="278"/>
      <c r="CY193" s="285">
        <v>2</v>
      </c>
      <c r="CZ193" s="265">
        <v>0</v>
      </c>
      <c r="DA193" s="279">
        <v>1</v>
      </c>
      <c r="DB193" s="284"/>
      <c r="DC193" s="270"/>
      <c r="DD193" s="301"/>
      <c r="DE193" s="295"/>
      <c r="DF193" s="270"/>
      <c r="DG193" s="278"/>
      <c r="DH193" s="284"/>
      <c r="DI193" s="270"/>
      <c r="DJ193" s="270"/>
      <c r="DL193" s="139" t="str">
        <f t="shared" si="468"/>
        <v>AOC 1x25-28G SFP28</v>
      </c>
      <c r="DM193" s="210">
        <f t="shared" si="335"/>
        <v>0</v>
      </c>
      <c r="DN193" s="210">
        <f t="shared" si="336"/>
        <v>0</v>
      </c>
      <c r="DO193" s="210">
        <f t="shared" si="337"/>
        <v>0</v>
      </c>
      <c r="DP193" s="210">
        <f t="shared" si="338"/>
        <v>0</v>
      </c>
      <c r="DQ193" s="210">
        <f t="shared" si="339"/>
        <v>0</v>
      </c>
      <c r="DR193" s="210">
        <f t="shared" si="340"/>
        <v>0</v>
      </c>
      <c r="DS193" s="210">
        <f t="shared" si="341"/>
        <v>0</v>
      </c>
      <c r="DT193" s="210">
        <f t="shared" si="342"/>
        <v>0</v>
      </c>
      <c r="DU193" s="210">
        <f t="shared" si="343"/>
        <v>0</v>
      </c>
      <c r="DV193" s="210">
        <f t="shared" si="344"/>
        <v>0</v>
      </c>
      <c r="DW193" s="210">
        <f t="shared" si="345"/>
        <v>0</v>
      </c>
      <c r="DY193" s="139" t="str">
        <f t="shared" si="469"/>
        <v>AOC 1x25-28G SFP28</v>
      </c>
      <c r="DZ193" s="210">
        <f t="shared" si="346"/>
        <v>2050800</v>
      </c>
      <c r="EA193" s="210">
        <f t="shared" si="347"/>
        <v>2508058</v>
      </c>
      <c r="EB193" s="210">
        <f t="shared" si="348"/>
        <v>0</v>
      </c>
      <c r="EC193" s="210">
        <f t="shared" si="349"/>
        <v>0</v>
      </c>
      <c r="ED193" s="210">
        <f t="shared" si="350"/>
        <v>0</v>
      </c>
      <c r="EE193" s="210">
        <f t="shared" si="351"/>
        <v>0</v>
      </c>
      <c r="EF193" s="210">
        <f t="shared" si="352"/>
        <v>0</v>
      </c>
      <c r="EG193" s="210">
        <f t="shared" si="353"/>
        <v>0</v>
      </c>
      <c r="EH193" s="210">
        <f t="shared" si="354"/>
        <v>0</v>
      </c>
      <c r="EI193" s="210">
        <f t="shared" si="355"/>
        <v>0</v>
      </c>
      <c r="EJ193" s="210">
        <f t="shared" si="356"/>
        <v>0</v>
      </c>
      <c r="EL193" s="139" t="str">
        <f t="shared" si="470"/>
        <v>AOC 1x25-28G SFP28</v>
      </c>
      <c r="EM193" s="210">
        <f t="shared" si="357"/>
        <v>0</v>
      </c>
      <c r="EN193" s="210">
        <f t="shared" si="358"/>
        <v>0</v>
      </c>
      <c r="EO193" s="210">
        <f t="shared" si="359"/>
        <v>0</v>
      </c>
      <c r="EP193" s="210">
        <f t="shared" si="360"/>
        <v>0</v>
      </c>
      <c r="EQ193" s="210">
        <f t="shared" si="361"/>
        <v>0</v>
      </c>
      <c r="ER193" s="210">
        <f t="shared" si="362"/>
        <v>0</v>
      </c>
      <c r="ES193" s="210">
        <f t="shared" si="363"/>
        <v>0</v>
      </c>
      <c r="ET193" s="210">
        <f t="shared" si="364"/>
        <v>0</v>
      </c>
      <c r="EU193" s="210">
        <f t="shared" si="365"/>
        <v>0</v>
      </c>
      <c r="EV193" s="210">
        <f t="shared" si="366"/>
        <v>0</v>
      </c>
      <c r="EW193" s="210">
        <f t="shared" si="367"/>
        <v>0</v>
      </c>
      <c r="EY193" s="139" t="str">
        <f t="shared" si="368"/>
        <v>AOC 1x25-28G SFP28</v>
      </c>
      <c r="EZ193" s="210">
        <f t="shared" ref="EZ193:EZ216" si="475">$CR193*C193+$CU193*P193+$CX193*AC193+$DA193*AP193+$DD193*BC193</f>
        <v>1025400</v>
      </c>
      <c r="FA193" s="210">
        <f t="shared" ref="FA193:FA216" si="476">$CR193*D193+$CU193*Q193+$CX193*AD193+$DA193*AQ193+$DD193*BD193</f>
        <v>1254029</v>
      </c>
      <c r="FB193" s="210">
        <f t="shared" ref="FB193:FB216" si="477">$CR193*E193+$CU193*R193+$CX193*AE193+$DA193*AR193+$DD193*BE193</f>
        <v>0</v>
      </c>
      <c r="FC193" s="210">
        <f t="shared" ref="FC193:FC216" si="478">$CR193*F193+$CU193*S193+$CX193*AF193+$DA193*AS193+$DD193*BF193</f>
        <v>0</v>
      </c>
      <c r="FD193" s="210">
        <f t="shared" ref="FD193:FD216" si="479">$CR193*G193+$CU193*T193+$CX193*AG193+$DA193*AT193+$DD193*BG193</f>
        <v>0</v>
      </c>
      <c r="FE193" s="210">
        <f t="shared" ref="FE193:FE216" si="480">$CR193*H193+$CU193*U193+$CX193*AH193+$DA193*AU193+$DD193*BH193</f>
        <v>0</v>
      </c>
      <c r="FF193" s="210">
        <f t="shared" ref="FF193:FF216" si="481">$CR193*I193+$CU193*V193+$CX193*AI193+$DA193*AV193+$DD193*BI193</f>
        <v>0</v>
      </c>
      <c r="FG193" s="210">
        <f t="shared" ref="FG193:FG216" si="482">$CR193*J193+$CU193*W193+$CX193*AJ193+$DA193*AW193+$DD193*BJ193</f>
        <v>0</v>
      </c>
      <c r="FH193" s="210">
        <f t="shared" ref="FH193:FH216" si="483">$CR193*K193+$CU193*X193+$CX193*AK193+$DA193*AX193+$DD193*BK193</f>
        <v>0</v>
      </c>
      <c r="FI193" s="210">
        <f t="shared" ref="FI193:FI216" si="484">$CR193*L193+$CU193*Y193+$CX193*AL193+$DA193*AY193+$DD193*BL193</f>
        <v>0</v>
      </c>
      <c r="FJ193" s="210">
        <f t="shared" ref="FJ193:FJ216" si="485">$CR193*M193+$CU193*Z193+$CX193*AM193+$DA193*AZ193+$DD193*BM193</f>
        <v>0</v>
      </c>
      <c r="FL193" s="139" t="str">
        <f t="shared" si="471"/>
        <v>AOC 1x25-28G SFP28</v>
      </c>
      <c r="FM193" s="233">
        <f t="shared" si="369"/>
        <v>0</v>
      </c>
      <c r="FN193" s="233">
        <f t="shared" si="370"/>
        <v>0</v>
      </c>
      <c r="FO193" s="233">
        <f t="shared" si="371"/>
        <v>0</v>
      </c>
      <c r="FP193" s="233">
        <f t="shared" si="372"/>
        <v>0</v>
      </c>
      <c r="FQ193" s="233">
        <f t="shared" si="373"/>
        <v>0</v>
      </c>
      <c r="FR193" s="233">
        <f t="shared" si="374"/>
        <v>0</v>
      </c>
      <c r="FS193" s="233">
        <f t="shared" si="375"/>
        <v>0</v>
      </c>
      <c r="FT193" s="233">
        <f t="shared" si="376"/>
        <v>0</v>
      </c>
      <c r="FU193" s="233">
        <f t="shared" si="377"/>
        <v>0</v>
      </c>
      <c r="FV193" s="233">
        <f t="shared" si="378"/>
        <v>0</v>
      </c>
      <c r="FW193" s="233">
        <f t="shared" si="379"/>
        <v>0</v>
      </c>
      <c r="FY193" s="139" t="str">
        <f t="shared" si="472"/>
        <v>AOC 1x25-28G SFP28</v>
      </c>
      <c r="FZ193" s="233">
        <f t="shared" si="380"/>
        <v>1.0254000000000001</v>
      </c>
      <c r="GA193" s="233">
        <f t="shared" si="381"/>
        <v>1.2540290000000001</v>
      </c>
      <c r="GB193" s="233">
        <f t="shared" si="382"/>
        <v>0</v>
      </c>
      <c r="GC193" s="233">
        <f t="shared" si="383"/>
        <v>0</v>
      </c>
      <c r="GD193" s="233">
        <f t="shared" si="384"/>
        <v>0</v>
      </c>
      <c r="GE193" s="233">
        <f t="shared" si="385"/>
        <v>0</v>
      </c>
      <c r="GF193" s="233">
        <f t="shared" si="386"/>
        <v>0</v>
      </c>
      <c r="GG193" s="233">
        <f t="shared" si="387"/>
        <v>0</v>
      </c>
      <c r="GH193" s="233">
        <f t="shared" si="388"/>
        <v>0</v>
      </c>
      <c r="GI193" s="233">
        <f t="shared" si="389"/>
        <v>0</v>
      </c>
      <c r="GJ193" s="233">
        <f t="shared" si="390"/>
        <v>0</v>
      </c>
      <c r="GL193" s="139" t="str">
        <f t="shared" si="473"/>
        <v>AOC 1x25-28G SFP28</v>
      </c>
      <c r="GM193" s="310">
        <f t="shared" si="391"/>
        <v>0</v>
      </c>
      <c r="GN193" s="310">
        <f t="shared" si="392"/>
        <v>0</v>
      </c>
      <c r="GO193" s="310">
        <f t="shared" si="393"/>
        <v>0</v>
      </c>
      <c r="GP193" s="310">
        <f t="shared" si="394"/>
        <v>0</v>
      </c>
      <c r="GQ193" s="310">
        <f t="shared" si="395"/>
        <v>0</v>
      </c>
      <c r="GR193" s="310">
        <f t="shared" si="396"/>
        <v>0</v>
      </c>
      <c r="GS193" s="310">
        <f t="shared" si="397"/>
        <v>0</v>
      </c>
      <c r="GT193" s="310">
        <f t="shared" si="398"/>
        <v>0</v>
      </c>
      <c r="GU193" s="310">
        <f t="shared" si="399"/>
        <v>0</v>
      </c>
      <c r="GV193" s="310">
        <f t="shared" si="400"/>
        <v>0</v>
      </c>
      <c r="GW193" s="310">
        <f t="shared" si="401"/>
        <v>0</v>
      </c>
      <c r="GY193" s="139" t="str">
        <f t="shared" si="402"/>
        <v>AOC 1x25-28G SFP28</v>
      </c>
      <c r="GZ193" s="310">
        <f>IF(EZ193=0,"",($HE$5*10^-6*'AOC-LPO-CPO'!P228*'Lenses &amp; detectors'!EZ193))</f>
        <v>3.9008638499999995</v>
      </c>
      <c r="HA193" s="310">
        <f>IF(FA193=0,"",($HE$5*10^-6*'AOC-LPO-CPO'!Q228*'Lenses &amp; detectors'!FA193))</f>
        <v>4.0888390394999989</v>
      </c>
      <c r="HB193" s="310" t="str">
        <f>IF(FB193=0,"",($HE$5*10^-6*'AOC-LPO-CPO'!R228*'Lenses &amp; detectors'!FB193))</f>
        <v/>
      </c>
      <c r="HC193" s="310" t="str">
        <f>IF(FC193=0,"",($HE$5*10^-6*'AOC-LPO-CPO'!S228*'Lenses &amp; detectors'!FC193))</f>
        <v/>
      </c>
      <c r="HD193" s="310" t="str">
        <f>IF(FD193=0,"",($HE$5*10^-6*'AOC-LPO-CPO'!T228*'Lenses &amp; detectors'!FD193))</f>
        <v/>
      </c>
      <c r="HE193" s="310" t="str">
        <f>IF(FE193=0,"",($HE$5*10^-6*'AOC-LPO-CPO'!U228*'Lenses &amp; detectors'!FE193))</f>
        <v/>
      </c>
      <c r="HF193" s="310" t="str">
        <f>IF(FF193=0,"",($HE$5*10^-6*'AOC-LPO-CPO'!V228*'Lenses &amp; detectors'!FF193))</f>
        <v/>
      </c>
      <c r="HG193" s="310" t="str">
        <f>IF(FG193=0,"",($HE$5*10^-6*'AOC-LPO-CPO'!W228*'Lenses &amp; detectors'!FG193))</f>
        <v/>
      </c>
      <c r="HH193" s="310" t="str">
        <f>IF(FH193=0,"",($HE$5*10^-6*'AOC-LPO-CPO'!X228*'Lenses &amp; detectors'!FH193))</f>
        <v/>
      </c>
      <c r="HI193" s="310" t="str">
        <f>IF(FI193=0,"",($HE$5*10^-6*'AOC-LPO-CPO'!Y228*'Lenses &amp; detectors'!FI193))</f>
        <v/>
      </c>
      <c r="HJ193" s="310" t="str">
        <f>IF(FJ193=0,"",($HE$5*10^-6*'AOC-LPO-CPO'!Z228*'Lenses &amp; detectors'!FJ193))</f>
        <v/>
      </c>
      <c r="HL193" s="139" t="str">
        <f t="shared" si="403"/>
        <v>AOC 1x25-28G SFP28</v>
      </c>
      <c r="HM193" s="233" t="str">
        <f t="shared" si="404"/>
        <v/>
      </c>
      <c r="HN193" s="233" t="str">
        <f t="shared" si="405"/>
        <v/>
      </c>
      <c r="HO193" s="233" t="str">
        <f t="shared" si="406"/>
        <v/>
      </c>
      <c r="HP193" s="233" t="str">
        <f t="shared" si="407"/>
        <v/>
      </c>
      <c r="HQ193" s="233" t="str">
        <f t="shared" si="408"/>
        <v/>
      </c>
      <c r="HR193" s="233" t="str">
        <f t="shared" si="409"/>
        <v/>
      </c>
      <c r="HS193" s="233" t="str">
        <f t="shared" si="410"/>
        <v/>
      </c>
      <c r="HT193" s="233" t="str">
        <f t="shared" si="411"/>
        <v/>
      </c>
      <c r="HU193" s="233" t="str">
        <f t="shared" si="412"/>
        <v/>
      </c>
      <c r="HV193" s="233" t="str">
        <f t="shared" si="413"/>
        <v/>
      </c>
      <c r="HW193" s="233" t="str">
        <f t="shared" si="414"/>
        <v/>
      </c>
      <c r="HY193" s="139" t="str">
        <f t="shared" si="415"/>
        <v>AOC 1x25-28G SFP28</v>
      </c>
      <c r="HZ193" s="233">
        <f t="shared" si="416"/>
        <v>0.50000000000000011</v>
      </c>
      <c r="IA193" s="233">
        <f t="shared" si="417"/>
        <v>0.5</v>
      </c>
      <c r="IB193" s="233" t="str">
        <f t="shared" si="418"/>
        <v/>
      </c>
      <c r="IC193" s="233" t="str">
        <f t="shared" si="419"/>
        <v/>
      </c>
      <c r="ID193" s="233" t="str">
        <f t="shared" si="420"/>
        <v/>
      </c>
      <c r="IE193" s="233" t="str">
        <f t="shared" si="421"/>
        <v/>
      </c>
      <c r="IF193" s="233" t="str">
        <f t="shared" si="422"/>
        <v/>
      </c>
      <c r="IG193" s="233" t="str">
        <f t="shared" si="423"/>
        <v/>
      </c>
      <c r="IH193" s="233" t="str">
        <f t="shared" si="424"/>
        <v/>
      </c>
      <c r="II193" s="233" t="str">
        <f t="shared" si="425"/>
        <v/>
      </c>
      <c r="IJ193" s="233" t="str">
        <f t="shared" si="426"/>
        <v/>
      </c>
      <c r="IL193" s="139" t="str">
        <f t="shared" si="427"/>
        <v>AOC 1x25-28G SFP28</v>
      </c>
      <c r="IM193" s="233" t="str">
        <f t="shared" si="428"/>
        <v/>
      </c>
      <c r="IN193" s="233" t="str">
        <f t="shared" si="429"/>
        <v/>
      </c>
      <c r="IO193" s="233" t="str">
        <f t="shared" si="430"/>
        <v/>
      </c>
      <c r="IP193" s="233" t="str">
        <f t="shared" si="431"/>
        <v/>
      </c>
      <c r="IQ193" s="233" t="str">
        <f t="shared" si="432"/>
        <v/>
      </c>
      <c r="IR193" s="233" t="str">
        <f t="shared" si="433"/>
        <v/>
      </c>
      <c r="IS193" s="233" t="str">
        <f t="shared" si="434"/>
        <v/>
      </c>
      <c r="IT193" s="233" t="str">
        <f t="shared" si="435"/>
        <v/>
      </c>
      <c r="IU193" s="233" t="str">
        <f t="shared" si="436"/>
        <v/>
      </c>
      <c r="IV193" s="233" t="str">
        <f t="shared" si="437"/>
        <v/>
      </c>
      <c r="IW193" s="233" t="str">
        <f t="shared" si="438"/>
        <v/>
      </c>
      <c r="IY193" s="139" t="str">
        <f t="shared" si="439"/>
        <v>AOC 1x25-28G SFP28</v>
      </c>
      <c r="IZ193" s="233">
        <f t="shared" si="440"/>
        <v>3.8042362492685777</v>
      </c>
      <c r="JA193" s="233">
        <f t="shared" si="441"/>
        <v>3.2605617888422032</v>
      </c>
      <c r="JB193" s="233" t="str">
        <f t="shared" si="442"/>
        <v/>
      </c>
      <c r="JC193" s="233" t="str">
        <f t="shared" si="443"/>
        <v/>
      </c>
      <c r="JD193" s="233" t="str">
        <f t="shared" si="444"/>
        <v/>
      </c>
      <c r="JE193" s="233" t="str">
        <f t="shared" si="445"/>
        <v/>
      </c>
      <c r="JF193" s="233" t="str">
        <f t="shared" si="446"/>
        <v/>
      </c>
      <c r="JG193" s="233" t="str">
        <f t="shared" si="447"/>
        <v/>
      </c>
      <c r="JH193" s="233" t="str">
        <f t="shared" si="448"/>
        <v/>
      </c>
      <c r="JI193" s="233" t="str">
        <f t="shared" si="449"/>
        <v/>
      </c>
      <c r="JJ193" s="233" t="str">
        <f t="shared" si="450"/>
        <v/>
      </c>
    </row>
    <row r="194" spans="1:270">
      <c r="A194" s="218" t="s">
        <v>69</v>
      </c>
      <c r="B194" s="139" t="str">
        <f>'DML EML split'!B194</f>
        <v>AOC 100G</v>
      </c>
      <c r="C194" s="210">
        <f>'AOC-LPO-CPO'!C87</f>
        <v>0</v>
      </c>
      <c r="D194" s="210">
        <f>'AOC-LPO-CPO'!D87</f>
        <v>0</v>
      </c>
      <c r="E194" s="210">
        <f>'AOC-LPO-CPO'!E87</f>
        <v>0</v>
      </c>
      <c r="F194" s="210">
        <f>'AOC-LPO-CPO'!F87</f>
        <v>0</v>
      </c>
      <c r="G194" s="210">
        <f>'AOC-LPO-CPO'!G87</f>
        <v>0</v>
      </c>
      <c r="H194" s="210">
        <f>'AOC-LPO-CPO'!H87</f>
        <v>0</v>
      </c>
      <c r="I194" s="210">
        <f>'AOC-LPO-CPO'!I87</f>
        <v>0</v>
      </c>
      <c r="J194" s="210">
        <f>'AOC-LPO-CPO'!J87</f>
        <v>0</v>
      </c>
      <c r="K194" s="210">
        <f>'AOC-LPO-CPO'!K87</f>
        <v>0</v>
      </c>
      <c r="L194" s="210">
        <f>'AOC-LPO-CPO'!L87</f>
        <v>0</v>
      </c>
      <c r="M194" s="210">
        <f>'AOC-LPO-CPO'!M87</f>
        <v>0</v>
      </c>
      <c r="O194" s="139" t="str">
        <f t="shared" si="329"/>
        <v>AOC 100G</v>
      </c>
      <c r="P194" s="210">
        <f>'AOC-LPO-CPO'!C122</f>
        <v>0</v>
      </c>
      <c r="Q194" s="210">
        <f>'AOC-LPO-CPO'!D122</f>
        <v>0</v>
      </c>
      <c r="R194" s="210">
        <f>'AOC-LPO-CPO'!E122</f>
        <v>0</v>
      </c>
      <c r="S194" s="210">
        <f>'AOC-LPO-CPO'!F122</f>
        <v>0</v>
      </c>
      <c r="T194" s="210">
        <f>'AOC-LPO-CPO'!G122</f>
        <v>0</v>
      </c>
      <c r="U194" s="210">
        <f>'AOC-LPO-CPO'!H122</f>
        <v>0</v>
      </c>
      <c r="V194" s="210">
        <f>'AOC-LPO-CPO'!I122</f>
        <v>0</v>
      </c>
      <c r="W194" s="210">
        <f>'AOC-LPO-CPO'!J122</f>
        <v>0</v>
      </c>
      <c r="X194" s="210">
        <f>'AOC-LPO-CPO'!K122</f>
        <v>0</v>
      </c>
      <c r="Y194" s="210">
        <f>'AOC-LPO-CPO'!L122</f>
        <v>0</v>
      </c>
      <c r="Z194" s="210">
        <f>'AOC-LPO-CPO'!M122</f>
        <v>0</v>
      </c>
      <c r="AB194" s="139" t="str">
        <f t="shared" si="330"/>
        <v>AOC 100G</v>
      </c>
      <c r="AC194" s="210">
        <f>'AOC-LPO-CPO'!C52</f>
        <v>0</v>
      </c>
      <c r="AD194" s="210">
        <f>'AOC-LPO-CPO'!D52</f>
        <v>0</v>
      </c>
      <c r="AE194" s="210">
        <f>'AOC-LPO-CPO'!E52</f>
        <v>0</v>
      </c>
      <c r="AF194" s="210">
        <f>'AOC-LPO-CPO'!F52</f>
        <v>0</v>
      </c>
      <c r="AG194" s="210">
        <f>'AOC-LPO-CPO'!G52</f>
        <v>0</v>
      </c>
      <c r="AH194" s="210">
        <f>'AOC-LPO-CPO'!H52</f>
        <v>0</v>
      </c>
      <c r="AI194" s="210">
        <f>'AOC-LPO-CPO'!I52</f>
        <v>0</v>
      </c>
      <c r="AJ194" s="210">
        <f>'AOC-LPO-CPO'!J52</f>
        <v>0</v>
      </c>
      <c r="AK194" s="210">
        <f>'AOC-LPO-CPO'!K52</f>
        <v>0</v>
      </c>
      <c r="AL194" s="210">
        <f>'AOC-LPO-CPO'!L52</f>
        <v>0</v>
      </c>
      <c r="AM194" s="210">
        <f>'AOC-LPO-CPO'!M52</f>
        <v>0</v>
      </c>
      <c r="AO194" s="139" t="str">
        <f t="shared" si="331"/>
        <v>AOC 100G</v>
      </c>
      <c r="AP194" s="210">
        <f>'AOC-LPO-CPO'!C157</f>
        <v>0</v>
      </c>
      <c r="AQ194" s="210">
        <f>'AOC-LPO-CPO'!D157</f>
        <v>0</v>
      </c>
      <c r="AR194" s="210">
        <f>'AOC-LPO-CPO'!E157</f>
        <v>0</v>
      </c>
      <c r="AS194" s="210">
        <f>'AOC-LPO-CPO'!F157</f>
        <v>0</v>
      </c>
      <c r="AT194" s="210">
        <f>'AOC-LPO-CPO'!G157</f>
        <v>0</v>
      </c>
      <c r="AU194" s="210">
        <f>'AOC-LPO-CPO'!H157</f>
        <v>0</v>
      </c>
      <c r="AV194" s="210">
        <f>'AOC-LPO-CPO'!I157</f>
        <v>0</v>
      </c>
      <c r="AW194" s="210">
        <f>'AOC-LPO-CPO'!J157</f>
        <v>0</v>
      </c>
      <c r="AX194" s="210">
        <f>'AOC-LPO-CPO'!K157</f>
        <v>0</v>
      </c>
      <c r="AY194" s="210">
        <f>'AOC-LPO-CPO'!L157</f>
        <v>0</v>
      </c>
      <c r="AZ194" s="210">
        <f>'AOC-LPO-CPO'!M157</f>
        <v>0</v>
      </c>
      <c r="BB194" s="139" t="str">
        <f t="shared" si="332"/>
        <v>AOC 100G</v>
      </c>
      <c r="BC194" s="210">
        <f>'AOC-LPO-CPO'!C192</f>
        <v>271010</v>
      </c>
      <c r="BD194" s="210">
        <f>'AOC-LPO-CPO'!D192</f>
        <v>453092</v>
      </c>
      <c r="BE194" s="210">
        <f>'AOC-LPO-CPO'!E192</f>
        <v>0</v>
      </c>
      <c r="BF194" s="210">
        <f>'AOC-LPO-CPO'!F192</f>
        <v>0</v>
      </c>
      <c r="BG194" s="210">
        <f>'AOC-LPO-CPO'!G192</f>
        <v>0</v>
      </c>
      <c r="BH194" s="210">
        <f>'AOC-LPO-CPO'!H192</f>
        <v>0</v>
      </c>
      <c r="BI194" s="210">
        <f>'AOC-LPO-CPO'!I192</f>
        <v>0</v>
      </c>
      <c r="BJ194" s="210">
        <f>'AOC-LPO-CPO'!J192</f>
        <v>0</v>
      </c>
      <c r="BK194" s="210">
        <f>'AOC-LPO-CPO'!K192</f>
        <v>0</v>
      </c>
      <c r="BL194" s="210">
        <f>'AOC-LPO-CPO'!L192</f>
        <v>0</v>
      </c>
      <c r="BM194" s="210">
        <f>'AOC-LPO-CPO'!M192</f>
        <v>0</v>
      </c>
      <c r="BO194" s="139" t="str">
        <f t="shared" si="333"/>
        <v>AOC 100G</v>
      </c>
      <c r="BP194" s="272"/>
      <c r="BQ194" s="272"/>
      <c r="BR194" s="272"/>
      <c r="BS194" s="272"/>
      <c r="BT194" s="272"/>
      <c r="BU194" s="272"/>
      <c r="BV194" s="272"/>
      <c r="BW194" s="272"/>
      <c r="BX194" s="272"/>
      <c r="BY194" s="272"/>
      <c r="BZ194" s="272"/>
      <c r="CB194" s="139" t="str">
        <f t="shared" si="334"/>
        <v>AOC 100G</v>
      </c>
      <c r="CC194" s="272"/>
      <c r="CD194" s="272"/>
      <c r="CE194" s="272"/>
      <c r="CF194" s="272"/>
      <c r="CG194" s="272"/>
      <c r="CH194" s="272"/>
      <c r="CI194" s="272"/>
      <c r="CJ194" s="272"/>
      <c r="CK194" s="272"/>
      <c r="CL194" s="272"/>
      <c r="CM194" s="272"/>
      <c r="CN194" s="214"/>
      <c r="CP194" s="270"/>
      <c r="CQ194" s="270"/>
      <c r="CR194" s="301"/>
      <c r="CS194" s="295"/>
      <c r="CT194" s="270"/>
      <c r="CU194" s="301"/>
      <c r="CV194" s="295"/>
      <c r="CW194" s="295"/>
      <c r="CX194" s="278"/>
      <c r="CY194" s="284"/>
      <c r="CZ194" s="270"/>
      <c r="DA194" s="278"/>
      <c r="DB194" s="285">
        <v>2</v>
      </c>
      <c r="DC194" s="265">
        <v>0</v>
      </c>
      <c r="DD194" s="300">
        <v>1</v>
      </c>
      <c r="DE194" s="295"/>
      <c r="DF194" s="270"/>
      <c r="DG194" s="278"/>
      <c r="DH194" s="284"/>
      <c r="DI194" s="270"/>
      <c r="DJ194" s="270"/>
      <c r="DL194" s="139" t="str">
        <f t="shared" si="468"/>
        <v>AOC 100G</v>
      </c>
      <c r="DM194" s="210">
        <f t="shared" si="335"/>
        <v>0</v>
      </c>
      <c r="DN194" s="210">
        <f t="shared" si="336"/>
        <v>0</v>
      </c>
      <c r="DO194" s="210">
        <f t="shared" si="337"/>
        <v>0</v>
      </c>
      <c r="DP194" s="210">
        <f t="shared" si="338"/>
        <v>0</v>
      </c>
      <c r="DQ194" s="210">
        <f t="shared" si="339"/>
        <v>0</v>
      </c>
      <c r="DR194" s="210">
        <f t="shared" si="340"/>
        <v>0</v>
      </c>
      <c r="DS194" s="210">
        <f t="shared" si="341"/>
        <v>0</v>
      </c>
      <c r="DT194" s="210">
        <f t="shared" si="342"/>
        <v>0</v>
      </c>
      <c r="DU194" s="210">
        <f t="shared" si="343"/>
        <v>0</v>
      </c>
      <c r="DV194" s="210">
        <f t="shared" si="344"/>
        <v>0</v>
      </c>
      <c r="DW194" s="210">
        <f t="shared" si="345"/>
        <v>0</v>
      </c>
      <c r="DY194" s="139" t="str">
        <f t="shared" si="469"/>
        <v>AOC 100G</v>
      </c>
      <c r="DZ194" s="210">
        <f t="shared" si="346"/>
        <v>542020</v>
      </c>
      <c r="EA194" s="210">
        <f t="shared" si="347"/>
        <v>906184</v>
      </c>
      <c r="EB194" s="210">
        <f t="shared" si="348"/>
        <v>0</v>
      </c>
      <c r="EC194" s="210">
        <f t="shared" si="349"/>
        <v>0</v>
      </c>
      <c r="ED194" s="210">
        <f t="shared" si="350"/>
        <v>0</v>
      </c>
      <c r="EE194" s="210">
        <f t="shared" si="351"/>
        <v>0</v>
      </c>
      <c r="EF194" s="210">
        <f t="shared" si="352"/>
        <v>0</v>
      </c>
      <c r="EG194" s="210">
        <f t="shared" si="353"/>
        <v>0</v>
      </c>
      <c r="EH194" s="210">
        <f t="shared" si="354"/>
        <v>0</v>
      </c>
      <c r="EI194" s="210">
        <f t="shared" si="355"/>
        <v>0</v>
      </c>
      <c r="EJ194" s="210">
        <f t="shared" si="356"/>
        <v>0</v>
      </c>
      <c r="EL194" s="139" t="str">
        <f t="shared" si="470"/>
        <v>AOC 100G</v>
      </c>
      <c r="EM194" s="210">
        <f t="shared" si="357"/>
        <v>0</v>
      </c>
      <c r="EN194" s="210">
        <f t="shared" si="358"/>
        <v>0</v>
      </c>
      <c r="EO194" s="210">
        <f t="shared" si="359"/>
        <v>0</v>
      </c>
      <c r="EP194" s="210">
        <f t="shared" si="360"/>
        <v>0</v>
      </c>
      <c r="EQ194" s="210">
        <f t="shared" si="361"/>
        <v>0</v>
      </c>
      <c r="ER194" s="210">
        <f t="shared" si="362"/>
        <v>0</v>
      </c>
      <c r="ES194" s="210">
        <f t="shared" si="363"/>
        <v>0</v>
      </c>
      <c r="ET194" s="210">
        <f t="shared" si="364"/>
        <v>0</v>
      </c>
      <c r="EU194" s="210">
        <f t="shared" si="365"/>
        <v>0</v>
      </c>
      <c r="EV194" s="210">
        <f t="shared" si="366"/>
        <v>0</v>
      </c>
      <c r="EW194" s="210">
        <f t="shared" si="367"/>
        <v>0</v>
      </c>
      <c r="EY194" s="139" t="str">
        <f t="shared" si="368"/>
        <v>AOC 100G</v>
      </c>
      <c r="EZ194" s="210">
        <f t="shared" si="475"/>
        <v>271010</v>
      </c>
      <c r="FA194" s="210">
        <f t="shared" si="476"/>
        <v>453092</v>
      </c>
      <c r="FB194" s="210">
        <f t="shared" si="477"/>
        <v>0</v>
      </c>
      <c r="FC194" s="210">
        <f t="shared" si="478"/>
        <v>0</v>
      </c>
      <c r="FD194" s="210">
        <f t="shared" si="479"/>
        <v>0</v>
      </c>
      <c r="FE194" s="210">
        <f t="shared" si="480"/>
        <v>0</v>
      </c>
      <c r="FF194" s="210">
        <f t="shared" si="481"/>
        <v>0</v>
      </c>
      <c r="FG194" s="210">
        <f t="shared" si="482"/>
        <v>0</v>
      </c>
      <c r="FH194" s="210">
        <f t="shared" si="483"/>
        <v>0</v>
      </c>
      <c r="FI194" s="210">
        <f t="shared" si="484"/>
        <v>0</v>
      </c>
      <c r="FJ194" s="210">
        <f t="shared" si="485"/>
        <v>0</v>
      </c>
      <c r="FL194" s="139" t="str">
        <f t="shared" si="471"/>
        <v>AOC 100G</v>
      </c>
      <c r="FM194" s="233">
        <f t="shared" si="369"/>
        <v>0</v>
      </c>
      <c r="FN194" s="233">
        <f t="shared" si="370"/>
        <v>0</v>
      </c>
      <c r="FO194" s="233">
        <f t="shared" si="371"/>
        <v>0</v>
      </c>
      <c r="FP194" s="233">
        <f t="shared" si="372"/>
        <v>0</v>
      </c>
      <c r="FQ194" s="233">
        <f t="shared" si="373"/>
        <v>0</v>
      </c>
      <c r="FR194" s="233">
        <f t="shared" si="374"/>
        <v>0</v>
      </c>
      <c r="FS194" s="233">
        <f t="shared" si="375"/>
        <v>0</v>
      </c>
      <c r="FT194" s="233">
        <f t="shared" si="376"/>
        <v>0</v>
      </c>
      <c r="FU194" s="233">
        <f t="shared" si="377"/>
        <v>0</v>
      </c>
      <c r="FV194" s="233">
        <f t="shared" si="378"/>
        <v>0</v>
      </c>
      <c r="FW194" s="233">
        <f t="shared" si="379"/>
        <v>0</v>
      </c>
      <c r="FY194" s="139" t="str">
        <f t="shared" si="472"/>
        <v>AOC 100G</v>
      </c>
      <c r="FZ194" s="233">
        <f t="shared" si="380"/>
        <v>0.27100999999999997</v>
      </c>
      <c r="GA194" s="233">
        <f t="shared" si="381"/>
        <v>0.45309199999999999</v>
      </c>
      <c r="GB194" s="233">
        <f t="shared" si="382"/>
        <v>0</v>
      </c>
      <c r="GC194" s="233">
        <f t="shared" si="383"/>
        <v>0</v>
      </c>
      <c r="GD194" s="233">
        <f t="shared" si="384"/>
        <v>0</v>
      </c>
      <c r="GE194" s="233">
        <f t="shared" si="385"/>
        <v>0</v>
      </c>
      <c r="GF194" s="233">
        <f t="shared" si="386"/>
        <v>0</v>
      </c>
      <c r="GG194" s="233">
        <f t="shared" si="387"/>
        <v>0</v>
      </c>
      <c r="GH194" s="233">
        <f t="shared" si="388"/>
        <v>0</v>
      </c>
      <c r="GI194" s="233">
        <f t="shared" si="389"/>
        <v>0</v>
      </c>
      <c r="GJ194" s="233">
        <f t="shared" si="390"/>
        <v>0</v>
      </c>
      <c r="GL194" s="139" t="str">
        <f t="shared" si="473"/>
        <v>AOC 100G</v>
      </c>
      <c r="GM194" s="310">
        <f t="shared" si="391"/>
        <v>0</v>
      </c>
      <c r="GN194" s="310">
        <f t="shared" si="392"/>
        <v>0</v>
      </c>
      <c r="GO194" s="310">
        <f t="shared" si="393"/>
        <v>0</v>
      </c>
      <c r="GP194" s="310">
        <f t="shared" si="394"/>
        <v>0</v>
      </c>
      <c r="GQ194" s="310">
        <f t="shared" si="395"/>
        <v>0</v>
      </c>
      <c r="GR194" s="310">
        <f t="shared" si="396"/>
        <v>0</v>
      </c>
      <c r="GS194" s="310">
        <f t="shared" si="397"/>
        <v>0</v>
      </c>
      <c r="GT194" s="310">
        <f t="shared" si="398"/>
        <v>0</v>
      </c>
      <c r="GU194" s="310">
        <f t="shared" si="399"/>
        <v>0</v>
      </c>
      <c r="GV194" s="310">
        <f t="shared" si="400"/>
        <v>0</v>
      </c>
      <c r="GW194" s="310">
        <f t="shared" si="401"/>
        <v>0</v>
      </c>
      <c r="GY194" s="139" t="str">
        <f t="shared" si="402"/>
        <v>AOC 100G</v>
      </c>
      <c r="GZ194" s="310">
        <f>IF(EZ194=0,"",($HE$5*10^-6*'AOC-LPO-CPO'!P229*'Lenses &amp; detectors'!EZ194))</f>
        <v>3.3199911393483914</v>
      </c>
      <c r="HA194" s="310">
        <f>IF(FA194=0,"",($HE$5*10^-6*'AOC-LPO-CPO'!Q229*'Lenses &amp; detectors'!FA194))</f>
        <v>4.1761901999999997</v>
      </c>
      <c r="HB194" s="310" t="str">
        <f>IF(FB194=0,"",($HE$5*10^-6*'AOC-LPO-CPO'!R229*'Lenses &amp; detectors'!FB194))</f>
        <v/>
      </c>
      <c r="HC194" s="310" t="str">
        <f>IF(FC194=0,"",($HE$5*10^-6*'AOC-LPO-CPO'!S229*'Lenses &amp; detectors'!FC194))</f>
        <v/>
      </c>
      <c r="HD194" s="310" t="str">
        <f>IF(FD194=0,"",($HE$5*10^-6*'AOC-LPO-CPO'!T229*'Lenses &amp; detectors'!FD194))</f>
        <v/>
      </c>
      <c r="HE194" s="310" t="str">
        <f>IF(FE194=0,"",($HE$5*10^-6*'AOC-LPO-CPO'!U229*'Lenses &amp; detectors'!FE194))</f>
        <v/>
      </c>
      <c r="HF194" s="310" t="str">
        <f>IF(FF194=0,"",($HE$5*10^-6*'AOC-LPO-CPO'!V229*'Lenses &amp; detectors'!FF194))</f>
        <v/>
      </c>
      <c r="HG194" s="310" t="str">
        <f>IF(FG194=0,"",($HE$5*10^-6*'AOC-LPO-CPO'!W229*'Lenses &amp; detectors'!FG194))</f>
        <v/>
      </c>
      <c r="HH194" s="310" t="str">
        <f>IF(FH194=0,"",($HE$5*10^-6*'AOC-LPO-CPO'!X229*'Lenses &amp; detectors'!FH194))</f>
        <v/>
      </c>
      <c r="HI194" s="310" t="str">
        <f>IF(FI194=0,"",($HE$5*10^-6*'AOC-LPO-CPO'!Y229*'Lenses &amp; detectors'!FI194))</f>
        <v/>
      </c>
      <c r="HJ194" s="310" t="str">
        <f>IF(FJ194=0,"",($HE$5*10^-6*'AOC-LPO-CPO'!Z229*'Lenses &amp; detectors'!FJ194))</f>
        <v/>
      </c>
      <c r="HL194" s="139" t="str">
        <f t="shared" si="403"/>
        <v>AOC 100G</v>
      </c>
      <c r="HM194" s="233" t="str">
        <f t="shared" si="404"/>
        <v/>
      </c>
      <c r="HN194" s="233" t="str">
        <f t="shared" si="405"/>
        <v/>
      </c>
      <c r="HO194" s="233" t="str">
        <f t="shared" si="406"/>
        <v/>
      </c>
      <c r="HP194" s="233" t="str">
        <f t="shared" si="407"/>
        <v/>
      </c>
      <c r="HQ194" s="233" t="str">
        <f t="shared" si="408"/>
        <v/>
      </c>
      <c r="HR194" s="233" t="str">
        <f t="shared" si="409"/>
        <v/>
      </c>
      <c r="HS194" s="233" t="str">
        <f t="shared" si="410"/>
        <v/>
      </c>
      <c r="HT194" s="233" t="str">
        <f t="shared" si="411"/>
        <v/>
      </c>
      <c r="HU194" s="233" t="str">
        <f t="shared" si="412"/>
        <v/>
      </c>
      <c r="HV194" s="233" t="str">
        <f t="shared" si="413"/>
        <v/>
      </c>
      <c r="HW194" s="233" t="str">
        <f t="shared" si="414"/>
        <v/>
      </c>
      <c r="HY194" s="139" t="str">
        <f t="shared" si="415"/>
        <v>AOC 100G</v>
      </c>
      <c r="HZ194" s="233">
        <f t="shared" si="416"/>
        <v>0.5</v>
      </c>
      <c r="IA194" s="233">
        <f t="shared" si="417"/>
        <v>0.5</v>
      </c>
      <c r="IB194" s="233" t="str">
        <f t="shared" si="418"/>
        <v/>
      </c>
      <c r="IC194" s="233" t="str">
        <f t="shared" si="419"/>
        <v/>
      </c>
      <c r="ID194" s="233" t="str">
        <f t="shared" si="420"/>
        <v/>
      </c>
      <c r="IE194" s="233" t="str">
        <f t="shared" si="421"/>
        <v/>
      </c>
      <c r="IF194" s="233" t="str">
        <f t="shared" si="422"/>
        <v/>
      </c>
      <c r="IG194" s="233" t="str">
        <f t="shared" si="423"/>
        <v/>
      </c>
      <c r="IH194" s="233" t="str">
        <f t="shared" si="424"/>
        <v/>
      </c>
      <c r="II194" s="233" t="str">
        <f t="shared" si="425"/>
        <v/>
      </c>
      <c r="IJ194" s="233" t="str">
        <f t="shared" si="426"/>
        <v/>
      </c>
      <c r="IL194" s="139" t="str">
        <f t="shared" si="427"/>
        <v>AOC 100G</v>
      </c>
      <c r="IM194" s="233" t="str">
        <f t="shared" si="428"/>
        <v/>
      </c>
      <c r="IN194" s="233" t="str">
        <f t="shared" si="429"/>
        <v/>
      </c>
      <c r="IO194" s="233" t="str">
        <f t="shared" si="430"/>
        <v/>
      </c>
      <c r="IP194" s="233" t="str">
        <f t="shared" si="431"/>
        <v/>
      </c>
      <c r="IQ194" s="233" t="str">
        <f t="shared" si="432"/>
        <v/>
      </c>
      <c r="IR194" s="233" t="str">
        <f t="shared" si="433"/>
        <v/>
      </c>
      <c r="IS194" s="233" t="str">
        <f t="shared" si="434"/>
        <v/>
      </c>
      <c r="IT194" s="233" t="str">
        <f t="shared" si="435"/>
        <v/>
      </c>
      <c r="IU194" s="233" t="str">
        <f t="shared" si="436"/>
        <v/>
      </c>
      <c r="IV194" s="233" t="str">
        <f t="shared" si="437"/>
        <v/>
      </c>
      <c r="IW194" s="233" t="str">
        <f t="shared" si="438"/>
        <v/>
      </c>
      <c r="IY194" s="139" t="str">
        <f t="shared" si="439"/>
        <v>AOC 100G</v>
      </c>
      <c r="IZ194" s="233">
        <f t="shared" si="440"/>
        <v>12.250437767419621</v>
      </c>
      <c r="JA194" s="233">
        <f t="shared" si="441"/>
        <v>9.2170910102142614</v>
      </c>
      <c r="JB194" s="233" t="str">
        <f t="shared" si="442"/>
        <v/>
      </c>
      <c r="JC194" s="233" t="str">
        <f t="shared" si="443"/>
        <v/>
      </c>
      <c r="JD194" s="233" t="str">
        <f t="shared" si="444"/>
        <v/>
      </c>
      <c r="JE194" s="233" t="str">
        <f t="shared" si="445"/>
        <v/>
      </c>
      <c r="JF194" s="233" t="str">
        <f t="shared" si="446"/>
        <v/>
      </c>
      <c r="JG194" s="233" t="str">
        <f t="shared" si="447"/>
        <v/>
      </c>
      <c r="JH194" s="233" t="str">
        <f t="shared" si="448"/>
        <v/>
      </c>
      <c r="JI194" s="233" t="str">
        <f t="shared" si="449"/>
        <v/>
      </c>
      <c r="JJ194" s="233" t="str">
        <f t="shared" si="450"/>
        <v/>
      </c>
    </row>
    <row r="195" spans="1:270">
      <c r="A195" s="218" t="s">
        <v>69</v>
      </c>
      <c r="B195" s="139" t="str">
        <f>'DML EML split'!B195</f>
        <v>AOC 100G breakout</v>
      </c>
      <c r="C195" s="210">
        <f>'AOC-LPO-CPO'!C88</f>
        <v>0</v>
      </c>
      <c r="D195" s="210">
        <f>'AOC-LPO-CPO'!D88</f>
        <v>0</v>
      </c>
      <c r="E195" s="210">
        <f>'AOC-LPO-CPO'!E88</f>
        <v>0</v>
      </c>
      <c r="F195" s="210">
        <f>'AOC-LPO-CPO'!F88</f>
        <v>0</v>
      </c>
      <c r="G195" s="210">
        <f>'AOC-LPO-CPO'!G88</f>
        <v>0</v>
      </c>
      <c r="H195" s="210">
        <f>'AOC-LPO-CPO'!H88</f>
        <v>0</v>
      </c>
      <c r="I195" s="210">
        <f>'AOC-LPO-CPO'!I88</f>
        <v>0</v>
      </c>
      <c r="J195" s="210">
        <f>'AOC-LPO-CPO'!J88</f>
        <v>0</v>
      </c>
      <c r="K195" s="210">
        <f>'AOC-LPO-CPO'!K88</f>
        <v>0</v>
      </c>
      <c r="L195" s="210">
        <f>'AOC-LPO-CPO'!L88</f>
        <v>0</v>
      </c>
      <c r="M195" s="210">
        <f>'AOC-LPO-CPO'!M88</f>
        <v>0</v>
      </c>
      <c r="O195" s="139" t="str">
        <f t="shared" si="329"/>
        <v>AOC 100G breakout</v>
      </c>
      <c r="P195" s="210">
        <f>'AOC-LPO-CPO'!C123</f>
        <v>0</v>
      </c>
      <c r="Q195" s="210">
        <f>'AOC-LPO-CPO'!D123</f>
        <v>0</v>
      </c>
      <c r="R195" s="210">
        <f>'AOC-LPO-CPO'!E123</f>
        <v>0</v>
      </c>
      <c r="S195" s="210">
        <f>'AOC-LPO-CPO'!F123</f>
        <v>0</v>
      </c>
      <c r="T195" s="210">
        <f>'AOC-LPO-CPO'!G123</f>
        <v>0</v>
      </c>
      <c r="U195" s="210">
        <f>'AOC-LPO-CPO'!H123</f>
        <v>0</v>
      </c>
      <c r="V195" s="210">
        <f>'AOC-LPO-CPO'!I123</f>
        <v>0</v>
      </c>
      <c r="W195" s="210">
        <f>'AOC-LPO-CPO'!J123</f>
        <v>0</v>
      </c>
      <c r="X195" s="210">
        <f>'AOC-LPO-CPO'!K123</f>
        <v>0</v>
      </c>
      <c r="Y195" s="210">
        <f>'AOC-LPO-CPO'!L123</f>
        <v>0</v>
      </c>
      <c r="Z195" s="210">
        <f>'AOC-LPO-CPO'!M123</f>
        <v>0</v>
      </c>
      <c r="AB195" s="139" t="str">
        <f t="shared" si="330"/>
        <v>AOC 100G breakout</v>
      </c>
      <c r="AC195" s="210">
        <f>'AOC-LPO-CPO'!C53</f>
        <v>0</v>
      </c>
      <c r="AD195" s="210">
        <f>'AOC-LPO-CPO'!D53</f>
        <v>0</v>
      </c>
      <c r="AE195" s="210">
        <f>'AOC-LPO-CPO'!E53</f>
        <v>0</v>
      </c>
      <c r="AF195" s="210">
        <f>'AOC-LPO-CPO'!F53</f>
        <v>0</v>
      </c>
      <c r="AG195" s="210">
        <f>'AOC-LPO-CPO'!G53</f>
        <v>0</v>
      </c>
      <c r="AH195" s="210">
        <f>'AOC-LPO-CPO'!H53</f>
        <v>0</v>
      </c>
      <c r="AI195" s="210">
        <f>'AOC-LPO-CPO'!I53</f>
        <v>0</v>
      </c>
      <c r="AJ195" s="210">
        <f>'AOC-LPO-CPO'!J53</f>
        <v>0</v>
      </c>
      <c r="AK195" s="210">
        <f>'AOC-LPO-CPO'!K53</f>
        <v>0</v>
      </c>
      <c r="AL195" s="210">
        <f>'AOC-LPO-CPO'!L53</f>
        <v>0</v>
      </c>
      <c r="AM195" s="210">
        <f>'AOC-LPO-CPO'!M53</f>
        <v>0</v>
      </c>
      <c r="AO195" s="139" t="str">
        <f t="shared" si="331"/>
        <v>AOC 100G breakout</v>
      </c>
      <c r="AP195" s="210">
        <f>'AOC-LPO-CPO'!C158</f>
        <v>2701</v>
      </c>
      <c r="AQ195" s="210">
        <f>'AOC-LPO-CPO'!D158</f>
        <v>5887</v>
      </c>
      <c r="AR195" s="210">
        <f>'AOC-LPO-CPO'!E158</f>
        <v>0</v>
      </c>
      <c r="AS195" s="210">
        <f>'AOC-LPO-CPO'!F158</f>
        <v>0</v>
      </c>
      <c r="AT195" s="210">
        <f>'AOC-LPO-CPO'!G158</f>
        <v>0</v>
      </c>
      <c r="AU195" s="210">
        <f>'AOC-LPO-CPO'!H158</f>
        <v>0</v>
      </c>
      <c r="AV195" s="210">
        <f>'AOC-LPO-CPO'!I158</f>
        <v>0</v>
      </c>
      <c r="AW195" s="210">
        <f>'AOC-LPO-CPO'!J158</f>
        <v>0</v>
      </c>
      <c r="AX195" s="210">
        <f>'AOC-LPO-CPO'!K158</f>
        <v>0</v>
      </c>
      <c r="AY195" s="210">
        <f>'AOC-LPO-CPO'!L158</f>
        <v>0</v>
      </c>
      <c r="AZ195" s="210">
        <f>'AOC-LPO-CPO'!M158</f>
        <v>0</v>
      </c>
      <c r="BB195" s="139" t="str">
        <f t="shared" si="332"/>
        <v>AOC 100G breakout</v>
      </c>
      <c r="BC195" s="210">
        <f>'AOC-LPO-CPO'!C193</f>
        <v>0</v>
      </c>
      <c r="BD195" s="210">
        <f>'AOC-LPO-CPO'!D193</f>
        <v>0</v>
      </c>
      <c r="BE195" s="210">
        <f>'AOC-LPO-CPO'!E193</f>
        <v>0</v>
      </c>
      <c r="BF195" s="210">
        <f>'AOC-LPO-CPO'!F193</f>
        <v>0</v>
      </c>
      <c r="BG195" s="210">
        <f>'AOC-LPO-CPO'!G193</f>
        <v>0</v>
      </c>
      <c r="BH195" s="210">
        <f>'AOC-LPO-CPO'!H193</f>
        <v>0</v>
      </c>
      <c r="BI195" s="210">
        <f>'AOC-LPO-CPO'!I193</f>
        <v>0</v>
      </c>
      <c r="BJ195" s="210">
        <f>'AOC-LPO-CPO'!J193</f>
        <v>0</v>
      </c>
      <c r="BK195" s="210">
        <f>'AOC-LPO-CPO'!K193</f>
        <v>0</v>
      </c>
      <c r="BL195" s="210">
        <f>'AOC-LPO-CPO'!L193</f>
        <v>0</v>
      </c>
      <c r="BM195" s="210">
        <f>'AOC-LPO-CPO'!M193</f>
        <v>0</v>
      </c>
      <c r="BO195" s="139" t="str">
        <f t="shared" si="333"/>
        <v>AOC 100G breakout</v>
      </c>
      <c r="BP195" s="272"/>
      <c r="BQ195" s="272"/>
      <c r="BR195" s="272"/>
      <c r="BS195" s="272"/>
      <c r="BT195" s="272"/>
      <c r="BU195" s="272"/>
      <c r="BV195" s="272"/>
      <c r="BW195" s="272"/>
      <c r="BX195" s="272"/>
      <c r="BY195" s="272"/>
      <c r="BZ195" s="272"/>
      <c r="CB195" s="139" t="str">
        <f t="shared" si="334"/>
        <v>AOC 100G breakout</v>
      </c>
      <c r="CC195" s="272"/>
      <c r="CD195" s="272"/>
      <c r="CE195" s="272"/>
      <c r="CF195" s="272"/>
      <c r="CG195" s="272"/>
      <c r="CH195" s="272"/>
      <c r="CI195" s="272"/>
      <c r="CJ195" s="272"/>
      <c r="CK195" s="272"/>
      <c r="CL195" s="272"/>
      <c r="CM195" s="272"/>
      <c r="CN195" s="214"/>
      <c r="CP195" s="270"/>
      <c r="CQ195" s="270"/>
      <c r="CR195" s="301"/>
      <c r="CS195" s="295"/>
      <c r="CT195" s="270"/>
      <c r="CU195" s="301"/>
      <c r="CV195" s="295"/>
      <c r="CW195" s="295"/>
      <c r="CX195" s="278"/>
      <c r="CY195" s="285">
        <v>2</v>
      </c>
      <c r="CZ195" s="265">
        <v>0</v>
      </c>
      <c r="DA195" s="279">
        <v>1</v>
      </c>
      <c r="DB195" s="284"/>
      <c r="DC195" s="270"/>
      <c r="DD195" s="301"/>
      <c r="DE195" s="295"/>
      <c r="DF195" s="270"/>
      <c r="DG195" s="278"/>
      <c r="DH195" s="284"/>
      <c r="DI195" s="270"/>
      <c r="DJ195" s="270"/>
      <c r="DL195" s="139" t="str">
        <f t="shared" si="468"/>
        <v>AOC 100G breakout</v>
      </c>
      <c r="DM195" s="210">
        <f t="shared" si="335"/>
        <v>0</v>
      </c>
      <c r="DN195" s="210">
        <f t="shared" si="336"/>
        <v>0</v>
      </c>
      <c r="DO195" s="210">
        <f t="shared" si="337"/>
        <v>0</v>
      </c>
      <c r="DP195" s="210">
        <f t="shared" si="338"/>
        <v>0</v>
      </c>
      <c r="DQ195" s="210">
        <f t="shared" si="339"/>
        <v>0</v>
      </c>
      <c r="DR195" s="210">
        <f t="shared" si="340"/>
        <v>0</v>
      </c>
      <c r="DS195" s="210">
        <f t="shared" si="341"/>
        <v>0</v>
      </c>
      <c r="DT195" s="210">
        <f t="shared" si="342"/>
        <v>0</v>
      </c>
      <c r="DU195" s="210">
        <f t="shared" si="343"/>
        <v>0</v>
      </c>
      <c r="DV195" s="210">
        <f t="shared" si="344"/>
        <v>0</v>
      </c>
      <c r="DW195" s="210">
        <f t="shared" si="345"/>
        <v>0</v>
      </c>
      <c r="DY195" s="139" t="str">
        <f t="shared" si="469"/>
        <v>AOC 100G breakout</v>
      </c>
      <c r="DZ195" s="210">
        <f t="shared" si="346"/>
        <v>5402</v>
      </c>
      <c r="EA195" s="210">
        <f t="shared" si="347"/>
        <v>11774</v>
      </c>
      <c r="EB195" s="210">
        <f t="shared" si="348"/>
        <v>0</v>
      </c>
      <c r="EC195" s="210">
        <f t="shared" si="349"/>
        <v>0</v>
      </c>
      <c r="ED195" s="210">
        <f t="shared" si="350"/>
        <v>0</v>
      </c>
      <c r="EE195" s="210">
        <f t="shared" si="351"/>
        <v>0</v>
      </c>
      <c r="EF195" s="210">
        <f t="shared" si="352"/>
        <v>0</v>
      </c>
      <c r="EG195" s="210">
        <f t="shared" si="353"/>
        <v>0</v>
      </c>
      <c r="EH195" s="210">
        <f t="shared" si="354"/>
        <v>0</v>
      </c>
      <c r="EI195" s="210">
        <f t="shared" si="355"/>
        <v>0</v>
      </c>
      <c r="EJ195" s="210">
        <f t="shared" si="356"/>
        <v>0</v>
      </c>
      <c r="EL195" s="139" t="str">
        <f t="shared" si="470"/>
        <v>AOC 100G breakout</v>
      </c>
      <c r="EM195" s="210">
        <f t="shared" si="357"/>
        <v>0</v>
      </c>
      <c r="EN195" s="210">
        <f t="shared" si="358"/>
        <v>0</v>
      </c>
      <c r="EO195" s="210">
        <f t="shared" si="359"/>
        <v>0</v>
      </c>
      <c r="EP195" s="210">
        <f t="shared" si="360"/>
        <v>0</v>
      </c>
      <c r="EQ195" s="210">
        <f t="shared" si="361"/>
        <v>0</v>
      </c>
      <c r="ER195" s="210">
        <f t="shared" si="362"/>
        <v>0</v>
      </c>
      <c r="ES195" s="210">
        <f t="shared" si="363"/>
        <v>0</v>
      </c>
      <c r="ET195" s="210">
        <f t="shared" si="364"/>
        <v>0</v>
      </c>
      <c r="EU195" s="210">
        <f t="shared" si="365"/>
        <v>0</v>
      </c>
      <c r="EV195" s="210">
        <f t="shared" si="366"/>
        <v>0</v>
      </c>
      <c r="EW195" s="210">
        <f t="shared" si="367"/>
        <v>0</v>
      </c>
      <c r="EY195" s="139" t="str">
        <f t="shared" si="368"/>
        <v>AOC 100G breakout</v>
      </c>
      <c r="EZ195" s="210">
        <f t="shared" si="475"/>
        <v>2701</v>
      </c>
      <c r="FA195" s="210">
        <f t="shared" si="476"/>
        <v>5887</v>
      </c>
      <c r="FB195" s="210">
        <f t="shared" si="477"/>
        <v>0</v>
      </c>
      <c r="FC195" s="210">
        <f t="shared" si="478"/>
        <v>0</v>
      </c>
      <c r="FD195" s="210">
        <f t="shared" si="479"/>
        <v>0</v>
      </c>
      <c r="FE195" s="210">
        <f t="shared" si="480"/>
        <v>0</v>
      </c>
      <c r="FF195" s="210">
        <f t="shared" si="481"/>
        <v>0</v>
      </c>
      <c r="FG195" s="210">
        <f t="shared" si="482"/>
        <v>0</v>
      </c>
      <c r="FH195" s="210">
        <f t="shared" si="483"/>
        <v>0</v>
      </c>
      <c r="FI195" s="210">
        <f t="shared" si="484"/>
        <v>0</v>
      </c>
      <c r="FJ195" s="210">
        <f t="shared" si="485"/>
        <v>0</v>
      </c>
      <c r="FL195" s="139" t="str">
        <f t="shared" si="471"/>
        <v>AOC 100G breakout</v>
      </c>
      <c r="FM195" s="233">
        <f t="shared" si="369"/>
        <v>0</v>
      </c>
      <c r="FN195" s="233">
        <f t="shared" si="370"/>
        <v>0</v>
      </c>
      <c r="FO195" s="233">
        <f t="shared" si="371"/>
        <v>0</v>
      </c>
      <c r="FP195" s="233">
        <f t="shared" si="372"/>
        <v>0</v>
      </c>
      <c r="FQ195" s="233">
        <f t="shared" si="373"/>
        <v>0</v>
      </c>
      <c r="FR195" s="233">
        <f t="shared" si="374"/>
        <v>0</v>
      </c>
      <c r="FS195" s="233">
        <f t="shared" si="375"/>
        <v>0</v>
      </c>
      <c r="FT195" s="233">
        <f t="shared" si="376"/>
        <v>0</v>
      </c>
      <c r="FU195" s="233">
        <f t="shared" si="377"/>
        <v>0</v>
      </c>
      <c r="FV195" s="233">
        <f t="shared" si="378"/>
        <v>0</v>
      </c>
      <c r="FW195" s="233">
        <f t="shared" si="379"/>
        <v>0</v>
      </c>
      <c r="FY195" s="139" t="str">
        <f t="shared" si="472"/>
        <v>AOC 100G breakout</v>
      </c>
      <c r="FZ195" s="233">
        <f t="shared" si="380"/>
        <v>2.7009999999999998E-3</v>
      </c>
      <c r="GA195" s="233">
        <f t="shared" si="381"/>
        <v>5.8869999999999999E-3</v>
      </c>
      <c r="GB195" s="233">
        <f t="shared" si="382"/>
        <v>0</v>
      </c>
      <c r="GC195" s="233">
        <f t="shared" si="383"/>
        <v>0</v>
      </c>
      <c r="GD195" s="233">
        <f t="shared" si="384"/>
        <v>0</v>
      </c>
      <c r="GE195" s="233">
        <f t="shared" si="385"/>
        <v>0</v>
      </c>
      <c r="GF195" s="233">
        <f t="shared" si="386"/>
        <v>0</v>
      </c>
      <c r="GG195" s="233">
        <f t="shared" si="387"/>
        <v>0</v>
      </c>
      <c r="GH195" s="233">
        <f t="shared" si="388"/>
        <v>0</v>
      </c>
      <c r="GI195" s="233">
        <f t="shared" si="389"/>
        <v>0</v>
      </c>
      <c r="GJ195" s="233">
        <f t="shared" si="390"/>
        <v>0</v>
      </c>
      <c r="GL195" s="139" t="str">
        <f t="shared" si="473"/>
        <v>AOC 100G breakout</v>
      </c>
      <c r="GM195" s="310">
        <f t="shared" si="391"/>
        <v>0</v>
      </c>
      <c r="GN195" s="310">
        <f t="shared" si="392"/>
        <v>0</v>
      </c>
      <c r="GO195" s="310">
        <f t="shared" si="393"/>
        <v>0</v>
      </c>
      <c r="GP195" s="310">
        <f t="shared" si="394"/>
        <v>0</v>
      </c>
      <c r="GQ195" s="310">
        <f t="shared" si="395"/>
        <v>0</v>
      </c>
      <c r="GR195" s="310">
        <f t="shared" si="396"/>
        <v>0</v>
      </c>
      <c r="GS195" s="310">
        <f t="shared" si="397"/>
        <v>0</v>
      </c>
      <c r="GT195" s="310">
        <f t="shared" si="398"/>
        <v>0</v>
      </c>
      <c r="GU195" s="310">
        <f t="shared" si="399"/>
        <v>0</v>
      </c>
      <c r="GV195" s="310">
        <f t="shared" si="400"/>
        <v>0</v>
      </c>
      <c r="GW195" s="310">
        <f t="shared" si="401"/>
        <v>0</v>
      </c>
      <c r="GY195" s="139" t="str">
        <f t="shared" si="402"/>
        <v>AOC 100G breakout</v>
      </c>
      <c r="GZ195" s="310">
        <f>IF(EZ195=0,"",($HE$5*10^-6*'AOC-LPO-CPO'!P230*'Lenses &amp; detectors'!EZ195))</f>
        <v>5.874675E-2</v>
      </c>
      <c r="HA195" s="310">
        <f>IF(FA195=0,"",($HE$5*10^-6*'AOC-LPO-CPO'!Q230*'Lenses &amp; detectors'!FA195))</f>
        <v>0.11700412499999999</v>
      </c>
      <c r="HB195" s="310" t="str">
        <f>IF(FB195=0,"",($HE$5*10^-6*'AOC-LPO-CPO'!R230*'Lenses &amp; detectors'!FB195))</f>
        <v/>
      </c>
      <c r="HC195" s="310" t="str">
        <f>IF(FC195=0,"",($HE$5*10^-6*'AOC-LPO-CPO'!S230*'Lenses &amp; detectors'!FC195))</f>
        <v/>
      </c>
      <c r="HD195" s="310" t="str">
        <f>IF(FD195=0,"",($HE$5*10^-6*'AOC-LPO-CPO'!T230*'Lenses &amp; detectors'!FD195))</f>
        <v/>
      </c>
      <c r="HE195" s="310" t="str">
        <f>IF(FE195=0,"",($HE$5*10^-6*'AOC-LPO-CPO'!U230*'Lenses &amp; detectors'!FE195))</f>
        <v/>
      </c>
      <c r="HF195" s="310" t="str">
        <f>IF(FF195=0,"",($HE$5*10^-6*'AOC-LPO-CPO'!V230*'Lenses &amp; detectors'!FF195))</f>
        <v/>
      </c>
      <c r="HG195" s="310" t="str">
        <f>IF(FG195=0,"",($HE$5*10^-6*'AOC-LPO-CPO'!W230*'Lenses &amp; detectors'!FG195))</f>
        <v/>
      </c>
      <c r="HH195" s="310" t="str">
        <f>IF(FH195=0,"",($HE$5*10^-6*'AOC-LPO-CPO'!X230*'Lenses &amp; detectors'!FH195))</f>
        <v/>
      </c>
      <c r="HI195" s="310" t="str">
        <f>IF(FI195=0,"",($HE$5*10^-6*'AOC-LPO-CPO'!Y230*'Lenses &amp; detectors'!FI195))</f>
        <v/>
      </c>
      <c r="HJ195" s="310" t="str">
        <f>IF(FJ195=0,"",($HE$5*10^-6*'AOC-LPO-CPO'!Z230*'Lenses &amp; detectors'!FJ195))</f>
        <v/>
      </c>
      <c r="HL195" s="139" t="str">
        <f t="shared" si="403"/>
        <v>AOC 100G breakout</v>
      </c>
      <c r="HM195" s="233" t="str">
        <f t="shared" si="404"/>
        <v/>
      </c>
      <c r="HN195" s="233" t="str">
        <f t="shared" si="405"/>
        <v/>
      </c>
      <c r="HO195" s="233" t="str">
        <f t="shared" si="406"/>
        <v/>
      </c>
      <c r="HP195" s="233" t="str">
        <f t="shared" si="407"/>
        <v/>
      </c>
      <c r="HQ195" s="233" t="str">
        <f t="shared" si="408"/>
        <v/>
      </c>
      <c r="HR195" s="233" t="str">
        <f t="shared" si="409"/>
        <v/>
      </c>
      <c r="HS195" s="233" t="str">
        <f t="shared" si="410"/>
        <v/>
      </c>
      <c r="HT195" s="233" t="str">
        <f t="shared" si="411"/>
        <v/>
      </c>
      <c r="HU195" s="233" t="str">
        <f t="shared" si="412"/>
        <v/>
      </c>
      <c r="HV195" s="233" t="str">
        <f t="shared" si="413"/>
        <v/>
      </c>
      <c r="HW195" s="233" t="str">
        <f t="shared" si="414"/>
        <v/>
      </c>
      <c r="HY195" s="139" t="str">
        <f t="shared" si="415"/>
        <v>AOC 100G breakout</v>
      </c>
      <c r="HZ195" s="233">
        <f t="shared" si="416"/>
        <v>0.5</v>
      </c>
      <c r="IA195" s="233">
        <f t="shared" si="417"/>
        <v>0.5</v>
      </c>
      <c r="IB195" s="233" t="str">
        <f t="shared" si="418"/>
        <v/>
      </c>
      <c r="IC195" s="233" t="str">
        <f t="shared" si="419"/>
        <v/>
      </c>
      <c r="ID195" s="233" t="str">
        <f t="shared" si="420"/>
        <v/>
      </c>
      <c r="IE195" s="233" t="str">
        <f t="shared" si="421"/>
        <v/>
      </c>
      <c r="IF195" s="233" t="str">
        <f t="shared" si="422"/>
        <v/>
      </c>
      <c r="IG195" s="233" t="str">
        <f t="shared" si="423"/>
        <v/>
      </c>
      <c r="IH195" s="233" t="str">
        <f t="shared" si="424"/>
        <v/>
      </c>
      <c r="II195" s="233" t="str">
        <f t="shared" si="425"/>
        <v/>
      </c>
      <c r="IJ195" s="233" t="str">
        <f t="shared" si="426"/>
        <v/>
      </c>
      <c r="IL195" s="139" t="str">
        <f t="shared" si="427"/>
        <v>AOC 100G breakout</v>
      </c>
      <c r="IM195" s="233" t="str">
        <f t="shared" si="428"/>
        <v/>
      </c>
      <c r="IN195" s="233" t="str">
        <f t="shared" si="429"/>
        <v/>
      </c>
      <c r="IO195" s="233" t="str">
        <f t="shared" si="430"/>
        <v/>
      </c>
      <c r="IP195" s="233" t="str">
        <f t="shared" si="431"/>
        <v/>
      </c>
      <c r="IQ195" s="233" t="str">
        <f t="shared" si="432"/>
        <v/>
      </c>
      <c r="IR195" s="233" t="str">
        <f t="shared" si="433"/>
        <v/>
      </c>
      <c r="IS195" s="233" t="str">
        <f t="shared" si="434"/>
        <v/>
      </c>
      <c r="IT195" s="233" t="str">
        <f t="shared" si="435"/>
        <v/>
      </c>
      <c r="IU195" s="233" t="str">
        <f t="shared" si="436"/>
        <v/>
      </c>
      <c r="IV195" s="233" t="str">
        <f t="shared" si="437"/>
        <v/>
      </c>
      <c r="IW195" s="233" t="str">
        <f t="shared" si="438"/>
        <v/>
      </c>
      <c r="IY195" s="139" t="str">
        <f t="shared" si="439"/>
        <v>AOC 100G breakout</v>
      </c>
      <c r="IZ195" s="233">
        <f t="shared" si="440"/>
        <v>21.75</v>
      </c>
      <c r="JA195" s="233">
        <f t="shared" si="441"/>
        <v>19.874999999999996</v>
      </c>
      <c r="JB195" s="233" t="str">
        <f t="shared" si="442"/>
        <v/>
      </c>
      <c r="JC195" s="233" t="str">
        <f t="shared" si="443"/>
        <v/>
      </c>
      <c r="JD195" s="233" t="str">
        <f t="shared" si="444"/>
        <v/>
      </c>
      <c r="JE195" s="233" t="str">
        <f t="shared" si="445"/>
        <v/>
      </c>
      <c r="JF195" s="233" t="str">
        <f t="shared" si="446"/>
        <v/>
      </c>
      <c r="JG195" s="233" t="str">
        <f t="shared" si="447"/>
        <v/>
      </c>
      <c r="JH195" s="233" t="str">
        <f t="shared" si="448"/>
        <v/>
      </c>
      <c r="JI195" s="233" t="str">
        <f t="shared" si="449"/>
        <v/>
      </c>
      <c r="JJ195" s="233" t="str">
        <f t="shared" si="450"/>
        <v/>
      </c>
    </row>
    <row r="196" spans="1:270">
      <c r="A196" s="218" t="s">
        <v>69</v>
      </c>
      <c r="B196" s="139" t="str">
        <f>'DML EML split'!B196</f>
        <v>AOC 4x24G Mini-SAS HD</v>
      </c>
      <c r="C196" s="210">
        <f>'AOC-LPO-CPO'!C89</f>
        <v>0</v>
      </c>
      <c r="D196" s="210">
        <f>'AOC-LPO-CPO'!D89</f>
        <v>0</v>
      </c>
      <c r="E196" s="210">
        <f>'AOC-LPO-CPO'!E89</f>
        <v>0</v>
      </c>
      <c r="F196" s="210">
        <f>'AOC-LPO-CPO'!F89</f>
        <v>0</v>
      </c>
      <c r="G196" s="210">
        <f>'AOC-LPO-CPO'!G89</f>
        <v>0</v>
      </c>
      <c r="H196" s="210">
        <f>'AOC-LPO-CPO'!H89</f>
        <v>0</v>
      </c>
      <c r="I196" s="210">
        <f>'AOC-LPO-CPO'!I89</f>
        <v>0</v>
      </c>
      <c r="J196" s="210">
        <f>'AOC-LPO-CPO'!J89</f>
        <v>0</v>
      </c>
      <c r="K196" s="210">
        <f>'AOC-LPO-CPO'!K89</f>
        <v>0</v>
      </c>
      <c r="L196" s="210">
        <f>'AOC-LPO-CPO'!L89</f>
        <v>0</v>
      </c>
      <c r="M196" s="210">
        <f>'AOC-LPO-CPO'!M89</f>
        <v>0</v>
      </c>
      <c r="O196" s="139" t="str">
        <f t="shared" si="329"/>
        <v>AOC 4x24G Mini-SAS HD</v>
      </c>
      <c r="P196" s="210">
        <f>'AOC-LPO-CPO'!C124</f>
        <v>0</v>
      </c>
      <c r="Q196" s="210">
        <f>'AOC-LPO-CPO'!D124</f>
        <v>0</v>
      </c>
      <c r="R196" s="210">
        <f>'AOC-LPO-CPO'!E124</f>
        <v>0</v>
      </c>
      <c r="S196" s="210">
        <f>'AOC-LPO-CPO'!F124</f>
        <v>0</v>
      </c>
      <c r="T196" s="210">
        <f>'AOC-LPO-CPO'!G124</f>
        <v>0</v>
      </c>
      <c r="U196" s="210">
        <f>'AOC-LPO-CPO'!H124</f>
        <v>0</v>
      </c>
      <c r="V196" s="210">
        <f>'AOC-LPO-CPO'!I124</f>
        <v>0</v>
      </c>
      <c r="W196" s="210">
        <f>'AOC-LPO-CPO'!J124</f>
        <v>0</v>
      </c>
      <c r="X196" s="210">
        <f>'AOC-LPO-CPO'!K124</f>
        <v>0</v>
      </c>
      <c r="Y196" s="210">
        <f>'AOC-LPO-CPO'!L124</f>
        <v>0</v>
      </c>
      <c r="Z196" s="210">
        <f>'AOC-LPO-CPO'!M124</f>
        <v>0</v>
      </c>
      <c r="AB196" s="139" t="str">
        <f t="shared" si="330"/>
        <v>AOC 4x24G Mini-SAS HD</v>
      </c>
      <c r="AC196" s="210">
        <f>'AOC-LPO-CPO'!C54</f>
        <v>0</v>
      </c>
      <c r="AD196" s="210">
        <f>'AOC-LPO-CPO'!D54</f>
        <v>0</v>
      </c>
      <c r="AE196" s="210">
        <f>'AOC-LPO-CPO'!E54</f>
        <v>0</v>
      </c>
      <c r="AF196" s="210">
        <f>'AOC-LPO-CPO'!F54</f>
        <v>0</v>
      </c>
      <c r="AG196" s="210">
        <f>'AOC-LPO-CPO'!G54</f>
        <v>0</v>
      </c>
      <c r="AH196" s="210">
        <f>'AOC-LPO-CPO'!H54</f>
        <v>0</v>
      </c>
      <c r="AI196" s="210">
        <f>'AOC-LPO-CPO'!I54</f>
        <v>0</v>
      </c>
      <c r="AJ196" s="210">
        <f>'AOC-LPO-CPO'!J54</f>
        <v>0</v>
      </c>
      <c r="AK196" s="210">
        <f>'AOC-LPO-CPO'!K54</f>
        <v>0</v>
      </c>
      <c r="AL196" s="210">
        <f>'AOC-LPO-CPO'!L54</f>
        <v>0</v>
      </c>
      <c r="AM196" s="210">
        <f>'AOC-LPO-CPO'!M54</f>
        <v>0</v>
      </c>
      <c r="AO196" s="139" t="str">
        <f t="shared" si="331"/>
        <v>AOC 4x24G Mini-SAS HD</v>
      </c>
      <c r="AP196" s="210">
        <f>'AOC-LPO-CPO'!C159</f>
        <v>0</v>
      </c>
      <c r="AQ196" s="210">
        <f>'AOC-LPO-CPO'!D159</f>
        <v>0</v>
      </c>
      <c r="AR196" s="210">
        <f>'AOC-LPO-CPO'!E159</f>
        <v>0</v>
      </c>
      <c r="AS196" s="210">
        <f>'AOC-LPO-CPO'!F159</f>
        <v>0</v>
      </c>
      <c r="AT196" s="210">
        <f>'AOC-LPO-CPO'!G159</f>
        <v>0</v>
      </c>
      <c r="AU196" s="210">
        <f>'AOC-LPO-CPO'!H159</f>
        <v>0</v>
      </c>
      <c r="AV196" s="210">
        <f>'AOC-LPO-CPO'!I159</f>
        <v>0</v>
      </c>
      <c r="AW196" s="210">
        <f>'AOC-LPO-CPO'!J159</f>
        <v>0</v>
      </c>
      <c r="AX196" s="210">
        <f>'AOC-LPO-CPO'!K159</f>
        <v>0</v>
      </c>
      <c r="AY196" s="210">
        <f>'AOC-LPO-CPO'!L159</f>
        <v>0</v>
      </c>
      <c r="AZ196" s="210">
        <f>'AOC-LPO-CPO'!M159</f>
        <v>0</v>
      </c>
      <c r="BB196" s="139" t="str">
        <f t="shared" si="332"/>
        <v>AOC 4x24G Mini-SAS HD</v>
      </c>
      <c r="BC196" s="210">
        <f>'AOC-LPO-CPO'!C194</f>
        <v>0</v>
      </c>
      <c r="BD196" s="210">
        <f>'AOC-LPO-CPO'!D194</f>
        <v>500</v>
      </c>
      <c r="BE196" s="210">
        <f>'AOC-LPO-CPO'!E194</f>
        <v>0</v>
      </c>
      <c r="BF196" s="210">
        <f>'AOC-LPO-CPO'!F194</f>
        <v>0</v>
      </c>
      <c r="BG196" s="210">
        <f>'AOC-LPO-CPO'!G194</f>
        <v>0</v>
      </c>
      <c r="BH196" s="210">
        <f>'AOC-LPO-CPO'!H194</f>
        <v>0</v>
      </c>
      <c r="BI196" s="210">
        <f>'AOC-LPO-CPO'!I194</f>
        <v>0</v>
      </c>
      <c r="BJ196" s="210">
        <f>'AOC-LPO-CPO'!J194</f>
        <v>0</v>
      </c>
      <c r="BK196" s="210">
        <f>'AOC-LPO-CPO'!K194</f>
        <v>0</v>
      </c>
      <c r="BL196" s="210">
        <f>'AOC-LPO-CPO'!L194</f>
        <v>0</v>
      </c>
      <c r="BM196" s="210">
        <f>'AOC-LPO-CPO'!M194</f>
        <v>0</v>
      </c>
      <c r="BO196" s="139" t="str">
        <f t="shared" si="333"/>
        <v>AOC 4x24G Mini-SAS HD</v>
      </c>
      <c r="BP196" s="272"/>
      <c r="BQ196" s="272"/>
      <c r="BR196" s="272"/>
      <c r="BS196" s="272"/>
      <c r="BT196" s="272"/>
      <c r="BU196" s="272"/>
      <c r="BV196" s="272"/>
      <c r="BW196" s="272"/>
      <c r="BX196" s="272"/>
      <c r="BY196" s="272"/>
      <c r="BZ196" s="272"/>
      <c r="CB196" s="139" t="str">
        <f t="shared" si="334"/>
        <v>AOC 4x24G Mini-SAS HD</v>
      </c>
      <c r="CC196" s="272"/>
      <c r="CD196" s="272"/>
      <c r="CE196" s="272"/>
      <c r="CF196" s="272"/>
      <c r="CG196" s="272"/>
      <c r="CH196" s="272"/>
      <c r="CI196" s="272"/>
      <c r="CJ196" s="272"/>
      <c r="CK196" s="272"/>
      <c r="CL196" s="272"/>
      <c r="CM196" s="272"/>
      <c r="CN196" s="214"/>
      <c r="CP196" s="270"/>
      <c r="CQ196" s="270"/>
      <c r="CR196" s="301"/>
      <c r="CS196" s="295"/>
      <c r="CT196" s="270"/>
      <c r="CU196" s="301"/>
      <c r="CV196" s="293">
        <v>0</v>
      </c>
      <c r="CW196" s="293">
        <v>2</v>
      </c>
      <c r="CX196" s="279">
        <v>1</v>
      </c>
      <c r="CY196" s="284"/>
      <c r="CZ196" s="270"/>
      <c r="DA196" s="278"/>
      <c r="DB196" s="285">
        <v>2</v>
      </c>
      <c r="DC196" s="265">
        <v>0</v>
      </c>
      <c r="DD196" s="300">
        <v>1</v>
      </c>
      <c r="DE196" s="295"/>
      <c r="DF196" s="270"/>
      <c r="DG196" s="278"/>
      <c r="DH196" s="284"/>
      <c r="DI196" s="270"/>
      <c r="DJ196" s="270"/>
      <c r="DL196" s="139" t="str">
        <f t="shared" si="468"/>
        <v>AOC 4x24G Mini-SAS HD</v>
      </c>
      <c r="DM196" s="210">
        <f t="shared" si="335"/>
        <v>0</v>
      </c>
      <c r="DN196" s="210">
        <f t="shared" si="336"/>
        <v>0</v>
      </c>
      <c r="DO196" s="210">
        <f t="shared" si="337"/>
        <v>0</v>
      </c>
      <c r="DP196" s="210">
        <f t="shared" si="338"/>
        <v>0</v>
      </c>
      <c r="DQ196" s="210">
        <f t="shared" si="339"/>
        <v>0</v>
      </c>
      <c r="DR196" s="210">
        <f t="shared" si="340"/>
        <v>0</v>
      </c>
      <c r="DS196" s="210">
        <f t="shared" si="341"/>
        <v>0</v>
      </c>
      <c r="DT196" s="210">
        <f t="shared" si="342"/>
        <v>0</v>
      </c>
      <c r="DU196" s="210">
        <f t="shared" si="343"/>
        <v>0</v>
      </c>
      <c r="DV196" s="210">
        <f t="shared" si="344"/>
        <v>0</v>
      </c>
      <c r="DW196" s="210">
        <f t="shared" si="345"/>
        <v>0</v>
      </c>
      <c r="DY196" s="139" t="str">
        <f t="shared" si="469"/>
        <v>AOC 4x24G Mini-SAS HD</v>
      </c>
      <c r="DZ196" s="210">
        <f t="shared" si="346"/>
        <v>0</v>
      </c>
      <c r="EA196" s="210">
        <f t="shared" si="347"/>
        <v>1000</v>
      </c>
      <c r="EB196" s="210">
        <f t="shared" si="348"/>
        <v>0</v>
      </c>
      <c r="EC196" s="210">
        <f t="shared" si="349"/>
        <v>0</v>
      </c>
      <c r="ED196" s="210">
        <f t="shared" si="350"/>
        <v>0</v>
      </c>
      <c r="EE196" s="210">
        <f t="shared" si="351"/>
        <v>0</v>
      </c>
      <c r="EF196" s="210">
        <f t="shared" si="352"/>
        <v>0</v>
      </c>
      <c r="EG196" s="210">
        <f t="shared" si="353"/>
        <v>0</v>
      </c>
      <c r="EH196" s="210">
        <f t="shared" si="354"/>
        <v>0</v>
      </c>
      <c r="EI196" s="210">
        <f t="shared" si="355"/>
        <v>0</v>
      </c>
      <c r="EJ196" s="210">
        <f t="shared" si="356"/>
        <v>0</v>
      </c>
      <c r="EL196" s="139" t="str">
        <f t="shared" si="470"/>
        <v>AOC 4x24G Mini-SAS HD</v>
      </c>
      <c r="EM196" s="210">
        <f t="shared" si="357"/>
        <v>0</v>
      </c>
      <c r="EN196" s="210">
        <f t="shared" si="358"/>
        <v>0</v>
      </c>
      <c r="EO196" s="210">
        <f t="shared" si="359"/>
        <v>0</v>
      </c>
      <c r="EP196" s="210">
        <f t="shared" si="360"/>
        <v>0</v>
      </c>
      <c r="EQ196" s="210">
        <f t="shared" si="361"/>
        <v>0</v>
      </c>
      <c r="ER196" s="210">
        <f t="shared" si="362"/>
        <v>0</v>
      </c>
      <c r="ES196" s="210">
        <f t="shared" si="363"/>
        <v>0</v>
      </c>
      <c r="ET196" s="210">
        <f t="shared" si="364"/>
        <v>0</v>
      </c>
      <c r="EU196" s="210">
        <f t="shared" si="365"/>
        <v>0</v>
      </c>
      <c r="EV196" s="210">
        <f t="shared" si="366"/>
        <v>0</v>
      </c>
      <c r="EW196" s="210">
        <f t="shared" si="367"/>
        <v>0</v>
      </c>
      <c r="EY196" s="139" t="str">
        <f t="shared" si="368"/>
        <v>AOC 4x24G Mini-SAS HD</v>
      </c>
      <c r="EZ196" s="210">
        <f t="shared" si="475"/>
        <v>0</v>
      </c>
      <c r="FA196" s="210">
        <f t="shared" si="476"/>
        <v>500</v>
      </c>
      <c r="FB196" s="210">
        <f t="shared" si="477"/>
        <v>0</v>
      </c>
      <c r="FC196" s="210">
        <f t="shared" si="478"/>
        <v>0</v>
      </c>
      <c r="FD196" s="210">
        <f t="shared" si="479"/>
        <v>0</v>
      </c>
      <c r="FE196" s="210">
        <f t="shared" si="480"/>
        <v>0</v>
      </c>
      <c r="FF196" s="210">
        <f t="shared" si="481"/>
        <v>0</v>
      </c>
      <c r="FG196" s="210">
        <f t="shared" si="482"/>
        <v>0</v>
      </c>
      <c r="FH196" s="210">
        <f t="shared" si="483"/>
        <v>0</v>
      </c>
      <c r="FI196" s="210">
        <f t="shared" si="484"/>
        <v>0</v>
      </c>
      <c r="FJ196" s="210">
        <f t="shared" si="485"/>
        <v>0</v>
      </c>
      <c r="FL196" s="139" t="str">
        <f t="shared" si="471"/>
        <v>AOC 4x24G Mini-SAS HD</v>
      </c>
      <c r="FM196" s="233">
        <f t="shared" si="369"/>
        <v>0</v>
      </c>
      <c r="FN196" s="233">
        <f t="shared" si="370"/>
        <v>0</v>
      </c>
      <c r="FO196" s="233">
        <f t="shared" si="371"/>
        <v>0</v>
      </c>
      <c r="FP196" s="233">
        <f t="shared" si="372"/>
        <v>0</v>
      </c>
      <c r="FQ196" s="233">
        <f t="shared" si="373"/>
        <v>0</v>
      </c>
      <c r="FR196" s="233">
        <f t="shared" si="374"/>
        <v>0</v>
      </c>
      <c r="FS196" s="233">
        <f t="shared" si="375"/>
        <v>0</v>
      </c>
      <c r="FT196" s="233">
        <f t="shared" si="376"/>
        <v>0</v>
      </c>
      <c r="FU196" s="233">
        <f t="shared" si="377"/>
        <v>0</v>
      </c>
      <c r="FV196" s="233">
        <f t="shared" si="378"/>
        <v>0</v>
      </c>
      <c r="FW196" s="233">
        <f t="shared" si="379"/>
        <v>0</v>
      </c>
      <c r="FY196" s="139" t="str">
        <f t="shared" si="472"/>
        <v>AOC 4x24G Mini-SAS HD</v>
      </c>
      <c r="FZ196" s="233">
        <f t="shared" si="380"/>
        <v>0</v>
      </c>
      <c r="GA196" s="233">
        <f t="shared" si="381"/>
        <v>5.0000000000000001E-4</v>
      </c>
      <c r="GB196" s="233">
        <f t="shared" si="382"/>
        <v>0</v>
      </c>
      <c r="GC196" s="233">
        <f t="shared" si="383"/>
        <v>0</v>
      </c>
      <c r="GD196" s="233">
        <f t="shared" si="384"/>
        <v>0</v>
      </c>
      <c r="GE196" s="233">
        <f t="shared" si="385"/>
        <v>0</v>
      </c>
      <c r="GF196" s="233">
        <f t="shared" si="386"/>
        <v>0</v>
      </c>
      <c r="GG196" s="233">
        <f t="shared" si="387"/>
        <v>0</v>
      </c>
      <c r="GH196" s="233">
        <f t="shared" si="388"/>
        <v>0</v>
      </c>
      <c r="GI196" s="233">
        <f t="shared" si="389"/>
        <v>0</v>
      </c>
      <c r="GJ196" s="233">
        <f t="shared" si="390"/>
        <v>0</v>
      </c>
      <c r="GL196" s="139" t="str">
        <f t="shared" si="473"/>
        <v>AOC 4x24G Mini-SAS HD</v>
      </c>
      <c r="GM196" s="310">
        <f t="shared" si="391"/>
        <v>0</v>
      </c>
      <c r="GN196" s="310">
        <f t="shared" si="392"/>
        <v>0</v>
      </c>
      <c r="GO196" s="310">
        <f t="shared" si="393"/>
        <v>0</v>
      </c>
      <c r="GP196" s="310">
        <f t="shared" si="394"/>
        <v>0</v>
      </c>
      <c r="GQ196" s="310">
        <f t="shared" si="395"/>
        <v>0</v>
      </c>
      <c r="GR196" s="310">
        <f t="shared" si="396"/>
        <v>0</v>
      </c>
      <c r="GS196" s="310">
        <f t="shared" si="397"/>
        <v>0</v>
      </c>
      <c r="GT196" s="310">
        <f t="shared" si="398"/>
        <v>0</v>
      </c>
      <c r="GU196" s="310">
        <f t="shared" si="399"/>
        <v>0</v>
      </c>
      <c r="GV196" s="310">
        <f t="shared" si="400"/>
        <v>0</v>
      </c>
      <c r="GW196" s="310">
        <f t="shared" si="401"/>
        <v>0</v>
      </c>
      <c r="GY196" s="139" t="str">
        <f t="shared" si="402"/>
        <v>AOC 4x24G Mini-SAS HD</v>
      </c>
      <c r="GZ196" s="310" t="str">
        <f>IF(EZ196=0,"",($HE$5*10^-6*'AOC-LPO-CPO'!P231*'Lenses &amp; detectors'!EZ196))</f>
        <v/>
      </c>
      <c r="HA196" s="310">
        <f>IF(FA196=0,"",($HE$5*10^-6*'AOC-LPO-CPO'!Q231*'Lenses &amp; detectors'!FA196))</f>
        <v>9.75E-3</v>
      </c>
      <c r="HB196" s="310" t="str">
        <f>IF(FB196=0,"",($HE$5*10^-6*'AOC-LPO-CPO'!R231*'Lenses &amp; detectors'!FB196))</f>
        <v/>
      </c>
      <c r="HC196" s="310" t="str">
        <f>IF(FC196=0,"",($HE$5*10^-6*'AOC-LPO-CPO'!S231*'Lenses &amp; detectors'!FC196))</f>
        <v/>
      </c>
      <c r="HD196" s="310" t="str">
        <f>IF(FD196=0,"",($HE$5*10^-6*'AOC-LPO-CPO'!T231*'Lenses &amp; detectors'!FD196))</f>
        <v/>
      </c>
      <c r="HE196" s="310" t="str">
        <f>IF(FE196=0,"",($HE$5*10^-6*'AOC-LPO-CPO'!U231*'Lenses &amp; detectors'!FE196))</f>
        <v/>
      </c>
      <c r="HF196" s="310" t="str">
        <f>IF(FF196=0,"",($HE$5*10^-6*'AOC-LPO-CPO'!V231*'Lenses &amp; detectors'!FF196))</f>
        <v/>
      </c>
      <c r="HG196" s="310" t="str">
        <f>IF(FG196=0,"",($HE$5*10^-6*'AOC-LPO-CPO'!W231*'Lenses &amp; detectors'!FG196))</f>
        <v/>
      </c>
      <c r="HH196" s="310" t="str">
        <f>IF(FH196=0,"",($HE$5*10^-6*'AOC-LPO-CPO'!X231*'Lenses &amp; detectors'!FH196))</f>
        <v/>
      </c>
      <c r="HI196" s="310" t="str">
        <f>IF(FI196=0,"",($HE$5*10^-6*'AOC-LPO-CPO'!Y231*'Lenses &amp; detectors'!FI196))</f>
        <v/>
      </c>
      <c r="HJ196" s="310" t="str">
        <f>IF(FJ196=0,"",($HE$5*10^-6*'AOC-LPO-CPO'!Z231*'Lenses &amp; detectors'!FJ196))</f>
        <v/>
      </c>
      <c r="HL196" s="139" t="str">
        <f t="shared" si="403"/>
        <v>AOC 4x24G Mini-SAS HD</v>
      </c>
      <c r="HM196" s="233" t="str">
        <f t="shared" si="404"/>
        <v/>
      </c>
      <c r="HN196" s="233" t="str">
        <f t="shared" si="405"/>
        <v/>
      </c>
      <c r="HO196" s="233" t="str">
        <f t="shared" si="406"/>
        <v/>
      </c>
      <c r="HP196" s="233" t="str">
        <f t="shared" si="407"/>
        <v/>
      </c>
      <c r="HQ196" s="233" t="str">
        <f t="shared" si="408"/>
        <v/>
      </c>
      <c r="HR196" s="233" t="str">
        <f t="shared" si="409"/>
        <v/>
      </c>
      <c r="HS196" s="233" t="str">
        <f t="shared" si="410"/>
        <v/>
      </c>
      <c r="HT196" s="233" t="str">
        <f t="shared" si="411"/>
        <v/>
      </c>
      <c r="HU196" s="233" t="str">
        <f t="shared" si="412"/>
        <v/>
      </c>
      <c r="HV196" s="233" t="str">
        <f t="shared" si="413"/>
        <v/>
      </c>
      <c r="HW196" s="233" t="str">
        <f t="shared" si="414"/>
        <v/>
      </c>
      <c r="HY196" s="139" t="str">
        <f t="shared" si="415"/>
        <v>AOC 4x24G Mini-SAS HD</v>
      </c>
      <c r="HZ196" s="233" t="str">
        <f t="shared" si="416"/>
        <v/>
      </c>
      <c r="IA196" s="233">
        <f t="shared" si="417"/>
        <v>0.5</v>
      </c>
      <c r="IB196" s="233" t="str">
        <f t="shared" si="418"/>
        <v/>
      </c>
      <c r="IC196" s="233" t="str">
        <f t="shared" si="419"/>
        <v/>
      </c>
      <c r="ID196" s="233" t="str">
        <f t="shared" si="420"/>
        <v/>
      </c>
      <c r="IE196" s="233" t="str">
        <f t="shared" si="421"/>
        <v/>
      </c>
      <c r="IF196" s="233" t="str">
        <f t="shared" si="422"/>
        <v/>
      </c>
      <c r="IG196" s="233" t="str">
        <f t="shared" si="423"/>
        <v/>
      </c>
      <c r="IH196" s="233" t="str">
        <f t="shared" si="424"/>
        <v/>
      </c>
      <c r="II196" s="233" t="str">
        <f t="shared" si="425"/>
        <v/>
      </c>
      <c r="IJ196" s="233" t="str">
        <f t="shared" si="426"/>
        <v/>
      </c>
      <c r="IL196" s="139" t="str">
        <f t="shared" si="427"/>
        <v>AOC 4x24G Mini-SAS HD</v>
      </c>
      <c r="IM196" s="233" t="str">
        <f t="shared" si="428"/>
        <v/>
      </c>
      <c r="IN196" s="233" t="str">
        <f t="shared" si="429"/>
        <v/>
      </c>
      <c r="IO196" s="233" t="str">
        <f t="shared" si="430"/>
        <v/>
      </c>
      <c r="IP196" s="233" t="str">
        <f t="shared" si="431"/>
        <v/>
      </c>
      <c r="IQ196" s="233" t="str">
        <f t="shared" si="432"/>
        <v/>
      </c>
      <c r="IR196" s="233" t="str">
        <f t="shared" si="433"/>
        <v/>
      </c>
      <c r="IS196" s="233" t="str">
        <f t="shared" si="434"/>
        <v/>
      </c>
      <c r="IT196" s="233" t="str">
        <f t="shared" si="435"/>
        <v/>
      </c>
      <c r="IU196" s="233" t="str">
        <f t="shared" si="436"/>
        <v/>
      </c>
      <c r="IV196" s="233" t="str">
        <f t="shared" si="437"/>
        <v/>
      </c>
      <c r="IW196" s="233" t="str">
        <f t="shared" si="438"/>
        <v/>
      </c>
      <c r="IY196" s="139" t="str">
        <f t="shared" si="439"/>
        <v>AOC 4x24G Mini-SAS HD</v>
      </c>
      <c r="IZ196" s="233" t="str">
        <f t="shared" si="440"/>
        <v/>
      </c>
      <c r="JA196" s="233">
        <f t="shared" si="441"/>
        <v>19.5</v>
      </c>
      <c r="JB196" s="233" t="str">
        <f t="shared" si="442"/>
        <v/>
      </c>
      <c r="JC196" s="233" t="str">
        <f t="shared" si="443"/>
        <v/>
      </c>
      <c r="JD196" s="233" t="str">
        <f t="shared" si="444"/>
        <v/>
      </c>
      <c r="JE196" s="233" t="str">
        <f t="shared" si="445"/>
        <v/>
      </c>
      <c r="JF196" s="233" t="str">
        <f t="shared" si="446"/>
        <v/>
      </c>
      <c r="JG196" s="233" t="str">
        <f t="shared" si="447"/>
        <v/>
      </c>
      <c r="JH196" s="233" t="str">
        <f t="shared" si="448"/>
        <v/>
      </c>
      <c r="JI196" s="233" t="str">
        <f t="shared" si="449"/>
        <v/>
      </c>
      <c r="JJ196" s="233" t="str">
        <f t="shared" si="450"/>
        <v/>
      </c>
    </row>
    <row r="197" spans="1:270">
      <c r="A197" s="218" t="s">
        <v>69</v>
      </c>
      <c r="B197" s="139" t="str">
        <f>'DML EML split'!B197</f>
        <v>AOC 12x25-28G CXP28</v>
      </c>
      <c r="C197" s="210">
        <f>'AOC-LPO-CPO'!C90</f>
        <v>0</v>
      </c>
      <c r="D197" s="210">
        <f>'AOC-LPO-CPO'!D90</f>
        <v>0</v>
      </c>
      <c r="E197" s="210">
        <f>'AOC-LPO-CPO'!E90</f>
        <v>0</v>
      </c>
      <c r="F197" s="210">
        <f>'AOC-LPO-CPO'!F90</f>
        <v>0</v>
      </c>
      <c r="G197" s="210">
        <f>'AOC-LPO-CPO'!G90</f>
        <v>0</v>
      </c>
      <c r="H197" s="210">
        <f>'AOC-LPO-CPO'!H90</f>
        <v>0</v>
      </c>
      <c r="I197" s="210">
        <f>'AOC-LPO-CPO'!I90</f>
        <v>0</v>
      </c>
      <c r="J197" s="210">
        <f>'AOC-LPO-CPO'!J90</f>
        <v>0</v>
      </c>
      <c r="K197" s="210">
        <f>'AOC-LPO-CPO'!K90</f>
        <v>0</v>
      </c>
      <c r="L197" s="210">
        <f>'AOC-LPO-CPO'!L90</f>
        <v>0</v>
      </c>
      <c r="M197" s="210">
        <f>'AOC-LPO-CPO'!M90</f>
        <v>0</v>
      </c>
      <c r="O197" s="139" t="str">
        <f t="shared" si="329"/>
        <v>AOC 12x25-28G CXP28</v>
      </c>
      <c r="P197" s="210">
        <f>'AOC-LPO-CPO'!C125</f>
        <v>0</v>
      </c>
      <c r="Q197" s="210">
        <f>'AOC-LPO-CPO'!D125</f>
        <v>0</v>
      </c>
      <c r="R197" s="210">
        <f>'AOC-LPO-CPO'!E125</f>
        <v>0</v>
      </c>
      <c r="S197" s="210">
        <f>'AOC-LPO-CPO'!F125</f>
        <v>0</v>
      </c>
      <c r="T197" s="210">
        <f>'AOC-LPO-CPO'!G125</f>
        <v>0</v>
      </c>
      <c r="U197" s="210">
        <f>'AOC-LPO-CPO'!H125</f>
        <v>0</v>
      </c>
      <c r="V197" s="210">
        <f>'AOC-LPO-CPO'!I125</f>
        <v>0</v>
      </c>
      <c r="W197" s="210">
        <f>'AOC-LPO-CPO'!J125</f>
        <v>0</v>
      </c>
      <c r="X197" s="210">
        <f>'AOC-LPO-CPO'!K125</f>
        <v>0</v>
      </c>
      <c r="Y197" s="210">
        <f>'AOC-LPO-CPO'!L125</f>
        <v>0</v>
      </c>
      <c r="Z197" s="210">
        <f>'AOC-LPO-CPO'!M125</f>
        <v>0</v>
      </c>
      <c r="AB197" s="139" t="str">
        <f t="shared" si="330"/>
        <v>AOC 12x25-28G CXP28</v>
      </c>
      <c r="AC197" s="210">
        <f>'AOC-LPO-CPO'!C55</f>
        <v>0</v>
      </c>
      <c r="AD197" s="210">
        <f>'AOC-LPO-CPO'!D55</f>
        <v>0</v>
      </c>
      <c r="AE197" s="210">
        <f>'AOC-LPO-CPO'!E55</f>
        <v>0</v>
      </c>
      <c r="AF197" s="210">
        <f>'AOC-LPO-CPO'!F55</f>
        <v>0</v>
      </c>
      <c r="AG197" s="210">
        <f>'AOC-LPO-CPO'!G55</f>
        <v>0</v>
      </c>
      <c r="AH197" s="210">
        <f>'AOC-LPO-CPO'!H55</f>
        <v>0</v>
      </c>
      <c r="AI197" s="210">
        <f>'AOC-LPO-CPO'!I55</f>
        <v>0</v>
      </c>
      <c r="AJ197" s="210">
        <f>'AOC-LPO-CPO'!J55</f>
        <v>0</v>
      </c>
      <c r="AK197" s="210">
        <f>'AOC-LPO-CPO'!K55</f>
        <v>0</v>
      </c>
      <c r="AL197" s="210">
        <f>'AOC-LPO-CPO'!L55</f>
        <v>0</v>
      </c>
      <c r="AM197" s="210">
        <f>'AOC-LPO-CPO'!M55</f>
        <v>0</v>
      </c>
      <c r="AO197" s="139" t="str">
        <f t="shared" si="331"/>
        <v>AOC 12x25-28G CXP28</v>
      </c>
      <c r="AP197" s="210">
        <f>'AOC-LPO-CPO'!C160</f>
        <v>0</v>
      </c>
      <c r="AQ197" s="210">
        <f>'AOC-LPO-CPO'!D160</f>
        <v>0</v>
      </c>
      <c r="AR197" s="210">
        <f>'AOC-LPO-CPO'!E160</f>
        <v>0</v>
      </c>
      <c r="AS197" s="210">
        <f>'AOC-LPO-CPO'!F160</f>
        <v>0</v>
      </c>
      <c r="AT197" s="210">
        <f>'AOC-LPO-CPO'!G160</f>
        <v>0</v>
      </c>
      <c r="AU197" s="210">
        <f>'AOC-LPO-CPO'!H160</f>
        <v>0</v>
      </c>
      <c r="AV197" s="210">
        <f>'AOC-LPO-CPO'!I160</f>
        <v>0</v>
      </c>
      <c r="AW197" s="210">
        <f>'AOC-LPO-CPO'!J160</f>
        <v>0</v>
      </c>
      <c r="AX197" s="210">
        <f>'AOC-LPO-CPO'!K160</f>
        <v>0</v>
      </c>
      <c r="AY197" s="210">
        <f>'AOC-LPO-CPO'!L160</f>
        <v>0</v>
      </c>
      <c r="AZ197" s="210">
        <f>'AOC-LPO-CPO'!M160</f>
        <v>0</v>
      </c>
      <c r="BB197" s="139" t="str">
        <f t="shared" si="332"/>
        <v>AOC 12x25-28G CXP28</v>
      </c>
      <c r="BC197" s="210">
        <f>'AOC-LPO-CPO'!C195</f>
        <v>0</v>
      </c>
      <c r="BD197" s="210">
        <f>'AOC-LPO-CPO'!D195</f>
        <v>88561</v>
      </c>
      <c r="BE197" s="210">
        <f>'AOC-LPO-CPO'!E195</f>
        <v>0</v>
      </c>
      <c r="BF197" s="210">
        <f>'AOC-LPO-CPO'!F195</f>
        <v>0</v>
      </c>
      <c r="BG197" s="210">
        <f>'AOC-LPO-CPO'!G195</f>
        <v>0</v>
      </c>
      <c r="BH197" s="210">
        <f>'AOC-LPO-CPO'!H195</f>
        <v>0</v>
      </c>
      <c r="BI197" s="210">
        <f>'AOC-LPO-CPO'!I195</f>
        <v>0</v>
      </c>
      <c r="BJ197" s="210">
        <f>'AOC-LPO-CPO'!J195</f>
        <v>0</v>
      </c>
      <c r="BK197" s="210">
        <f>'AOC-LPO-CPO'!K195</f>
        <v>0</v>
      </c>
      <c r="BL197" s="210">
        <f>'AOC-LPO-CPO'!L195</f>
        <v>0</v>
      </c>
      <c r="BM197" s="210">
        <f>'AOC-LPO-CPO'!M195</f>
        <v>0</v>
      </c>
      <c r="BO197" s="139" t="str">
        <f t="shared" si="333"/>
        <v>AOC 12x25-28G CXP28</v>
      </c>
      <c r="BP197" s="272"/>
      <c r="BQ197" s="272"/>
      <c r="BR197" s="272"/>
      <c r="BS197" s="272"/>
      <c r="BT197" s="272"/>
      <c r="BU197" s="272"/>
      <c r="BV197" s="272"/>
      <c r="BW197" s="272"/>
      <c r="BX197" s="272"/>
      <c r="BY197" s="272"/>
      <c r="BZ197" s="272"/>
      <c r="CB197" s="139" t="str">
        <f t="shared" si="334"/>
        <v>AOC 12x25-28G CXP28</v>
      </c>
      <c r="CC197" s="272"/>
      <c r="CD197" s="272"/>
      <c r="CE197" s="272"/>
      <c r="CF197" s="272"/>
      <c r="CG197" s="272"/>
      <c r="CH197" s="272"/>
      <c r="CI197" s="272"/>
      <c r="CJ197" s="272"/>
      <c r="CK197" s="272"/>
      <c r="CL197" s="272"/>
      <c r="CM197" s="272"/>
      <c r="CN197" s="214"/>
      <c r="CP197" s="270"/>
      <c r="CQ197" s="270"/>
      <c r="CR197" s="301"/>
      <c r="CS197" s="295"/>
      <c r="CT197" s="270"/>
      <c r="CU197" s="301"/>
      <c r="CV197" s="293">
        <v>0</v>
      </c>
      <c r="CW197" s="293">
        <v>2</v>
      </c>
      <c r="CX197" s="279">
        <v>1</v>
      </c>
      <c r="CY197" s="284"/>
      <c r="CZ197" s="270"/>
      <c r="DA197" s="278"/>
      <c r="DB197" s="285">
        <v>2</v>
      </c>
      <c r="DC197" s="265">
        <v>0</v>
      </c>
      <c r="DD197" s="300">
        <v>1</v>
      </c>
      <c r="DE197" s="295"/>
      <c r="DF197" s="270"/>
      <c r="DG197" s="278"/>
      <c r="DH197" s="284"/>
      <c r="DI197" s="270"/>
      <c r="DJ197" s="270"/>
      <c r="DL197" s="139" t="str">
        <f t="shared" si="468"/>
        <v>AOC 12x25-28G CXP28</v>
      </c>
      <c r="DM197" s="210">
        <f t="shared" si="335"/>
        <v>0</v>
      </c>
      <c r="DN197" s="210">
        <f t="shared" si="336"/>
        <v>0</v>
      </c>
      <c r="DO197" s="210">
        <f t="shared" si="337"/>
        <v>0</v>
      </c>
      <c r="DP197" s="210">
        <f t="shared" si="338"/>
        <v>0</v>
      </c>
      <c r="DQ197" s="210">
        <f t="shared" si="339"/>
        <v>0</v>
      </c>
      <c r="DR197" s="210">
        <f t="shared" si="340"/>
        <v>0</v>
      </c>
      <c r="DS197" s="210">
        <f t="shared" si="341"/>
        <v>0</v>
      </c>
      <c r="DT197" s="210">
        <f t="shared" si="342"/>
        <v>0</v>
      </c>
      <c r="DU197" s="210">
        <f t="shared" si="343"/>
        <v>0</v>
      </c>
      <c r="DV197" s="210">
        <f t="shared" si="344"/>
        <v>0</v>
      </c>
      <c r="DW197" s="210">
        <f t="shared" si="345"/>
        <v>0</v>
      </c>
      <c r="DY197" s="139" t="str">
        <f t="shared" si="469"/>
        <v>AOC 12x25-28G CXP28</v>
      </c>
      <c r="DZ197" s="210">
        <f t="shared" si="346"/>
        <v>0</v>
      </c>
      <c r="EA197" s="210">
        <f t="shared" si="347"/>
        <v>177122</v>
      </c>
      <c r="EB197" s="210">
        <f t="shared" si="348"/>
        <v>0</v>
      </c>
      <c r="EC197" s="210">
        <f t="shared" si="349"/>
        <v>0</v>
      </c>
      <c r="ED197" s="210">
        <f t="shared" si="350"/>
        <v>0</v>
      </c>
      <c r="EE197" s="210">
        <f t="shared" si="351"/>
        <v>0</v>
      </c>
      <c r="EF197" s="210">
        <f t="shared" si="352"/>
        <v>0</v>
      </c>
      <c r="EG197" s="210">
        <f t="shared" si="353"/>
        <v>0</v>
      </c>
      <c r="EH197" s="210">
        <f t="shared" si="354"/>
        <v>0</v>
      </c>
      <c r="EI197" s="210">
        <f t="shared" si="355"/>
        <v>0</v>
      </c>
      <c r="EJ197" s="210">
        <f t="shared" si="356"/>
        <v>0</v>
      </c>
      <c r="EL197" s="139" t="str">
        <f t="shared" si="470"/>
        <v>AOC 12x25-28G CXP28</v>
      </c>
      <c r="EM197" s="210">
        <f t="shared" si="357"/>
        <v>0</v>
      </c>
      <c r="EN197" s="210">
        <f t="shared" si="358"/>
        <v>0</v>
      </c>
      <c r="EO197" s="210">
        <f t="shared" si="359"/>
        <v>0</v>
      </c>
      <c r="EP197" s="210">
        <f t="shared" si="360"/>
        <v>0</v>
      </c>
      <c r="EQ197" s="210">
        <f t="shared" si="361"/>
        <v>0</v>
      </c>
      <c r="ER197" s="210">
        <f t="shared" si="362"/>
        <v>0</v>
      </c>
      <c r="ES197" s="210">
        <f t="shared" si="363"/>
        <v>0</v>
      </c>
      <c r="ET197" s="210">
        <f t="shared" si="364"/>
        <v>0</v>
      </c>
      <c r="EU197" s="210">
        <f t="shared" si="365"/>
        <v>0</v>
      </c>
      <c r="EV197" s="210">
        <f t="shared" si="366"/>
        <v>0</v>
      </c>
      <c r="EW197" s="210">
        <f t="shared" si="367"/>
        <v>0</v>
      </c>
      <c r="EY197" s="139" t="str">
        <f t="shared" si="368"/>
        <v>AOC 12x25-28G CXP28</v>
      </c>
      <c r="EZ197" s="210">
        <f t="shared" si="475"/>
        <v>0</v>
      </c>
      <c r="FA197" s="210">
        <f t="shared" si="476"/>
        <v>88561</v>
      </c>
      <c r="FB197" s="210">
        <f t="shared" si="477"/>
        <v>0</v>
      </c>
      <c r="FC197" s="210">
        <f t="shared" si="478"/>
        <v>0</v>
      </c>
      <c r="FD197" s="210">
        <f t="shared" si="479"/>
        <v>0</v>
      </c>
      <c r="FE197" s="210">
        <f t="shared" si="480"/>
        <v>0</v>
      </c>
      <c r="FF197" s="210">
        <f t="shared" si="481"/>
        <v>0</v>
      </c>
      <c r="FG197" s="210">
        <f t="shared" si="482"/>
        <v>0</v>
      </c>
      <c r="FH197" s="210">
        <f t="shared" si="483"/>
        <v>0</v>
      </c>
      <c r="FI197" s="210">
        <f t="shared" si="484"/>
        <v>0</v>
      </c>
      <c r="FJ197" s="210">
        <f t="shared" si="485"/>
        <v>0</v>
      </c>
      <c r="FL197" s="139" t="str">
        <f t="shared" si="471"/>
        <v>AOC 12x25-28G CXP28</v>
      </c>
      <c r="FM197" s="233">
        <f t="shared" si="369"/>
        <v>0</v>
      </c>
      <c r="FN197" s="233">
        <f t="shared" si="370"/>
        <v>0</v>
      </c>
      <c r="FO197" s="233">
        <f t="shared" si="371"/>
        <v>0</v>
      </c>
      <c r="FP197" s="233">
        <f t="shared" si="372"/>
        <v>0</v>
      </c>
      <c r="FQ197" s="233">
        <f t="shared" si="373"/>
        <v>0</v>
      </c>
      <c r="FR197" s="233">
        <f t="shared" si="374"/>
        <v>0</v>
      </c>
      <c r="FS197" s="233">
        <f t="shared" si="375"/>
        <v>0</v>
      </c>
      <c r="FT197" s="233">
        <f t="shared" si="376"/>
        <v>0</v>
      </c>
      <c r="FU197" s="233">
        <f t="shared" si="377"/>
        <v>0</v>
      </c>
      <c r="FV197" s="233">
        <f t="shared" si="378"/>
        <v>0</v>
      </c>
      <c r="FW197" s="233">
        <f t="shared" si="379"/>
        <v>0</v>
      </c>
      <c r="FY197" s="139" t="str">
        <f t="shared" si="472"/>
        <v>AOC 12x25-28G CXP28</v>
      </c>
      <c r="FZ197" s="233">
        <f t="shared" si="380"/>
        <v>0</v>
      </c>
      <c r="GA197" s="233">
        <f t="shared" si="381"/>
        <v>8.8561000000000001E-2</v>
      </c>
      <c r="GB197" s="233">
        <f t="shared" si="382"/>
        <v>0</v>
      </c>
      <c r="GC197" s="233">
        <f t="shared" si="383"/>
        <v>0</v>
      </c>
      <c r="GD197" s="233">
        <f t="shared" si="384"/>
        <v>0</v>
      </c>
      <c r="GE197" s="233">
        <f t="shared" si="385"/>
        <v>0</v>
      </c>
      <c r="GF197" s="233">
        <f t="shared" si="386"/>
        <v>0</v>
      </c>
      <c r="GG197" s="233">
        <f t="shared" si="387"/>
        <v>0</v>
      </c>
      <c r="GH197" s="233">
        <f t="shared" si="388"/>
        <v>0</v>
      </c>
      <c r="GI197" s="233">
        <f t="shared" si="389"/>
        <v>0</v>
      </c>
      <c r="GJ197" s="233">
        <f t="shared" si="390"/>
        <v>0</v>
      </c>
      <c r="GL197" s="139" t="str">
        <f t="shared" si="473"/>
        <v>AOC 12x25-28G CXP28</v>
      </c>
      <c r="GM197" s="310">
        <f t="shared" si="391"/>
        <v>0</v>
      </c>
      <c r="GN197" s="310">
        <f t="shared" si="392"/>
        <v>0</v>
      </c>
      <c r="GO197" s="310">
        <f t="shared" si="393"/>
        <v>0</v>
      </c>
      <c r="GP197" s="310">
        <f t="shared" si="394"/>
        <v>0</v>
      </c>
      <c r="GQ197" s="310">
        <f t="shared" si="395"/>
        <v>0</v>
      </c>
      <c r="GR197" s="310">
        <f t="shared" si="396"/>
        <v>0</v>
      </c>
      <c r="GS197" s="310">
        <f t="shared" si="397"/>
        <v>0</v>
      </c>
      <c r="GT197" s="310">
        <f t="shared" si="398"/>
        <v>0</v>
      </c>
      <c r="GU197" s="310">
        <f t="shared" si="399"/>
        <v>0</v>
      </c>
      <c r="GV197" s="310">
        <f t="shared" si="400"/>
        <v>0</v>
      </c>
      <c r="GW197" s="310">
        <f t="shared" si="401"/>
        <v>0</v>
      </c>
      <c r="GY197" s="139" t="str">
        <f t="shared" si="402"/>
        <v>AOC 12x25-28G CXP28</v>
      </c>
      <c r="GZ197" s="310" t="str">
        <f>IF(EZ197=0,"",($HE$5*10^-6*'AOC-LPO-CPO'!P232*'Lenses &amp; detectors'!EZ197))</f>
        <v/>
      </c>
      <c r="HA197" s="310">
        <f>IF(FA197=0,"",($HE$5*10^-6*'AOC-LPO-CPO'!Q232*'Lenses &amp; detectors'!FA197))</f>
        <v>9.0477057142499984</v>
      </c>
      <c r="HB197" s="310" t="str">
        <f>IF(FB197=0,"",($HE$5*10^-6*'AOC-LPO-CPO'!R232*'Lenses &amp; detectors'!FB197))</f>
        <v/>
      </c>
      <c r="HC197" s="310" t="str">
        <f>IF(FC197=0,"",($HE$5*10^-6*'AOC-LPO-CPO'!S232*'Lenses &amp; detectors'!FC197))</f>
        <v/>
      </c>
      <c r="HD197" s="310" t="str">
        <f>IF(FD197=0,"",($HE$5*10^-6*'AOC-LPO-CPO'!T232*'Lenses &amp; detectors'!FD197))</f>
        <v/>
      </c>
      <c r="HE197" s="310" t="str">
        <f>IF(FE197=0,"",($HE$5*10^-6*'AOC-LPO-CPO'!U232*'Lenses &amp; detectors'!FE197))</f>
        <v/>
      </c>
      <c r="HF197" s="310" t="str">
        <f>IF(FF197=0,"",($HE$5*10^-6*'AOC-LPO-CPO'!V232*'Lenses &amp; detectors'!FF197))</f>
        <v/>
      </c>
      <c r="HG197" s="310" t="str">
        <f>IF(FG197=0,"",($HE$5*10^-6*'AOC-LPO-CPO'!W232*'Lenses &amp; detectors'!FG197))</f>
        <v/>
      </c>
      <c r="HH197" s="310" t="str">
        <f>IF(FH197=0,"",($HE$5*10^-6*'AOC-LPO-CPO'!X232*'Lenses &amp; detectors'!FH197))</f>
        <v/>
      </c>
      <c r="HI197" s="310" t="str">
        <f>IF(FI197=0,"",($HE$5*10^-6*'AOC-LPO-CPO'!Y232*'Lenses &amp; detectors'!FI197))</f>
        <v/>
      </c>
      <c r="HJ197" s="310" t="str">
        <f>IF(FJ197=0,"",($HE$5*10^-6*'AOC-LPO-CPO'!Z232*'Lenses &amp; detectors'!FJ197))</f>
        <v/>
      </c>
      <c r="HL197" s="139" t="str">
        <f t="shared" si="403"/>
        <v>AOC 12x25-28G CXP28</v>
      </c>
      <c r="HM197" s="233" t="str">
        <f t="shared" si="404"/>
        <v/>
      </c>
      <c r="HN197" s="233" t="str">
        <f t="shared" si="405"/>
        <v/>
      </c>
      <c r="HO197" s="233" t="str">
        <f t="shared" si="406"/>
        <v/>
      </c>
      <c r="HP197" s="233" t="str">
        <f t="shared" si="407"/>
        <v/>
      </c>
      <c r="HQ197" s="233" t="str">
        <f t="shared" si="408"/>
        <v/>
      </c>
      <c r="HR197" s="233" t="str">
        <f t="shared" si="409"/>
        <v/>
      </c>
      <c r="HS197" s="233" t="str">
        <f t="shared" si="410"/>
        <v/>
      </c>
      <c r="HT197" s="233" t="str">
        <f t="shared" si="411"/>
        <v/>
      </c>
      <c r="HU197" s="233" t="str">
        <f t="shared" si="412"/>
        <v/>
      </c>
      <c r="HV197" s="233" t="str">
        <f t="shared" si="413"/>
        <v/>
      </c>
      <c r="HW197" s="233" t="str">
        <f t="shared" si="414"/>
        <v/>
      </c>
      <c r="HY197" s="139" t="str">
        <f t="shared" si="415"/>
        <v>AOC 12x25-28G CXP28</v>
      </c>
      <c r="HZ197" s="233" t="str">
        <f t="shared" si="416"/>
        <v/>
      </c>
      <c r="IA197" s="233">
        <f t="shared" si="417"/>
        <v>0.5</v>
      </c>
      <c r="IB197" s="233" t="str">
        <f t="shared" si="418"/>
        <v/>
      </c>
      <c r="IC197" s="233" t="str">
        <f t="shared" si="419"/>
        <v/>
      </c>
      <c r="ID197" s="233" t="str">
        <f t="shared" si="420"/>
        <v/>
      </c>
      <c r="IE197" s="233" t="str">
        <f t="shared" si="421"/>
        <v/>
      </c>
      <c r="IF197" s="233" t="str">
        <f t="shared" si="422"/>
        <v/>
      </c>
      <c r="IG197" s="233" t="str">
        <f t="shared" si="423"/>
        <v/>
      </c>
      <c r="IH197" s="233" t="str">
        <f t="shared" si="424"/>
        <v/>
      </c>
      <c r="II197" s="233" t="str">
        <f t="shared" si="425"/>
        <v/>
      </c>
      <c r="IJ197" s="233" t="str">
        <f t="shared" si="426"/>
        <v/>
      </c>
      <c r="IL197" s="139" t="str">
        <f t="shared" si="427"/>
        <v>AOC 12x25-28G CXP28</v>
      </c>
      <c r="IM197" s="233" t="str">
        <f t="shared" si="428"/>
        <v/>
      </c>
      <c r="IN197" s="233" t="str">
        <f t="shared" si="429"/>
        <v/>
      </c>
      <c r="IO197" s="233" t="str">
        <f t="shared" si="430"/>
        <v/>
      </c>
      <c r="IP197" s="233" t="str">
        <f t="shared" si="431"/>
        <v/>
      </c>
      <c r="IQ197" s="233" t="str">
        <f t="shared" si="432"/>
        <v/>
      </c>
      <c r="IR197" s="233" t="str">
        <f t="shared" si="433"/>
        <v/>
      </c>
      <c r="IS197" s="233" t="str">
        <f t="shared" si="434"/>
        <v/>
      </c>
      <c r="IT197" s="233" t="str">
        <f t="shared" si="435"/>
        <v/>
      </c>
      <c r="IU197" s="233" t="str">
        <f t="shared" si="436"/>
        <v/>
      </c>
      <c r="IV197" s="233" t="str">
        <f t="shared" si="437"/>
        <v/>
      </c>
      <c r="IW197" s="233" t="str">
        <f t="shared" si="438"/>
        <v/>
      </c>
      <c r="IY197" s="139" t="str">
        <f t="shared" si="439"/>
        <v>AOC 12x25-28G CXP28</v>
      </c>
      <c r="IZ197" s="233" t="str">
        <f t="shared" si="440"/>
        <v/>
      </c>
      <c r="JA197" s="233">
        <f t="shared" si="441"/>
        <v>102.16354506216052</v>
      </c>
      <c r="JB197" s="233" t="str">
        <f t="shared" si="442"/>
        <v/>
      </c>
      <c r="JC197" s="233" t="str">
        <f t="shared" si="443"/>
        <v/>
      </c>
      <c r="JD197" s="233" t="str">
        <f t="shared" si="444"/>
        <v/>
      </c>
      <c r="JE197" s="233" t="str">
        <f t="shared" si="445"/>
        <v/>
      </c>
      <c r="JF197" s="233" t="str">
        <f t="shared" si="446"/>
        <v/>
      </c>
      <c r="JG197" s="233" t="str">
        <f t="shared" si="447"/>
        <v/>
      </c>
      <c r="JH197" s="233" t="str">
        <f t="shared" si="448"/>
        <v/>
      </c>
      <c r="JI197" s="233" t="str">
        <f t="shared" si="449"/>
        <v/>
      </c>
      <c r="JJ197" s="233" t="str">
        <f t="shared" si="450"/>
        <v/>
      </c>
    </row>
    <row r="198" spans="1:270">
      <c r="A198" s="218" t="s">
        <v>69</v>
      </c>
      <c r="B198" s="139" t="str">
        <f>'DML EML split'!B198</f>
        <v>EOM 4,8,12,16,24x25-28G XCVR</v>
      </c>
      <c r="C198" s="210">
        <f>'AOC-LPO-CPO'!C91</f>
        <v>0</v>
      </c>
      <c r="D198" s="210">
        <f>'AOC-LPO-CPO'!D91</f>
        <v>0</v>
      </c>
      <c r="E198" s="210">
        <f>'AOC-LPO-CPO'!E91</f>
        <v>0</v>
      </c>
      <c r="F198" s="210">
        <f>'AOC-LPO-CPO'!F91</f>
        <v>0</v>
      </c>
      <c r="G198" s="210">
        <f>'AOC-LPO-CPO'!G91</f>
        <v>0</v>
      </c>
      <c r="H198" s="210">
        <f>'AOC-LPO-CPO'!H91</f>
        <v>0</v>
      </c>
      <c r="I198" s="210">
        <f>'AOC-LPO-CPO'!I91</f>
        <v>0</v>
      </c>
      <c r="J198" s="210">
        <f>'AOC-LPO-CPO'!J91</f>
        <v>0</v>
      </c>
      <c r="K198" s="210">
        <f>'AOC-LPO-CPO'!K91</f>
        <v>0</v>
      </c>
      <c r="L198" s="210">
        <f>'AOC-LPO-CPO'!L91</f>
        <v>0</v>
      </c>
      <c r="M198" s="210">
        <f>'AOC-LPO-CPO'!M91</f>
        <v>0</v>
      </c>
      <c r="O198" s="139" t="str">
        <f t="shared" si="329"/>
        <v>EOM 4,8,12,16,24x25-28G XCVR</v>
      </c>
      <c r="P198" s="210">
        <f>'AOC-LPO-CPO'!C126</f>
        <v>0</v>
      </c>
      <c r="Q198" s="210">
        <f>'AOC-LPO-CPO'!D126</f>
        <v>0</v>
      </c>
      <c r="R198" s="210">
        <f>'AOC-LPO-CPO'!E126</f>
        <v>0</v>
      </c>
      <c r="S198" s="210">
        <f>'AOC-LPO-CPO'!F126</f>
        <v>0</v>
      </c>
      <c r="T198" s="210">
        <f>'AOC-LPO-CPO'!G126</f>
        <v>0</v>
      </c>
      <c r="U198" s="210">
        <f>'AOC-LPO-CPO'!H126</f>
        <v>0</v>
      </c>
      <c r="V198" s="210">
        <f>'AOC-LPO-CPO'!I126</f>
        <v>0</v>
      </c>
      <c r="W198" s="210">
        <f>'AOC-LPO-CPO'!J126</f>
        <v>0</v>
      </c>
      <c r="X198" s="210">
        <f>'AOC-LPO-CPO'!K126</f>
        <v>0</v>
      </c>
      <c r="Y198" s="210">
        <f>'AOC-LPO-CPO'!L126</f>
        <v>0</v>
      </c>
      <c r="Z198" s="210">
        <f>'AOC-LPO-CPO'!M126</f>
        <v>0</v>
      </c>
      <c r="AB198" s="139" t="str">
        <f t="shared" si="330"/>
        <v>EOM 4,8,12,16,24x25-28G XCVR</v>
      </c>
      <c r="AC198" s="210">
        <f>'AOC-LPO-CPO'!C56</f>
        <v>24940.5</v>
      </c>
      <c r="AD198" s="210">
        <f>'AOC-LPO-CPO'!D56</f>
        <v>26753.1</v>
      </c>
      <c r="AE198" s="210">
        <f>'AOC-LPO-CPO'!E56</f>
        <v>0</v>
      </c>
      <c r="AF198" s="210">
        <f>'AOC-LPO-CPO'!F56</f>
        <v>0</v>
      </c>
      <c r="AG198" s="210">
        <f>'AOC-LPO-CPO'!G56</f>
        <v>0</v>
      </c>
      <c r="AH198" s="210">
        <f>'AOC-LPO-CPO'!H56</f>
        <v>0</v>
      </c>
      <c r="AI198" s="210">
        <f>'AOC-LPO-CPO'!I56</f>
        <v>0</v>
      </c>
      <c r="AJ198" s="210">
        <f>'AOC-LPO-CPO'!J56</f>
        <v>0</v>
      </c>
      <c r="AK198" s="210">
        <f>'AOC-LPO-CPO'!K56</f>
        <v>0</v>
      </c>
      <c r="AL198" s="210">
        <f>'AOC-LPO-CPO'!L56</f>
        <v>0</v>
      </c>
      <c r="AM198" s="210">
        <f>'AOC-LPO-CPO'!M56</f>
        <v>0</v>
      </c>
      <c r="AO198" s="139" t="str">
        <f t="shared" si="331"/>
        <v>EOM 4,8,12,16,24x25-28G XCVR</v>
      </c>
      <c r="AP198" s="210">
        <f>'AOC-LPO-CPO'!C161</f>
        <v>0</v>
      </c>
      <c r="AQ198" s="210">
        <f>'AOC-LPO-CPO'!D161</f>
        <v>0</v>
      </c>
      <c r="AR198" s="210">
        <f>'AOC-LPO-CPO'!E161</f>
        <v>0</v>
      </c>
      <c r="AS198" s="210">
        <f>'AOC-LPO-CPO'!F161</f>
        <v>0</v>
      </c>
      <c r="AT198" s="210">
        <f>'AOC-LPO-CPO'!G161</f>
        <v>0</v>
      </c>
      <c r="AU198" s="210">
        <f>'AOC-LPO-CPO'!H161</f>
        <v>0</v>
      </c>
      <c r="AV198" s="210">
        <f>'AOC-LPO-CPO'!I161</f>
        <v>0</v>
      </c>
      <c r="AW198" s="210">
        <f>'AOC-LPO-CPO'!J161</f>
        <v>0</v>
      </c>
      <c r="AX198" s="210">
        <f>'AOC-LPO-CPO'!K161</f>
        <v>0</v>
      </c>
      <c r="AY198" s="210">
        <f>'AOC-LPO-CPO'!L161</f>
        <v>0</v>
      </c>
      <c r="AZ198" s="210">
        <f>'AOC-LPO-CPO'!M161</f>
        <v>0</v>
      </c>
      <c r="BB198" s="139" t="str">
        <f t="shared" si="332"/>
        <v>EOM 4,8,12,16,24x25-28G XCVR</v>
      </c>
      <c r="BC198" s="210">
        <f>'AOC-LPO-CPO'!C196</f>
        <v>141329.5</v>
      </c>
      <c r="BD198" s="210">
        <f>'AOC-LPO-CPO'!D196</f>
        <v>151600.9</v>
      </c>
      <c r="BE198" s="210">
        <f>'AOC-LPO-CPO'!E196</f>
        <v>0</v>
      </c>
      <c r="BF198" s="210">
        <f>'AOC-LPO-CPO'!F196</f>
        <v>0</v>
      </c>
      <c r="BG198" s="210">
        <f>'AOC-LPO-CPO'!G196</f>
        <v>0</v>
      </c>
      <c r="BH198" s="210">
        <f>'AOC-LPO-CPO'!H196</f>
        <v>0</v>
      </c>
      <c r="BI198" s="210">
        <f>'AOC-LPO-CPO'!I196</f>
        <v>0</v>
      </c>
      <c r="BJ198" s="210">
        <f>'AOC-LPO-CPO'!J196</f>
        <v>0</v>
      </c>
      <c r="BK198" s="210">
        <f>'AOC-LPO-CPO'!K196</f>
        <v>0</v>
      </c>
      <c r="BL198" s="210">
        <f>'AOC-LPO-CPO'!L196</f>
        <v>0</v>
      </c>
      <c r="BM198" s="210">
        <f>'AOC-LPO-CPO'!M196</f>
        <v>0</v>
      </c>
      <c r="BO198" s="139" t="str">
        <f t="shared" si="333"/>
        <v>EOM 4,8,12,16,24x25-28G XCVR</v>
      </c>
      <c r="BP198" s="272"/>
      <c r="BQ198" s="272"/>
      <c r="BR198" s="272"/>
      <c r="BS198" s="272"/>
      <c r="BT198" s="272"/>
      <c r="BU198" s="272"/>
      <c r="BV198" s="272"/>
      <c r="BW198" s="272"/>
      <c r="BX198" s="272"/>
      <c r="BY198" s="272"/>
      <c r="BZ198" s="272"/>
      <c r="CB198" s="139" t="str">
        <f t="shared" si="334"/>
        <v>EOM 4,8,12,16,24x25-28G XCVR</v>
      </c>
      <c r="CC198" s="272"/>
      <c r="CD198" s="272"/>
      <c r="CE198" s="272"/>
      <c r="CF198" s="272"/>
      <c r="CG198" s="272"/>
      <c r="CH198" s="272"/>
      <c r="CI198" s="272"/>
      <c r="CJ198" s="272"/>
      <c r="CK198" s="272"/>
      <c r="CL198" s="272"/>
      <c r="CM198" s="272"/>
      <c r="CN198" s="214"/>
      <c r="CP198" s="270"/>
      <c r="CQ198" s="270"/>
      <c r="CR198" s="301"/>
      <c r="CS198" s="295"/>
      <c r="CT198" s="270"/>
      <c r="CU198" s="301"/>
      <c r="CV198" s="293">
        <v>0</v>
      </c>
      <c r="CW198" s="293">
        <v>2</v>
      </c>
      <c r="CX198" s="279">
        <v>1</v>
      </c>
      <c r="CY198" s="284"/>
      <c r="CZ198" s="270"/>
      <c r="DA198" s="278"/>
      <c r="DB198" s="285">
        <v>2</v>
      </c>
      <c r="DC198" s="265">
        <v>0</v>
      </c>
      <c r="DD198" s="300">
        <v>1</v>
      </c>
      <c r="DE198" s="295"/>
      <c r="DF198" s="270"/>
      <c r="DG198" s="278"/>
      <c r="DH198" s="284"/>
      <c r="DI198" s="270"/>
      <c r="DJ198" s="270"/>
      <c r="DL198" s="139" t="str">
        <f t="shared" si="468"/>
        <v>EOM 4,8,12,16,24x25-28G XCVR</v>
      </c>
      <c r="DM198" s="210">
        <f t="shared" si="335"/>
        <v>0</v>
      </c>
      <c r="DN198" s="210">
        <f t="shared" si="336"/>
        <v>0</v>
      </c>
      <c r="DO198" s="210">
        <f t="shared" si="337"/>
        <v>0</v>
      </c>
      <c r="DP198" s="210">
        <f t="shared" si="338"/>
        <v>0</v>
      </c>
      <c r="DQ198" s="210">
        <f t="shared" si="339"/>
        <v>0</v>
      </c>
      <c r="DR198" s="210">
        <f t="shared" si="340"/>
        <v>0</v>
      </c>
      <c r="DS198" s="210">
        <f t="shared" si="341"/>
        <v>0</v>
      </c>
      <c r="DT198" s="210">
        <f t="shared" si="342"/>
        <v>0</v>
      </c>
      <c r="DU198" s="210">
        <f t="shared" si="343"/>
        <v>0</v>
      </c>
      <c r="DV198" s="210">
        <f t="shared" si="344"/>
        <v>0</v>
      </c>
      <c r="DW198" s="210">
        <f t="shared" si="345"/>
        <v>0</v>
      </c>
      <c r="DY198" s="139" t="str">
        <f t="shared" si="469"/>
        <v>EOM 4,8,12,16,24x25-28G XCVR</v>
      </c>
      <c r="DZ198" s="210">
        <f t="shared" si="346"/>
        <v>282659</v>
      </c>
      <c r="EA198" s="210">
        <f t="shared" si="347"/>
        <v>303201.8</v>
      </c>
      <c r="EB198" s="210">
        <f t="shared" si="348"/>
        <v>0</v>
      </c>
      <c r="EC198" s="210">
        <f t="shared" si="349"/>
        <v>0</v>
      </c>
      <c r="ED198" s="210">
        <f t="shared" si="350"/>
        <v>0</v>
      </c>
      <c r="EE198" s="210">
        <f t="shared" si="351"/>
        <v>0</v>
      </c>
      <c r="EF198" s="210">
        <f t="shared" si="352"/>
        <v>0</v>
      </c>
      <c r="EG198" s="210">
        <f t="shared" si="353"/>
        <v>0</v>
      </c>
      <c r="EH198" s="210">
        <f t="shared" si="354"/>
        <v>0</v>
      </c>
      <c r="EI198" s="210">
        <f t="shared" si="355"/>
        <v>0</v>
      </c>
      <c r="EJ198" s="210">
        <f t="shared" si="356"/>
        <v>0</v>
      </c>
      <c r="EL198" s="139" t="str">
        <f t="shared" si="470"/>
        <v>EOM 4,8,12,16,24x25-28G XCVR</v>
      </c>
      <c r="EM198" s="210">
        <f t="shared" si="357"/>
        <v>49881</v>
      </c>
      <c r="EN198" s="210">
        <f t="shared" si="358"/>
        <v>53506.2</v>
      </c>
      <c r="EO198" s="210">
        <f t="shared" si="359"/>
        <v>0</v>
      </c>
      <c r="EP198" s="210">
        <f t="shared" si="360"/>
        <v>0</v>
      </c>
      <c r="EQ198" s="210">
        <f t="shared" si="361"/>
        <v>0</v>
      </c>
      <c r="ER198" s="210">
        <f t="shared" si="362"/>
        <v>0</v>
      </c>
      <c r="ES198" s="210">
        <f t="shared" si="363"/>
        <v>0</v>
      </c>
      <c r="ET198" s="210">
        <f t="shared" si="364"/>
        <v>0</v>
      </c>
      <c r="EU198" s="210">
        <f t="shared" si="365"/>
        <v>0</v>
      </c>
      <c r="EV198" s="210">
        <f t="shared" si="366"/>
        <v>0</v>
      </c>
      <c r="EW198" s="210">
        <f t="shared" si="367"/>
        <v>0</v>
      </c>
      <c r="EY198" s="139" t="str">
        <f t="shared" si="368"/>
        <v>EOM 4,8,12,16,24x25-28G XCVR</v>
      </c>
      <c r="EZ198" s="210">
        <f t="shared" si="475"/>
        <v>166270</v>
      </c>
      <c r="FA198" s="210">
        <f t="shared" si="476"/>
        <v>178354</v>
      </c>
      <c r="FB198" s="210">
        <f t="shared" si="477"/>
        <v>0</v>
      </c>
      <c r="FC198" s="210">
        <f t="shared" si="478"/>
        <v>0</v>
      </c>
      <c r="FD198" s="210">
        <f t="shared" si="479"/>
        <v>0</v>
      </c>
      <c r="FE198" s="210">
        <f t="shared" si="480"/>
        <v>0</v>
      </c>
      <c r="FF198" s="210">
        <f t="shared" si="481"/>
        <v>0</v>
      </c>
      <c r="FG198" s="210">
        <f t="shared" si="482"/>
        <v>0</v>
      </c>
      <c r="FH198" s="210">
        <f t="shared" si="483"/>
        <v>0</v>
      </c>
      <c r="FI198" s="210">
        <f t="shared" si="484"/>
        <v>0</v>
      </c>
      <c r="FJ198" s="210">
        <f t="shared" si="485"/>
        <v>0</v>
      </c>
      <c r="FL198" s="139" t="str">
        <f t="shared" si="471"/>
        <v>EOM 4,8,12,16,24x25-28G XCVR</v>
      </c>
      <c r="FM198" s="233">
        <f t="shared" si="369"/>
        <v>0</v>
      </c>
      <c r="FN198" s="233">
        <f t="shared" si="370"/>
        <v>0</v>
      </c>
      <c r="FO198" s="233">
        <f t="shared" si="371"/>
        <v>0</v>
      </c>
      <c r="FP198" s="233">
        <f t="shared" si="372"/>
        <v>0</v>
      </c>
      <c r="FQ198" s="233">
        <f t="shared" si="373"/>
        <v>0</v>
      </c>
      <c r="FR198" s="233">
        <f t="shared" si="374"/>
        <v>0</v>
      </c>
      <c r="FS198" s="233">
        <f t="shared" si="375"/>
        <v>0</v>
      </c>
      <c r="FT198" s="233">
        <f t="shared" si="376"/>
        <v>0</v>
      </c>
      <c r="FU198" s="233">
        <f t="shared" si="377"/>
        <v>0</v>
      </c>
      <c r="FV198" s="233">
        <f t="shared" si="378"/>
        <v>0</v>
      </c>
      <c r="FW198" s="233">
        <f t="shared" si="379"/>
        <v>0</v>
      </c>
      <c r="FY198" s="139" t="str">
        <f t="shared" si="472"/>
        <v>EOM 4,8,12,16,24x25-28G XCVR</v>
      </c>
      <c r="FZ198" s="233">
        <f t="shared" si="380"/>
        <v>0.1413295</v>
      </c>
      <c r="GA198" s="233">
        <f t="shared" si="381"/>
        <v>0.15160089999999998</v>
      </c>
      <c r="GB198" s="233">
        <f t="shared" si="382"/>
        <v>0</v>
      </c>
      <c r="GC198" s="233">
        <f t="shared" si="383"/>
        <v>0</v>
      </c>
      <c r="GD198" s="233">
        <f t="shared" si="384"/>
        <v>0</v>
      </c>
      <c r="GE198" s="233">
        <f t="shared" si="385"/>
        <v>0</v>
      </c>
      <c r="GF198" s="233">
        <f t="shared" si="386"/>
        <v>0</v>
      </c>
      <c r="GG198" s="233">
        <f t="shared" si="387"/>
        <v>0</v>
      </c>
      <c r="GH198" s="233">
        <f t="shared" si="388"/>
        <v>0</v>
      </c>
      <c r="GI198" s="233">
        <f t="shared" si="389"/>
        <v>0</v>
      </c>
      <c r="GJ198" s="233">
        <f t="shared" si="390"/>
        <v>0</v>
      </c>
      <c r="GL198" s="139" t="str">
        <f t="shared" si="473"/>
        <v>EOM 4,8,12,16,24x25-28G XCVR</v>
      </c>
      <c r="GM198" s="310">
        <f t="shared" si="391"/>
        <v>0.24940499999999999</v>
      </c>
      <c r="GN198" s="310">
        <f t="shared" si="392"/>
        <v>0.26753100000000002</v>
      </c>
      <c r="GO198" s="310">
        <f t="shared" si="393"/>
        <v>0</v>
      </c>
      <c r="GP198" s="310">
        <f t="shared" si="394"/>
        <v>0</v>
      </c>
      <c r="GQ198" s="310">
        <f t="shared" si="395"/>
        <v>0</v>
      </c>
      <c r="GR198" s="310">
        <f t="shared" si="396"/>
        <v>0</v>
      </c>
      <c r="GS198" s="310">
        <f t="shared" si="397"/>
        <v>0</v>
      </c>
      <c r="GT198" s="310">
        <f t="shared" si="398"/>
        <v>0</v>
      </c>
      <c r="GU198" s="310">
        <f t="shared" si="399"/>
        <v>0</v>
      </c>
      <c r="GV198" s="310">
        <f t="shared" si="400"/>
        <v>0</v>
      </c>
      <c r="GW198" s="310">
        <f t="shared" si="401"/>
        <v>0</v>
      </c>
      <c r="GY198" s="139" t="str">
        <f t="shared" si="402"/>
        <v>EOM 4,8,12,16,24x25-28G XCVR</v>
      </c>
      <c r="GZ198" s="310">
        <f>IF(EZ198=0,"",($HE$5*10^-6*'AOC-LPO-CPO'!P233*'Lenses &amp; detectors'!EZ198))</f>
        <v>4.7012842499999996</v>
      </c>
      <c r="HA198" s="310">
        <f>IF(FA198=0,"",($HE$5*10^-6*'AOC-LPO-CPO'!Q233*'Lenses &amp; detectors'!FA198))</f>
        <v>4.5480270000000003</v>
      </c>
      <c r="HB198" s="310" t="str">
        <f>IF(FB198=0,"",($HE$5*10^-6*'AOC-LPO-CPO'!R233*'Lenses &amp; detectors'!FB198))</f>
        <v/>
      </c>
      <c r="HC198" s="310" t="str">
        <f>IF(FC198=0,"",($HE$5*10^-6*'AOC-LPO-CPO'!S233*'Lenses &amp; detectors'!FC198))</f>
        <v/>
      </c>
      <c r="HD198" s="310" t="str">
        <f>IF(FD198=0,"",($HE$5*10^-6*'AOC-LPO-CPO'!T233*'Lenses &amp; detectors'!FD198))</f>
        <v/>
      </c>
      <c r="HE198" s="310" t="str">
        <f>IF(FE198=0,"",($HE$5*10^-6*'AOC-LPO-CPO'!U233*'Lenses &amp; detectors'!FE198))</f>
        <v/>
      </c>
      <c r="HF198" s="310" t="str">
        <f>IF(FF198=0,"",($HE$5*10^-6*'AOC-LPO-CPO'!V233*'Lenses &amp; detectors'!FF198))</f>
        <v/>
      </c>
      <c r="HG198" s="310" t="str">
        <f>IF(FG198=0,"",($HE$5*10^-6*'AOC-LPO-CPO'!W233*'Lenses &amp; detectors'!FG198))</f>
        <v/>
      </c>
      <c r="HH198" s="310" t="str">
        <f>IF(FH198=0,"",($HE$5*10^-6*'AOC-LPO-CPO'!X233*'Lenses &amp; detectors'!FH198))</f>
        <v/>
      </c>
      <c r="HI198" s="310" t="str">
        <f>IF(FI198=0,"",($HE$5*10^-6*'AOC-LPO-CPO'!Y233*'Lenses &amp; detectors'!FI198))</f>
        <v/>
      </c>
      <c r="HJ198" s="310" t="str">
        <f>IF(FJ198=0,"",($HE$5*10^-6*'AOC-LPO-CPO'!Z233*'Lenses &amp; detectors'!FJ198))</f>
        <v/>
      </c>
      <c r="HL198" s="139" t="str">
        <f t="shared" si="403"/>
        <v>EOM 4,8,12,16,24x25-28G XCVR</v>
      </c>
      <c r="HM198" s="233" t="str">
        <f t="shared" si="404"/>
        <v/>
      </c>
      <c r="HN198" s="233" t="str">
        <f t="shared" si="405"/>
        <v/>
      </c>
      <c r="HO198" s="233" t="str">
        <f t="shared" si="406"/>
        <v/>
      </c>
      <c r="HP198" s="233" t="str">
        <f t="shared" si="407"/>
        <v/>
      </c>
      <c r="HQ198" s="233" t="str">
        <f t="shared" si="408"/>
        <v/>
      </c>
      <c r="HR198" s="233" t="str">
        <f t="shared" si="409"/>
        <v/>
      </c>
      <c r="HS198" s="233" t="str">
        <f t="shared" si="410"/>
        <v/>
      </c>
      <c r="HT198" s="233" t="str">
        <f t="shared" si="411"/>
        <v/>
      </c>
      <c r="HU198" s="233" t="str">
        <f t="shared" si="412"/>
        <v/>
      </c>
      <c r="HV198" s="233" t="str">
        <f t="shared" si="413"/>
        <v/>
      </c>
      <c r="HW198" s="233" t="str">
        <f t="shared" si="414"/>
        <v/>
      </c>
      <c r="HY198" s="139" t="str">
        <f t="shared" si="415"/>
        <v>EOM 4,8,12,16,24x25-28G XCVR</v>
      </c>
      <c r="HZ198" s="233">
        <f t="shared" si="416"/>
        <v>0.5</v>
      </c>
      <c r="IA198" s="233">
        <f t="shared" si="417"/>
        <v>0.5</v>
      </c>
      <c r="IB198" s="233" t="str">
        <f t="shared" si="418"/>
        <v/>
      </c>
      <c r="IC198" s="233" t="str">
        <f t="shared" si="419"/>
        <v/>
      </c>
      <c r="ID198" s="233" t="str">
        <f t="shared" si="420"/>
        <v/>
      </c>
      <c r="IE198" s="233" t="str">
        <f t="shared" si="421"/>
        <v/>
      </c>
      <c r="IF198" s="233" t="str">
        <f t="shared" si="422"/>
        <v/>
      </c>
      <c r="IG198" s="233" t="str">
        <f t="shared" si="423"/>
        <v/>
      </c>
      <c r="IH198" s="233" t="str">
        <f t="shared" si="424"/>
        <v/>
      </c>
      <c r="II198" s="233" t="str">
        <f t="shared" si="425"/>
        <v/>
      </c>
      <c r="IJ198" s="233" t="str">
        <f t="shared" si="426"/>
        <v/>
      </c>
      <c r="IL198" s="139" t="str">
        <f t="shared" si="427"/>
        <v>EOM 4,8,12,16,24x25-28G XCVR</v>
      </c>
      <c r="IM198" s="233">
        <f t="shared" si="428"/>
        <v>5</v>
      </c>
      <c r="IN198" s="233">
        <f t="shared" si="429"/>
        <v>5</v>
      </c>
      <c r="IO198" s="233" t="str">
        <f t="shared" si="430"/>
        <v/>
      </c>
      <c r="IP198" s="233" t="str">
        <f t="shared" si="431"/>
        <v/>
      </c>
      <c r="IQ198" s="233" t="str">
        <f t="shared" si="432"/>
        <v/>
      </c>
      <c r="IR198" s="233" t="str">
        <f t="shared" si="433"/>
        <v/>
      </c>
      <c r="IS198" s="233" t="str">
        <f t="shared" si="434"/>
        <v/>
      </c>
      <c r="IT198" s="233" t="str">
        <f t="shared" si="435"/>
        <v/>
      </c>
      <c r="IU198" s="233" t="str">
        <f t="shared" si="436"/>
        <v/>
      </c>
      <c r="IV198" s="233" t="str">
        <f t="shared" si="437"/>
        <v/>
      </c>
      <c r="IW198" s="233" t="str">
        <f t="shared" si="438"/>
        <v/>
      </c>
      <c r="IY198" s="139" t="str">
        <f t="shared" ref="IY198:IY226" si="486">IL198</f>
        <v>EOM 4,8,12,16,24x25-28G XCVR</v>
      </c>
      <c r="IZ198" s="233">
        <f t="shared" si="440"/>
        <v>28.274999999999999</v>
      </c>
      <c r="JA198" s="233">
        <f t="shared" si="441"/>
        <v>25.5</v>
      </c>
      <c r="JB198" s="233" t="str">
        <f t="shared" si="442"/>
        <v/>
      </c>
      <c r="JC198" s="233" t="str">
        <f t="shared" si="443"/>
        <v/>
      </c>
      <c r="JD198" s="233" t="str">
        <f t="shared" si="444"/>
        <v/>
      </c>
      <c r="JE198" s="233" t="str">
        <f t="shared" si="445"/>
        <v/>
      </c>
      <c r="JF198" s="233" t="str">
        <f t="shared" si="446"/>
        <v/>
      </c>
      <c r="JG198" s="233" t="str">
        <f t="shared" si="447"/>
        <v/>
      </c>
      <c r="JH198" s="233" t="str">
        <f t="shared" si="448"/>
        <v/>
      </c>
      <c r="JI198" s="233" t="str">
        <f t="shared" si="449"/>
        <v/>
      </c>
      <c r="JJ198" s="233" t="str">
        <f t="shared" si="450"/>
        <v/>
      </c>
    </row>
    <row r="199" spans="1:270">
      <c r="A199" s="218" t="s">
        <v>69</v>
      </c>
      <c r="B199" s="139" t="str">
        <f>'DML EML split'!B199</f>
        <v>EOM 12x25-28G XCVR - CXP28</v>
      </c>
      <c r="C199" s="210">
        <f>'AOC-LPO-CPO'!C92</f>
        <v>0</v>
      </c>
      <c r="D199" s="210">
        <f>'AOC-LPO-CPO'!D92</f>
        <v>0</v>
      </c>
      <c r="E199" s="210">
        <f>'AOC-LPO-CPO'!E92</f>
        <v>0</v>
      </c>
      <c r="F199" s="210">
        <f>'AOC-LPO-CPO'!F92</f>
        <v>0</v>
      </c>
      <c r="G199" s="210">
        <f>'AOC-LPO-CPO'!G92</f>
        <v>0</v>
      </c>
      <c r="H199" s="210">
        <f>'AOC-LPO-CPO'!H92</f>
        <v>0</v>
      </c>
      <c r="I199" s="210">
        <f>'AOC-LPO-CPO'!I92</f>
        <v>0</v>
      </c>
      <c r="J199" s="210">
        <f>'AOC-LPO-CPO'!J92</f>
        <v>0</v>
      </c>
      <c r="K199" s="210">
        <f>'AOC-LPO-CPO'!K92</f>
        <v>0</v>
      </c>
      <c r="L199" s="210">
        <f>'AOC-LPO-CPO'!L92</f>
        <v>0</v>
      </c>
      <c r="M199" s="210">
        <f>'AOC-LPO-CPO'!M92</f>
        <v>0</v>
      </c>
      <c r="O199" s="139" t="str">
        <f t="shared" si="329"/>
        <v>EOM 12x25-28G XCVR - CXP28</v>
      </c>
      <c r="P199" s="210">
        <f>'AOC-LPO-CPO'!C127</f>
        <v>0</v>
      </c>
      <c r="Q199" s="210">
        <f>'AOC-LPO-CPO'!D127</f>
        <v>0</v>
      </c>
      <c r="R199" s="210">
        <f>'AOC-LPO-CPO'!E127</f>
        <v>0</v>
      </c>
      <c r="S199" s="210">
        <f>'AOC-LPO-CPO'!F127</f>
        <v>0</v>
      </c>
      <c r="T199" s="210">
        <f>'AOC-LPO-CPO'!G127</f>
        <v>0</v>
      </c>
      <c r="U199" s="210">
        <f>'AOC-LPO-CPO'!H127</f>
        <v>0</v>
      </c>
      <c r="V199" s="210">
        <f>'AOC-LPO-CPO'!I127</f>
        <v>0</v>
      </c>
      <c r="W199" s="210">
        <f>'AOC-LPO-CPO'!J127</f>
        <v>0</v>
      </c>
      <c r="X199" s="210">
        <f>'AOC-LPO-CPO'!K127</f>
        <v>0</v>
      </c>
      <c r="Y199" s="210">
        <f>'AOC-LPO-CPO'!L127</f>
        <v>0</v>
      </c>
      <c r="Z199" s="210">
        <f>'AOC-LPO-CPO'!M127</f>
        <v>0</v>
      </c>
      <c r="AB199" s="139" t="str">
        <f t="shared" si="330"/>
        <v>EOM 12x25-28G XCVR - CXP28</v>
      </c>
      <c r="AC199" s="210">
        <f>'AOC-LPO-CPO'!C57</f>
        <v>0</v>
      </c>
      <c r="AD199" s="210">
        <f>'AOC-LPO-CPO'!D57</f>
        <v>0</v>
      </c>
      <c r="AE199" s="210">
        <f>'AOC-LPO-CPO'!E57</f>
        <v>0</v>
      </c>
      <c r="AF199" s="210">
        <f>'AOC-LPO-CPO'!F57</f>
        <v>0</v>
      </c>
      <c r="AG199" s="210">
        <f>'AOC-LPO-CPO'!G57</f>
        <v>0</v>
      </c>
      <c r="AH199" s="210">
        <f>'AOC-LPO-CPO'!H57</f>
        <v>0</v>
      </c>
      <c r="AI199" s="210">
        <f>'AOC-LPO-CPO'!I57</f>
        <v>0</v>
      </c>
      <c r="AJ199" s="210">
        <f>'AOC-LPO-CPO'!J57</f>
        <v>0</v>
      </c>
      <c r="AK199" s="210">
        <f>'AOC-LPO-CPO'!K57</f>
        <v>0</v>
      </c>
      <c r="AL199" s="210">
        <f>'AOC-LPO-CPO'!L57</f>
        <v>0</v>
      </c>
      <c r="AM199" s="210">
        <f>'AOC-LPO-CPO'!M57</f>
        <v>0</v>
      </c>
      <c r="AO199" s="139" t="str">
        <f t="shared" si="331"/>
        <v>EOM 12x25-28G XCVR - CXP28</v>
      </c>
      <c r="AP199" s="210">
        <f>'AOC-LPO-CPO'!C162</f>
        <v>0</v>
      </c>
      <c r="AQ199" s="210">
        <f>'AOC-LPO-CPO'!D162</f>
        <v>0</v>
      </c>
      <c r="AR199" s="210">
        <f>'AOC-LPO-CPO'!E162</f>
        <v>0</v>
      </c>
      <c r="AS199" s="210">
        <f>'AOC-LPO-CPO'!F162</f>
        <v>0</v>
      </c>
      <c r="AT199" s="210">
        <f>'AOC-LPO-CPO'!G162</f>
        <v>0</v>
      </c>
      <c r="AU199" s="210">
        <f>'AOC-LPO-CPO'!H162</f>
        <v>0</v>
      </c>
      <c r="AV199" s="210">
        <f>'AOC-LPO-CPO'!I162</f>
        <v>0</v>
      </c>
      <c r="AW199" s="210">
        <f>'AOC-LPO-CPO'!J162</f>
        <v>0</v>
      </c>
      <c r="AX199" s="210">
        <f>'AOC-LPO-CPO'!K162</f>
        <v>0</v>
      </c>
      <c r="AY199" s="210">
        <f>'AOC-LPO-CPO'!L162</f>
        <v>0</v>
      </c>
      <c r="AZ199" s="210">
        <f>'AOC-LPO-CPO'!M162</f>
        <v>0</v>
      </c>
      <c r="BB199" s="139" t="str">
        <f t="shared" si="332"/>
        <v>EOM 12x25-28G XCVR - CXP28</v>
      </c>
      <c r="BC199" s="210">
        <f>'AOC-LPO-CPO'!C197</f>
        <v>1500</v>
      </c>
      <c r="BD199" s="210">
        <f>'AOC-LPO-CPO'!D197</f>
        <v>3000</v>
      </c>
      <c r="BE199" s="210">
        <f>'AOC-LPO-CPO'!E197</f>
        <v>0</v>
      </c>
      <c r="BF199" s="210">
        <f>'AOC-LPO-CPO'!F197</f>
        <v>0</v>
      </c>
      <c r="BG199" s="210">
        <f>'AOC-LPO-CPO'!G197</f>
        <v>0</v>
      </c>
      <c r="BH199" s="210">
        <f>'AOC-LPO-CPO'!H197</f>
        <v>0</v>
      </c>
      <c r="BI199" s="210">
        <f>'AOC-LPO-CPO'!I197</f>
        <v>0</v>
      </c>
      <c r="BJ199" s="210">
        <f>'AOC-LPO-CPO'!J197</f>
        <v>0</v>
      </c>
      <c r="BK199" s="210">
        <f>'AOC-LPO-CPO'!K197</f>
        <v>0</v>
      </c>
      <c r="BL199" s="210">
        <f>'AOC-LPO-CPO'!L197</f>
        <v>0</v>
      </c>
      <c r="BM199" s="210">
        <f>'AOC-LPO-CPO'!M197</f>
        <v>0</v>
      </c>
      <c r="BO199" s="139" t="str">
        <f t="shared" si="333"/>
        <v>EOM 12x25-28G XCVR - CXP28</v>
      </c>
      <c r="BP199" s="272"/>
      <c r="BQ199" s="272"/>
      <c r="BR199" s="272"/>
      <c r="BS199" s="272"/>
      <c r="BT199" s="272"/>
      <c r="BU199" s="272"/>
      <c r="BV199" s="272"/>
      <c r="BW199" s="272"/>
      <c r="BX199" s="272"/>
      <c r="BY199" s="272"/>
      <c r="BZ199" s="272"/>
      <c r="CB199" s="139" t="str">
        <f t="shared" si="334"/>
        <v>EOM 12x25-28G XCVR - CXP28</v>
      </c>
      <c r="CC199" s="272"/>
      <c r="CD199" s="272"/>
      <c r="CE199" s="272"/>
      <c r="CF199" s="272"/>
      <c r="CG199" s="272"/>
      <c r="CH199" s="272"/>
      <c r="CI199" s="272"/>
      <c r="CJ199" s="272"/>
      <c r="CK199" s="272"/>
      <c r="CL199" s="272"/>
      <c r="CM199" s="272"/>
      <c r="CN199" s="214"/>
      <c r="CP199" s="270"/>
      <c r="CQ199" s="270"/>
      <c r="CR199" s="301"/>
      <c r="CS199" s="295"/>
      <c r="CT199" s="270"/>
      <c r="CU199" s="301"/>
      <c r="CV199" s="295"/>
      <c r="CW199" s="295"/>
      <c r="CX199" s="278"/>
      <c r="CY199" s="284"/>
      <c r="CZ199" s="270"/>
      <c r="DA199" s="278"/>
      <c r="DB199" s="285">
        <v>2</v>
      </c>
      <c r="DC199" s="265">
        <v>0</v>
      </c>
      <c r="DD199" s="300">
        <v>1</v>
      </c>
      <c r="DE199" s="295"/>
      <c r="DF199" s="270"/>
      <c r="DG199" s="278"/>
      <c r="DH199" s="284"/>
      <c r="DI199" s="270"/>
      <c r="DJ199" s="270"/>
      <c r="DL199" s="139" t="str">
        <f t="shared" si="468"/>
        <v>EOM 12x25-28G XCVR - CXP28</v>
      </c>
      <c r="DM199" s="210">
        <f t="shared" si="335"/>
        <v>0</v>
      </c>
      <c r="DN199" s="210">
        <f t="shared" si="336"/>
        <v>0</v>
      </c>
      <c r="DO199" s="210">
        <f t="shared" si="337"/>
        <v>0</v>
      </c>
      <c r="DP199" s="210">
        <f t="shared" si="338"/>
        <v>0</v>
      </c>
      <c r="DQ199" s="210">
        <f t="shared" si="339"/>
        <v>0</v>
      </c>
      <c r="DR199" s="210">
        <f t="shared" si="340"/>
        <v>0</v>
      </c>
      <c r="DS199" s="210">
        <f t="shared" si="341"/>
        <v>0</v>
      </c>
      <c r="DT199" s="210">
        <f t="shared" si="342"/>
        <v>0</v>
      </c>
      <c r="DU199" s="210">
        <f t="shared" si="343"/>
        <v>0</v>
      </c>
      <c r="DV199" s="210">
        <f t="shared" si="344"/>
        <v>0</v>
      </c>
      <c r="DW199" s="210">
        <f t="shared" si="345"/>
        <v>0</v>
      </c>
      <c r="DY199" s="139" t="str">
        <f t="shared" si="469"/>
        <v>EOM 12x25-28G XCVR - CXP28</v>
      </c>
      <c r="DZ199" s="210">
        <f t="shared" si="346"/>
        <v>3000</v>
      </c>
      <c r="EA199" s="210">
        <f t="shared" si="347"/>
        <v>6000</v>
      </c>
      <c r="EB199" s="210">
        <f t="shared" si="348"/>
        <v>0</v>
      </c>
      <c r="EC199" s="210">
        <f t="shared" si="349"/>
        <v>0</v>
      </c>
      <c r="ED199" s="210">
        <f t="shared" si="350"/>
        <v>0</v>
      </c>
      <c r="EE199" s="210">
        <f t="shared" si="351"/>
        <v>0</v>
      </c>
      <c r="EF199" s="210">
        <f t="shared" si="352"/>
        <v>0</v>
      </c>
      <c r="EG199" s="210">
        <f t="shared" si="353"/>
        <v>0</v>
      </c>
      <c r="EH199" s="210">
        <f t="shared" si="354"/>
        <v>0</v>
      </c>
      <c r="EI199" s="210">
        <f t="shared" si="355"/>
        <v>0</v>
      </c>
      <c r="EJ199" s="210">
        <f t="shared" si="356"/>
        <v>0</v>
      </c>
      <c r="EL199" s="139" t="str">
        <f t="shared" si="470"/>
        <v>EOM 12x25-28G XCVR - CXP28</v>
      </c>
      <c r="EM199" s="210">
        <f t="shared" si="357"/>
        <v>0</v>
      </c>
      <c r="EN199" s="210">
        <f t="shared" si="358"/>
        <v>0</v>
      </c>
      <c r="EO199" s="210">
        <f t="shared" si="359"/>
        <v>0</v>
      </c>
      <c r="EP199" s="210">
        <f t="shared" si="360"/>
        <v>0</v>
      </c>
      <c r="EQ199" s="210">
        <f t="shared" si="361"/>
        <v>0</v>
      </c>
      <c r="ER199" s="210">
        <f t="shared" si="362"/>
        <v>0</v>
      </c>
      <c r="ES199" s="210">
        <f t="shared" si="363"/>
        <v>0</v>
      </c>
      <c r="ET199" s="210">
        <f t="shared" si="364"/>
        <v>0</v>
      </c>
      <c r="EU199" s="210">
        <f t="shared" si="365"/>
        <v>0</v>
      </c>
      <c r="EV199" s="210">
        <f t="shared" si="366"/>
        <v>0</v>
      </c>
      <c r="EW199" s="210">
        <f t="shared" si="367"/>
        <v>0</v>
      </c>
      <c r="EY199" s="139" t="str">
        <f t="shared" si="368"/>
        <v>EOM 12x25-28G XCVR - CXP28</v>
      </c>
      <c r="EZ199" s="210">
        <f t="shared" si="475"/>
        <v>1500</v>
      </c>
      <c r="FA199" s="210">
        <f t="shared" si="476"/>
        <v>3000</v>
      </c>
      <c r="FB199" s="210">
        <f t="shared" si="477"/>
        <v>0</v>
      </c>
      <c r="FC199" s="210">
        <f t="shared" si="478"/>
        <v>0</v>
      </c>
      <c r="FD199" s="210">
        <f t="shared" si="479"/>
        <v>0</v>
      </c>
      <c r="FE199" s="210">
        <f t="shared" si="480"/>
        <v>0</v>
      </c>
      <c r="FF199" s="210">
        <f t="shared" si="481"/>
        <v>0</v>
      </c>
      <c r="FG199" s="210">
        <f t="shared" si="482"/>
        <v>0</v>
      </c>
      <c r="FH199" s="210">
        <f t="shared" si="483"/>
        <v>0</v>
      </c>
      <c r="FI199" s="210">
        <f t="shared" si="484"/>
        <v>0</v>
      </c>
      <c r="FJ199" s="210">
        <f t="shared" si="485"/>
        <v>0</v>
      </c>
      <c r="FL199" s="139" t="str">
        <f t="shared" si="471"/>
        <v>EOM 12x25-28G XCVR - CXP28</v>
      </c>
      <c r="FM199" s="233">
        <f t="shared" si="369"/>
        <v>0</v>
      </c>
      <c r="FN199" s="233">
        <f t="shared" si="370"/>
        <v>0</v>
      </c>
      <c r="FO199" s="233">
        <f t="shared" si="371"/>
        <v>0</v>
      </c>
      <c r="FP199" s="233">
        <f t="shared" si="372"/>
        <v>0</v>
      </c>
      <c r="FQ199" s="233">
        <f t="shared" si="373"/>
        <v>0</v>
      </c>
      <c r="FR199" s="233">
        <f t="shared" si="374"/>
        <v>0</v>
      </c>
      <c r="FS199" s="233">
        <f t="shared" si="375"/>
        <v>0</v>
      </c>
      <c r="FT199" s="233">
        <f t="shared" si="376"/>
        <v>0</v>
      </c>
      <c r="FU199" s="233">
        <f t="shared" si="377"/>
        <v>0</v>
      </c>
      <c r="FV199" s="233">
        <f t="shared" si="378"/>
        <v>0</v>
      </c>
      <c r="FW199" s="233">
        <f t="shared" si="379"/>
        <v>0</v>
      </c>
      <c r="FY199" s="139" t="str">
        <f t="shared" si="472"/>
        <v>EOM 12x25-28G XCVR - CXP28</v>
      </c>
      <c r="FZ199" s="233">
        <f t="shared" si="380"/>
        <v>1.5E-3</v>
      </c>
      <c r="GA199" s="233">
        <f t="shared" si="381"/>
        <v>3.0000000000000001E-3</v>
      </c>
      <c r="GB199" s="233">
        <f t="shared" si="382"/>
        <v>0</v>
      </c>
      <c r="GC199" s="233">
        <f t="shared" si="383"/>
        <v>0</v>
      </c>
      <c r="GD199" s="233">
        <f t="shared" si="384"/>
        <v>0</v>
      </c>
      <c r="GE199" s="233">
        <f t="shared" si="385"/>
        <v>0</v>
      </c>
      <c r="GF199" s="233">
        <f t="shared" si="386"/>
        <v>0</v>
      </c>
      <c r="GG199" s="233">
        <f t="shared" si="387"/>
        <v>0</v>
      </c>
      <c r="GH199" s="233">
        <f t="shared" si="388"/>
        <v>0</v>
      </c>
      <c r="GI199" s="233">
        <f t="shared" si="389"/>
        <v>0</v>
      </c>
      <c r="GJ199" s="233">
        <f t="shared" si="390"/>
        <v>0</v>
      </c>
      <c r="GL199" s="139" t="str">
        <f t="shared" si="473"/>
        <v>EOM 12x25-28G XCVR - CXP28</v>
      </c>
      <c r="GM199" s="310">
        <f t="shared" si="391"/>
        <v>0</v>
      </c>
      <c r="GN199" s="310">
        <f t="shared" si="392"/>
        <v>0</v>
      </c>
      <c r="GO199" s="310">
        <f t="shared" si="393"/>
        <v>0</v>
      </c>
      <c r="GP199" s="310">
        <f t="shared" si="394"/>
        <v>0</v>
      </c>
      <c r="GQ199" s="310">
        <f t="shared" si="395"/>
        <v>0</v>
      </c>
      <c r="GR199" s="310">
        <f t="shared" si="396"/>
        <v>0</v>
      </c>
      <c r="GS199" s="310">
        <f t="shared" si="397"/>
        <v>0</v>
      </c>
      <c r="GT199" s="310">
        <f t="shared" si="398"/>
        <v>0</v>
      </c>
      <c r="GU199" s="310">
        <f t="shared" si="399"/>
        <v>0</v>
      </c>
      <c r="GV199" s="310">
        <f t="shared" si="400"/>
        <v>0</v>
      </c>
      <c r="GW199" s="310">
        <f t="shared" si="401"/>
        <v>0</v>
      </c>
      <c r="GY199" s="139" t="str">
        <f t="shared" si="402"/>
        <v>EOM 12x25-28G XCVR - CXP28</v>
      </c>
      <c r="GZ199" s="310">
        <f>IF(EZ199=0,"",($HE$5*10^-6*'AOC-LPO-CPO'!P234*'Lenses &amp; detectors'!EZ199))</f>
        <v>0.10114875</v>
      </c>
      <c r="HA199" s="310">
        <f>IF(FA199=0,"",($HE$5*10^-6*'AOC-LPO-CPO'!Q234*'Lenses &amp; detectors'!FA199))</f>
        <v>0.18389438111188894</v>
      </c>
      <c r="HB199" s="310" t="str">
        <f>IF(FB199=0,"",($HE$5*10^-6*'AOC-LPO-CPO'!R234*'Lenses &amp; detectors'!FB199))</f>
        <v/>
      </c>
      <c r="HC199" s="310" t="str">
        <f>IF(FC199=0,"",($HE$5*10^-6*'AOC-LPO-CPO'!S234*'Lenses &amp; detectors'!FC199))</f>
        <v/>
      </c>
      <c r="HD199" s="310" t="str">
        <f>IF(FD199=0,"",($HE$5*10^-6*'AOC-LPO-CPO'!T234*'Lenses &amp; detectors'!FD199))</f>
        <v/>
      </c>
      <c r="HE199" s="310" t="str">
        <f>IF(FE199=0,"",($HE$5*10^-6*'AOC-LPO-CPO'!U234*'Lenses &amp; detectors'!FE199))</f>
        <v/>
      </c>
      <c r="HF199" s="310" t="str">
        <f>IF(FF199=0,"",($HE$5*10^-6*'AOC-LPO-CPO'!V234*'Lenses &amp; detectors'!FF199))</f>
        <v/>
      </c>
      <c r="HG199" s="310" t="str">
        <f>IF(FG199=0,"",($HE$5*10^-6*'AOC-LPO-CPO'!W234*'Lenses &amp; detectors'!FG199))</f>
        <v/>
      </c>
      <c r="HH199" s="310" t="str">
        <f>IF(FH199=0,"",($HE$5*10^-6*'AOC-LPO-CPO'!X234*'Lenses &amp; detectors'!FH199))</f>
        <v/>
      </c>
      <c r="HI199" s="310" t="str">
        <f>IF(FI199=0,"",($HE$5*10^-6*'AOC-LPO-CPO'!Y234*'Lenses &amp; detectors'!FI199))</f>
        <v/>
      </c>
      <c r="HJ199" s="310" t="str">
        <f>IF(FJ199=0,"",($HE$5*10^-6*'AOC-LPO-CPO'!Z234*'Lenses &amp; detectors'!FJ199))</f>
        <v/>
      </c>
      <c r="HL199" s="139" t="str">
        <f t="shared" si="403"/>
        <v>EOM 12x25-28G XCVR - CXP28</v>
      </c>
      <c r="HM199" s="233" t="str">
        <f t="shared" si="404"/>
        <v/>
      </c>
      <c r="HN199" s="233" t="str">
        <f t="shared" si="405"/>
        <v/>
      </c>
      <c r="HO199" s="233" t="str">
        <f t="shared" si="406"/>
        <v/>
      </c>
      <c r="HP199" s="233" t="str">
        <f t="shared" si="407"/>
        <v/>
      </c>
      <c r="HQ199" s="233" t="str">
        <f t="shared" si="408"/>
        <v/>
      </c>
      <c r="HR199" s="233" t="str">
        <f t="shared" si="409"/>
        <v/>
      </c>
      <c r="HS199" s="233" t="str">
        <f t="shared" si="410"/>
        <v/>
      </c>
      <c r="HT199" s="233" t="str">
        <f t="shared" si="411"/>
        <v/>
      </c>
      <c r="HU199" s="233" t="str">
        <f t="shared" si="412"/>
        <v/>
      </c>
      <c r="HV199" s="233" t="str">
        <f t="shared" si="413"/>
        <v/>
      </c>
      <c r="HW199" s="233" t="str">
        <f t="shared" si="414"/>
        <v/>
      </c>
      <c r="HY199" s="139" t="str">
        <f t="shared" si="415"/>
        <v>EOM 12x25-28G XCVR - CXP28</v>
      </c>
      <c r="HZ199" s="233">
        <f t="shared" si="416"/>
        <v>0.5</v>
      </c>
      <c r="IA199" s="233">
        <f t="shared" si="417"/>
        <v>0.5</v>
      </c>
      <c r="IB199" s="233" t="str">
        <f t="shared" si="418"/>
        <v/>
      </c>
      <c r="IC199" s="233" t="str">
        <f t="shared" si="419"/>
        <v/>
      </c>
      <c r="ID199" s="233" t="str">
        <f t="shared" si="420"/>
        <v/>
      </c>
      <c r="IE199" s="233" t="str">
        <f t="shared" si="421"/>
        <v/>
      </c>
      <c r="IF199" s="233" t="str">
        <f t="shared" si="422"/>
        <v/>
      </c>
      <c r="IG199" s="233" t="str">
        <f t="shared" si="423"/>
        <v/>
      </c>
      <c r="IH199" s="233" t="str">
        <f t="shared" si="424"/>
        <v/>
      </c>
      <c r="II199" s="233" t="str">
        <f t="shared" si="425"/>
        <v/>
      </c>
      <c r="IJ199" s="233" t="str">
        <f t="shared" si="426"/>
        <v/>
      </c>
      <c r="IL199" s="139" t="str">
        <f t="shared" si="427"/>
        <v>EOM 12x25-28G XCVR - CXP28</v>
      </c>
      <c r="IM199" s="233" t="str">
        <f t="shared" si="428"/>
        <v/>
      </c>
      <c r="IN199" s="233" t="str">
        <f t="shared" si="429"/>
        <v/>
      </c>
      <c r="IO199" s="233" t="str">
        <f t="shared" si="430"/>
        <v/>
      </c>
      <c r="IP199" s="233" t="str">
        <f t="shared" si="431"/>
        <v/>
      </c>
      <c r="IQ199" s="233" t="str">
        <f t="shared" si="432"/>
        <v/>
      </c>
      <c r="IR199" s="233" t="str">
        <f t="shared" si="433"/>
        <v/>
      </c>
      <c r="IS199" s="233" t="str">
        <f t="shared" si="434"/>
        <v/>
      </c>
      <c r="IT199" s="233" t="str">
        <f t="shared" si="435"/>
        <v/>
      </c>
      <c r="IU199" s="233" t="str">
        <f t="shared" si="436"/>
        <v/>
      </c>
      <c r="IV199" s="233" t="str">
        <f t="shared" si="437"/>
        <v/>
      </c>
      <c r="IW199" s="233" t="str">
        <f t="shared" si="438"/>
        <v/>
      </c>
      <c r="IY199" s="139" t="str">
        <f t="shared" si="486"/>
        <v>EOM 12x25-28G XCVR - CXP28</v>
      </c>
      <c r="IZ199" s="233">
        <f t="shared" si="440"/>
        <v>67.432500000000005</v>
      </c>
      <c r="JA199" s="233">
        <f t="shared" si="441"/>
        <v>61.298127037296311</v>
      </c>
      <c r="JB199" s="233" t="str">
        <f t="shared" si="442"/>
        <v/>
      </c>
      <c r="JC199" s="233" t="str">
        <f t="shared" si="443"/>
        <v/>
      </c>
      <c r="JD199" s="233" t="str">
        <f t="shared" si="444"/>
        <v/>
      </c>
      <c r="JE199" s="233" t="str">
        <f t="shared" si="445"/>
        <v/>
      </c>
      <c r="JF199" s="233" t="str">
        <f t="shared" si="446"/>
        <v/>
      </c>
      <c r="JG199" s="233" t="str">
        <f t="shared" si="447"/>
        <v/>
      </c>
      <c r="JH199" s="233" t="str">
        <f t="shared" si="448"/>
        <v/>
      </c>
      <c r="JI199" s="233" t="str">
        <f t="shared" si="449"/>
        <v/>
      </c>
      <c r="JJ199" s="233" t="str">
        <f t="shared" si="450"/>
        <v/>
      </c>
    </row>
    <row r="200" spans="1:270">
      <c r="A200" s="218" t="s">
        <v>69</v>
      </c>
      <c r="B200" s="139" t="str">
        <f>'DML EML split'!B200</f>
        <v>AOC 1x50-56G SFP56</v>
      </c>
      <c r="C200" s="210">
        <f>'AOC-LPO-CPO'!C93</f>
        <v>0</v>
      </c>
      <c r="D200" s="210">
        <f>'AOC-LPO-CPO'!D93</f>
        <v>0</v>
      </c>
      <c r="E200" s="210">
        <f>'AOC-LPO-CPO'!E93</f>
        <v>0</v>
      </c>
      <c r="F200" s="210">
        <f>'AOC-LPO-CPO'!F93</f>
        <v>0</v>
      </c>
      <c r="G200" s="210">
        <f>'AOC-LPO-CPO'!G93</f>
        <v>0</v>
      </c>
      <c r="H200" s="210">
        <f>'AOC-LPO-CPO'!H93</f>
        <v>0</v>
      </c>
      <c r="I200" s="210">
        <f>'AOC-LPO-CPO'!I93</f>
        <v>0</v>
      </c>
      <c r="J200" s="210">
        <f>'AOC-LPO-CPO'!J93</f>
        <v>0</v>
      </c>
      <c r="K200" s="210">
        <f>'AOC-LPO-CPO'!K93</f>
        <v>0</v>
      </c>
      <c r="L200" s="210">
        <f>'AOC-LPO-CPO'!L93</f>
        <v>0</v>
      </c>
      <c r="M200" s="210">
        <f>'AOC-LPO-CPO'!M93</f>
        <v>0</v>
      </c>
      <c r="O200" s="139" t="str">
        <f t="shared" ref="O200:O226" si="487">B200</f>
        <v>AOC 1x50-56G SFP56</v>
      </c>
      <c r="P200" s="210">
        <f>'AOC-LPO-CPO'!C128</f>
        <v>0</v>
      </c>
      <c r="Q200" s="210">
        <f>'AOC-LPO-CPO'!D128</f>
        <v>0</v>
      </c>
      <c r="R200" s="210">
        <f>'AOC-LPO-CPO'!E128</f>
        <v>0</v>
      </c>
      <c r="S200" s="210">
        <f>'AOC-LPO-CPO'!F128</f>
        <v>0</v>
      </c>
      <c r="T200" s="210">
        <f>'AOC-LPO-CPO'!G128</f>
        <v>0</v>
      </c>
      <c r="U200" s="210">
        <f>'AOC-LPO-CPO'!H128</f>
        <v>0</v>
      </c>
      <c r="V200" s="210">
        <f>'AOC-LPO-CPO'!I128</f>
        <v>0</v>
      </c>
      <c r="W200" s="210">
        <f>'AOC-LPO-CPO'!J128</f>
        <v>0</v>
      </c>
      <c r="X200" s="210">
        <f>'AOC-LPO-CPO'!K128</f>
        <v>0</v>
      </c>
      <c r="Y200" s="210">
        <f>'AOC-LPO-CPO'!L128</f>
        <v>0</v>
      </c>
      <c r="Z200" s="210">
        <f>'AOC-LPO-CPO'!M128</f>
        <v>0</v>
      </c>
      <c r="AB200" s="139" t="str">
        <f t="shared" ref="AB200:AB216" si="488">O200</f>
        <v>AOC 1x50-56G SFP56</v>
      </c>
      <c r="AC200" s="210">
        <f>'AOC-LPO-CPO'!C58</f>
        <v>0</v>
      </c>
      <c r="AD200" s="210">
        <f>'AOC-LPO-CPO'!D58</f>
        <v>0</v>
      </c>
      <c r="AE200" s="210">
        <f>'AOC-LPO-CPO'!E58</f>
        <v>0</v>
      </c>
      <c r="AF200" s="210">
        <f>'AOC-LPO-CPO'!F58</f>
        <v>0</v>
      </c>
      <c r="AG200" s="210">
        <f>'AOC-LPO-CPO'!G58</f>
        <v>0</v>
      </c>
      <c r="AH200" s="210">
        <f>'AOC-LPO-CPO'!H58</f>
        <v>0</v>
      </c>
      <c r="AI200" s="210">
        <f>'AOC-LPO-CPO'!I58</f>
        <v>0</v>
      </c>
      <c r="AJ200" s="210">
        <f>'AOC-LPO-CPO'!J58</f>
        <v>0</v>
      </c>
      <c r="AK200" s="210">
        <f>'AOC-LPO-CPO'!K58</f>
        <v>0</v>
      </c>
      <c r="AL200" s="210">
        <f>'AOC-LPO-CPO'!L58</f>
        <v>0</v>
      </c>
      <c r="AM200" s="210">
        <f>'AOC-LPO-CPO'!M58</f>
        <v>0</v>
      </c>
      <c r="AO200" s="139" t="str">
        <f t="shared" ref="AO200:AO226" si="489">AB200</f>
        <v>AOC 1x50-56G SFP56</v>
      </c>
      <c r="AP200" s="210">
        <f>'AOC-LPO-CPO'!C163</f>
        <v>0</v>
      </c>
      <c r="AQ200" s="210">
        <f>'AOC-LPO-CPO'!D163</f>
        <v>0</v>
      </c>
      <c r="AR200" s="210">
        <f>'AOC-LPO-CPO'!E163</f>
        <v>0</v>
      </c>
      <c r="AS200" s="210">
        <f>'AOC-LPO-CPO'!F163</f>
        <v>0</v>
      </c>
      <c r="AT200" s="210">
        <f>'AOC-LPO-CPO'!G163</f>
        <v>0</v>
      </c>
      <c r="AU200" s="210">
        <f>'AOC-LPO-CPO'!H163</f>
        <v>0</v>
      </c>
      <c r="AV200" s="210">
        <f>'AOC-LPO-CPO'!I163</f>
        <v>0</v>
      </c>
      <c r="AW200" s="210">
        <f>'AOC-LPO-CPO'!J163</f>
        <v>0</v>
      </c>
      <c r="AX200" s="210">
        <f>'AOC-LPO-CPO'!K163</f>
        <v>0</v>
      </c>
      <c r="AY200" s="210">
        <f>'AOC-LPO-CPO'!L163</f>
        <v>0</v>
      </c>
      <c r="AZ200" s="210">
        <f>'AOC-LPO-CPO'!M163</f>
        <v>0</v>
      </c>
      <c r="BB200" s="139" t="str">
        <f t="shared" ref="BB200:BB216" si="490">AO200</f>
        <v>AOC 1x50-56G SFP56</v>
      </c>
      <c r="BC200" s="210">
        <f>'AOC-LPO-CPO'!C198</f>
        <v>0</v>
      </c>
      <c r="BD200" s="210">
        <f>'AOC-LPO-CPO'!D198</f>
        <v>0</v>
      </c>
      <c r="BE200" s="210">
        <f>'AOC-LPO-CPO'!E198</f>
        <v>0</v>
      </c>
      <c r="BF200" s="210">
        <f>'AOC-LPO-CPO'!F198</f>
        <v>0</v>
      </c>
      <c r="BG200" s="210">
        <f>'AOC-LPO-CPO'!G198</f>
        <v>0</v>
      </c>
      <c r="BH200" s="210">
        <f>'AOC-LPO-CPO'!H198</f>
        <v>0</v>
      </c>
      <c r="BI200" s="210">
        <f>'AOC-LPO-CPO'!I198</f>
        <v>0</v>
      </c>
      <c r="BJ200" s="210">
        <f>'AOC-LPO-CPO'!J198</f>
        <v>0</v>
      </c>
      <c r="BK200" s="210">
        <f>'AOC-LPO-CPO'!K198</f>
        <v>0</v>
      </c>
      <c r="BL200" s="210">
        <f>'AOC-LPO-CPO'!L198</f>
        <v>0</v>
      </c>
      <c r="BM200" s="210">
        <f>'AOC-LPO-CPO'!M198</f>
        <v>0</v>
      </c>
      <c r="BO200" s="139" t="str">
        <f t="shared" ref="BO200:BO226" si="491">BB200</f>
        <v>AOC 1x50-56G SFP56</v>
      </c>
      <c r="BP200" s="272"/>
      <c r="BQ200" s="272"/>
      <c r="BR200" s="272"/>
      <c r="BS200" s="272"/>
      <c r="BT200" s="272"/>
      <c r="BU200" s="272"/>
      <c r="BV200" s="272"/>
      <c r="BW200" s="272"/>
      <c r="BX200" s="272"/>
      <c r="BY200" s="272"/>
      <c r="BZ200" s="272"/>
      <c r="CB200" s="139" t="str">
        <f t="shared" ref="CB200:CB226" si="492">BO200</f>
        <v>AOC 1x50-56G SFP56</v>
      </c>
      <c r="CC200" s="272"/>
      <c r="CD200" s="272"/>
      <c r="CE200" s="272"/>
      <c r="CF200" s="272"/>
      <c r="CG200" s="272"/>
      <c r="CH200" s="272"/>
      <c r="CI200" s="272"/>
      <c r="CJ200" s="272"/>
      <c r="CK200" s="272"/>
      <c r="CL200" s="272"/>
      <c r="CM200" s="272"/>
      <c r="CN200" s="214"/>
      <c r="CP200" s="270"/>
      <c r="CQ200" s="270"/>
      <c r="CR200" s="301"/>
      <c r="CS200" s="295"/>
      <c r="CT200" s="270"/>
      <c r="CU200" s="301"/>
      <c r="CV200" s="295"/>
      <c r="CW200" s="295"/>
      <c r="CX200" s="278"/>
      <c r="CY200" s="284"/>
      <c r="CZ200" s="270"/>
      <c r="DA200" s="278"/>
      <c r="DB200" s="284"/>
      <c r="DC200" s="270"/>
      <c r="DD200" s="301"/>
      <c r="DE200" s="295"/>
      <c r="DF200" s="270"/>
      <c r="DG200" s="278"/>
      <c r="DH200" s="284"/>
      <c r="DI200" s="270"/>
      <c r="DJ200" s="270"/>
      <c r="DL200" s="139" t="str">
        <f t="shared" si="468"/>
        <v>AOC 1x50-56G SFP56</v>
      </c>
      <c r="DM200" s="210">
        <f t="shared" ref="DM200:DM216" si="493">$CP200*C200+$CS200*P200+$CV200*AC200+$DE200*BP200+$DH200*CC200</f>
        <v>0</v>
      </c>
      <c r="DN200" s="210">
        <f t="shared" ref="DN200:DN216" si="494">$CP200*D200+$CS200*Q200+$CV200*AD200+$DE200*BQ200+$DH200*CD200</f>
        <v>0</v>
      </c>
      <c r="DO200" s="210">
        <f t="shared" ref="DO200:DO216" si="495">$CP200*E200+$CS200*R200+$CV200*AE200+$DE200*BR200+$DH200*CE200</f>
        <v>0</v>
      </c>
      <c r="DP200" s="210">
        <f t="shared" ref="DP200:DP216" si="496">$CP200*F200+$CS200*S200+$CV200*AF200+$DE200*BS200+$DH200*CF200</f>
        <v>0</v>
      </c>
      <c r="DQ200" s="210">
        <f t="shared" ref="DQ200:DQ216" si="497">$CP200*G200+$CS200*T200+$CV200*AG200+$DE200*BT200+$DH200*CG200</f>
        <v>0</v>
      </c>
      <c r="DR200" s="210">
        <f t="shared" ref="DR200:DR216" si="498">$CP200*H200+$CS200*U200+$CV200*AH200+$DE200*BU200+$DH200*CH200</f>
        <v>0</v>
      </c>
      <c r="DS200" s="210">
        <f t="shared" ref="DS200:DS216" si="499">$CP200*I200+$CS200*V200+$CV200*AI200+$DE200*BV200+$DH200*CI200</f>
        <v>0</v>
      </c>
      <c r="DT200" s="210">
        <f t="shared" ref="DT200:DT216" si="500">$CP200*J200+$CS200*W200+$CV200*AJ200+$DE200*BW200+$DH200*CJ200</f>
        <v>0</v>
      </c>
      <c r="DU200" s="210">
        <f t="shared" ref="DU200:DU216" si="501">$CP200*K200+$CS200*X200+$CV200*AK200+$DE200*BX200+$DH200*CK200</f>
        <v>0</v>
      </c>
      <c r="DV200" s="210">
        <f t="shared" ref="DV200:DV216" si="502">$CP200*L200+$CS200*Y200+$CV200*AL200+$DE200*BY200+$DH200*CL200</f>
        <v>0</v>
      </c>
      <c r="DW200" s="210">
        <f t="shared" ref="DW200:DW216" si="503">$CP200*M200+$CS200*Z200+$CV200*AM200+$DE200*BZ200+$DH200*CM200</f>
        <v>0</v>
      </c>
      <c r="DY200" s="139" t="str">
        <f t="shared" si="469"/>
        <v>AOC 1x50-56G SFP56</v>
      </c>
      <c r="DZ200" s="210">
        <f t="shared" ref="DZ200:DZ216" si="504">+$CY200*AP200+$DB200*BC200</f>
        <v>0</v>
      </c>
      <c r="EA200" s="210">
        <f t="shared" ref="EA200:EA216" si="505">+$CY200*AQ200+$DB200*BD200</f>
        <v>0</v>
      </c>
      <c r="EB200" s="210">
        <f t="shared" ref="EB200:EB216" si="506">+$CY200*AR200+$DB200*BE200</f>
        <v>0</v>
      </c>
      <c r="EC200" s="210">
        <f t="shared" ref="EC200:EC216" si="507">+$CY200*AS200+$DB200*BF200</f>
        <v>0</v>
      </c>
      <c r="ED200" s="210">
        <f t="shared" ref="ED200:ED216" si="508">+$CY200*AT200+$DB200*BG200</f>
        <v>0</v>
      </c>
      <c r="EE200" s="210">
        <f t="shared" ref="EE200:EE216" si="509">+$CY200*AU200+$DB200*BH200</f>
        <v>0</v>
      </c>
      <c r="EF200" s="210">
        <f t="shared" ref="EF200:EF216" si="510">+$CY200*AV200+$DB200*BI200</f>
        <v>0</v>
      </c>
      <c r="EG200" s="210">
        <f t="shared" ref="EG200:EG216" si="511">+$CY200*AW200+$DB200*BJ200</f>
        <v>0</v>
      </c>
      <c r="EH200" s="210">
        <f t="shared" ref="EH200:EH216" si="512">+$CY200*AX200+$DB200*BK200</f>
        <v>0</v>
      </c>
      <c r="EI200" s="210">
        <f t="shared" ref="EI200:EI216" si="513">+$CY200*AY200+$DB200*BL200</f>
        <v>0</v>
      </c>
      <c r="EJ200" s="210">
        <f t="shared" ref="EJ200:EJ216" si="514">+$CY200*AZ200+$DB200*BM200</f>
        <v>0</v>
      </c>
      <c r="EL200" s="139" t="str">
        <f t="shared" si="470"/>
        <v>AOC 1x50-56G SFP56</v>
      </c>
      <c r="EM200" s="210">
        <f t="shared" ref="EM200:EM216" si="515">$CQ200*C200+$CT200*P200+$CW200*AC200+$DF200*BP200+$DI200*CC200</f>
        <v>0</v>
      </c>
      <c r="EN200" s="210">
        <f t="shared" ref="EN200:EN216" si="516">$CQ200*D200+$CT200*Q200+$CW200*AD200+$DF200*BQ200+$DI200*CD200</f>
        <v>0</v>
      </c>
      <c r="EO200" s="210">
        <f t="shared" ref="EO200:EO216" si="517">$CQ200*E200+$CT200*R200+$CW200*AE200+$DF200*BR200+$DI200*CE200</f>
        <v>0</v>
      </c>
      <c r="EP200" s="210">
        <f t="shared" ref="EP200:EP216" si="518">$CQ200*F200+$CT200*S200+$CW200*AF200+$DF200*BS200+$DI200*CF200</f>
        <v>0</v>
      </c>
      <c r="EQ200" s="210">
        <f t="shared" ref="EQ200:EQ216" si="519">$CQ200*G200+$CT200*T200+$CW200*AG200+$DF200*BT200+$DI200*CG200</f>
        <v>0</v>
      </c>
      <c r="ER200" s="210">
        <f t="shared" ref="ER200:ER216" si="520">$CQ200*H200+$CT200*U200+$CW200*AH200+$DF200*BU200+$DI200*CH200</f>
        <v>0</v>
      </c>
      <c r="ES200" s="210">
        <f t="shared" ref="ES200:ES216" si="521">$CQ200*I200+$CT200*V200+$CW200*AI200+$DF200*BV200+$DI200*CI200</f>
        <v>0</v>
      </c>
      <c r="ET200" s="210">
        <f t="shared" ref="ET200:ET216" si="522">$CQ200*J200+$CT200*W200+$CW200*AJ200+$DF200*BW200+$DI200*CJ200</f>
        <v>0</v>
      </c>
      <c r="EU200" s="210">
        <f t="shared" ref="EU200:EU216" si="523">$CQ200*K200+$CT200*X200+$CW200*AK200+$DF200*BX200+$DI200*CK200</f>
        <v>0</v>
      </c>
      <c r="EV200" s="210">
        <f t="shared" ref="EV200:EV216" si="524">$CQ200*L200+$CT200*Y200+$CW200*AL200+$DF200*BY200+$DI200*CL200</f>
        <v>0</v>
      </c>
      <c r="EW200" s="210">
        <f t="shared" ref="EW200:EW216" si="525">$CQ200*M200+$CT200*Z200+$CW200*AM200+$DF200*BZ200+$DI200*CM200</f>
        <v>0</v>
      </c>
      <c r="EY200" s="139" t="str">
        <f t="shared" ref="EY200:EY216" si="526">B200</f>
        <v>AOC 1x50-56G SFP56</v>
      </c>
      <c r="EZ200" s="210">
        <f t="shared" si="475"/>
        <v>0</v>
      </c>
      <c r="FA200" s="210">
        <f t="shared" si="476"/>
        <v>0</v>
      </c>
      <c r="FB200" s="210">
        <f t="shared" si="477"/>
        <v>0</v>
      </c>
      <c r="FC200" s="210">
        <f t="shared" si="478"/>
        <v>0</v>
      </c>
      <c r="FD200" s="210">
        <f t="shared" si="479"/>
        <v>0</v>
      </c>
      <c r="FE200" s="210">
        <f t="shared" si="480"/>
        <v>0</v>
      </c>
      <c r="FF200" s="210">
        <f t="shared" si="481"/>
        <v>0</v>
      </c>
      <c r="FG200" s="210">
        <f t="shared" si="482"/>
        <v>0</v>
      </c>
      <c r="FH200" s="210">
        <f t="shared" si="483"/>
        <v>0</v>
      </c>
      <c r="FI200" s="210">
        <f t="shared" si="484"/>
        <v>0</v>
      </c>
      <c r="FJ200" s="210">
        <f t="shared" si="485"/>
        <v>0</v>
      </c>
      <c r="FL200" s="139" t="str">
        <f t="shared" si="471"/>
        <v>AOC 1x50-56G SFP56</v>
      </c>
      <c r="FM200" s="233">
        <f t="shared" ref="FM200:FM216" si="527">($CP200*C200*$CP$5+$CS200*P200*$CS$5+$CV200*AC200*$CV$5+$DE200*BP200*$DE$5+$DH200*CC200*$DH$5)/10^6</f>
        <v>0</v>
      </c>
      <c r="FN200" s="233">
        <f t="shared" ref="FN200:FN216" si="528">($CP200*D200*$CP$5+$CS200*Q200*$CS$5+$CV200*AD200*$CV$5+$DE200*BQ200*$DE$5+$DH200*CD200*$DH$5)/10^6</f>
        <v>0</v>
      </c>
      <c r="FO200" s="233">
        <f t="shared" ref="FO200:FO216" si="529">($CP200*E200*$CP$5+$CS200*R200*$CS$5+$CV200*AE200*$CV$5+$DE200*BR200*$DE$5+$DH200*CE200*$DH$5)/10^6</f>
        <v>0</v>
      </c>
      <c r="FP200" s="233">
        <f t="shared" ref="FP200:FP216" si="530">($CP200*F200*$CP$5+$CS200*S200*$CS$5+$CV200*AF200*$CV$5+$DE200*BS200*$DE$5+$DH200*CF200*$DH$5)/10^6</f>
        <v>0</v>
      </c>
      <c r="FQ200" s="233">
        <f t="shared" ref="FQ200:FQ216" si="531">($CP200*G200*$CP$5+$CS200*T200*$CS$5+$CV200*AG200*$CV$5+$DE200*BT200*$DE$5+$DH200*CG200*$DH$5)/10^6</f>
        <v>0</v>
      </c>
      <c r="FR200" s="233">
        <f t="shared" ref="FR200:FR216" si="532">($CP200*H200*$CP$5+$CS200*U200*$CS$5+$CV200*AH200*$CV$5+$DE200*BU200*$DE$5+$DH200*CH200*$DH$5)/10^6</f>
        <v>0</v>
      </c>
      <c r="FS200" s="233">
        <f t="shared" ref="FS200:FS216" si="533">($CP200*I200*$CP$5+$CS200*V200*$CS$5+$CV200*AI200*$CV$5+$DE200*BV200*$DE$5+$DH200*CI200*$DH$5)/10^6</f>
        <v>0</v>
      </c>
      <c r="FT200" s="233">
        <f t="shared" ref="FT200:FT216" si="534">($CP200*J200*$CP$5+$CS200*W200*$CS$5+$CV200*AJ200*$CV$5+$DE200*BW200*$DE$5+$DH200*CJ200*$DH$5)/10^6</f>
        <v>0</v>
      </c>
      <c r="FU200" s="233">
        <f t="shared" ref="FU200:FU216" si="535">($CP200*K200*$CP$5+$CS200*X200*$CS$5+$CV200*AK200*$CV$5+$DE200*BX200*$DE$5+$DH200*CK200*$DH$5)/10^6</f>
        <v>0</v>
      </c>
      <c r="FV200" s="233">
        <f t="shared" ref="FV200:FV216" si="536">($CP200*L200*$CP$5+$CS200*Y200*$CS$5+$CV200*AL200*$CV$5+$DE200*BY200*$DE$5+$DH200*CL200*$DH$5)/10^6</f>
        <v>0</v>
      </c>
      <c r="FW200" s="233">
        <f t="shared" ref="FW200:FW216" si="537">($CP200*M200*$CP$5+$CS200*Z200*$CS$5+$CV200*AM200*$CV$5+$DE200*BZ200*$DE$5+$DH200*CM200*$DH$5)/10^6</f>
        <v>0</v>
      </c>
      <c r="FY200" s="139" t="str">
        <f t="shared" si="472"/>
        <v>AOC 1x50-56G SFP56</v>
      </c>
      <c r="FZ200" s="233">
        <f t="shared" ref="FZ200:FZ216" si="538">($CY200*AP200*$CY$5+$DB200*BC200*$DB$5)/10^6</f>
        <v>0</v>
      </c>
      <c r="GA200" s="233">
        <f t="shared" ref="GA200:GA216" si="539">($CY200*AQ200*$CY$5+$DB200*BD200*$DB$5)/10^6</f>
        <v>0</v>
      </c>
      <c r="GB200" s="233">
        <f t="shared" ref="GB200:GB216" si="540">($CY200*AR200*$CY$5+$DB200*BE200*$DB$5)/10^6</f>
        <v>0</v>
      </c>
      <c r="GC200" s="233">
        <f t="shared" ref="GC200:GC216" si="541">($CY200*AS200*$CY$5+$DB200*BF200*$DB$5)/10^6</f>
        <v>0</v>
      </c>
      <c r="GD200" s="233">
        <f t="shared" ref="GD200:GD216" si="542">($CY200*AT200*$CY$5+$DB200*BG200*$DB$5)/10^6</f>
        <v>0</v>
      </c>
      <c r="GE200" s="233">
        <f t="shared" ref="GE200:GE216" si="543">($CY200*AU200*$CY$5+$DB200*BH200*$DB$5)/10^6</f>
        <v>0</v>
      </c>
      <c r="GF200" s="233">
        <f t="shared" ref="GF200:GF216" si="544">($CY200*AV200*$CY$5+$DB200*BI200*$DB$5)/10^6</f>
        <v>0</v>
      </c>
      <c r="GG200" s="233">
        <f t="shared" ref="GG200:GG216" si="545">($CY200*AW200*$CY$5+$DB200*BJ200*$DB$5)/10^6</f>
        <v>0</v>
      </c>
      <c r="GH200" s="233">
        <f t="shared" ref="GH200:GH216" si="546">($CY200*AX200*$CY$5+$DB200*BK200*$DB$5)/10^6</f>
        <v>0</v>
      </c>
      <c r="GI200" s="233">
        <f t="shared" ref="GI200:GI216" si="547">($CY200*AY200*$CY$5+$DB200*BL200*$DB$5)/10^6</f>
        <v>0</v>
      </c>
      <c r="GJ200" s="233">
        <f t="shared" ref="GJ200:GJ216" si="548">($CY200*AZ200*$CY$5+$DB200*BM200*$DB$5)/10^6</f>
        <v>0</v>
      </c>
      <c r="GL200" s="139" t="str">
        <f t="shared" si="473"/>
        <v>AOC 1x50-56G SFP56</v>
      </c>
      <c r="GM200" s="310">
        <f t="shared" ref="GM200:GM216" si="549">($CQ200*C200*$CQ$5+$CT200*P200*$CT$5+$CW200*AC200*$CW$5+$CZ200*AP200*$CZ$5+$DC200*BC200*$DC$5+$DF200*BP200*$DF$5+$DI200*CC200*$DI$5)/10^6</f>
        <v>0</v>
      </c>
      <c r="GN200" s="310">
        <f t="shared" ref="GN200:GN216" si="550">($CQ200*D200*$CQ$5+$CT200*Q200*$CT$5+$CW200*AD200*$CW$5+$CZ200*AQ200*$CZ$5+$DC200*BD200*$DC$5+$DF200*BQ200*$DF$5+$DI200*CD200*$DI$5)/10^6</f>
        <v>0</v>
      </c>
      <c r="GO200" s="310">
        <f t="shared" ref="GO200:GO216" si="551">($CQ200*E200*$CQ$5+$CT200*R200*$CT$5+$CW200*AE200*$CW$5+$CZ200*AR200*$CZ$5+$DC200*BE200*$DC$5+$DF200*BR200*$DF$5+$DI200*CE200*$DI$5)/10^6</f>
        <v>0</v>
      </c>
      <c r="GP200" s="310">
        <f t="shared" ref="GP200:GP216" si="552">($CQ200*F200*$CQ$5+$CT200*S200*$CT$5+$CW200*AF200*$CW$5+$CZ200*AS200*$CZ$5+$DC200*BF200*$DC$5+$DF200*BS200*$DF$5+$DI200*CF200*$DI$5)/10^6</f>
        <v>0</v>
      </c>
      <c r="GQ200" s="310">
        <f t="shared" ref="GQ200:GQ216" si="553">($CQ200*G200*$CQ$5+$CT200*T200*$CT$5+$CW200*AG200*$CW$5+$CZ200*AT200*$CZ$5+$DC200*BG200*$DC$5+$DF200*BT200*$DF$5+$DI200*CG200*$DI$5)/10^6</f>
        <v>0</v>
      </c>
      <c r="GR200" s="310">
        <f t="shared" ref="GR200:GR216" si="554">($CQ200*H200*$CQ$5+$CT200*U200*$CT$5+$CW200*AH200*$CW$5+$CZ200*AU200*$CZ$5+$DC200*BH200*$DC$5+$DF200*BU200*$DF$5+$DI200*CH200*$DI$5)/10^6</f>
        <v>0</v>
      </c>
      <c r="GS200" s="310">
        <f t="shared" ref="GS200:GS216" si="555">($CQ200*I200*$CQ$5+$CT200*V200*$CT$5+$CW200*AI200*$CW$5+$CZ200*AV200*$CZ$5+$DC200*BI200*$DC$5+$DF200*BV200*$DF$5+$DI200*CI200*$DI$5)/10^6</f>
        <v>0</v>
      </c>
      <c r="GT200" s="310">
        <f t="shared" ref="GT200:GT216" si="556">($CQ200*J200*$CQ$5+$CT200*W200*$CT$5+$CW200*AJ200*$CW$5+$CZ200*AW200*$CZ$5+$DC200*BJ200*$DC$5+$DF200*BW200*$DF$5+$DI200*CJ200*$DI$5)/10^6</f>
        <v>0</v>
      </c>
      <c r="GU200" s="310">
        <f t="shared" ref="GU200:GU216" si="557">($CQ200*K200*$CQ$5+$CT200*X200*$CT$5+$CW200*AK200*$CW$5+$CZ200*AX200*$CZ$5+$DC200*BK200*$DC$5+$DF200*BX200*$DF$5+$DI200*CK200*$DI$5)/10^6</f>
        <v>0</v>
      </c>
      <c r="GV200" s="310">
        <f t="shared" ref="GV200:GV216" si="558">($CQ200*L200*$CQ$5+$CT200*Y200*$CT$5+$CW200*AL200*$CW$5+$CZ200*AY200*$CZ$5+$DC200*BL200*$DC$5+$DF200*BY200*$DF$5+$DI200*CL200*$DI$5)/10^6</f>
        <v>0</v>
      </c>
      <c r="GW200" s="310">
        <f t="shared" ref="GW200:GW216" si="559">($CQ200*M200*$CQ$5+$CT200*Z200*$CT$5+$CW200*AM200*$CW$5+$CZ200*AZ200*$CZ$5+$DC200*BM200*$DC$5+$DF200*BZ200*$DF$5+$DI200*CM200*$DI$5)/10^6</f>
        <v>0</v>
      </c>
      <c r="GY200" s="139" t="str">
        <f t="shared" ref="GY200:GY216" si="560">AO200</f>
        <v>AOC 1x50-56G SFP56</v>
      </c>
      <c r="GZ200" s="310" t="str">
        <f>IF(EZ200=0,"",($HE$5*10^-6*'AOC-LPO-CPO'!P235*'Lenses &amp; detectors'!EZ200))</f>
        <v/>
      </c>
      <c r="HA200" s="310" t="str">
        <f>IF(FA200=0,"",($HE$5*10^-6*'AOC-LPO-CPO'!Q235*'Lenses &amp; detectors'!FA200))</f>
        <v/>
      </c>
      <c r="HB200" s="310" t="str">
        <f>IF(FB200=0,"",($HE$5*10^-6*'AOC-LPO-CPO'!R235*'Lenses &amp; detectors'!FB200))</f>
        <v/>
      </c>
      <c r="HC200" s="310" t="str">
        <f>IF(FC200=0,"",($HE$5*10^-6*'AOC-LPO-CPO'!S235*'Lenses &amp; detectors'!FC200))</f>
        <v/>
      </c>
      <c r="HD200" s="310" t="str">
        <f>IF(FD200=0,"",($HE$5*10^-6*'AOC-LPO-CPO'!T235*'Lenses &amp; detectors'!FD200))</f>
        <v/>
      </c>
      <c r="HE200" s="310" t="str">
        <f>IF(FE200=0,"",($HE$5*10^-6*'AOC-LPO-CPO'!U235*'Lenses &amp; detectors'!FE200))</f>
        <v/>
      </c>
      <c r="HF200" s="310" t="str">
        <f>IF(FF200=0,"",($HE$5*10^-6*'AOC-LPO-CPO'!V235*'Lenses &amp; detectors'!FF200))</f>
        <v/>
      </c>
      <c r="HG200" s="310" t="str">
        <f>IF(FG200=0,"",($HE$5*10^-6*'AOC-LPO-CPO'!W235*'Lenses &amp; detectors'!FG200))</f>
        <v/>
      </c>
      <c r="HH200" s="310" t="str">
        <f>IF(FH200=0,"",($HE$5*10^-6*'AOC-LPO-CPO'!X235*'Lenses &amp; detectors'!FH200))</f>
        <v/>
      </c>
      <c r="HI200" s="310" t="str">
        <f>IF(FI200=0,"",($HE$5*10^-6*'AOC-LPO-CPO'!Y235*'Lenses &amp; detectors'!FI200))</f>
        <v/>
      </c>
      <c r="HJ200" s="310" t="str">
        <f>IF(FJ200=0,"",($HE$5*10^-6*'AOC-LPO-CPO'!Z235*'Lenses &amp; detectors'!FJ200))</f>
        <v/>
      </c>
      <c r="HL200" s="139" t="str">
        <f t="shared" ref="HL200:HL226" si="561">B200</f>
        <v>AOC 1x50-56G SFP56</v>
      </c>
      <c r="HM200" s="233" t="str">
        <f t="shared" ref="HM200:HM226" si="562">IF(DM200=0,"",FM200*10^6/DM200)</f>
        <v/>
      </c>
      <c r="HN200" s="233" t="str">
        <f t="shared" ref="HN200:HN226" si="563">IF(DN200=0,"",FN200*10^6/DN200)</f>
        <v/>
      </c>
      <c r="HO200" s="233" t="str">
        <f t="shared" ref="HO200:HO226" si="564">IF(DO200=0,"",FO200*10^6/DO200)</f>
        <v/>
      </c>
      <c r="HP200" s="233" t="str">
        <f t="shared" ref="HP200:HP226" si="565">IF(DP200=0,"",FP200*10^6/DP200)</f>
        <v/>
      </c>
      <c r="HQ200" s="233" t="str">
        <f t="shared" ref="HQ200:HQ226" si="566">IF(DQ200=0,"",FQ200*10^6/DQ200)</f>
        <v/>
      </c>
      <c r="HR200" s="233" t="str">
        <f t="shared" ref="HR200:HR226" si="567">IF(DR200=0,"",FR200*10^6/DR200)</f>
        <v/>
      </c>
      <c r="HS200" s="233" t="str">
        <f t="shared" ref="HS200:HS226" si="568">IF(DS200=0,"",FS200*10^6/DS200)</f>
        <v/>
      </c>
      <c r="HT200" s="233" t="str">
        <f t="shared" ref="HT200:HT226" si="569">IF(DT200=0,"",FT200*10^6/DT200)</f>
        <v/>
      </c>
      <c r="HU200" s="233" t="str">
        <f t="shared" ref="HU200:HU226" si="570">IF(DU200=0,"",FU200*10^6/DU200)</f>
        <v/>
      </c>
      <c r="HV200" s="233" t="str">
        <f t="shared" ref="HV200:HV226" si="571">IF(DV200=0,"",FV200*10^6/DV200)</f>
        <v/>
      </c>
      <c r="HW200" s="233" t="str">
        <f t="shared" ref="HW200:HW226" si="572">IF(DW200=0,"",FW200*10^6/DW200)</f>
        <v/>
      </c>
      <c r="HY200" s="139" t="str">
        <f t="shared" ref="HY200:HY226" si="573">O200</f>
        <v>AOC 1x50-56G SFP56</v>
      </c>
      <c r="HZ200" s="233" t="str">
        <f t="shared" ref="HZ200:HZ226" si="574">IF(DZ200=0,"",FZ200*10^6/DZ200)</f>
        <v/>
      </c>
      <c r="IA200" s="233" t="str">
        <f t="shared" ref="IA200:IA226" si="575">IF(EA200=0,"",GA200*10^6/EA200)</f>
        <v/>
      </c>
      <c r="IB200" s="233" t="str">
        <f t="shared" ref="IB200:IB226" si="576">IF(EB200=0,"",GB200*10^6/EB200)</f>
        <v/>
      </c>
      <c r="IC200" s="233" t="str">
        <f t="shared" ref="IC200:IC226" si="577">IF(EC200=0,"",GC200*10^6/EC200)</f>
        <v/>
      </c>
      <c r="ID200" s="233" t="str">
        <f t="shared" ref="ID200:ID226" si="578">IF(ED200=0,"",GD200*10^6/ED200)</f>
        <v/>
      </c>
      <c r="IE200" s="233" t="str">
        <f t="shared" ref="IE200:IE226" si="579">IF(EE200=0,"",GE200*10^6/EE200)</f>
        <v/>
      </c>
      <c r="IF200" s="233" t="str">
        <f t="shared" ref="IF200:IF226" si="580">IF(EF200=0,"",GF200*10^6/EF200)</f>
        <v/>
      </c>
      <c r="IG200" s="233" t="str">
        <f t="shared" ref="IG200:IG226" si="581">IF(EG200=0,"",GG200*10^6/EG200)</f>
        <v/>
      </c>
      <c r="IH200" s="233" t="str">
        <f t="shared" ref="IH200:IH226" si="582">IF(EH200=0,"",GH200*10^6/EH200)</f>
        <v/>
      </c>
      <c r="II200" s="233" t="str">
        <f t="shared" ref="II200:II226" si="583">IF(EI200=0,"",GI200*10^6/EI200)</f>
        <v/>
      </c>
      <c r="IJ200" s="233" t="str">
        <f t="shared" ref="IJ200:IJ226" si="584">IF(EJ200=0,"",GJ200*10^6/EJ200)</f>
        <v/>
      </c>
      <c r="IL200" s="139" t="str">
        <f t="shared" ref="IL200:IL226" si="585">HL200</f>
        <v>AOC 1x50-56G SFP56</v>
      </c>
      <c r="IM200" s="233" t="str">
        <f t="shared" ref="IM200:IM226" si="586">IF(EM200=0,"",GM200*10^6/EM200)</f>
        <v/>
      </c>
      <c r="IN200" s="233" t="str">
        <f t="shared" ref="IN200:IN226" si="587">IF(EN200=0,"",GN200*10^6/EN200)</f>
        <v/>
      </c>
      <c r="IO200" s="233" t="str">
        <f t="shared" ref="IO200:IO226" si="588">IF(EO200=0,"",GO200*10^6/EO200)</f>
        <v/>
      </c>
      <c r="IP200" s="233" t="str">
        <f t="shared" ref="IP200:IP226" si="589">IF(EP200=0,"",GP200*10^6/EP200)</f>
        <v/>
      </c>
      <c r="IQ200" s="233" t="str">
        <f t="shared" ref="IQ200:IQ226" si="590">IF(EQ200=0,"",GQ200*10^6/EQ200)</f>
        <v/>
      </c>
      <c r="IR200" s="233" t="str">
        <f t="shared" ref="IR200:IR226" si="591">IF(ER200=0,"",GR200*10^6/ER200)</f>
        <v/>
      </c>
      <c r="IS200" s="233" t="str">
        <f t="shared" ref="IS200:IS226" si="592">IF(ES200=0,"",GS200*10^6/ES200)</f>
        <v/>
      </c>
      <c r="IT200" s="233" t="str">
        <f t="shared" ref="IT200:IT226" si="593">IF(ET200=0,"",GT200*10^6/ET200)</f>
        <v/>
      </c>
      <c r="IU200" s="233" t="str">
        <f t="shared" ref="IU200:IU226" si="594">IF(EU200=0,"",GU200*10^6/EU200)</f>
        <v/>
      </c>
      <c r="IV200" s="233" t="str">
        <f t="shared" ref="IV200:IV226" si="595">IF(EV200=0,"",GV200*10^6/EV200)</f>
        <v/>
      </c>
      <c r="IW200" s="233" t="str">
        <f t="shared" ref="IW200:IW226" si="596">IF(EW200=0,"",GW200*10^6/EW200)</f>
        <v/>
      </c>
      <c r="IY200" s="139" t="str">
        <f t="shared" si="486"/>
        <v>AOC 1x50-56G SFP56</v>
      </c>
      <c r="IZ200" s="233" t="str">
        <f t="shared" ref="IZ200:IZ226" si="597">IF(EZ200=0,"",GZ200*10^6/EZ200)</f>
        <v/>
      </c>
      <c r="JA200" s="233" t="str">
        <f t="shared" ref="JA200:JA226" si="598">IF(FA200=0,"",HA200*10^6/FA200)</f>
        <v/>
      </c>
      <c r="JB200" s="233" t="str">
        <f t="shared" ref="JB200:JB226" si="599">IF(FB200=0,"",HB200*10^6/FB200)</f>
        <v/>
      </c>
      <c r="JC200" s="233" t="str">
        <f t="shared" ref="JC200:JC226" si="600">IF(FC200=0,"",HC200*10^6/FC200)</f>
        <v/>
      </c>
      <c r="JD200" s="233" t="str">
        <f t="shared" ref="JD200:JD226" si="601">IF(FD200=0,"",HD200*10^6/FD200)</f>
        <v/>
      </c>
      <c r="JE200" s="233" t="str">
        <f t="shared" ref="JE200:JE226" si="602">IF(FE200=0,"",HE200*10^6/FE200)</f>
        <v/>
      </c>
      <c r="JF200" s="233" t="str">
        <f t="shared" ref="JF200:JF226" si="603">IF(FF200=0,"",HF200*10^6/FF200)</f>
        <v/>
      </c>
      <c r="JG200" s="233" t="str">
        <f t="shared" ref="JG200:JG226" si="604">IF(FG200=0,"",HG200*10^6/FG200)</f>
        <v/>
      </c>
      <c r="JH200" s="233" t="str">
        <f t="shared" ref="JH200:JH226" si="605">IF(FH200=0,"",HH200*10^6/FH200)</f>
        <v/>
      </c>
      <c r="JI200" s="233" t="str">
        <f t="shared" ref="JI200:JI226" si="606">IF(FI200=0,"",HI200*10^6/FI200)</f>
        <v/>
      </c>
      <c r="JJ200" s="233" t="str">
        <f t="shared" ref="JJ200:JJ226" si="607">IF(FJ200=0,"",HJ200*10^6/FJ200)</f>
        <v/>
      </c>
    </row>
    <row r="201" spans="1:270">
      <c r="A201" s="218" t="s">
        <v>69</v>
      </c>
      <c r="B201" s="139" t="str">
        <f>'DML EML split'!B201</f>
        <v>AOC 4x50-56G QSFP56</v>
      </c>
      <c r="C201" s="210">
        <f>'AOC-LPO-CPO'!C94</f>
        <v>0</v>
      </c>
      <c r="D201" s="210">
        <f>'AOC-LPO-CPO'!D94</f>
        <v>0</v>
      </c>
      <c r="E201" s="210">
        <f>'AOC-LPO-CPO'!E94</f>
        <v>0</v>
      </c>
      <c r="F201" s="210">
        <f>'AOC-LPO-CPO'!F94</f>
        <v>0</v>
      </c>
      <c r="G201" s="210">
        <f>'AOC-LPO-CPO'!G94</f>
        <v>0</v>
      </c>
      <c r="H201" s="210">
        <f>'AOC-LPO-CPO'!H94</f>
        <v>0</v>
      </c>
      <c r="I201" s="210">
        <f>'AOC-LPO-CPO'!I94</f>
        <v>0</v>
      </c>
      <c r="J201" s="210">
        <f>'AOC-LPO-CPO'!J94</f>
        <v>0</v>
      </c>
      <c r="K201" s="210">
        <f>'AOC-LPO-CPO'!K94</f>
        <v>0</v>
      </c>
      <c r="L201" s="210">
        <f>'AOC-LPO-CPO'!L94</f>
        <v>0</v>
      </c>
      <c r="M201" s="210">
        <f>'AOC-LPO-CPO'!M94</f>
        <v>0</v>
      </c>
      <c r="O201" s="139" t="str">
        <f t="shared" si="487"/>
        <v>AOC 4x50-56G QSFP56</v>
      </c>
      <c r="P201" s="210">
        <f>'AOC-LPO-CPO'!C129</f>
        <v>0</v>
      </c>
      <c r="Q201" s="210">
        <f>'AOC-LPO-CPO'!D129</f>
        <v>0</v>
      </c>
      <c r="R201" s="210">
        <f>'AOC-LPO-CPO'!E129</f>
        <v>0</v>
      </c>
      <c r="S201" s="210">
        <f>'AOC-LPO-CPO'!F129</f>
        <v>0</v>
      </c>
      <c r="T201" s="210">
        <f>'AOC-LPO-CPO'!G129</f>
        <v>0</v>
      </c>
      <c r="U201" s="210">
        <f>'AOC-LPO-CPO'!H129</f>
        <v>0</v>
      </c>
      <c r="V201" s="210">
        <f>'AOC-LPO-CPO'!I129</f>
        <v>0</v>
      </c>
      <c r="W201" s="210">
        <f>'AOC-LPO-CPO'!J129</f>
        <v>0</v>
      </c>
      <c r="X201" s="210">
        <f>'AOC-LPO-CPO'!K129</f>
        <v>0</v>
      </c>
      <c r="Y201" s="210">
        <f>'AOC-LPO-CPO'!L129</f>
        <v>0</v>
      </c>
      <c r="Z201" s="210">
        <f>'AOC-LPO-CPO'!M129</f>
        <v>0</v>
      </c>
      <c r="AB201" s="139" t="str">
        <f t="shared" si="488"/>
        <v>AOC 4x50-56G QSFP56</v>
      </c>
      <c r="AC201" s="210">
        <f>'AOC-LPO-CPO'!C59</f>
        <v>0</v>
      </c>
      <c r="AD201" s="210">
        <f>'AOC-LPO-CPO'!D59</f>
        <v>11594.88</v>
      </c>
      <c r="AE201" s="210">
        <f>'AOC-LPO-CPO'!E59</f>
        <v>0</v>
      </c>
      <c r="AF201" s="210">
        <f>'AOC-LPO-CPO'!F59</f>
        <v>0</v>
      </c>
      <c r="AG201" s="210">
        <f>'AOC-LPO-CPO'!G59</f>
        <v>0</v>
      </c>
      <c r="AH201" s="210">
        <f>'AOC-LPO-CPO'!H59</f>
        <v>0</v>
      </c>
      <c r="AI201" s="210">
        <f>'AOC-LPO-CPO'!I59</f>
        <v>0</v>
      </c>
      <c r="AJ201" s="210">
        <f>'AOC-LPO-CPO'!J59</f>
        <v>0</v>
      </c>
      <c r="AK201" s="210">
        <f>'AOC-LPO-CPO'!K59</f>
        <v>0</v>
      </c>
      <c r="AL201" s="210">
        <f>'AOC-LPO-CPO'!L59</f>
        <v>0</v>
      </c>
      <c r="AM201" s="210">
        <f>'AOC-LPO-CPO'!M59</f>
        <v>0</v>
      </c>
      <c r="AO201" s="139" t="str">
        <f t="shared" si="489"/>
        <v>AOC 4x50-56G QSFP56</v>
      </c>
      <c r="AP201" s="210">
        <f>'AOC-LPO-CPO'!C164</f>
        <v>0</v>
      </c>
      <c r="AQ201" s="210">
        <f>'AOC-LPO-CPO'!D164</f>
        <v>0</v>
      </c>
      <c r="AR201" s="210">
        <f>'AOC-LPO-CPO'!E164</f>
        <v>0</v>
      </c>
      <c r="AS201" s="210">
        <f>'AOC-LPO-CPO'!F164</f>
        <v>0</v>
      </c>
      <c r="AT201" s="210">
        <f>'AOC-LPO-CPO'!G164</f>
        <v>0</v>
      </c>
      <c r="AU201" s="210">
        <f>'AOC-LPO-CPO'!H164</f>
        <v>0</v>
      </c>
      <c r="AV201" s="210">
        <f>'AOC-LPO-CPO'!I164</f>
        <v>0</v>
      </c>
      <c r="AW201" s="210">
        <f>'AOC-LPO-CPO'!J164</f>
        <v>0</v>
      </c>
      <c r="AX201" s="210">
        <f>'AOC-LPO-CPO'!K164</f>
        <v>0</v>
      </c>
      <c r="AY201" s="210">
        <f>'AOC-LPO-CPO'!L164</f>
        <v>0</v>
      </c>
      <c r="AZ201" s="210">
        <f>'AOC-LPO-CPO'!M164</f>
        <v>0</v>
      </c>
      <c r="BB201" s="139" t="str">
        <f t="shared" si="490"/>
        <v>AOC 4x50-56G QSFP56</v>
      </c>
      <c r="BC201" s="210">
        <f>'AOC-LPO-CPO'!C199</f>
        <v>0</v>
      </c>
      <c r="BD201" s="210">
        <f>'AOC-LPO-CPO'!D199</f>
        <v>85029.119999999995</v>
      </c>
      <c r="BE201" s="210">
        <f>'AOC-LPO-CPO'!E199</f>
        <v>0</v>
      </c>
      <c r="BF201" s="210">
        <f>'AOC-LPO-CPO'!F199</f>
        <v>0</v>
      </c>
      <c r="BG201" s="210">
        <f>'AOC-LPO-CPO'!G199</f>
        <v>0</v>
      </c>
      <c r="BH201" s="210">
        <f>'AOC-LPO-CPO'!H199</f>
        <v>0</v>
      </c>
      <c r="BI201" s="210">
        <f>'AOC-LPO-CPO'!I199</f>
        <v>0</v>
      </c>
      <c r="BJ201" s="210">
        <f>'AOC-LPO-CPO'!J199</f>
        <v>0</v>
      </c>
      <c r="BK201" s="210">
        <f>'AOC-LPO-CPO'!K199</f>
        <v>0</v>
      </c>
      <c r="BL201" s="210">
        <f>'AOC-LPO-CPO'!L199</f>
        <v>0</v>
      </c>
      <c r="BM201" s="210">
        <f>'AOC-LPO-CPO'!M199</f>
        <v>0</v>
      </c>
      <c r="BO201" s="139" t="str">
        <f t="shared" si="491"/>
        <v>AOC 4x50-56G QSFP56</v>
      </c>
      <c r="BP201" s="272"/>
      <c r="BQ201" s="272"/>
      <c r="BR201" s="272"/>
      <c r="BS201" s="272"/>
      <c r="BT201" s="272"/>
      <c r="BU201" s="272"/>
      <c r="BV201" s="272"/>
      <c r="BW201" s="272"/>
      <c r="BX201" s="272"/>
      <c r="BY201" s="272"/>
      <c r="BZ201" s="272"/>
      <c r="CB201" s="139" t="str">
        <f t="shared" si="492"/>
        <v>AOC 4x50-56G QSFP56</v>
      </c>
      <c r="CC201" s="272"/>
      <c r="CD201" s="272"/>
      <c r="CE201" s="272"/>
      <c r="CF201" s="272"/>
      <c r="CG201" s="272"/>
      <c r="CH201" s="272"/>
      <c r="CI201" s="272"/>
      <c r="CJ201" s="272"/>
      <c r="CK201" s="272"/>
      <c r="CL201" s="272"/>
      <c r="CM201" s="272"/>
      <c r="CN201" s="214"/>
      <c r="CP201" s="270"/>
      <c r="CQ201" s="270"/>
      <c r="CR201" s="301"/>
      <c r="CS201" s="295"/>
      <c r="CT201" s="270"/>
      <c r="CU201" s="301"/>
      <c r="CV201" s="293">
        <v>0</v>
      </c>
      <c r="CW201" s="293">
        <v>2</v>
      </c>
      <c r="CX201" s="279">
        <v>1</v>
      </c>
      <c r="CY201" s="284"/>
      <c r="CZ201" s="270"/>
      <c r="DA201" s="278"/>
      <c r="DB201" s="285">
        <v>2</v>
      </c>
      <c r="DC201" s="265">
        <v>0</v>
      </c>
      <c r="DD201" s="300">
        <v>1</v>
      </c>
      <c r="DE201" s="295"/>
      <c r="DF201" s="270"/>
      <c r="DG201" s="278"/>
      <c r="DH201" s="284"/>
      <c r="DI201" s="270"/>
      <c r="DJ201" s="270"/>
      <c r="DL201" s="139" t="str">
        <f t="shared" si="468"/>
        <v>AOC 4x50-56G QSFP56</v>
      </c>
      <c r="DM201" s="210">
        <f t="shared" si="493"/>
        <v>0</v>
      </c>
      <c r="DN201" s="210">
        <f t="shared" si="494"/>
        <v>0</v>
      </c>
      <c r="DO201" s="210">
        <f t="shared" si="495"/>
        <v>0</v>
      </c>
      <c r="DP201" s="210">
        <f t="shared" si="496"/>
        <v>0</v>
      </c>
      <c r="DQ201" s="210">
        <f t="shared" si="497"/>
        <v>0</v>
      </c>
      <c r="DR201" s="210">
        <f t="shared" si="498"/>
        <v>0</v>
      </c>
      <c r="DS201" s="210">
        <f t="shared" si="499"/>
        <v>0</v>
      </c>
      <c r="DT201" s="210">
        <f t="shared" si="500"/>
        <v>0</v>
      </c>
      <c r="DU201" s="210">
        <f t="shared" si="501"/>
        <v>0</v>
      </c>
      <c r="DV201" s="210">
        <f t="shared" si="502"/>
        <v>0</v>
      </c>
      <c r="DW201" s="210">
        <f t="shared" si="503"/>
        <v>0</v>
      </c>
      <c r="DY201" s="139" t="str">
        <f t="shared" si="469"/>
        <v>AOC 4x50-56G QSFP56</v>
      </c>
      <c r="DZ201" s="210">
        <f t="shared" si="504"/>
        <v>0</v>
      </c>
      <c r="EA201" s="210">
        <f t="shared" si="505"/>
        <v>170058.23999999999</v>
      </c>
      <c r="EB201" s="210">
        <f t="shared" si="506"/>
        <v>0</v>
      </c>
      <c r="EC201" s="210">
        <f t="shared" si="507"/>
        <v>0</v>
      </c>
      <c r="ED201" s="210">
        <f t="shared" si="508"/>
        <v>0</v>
      </c>
      <c r="EE201" s="210">
        <f t="shared" si="509"/>
        <v>0</v>
      </c>
      <c r="EF201" s="210">
        <f t="shared" si="510"/>
        <v>0</v>
      </c>
      <c r="EG201" s="210">
        <f t="shared" si="511"/>
        <v>0</v>
      </c>
      <c r="EH201" s="210">
        <f t="shared" si="512"/>
        <v>0</v>
      </c>
      <c r="EI201" s="210">
        <f t="shared" si="513"/>
        <v>0</v>
      </c>
      <c r="EJ201" s="210">
        <f t="shared" si="514"/>
        <v>0</v>
      </c>
      <c r="EL201" s="139" t="str">
        <f t="shared" si="470"/>
        <v>AOC 4x50-56G QSFP56</v>
      </c>
      <c r="EM201" s="210">
        <f t="shared" si="515"/>
        <v>0</v>
      </c>
      <c r="EN201" s="210">
        <f t="shared" si="516"/>
        <v>23189.759999999998</v>
      </c>
      <c r="EO201" s="210">
        <f t="shared" si="517"/>
        <v>0</v>
      </c>
      <c r="EP201" s="210">
        <f t="shared" si="518"/>
        <v>0</v>
      </c>
      <c r="EQ201" s="210">
        <f t="shared" si="519"/>
        <v>0</v>
      </c>
      <c r="ER201" s="210">
        <f t="shared" si="520"/>
        <v>0</v>
      </c>
      <c r="ES201" s="210">
        <f t="shared" si="521"/>
        <v>0</v>
      </c>
      <c r="ET201" s="210">
        <f t="shared" si="522"/>
        <v>0</v>
      </c>
      <c r="EU201" s="210">
        <f t="shared" si="523"/>
        <v>0</v>
      </c>
      <c r="EV201" s="210">
        <f t="shared" si="524"/>
        <v>0</v>
      </c>
      <c r="EW201" s="210">
        <f t="shared" si="525"/>
        <v>0</v>
      </c>
      <c r="EY201" s="139" t="str">
        <f t="shared" si="526"/>
        <v>AOC 4x50-56G QSFP56</v>
      </c>
      <c r="EZ201" s="210">
        <f t="shared" si="475"/>
        <v>0</v>
      </c>
      <c r="FA201" s="210">
        <f t="shared" si="476"/>
        <v>96624</v>
      </c>
      <c r="FB201" s="210">
        <f t="shared" si="477"/>
        <v>0</v>
      </c>
      <c r="FC201" s="210">
        <f t="shared" si="478"/>
        <v>0</v>
      </c>
      <c r="FD201" s="210">
        <f t="shared" si="479"/>
        <v>0</v>
      </c>
      <c r="FE201" s="210">
        <f t="shared" si="480"/>
        <v>0</v>
      </c>
      <c r="FF201" s="210">
        <f t="shared" si="481"/>
        <v>0</v>
      </c>
      <c r="FG201" s="210">
        <f t="shared" si="482"/>
        <v>0</v>
      </c>
      <c r="FH201" s="210">
        <f t="shared" si="483"/>
        <v>0</v>
      </c>
      <c r="FI201" s="210">
        <f t="shared" si="484"/>
        <v>0</v>
      </c>
      <c r="FJ201" s="210">
        <f t="shared" si="485"/>
        <v>0</v>
      </c>
      <c r="FL201" s="139" t="str">
        <f t="shared" si="471"/>
        <v>AOC 4x50-56G QSFP56</v>
      </c>
      <c r="FM201" s="233">
        <f t="shared" si="527"/>
        <v>0</v>
      </c>
      <c r="FN201" s="233">
        <f t="shared" si="528"/>
        <v>0</v>
      </c>
      <c r="FO201" s="233">
        <f t="shared" si="529"/>
        <v>0</v>
      </c>
      <c r="FP201" s="233">
        <f t="shared" si="530"/>
        <v>0</v>
      </c>
      <c r="FQ201" s="233">
        <f t="shared" si="531"/>
        <v>0</v>
      </c>
      <c r="FR201" s="233">
        <f t="shared" si="532"/>
        <v>0</v>
      </c>
      <c r="FS201" s="233">
        <f t="shared" si="533"/>
        <v>0</v>
      </c>
      <c r="FT201" s="233">
        <f t="shared" si="534"/>
        <v>0</v>
      </c>
      <c r="FU201" s="233">
        <f t="shared" si="535"/>
        <v>0</v>
      </c>
      <c r="FV201" s="233">
        <f t="shared" si="536"/>
        <v>0</v>
      </c>
      <c r="FW201" s="233">
        <f t="shared" si="537"/>
        <v>0</v>
      </c>
      <c r="FY201" s="139" t="str">
        <f t="shared" si="472"/>
        <v>AOC 4x50-56G QSFP56</v>
      </c>
      <c r="FZ201" s="233">
        <f t="shared" si="538"/>
        <v>0</v>
      </c>
      <c r="GA201" s="233">
        <f t="shared" si="539"/>
        <v>8.502912E-2</v>
      </c>
      <c r="GB201" s="233">
        <f t="shared" si="540"/>
        <v>0</v>
      </c>
      <c r="GC201" s="233">
        <f t="shared" si="541"/>
        <v>0</v>
      </c>
      <c r="GD201" s="233">
        <f t="shared" si="542"/>
        <v>0</v>
      </c>
      <c r="GE201" s="233">
        <f t="shared" si="543"/>
        <v>0</v>
      </c>
      <c r="GF201" s="233">
        <f t="shared" si="544"/>
        <v>0</v>
      </c>
      <c r="GG201" s="233">
        <f t="shared" si="545"/>
        <v>0</v>
      </c>
      <c r="GH201" s="233">
        <f t="shared" si="546"/>
        <v>0</v>
      </c>
      <c r="GI201" s="233">
        <f t="shared" si="547"/>
        <v>0</v>
      </c>
      <c r="GJ201" s="233">
        <f t="shared" si="548"/>
        <v>0</v>
      </c>
      <c r="GL201" s="139" t="str">
        <f t="shared" si="473"/>
        <v>AOC 4x50-56G QSFP56</v>
      </c>
      <c r="GM201" s="310">
        <f t="shared" si="549"/>
        <v>0</v>
      </c>
      <c r="GN201" s="310">
        <f t="shared" si="550"/>
        <v>0.11594879999999999</v>
      </c>
      <c r="GO201" s="310">
        <f t="shared" si="551"/>
        <v>0</v>
      </c>
      <c r="GP201" s="310">
        <f t="shared" si="552"/>
        <v>0</v>
      </c>
      <c r="GQ201" s="310">
        <f t="shared" si="553"/>
        <v>0</v>
      </c>
      <c r="GR201" s="310">
        <f t="shared" si="554"/>
        <v>0</v>
      </c>
      <c r="GS201" s="310">
        <f t="shared" si="555"/>
        <v>0</v>
      </c>
      <c r="GT201" s="310">
        <f t="shared" si="556"/>
        <v>0</v>
      </c>
      <c r="GU201" s="310">
        <f t="shared" si="557"/>
        <v>0</v>
      </c>
      <c r="GV201" s="310">
        <f t="shared" si="558"/>
        <v>0</v>
      </c>
      <c r="GW201" s="310">
        <f t="shared" si="559"/>
        <v>0</v>
      </c>
      <c r="GY201" s="139" t="str">
        <f t="shared" si="560"/>
        <v>AOC 4x50-56G QSFP56</v>
      </c>
      <c r="GZ201" s="310" t="str">
        <f>IF(EZ201=0,"",($HE$5*10^-6*'AOC-LPO-CPO'!P236*'Lenses &amp; detectors'!EZ201))</f>
        <v/>
      </c>
      <c r="HA201" s="310">
        <f>IF(FA201=0,"",($HE$5*10^-6*'AOC-LPO-CPO'!Q236*'Lenses &amp; detectors'!FA201))</f>
        <v>3.3363487499999995</v>
      </c>
      <c r="HB201" s="310" t="str">
        <f>IF(FB201=0,"",($HE$5*10^-6*'AOC-LPO-CPO'!R236*'Lenses &amp; detectors'!FB201))</f>
        <v/>
      </c>
      <c r="HC201" s="310" t="str">
        <f>IF(FC201=0,"",($HE$5*10^-6*'AOC-LPO-CPO'!S236*'Lenses &amp; detectors'!FC201))</f>
        <v/>
      </c>
      <c r="HD201" s="310" t="str">
        <f>IF(FD201=0,"",($HE$5*10^-6*'AOC-LPO-CPO'!T236*'Lenses &amp; detectors'!FD201))</f>
        <v/>
      </c>
      <c r="HE201" s="310" t="str">
        <f>IF(FE201=0,"",($HE$5*10^-6*'AOC-LPO-CPO'!U236*'Lenses &amp; detectors'!FE201))</f>
        <v/>
      </c>
      <c r="HF201" s="310" t="str">
        <f>IF(FF201=0,"",($HE$5*10^-6*'AOC-LPO-CPO'!V236*'Lenses &amp; detectors'!FF201))</f>
        <v/>
      </c>
      <c r="HG201" s="310" t="str">
        <f>IF(FG201=0,"",($HE$5*10^-6*'AOC-LPO-CPO'!W236*'Lenses &amp; detectors'!FG201))</f>
        <v/>
      </c>
      <c r="HH201" s="310" t="str">
        <f>IF(FH201=0,"",($HE$5*10^-6*'AOC-LPO-CPO'!X236*'Lenses &amp; detectors'!FH201))</f>
        <v/>
      </c>
      <c r="HI201" s="310" t="str">
        <f>IF(FI201=0,"",($HE$5*10^-6*'AOC-LPO-CPO'!Y236*'Lenses &amp; detectors'!FI201))</f>
        <v/>
      </c>
      <c r="HJ201" s="310" t="str">
        <f>IF(FJ201=0,"",($HE$5*10^-6*'AOC-LPO-CPO'!Z236*'Lenses &amp; detectors'!FJ201))</f>
        <v/>
      </c>
      <c r="HL201" s="139" t="str">
        <f t="shared" si="561"/>
        <v>AOC 4x50-56G QSFP56</v>
      </c>
      <c r="HM201" s="233" t="str">
        <f t="shared" si="562"/>
        <v/>
      </c>
      <c r="HN201" s="233" t="str">
        <f t="shared" si="563"/>
        <v/>
      </c>
      <c r="HO201" s="233" t="str">
        <f t="shared" si="564"/>
        <v/>
      </c>
      <c r="HP201" s="233" t="str">
        <f t="shared" si="565"/>
        <v/>
      </c>
      <c r="HQ201" s="233" t="str">
        <f t="shared" si="566"/>
        <v/>
      </c>
      <c r="HR201" s="233" t="str">
        <f t="shared" si="567"/>
        <v/>
      </c>
      <c r="HS201" s="233" t="str">
        <f t="shared" si="568"/>
        <v/>
      </c>
      <c r="HT201" s="233" t="str">
        <f t="shared" si="569"/>
        <v/>
      </c>
      <c r="HU201" s="233" t="str">
        <f t="shared" si="570"/>
        <v/>
      </c>
      <c r="HV201" s="233" t="str">
        <f t="shared" si="571"/>
        <v/>
      </c>
      <c r="HW201" s="233" t="str">
        <f t="shared" si="572"/>
        <v/>
      </c>
      <c r="HY201" s="139" t="str">
        <f t="shared" si="573"/>
        <v>AOC 4x50-56G QSFP56</v>
      </c>
      <c r="HZ201" s="233" t="str">
        <f t="shared" si="574"/>
        <v/>
      </c>
      <c r="IA201" s="233">
        <f t="shared" si="575"/>
        <v>0.5</v>
      </c>
      <c r="IB201" s="233" t="str">
        <f t="shared" si="576"/>
        <v/>
      </c>
      <c r="IC201" s="233" t="str">
        <f t="shared" si="577"/>
        <v/>
      </c>
      <c r="ID201" s="233" t="str">
        <f t="shared" si="578"/>
        <v/>
      </c>
      <c r="IE201" s="233" t="str">
        <f t="shared" si="579"/>
        <v/>
      </c>
      <c r="IF201" s="233" t="str">
        <f t="shared" si="580"/>
        <v/>
      </c>
      <c r="IG201" s="233" t="str">
        <f t="shared" si="581"/>
        <v/>
      </c>
      <c r="IH201" s="233" t="str">
        <f t="shared" si="582"/>
        <v/>
      </c>
      <c r="II201" s="233" t="str">
        <f t="shared" si="583"/>
        <v/>
      </c>
      <c r="IJ201" s="233" t="str">
        <f t="shared" si="584"/>
        <v/>
      </c>
      <c r="IL201" s="139" t="str">
        <f t="shared" si="585"/>
        <v>AOC 4x50-56G QSFP56</v>
      </c>
      <c r="IM201" s="233" t="str">
        <f t="shared" si="586"/>
        <v/>
      </c>
      <c r="IN201" s="233">
        <f t="shared" si="587"/>
        <v>5</v>
      </c>
      <c r="IO201" s="233" t="str">
        <f t="shared" si="588"/>
        <v/>
      </c>
      <c r="IP201" s="233" t="str">
        <f t="shared" si="589"/>
        <v/>
      </c>
      <c r="IQ201" s="233" t="str">
        <f t="shared" si="590"/>
        <v/>
      </c>
      <c r="IR201" s="233" t="str">
        <f t="shared" si="591"/>
        <v/>
      </c>
      <c r="IS201" s="233" t="str">
        <f t="shared" si="592"/>
        <v/>
      </c>
      <c r="IT201" s="233" t="str">
        <f t="shared" si="593"/>
        <v/>
      </c>
      <c r="IU201" s="233" t="str">
        <f t="shared" si="594"/>
        <v/>
      </c>
      <c r="IV201" s="233" t="str">
        <f t="shared" si="595"/>
        <v/>
      </c>
      <c r="IW201" s="233" t="str">
        <f t="shared" si="596"/>
        <v/>
      </c>
      <c r="IY201" s="139" t="str">
        <f t="shared" si="486"/>
        <v>AOC 4x50-56G QSFP56</v>
      </c>
      <c r="IZ201" s="233" t="str">
        <f t="shared" si="597"/>
        <v/>
      </c>
      <c r="JA201" s="233">
        <f t="shared" si="598"/>
        <v>34.529193057625427</v>
      </c>
      <c r="JB201" s="233" t="str">
        <f t="shared" si="599"/>
        <v/>
      </c>
      <c r="JC201" s="233" t="str">
        <f t="shared" si="600"/>
        <v/>
      </c>
      <c r="JD201" s="233" t="str">
        <f t="shared" si="601"/>
        <v/>
      </c>
      <c r="JE201" s="233" t="str">
        <f t="shared" si="602"/>
        <v/>
      </c>
      <c r="JF201" s="233" t="str">
        <f t="shared" si="603"/>
        <v/>
      </c>
      <c r="JG201" s="233" t="str">
        <f t="shared" si="604"/>
        <v/>
      </c>
      <c r="JH201" s="233" t="str">
        <f t="shared" si="605"/>
        <v/>
      </c>
      <c r="JI201" s="233" t="str">
        <f t="shared" si="606"/>
        <v/>
      </c>
      <c r="JJ201" s="233" t="str">
        <f t="shared" si="607"/>
        <v/>
      </c>
    </row>
    <row r="202" spans="1:270">
      <c r="A202" s="218" t="s">
        <v>69</v>
      </c>
      <c r="B202" s="139" t="str">
        <f>'DML EML split'!B202</f>
        <v>EOM Next Gen</v>
      </c>
      <c r="C202" s="210">
        <f>'AOC-LPO-CPO'!C95</f>
        <v>0</v>
      </c>
      <c r="D202" s="210">
        <f>'AOC-LPO-CPO'!D95</f>
        <v>0</v>
      </c>
      <c r="E202" s="210">
        <f>'AOC-LPO-CPO'!E95</f>
        <v>0</v>
      </c>
      <c r="F202" s="210">
        <f>'AOC-LPO-CPO'!F95</f>
        <v>0</v>
      </c>
      <c r="G202" s="210">
        <f>'AOC-LPO-CPO'!G95</f>
        <v>0</v>
      </c>
      <c r="H202" s="210">
        <f>'AOC-LPO-CPO'!H95</f>
        <v>0</v>
      </c>
      <c r="I202" s="210">
        <f>'AOC-LPO-CPO'!I95</f>
        <v>0</v>
      </c>
      <c r="J202" s="210">
        <f>'AOC-LPO-CPO'!J95</f>
        <v>0</v>
      </c>
      <c r="K202" s="210">
        <f>'AOC-LPO-CPO'!K95</f>
        <v>0</v>
      </c>
      <c r="L202" s="210">
        <f>'AOC-LPO-CPO'!L95</f>
        <v>0</v>
      </c>
      <c r="M202" s="210">
        <f>'AOC-LPO-CPO'!M95</f>
        <v>0</v>
      </c>
      <c r="O202" s="139" t="str">
        <f t="shared" si="487"/>
        <v>EOM Next Gen</v>
      </c>
      <c r="P202" s="210">
        <f>'AOC-LPO-CPO'!C130</f>
        <v>0</v>
      </c>
      <c r="Q202" s="210">
        <f>'AOC-LPO-CPO'!D130</f>
        <v>0</v>
      </c>
      <c r="R202" s="210">
        <f>'AOC-LPO-CPO'!E130</f>
        <v>0</v>
      </c>
      <c r="S202" s="210">
        <f>'AOC-LPO-CPO'!F130</f>
        <v>0</v>
      </c>
      <c r="T202" s="210">
        <f>'AOC-LPO-CPO'!G130</f>
        <v>0</v>
      </c>
      <c r="U202" s="210">
        <f>'AOC-LPO-CPO'!H130</f>
        <v>0</v>
      </c>
      <c r="V202" s="210">
        <f>'AOC-LPO-CPO'!I130</f>
        <v>0</v>
      </c>
      <c r="W202" s="210">
        <f>'AOC-LPO-CPO'!J130</f>
        <v>0</v>
      </c>
      <c r="X202" s="210">
        <f>'AOC-LPO-CPO'!K130</f>
        <v>0</v>
      </c>
      <c r="Y202" s="210">
        <f>'AOC-LPO-CPO'!L130</f>
        <v>0</v>
      </c>
      <c r="Z202" s="210">
        <f>'AOC-LPO-CPO'!M130</f>
        <v>0</v>
      </c>
      <c r="AB202" s="139" t="str">
        <f t="shared" si="488"/>
        <v>EOM Next Gen</v>
      </c>
      <c r="AC202" s="210">
        <f>'AOC-LPO-CPO'!C60</f>
        <v>0</v>
      </c>
      <c r="AD202" s="210">
        <f>'AOC-LPO-CPO'!D60</f>
        <v>0</v>
      </c>
      <c r="AE202" s="210">
        <f>'AOC-LPO-CPO'!E60</f>
        <v>0</v>
      </c>
      <c r="AF202" s="210">
        <f>'AOC-LPO-CPO'!F60</f>
        <v>0</v>
      </c>
      <c r="AG202" s="210">
        <f>'AOC-LPO-CPO'!G60</f>
        <v>0</v>
      </c>
      <c r="AH202" s="210">
        <f>'AOC-LPO-CPO'!H60</f>
        <v>0</v>
      </c>
      <c r="AI202" s="210">
        <f>'AOC-LPO-CPO'!I60</f>
        <v>0</v>
      </c>
      <c r="AJ202" s="210">
        <f>'AOC-LPO-CPO'!J60</f>
        <v>0</v>
      </c>
      <c r="AK202" s="210">
        <f>'AOC-LPO-CPO'!K60</f>
        <v>0</v>
      </c>
      <c r="AL202" s="210">
        <f>'AOC-LPO-CPO'!L60</f>
        <v>0</v>
      </c>
      <c r="AM202" s="210">
        <f>'AOC-LPO-CPO'!M60</f>
        <v>0</v>
      </c>
      <c r="AO202" s="139" t="str">
        <f t="shared" si="489"/>
        <v>EOM Next Gen</v>
      </c>
      <c r="AP202" s="210">
        <f>'AOC-LPO-CPO'!C165</f>
        <v>0</v>
      </c>
      <c r="AQ202" s="210">
        <f>'AOC-LPO-CPO'!D165</f>
        <v>0</v>
      </c>
      <c r="AR202" s="210">
        <f>'AOC-LPO-CPO'!E165</f>
        <v>0</v>
      </c>
      <c r="AS202" s="210">
        <f>'AOC-LPO-CPO'!F165</f>
        <v>0</v>
      </c>
      <c r="AT202" s="210">
        <f>'AOC-LPO-CPO'!G165</f>
        <v>0</v>
      </c>
      <c r="AU202" s="210">
        <f>'AOC-LPO-CPO'!H165</f>
        <v>0</v>
      </c>
      <c r="AV202" s="210">
        <f>'AOC-LPO-CPO'!I165</f>
        <v>0</v>
      </c>
      <c r="AW202" s="210">
        <f>'AOC-LPO-CPO'!J165</f>
        <v>0</v>
      </c>
      <c r="AX202" s="210">
        <f>'AOC-LPO-CPO'!K165</f>
        <v>0</v>
      </c>
      <c r="AY202" s="210">
        <f>'AOC-LPO-CPO'!L165</f>
        <v>0</v>
      </c>
      <c r="AZ202" s="210">
        <f>'AOC-LPO-CPO'!M165</f>
        <v>0</v>
      </c>
      <c r="BB202" s="139" t="str">
        <f t="shared" si="490"/>
        <v>EOM Next Gen</v>
      </c>
      <c r="BC202" s="210">
        <f>'AOC-LPO-CPO'!C200</f>
        <v>0</v>
      </c>
      <c r="BD202" s="210">
        <f>'AOC-LPO-CPO'!D200</f>
        <v>0</v>
      </c>
      <c r="BE202" s="210">
        <f>'AOC-LPO-CPO'!E200</f>
        <v>0</v>
      </c>
      <c r="BF202" s="210">
        <f>'AOC-LPO-CPO'!F200</f>
        <v>0</v>
      </c>
      <c r="BG202" s="210">
        <f>'AOC-LPO-CPO'!G200</f>
        <v>0</v>
      </c>
      <c r="BH202" s="210">
        <f>'AOC-LPO-CPO'!H200</f>
        <v>0</v>
      </c>
      <c r="BI202" s="210">
        <f>'AOC-LPO-CPO'!I200</f>
        <v>0</v>
      </c>
      <c r="BJ202" s="210">
        <f>'AOC-LPO-CPO'!J200</f>
        <v>0</v>
      </c>
      <c r="BK202" s="210">
        <f>'AOC-LPO-CPO'!K200</f>
        <v>0</v>
      </c>
      <c r="BL202" s="210">
        <f>'AOC-LPO-CPO'!L200</f>
        <v>0</v>
      </c>
      <c r="BM202" s="210">
        <f>'AOC-LPO-CPO'!M200</f>
        <v>0</v>
      </c>
      <c r="BO202" s="139" t="str">
        <f t="shared" si="491"/>
        <v>EOM Next Gen</v>
      </c>
      <c r="BP202" s="272"/>
      <c r="BQ202" s="272"/>
      <c r="BR202" s="272"/>
      <c r="BS202" s="272"/>
      <c r="BT202" s="272"/>
      <c r="BU202" s="272"/>
      <c r="BV202" s="272"/>
      <c r="BW202" s="272"/>
      <c r="BX202" s="272"/>
      <c r="BY202" s="272"/>
      <c r="BZ202" s="272"/>
      <c r="CB202" s="139" t="str">
        <f t="shared" si="492"/>
        <v>EOM Next Gen</v>
      </c>
      <c r="CC202" s="272"/>
      <c r="CD202" s="272"/>
      <c r="CE202" s="272"/>
      <c r="CF202" s="272"/>
      <c r="CG202" s="272"/>
      <c r="CH202" s="272"/>
      <c r="CI202" s="272"/>
      <c r="CJ202" s="272"/>
      <c r="CK202" s="272"/>
      <c r="CL202" s="272"/>
      <c r="CM202" s="272"/>
      <c r="CN202" s="214"/>
      <c r="CP202" s="270"/>
      <c r="CQ202" s="270"/>
      <c r="CR202" s="301"/>
      <c r="CS202" s="295"/>
      <c r="CT202" s="270"/>
      <c r="CU202" s="301"/>
      <c r="CV202" s="293">
        <v>0</v>
      </c>
      <c r="CW202" s="293">
        <v>2</v>
      </c>
      <c r="CX202" s="279">
        <v>1</v>
      </c>
      <c r="CY202" s="284"/>
      <c r="CZ202" s="270"/>
      <c r="DA202" s="278"/>
      <c r="DB202" s="285">
        <v>2</v>
      </c>
      <c r="DC202" s="265">
        <v>0</v>
      </c>
      <c r="DD202" s="300">
        <v>1</v>
      </c>
      <c r="DE202" s="295"/>
      <c r="DF202" s="270"/>
      <c r="DG202" s="278"/>
      <c r="DH202" s="284"/>
      <c r="DI202" s="270"/>
      <c r="DJ202" s="270"/>
      <c r="DL202" s="139" t="str">
        <f t="shared" si="468"/>
        <v>EOM Next Gen</v>
      </c>
      <c r="DM202" s="210">
        <f t="shared" si="493"/>
        <v>0</v>
      </c>
      <c r="DN202" s="210">
        <f t="shared" si="494"/>
        <v>0</v>
      </c>
      <c r="DO202" s="210">
        <f t="shared" si="495"/>
        <v>0</v>
      </c>
      <c r="DP202" s="210">
        <f t="shared" si="496"/>
        <v>0</v>
      </c>
      <c r="DQ202" s="210">
        <f t="shared" si="497"/>
        <v>0</v>
      </c>
      <c r="DR202" s="210">
        <f t="shared" si="498"/>
        <v>0</v>
      </c>
      <c r="DS202" s="210">
        <f t="shared" si="499"/>
        <v>0</v>
      </c>
      <c r="DT202" s="210">
        <f t="shared" si="500"/>
        <v>0</v>
      </c>
      <c r="DU202" s="210">
        <f t="shared" si="501"/>
        <v>0</v>
      </c>
      <c r="DV202" s="210">
        <f t="shared" si="502"/>
        <v>0</v>
      </c>
      <c r="DW202" s="210">
        <f t="shared" si="503"/>
        <v>0</v>
      </c>
      <c r="DY202" s="139" t="str">
        <f t="shared" si="469"/>
        <v>EOM Next Gen</v>
      </c>
      <c r="DZ202" s="210">
        <f t="shared" si="504"/>
        <v>0</v>
      </c>
      <c r="EA202" s="210">
        <f t="shared" si="505"/>
        <v>0</v>
      </c>
      <c r="EB202" s="210">
        <f t="shared" si="506"/>
        <v>0</v>
      </c>
      <c r="EC202" s="210">
        <f t="shared" si="507"/>
        <v>0</v>
      </c>
      <c r="ED202" s="210">
        <f t="shared" si="508"/>
        <v>0</v>
      </c>
      <c r="EE202" s="210">
        <f t="shared" si="509"/>
        <v>0</v>
      </c>
      <c r="EF202" s="210">
        <f t="shared" si="510"/>
        <v>0</v>
      </c>
      <c r="EG202" s="210">
        <f t="shared" si="511"/>
        <v>0</v>
      </c>
      <c r="EH202" s="210">
        <f t="shared" si="512"/>
        <v>0</v>
      </c>
      <c r="EI202" s="210">
        <f t="shared" si="513"/>
        <v>0</v>
      </c>
      <c r="EJ202" s="210">
        <f t="shared" si="514"/>
        <v>0</v>
      </c>
      <c r="EL202" s="139" t="str">
        <f t="shared" si="470"/>
        <v>EOM Next Gen</v>
      </c>
      <c r="EM202" s="210">
        <f t="shared" si="515"/>
        <v>0</v>
      </c>
      <c r="EN202" s="210">
        <f t="shared" si="516"/>
        <v>0</v>
      </c>
      <c r="EO202" s="210">
        <f t="shared" si="517"/>
        <v>0</v>
      </c>
      <c r="EP202" s="210">
        <f t="shared" si="518"/>
        <v>0</v>
      </c>
      <c r="EQ202" s="210">
        <f t="shared" si="519"/>
        <v>0</v>
      </c>
      <c r="ER202" s="210">
        <f t="shared" si="520"/>
        <v>0</v>
      </c>
      <c r="ES202" s="210">
        <f t="shared" si="521"/>
        <v>0</v>
      </c>
      <c r="ET202" s="210">
        <f t="shared" si="522"/>
        <v>0</v>
      </c>
      <c r="EU202" s="210">
        <f t="shared" si="523"/>
        <v>0</v>
      </c>
      <c r="EV202" s="210">
        <f t="shared" si="524"/>
        <v>0</v>
      </c>
      <c r="EW202" s="210">
        <f t="shared" si="525"/>
        <v>0</v>
      </c>
      <c r="EY202" s="139" t="str">
        <f t="shared" si="526"/>
        <v>EOM Next Gen</v>
      </c>
      <c r="EZ202" s="210">
        <f t="shared" si="475"/>
        <v>0</v>
      </c>
      <c r="FA202" s="210">
        <f t="shared" si="476"/>
        <v>0</v>
      </c>
      <c r="FB202" s="210">
        <f t="shared" si="477"/>
        <v>0</v>
      </c>
      <c r="FC202" s="210">
        <f t="shared" si="478"/>
        <v>0</v>
      </c>
      <c r="FD202" s="210">
        <f t="shared" si="479"/>
        <v>0</v>
      </c>
      <c r="FE202" s="210">
        <f t="shared" si="480"/>
        <v>0</v>
      </c>
      <c r="FF202" s="210">
        <f t="shared" si="481"/>
        <v>0</v>
      </c>
      <c r="FG202" s="210">
        <f t="shared" si="482"/>
        <v>0</v>
      </c>
      <c r="FH202" s="210">
        <f t="shared" si="483"/>
        <v>0</v>
      </c>
      <c r="FI202" s="210">
        <f t="shared" si="484"/>
        <v>0</v>
      </c>
      <c r="FJ202" s="210">
        <f t="shared" si="485"/>
        <v>0</v>
      </c>
      <c r="FL202" s="139" t="str">
        <f t="shared" si="471"/>
        <v>EOM Next Gen</v>
      </c>
      <c r="FM202" s="233">
        <f t="shared" si="527"/>
        <v>0</v>
      </c>
      <c r="FN202" s="233">
        <f t="shared" si="528"/>
        <v>0</v>
      </c>
      <c r="FO202" s="233">
        <f t="shared" si="529"/>
        <v>0</v>
      </c>
      <c r="FP202" s="233">
        <f t="shared" si="530"/>
        <v>0</v>
      </c>
      <c r="FQ202" s="233">
        <f t="shared" si="531"/>
        <v>0</v>
      </c>
      <c r="FR202" s="233">
        <f t="shared" si="532"/>
        <v>0</v>
      </c>
      <c r="FS202" s="233">
        <f t="shared" si="533"/>
        <v>0</v>
      </c>
      <c r="FT202" s="233">
        <f t="shared" si="534"/>
        <v>0</v>
      </c>
      <c r="FU202" s="233">
        <f t="shared" si="535"/>
        <v>0</v>
      </c>
      <c r="FV202" s="233">
        <f t="shared" si="536"/>
        <v>0</v>
      </c>
      <c r="FW202" s="233">
        <f t="shared" si="537"/>
        <v>0</v>
      </c>
      <c r="FY202" s="139" t="str">
        <f t="shared" si="472"/>
        <v>EOM Next Gen</v>
      </c>
      <c r="FZ202" s="233">
        <f t="shared" si="538"/>
        <v>0</v>
      </c>
      <c r="GA202" s="233">
        <f t="shared" si="539"/>
        <v>0</v>
      </c>
      <c r="GB202" s="233">
        <f t="shared" si="540"/>
        <v>0</v>
      </c>
      <c r="GC202" s="233">
        <f t="shared" si="541"/>
        <v>0</v>
      </c>
      <c r="GD202" s="233">
        <f t="shared" si="542"/>
        <v>0</v>
      </c>
      <c r="GE202" s="233">
        <f t="shared" si="543"/>
        <v>0</v>
      </c>
      <c r="GF202" s="233">
        <f t="shared" si="544"/>
        <v>0</v>
      </c>
      <c r="GG202" s="233">
        <f t="shared" si="545"/>
        <v>0</v>
      </c>
      <c r="GH202" s="233">
        <f t="shared" si="546"/>
        <v>0</v>
      </c>
      <c r="GI202" s="233">
        <f t="shared" si="547"/>
        <v>0</v>
      </c>
      <c r="GJ202" s="233">
        <f t="shared" si="548"/>
        <v>0</v>
      </c>
      <c r="GL202" s="139" t="str">
        <f t="shared" si="473"/>
        <v>EOM Next Gen</v>
      </c>
      <c r="GM202" s="310">
        <f t="shared" si="549"/>
        <v>0</v>
      </c>
      <c r="GN202" s="310">
        <f t="shared" si="550"/>
        <v>0</v>
      </c>
      <c r="GO202" s="310">
        <f t="shared" si="551"/>
        <v>0</v>
      </c>
      <c r="GP202" s="310">
        <f t="shared" si="552"/>
        <v>0</v>
      </c>
      <c r="GQ202" s="310">
        <f t="shared" si="553"/>
        <v>0</v>
      </c>
      <c r="GR202" s="310">
        <f t="shared" si="554"/>
        <v>0</v>
      </c>
      <c r="GS202" s="310">
        <f t="shared" si="555"/>
        <v>0</v>
      </c>
      <c r="GT202" s="310">
        <f t="shared" si="556"/>
        <v>0</v>
      </c>
      <c r="GU202" s="310">
        <f t="shared" si="557"/>
        <v>0</v>
      </c>
      <c r="GV202" s="310">
        <f t="shared" si="558"/>
        <v>0</v>
      </c>
      <c r="GW202" s="310">
        <f t="shared" si="559"/>
        <v>0</v>
      </c>
      <c r="GY202" s="139" t="str">
        <f t="shared" si="560"/>
        <v>EOM Next Gen</v>
      </c>
      <c r="GZ202" s="310" t="str">
        <f>IF(EZ202=0,"",($HE$5*10^-6*'AOC-LPO-CPO'!P237*'Lenses &amp; detectors'!EZ202))</f>
        <v/>
      </c>
      <c r="HA202" s="310" t="str">
        <f>IF(FA202=0,"",($HE$5*10^-6*'AOC-LPO-CPO'!Q237*'Lenses &amp; detectors'!FA202))</f>
        <v/>
      </c>
      <c r="HB202" s="310" t="str">
        <f>IF(FB202=0,"",($HE$5*10^-6*'AOC-LPO-CPO'!R237*'Lenses &amp; detectors'!FB202))</f>
        <v/>
      </c>
      <c r="HC202" s="310" t="str">
        <f>IF(FC202=0,"",($HE$5*10^-6*'AOC-LPO-CPO'!S237*'Lenses &amp; detectors'!FC202))</f>
        <v/>
      </c>
      <c r="HD202" s="310" t="str">
        <f>IF(FD202=0,"",($HE$5*10^-6*'AOC-LPO-CPO'!T237*'Lenses &amp; detectors'!FD202))</f>
        <v/>
      </c>
      <c r="HE202" s="310" t="str">
        <f>IF(FE202=0,"",($HE$5*10^-6*'AOC-LPO-CPO'!U237*'Lenses &amp; detectors'!FE202))</f>
        <v/>
      </c>
      <c r="HF202" s="310" t="str">
        <f>IF(FF202=0,"",($HE$5*10^-6*'AOC-LPO-CPO'!V237*'Lenses &amp; detectors'!FF202))</f>
        <v/>
      </c>
      <c r="HG202" s="310" t="str">
        <f>IF(FG202=0,"",($HE$5*10^-6*'AOC-LPO-CPO'!W237*'Lenses &amp; detectors'!FG202))</f>
        <v/>
      </c>
      <c r="HH202" s="310" t="str">
        <f>IF(FH202=0,"",($HE$5*10^-6*'AOC-LPO-CPO'!X237*'Lenses &amp; detectors'!FH202))</f>
        <v/>
      </c>
      <c r="HI202" s="310" t="str">
        <f>IF(FI202=0,"",($HE$5*10^-6*'AOC-LPO-CPO'!Y237*'Lenses &amp; detectors'!FI202))</f>
        <v/>
      </c>
      <c r="HJ202" s="310" t="str">
        <f>IF(FJ202=0,"",($HE$5*10^-6*'AOC-LPO-CPO'!Z237*'Lenses &amp; detectors'!FJ202))</f>
        <v/>
      </c>
      <c r="HL202" s="139" t="str">
        <f t="shared" si="561"/>
        <v>EOM Next Gen</v>
      </c>
      <c r="HM202" s="233" t="str">
        <f t="shared" si="562"/>
        <v/>
      </c>
      <c r="HN202" s="233" t="str">
        <f t="shared" si="563"/>
        <v/>
      </c>
      <c r="HO202" s="233" t="str">
        <f t="shared" si="564"/>
        <v/>
      </c>
      <c r="HP202" s="233" t="str">
        <f t="shared" si="565"/>
        <v/>
      </c>
      <c r="HQ202" s="233" t="str">
        <f t="shared" si="566"/>
        <v/>
      </c>
      <c r="HR202" s="233" t="str">
        <f t="shared" si="567"/>
        <v/>
      </c>
      <c r="HS202" s="233" t="str">
        <f t="shared" si="568"/>
        <v/>
      </c>
      <c r="HT202" s="233" t="str">
        <f t="shared" si="569"/>
        <v/>
      </c>
      <c r="HU202" s="233" t="str">
        <f t="shared" si="570"/>
        <v/>
      </c>
      <c r="HV202" s="233" t="str">
        <f t="shared" si="571"/>
        <v/>
      </c>
      <c r="HW202" s="233" t="str">
        <f t="shared" si="572"/>
        <v/>
      </c>
      <c r="HY202" s="139" t="str">
        <f t="shared" si="573"/>
        <v>EOM Next Gen</v>
      </c>
      <c r="HZ202" s="233" t="str">
        <f t="shared" si="574"/>
        <v/>
      </c>
      <c r="IA202" s="233" t="str">
        <f t="shared" si="575"/>
        <v/>
      </c>
      <c r="IB202" s="233" t="str">
        <f t="shared" si="576"/>
        <v/>
      </c>
      <c r="IC202" s="233" t="str">
        <f t="shared" si="577"/>
        <v/>
      </c>
      <c r="ID202" s="233" t="str">
        <f t="shared" si="578"/>
        <v/>
      </c>
      <c r="IE202" s="233" t="str">
        <f t="shared" si="579"/>
        <v/>
      </c>
      <c r="IF202" s="233" t="str">
        <f t="shared" si="580"/>
        <v/>
      </c>
      <c r="IG202" s="233" t="str">
        <f t="shared" si="581"/>
        <v/>
      </c>
      <c r="IH202" s="233" t="str">
        <f t="shared" si="582"/>
        <v/>
      </c>
      <c r="II202" s="233" t="str">
        <f t="shared" si="583"/>
        <v/>
      </c>
      <c r="IJ202" s="233" t="str">
        <f t="shared" si="584"/>
        <v/>
      </c>
      <c r="IL202" s="139" t="str">
        <f t="shared" si="585"/>
        <v>EOM Next Gen</v>
      </c>
      <c r="IM202" s="233" t="str">
        <f t="shared" si="586"/>
        <v/>
      </c>
      <c r="IN202" s="233" t="str">
        <f t="shared" si="587"/>
        <v/>
      </c>
      <c r="IO202" s="233" t="str">
        <f t="shared" si="588"/>
        <v/>
      </c>
      <c r="IP202" s="233" t="str">
        <f t="shared" si="589"/>
        <v/>
      </c>
      <c r="IQ202" s="233" t="str">
        <f t="shared" si="590"/>
        <v/>
      </c>
      <c r="IR202" s="233" t="str">
        <f t="shared" si="591"/>
        <v/>
      </c>
      <c r="IS202" s="233" t="str">
        <f t="shared" si="592"/>
        <v/>
      </c>
      <c r="IT202" s="233" t="str">
        <f t="shared" si="593"/>
        <v/>
      </c>
      <c r="IU202" s="233" t="str">
        <f t="shared" si="594"/>
        <v/>
      </c>
      <c r="IV202" s="233" t="str">
        <f t="shared" si="595"/>
        <v/>
      </c>
      <c r="IW202" s="233" t="str">
        <f t="shared" si="596"/>
        <v/>
      </c>
      <c r="IY202" s="139" t="str">
        <f t="shared" si="486"/>
        <v>EOM Next Gen</v>
      </c>
      <c r="IZ202" s="233" t="str">
        <f t="shared" si="597"/>
        <v/>
      </c>
      <c r="JA202" s="233" t="str">
        <f t="shared" si="598"/>
        <v/>
      </c>
      <c r="JB202" s="233" t="str">
        <f t="shared" si="599"/>
        <v/>
      </c>
      <c r="JC202" s="233" t="str">
        <f t="shared" si="600"/>
        <v/>
      </c>
      <c r="JD202" s="233" t="str">
        <f t="shared" si="601"/>
        <v/>
      </c>
      <c r="JE202" s="233" t="str">
        <f t="shared" si="602"/>
        <v/>
      </c>
      <c r="JF202" s="233" t="str">
        <f t="shared" si="603"/>
        <v/>
      </c>
      <c r="JG202" s="233" t="str">
        <f t="shared" si="604"/>
        <v/>
      </c>
      <c r="JH202" s="233" t="str">
        <f t="shared" si="605"/>
        <v/>
      </c>
      <c r="JI202" s="233" t="str">
        <f t="shared" si="606"/>
        <v/>
      </c>
      <c r="JJ202" s="233" t="str">
        <f t="shared" si="607"/>
        <v/>
      </c>
    </row>
    <row r="203" spans="1:270">
      <c r="A203" s="218" t="s">
        <v>69</v>
      </c>
      <c r="B203" s="139" t="str">
        <f>'DML EML split'!B203</f>
        <v>AOC 400G</v>
      </c>
      <c r="C203" s="210">
        <f>'AOC-LPO-CPO'!C96</f>
        <v>0</v>
      </c>
      <c r="D203" s="210">
        <f>'AOC-LPO-CPO'!D96</f>
        <v>0</v>
      </c>
      <c r="E203" s="210">
        <f>'AOC-LPO-CPO'!E96</f>
        <v>0</v>
      </c>
      <c r="F203" s="210">
        <f>'AOC-LPO-CPO'!F96</f>
        <v>0</v>
      </c>
      <c r="G203" s="210">
        <f>'AOC-LPO-CPO'!G96</f>
        <v>0</v>
      </c>
      <c r="H203" s="210">
        <f>'AOC-LPO-CPO'!H96</f>
        <v>0</v>
      </c>
      <c r="I203" s="210">
        <f>'AOC-LPO-CPO'!I96</f>
        <v>0</v>
      </c>
      <c r="J203" s="210">
        <f>'AOC-LPO-CPO'!J96</f>
        <v>0</v>
      </c>
      <c r="K203" s="210">
        <f>'AOC-LPO-CPO'!K96</f>
        <v>0</v>
      </c>
      <c r="L203" s="210">
        <f>'AOC-LPO-CPO'!L96</f>
        <v>0</v>
      </c>
      <c r="M203" s="210">
        <f>'AOC-LPO-CPO'!M96</f>
        <v>0</v>
      </c>
      <c r="O203" s="139" t="str">
        <f t="shared" si="487"/>
        <v>AOC 400G</v>
      </c>
      <c r="P203" s="210">
        <f>'AOC-LPO-CPO'!C131</f>
        <v>0</v>
      </c>
      <c r="Q203" s="210">
        <f>'AOC-LPO-CPO'!D131</f>
        <v>0</v>
      </c>
      <c r="R203" s="210">
        <f>'AOC-LPO-CPO'!E131</f>
        <v>0</v>
      </c>
      <c r="S203" s="210">
        <f>'AOC-LPO-CPO'!F131</f>
        <v>0</v>
      </c>
      <c r="T203" s="210">
        <f>'AOC-LPO-CPO'!G131</f>
        <v>0</v>
      </c>
      <c r="U203" s="210">
        <f>'AOC-LPO-CPO'!H131</f>
        <v>0</v>
      </c>
      <c r="V203" s="210">
        <f>'AOC-LPO-CPO'!I131</f>
        <v>0</v>
      </c>
      <c r="W203" s="210">
        <f>'AOC-LPO-CPO'!J131</f>
        <v>0</v>
      </c>
      <c r="X203" s="210">
        <f>'AOC-LPO-CPO'!K131</f>
        <v>0</v>
      </c>
      <c r="Y203" s="210">
        <f>'AOC-LPO-CPO'!L131</f>
        <v>0</v>
      </c>
      <c r="Z203" s="210">
        <f>'AOC-LPO-CPO'!M131</f>
        <v>0</v>
      </c>
      <c r="AB203" s="139" t="str">
        <f t="shared" si="488"/>
        <v>AOC 400G</v>
      </c>
      <c r="AC203" s="210">
        <f>'AOC-LPO-CPO'!C61</f>
        <v>0</v>
      </c>
      <c r="AD203" s="210">
        <f>'AOC-LPO-CPO'!D61</f>
        <v>0</v>
      </c>
      <c r="AE203" s="210">
        <f>'AOC-LPO-CPO'!E61</f>
        <v>0</v>
      </c>
      <c r="AF203" s="210">
        <f>'AOC-LPO-CPO'!F61</f>
        <v>0</v>
      </c>
      <c r="AG203" s="210">
        <f>'AOC-LPO-CPO'!G61</f>
        <v>0</v>
      </c>
      <c r="AH203" s="210">
        <f>'AOC-LPO-CPO'!H61</f>
        <v>0</v>
      </c>
      <c r="AI203" s="210">
        <f>'AOC-LPO-CPO'!I61</f>
        <v>0</v>
      </c>
      <c r="AJ203" s="210">
        <f>'AOC-LPO-CPO'!J61</f>
        <v>0</v>
      </c>
      <c r="AK203" s="210">
        <f>'AOC-LPO-CPO'!K61</f>
        <v>0</v>
      </c>
      <c r="AL203" s="210">
        <f>'AOC-LPO-CPO'!L61</f>
        <v>0</v>
      </c>
      <c r="AM203" s="210">
        <f>'AOC-LPO-CPO'!M61</f>
        <v>0</v>
      </c>
      <c r="AO203" s="139" t="str">
        <f t="shared" si="489"/>
        <v>AOC 400G</v>
      </c>
      <c r="AP203" s="210">
        <f>'AOC-LPO-CPO'!C166</f>
        <v>0</v>
      </c>
      <c r="AQ203" s="210">
        <f>'AOC-LPO-CPO'!D166</f>
        <v>30994</v>
      </c>
      <c r="AR203" s="210">
        <f>'AOC-LPO-CPO'!E166</f>
        <v>0</v>
      </c>
      <c r="AS203" s="210">
        <f>'AOC-LPO-CPO'!F166</f>
        <v>0</v>
      </c>
      <c r="AT203" s="210">
        <f>'AOC-LPO-CPO'!G166</f>
        <v>0</v>
      </c>
      <c r="AU203" s="210">
        <f>'AOC-LPO-CPO'!H166</f>
        <v>0</v>
      </c>
      <c r="AV203" s="210">
        <f>'AOC-LPO-CPO'!I166</f>
        <v>0</v>
      </c>
      <c r="AW203" s="210">
        <f>'AOC-LPO-CPO'!J166</f>
        <v>0</v>
      </c>
      <c r="AX203" s="210">
        <f>'AOC-LPO-CPO'!K166</f>
        <v>0</v>
      </c>
      <c r="AY203" s="210">
        <f>'AOC-LPO-CPO'!L166</f>
        <v>0</v>
      </c>
      <c r="AZ203" s="210">
        <f>'AOC-LPO-CPO'!M166</f>
        <v>0</v>
      </c>
      <c r="BB203" s="139" t="str">
        <f t="shared" si="490"/>
        <v>AOC 400G</v>
      </c>
      <c r="BC203" s="210">
        <f>'AOC-LPO-CPO'!C201</f>
        <v>0</v>
      </c>
      <c r="BD203" s="210">
        <f>'AOC-LPO-CPO'!D201</f>
        <v>0</v>
      </c>
      <c r="BE203" s="210">
        <f>'AOC-LPO-CPO'!E201</f>
        <v>0</v>
      </c>
      <c r="BF203" s="210">
        <f>'AOC-LPO-CPO'!F201</f>
        <v>0</v>
      </c>
      <c r="BG203" s="210">
        <f>'AOC-LPO-CPO'!G201</f>
        <v>0</v>
      </c>
      <c r="BH203" s="210">
        <f>'AOC-LPO-CPO'!H201</f>
        <v>0</v>
      </c>
      <c r="BI203" s="210">
        <f>'AOC-LPO-CPO'!I201</f>
        <v>0</v>
      </c>
      <c r="BJ203" s="210">
        <f>'AOC-LPO-CPO'!J201</f>
        <v>0</v>
      </c>
      <c r="BK203" s="210">
        <f>'AOC-LPO-CPO'!K201</f>
        <v>0</v>
      </c>
      <c r="BL203" s="210">
        <f>'AOC-LPO-CPO'!L201</f>
        <v>0</v>
      </c>
      <c r="BM203" s="210">
        <f>'AOC-LPO-CPO'!M201</f>
        <v>0</v>
      </c>
      <c r="BO203" s="139" t="str">
        <f t="shared" si="491"/>
        <v>AOC 400G</v>
      </c>
      <c r="BP203" s="272"/>
      <c r="BQ203" s="272"/>
      <c r="BR203" s="272"/>
      <c r="BS203" s="272"/>
      <c r="BT203" s="272"/>
      <c r="BU203" s="272"/>
      <c r="BV203" s="272"/>
      <c r="BW203" s="272"/>
      <c r="BX203" s="272"/>
      <c r="BY203" s="272"/>
      <c r="BZ203" s="272"/>
      <c r="CB203" s="139" t="str">
        <f t="shared" si="492"/>
        <v>AOC 400G</v>
      </c>
      <c r="CC203" s="272"/>
      <c r="CD203" s="272"/>
      <c r="CE203" s="272"/>
      <c r="CF203" s="272"/>
      <c r="CG203" s="272"/>
      <c r="CH203" s="272"/>
      <c r="CI203" s="272"/>
      <c r="CJ203" s="272"/>
      <c r="CK203" s="272"/>
      <c r="CL203" s="272"/>
      <c r="CM203" s="272"/>
      <c r="CN203" s="214"/>
      <c r="CP203" s="270"/>
      <c r="CQ203" s="270"/>
      <c r="CR203" s="301"/>
      <c r="CS203" s="295"/>
      <c r="CT203" s="270"/>
      <c r="CU203" s="301"/>
      <c r="CV203" s="295"/>
      <c r="CW203" s="295"/>
      <c r="CX203" s="278"/>
      <c r="CY203" s="285">
        <v>2</v>
      </c>
      <c r="CZ203" s="265">
        <v>0</v>
      </c>
      <c r="DA203" s="279">
        <v>1</v>
      </c>
      <c r="DB203" s="284"/>
      <c r="DC203" s="270"/>
      <c r="DD203" s="301"/>
      <c r="DE203" s="295"/>
      <c r="DF203" s="270"/>
      <c r="DG203" s="278"/>
      <c r="DH203" s="284"/>
      <c r="DI203" s="270"/>
      <c r="DJ203" s="270"/>
      <c r="DL203" s="139" t="str">
        <f t="shared" si="468"/>
        <v>AOC 400G</v>
      </c>
      <c r="DM203" s="210">
        <f t="shared" si="493"/>
        <v>0</v>
      </c>
      <c r="DN203" s="210">
        <f t="shared" si="494"/>
        <v>0</v>
      </c>
      <c r="DO203" s="210">
        <f t="shared" si="495"/>
        <v>0</v>
      </c>
      <c r="DP203" s="210">
        <f t="shared" si="496"/>
        <v>0</v>
      </c>
      <c r="DQ203" s="210">
        <f t="shared" si="497"/>
        <v>0</v>
      </c>
      <c r="DR203" s="210">
        <f t="shared" si="498"/>
        <v>0</v>
      </c>
      <c r="DS203" s="210">
        <f t="shared" si="499"/>
        <v>0</v>
      </c>
      <c r="DT203" s="210">
        <f t="shared" si="500"/>
        <v>0</v>
      </c>
      <c r="DU203" s="210">
        <f t="shared" si="501"/>
        <v>0</v>
      </c>
      <c r="DV203" s="210">
        <f t="shared" si="502"/>
        <v>0</v>
      </c>
      <c r="DW203" s="210">
        <f t="shared" si="503"/>
        <v>0</v>
      </c>
      <c r="DY203" s="139" t="str">
        <f t="shared" si="469"/>
        <v>AOC 400G</v>
      </c>
      <c r="DZ203" s="210">
        <f t="shared" si="504"/>
        <v>0</v>
      </c>
      <c r="EA203" s="210">
        <f t="shared" si="505"/>
        <v>61988</v>
      </c>
      <c r="EB203" s="210">
        <f t="shared" si="506"/>
        <v>0</v>
      </c>
      <c r="EC203" s="210">
        <f t="shared" si="507"/>
        <v>0</v>
      </c>
      <c r="ED203" s="210">
        <f t="shared" si="508"/>
        <v>0</v>
      </c>
      <c r="EE203" s="210">
        <f t="shared" si="509"/>
        <v>0</v>
      </c>
      <c r="EF203" s="210">
        <f t="shared" si="510"/>
        <v>0</v>
      </c>
      <c r="EG203" s="210">
        <f t="shared" si="511"/>
        <v>0</v>
      </c>
      <c r="EH203" s="210">
        <f t="shared" si="512"/>
        <v>0</v>
      </c>
      <c r="EI203" s="210">
        <f t="shared" si="513"/>
        <v>0</v>
      </c>
      <c r="EJ203" s="210">
        <f t="shared" si="514"/>
        <v>0</v>
      </c>
      <c r="EL203" s="139" t="str">
        <f t="shared" si="470"/>
        <v>AOC 400G</v>
      </c>
      <c r="EM203" s="210">
        <f t="shared" si="515"/>
        <v>0</v>
      </c>
      <c r="EN203" s="210">
        <f t="shared" si="516"/>
        <v>0</v>
      </c>
      <c r="EO203" s="210">
        <f t="shared" si="517"/>
        <v>0</v>
      </c>
      <c r="EP203" s="210">
        <f t="shared" si="518"/>
        <v>0</v>
      </c>
      <c r="EQ203" s="210">
        <f t="shared" si="519"/>
        <v>0</v>
      </c>
      <c r="ER203" s="210">
        <f t="shared" si="520"/>
        <v>0</v>
      </c>
      <c r="ES203" s="210">
        <f t="shared" si="521"/>
        <v>0</v>
      </c>
      <c r="ET203" s="210">
        <f t="shared" si="522"/>
        <v>0</v>
      </c>
      <c r="EU203" s="210">
        <f t="shared" si="523"/>
        <v>0</v>
      </c>
      <c r="EV203" s="210">
        <f t="shared" si="524"/>
        <v>0</v>
      </c>
      <c r="EW203" s="210">
        <f t="shared" si="525"/>
        <v>0</v>
      </c>
      <c r="EY203" s="139" t="str">
        <f t="shared" si="526"/>
        <v>AOC 400G</v>
      </c>
      <c r="EZ203" s="210">
        <f t="shared" si="475"/>
        <v>0</v>
      </c>
      <c r="FA203" s="210">
        <f t="shared" si="476"/>
        <v>30994</v>
      </c>
      <c r="FB203" s="210">
        <f t="shared" si="477"/>
        <v>0</v>
      </c>
      <c r="FC203" s="210">
        <f t="shared" si="478"/>
        <v>0</v>
      </c>
      <c r="FD203" s="210">
        <f t="shared" si="479"/>
        <v>0</v>
      </c>
      <c r="FE203" s="210">
        <f t="shared" si="480"/>
        <v>0</v>
      </c>
      <c r="FF203" s="210">
        <f t="shared" si="481"/>
        <v>0</v>
      </c>
      <c r="FG203" s="210">
        <f t="shared" si="482"/>
        <v>0</v>
      </c>
      <c r="FH203" s="210">
        <f t="shared" si="483"/>
        <v>0</v>
      </c>
      <c r="FI203" s="210">
        <f t="shared" si="484"/>
        <v>0</v>
      </c>
      <c r="FJ203" s="210">
        <f t="shared" si="485"/>
        <v>0</v>
      </c>
      <c r="FL203" s="139" t="str">
        <f t="shared" si="471"/>
        <v>AOC 400G</v>
      </c>
      <c r="FM203" s="233">
        <f t="shared" si="527"/>
        <v>0</v>
      </c>
      <c r="FN203" s="233">
        <f t="shared" si="528"/>
        <v>0</v>
      </c>
      <c r="FO203" s="233">
        <f t="shared" si="529"/>
        <v>0</v>
      </c>
      <c r="FP203" s="233">
        <f t="shared" si="530"/>
        <v>0</v>
      </c>
      <c r="FQ203" s="233">
        <f t="shared" si="531"/>
        <v>0</v>
      </c>
      <c r="FR203" s="233">
        <f t="shared" si="532"/>
        <v>0</v>
      </c>
      <c r="FS203" s="233">
        <f t="shared" si="533"/>
        <v>0</v>
      </c>
      <c r="FT203" s="233">
        <f t="shared" si="534"/>
        <v>0</v>
      </c>
      <c r="FU203" s="233">
        <f t="shared" si="535"/>
        <v>0</v>
      </c>
      <c r="FV203" s="233">
        <f t="shared" si="536"/>
        <v>0</v>
      </c>
      <c r="FW203" s="233">
        <f t="shared" si="537"/>
        <v>0</v>
      </c>
      <c r="FY203" s="139" t="str">
        <f t="shared" si="472"/>
        <v>AOC 400G</v>
      </c>
      <c r="FZ203" s="233">
        <f t="shared" si="538"/>
        <v>0</v>
      </c>
      <c r="GA203" s="233">
        <f t="shared" si="539"/>
        <v>3.0994000000000001E-2</v>
      </c>
      <c r="GB203" s="233">
        <f t="shared" si="540"/>
        <v>0</v>
      </c>
      <c r="GC203" s="233">
        <f t="shared" si="541"/>
        <v>0</v>
      </c>
      <c r="GD203" s="233">
        <f t="shared" si="542"/>
        <v>0</v>
      </c>
      <c r="GE203" s="233">
        <f t="shared" si="543"/>
        <v>0</v>
      </c>
      <c r="GF203" s="233">
        <f t="shared" si="544"/>
        <v>0</v>
      </c>
      <c r="GG203" s="233">
        <f t="shared" si="545"/>
        <v>0</v>
      </c>
      <c r="GH203" s="233">
        <f t="shared" si="546"/>
        <v>0</v>
      </c>
      <c r="GI203" s="233">
        <f t="shared" si="547"/>
        <v>0</v>
      </c>
      <c r="GJ203" s="233">
        <f t="shared" si="548"/>
        <v>0</v>
      </c>
      <c r="GL203" s="139" t="str">
        <f t="shared" si="473"/>
        <v>AOC 400G</v>
      </c>
      <c r="GM203" s="310">
        <f t="shared" si="549"/>
        <v>0</v>
      </c>
      <c r="GN203" s="310">
        <f t="shared" si="550"/>
        <v>0</v>
      </c>
      <c r="GO203" s="310">
        <f t="shared" si="551"/>
        <v>0</v>
      </c>
      <c r="GP203" s="310">
        <f t="shared" si="552"/>
        <v>0</v>
      </c>
      <c r="GQ203" s="310">
        <f t="shared" si="553"/>
        <v>0</v>
      </c>
      <c r="GR203" s="310">
        <f t="shared" si="554"/>
        <v>0</v>
      </c>
      <c r="GS203" s="310">
        <f t="shared" si="555"/>
        <v>0</v>
      </c>
      <c r="GT203" s="310">
        <f t="shared" si="556"/>
        <v>0</v>
      </c>
      <c r="GU203" s="310">
        <f t="shared" si="557"/>
        <v>0</v>
      </c>
      <c r="GV203" s="310">
        <f t="shared" si="558"/>
        <v>0</v>
      </c>
      <c r="GW203" s="310">
        <f t="shared" si="559"/>
        <v>0</v>
      </c>
      <c r="GY203" s="139" t="str">
        <f t="shared" si="560"/>
        <v>AOC 400G</v>
      </c>
      <c r="GZ203" s="310" t="str">
        <f>IF(EZ203=0,"",($HE$5*10^-6*'AOC-LPO-CPO'!P238*'Lenses &amp; detectors'!EZ203))</f>
        <v/>
      </c>
      <c r="HA203" s="310">
        <f>IF(FA203=0,"",($HE$5*10^-6*'AOC-LPO-CPO'!Q238*'Lenses &amp; detectors'!FA203))</f>
        <v>1.8129</v>
      </c>
      <c r="HB203" s="310" t="str">
        <f>IF(FB203=0,"",($HE$5*10^-6*'AOC-LPO-CPO'!R238*'Lenses &amp; detectors'!FB203))</f>
        <v/>
      </c>
      <c r="HC203" s="310" t="str">
        <f>IF(FC203=0,"",($HE$5*10^-6*'AOC-LPO-CPO'!S238*'Lenses &amp; detectors'!FC203))</f>
        <v/>
      </c>
      <c r="HD203" s="310" t="str">
        <f>IF(FD203=0,"",($HE$5*10^-6*'AOC-LPO-CPO'!T238*'Lenses &amp; detectors'!FD203))</f>
        <v/>
      </c>
      <c r="HE203" s="310" t="str">
        <f>IF(FE203=0,"",($HE$5*10^-6*'AOC-LPO-CPO'!U238*'Lenses &amp; detectors'!FE203))</f>
        <v/>
      </c>
      <c r="HF203" s="310" t="str">
        <f>IF(FF203=0,"",($HE$5*10^-6*'AOC-LPO-CPO'!V238*'Lenses &amp; detectors'!FF203))</f>
        <v/>
      </c>
      <c r="HG203" s="310" t="str">
        <f>IF(FG203=0,"",($HE$5*10^-6*'AOC-LPO-CPO'!W238*'Lenses &amp; detectors'!FG203))</f>
        <v/>
      </c>
      <c r="HH203" s="310" t="str">
        <f>IF(FH203=0,"",($HE$5*10^-6*'AOC-LPO-CPO'!X238*'Lenses &amp; detectors'!FH203))</f>
        <v/>
      </c>
      <c r="HI203" s="310" t="str">
        <f>IF(FI203=0,"",($HE$5*10^-6*'AOC-LPO-CPO'!Y238*'Lenses &amp; detectors'!FI203))</f>
        <v/>
      </c>
      <c r="HJ203" s="310" t="str">
        <f>IF(FJ203=0,"",($HE$5*10^-6*'AOC-LPO-CPO'!Z238*'Lenses &amp; detectors'!FJ203))</f>
        <v/>
      </c>
      <c r="HL203" s="139" t="str">
        <f t="shared" si="561"/>
        <v>AOC 400G</v>
      </c>
      <c r="HM203" s="233" t="str">
        <f t="shared" si="562"/>
        <v/>
      </c>
      <c r="HN203" s="233" t="str">
        <f t="shared" si="563"/>
        <v/>
      </c>
      <c r="HO203" s="233" t="str">
        <f t="shared" si="564"/>
        <v/>
      </c>
      <c r="HP203" s="233" t="str">
        <f t="shared" si="565"/>
        <v/>
      </c>
      <c r="HQ203" s="233" t="str">
        <f t="shared" si="566"/>
        <v/>
      </c>
      <c r="HR203" s="233" t="str">
        <f t="shared" si="567"/>
        <v/>
      </c>
      <c r="HS203" s="233" t="str">
        <f t="shared" si="568"/>
        <v/>
      </c>
      <c r="HT203" s="233" t="str">
        <f t="shared" si="569"/>
        <v/>
      </c>
      <c r="HU203" s="233" t="str">
        <f t="shared" si="570"/>
        <v/>
      </c>
      <c r="HV203" s="233" t="str">
        <f t="shared" si="571"/>
        <v/>
      </c>
      <c r="HW203" s="233" t="str">
        <f t="shared" si="572"/>
        <v/>
      </c>
      <c r="HY203" s="139" t="str">
        <f t="shared" si="573"/>
        <v>AOC 400G</v>
      </c>
      <c r="HZ203" s="233" t="str">
        <f t="shared" si="574"/>
        <v/>
      </c>
      <c r="IA203" s="233">
        <f t="shared" si="575"/>
        <v>0.5</v>
      </c>
      <c r="IB203" s="233" t="str">
        <f t="shared" si="576"/>
        <v/>
      </c>
      <c r="IC203" s="233" t="str">
        <f t="shared" si="577"/>
        <v/>
      </c>
      <c r="ID203" s="233" t="str">
        <f t="shared" si="578"/>
        <v/>
      </c>
      <c r="IE203" s="233" t="str">
        <f t="shared" si="579"/>
        <v/>
      </c>
      <c r="IF203" s="233" t="str">
        <f t="shared" si="580"/>
        <v/>
      </c>
      <c r="IG203" s="233" t="str">
        <f t="shared" si="581"/>
        <v/>
      </c>
      <c r="IH203" s="233" t="str">
        <f t="shared" si="582"/>
        <v/>
      </c>
      <c r="II203" s="233" t="str">
        <f t="shared" si="583"/>
        <v/>
      </c>
      <c r="IJ203" s="233" t="str">
        <f t="shared" si="584"/>
        <v/>
      </c>
      <c r="IL203" s="139" t="str">
        <f t="shared" si="585"/>
        <v>AOC 400G</v>
      </c>
      <c r="IM203" s="233" t="str">
        <f t="shared" si="586"/>
        <v/>
      </c>
      <c r="IN203" s="233" t="str">
        <f t="shared" si="587"/>
        <v/>
      </c>
      <c r="IO203" s="233" t="str">
        <f t="shared" si="588"/>
        <v/>
      </c>
      <c r="IP203" s="233" t="str">
        <f t="shared" si="589"/>
        <v/>
      </c>
      <c r="IQ203" s="233" t="str">
        <f t="shared" si="590"/>
        <v/>
      </c>
      <c r="IR203" s="233" t="str">
        <f t="shared" si="591"/>
        <v/>
      </c>
      <c r="IS203" s="233" t="str">
        <f t="shared" si="592"/>
        <v/>
      </c>
      <c r="IT203" s="233" t="str">
        <f t="shared" si="593"/>
        <v/>
      </c>
      <c r="IU203" s="233" t="str">
        <f t="shared" si="594"/>
        <v/>
      </c>
      <c r="IV203" s="233" t="str">
        <f t="shared" si="595"/>
        <v/>
      </c>
      <c r="IW203" s="233" t="str">
        <f t="shared" si="596"/>
        <v/>
      </c>
      <c r="IY203" s="139" t="str">
        <f t="shared" si="486"/>
        <v>AOC 400G</v>
      </c>
      <c r="IZ203" s="233" t="str">
        <f t="shared" si="597"/>
        <v/>
      </c>
      <c r="JA203" s="233">
        <f t="shared" si="598"/>
        <v>58.491966187003939</v>
      </c>
      <c r="JB203" s="233" t="str">
        <f t="shared" si="599"/>
        <v/>
      </c>
      <c r="JC203" s="233" t="str">
        <f t="shared" si="600"/>
        <v/>
      </c>
      <c r="JD203" s="233" t="str">
        <f t="shared" si="601"/>
        <v/>
      </c>
      <c r="JE203" s="233" t="str">
        <f t="shared" si="602"/>
        <v/>
      </c>
      <c r="JF203" s="233" t="str">
        <f t="shared" si="603"/>
        <v/>
      </c>
      <c r="JG203" s="233" t="str">
        <f t="shared" si="604"/>
        <v/>
      </c>
      <c r="JH203" s="233" t="str">
        <f t="shared" si="605"/>
        <v/>
      </c>
      <c r="JI203" s="233" t="str">
        <f t="shared" si="606"/>
        <v/>
      </c>
      <c r="JJ203" s="233" t="str">
        <f t="shared" si="607"/>
        <v/>
      </c>
    </row>
    <row r="204" spans="1:270">
      <c r="A204" s="218" t="s">
        <v>69</v>
      </c>
      <c r="B204" s="139" t="str">
        <f>'DML EML split'!B204</f>
        <v>AOC 400G breakout</v>
      </c>
      <c r="C204" s="210">
        <f>'AOC-LPO-CPO'!C97</f>
        <v>0</v>
      </c>
      <c r="D204" s="210">
        <f>'AOC-LPO-CPO'!D97</f>
        <v>0</v>
      </c>
      <c r="E204" s="210">
        <f>'AOC-LPO-CPO'!E97</f>
        <v>0</v>
      </c>
      <c r="F204" s="210">
        <f>'AOC-LPO-CPO'!F97</f>
        <v>0</v>
      </c>
      <c r="G204" s="210">
        <f>'AOC-LPO-CPO'!G97</f>
        <v>0</v>
      </c>
      <c r="H204" s="210">
        <f>'AOC-LPO-CPO'!H97</f>
        <v>0</v>
      </c>
      <c r="I204" s="210">
        <f>'AOC-LPO-CPO'!I97</f>
        <v>0</v>
      </c>
      <c r="J204" s="210">
        <f>'AOC-LPO-CPO'!J97</f>
        <v>0</v>
      </c>
      <c r="K204" s="210">
        <f>'AOC-LPO-CPO'!K97</f>
        <v>0</v>
      </c>
      <c r="L204" s="210">
        <f>'AOC-LPO-CPO'!L97</f>
        <v>0</v>
      </c>
      <c r="M204" s="210">
        <f>'AOC-LPO-CPO'!M97</f>
        <v>0</v>
      </c>
      <c r="O204" s="139" t="str">
        <f t="shared" si="487"/>
        <v>AOC 400G breakout</v>
      </c>
      <c r="P204" s="210">
        <f>'AOC-LPO-CPO'!C132</f>
        <v>0</v>
      </c>
      <c r="Q204" s="210">
        <f>'AOC-LPO-CPO'!D132</f>
        <v>0</v>
      </c>
      <c r="R204" s="210">
        <f>'AOC-LPO-CPO'!E132</f>
        <v>0</v>
      </c>
      <c r="S204" s="210">
        <f>'AOC-LPO-CPO'!F132</f>
        <v>0</v>
      </c>
      <c r="T204" s="210">
        <f>'AOC-LPO-CPO'!G132</f>
        <v>0</v>
      </c>
      <c r="U204" s="210">
        <f>'AOC-LPO-CPO'!H132</f>
        <v>0</v>
      </c>
      <c r="V204" s="210">
        <f>'AOC-LPO-CPO'!I132</f>
        <v>0</v>
      </c>
      <c r="W204" s="210">
        <f>'AOC-LPO-CPO'!J132</f>
        <v>0</v>
      </c>
      <c r="X204" s="210">
        <f>'AOC-LPO-CPO'!K132</f>
        <v>0</v>
      </c>
      <c r="Y204" s="210">
        <f>'AOC-LPO-CPO'!L132</f>
        <v>0</v>
      </c>
      <c r="Z204" s="210">
        <f>'AOC-LPO-CPO'!M132</f>
        <v>0</v>
      </c>
      <c r="AB204" s="139" t="str">
        <f t="shared" si="488"/>
        <v>AOC 400G breakout</v>
      </c>
      <c r="AC204" s="210">
        <f>'AOC-LPO-CPO'!C62</f>
        <v>0</v>
      </c>
      <c r="AD204" s="210">
        <f>'AOC-LPO-CPO'!D62</f>
        <v>0</v>
      </c>
      <c r="AE204" s="210">
        <f>'AOC-LPO-CPO'!E62</f>
        <v>0</v>
      </c>
      <c r="AF204" s="210">
        <f>'AOC-LPO-CPO'!F62</f>
        <v>0</v>
      </c>
      <c r="AG204" s="210">
        <f>'AOC-LPO-CPO'!G62</f>
        <v>0</v>
      </c>
      <c r="AH204" s="210">
        <f>'AOC-LPO-CPO'!H62</f>
        <v>0</v>
      </c>
      <c r="AI204" s="210">
        <f>'AOC-LPO-CPO'!I62</f>
        <v>0</v>
      </c>
      <c r="AJ204" s="210">
        <f>'AOC-LPO-CPO'!J62</f>
        <v>0</v>
      </c>
      <c r="AK204" s="210">
        <f>'AOC-LPO-CPO'!K62</f>
        <v>0</v>
      </c>
      <c r="AL204" s="210">
        <f>'AOC-LPO-CPO'!L62</f>
        <v>0</v>
      </c>
      <c r="AM204" s="210">
        <f>'AOC-LPO-CPO'!M62</f>
        <v>0</v>
      </c>
      <c r="AO204" s="139" t="str">
        <f t="shared" si="489"/>
        <v>AOC 400G breakout</v>
      </c>
      <c r="AP204" s="210">
        <f>'AOC-LPO-CPO'!C167</f>
        <v>0</v>
      </c>
      <c r="AQ204" s="210">
        <f>'AOC-LPO-CPO'!D167</f>
        <v>0</v>
      </c>
      <c r="AR204" s="210">
        <f>'AOC-LPO-CPO'!E167</f>
        <v>0</v>
      </c>
      <c r="AS204" s="210">
        <f>'AOC-LPO-CPO'!F167</f>
        <v>0</v>
      </c>
      <c r="AT204" s="210">
        <f>'AOC-LPO-CPO'!G167</f>
        <v>0</v>
      </c>
      <c r="AU204" s="210">
        <f>'AOC-LPO-CPO'!H167</f>
        <v>0</v>
      </c>
      <c r="AV204" s="210">
        <f>'AOC-LPO-CPO'!I167</f>
        <v>0</v>
      </c>
      <c r="AW204" s="210">
        <f>'AOC-LPO-CPO'!J167</f>
        <v>0</v>
      </c>
      <c r="AX204" s="210">
        <f>'AOC-LPO-CPO'!K167</f>
        <v>0</v>
      </c>
      <c r="AY204" s="210">
        <f>'AOC-LPO-CPO'!L167</f>
        <v>0</v>
      </c>
      <c r="AZ204" s="210">
        <f>'AOC-LPO-CPO'!M167</f>
        <v>0</v>
      </c>
      <c r="BB204" s="139" t="str">
        <f t="shared" si="490"/>
        <v>AOC 400G breakout</v>
      </c>
      <c r="BC204" s="210">
        <f>'AOC-LPO-CPO'!C202</f>
        <v>0</v>
      </c>
      <c r="BD204" s="210">
        <f>'AOC-LPO-CPO'!D202</f>
        <v>0</v>
      </c>
      <c r="BE204" s="210">
        <f>'AOC-LPO-CPO'!E202</f>
        <v>0</v>
      </c>
      <c r="BF204" s="210">
        <f>'AOC-LPO-CPO'!F202</f>
        <v>0</v>
      </c>
      <c r="BG204" s="210">
        <f>'AOC-LPO-CPO'!G202</f>
        <v>0</v>
      </c>
      <c r="BH204" s="210">
        <f>'AOC-LPO-CPO'!H202</f>
        <v>0</v>
      </c>
      <c r="BI204" s="210">
        <f>'AOC-LPO-CPO'!I202</f>
        <v>0</v>
      </c>
      <c r="BJ204" s="210">
        <f>'AOC-LPO-CPO'!J202</f>
        <v>0</v>
      </c>
      <c r="BK204" s="210">
        <f>'AOC-LPO-CPO'!K202</f>
        <v>0</v>
      </c>
      <c r="BL204" s="210">
        <f>'AOC-LPO-CPO'!L202</f>
        <v>0</v>
      </c>
      <c r="BM204" s="210">
        <f>'AOC-LPO-CPO'!M202</f>
        <v>0</v>
      </c>
      <c r="BO204" s="139" t="str">
        <f t="shared" si="491"/>
        <v>AOC 400G breakout</v>
      </c>
      <c r="BP204" s="272"/>
      <c r="BQ204" s="272"/>
      <c r="BR204" s="272"/>
      <c r="BS204" s="272"/>
      <c r="BT204" s="272"/>
      <c r="BU204" s="272"/>
      <c r="BV204" s="272"/>
      <c r="BW204" s="272"/>
      <c r="BX204" s="272"/>
      <c r="BY204" s="272"/>
      <c r="BZ204" s="272"/>
      <c r="CB204" s="139" t="str">
        <f t="shared" si="492"/>
        <v>AOC 400G breakout</v>
      </c>
      <c r="CC204" s="272"/>
      <c r="CD204" s="272"/>
      <c r="CE204" s="272"/>
      <c r="CF204" s="272"/>
      <c r="CG204" s="272"/>
      <c r="CH204" s="272"/>
      <c r="CI204" s="272"/>
      <c r="CJ204" s="272"/>
      <c r="CK204" s="272"/>
      <c r="CL204" s="272"/>
      <c r="CM204" s="272"/>
      <c r="CN204" s="214"/>
      <c r="CP204" s="270"/>
      <c r="CQ204" s="270"/>
      <c r="CR204" s="301"/>
      <c r="CS204" s="295"/>
      <c r="CT204" s="270"/>
      <c r="CU204" s="301"/>
      <c r="CV204" s="293">
        <v>0</v>
      </c>
      <c r="CW204" s="293">
        <v>2</v>
      </c>
      <c r="CX204" s="279">
        <v>1</v>
      </c>
      <c r="CY204" s="284"/>
      <c r="CZ204" s="270"/>
      <c r="DA204" s="278"/>
      <c r="DB204" s="285">
        <v>2</v>
      </c>
      <c r="DC204" s="265">
        <v>0</v>
      </c>
      <c r="DD204" s="300">
        <v>1</v>
      </c>
      <c r="DE204" s="295"/>
      <c r="DF204" s="270"/>
      <c r="DG204" s="278"/>
      <c r="DH204" s="284"/>
      <c r="DI204" s="270"/>
      <c r="DJ204" s="270"/>
      <c r="DL204" s="139" t="str">
        <f t="shared" si="468"/>
        <v>AOC 400G breakout</v>
      </c>
      <c r="DM204" s="210">
        <f t="shared" si="493"/>
        <v>0</v>
      </c>
      <c r="DN204" s="210">
        <f t="shared" si="494"/>
        <v>0</v>
      </c>
      <c r="DO204" s="210">
        <f t="shared" si="495"/>
        <v>0</v>
      </c>
      <c r="DP204" s="210">
        <f t="shared" si="496"/>
        <v>0</v>
      </c>
      <c r="DQ204" s="210">
        <f t="shared" si="497"/>
        <v>0</v>
      </c>
      <c r="DR204" s="210">
        <f t="shared" si="498"/>
        <v>0</v>
      </c>
      <c r="DS204" s="210">
        <f t="shared" si="499"/>
        <v>0</v>
      </c>
      <c r="DT204" s="210">
        <f t="shared" si="500"/>
        <v>0</v>
      </c>
      <c r="DU204" s="210">
        <f t="shared" si="501"/>
        <v>0</v>
      </c>
      <c r="DV204" s="210">
        <f t="shared" si="502"/>
        <v>0</v>
      </c>
      <c r="DW204" s="210">
        <f t="shared" si="503"/>
        <v>0</v>
      </c>
      <c r="DY204" s="139" t="str">
        <f t="shared" si="469"/>
        <v>AOC 400G breakout</v>
      </c>
      <c r="DZ204" s="210">
        <f t="shared" si="504"/>
        <v>0</v>
      </c>
      <c r="EA204" s="210">
        <f t="shared" si="505"/>
        <v>0</v>
      </c>
      <c r="EB204" s="210">
        <f t="shared" si="506"/>
        <v>0</v>
      </c>
      <c r="EC204" s="210">
        <f t="shared" si="507"/>
        <v>0</v>
      </c>
      <c r="ED204" s="210">
        <f t="shared" si="508"/>
        <v>0</v>
      </c>
      <c r="EE204" s="210">
        <f t="shared" si="509"/>
        <v>0</v>
      </c>
      <c r="EF204" s="210">
        <f t="shared" si="510"/>
        <v>0</v>
      </c>
      <c r="EG204" s="210">
        <f t="shared" si="511"/>
        <v>0</v>
      </c>
      <c r="EH204" s="210">
        <f t="shared" si="512"/>
        <v>0</v>
      </c>
      <c r="EI204" s="210">
        <f t="shared" si="513"/>
        <v>0</v>
      </c>
      <c r="EJ204" s="210">
        <f t="shared" si="514"/>
        <v>0</v>
      </c>
      <c r="EL204" s="139" t="str">
        <f t="shared" si="470"/>
        <v>AOC 400G breakout</v>
      </c>
      <c r="EM204" s="210">
        <f t="shared" si="515"/>
        <v>0</v>
      </c>
      <c r="EN204" s="210">
        <f t="shared" si="516"/>
        <v>0</v>
      </c>
      <c r="EO204" s="210">
        <f t="shared" si="517"/>
        <v>0</v>
      </c>
      <c r="EP204" s="210">
        <f t="shared" si="518"/>
        <v>0</v>
      </c>
      <c r="EQ204" s="210">
        <f t="shared" si="519"/>
        <v>0</v>
      </c>
      <c r="ER204" s="210">
        <f t="shared" si="520"/>
        <v>0</v>
      </c>
      <c r="ES204" s="210">
        <f t="shared" si="521"/>
        <v>0</v>
      </c>
      <c r="ET204" s="210">
        <f t="shared" si="522"/>
        <v>0</v>
      </c>
      <c r="EU204" s="210">
        <f t="shared" si="523"/>
        <v>0</v>
      </c>
      <c r="EV204" s="210">
        <f t="shared" si="524"/>
        <v>0</v>
      </c>
      <c r="EW204" s="210">
        <f t="shared" si="525"/>
        <v>0</v>
      </c>
      <c r="EY204" s="139" t="str">
        <f t="shared" si="526"/>
        <v>AOC 400G breakout</v>
      </c>
      <c r="EZ204" s="210">
        <f t="shared" si="475"/>
        <v>0</v>
      </c>
      <c r="FA204" s="210">
        <f t="shared" si="476"/>
        <v>0</v>
      </c>
      <c r="FB204" s="210">
        <f t="shared" si="477"/>
        <v>0</v>
      </c>
      <c r="FC204" s="210">
        <f t="shared" si="478"/>
        <v>0</v>
      </c>
      <c r="FD204" s="210">
        <f t="shared" si="479"/>
        <v>0</v>
      </c>
      <c r="FE204" s="210">
        <f t="shared" si="480"/>
        <v>0</v>
      </c>
      <c r="FF204" s="210">
        <f t="shared" si="481"/>
        <v>0</v>
      </c>
      <c r="FG204" s="210">
        <f t="shared" si="482"/>
        <v>0</v>
      </c>
      <c r="FH204" s="210">
        <f t="shared" si="483"/>
        <v>0</v>
      </c>
      <c r="FI204" s="210">
        <f t="shared" si="484"/>
        <v>0</v>
      </c>
      <c r="FJ204" s="210">
        <f t="shared" si="485"/>
        <v>0</v>
      </c>
      <c r="FL204" s="139" t="str">
        <f t="shared" si="471"/>
        <v>AOC 400G breakout</v>
      </c>
      <c r="FM204" s="233">
        <f t="shared" si="527"/>
        <v>0</v>
      </c>
      <c r="FN204" s="233">
        <f t="shared" si="528"/>
        <v>0</v>
      </c>
      <c r="FO204" s="233">
        <f t="shared" si="529"/>
        <v>0</v>
      </c>
      <c r="FP204" s="233">
        <f t="shared" si="530"/>
        <v>0</v>
      </c>
      <c r="FQ204" s="233">
        <f t="shared" si="531"/>
        <v>0</v>
      </c>
      <c r="FR204" s="233">
        <f t="shared" si="532"/>
        <v>0</v>
      </c>
      <c r="FS204" s="233">
        <f t="shared" si="533"/>
        <v>0</v>
      </c>
      <c r="FT204" s="233">
        <f t="shared" si="534"/>
        <v>0</v>
      </c>
      <c r="FU204" s="233">
        <f t="shared" si="535"/>
        <v>0</v>
      </c>
      <c r="FV204" s="233">
        <f t="shared" si="536"/>
        <v>0</v>
      </c>
      <c r="FW204" s="233">
        <f t="shared" si="537"/>
        <v>0</v>
      </c>
      <c r="FY204" s="139" t="str">
        <f t="shared" si="472"/>
        <v>AOC 400G breakout</v>
      </c>
      <c r="FZ204" s="233">
        <f t="shared" si="538"/>
        <v>0</v>
      </c>
      <c r="GA204" s="233">
        <f t="shared" si="539"/>
        <v>0</v>
      </c>
      <c r="GB204" s="233">
        <f t="shared" si="540"/>
        <v>0</v>
      </c>
      <c r="GC204" s="233">
        <f t="shared" si="541"/>
        <v>0</v>
      </c>
      <c r="GD204" s="233">
        <f t="shared" si="542"/>
        <v>0</v>
      </c>
      <c r="GE204" s="233">
        <f t="shared" si="543"/>
        <v>0</v>
      </c>
      <c r="GF204" s="233">
        <f t="shared" si="544"/>
        <v>0</v>
      </c>
      <c r="GG204" s="233">
        <f t="shared" si="545"/>
        <v>0</v>
      </c>
      <c r="GH204" s="233">
        <f t="shared" si="546"/>
        <v>0</v>
      </c>
      <c r="GI204" s="233">
        <f t="shared" si="547"/>
        <v>0</v>
      </c>
      <c r="GJ204" s="233">
        <f t="shared" si="548"/>
        <v>0</v>
      </c>
      <c r="GL204" s="139" t="str">
        <f t="shared" si="473"/>
        <v>AOC 400G breakout</v>
      </c>
      <c r="GM204" s="310">
        <f t="shared" si="549"/>
        <v>0</v>
      </c>
      <c r="GN204" s="310">
        <f t="shared" si="550"/>
        <v>0</v>
      </c>
      <c r="GO204" s="310">
        <f t="shared" si="551"/>
        <v>0</v>
      </c>
      <c r="GP204" s="310">
        <f t="shared" si="552"/>
        <v>0</v>
      </c>
      <c r="GQ204" s="310">
        <f t="shared" si="553"/>
        <v>0</v>
      </c>
      <c r="GR204" s="310">
        <f t="shared" si="554"/>
        <v>0</v>
      </c>
      <c r="GS204" s="310">
        <f t="shared" si="555"/>
        <v>0</v>
      </c>
      <c r="GT204" s="310">
        <f t="shared" si="556"/>
        <v>0</v>
      </c>
      <c r="GU204" s="310">
        <f t="shared" si="557"/>
        <v>0</v>
      </c>
      <c r="GV204" s="310">
        <f t="shared" si="558"/>
        <v>0</v>
      </c>
      <c r="GW204" s="310">
        <f t="shared" si="559"/>
        <v>0</v>
      </c>
      <c r="GY204" s="139" t="str">
        <f t="shared" si="560"/>
        <v>AOC 400G breakout</v>
      </c>
      <c r="GZ204" s="310" t="str">
        <f>IF(EZ204=0,"",($HE$5*10^-6*'AOC-LPO-CPO'!P239*'Lenses &amp; detectors'!EZ204))</f>
        <v/>
      </c>
      <c r="HA204" s="310" t="str">
        <f>IF(FA204=0,"",($HE$5*10^-6*'AOC-LPO-CPO'!Q239*'Lenses &amp; detectors'!FA204))</f>
        <v/>
      </c>
      <c r="HB204" s="310" t="str">
        <f>IF(FB204=0,"",($HE$5*10^-6*'AOC-LPO-CPO'!R239*'Lenses &amp; detectors'!FB204))</f>
        <v/>
      </c>
      <c r="HC204" s="310" t="str">
        <f>IF(FC204=0,"",($HE$5*10^-6*'AOC-LPO-CPO'!S239*'Lenses &amp; detectors'!FC204))</f>
        <v/>
      </c>
      <c r="HD204" s="310" t="str">
        <f>IF(FD204=0,"",($HE$5*10^-6*'AOC-LPO-CPO'!T239*'Lenses &amp; detectors'!FD204))</f>
        <v/>
      </c>
      <c r="HE204" s="310" t="str">
        <f>IF(FE204=0,"",($HE$5*10^-6*'AOC-LPO-CPO'!U239*'Lenses &amp; detectors'!FE204))</f>
        <v/>
      </c>
      <c r="HF204" s="310" t="str">
        <f>IF(FF204=0,"",($HE$5*10^-6*'AOC-LPO-CPO'!V239*'Lenses &amp; detectors'!FF204))</f>
        <v/>
      </c>
      <c r="HG204" s="310" t="str">
        <f>IF(FG204=0,"",($HE$5*10^-6*'AOC-LPO-CPO'!W239*'Lenses &amp; detectors'!FG204))</f>
        <v/>
      </c>
      <c r="HH204" s="310" t="str">
        <f>IF(FH204=0,"",($HE$5*10^-6*'AOC-LPO-CPO'!X239*'Lenses &amp; detectors'!FH204))</f>
        <v/>
      </c>
      <c r="HI204" s="310" t="str">
        <f>IF(FI204=0,"",($HE$5*10^-6*'AOC-LPO-CPO'!Y239*'Lenses &amp; detectors'!FI204))</f>
        <v/>
      </c>
      <c r="HJ204" s="310" t="str">
        <f>IF(FJ204=0,"",($HE$5*10^-6*'AOC-LPO-CPO'!Z239*'Lenses &amp; detectors'!FJ204))</f>
        <v/>
      </c>
      <c r="HL204" s="139" t="str">
        <f t="shared" si="561"/>
        <v>AOC 400G breakout</v>
      </c>
      <c r="HM204" s="233" t="str">
        <f t="shared" si="562"/>
        <v/>
      </c>
      <c r="HN204" s="233" t="str">
        <f t="shared" si="563"/>
        <v/>
      </c>
      <c r="HO204" s="233" t="str">
        <f t="shared" si="564"/>
        <v/>
      </c>
      <c r="HP204" s="233" t="str">
        <f t="shared" si="565"/>
        <v/>
      </c>
      <c r="HQ204" s="233" t="str">
        <f t="shared" si="566"/>
        <v/>
      </c>
      <c r="HR204" s="233" t="str">
        <f t="shared" si="567"/>
        <v/>
      </c>
      <c r="HS204" s="233" t="str">
        <f t="shared" si="568"/>
        <v/>
      </c>
      <c r="HT204" s="233" t="str">
        <f t="shared" si="569"/>
        <v/>
      </c>
      <c r="HU204" s="233" t="str">
        <f t="shared" si="570"/>
        <v/>
      </c>
      <c r="HV204" s="233" t="str">
        <f t="shared" si="571"/>
        <v/>
      </c>
      <c r="HW204" s="233" t="str">
        <f t="shared" si="572"/>
        <v/>
      </c>
      <c r="HY204" s="139" t="str">
        <f t="shared" si="573"/>
        <v>AOC 400G breakout</v>
      </c>
      <c r="HZ204" s="233" t="str">
        <f t="shared" si="574"/>
        <v/>
      </c>
      <c r="IA204" s="233" t="str">
        <f t="shared" si="575"/>
        <v/>
      </c>
      <c r="IB204" s="233" t="str">
        <f t="shared" si="576"/>
        <v/>
      </c>
      <c r="IC204" s="233" t="str">
        <f t="shared" si="577"/>
        <v/>
      </c>
      <c r="ID204" s="233" t="str">
        <f t="shared" si="578"/>
        <v/>
      </c>
      <c r="IE204" s="233" t="str">
        <f t="shared" si="579"/>
        <v/>
      </c>
      <c r="IF204" s="233" t="str">
        <f t="shared" si="580"/>
        <v/>
      </c>
      <c r="IG204" s="233" t="str">
        <f t="shared" si="581"/>
        <v/>
      </c>
      <c r="IH204" s="233" t="str">
        <f t="shared" si="582"/>
        <v/>
      </c>
      <c r="II204" s="233" t="str">
        <f t="shared" si="583"/>
        <v/>
      </c>
      <c r="IJ204" s="233" t="str">
        <f t="shared" si="584"/>
        <v/>
      </c>
      <c r="IL204" s="139" t="str">
        <f t="shared" si="585"/>
        <v>AOC 400G breakout</v>
      </c>
      <c r="IM204" s="233" t="str">
        <f t="shared" si="586"/>
        <v/>
      </c>
      <c r="IN204" s="233" t="str">
        <f t="shared" si="587"/>
        <v/>
      </c>
      <c r="IO204" s="233" t="str">
        <f t="shared" si="588"/>
        <v/>
      </c>
      <c r="IP204" s="233" t="str">
        <f t="shared" si="589"/>
        <v/>
      </c>
      <c r="IQ204" s="233" t="str">
        <f t="shared" si="590"/>
        <v/>
      </c>
      <c r="IR204" s="233" t="str">
        <f t="shared" si="591"/>
        <v/>
      </c>
      <c r="IS204" s="233" t="str">
        <f t="shared" si="592"/>
        <v/>
      </c>
      <c r="IT204" s="233" t="str">
        <f t="shared" si="593"/>
        <v/>
      </c>
      <c r="IU204" s="233" t="str">
        <f t="shared" si="594"/>
        <v/>
      </c>
      <c r="IV204" s="233" t="str">
        <f t="shared" si="595"/>
        <v/>
      </c>
      <c r="IW204" s="233" t="str">
        <f t="shared" si="596"/>
        <v/>
      </c>
      <c r="IY204" s="139" t="str">
        <f t="shared" si="486"/>
        <v>AOC 400G breakout</v>
      </c>
      <c r="IZ204" s="233" t="str">
        <f t="shared" si="597"/>
        <v/>
      </c>
      <c r="JA204" s="233" t="str">
        <f t="shared" si="598"/>
        <v/>
      </c>
      <c r="JB204" s="233" t="str">
        <f t="shared" si="599"/>
        <v/>
      </c>
      <c r="JC204" s="233" t="str">
        <f t="shared" si="600"/>
        <v/>
      </c>
      <c r="JD204" s="233" t="str">
        <f t="shared" si="601"/>
        <v/>
      </c>
      <c r="JE204" s="233" t="str">
        <f t="shared" si="602"/>
        <v/>
      </c>
      <c r="JF204" s="233" t="str">
        <f t="shared" si="603"/>
        <v/>
      </c>
      <c r="JG204" s="233" t="str">
        <f t="shared" si="604"/>
        <v/>
      </c>
      <c r="JH204" s="233" t="str">
        <f t="shared" si="605"/>
        <v/>
      </c>
      <c r="JI204" s="233" t="str">
        <f t="shared" si="606"/>
        <v/>
      </c>
      <c r="JJ204" s="233" t="str">
        <f t="shared" si="607"/>
        <v/>
      </c>
    </row>
    <row r="205" spans="1:270">
      <c r="A205" s="218" t="s">
        <v>69</v>
      </c>
      <c r="B205" s="139" t="str">
        <f>'DML EML split'!B205</f>
        <v>AOC 800G</v>
      </c>
      <c r="C205" s="210">
        <f>'AOC-LPO-CPO'!C98</f>
        <v>0</v>
      </c>
      <c r="D205" s="210">
        <f>'AOC-LPO-CPO'!D98</f>
        <v>0</v>
      </c>
      <c r="E205" s="210">
        <f>'AOC-LPO-CPO'!E98</f>
        <v>0</v>
      </c>
      <c r="F205" s="210">
        <f>'AOC-LPO-CPO'!F98</f>
        <v>0</v>
      </c>
      <c r="G205" s="210">
        <f>'AOC-LPO-CPO'!G98</f>
        <v>0</v>
      </c>
      <c r="H205" s="210">
        <f>'AOC-LPO-CPO'!H98</f>
        <v>0</v>
      </c>
      <c r="I205" s="210">
        <f>'AOC-LPO-CPO'!I98</f>
        <v>0</v>
      </c>
      <c r="J205" s="210">
        <f>'AOC-LPO-CPO'!J98</f>
        <v>0</v>
      </c>
      <c r="K205" s="210">
        <f>'AOC-LPO-CPO'!K98</f>
        <v>0</v>
      </c>
      <c r="L205" s="210">
        <f>'AOC-LPO-CPO'!L98</f>
        <v>0</v>
      </c>
      <c r="M205" s="210">
        <f>'AOC-LPO-CPO'!M98</f>
        <v>0</v>
      </c>
      <c r="O205" s="139" t="str">
        <f t="shared" si="487"/>
        <v>AOC 800G</v>
      </c>
      <c r="P205" s="210">
        <f>'AOC-LPO-CPO'!C133</f>
        <v>0</v>
      </c>
      <c r="Q205" s="210">
        <f>'AOC-LPO-CPO'!D133</f>
        <v>0</v>
      </c>
      <c r="R205" s="210">
        <f>'AOC-LPO-CPO'!E133</f>
        <v>0</v>
      </c>
      <c r="S205" s="210">
        <f>'AOC-LPO-CPO'!F133</f>
        <v>0</v>
      </c>
      <c r="T205" s="210">
        <f>'AOC-LPO-CPO'!G133</f>
        <v>0</v>
      </c>
      <c r="U205" s="210">
        <f>'AOC-LPO-CPO'!H133</f>
        <v>0</v>
      </c>
      <c r="V205" s="210">
        <f>'AOC-LPO-CPO'!I133</f>
        <v>0</v>
      </c>
      <c r="W205" s="210">
        <f>'AOC-LPO-CPO'!J133</f>
        <v>0</v>
      </c>
      <c r="X205" s="210">
        <f>'AOC-LPO-CPO'!K133</f>
        <v>0</v>
      </c>
      <c r="Y205" s="210">
        <f>'AOC-LPO-CPO'!L133</f>
        <v>0</v>
      </c>
      <c r="Z205" s="210">
        <f>'AOC-LPO-CPO'!M133</f>
        <v>0</v>
      </c>
      <c r="AB205" s="139" t="str">
        <f t="shared" si="488"/>
        <v>AOC 800G</v>
      </c>
      <c r="AC205" s="210">
        <f>'AOC-LPO-CPO'!C63</f>
        <v>0</v>
      </c>
      <c r="AD205" s="210">
        <f>'AOC-LPO-CPO'!D63</f>
        <v>0</v>
      </c>
      <c r="AE205" s="210">
        <f>'AOC-LPO-CPO'!E63</f>
        <v>0</v>
      </c>
      <c r="AF205" s="210">
        <f>'AOC-LPO-CPO'!F63</f>
        <v>0</v>
      </c>
      <c r="AG205" s="210">
        <f>'AOC-LPO-CPO'!G63</f>
        <v>0</v>
      </c>
      <c r="AH205" s="210">
        <f>'AOC-LPO-CPO'!H63</f>
        <v>0</v>
      </c>
      <c r="AI205" s="210">
        <f>'AOC-LPO-CPO'!I63</f>
        <v>0</v>
      </c>
      <c r="AJ205" s="210">
        <f>'AOC-LPO-CPO'!J63</f>
        <v>0</v>
      </c>
      <c r="AK205" s="210">
        <f>'AOC-LPO-CPO'!K63</f>
        <v>0</v>
      </c>
      <c r="AL205" s="210">
        <f>'AOC-LPO-CPO'!L63</f>
        <v>0</v>
      </c>
      <c r="AM205" s="210">
        <f>'AOC-LPO-CPO'!M63</f>
        <v>0</v>
      </c>
      <c r="AO205" s="139" t="str">
        <f t="shared" si="489"/>
        <v>AOC 800G</v>
      </c>
      <c r="AP205" s="210">
        <f>'AOC-LPO-CPO'!C168</f>
        <v>0</v>
      </c>
      <c r="AQ205" s="210">
        <f>'AOC-LPO-CPO'!D168</f>
        <v>0</v>
      </c>
      <c r="AR205" s="210">
        <f>'AOC-LPO-CPO'!E168</f>
        <v>0</v>
      </c>
      <c r="AS205" s="210">
        <f>'AOC-LPO-CPO'!F168</f>
        <v>0</v>
      </c>
      <c r="AT205" s="210">
        <f>'AOC-LPO-CPO'!G168</f>
        <v>0</v>
      </c>
      <c r="AU205" s="210">
        <f>'AOC-LPO-CPO'!H168</f>
        <v>0</v>
      </c>
      <c r="AV205" s="210">
        <f>'AOC-LPO-CPO'!I168</f>
        <v>0</v>
      </c>
      <c r="AW205" s="210">
        <f>'AOC-LPO-CPO'!J168</f>
        <v>0</v>
      </c>
      <c r="AX205" s="210">
        <f>'AOC-LPO-CPO'!K168</f>
        <v>0</v>
      </c>
      <c r="AY205" s="210">
        <f>'AOC-LPO-CPO'!L168</f>
        <v>0</v>
      </c>
      <c r="AZ205" s="210">
        <f>'AOC-LPO-CPO'!M168</f>
        <v>0</v>
      </c>
      <c r="BB205" s="139" t="str">
        <f t="shared" si="490"/>
        <v>AOC 800G</v>
      </c>
      <c r="BC205" s="210">
        <f>'AOC-LPO-CPO'!C203</f>
        <v>0</v>
      </c>
      <c r="BD205" s="210">
        <f>'AOC-LPO-CPO'!D203</f>
        <v>0</v>
      </c>
      <c r="BE205" s="210">
        <f>'AOC-LPO-CPO'!E203</f>
        <v>0</v>
      </c>
      <c r="BF205" s="210">
        <f>'AOC-LPO-CPO'!F203</f>
        <v>0</v>
      </c>
      <c r="BG205" s="210">
        <f>'AOC-LPO-CPO'!G203</f>
        <v>0</v>
      </c>
      <c r="BH205" s="210">
        <f>'AOC-LPO-CPO'!H203</f>
        <v>0</v>
      </c>
      <c r="BI205" s="210">
        <f>'AOC-LPO-CPO'!I203</f>
        <v>0</v>
      </c>
      <c r="BJ205" s="210">
        <f>'AOC-LPO-CPO'!J203</f>
        <v>0</v>
      </c>
      <c r="BK205" s="210">
        <f>'AOC-LPO-CPO'!K203</f>
        <v>0</v>
      </c>
      <c r="BL205" s="210">
        <f>'AOC-LPO-CPO'!L203</f>
        <v>0</v>
      </c>
      <c r="BM205" s="210">
        <f>'AOC-LPO-CPO'!M203</f>
        <v>0</v>
      </c>
      <c r="BO205" s="139" t="str">
        <f t="shared" si="491"/>
        <v>AOC 800G</v>
      </c>
      <c r="BP205" s="272"/>
      <c r="BQ205" s="272"/>
      <c r="BR205" s="272"/>
      <c r="BS205" s="272"/>
      <c r="BT205" s="272"/>
      <c r="BU205" s="272"/>
      <c r="BV205" s="272"/>
      <c r="BW205" s="272"/>
      <c r="BX205" s="272"/>
      <c r="BY205" s="272"/>
      <c r="BZ205" s="272"/>
      <c r="CB205" s="139" t="str">
        <f t="shared" si="492"/>
        <v>AOC 800G</v>
      </c>
      <c r="CC205" s="272"/>
      <c r="CD205" s="272"/>
      <c r="CE205" s="272"/>
      <c r="CF205" s="272"/>
      <c r="CG205" s="272"/>
      <c r="CH205" s="272"/>
      <c r="CI205" s="272"/>
      <c r="CJ205" s="272"/>
      <c r="CK205" s="272"/>
      <c r="CL205" s="272"/>
      <c r="CM205" s="272"/>
      <c r="CN205" s="214"/>
      <c r="CP205" s="270"/>
      <c r="CQ205" s="270"/>
      <c r="CR205" s="301"/>
      <c r="CS205" s="295"/>
      <c r="CT205" s="270"/>
      <c r="CU205" s="301"/>
      <c r="CV205" s="293">
        <v>0</v>
      </c>
      <c r="CW205" s="293">
        <v>2</v>
      </c>
      <c r="CX205" s="279">
        <v>1</v>
      </c>
      <c r="CY205" s="284"/>
      <c r="CZ205" s="270"/>
      <c r="DA205" s="278"/>
      <c r="DB205" s="285">
        <v>2</v>
      </c>
      <c r="DC205" s="265">
        <v>0</v>
      </c>
      <c r="DD205" s="300">
        <v>1</v>
      </c>
      <c r="DE205" s="295"/>
      <c r="DF205" s="270"/>
      <c r="DG205" s="278"/>
      <c r="DH205" s="284"/>
      <c r="DI205" s="270"/>
      <c r="DJ205" s="270"/>
      <c r="DL205" s="139" t="str">
        <f t="shared" si="468"/>
        <v>AOC 800G</v>
      </c>
      <c r="DM205" s="210">
        <f t="shared" si="493"/>
        <v>0</v>
      </c>
      <c r="DN205" s="210">
        <f t="shared" si="494"/>
        <v>0</v>
      </c>
      <c r="DO205" s="210">
        <f t="shared" si="495"/>
        <v>0</v>
      </c>
      <c r="DP205" s="210">
        <f t="shared" si="496"/>
        <v>0</v>
      </c>
      <c r="DQ205" s="210">
        <f t="shared" si="497"/>
        <v>0</v>
      </c>
      <c r="DR205" s="210">
        <f t="shared" si="498"/>
        <v>0</v>
      </c>
      <c r="DS205" s="210">
        <f t="shared" si="499"/>
        <v>0</v>
      </c>
      <c r="DT205" s="210">
        <f t="shared" si="500"/>
        <v>0</v>
      </c>
      <c r="DU205" s="210">
        <f t="shared" si="501"/>
        <v>0</v>
      </c>
      <c r="DV205" s="210">
        <f t="shared" si="502"/>
        <v>0</v>
      </c>
      <c r="DW205" s="210">
        <f t="shared" si="503"/>
        <v>0</v>
      </c>
      <c r="DY205" s="139" t="str">
        <f t="shared" si="469"/>
        <v>AOC 800G</v>
      </c>
      <c r="DZ205" s="210">
        <f t="shared" si="504"/>
        <v>0</v>
      </c>
      <c r="EA205" s="210">
        <f t="shared" si="505"/>
        <v>0</v>
      </c>
      <c r="EB205" s="210">
        <f t="shared" si="506"/>
        <v>0</v>
      </c>
      <c r="EC205" s="210">
        <f t="shared" si="507"/>
        <v>0</v>
      </c>
      <c r="ED205" s="210">
        <f t="shared" si="508"/>
        <v>0</v>
      </c>
      <c r="EE205" s="210">
        <f t="shared" si="509"/>
        <v>0</v>
      </c>
      <c r="EF205" s="210">
        <f t="shared" si="510"/>
        <v>0</v>
      </c>
      <c r="EG205" s="210">
        <f t="shared" si="511"/>
        <v>0</v>
      </c>
      <c r="EH205" s="210">
        <f t="shared" si="512"/>
        <v>0</v>
      </c>
      <c r="EI205" s="210">
        <f t="shared" si="513"/>
        <v>0</v>
      </c>
      <c r="EJ205" s="210">
        <f t="shared" si="514"/>
        <v>0</v>
      </c>
      <c r="EL205" s="139" t="str">
        <f t="shared" si="470"/>
        <v>AOC 800G</v>
      </c>
      <c r="EM205" s="210">
        <f t="shared" si="515"/>
        <v>0</v>
      </c>
      <c r="EN205" s="210">
        <f t="shared" si="516"/>
        <v>0</v>
      </c>
      <c r="EO205" s="210">
        <f t="shared" si="517"/>
        <v>0</v>
      </c>
      <c r="EP205" s="210">
        <f t="shared" si="518"/>
        <v>0</v>
      </c>
      <c r="EQ205" s="210">
        <f t="shared" si="519"/>
        <v>0</v>
      </c>
      <c r="ER205" s="210">
        <f t="shared" si="520"/>
        <v>0</v>
      </c>
      <c r="ES205" s="210">
        <f t="shared" si="521"/>
        <v>0</v>
      </c>
      <c r="ET205" s="210">
        <f t="shared" si="522"/>
        <v>0</v>
      </c>
      <c r="EU205" s="210">
        <f t="shared" si="523"/>
        <v>0</v>
      </c>
      <c r="EV205" s="210">
        <f t="shared" si="524"/>
        <v>0</v>
      </c>
      <c r="EW205" s="210">
        <f t="shared" si="525"/>
        <v>0</v>
      </c>
      <c r="EY205" s="139" t="str">
        <f t="shared" si="526"/>
        <v>AOC 800G</v>
      </c>
      <c r="EZ205" s="210">
        <f t="shared" si="475"/>
        <v>0</v>
      </c>
      <c r="FA205" s="210">
        <f t="shared" si="476"/>
        <v>0</v>
      </c>
      <c r="FB205" s="210">
        <f t="shared" si="477"/>
        <v>0</v>
      </c>
      <c r="FC205" s="210">
        <f t="shared" si="478"/>
        <v>0</v>
      </c>
      <c r="FD205" s="210">
        <f t="shared" si="479"/>
        <v>0</v>
      </c>
      <c r="FE205" s="210">
        <f t="shared" si="480"/>
        <v>0</v>
      </c>
      <c r="FF205" s="210">
        <f t="shared" si="481"/>
        <v>0</v>
      </c>
      <c r="FG205" s="210">
        <f t="shared" si="482"/>
        <v>0</v>
      </c>
      <c r="FH205" s="210">
        <f t="shared" si="483"/>
        <v>0</v>
      </c>
      <c r="FI205" s="210">
        <f t="shared" si="484"/>
        <v>0</v>
      </c>
      <c r="FJ205" s="210">
        <f t="shared" si="485"/>
        <v>0</v>
      </c>
      <c r="FL205" s="139" t="str">
        <f t="shared" si="471"/>
        <v>AOC 800G</v>
      </c>
      <c r="FM205" s="233">
        <f t="shared" si="527"/>
        <v>0</v>
      </c>
      <c r="FN205" s="233">
        <f t="shared" si="528"/>
        <v>0</v>
      </c>
      <c r="FO205" s="233">
        <f t="shared" si="529"/>
        <v>0</v>
      </c>
      <c r="FP205" s="233">
        <f t="shared" si="530"/>
        <v>0</v>
      </c>
      <c r="FQ205" s="233">
        <f t="shared" si="531"/>
        <v>0</v>
      </c>
      <c r="FR205" s="233">
        <f t="shared" si="532"/>
        <v>0</v>
      </c>
      <c r="FS205" s="233">
        <f t="shared" si="533"/>
        <v>0</v>
      </c>
      <c r="FT205" s="233">
        <f t="shared" si="534"/>
        <v>0</v>
      </c>
      <c r="FU205" s="233">
        <f t="shared" si="535"/>
        <v>0</v>
      </c>
      <c r="FV205" s="233">
        <f t="shared" si="536"/>
        <v>0</v>
      </c>
      <c r="FW205" s="233">
        <f t="shared" si="537"/>
        <v>0</v>
      </c>
      <c r="FY205" s="139" t="str">
        <f t="shared" si="472"/>
        <v>AOC 800G</v>
      </c>
      <c r="FZ205" s="233">
        <f t="shared" si="538"/>
        <v>0</v>
      </c>
      <c r="GA205" s="233">
        <f t="shared" si="539"/>
        <v>0</v>
      </c>
      <c r="GB205" s="233">
        <f t="shared" si="540"/>
        <v>0</v>
      </c>
      <c r="GC205" s="233">
        <f t="shared" si="541"/>
        <v>0</v>
      </c>
      <c r="GD205" s="233">
        <f t="shared" si="542"/>
        <v>0</v>
      </c>
      <c r="GE205" s="233">
        <f t="shared" si="543"/>
        <v>0</v>
      </c>
      <c r="GF205" s="233">
        <f t="shared" si="544"/>
        <v>0</v>
      </c>
      <c r="GG205" s="233">
        <f t="shared" si="545"/>
        <v>0</v>
      </c>
      <c r="GH205" s="233">
        <f t="shared" si="546"/>
        <v>0</v>
      </c>
      <c r="GI205" s="233">
        <f t="shared" si="547"/>
        <v>0</v>
      </c>
      <c r="GJ205" s="233">
        <f t="shared" si="548"/>
        <v>0</v>
      </c>
      <c r="GL205" s="139" t="str">
        <f t="shared" si="473"/>
        <v>AOC 800G</v>
      </c>
      <c r="GM205" s="310">
        <f t="shared" si="549"/>
        <v>0</v>
      </c>
      <c r="GN205" s="310">
        <f t="shared" si="550"/>
        <v>0</v>
      </c>
      <c r="GO205" s="310">
        <f t="shared" si="551"/>
        <v>0</v>
      </c>
      <c r="GP205" s="310">
        <f t="shared" si="552"/>
        <v>0</v>
      </c>
      <c r="GQ205" s="310">
        <f t="shared" si="553"/>
        <v>0</v>
      </c>
      <c r="GR205" s="310">
        <f t="shared" si="554"/>
        <v>0</v>
      </c>
      <c r="GS205" s="310">
        <f t="shared" si="555"/>
        <v>0</v>
      </c>
      <c r="GT205" s="310">
        <f t="shared" si="556"/>
        <v>0</v>
      </c>
      <c r="GU205" s="310">
        <f t="shared" si="557"/>
        <v>0</v>
      </c>
      <c r="GV205" s="310">
        <f t="shared" si="558"/>
        <v>0</v>
      </c>
      <c r="GW205" s="310">
        <f t="shared" si="559"/>
        <v>0</v>
      </c>
      <c r="GY205" s="139" t="str">
        <f t="shared" si="560"/>
        <v>AOC 800G</v>
      </c>
      <c r="GZ205" s="310" t="str">
        <f>IF(EZ205=0,"",($HE$5*10^-6*'AOC-LPO-CPO'!P240*'Lenses &amp; detectors'!EZ205))</f>
        <v/>
      </c>
      <c r="HA205" s="310" t="str">
        <f>IF(FA205=0,"",($HE$5*10^-6*'AOC-LPO-CPO'!Q240*'Lenses &amp; detectors'!FA205))</f>
        <v/>
      </c>
      <c r="HB205" s="310" t="str">
        <f>IF(FB205=0,"",($HE$5*10^-6*'AOC-LPO-CPO'!R240*'Lenses &amp; detectors'!FB205))</f>
        <v/>
      </c>
      <c r="HC205" s="310" t="str">
        <f>IF(FC205=0,"",($HE$5*10^-6*'AOC-LPO-CPO'!S240*'Lenses &amp; detectors'!FC205))</f>
        <v/>
      </c>
      <c r="HD205" s="310" t="str">
        <f>IF(FD205=0,"",($HE$5*10^-6*'AOC-LPO-CPO'!T240*'Lenses &amp; detectors'!FD205))</f>
        <v/>
      </c>
      <c r="HE205" s="310" t="str">
        <f>IF(FE205=0,"",($HE$5*10^-6*'AOC-LPO-CPO'!U240*'Lenses &amp; detectors'!FE205))</f>
        <v/>
      </c>
      <c r="HF205" s="310" t="str">
        <f>IF(FF205=0,"",($HE$5*10^-6*'AOC-LPO-CPO'!V240*'Lenses &amp; detectors'!FF205))</f>
        <v/>
      </c>
      <c r="HG205" s="310" t="str">
        <f>IF(FG205=0,"",($HE$5*10^-6*'AOC-LPO-CPO'!W240*'Lenses &amp; detectors'!FG205))</f>
        <v/>
      </c>
      <c r="HH205" s="310" t="str">
        <f>IF(FH205=0,"",($HE$5*10^-6*'AOC-LPO-CPO'!X240*'Lenses &amp; detectors'!FH205))</f>
        <v/>
      </c>
      <c r="HI205" s="310" t="str">
        <f>IF(FI205=0,"",($HE$5*10^-6*'AOC-LPO-CPO'!Y240*'Lenses &amp; detectors'!FI205))</f>
        <v/>
      </c>
      <c r="HJ205" s="310" t="str">
        <f>IF(FJ205=0,"",($HE$5*10^-6*'AOC-LPO-CPO'!Z240*'Lenses &amp; detectors'!FJ205))</f>
        <v/>
      </c>
      <c r="HL205" s="139" t="str">
        <f t="shared" si="561"/>
        <v>AOC 800G</v>
      </c>
      <c r="HM205" s="233" t="str">
        <f t="shared" si="562"/>
        <v/>
      </c>
      <c r="HN205" s="233" t="str">
        <f t="shared" si="563"/>
        <v/>
      </c>
      <c r="HO205" s="233" t="str">
        <f t="shared" si="564"/>
        <v/>
      </c>
      <c r="HP205" s="233" t="str">
        <f t="shared" si="565"/>
        <v/>
      </c>
      <c r="HQ205" s="233" t="str">
        <f t="shared" si="566"/>
        <v/>
      </c>
      <c r="HR205" s="233" t="str">
        <f t="shared" si="567"/>
        <v/>
      </c>
      <c r="HS205" s="233" t="str">
        <f t="shared" si="568"/>
        <v/>
      </c>
      <c r="HT205" s="233" t="str">
        <f t="shared" si="569"/>
        <v/>
      </c>
      <c r="HU205" s="233" t="str">
        <f t="shared" si="570"/>
        <v/>
      </c>
      <c r="HV205" s="233" t="str">
        <f t="shared" si="571"/>
        <v/>
      </c>
      <c r="HW205" s="233" t="str">
        <f t="shared" si="572"/>
        <v/>
      </c>
      <c r="HY205" s="139" t="str">
        <f t="shared" si="573"/>
        <v>AOC 800G</v>
      </c>
      <c r="HZ205" s="233" t="str">
        <f t="shared" si="574"/>
        <v/>
      </c>
      <c r="IA205" s="233" t="str">
        <f t="shared" si="575"/>
        <v/>
      </c>
      <c r="IB205" s="233" t="str">
        <f t="shared" si="576"/>
        <v/>
      </c>
      <c r="IC205" s="233" t="str">
        <f t="shared" si="577"/>
        <v/>
      </c>
      <c r="ID205" s="233" t="str">
        <f t="shared" si="578"/>
        <v/>
      </c>
      <c r="IE205" s="233" t="str">
        <f t="shared" si="579"/>
        <v/>
      </c>
      <c r="IF205" s="233" t="str">
        <f t="shared" si="580"/>
        <v/>
      </c>
      <c r="IG205" s="233" t="str">
        <f t="shared" si="581"/>
        <v/>
      </c>
      <c r="IH205" s="233" t="str">
        <f t="shared" si="582"/>
        <v/>
      </c>
      <c r="II205" s="233" t="str">
        <f t="shared" si="583"/>
        <v/>
      </c>
      <c r="IJ205" s="233" t="str">
        <f t="shared" si="584"/>
        <v/>
      </c>
      <c r="IL205" s="139" t="str">
        <f t="shared" si="585"/>
        <v>AOC 800G</v>
      </c>
      <c r="IM205" s="233" t="str">
        <f t="shared" si="586"/>
        <v/>
      </c>
      <c r="IN205" s="233" t="str">
        <f t="shared" si="587"/>
        <v/>
      </c>
      <c r="IO205" s="233" t="str">
        <f t="shared" si="588"/>
        <v/>
      </c>
      <c r="IP205" s="233" t="str">
        <f t="shared" si="589"/>
        <v/>
      </c>
      <c r="IQ205" s="233" t="str">
        <f t="shared" si="590"/>
        <v/>
      </c>
      <c r="IR205" s="233" t="str">
        <f t="shared" si="591"/>
        <v/>
      </c>
      <c r="IS205" s="233" t="str">
        <f t="shared" si="592"/>
        <v/>
      </c>
      <c r="IT205" s="233" t="str">
        <f t="shared" si="593"/>
        <v/>
      </c>
      <c r="IU205" s="233" t="str">
        <f t="shared" si="594"/>
        <v/>
      </c>
      <c r="IV205" s="233" t="str">
        <f t="shared" si="595"/>
        <v/>
      </c>
      <c r="IW205" s="233" t="str">
        <f t="shared" si="596"/>
        <v/>
      </c>
      <c r="IY205" s="139" t="str">
        <f t="shared" si="486"/>
        <v>AOC 800G</v>
      </c>
      <c r="IZ205" s="233" t="str">
        <f t="shared" si="597"/>
        <v/>
      </c>
      <c r="JA205" s="233" t="str">
        <f t="shared" si="598"/>
        <v/>
      </c>
      <c r="JB205" s="233" t="str">
        <f t="shared" si="599"/>
        <v/>
      </c>
      <c r="JC205" s="233" t="str">
        <f t="shared" si="600"/>
        <v/>
      </c>
      <c r="JD205" s="233" t="str">
        <f t="shared" si="601"/>
        <v/>
      </c>
      <c r="JE205" s="233" t="str">
        <f t="shared" si="602"/>
        <v/>
      </c>
      <c r="JF205" s="233" t="str">
        <f t="shared" si="603"/>
        <v/>
      </c>
      <c r="JG205" s="233" t="str">
        <f t="shared" si="604"/>
        <v/>
      </c>
      <c r="JH205" s="233" t="str">
        <f t="shared" si="605"/>
        <v/>
      </c>
      <c r="JI205" s="233" t="str">
        <f t="shared" si="606"/>
        <v/>
      </c>
      <c r="JJ205" s="233" t="str">
        <f t="shared" si="607"/>
        <v/>
      </c>
    </row>
    <row r="206" spans="1:270">
      <c r="A206" s="216" t="s">
        <v>69</v>
      </c>
      <c r="B206" s="193" t="str">
        <f>'DML EML split'!B206</f>
        <v>AOC 1.6T</v>
      </c>
      <c r="C206" s="215">
        <f>'AOC-LPO-CPO'!C99</f>
        <v>0</v>
      </c>
      <c r="D206" s="215">
        <f>'AOC-LPO-CPO'!D99</f>
        <v>0</v>
      </c>
      <c r="E206" s="215">
        <f>'AOC-LPO-CPO'!E99</f>
        <v>0</v>
      </c>
      <c r="F206" s="215">
        <f>'AOC-LPO-CPO'!F99</f>
        <v>0</v>
      </c>
      <c r="G206" s="215">
        <f>'AOC-LPO-CPO'!G99</f>
        <v>0</v>
      </c>
      <c r="H206" s="215">
        <f>'AOC-LPO-CPO'!H99</f>
        <v>0</v>
      </c>
      <c r="I206" s="215">
        <f>'AOC-LPO-CPO'!I99</f>
        <v>0</v>
      </c>
      <c r="J206" s="215">
        <f>'AOC-LPO-CPO'!J99</f>
        <v>0</v>
      </c>
      <c r="K206" s="215">
        <f>'AOC-LPO-CPO'!K99</f>
        <v>0</v>
      </c>
      <c r="L206" s="215">
        <f>'AOC-LPO-CPO'!L99</f>
        <v>0</v>
      </c>
      <c r="M206" s="215">
        <f>'AOC-LPO-CPO'!M99</f>
        <v>0</v>
      </c>
      <c r="O206" s="193" t="str">
        <f t="shared" si="487"/>
        <v>AOC 1.6T</v>
      </c>
      <c r="P206" s="215">
        <f>'AOC-LPO-CPO'!C134</f>
        <v>0</v>
      </c>
      <c r="Q206" s="215">
        <f>'AOC-LPO-CPO'!D134</f>
        <v>0</v>
      </c>
      <c r="R206" s="215">
        <f>'AOC-LPO-CPO'!E134</f>
        <v>0</v>
      </c>
      <c r="S206" s="215">
        <f>'AOC-LPO-CPO'!F134</f>
        <v>0</v>
      </c>
      <c r="T206" s="215">
        <f>'AOC-LPO-CPO'!G134</f>
        <v>0</v>
      </c>
      <c r="U206" s="215">
        <f>'AOC-LPO-CPO'!H134</f>
        <v>0</v>
      </c>
      <c r="V206" s="215">
        <f>'AOC-LPO-CPO'!I134</f>
        <v>0</v>
      </c>
      <c r="W206" s="215">
        <f>'AOC-LPO-CPO'!J134</f>
        <v>0</v>
      </c>
      <c r="X206" s="215">
        <f>'AOC-LPO-CPO'!K134</f>
        <v>0</v>
      </c>
      <c r="Y206" s="215">
        <f>'AOC-LPO-CPO'!L134</f>
        <v>0</v>
      </c>
      <c r="Z206" s="215">
        <f>'AOC-LPO-CPO'!M134</f>
        <v>0</v>
      </c>
      <c r="AB206" s="193" t="str">
        <f t="shared" si="488"/>
        <v>AOC 1.6T</v>
      </c>
      <c r="AC206" s="215">
        <f>'AOC-LPO-CPO'!C64</f>
        <v>0</v>
      </c>
      <c r="AD206" s="215">
        <f>'AOC-LPO-CPO'!D64</f>
        <v>0</v>
      </c>
      <c r="AE206" s="215">
        <f>'AOC-LPO-CPO'!E64</f>
        <v>0</v>
      </c>
      <c r="AF206" s="215">
        <f>'AOC-LPO-CPO'!F64</f>
        <v>0</v>
      </c>
      <c r="AG206" s="215">
        <f>'AOC-LPO-CPO'!G64</f>
        <v>0</v>
      </c>
      <c r="AH206" s="215">
        <f>'AOC-LPO-CPO'!H64</f>
        <v>0</v>
      </c>
      <c r="AI206" s="215">
        <f>'AOC-LPO-CPO'!I64</f>
        <v>0</v>
      </c>
      <c r="AJ206" s="215">
        <f>'AOC-LPO-CPO'!J64</f>
        <v>0</v>
      </c>
      <c r="AK206" s="215">
        <f>'AOC-LPO-CPO'!K64</f>
        <v>0</v>
      </c>
      <c r="AL206" s="215">
        <f>'AOC-LPO-CPO'!L64</f>
        <v>0</v>
      </c>
      <c r="AM206" s="215">
        <f>'AOC-LPO-CPO'!M64</f>
        <v>0</v>
      </c>
      <c r="AO206" s="193" t="str">
        <f t="shared" si="489"/>
        <v>AOC 1.6T</v>
      </c>
      <c r="AP206" s="215">
        <f>'AOC-LPO-CPO'!C169</f>
        <v>0</v>
      </c>
      <c r="AQ206" s="215">
        <f>'AOC-LPO-CPO'!D169</f>
        <v>0</v>
      </c>
      <c r="AR206" s="215">
        <f>'AOC-LPO-CPO'!E169</f>
        <v>0</v>
      </c>
      <c r="AS206" s="215">
        <f>'AOC-LPO-CPO'!F169</f>
        <v>0</v>
      </c>
      <c r="AT206" s="215">
        <f>'AOC-LPO-CPO'!G169</f>
        <v>0</v>
      </c>
      <c r="AU206" s="215">
        <f>'AOC-LPO-CPO'!H169</f>
        <v>0</v>
      </c>
      <c r="AV206" s="215">
        <f>'AOC-LPO-CPO'!I169</f>
        <v>0</v>
      </c>
      <c r="AW206" s="215">
        <f>'AOC-LPO-CPO'!J169</f>
        <v>0</v>
      </c>
      <c r="AX206" s="215">
        <f>'AOC-LPO-CPO'!K169</f>
        <v>0</v>
      </c>
      <c r="AY206" s="215">
        <f>'AOC-LPO-CPO'!L169</f>
        <v>0</v>
      </c>
      <c r="AZ206" s="215">
        <f>'AOC-LPO-CPO'!M169</f>
        <v>0</v>
      </c>
      <c r="BB206" s="193" t="str">
        <f t="shared" si="490"/>
        <v>AOC 1.6T</v>
      </c>
      <c r="BC206" s="215">
        <f>'AOC-LPO-CPO'!C204</f>
        <v>0</v>
      </c>
      <c r="BD206" s="215">
        <f>'AOC-LPO-CPO'!D204</f>
        <v>0</v>
      </c>
      <c r="BE206" s="215">
        <f>'AOC-LPO-CPO'!E204</f>
        <v>0</v>
      </c>
      <c r="BF206" s="215">
        <f>'AOC-LPO-CPO'!F204</f>
        <v>0</v>
      </c>
      <c r="BG206" s="215">
        <f>'AOC-LPO-CPO'!G204</f>
        <v>0</v>
      </c>
      <c r="BH206" s="215">
        <f>'AOC-LPO-CPO'!H204</f>
        <v>0</v>
      </c>
      <c r="BI206" s="215">
        <f>'AOC-LPO-CPO'!I204</f>
        <v>0</v>
      </c>
      <c r="BJ206" s="215">
        <f>'AOC-LPO-CPO'!J204</f>
        <v>0</v>
      </c>
      <c r="BK206" s="215">
        <f>'AOC-LPO-CPO'!K204</f>
        <v>0</v>
      </c>
      <c r="BL206" s="215">
        <f>'AOC-LPO-CPO'!L204</f>
        <v>0</v>
      </c>
      <c r="BM206" s="215">
        <f>'AOC-LPO-CPO'!M204</f>
        <v>0</v>
      </c>
      <c r="BO206" s="193" t="str">
        <f t="shared" si="491"/>
        <v>AOC 1.6T</v>
      </c>
      <c r="BP206" s="273"/>
      <c r="BQ206" s="273"/>
      <c r="BR206" s="273"/>
      <c r="BS206" s="273"/>
      <c r="BT206" s="273"/>
      <c r="BU206" s="273"/>
      <c r="BV206" s="273"/>
      <c r="BW206" s="273"/>
      <c r="BX206" s="273"/>
      <c r="BY206" s="273"/>
      <c r="BZ206" s="273"/>
      <c r="CB206" s="193" t="str">
        <f t="shared" si="492"/>
        <v>AOC 1.6T</v>
      </c>
      <c r="CC206" s="273"/>
      <c r="CD206" s="273"/>
      <c r="CE206" s="273"/>
      <c r="CF206" s="273"/>
      <c r="CG206" s="273"/>
      <c r="CH206" s="273"/>
      <c r="CI206" s="273"/>
      <c r="CJ206" s="273"/>
      <c r="CK206" s="273"/>
      <c r="CL206" s="273"/>
      <c r="CM206" s="273"/>
      <c r="CN206" s="214"/>
      <c r="CP206" s="271"/>
      <c r="CQ206" s="271"/>
      <c r="CR206" s="302"/>
      <c r="CS206" s="296"/>
      <c r="CT206" s="271"/>
      <c r="CU206" s="302"/>
      <c r="CV206" s="294">
        <v>0</v>
      </c>
      <c r="CW206" s="294">
        <v>2</v>
      </c>
      <c r="CX206" s="280">
        <v>1</v>
      </c>
      <c r="CY206" s="287"/>
      <c r="CZ206" s="271"/>
      <c r="DA206" s="281"/>
      <c r="DB206" s="287"/>
      <c r="DC206" s="271"/>
      <c r="DD206" s="302"/>
      <c r="DE206" s="296"/>
      <c r="DF206" s="271"/>
      <c r="DG206" s="281"/>
      <c r="DH206" s="287"/>
      <c r="DI206" s="271"/>
      <c r="DJ206" s="271"/>
      <c r="DL206" s="193" t="str">
        <f t="shared" si="468"/>
        <v>AOC 1.6T</v>
      </c>
      <c r="DM206" s="215">
        <f t="shared" si="493"/>
        <v>0</v>
      </c>
      <c r="DN206" s="215">
        <f t="shared" si="494"/>
        <v>0</v>
      </c>
      <c r="DO206" s="215">
        <f t="shared" si="495"/>
        <v>0</v>
      </c>
      <c r="DP206" s="215">
        <f t="shared" si="496"/>
        <v>0</v>
      </c>
      <c r="DQ206" s="215">
        <f t="shared" si="497"/>
        <v>0</v>
      </c>
      <c r="DR206" s="215">
        <f t="shared" si="498"/>
        <v>0</v>
      </c>
      <c r="DS206" s="215">
        <f t="shared" si="499"/>
        <v>0</v>
      </c>
      <c r="DT206" s="215">
        <f t="shared" si="500"/>
        <v>0</v>
      </c>
      <c r="DU206" s="215">
        <f t="shared" si="501"/>
        <v>0</v>
      </c>
      <c r="DV206" s="215">
        <f t="shared" si="502"/>
        <v>0</v>
      </c>
      <c r="DW206" s="215">
        <f t="shared" si="503"/>
        <v>0</v>
      </c>
      <c r="DY206" s="193" t="str">
        <f t="shared" si="469"/>
        <v>AOC 1.6T</v>
      </c>
      <c r="DZ206" s="215">
        <f t="shared" si="504"/>
        <v>0</v>
      </c>
      <c r="EA206" s="215">
        <f t="shared" si="505"/>
        <v>0</v>
      </c>
      <c r="EB206" s="215">
        <f t="shared" si="506"/>
        <v>0</v>
      </c>
      <c r="EC206" s="215">
        <f t="shared" si="507"/>
        <v>0</v>
      </c>
      <c r="ED206" s="215">
        <f t="shared" si="508"/>
        <v>0</v>
      </c>
      <c r="EE206" s="215">
        <f t="shared" si="509"/>
        <v>0</v>
      </c>
      <c r="EF206" s="215">
        <f t="shared" si="510"/>
        <v>0</v>
      </c>
      <c r="EG206" s="215">
        <f t="shared" si="511"/>
        <v>0</v>
      </c>
      <c r="EH206" s="215">
        <f t="shared" si="512"/>
        <v>0</v>
      </c>
      <c r="EI206" s="215">
        <f t="shared" si="513"/>
        <v>0</v>
      </c>
      <c r="EJ206" s="215">
        <f t="shared" si="514"/>
        <v>0</v>
      </c>
      <c r="EL206" s="193" t="str">
        <f t="shared" si="470"/>
        <v>AOC 1.6T</v>
      </c>
      <c r="EM206" s="215">
        <f t="shared" si="515"/>
        <v>0</v>
      </c>
      <c r="EN206" s="215">
        <f t="shared" si="516"/>
        <v>0</v>
      </c>
      <c r="EO206" s="215">
        <f t="shared" si="517"/>
        <v>0</v>
      </c>
      <c r="EP206" s="215">
        <f t="shared" si="518"/>
        <v>0</v>
      </c>
      <c r="EQ206" s="215">
        <f t="shared" si="519"/>
        <v>0</v>
      </c>
      <c r="ER206" s="215">
        <f t="shared" si="520"/>
        <v>0</v>
      </c>
      <c r="ES206" s="215">
        <f t="shared" si="521"/>
        <v>0</v>
      </c>
      <c r="ET206" s="215">
        <f t="shared" si="522"/>
        <v>0</v>
      </c>
      <c r="EU206" s="215">
        <f t="shared" si="523"/>
        <v>0</v>
      </c>
      <c r="EV206" s="215">
        <f t="shared" si="524"/>
        <v>0</v>
      </c>
      <c r="EW206" s="215">
        <f t="shared" si="525"/>
        <v>0</v>
      </c>
      <c r="EY206" s="193" t="str">
        <f t="shared" si="526"/>
        <v>AOC 1.6T</v>
      </c>
      <c r="EZ206" s="215">
        <f t="shared" si="475"/>
        <v>0</v>
      </c>
      <c r="FA206" s="215">
        <f t="shared" si="476"/>
        <v>0</v>
      </c>
      <c r="FB206" s="215">
        <f t="shared" si="477"/>
        <v>0</v>
      </c>
      <c r="FC206" s="215">
        <f t="shared" si="478"/>
        <v>0</v>
      </c>
      <c r="FD206" s="215">
        <f t="shared" si="479"/>
        <v>0</v>
      </c>
      <c r="FE206" s="215">
        <f t="shared" si="480"/>
        <v>0</v>
      </c>
      <c r="FF206" s="215">
        <f t="shared" si="481"/>
        <v>0</v>
      </c>
      <c r="FG206" s="215">
        <f t="shared" si="482"/>
        <v>0</v>
      </c>
      <c r="FH206" s="215">
        <f t="shared" si="483"/>
        <v>0</v>
      </c>
      <c r="FI206" s="215">
        <f t="shared" si="484"/>
        <v>0</v>
      </c>
      <c r="FJ206" s="215">
        <f t="shared" si="485"/>
        <v>0</v>
      </c>
      <c r="FL206" s="193" t="str">
        <f t="shared" si="471"/>
        <v>AOC 1.6T</v>
      </c>
      <c r="FM206" s="234">
        <f t="shared" si="527"/>
        <v>0</v>
      </c>
      <c r="FN206" s="234">
        <f t="shared" si="528"/>
        <v>0</v>
      </c>
      <c r="FO206" s="234">
        <f t="shared" si="529"/>
        <v>0</v>
      </c>
      <c r="FP206" s="234">
        <f t="shared" si="530"/>
        <v>0</v>
      </c>
      <c r="FQ206" s="234">
        <f t="shared" si="531"/>
        <v>0</v>
      </c>
      <c r="FR206" s="234">
        <f t="shared" si="532"/>
        <v>0</v>
      </c>
      <c r="FS206" s="234">
        <f t="shared" si="533"/>
        <v>0</v>
      </c>
      <c r="FT206" s="234">
        <f t="shared" si="534"/>
        <v>0</v>
      </c>
      <c r="FU206" s="234">
        <f t="shared" si="535"/>
        <v>0</v>
      </c>
      <c r="FV206" s="234">
        <f t="shared" si="536"/>
        <v>0</v>
      </c>
      <c r="FW206" s="234">
        <f t="shared" si="537"/>
        <v>0</v>
      </c>
      <c r="FY206" s="193" t="str">
        <f t="shared" si="472"/>
        <v>AOC 1.6T</v>
      </c>
      <c r="FZ206" s="234">
        <f t="shared" si="538"/>
        <v>0</v>
      </c>
      <c r="GA206" s="234">
        <f t="shared" si="539"/>
        <v>0</v>
      </c>
      <c r="GB206" s="234">
        <f t="shared" si="540"/>
        <v>0</v>
      </c>
      <c r="GC206" s="234">
        <f t="shared" si="541"/>
        <v>0</v>
      </c>
      <c r="GD206" s="234">
        <f t="shared" si="542"/>
        <v>0</v>
      </c>
      <c r="GE206" s="234">
        <f t="shared" si="543"/>
        <v>0</v>
      </c>
      <c r="GF206" s="234">
        <f t="shared" si="544"/>
        <v>0</v>
      </c>
      <c r="GG206" s="234">
        <f t="shared" si="545"/>
        <v>0</v>
      </c>
      <c r="GH206" s="234">
        <f t="shared" si="546"/>
        <v>0</v>
      </c>
      <c r="GI206" s="234">
        <f t="shared" si="547"/>
        <v>0</v>
      </c>
      <c r="GJ206" s="234">
        <f t="shared" si="548"/>
        <v>0</v>
      </c>
      <c r="GL206" s="193" t="str">
        <f t="shared" si="473"/>
        <v>AOC 1.6T</v>
      </c>
      <c r="GM206" s="311">
        <f t="shared" si="549"/>
        <v>0</v>
      </c>
      <c r="GN206" s="311">
        <f t="shared" si="550"/>
        <v>0</v>
      </c>
      <c r="GO206" s="311">
        <f t="shared" si="551"/>
        <v>0</v>
      </c>
      <c r="GP206" s="311">
        <f t="shared" si="552"/>
        <v>0</v>
      </c>
      <c r="GQ206" s="311">
        <f t="shared" si="553"/>
        <v>0</v>
      </c>
      <c r="GR206" s="311">
        <f t="shared" si="554"/>
        <v>0</v>
      </c>
      <c r="GS206" s="311">
        <f t="shared" si="555"/>
        <v>0</v>
      </c>
      <c r="GT206" s="311">
        <f t="shared" si="556"/>
        <v>0</v>
      </c>
      <c r="GU206" s="311">
        <f t="shared" si="557"/>
        <v>0</v>
      </c>
      <c r="GV206" s="311">
        <f t="shared" si="558"/>
        <v>0</v>
      </c>
      <c r="GW206" s="311">
        <f t="shared" si="559"/>
        <v>0</v>
      </c>
      <c r="GY206" s="193" t="str">
        <f t="shared" si="560"/>
        <v>AOC 1.6T</v>
      </c>
      <c r="GZ206" s="311" t="str">
        <f>IF(EZ206=0,"",($HE$5*10^-6*'AOC-LPO-CPO'!P241*'Lenses &amp; detectors'!EZ206))</f>
        <v/>
      </c>
      <c r="HA206" s="311" t="str">
        <f>IF(FA206=0,"",($HE$5*10^-6*'AOC-LPO-CPO'!Q241*'Lenses &amp; detectors'!FA206))</f>
        <v/>
      </c>
      <c r="HB206" s="311" t="str">
        <f>IF(FB206=0,"",($HE$5*10^-6*'AOC-LPO-CPO'!R241*'Lenses &amp; detectors'!FB206))</f>
        <v/>
      </c>
      <c r="HC206" s="311" t="str">
        <f>IF(FC206=0,"",($HE$5*10^-6*'AOC-LPO-CPO'!S241*'Lenses &amp; detectors'!FC206))</f>
        <v/>
      </c>
      <c r="HD206" s="311" t="str">
        <f>IF(FD206=0,"",($HE$5*10^-6*'AOC-LPO-CPO'!T241*'Lenses &amp; detectors'!FD206))</f>
        <v/>
      </c>
      <c r="HE206" s="311" t="str">
        <f>IF(FE206=0,"",($HE$5*10^-6*'AOC-LPO-CPO'!U241*'Lenses &amp; detectors'!FE206))</f>
        <v/>
      </c>
      <c r="HF206" s="311" t="str">
        <f>IF(FF206=0,"",($HE$5*10^-6*'AOC-LPO-CPO'!V241*'Lenses &amp; detectors'!FF206))</f>
        <v/>
      </c>
      <c r="HG206" s="311" t="str">
        <f>IF(FG206=0,"",($HE$5*10^-6*'AOC-LPO-CPO'!W241*'Lenses &amp; detectors'!FG206))</f>
        <v/>
      </c>
      <c r="HH206" s="311" t="str">
        <f>IF(FH206=0,"",($HE$5*10^-6*'AOC-LPO-CPO'!X241*'Lenses &amp; detectors'!FH206))</f>
        <v/>
      </c>
      <c r="HI206" s="311" t="str">
        <f>IF(FI206=0,"",($HE$5*10^-6*'AOC-LPO-CPO'!Y241*'Lenses &amp; detectors'!FI206))</f>
        <v/>
      </c>
      <c r="HJ206" s="311" t="str">
        <f>IF(FJ206=0,"",($HE$5*10^-6*'AOC-LPO-CPO'!Z241*'Lenses &amp; detectors'!FJ206))</f>
        <v/>
      </c>
      <c r="HL206" s="193" t="str">
        <f t="shared" si="561"/>
        <v>AOC 1.6T</v>
      </c>
      <c r="HM206" s="234" t="str">
        <f t="shared" si="562"/>
        <v/>
      </c>
      <c r="HN206" s="234" t="str">
        <f t="shared" si="563"/>
        <v/>
      </c>
      <c r="HO206" s="234" t="str">
        <f t="shared" si="564"/>
        <v/>
      </c>
      <c r="HP206" s="234" t="str">
        <f t="shared" si="565"/>
        <v/>
      </c>
      <c r="HQ206" s="234" t="str">
        <f t="shared" si="566"/>
        <v/>
      </c>
      <c r="HR206" s="234" t="str">
        <f t="shared" si="567"/>
        <v/>
      </c>
      <c r="HS206" s="234" t="str">
        <f t="shared" si="568"/>
        <v/>
      </c>
      <c r="HT206" s="234" t="str">
        <f t="shared" si="569"/>
        <v/>
      </c>
      <c r="HU206" s="234" t="str">
        <f t="shared" si="570"/>
        <v/>
      </c>
      <c r="HV206" s="234" t="str">
        <f t="shared" si="571"/>
        <v/>
      </c>
      <c r="HW206" s="234" t="str">
        <f t="shared" si="572"/>
        <v/>
      </c>
      <c r="HY206" s="193" t="str">
        <f t="shared" si="573"/>
        <v>AOC 1.6T</v>
      </c>
      <c r="HZ206" s="234" t="str">
        <f t="shared" si="574"/>
        <v/>
      </c>
      <c r="IA206" s="234" t="str">
        <f t="shared" si="575"/>
        <v/>
      </c>
      <c r="IB206" s="234" t="str">
        <f t="shared" si="576"/>
        <v/>
      </c>
      <c r="IC206" s="234" t="str">
        <f t="shared" si="577"/>
        <v/>
      </c>
      <c r="ID206" s="234" t="str">
        <f t="shared" si="578"/>
        <v/>
      </c>
      <c r="IE206" s="234" t="str">
        <f t="shared" si="579"/>
        <v/>
      </c>
      <c r="IF206" s="234" t="str">
        <f t="shared" si="580"/>
        <v/>
      </c>
      <c r="IG206" s="234" t="str">
        <f t="shared" si="581"/>
        <v/>
      </c>
      <c r="IH206" s="234" t="str">
        <f t="shared" si="582"/>
        <v/>
      </c>
      <c r="II206" s="234" t="str">
        <f t="shared" si="583"/>
        <v/>
      </c>
      <c r="IJ206" s="234" t="str">
        <f t="shared" si="584"/>
        <v/>
      </c>
      <c r="IL206" s="193" t="str">
        <f t="shared" si="585"/>
        <v>AOC 1.6T</v>
      </c>
      <c r="IM206" s="234" t="str">
        <f t="shared" si="586"/>
        <v/>
      </c>
      <c r="IN206" s="234" t="str">
        <f t="shared" si="587"/>
        <v/>
      </c>
      <c r="IO206" s="234" t="str">
        <f t="shared" si="588"/>
        <v/>
      </c>
      <c r="IP206" s="234" t="str">
        <f t="shared" si="589"/>
        <v/>
      </c>
      <c r="IQ206" s="234" t="str">
        <f t="shared" si="590"/>
        <v/>
      </c>
      <c r="IR206" s="234" t="str">
        <f t="shared" si="591"/>
        <v/>
      </c>
      <c r="IS206" s="234" t="str">
        <f t="shared" si="592"/>
        <v/>
      </c>
      <c r="IT206" s="234" t="str">
        <f t="shared" si="593"/>
        <v/>
      </c>
      <c r="IU206" s="234" t="str">
        <f t="shared" si="594"/>
        <v/>
      </c>
      <c r="IV206" s="234" t="str">
        <f t="shared" si="595"/>
        <v/>
      </c>
      <c r="IW206" s="234" t="str">
        <f t="shared" si="596"/>
        <v/>
      </c>
      <c r="IY206" s="193" t="str">
        <f t="shared" si="486"/>
        <v>AOC 1.6T</v>
      </c>
      <c r="IZ206" s="234" t="str">
        <f t="shared" si="597"/>
        <v/>
      </c>
      <c r="JA206" s="234" t="str">
        <f t="shared" si="598"/>
        <v/>
      </c>
      <c r="JB206" s="234" t="str">
        <f t="shared" si="599"/>
        <v/>
      </c>
      <c r="JC206" s="234" t="str">
        <f t="shared" si="600"/>
        <v/>
      </c>
      <c r="JD206" s="234" t="str">
        <f t="shared" si="601"/>
        <v/>
      </c>
      <c r="JE206" s="234" t="str">
        <f t="shared" si="602"/>
        <v/>
      </c>
      <c r="JF206" s="234" t="str">
        <f t="shared" si="603"/>
        <v/>
      </c>
      <c r="JG206" s="234" t="str">
        <f t="shared" si="604"/>
        <v/>
      </c>
      <c r="JH206" s="234" t="str">
        <f t="shared" si="605"/>
        <v/>
      </c>
      <c r="JI206" s="234" t="str">
        <f t="shared" si="606"/>
        <v/>
      </c>
      <c r="JJ206" s="234" t="str">
        <f t="shared" si="607"/>
        <v/>
      </c>
    </row>
    <row r="207" spans="1:270">
      <c r="A207" s="218" t="s">
        <v>118</v>
      </c>
      <c r="B207" s="139" t="str">
        <f>'DML EML split'!B207</f>
        <v>LPO 800 Gbps 30m</v>
      </c>
      <c r="C207" s="210">
        <f>'AOC-LPO-CPO'!C100</f>
        <v>0</v>
      </c>
      <c r="D207" s="210">
        <f>'AOC-LPO-CPO'!D100</f>
        <v>0</v>
      </c>
      <c r="E207" s="210">
        <f>'AOC-LPO-CPO'!E100</f>
        <v>0</v>
      </c>
      <c r="F207" s="210">
        <f>'AOC-LPO-CPO'!F100</f>
        <v>0</v>
      </c>
      <c r="G207" s="210">
        <f>'AOC-LPO-CPO'!G100</f>
        <v>0</v>
      </c>
      <c r="H207" s="210">
        <f>'AOC-LPO-CPO'!H100</f>
        <v>0</v>
      </c>
      <c r="I207" s="210">
        <f>'AOC-LPO-CPO'!I100</f>
        <v>0</v>
      </c>
      <c r="J207" s="210">
        <f>'AOC-LPO-CPO'!J100</f>
        <v>0</v>
      </c>
      <c r="K207" s="210">
        <f>'AOC-LPO-CPO'!K100</f>
        <v>0</v>
      </c>
      <c r="L207" s="210">
        <f>'AOC-LPO-CPO'!L100</f>
        <v>0</v>
      </c>
      <c r="M207" s="210">
        <f>'AOC-LPO-CPO'!M100</f>
        <v>0</v>
      </c>
      <c r="O207" s="139" t="str">
        <f t="shared" si="487"/>
        <v>LPO 800 Gbps 30m</v>
      </c>
      <c r="P207" s="210">
        <f>'AOC-LPO-CPO'!C135</f>
        <v>0</v>
      </c>
      <c r="Q207" s="210">
        <f>'AOC-LPO-CPO'!D135</f>
        <v>0</v>
      </c>
      <c r="R207" s="210">
        <f>'AOC-LPO-CPO'!E135</f>
        <v>0</v>
      </c>
      <c r="S207" s="210">
        <f>'AOC-LPO-CPO'!F135</f>
        <v>0</v>
      </c>
      <c r="T207" s="210">
        <f>'AOC-LPO-CPO'!G135</f>
        <v>0</v>
      </c>
      <c r="U207" s="210">
        <f>'AOC-LPO-CPO'!H135</f>
        <v>0</v>
      </c>
      <c r="V207" s="210">
        <f>'AOC-LPO-CPO'!I135</f>
        <v>0</v>
      </c>
      <c r="W207" s="210">
        <f>'AOC-LPO-CPO'!J135</f>
        <v>0</v>
      </c>
      <c r="X207" s="210">
        <f>'AOC-LPO-CPO'!K135</f>
        <v>0</v>
      </c>
      <c r="Y207" s="210">
        <f>'AOC-LPO-CPO'!L135</f>
        <v>0</v>
      </c>
      <c r="Z207" s="210">
        <f>'AOC-LPO-CPO'!M135</f>
        <v>0</v>
      </c>
      <c r="AB207" s="139" t="str">
        <f t="shared" si="488"/>
        <v>LPO 800 Gbps 30m</v>
      </c>
      <c r="AC207" s="210">
        <f>'AOC-LPO-CPO'!C65</f>
        <v>0</v>
      </c>
      <c r="AD207" s="210">
        <f>'AOC-LPO-CPO'!D65</f>
        <v>0</v>
      </c>
      <c r="AE207" s="210">
        <f>'AOC-LPO-CPO'!E65</f>
        <v>0</v>
      </c>
      <c r="AF207" s="210">
        <f>'AOC-LPO-CPO'!F65</f>
        <v>0</v>
      </c>
      <c r="AG207" s="210">
        <f>'AOC-LPO-CPO'!G65</f>
        <v>0</v>
      </c>
      <c r="AH207" s="210">
        <f>'AOC-LPO-CPO'!H65</f>
        <v>0</v>
      </c>
      <c r="AI207" s="210">
        <f>'AOC-LPO-CPO'!I65</f>
        <v>0</v>
      </c>
      <c r="AJ207" s="210">
        <f>'AOC-LPO-CPO'!J65</f>
        <v>0</v>
      </c>
      <c r="AK207" s="210">
        <f>'AOC-LPO-CPO'!K65</f>
        <v>0</v>
      </c>
      <c r="AL207" s="210">
        <f>'AOC-LPO-CPO'!L65</f>
        <v>0</v>
      </c>
      <c r="AM207" s="210">
        <f>'AOC-LPO-CPO'!M65</f>
        <v>0</v>
      </c>
      <c r="AO207" s="139" t="str">
        <f t="shared" si="489"/>
        <v>LPO 800 Gbps 30m</v>
      </c>
      <c r="AP207" s="210">
        <f>'AOC-LPO-CPO'!C170</f>
        <v>0</v>
      </c>
      <c r="AQ207" s="210">
        <f>'AOC-LPO-CPO'!D170</f>
        <v>0</v>
      </c>
      <c r="AR207" s="210">
        <f>'AOC-LPO-CPO'!E170</f>
        <v>0</v>
      </c>
      <c r="AS207" s="210">
        <f>'AOC-LPO-CPO'!F170</f>
        <v>0</v>
      </c>
      <c r="AT207" s="210">
        <f>'AOC-LPO-CPO'!G170</f>
        <v>0</v>
      </c>
      <c r="AU207" s="210">
        <f>'AOC-LPO-CPO'!H170</f>
        <v>0</v>
      </c>
      <c r="AV207" s="210">
        <f>'AOC-LPO-CPO'!I170</f>
        <v>0</v>
      </c>
      <c r="AW207" s="210">
        <f>'AOC-LPO-CPO'!J170</f>
        <v>0</v>
      </c>
      <c r="AX207" s="210">
        <f>'AOC-LPO-CPO'!K170</f>
        <v>0</v>
      </c>
      <c r="AY207" s="210">
        <f>'AOC-LPO-CPO'!L170</f>
        <v>0</v>
      </c>
      <c r="AZ207" s="210">
        <f>'AOC-LPO-CPO'!M170</f>
        <v>0</v>
      </c>
      <c r="BB207" s="139" t="str">
        <f t="shared" si="490"/>
        <v>LPO 800 Gbps 30m</v>
      </c>
      <c r="BC207" s="210">
        <f>'AOC-LPO-CPO'!C205</f>
        <v>0</v>
      </c>
      <c r="BD207" s="210">
        <f>'AOC-LPO-CPO'!D205</f>
        <v>0</v>
      </c>
      <c r="BE207" s="210">
        <f>'AOC-LPO-CPO'!E205</f>
        <v>0</v>
      </c>
      <c r="BF207" s="210">
        <f>'AOC-LPO-CPO'!F205</f>
        <v>0</v>
      </c>
      <c r="BG207" s="210">
        <f>'AOC-LPO-CPO'!G205</f>
        <v>0</v>
      </c>
      <c r="BH207" s="210">
        <f>'AOC-LPO-CPO'!H205</f>
        <v>0</v>
      </c>
      <c r="BI207" s="210">
        <f>'AOC-LPO-CPO'!I205</f>
        <v>0</v>
      </c>
      <c r="BJ207" s="210">
        <f>'AOC-LPO-CPO'!J205</f>
        <v>0</v>
      </c>
      <c r="BK207" s="210">
        <f>'AOC-LPO-CPO'!K205</f>
        <v>0</v>
      </c>
      <c r="BL207" s="210">
        <f>'AOC-LPO-CPO'!L205</f>
        <v>0</v>
      </c>
      <c r="BM207" s="210">
        <f>'AOC-LPO-CPO'!M205</f>
        <v>0</v>
      </c>
      <c r="BO207" s="139" t="str">
        <f t="shared" si="491"/>
        <v>LPO 800 Gbps 30m</v>
      </c>
      <c r="BP207" s="272"/>
      <c r="BQ207" s="272"/>
      <c r="BR207" s="272"/>
      <c r="BS207" s="272"/>
      <c r="BT207" s="272"/>
      <c r="BU207" s="272"/>
      <c r="BV207" s="272"/>
      <c r="BW207" s="272"/>
      <c r="BX207" s="272"/>
      <c r="BY207" s="272"/>
      <c r="BZ207" s="272"/>
      <c r="CB207" s="139" t="str">
        <f t="shared" si="492"/>
        <v>LPO 800 Gbps 30m</v>
      </c>
      <c r="CC207" s="272"/>
      <c r="CD207" s="272"/>
      <c r="CE207" s="272"/>
      <c r="CF207" s="272"/>
      <c r="CG207" s="272"/>
      <c r="CH207" s="272"/>
      <c r="CI207" s="272"/>
      <c r="CJ207" s="272"/>
      <c r="CK207" s="272"/>
      <c r="CL207" s="272"/>
      <c r="CM207" s="272"/>
      <c r="CN207" s="214"/>
      <c r="CP207" s="270"/>
      <c r="CQ207" s="270"/>
      <c r="CR207" s="301"/>
      <c r="CS207" s="295"/>
      <c r="CT207" s="270"/>
      <c r="CU207" s="301"/>
      <c r="CV207" s="293">
        <v>0</v>
      </c>
      <c r="CW207" s="293">
        <v>2</v>
      </c>
      <c r="CX207" s="279">
        <v>1</v>
      </c>
      <c r="CY207" s="284"/>
      <c r="CZ207" s="270"/>
      <c r="DA207" s="278"/>
      <c r="DB207" s="284"/>
      <c r="DC207" s="270"/>
      <c r="DD207" s="301"/>
      <c r="DE207" s="295"/>
      <c r="DF207" s="270"/>
      <c r="DG207" s="278"/>
      <c r="DH207" s="284"/>
      <c r="DI207" s="270"/>
      <c r="DJ207" s="270"/>
      <c r="DL207" s="139" t="str">
        <f t="shared" si="468"/>
        <v>LPO 800 Gbps 30m</v>
      </c>
      <c r="DM207" s="210">
        <f t="shared" si="493"/>
        <v>0</v>
      </c>
      <c r="DN207" s="210">
        <f t="shared" si="494"/>
        <v>0</v>
      </c>
      <c r="DO207" s="210">
        <f t="shared" si="495"/>
        <v>0</v>
      </c>
      <c r="DP207" s="210">
        <f t="shared" si="496"/>
        <v>0</v>
      </c>
      <c r="DQ207" s="210">
        <f t="shared" si="497"/>
        <v>0</v>
      </c>
      <c r="DR207" s="210">
        <f t="shared" si="498"/>
        <v>0</v>
      </c>
      <c r="DS207" s="210">
        <f t="shared" si="499"/>
        <v>0</v>
      </c>
      <c r="DT207" s="210">
        <f t="shared" si="500"/>
        <v>0</v>
      </c>
      <c r="DU207" s="210">
        <f t="shared" si="501"/>
        <v>0</v>
      </c>
      <c r="DV207" s="210">
        <f t="shared" si="502"/>
        <v>0</v>
      </c>
      <c r="DW207" s="210">
        <f t="shared" si="503"/>
        <v>0</v>
      </c>
      <c r="DY207" s="139" t="str">
        <f t="shared" si="469"/>
        <v>LPO 800 Gbps 30m</v>
      </c>
      <c r="DZ207" s="210">
        <f t="shared" si="504"/>
        <v>0</v>
      </c>
      <c r="EA207" s="210">
        <f t="shared" si="505"/>
        <v>0</v>
      </c>
      <c r="EB207" s="210">
        <f t="shared" si="506"/>
        <v>0</v>
      </c>
      <c r="EC207" s="210">
        <f t="shared" si="507"/>
        <v>0</v>
      </c>
      <c r="ED207" s="210">
        <f t="shared" si="508"/>
        <v>0</v>
      </c>
      <c r="EE207" s="210">
        <f t="shared" si="509"/>
        <v>0</v>
      </c>
      <c r="EF207" s="210">
        <f t="shared" si="510"/>
        <v>0</v>
      </c>
      <c r="EG207" s="210">
        <f t="shared" si="511"/>
        <v>0</v>
      </c>
      <c r="EH207" s="210">
        <f t="shared" si="512"/>
        <v>0</v>
      </c>
      <c r="EI207" s="210">
        <f t="shared" si="513"/>
        <v>0</v>
      </c>
      <c r="EJ207" s="210">
        <f t="shared" si="514"/>
        <v>0</v>
      </c>
      <c r="EL207" s="139" t="str">
        <f t="shared" si="470"/>
        <v>LPO 800 Gbps 30m</v>
      </c>
      <c r="EM207" s="210">
        <f t="shared" si="515"/>
        <v>0</v>
      </c>
      <c r="EN207" s="210">
        <f t="shared" si="516"/>
        <v>0</v>
      </c>
      <c r="EO207" s="210">
        <f t="shared" si="517"/>
        <v>0</v>
      </c>
      <c r="EP207" s="210">
        <f t="shared" si="518"/>
        <v>0</v>
      </c>
      <c r="EQ207" s="210">
        <f t="shared" si="519"/>
        <v>0</v>
      </c>
      <c r="ER207" s="210">
        <f t="shared" si="520"/>
        <v>0</v>
      </c>
      <c r="ES207" s="210">
        <f t="shared" si="521"/>
        <v>0</v>
      </c>
      <c r="ET207" s="210">
        <f t="shared" si="522"/>
        <v>0</v>
      </c>
      <c r="EU207" s="210">
        <f t="shared" si="523"/>
        <v>0</v>
      </c>
      <c r="EV207" s="210">
        <f t="shared" si="524"/>
        <v>0</v>
      </c>
      <c r="EW207" s="210">
        <f t="shared" si="525"/>
        <v>0</v>
      </c>
      <c r="EY207" s="139" t="str">
        <f t="shared" si="526"/>
        <v>LPO 800 Gbps 30m</v>
      </c>
      <c r="EZ207" s="210">
        <f t="shared" si="475"/>
        <v>0</v>
      </c>
      <c r="FA207" s="210">
        <f t="shared" si="476"/>
        <v>0</v>
      </c>
      <c r="FB207" s="210">
        <f t="shared" si="477"/>
        <v>0</v>
      </c>
      <c r="FC207" s="210">
        <f t="shared" si="478"/>
        <v>0</v>
      </c>
      <c r="FD207" s="210">
        <f t="shared" si="479"/>
        <v>0</v>
      </c>
      <c r="FE207" s="210">
        <f t="shared" si="480"/>
        <v>0</v>
      </c>
      <c r="FF207" s="210">
        <f t="shared" si="481"/>
        <v>0</v>
      </c>
      <c r="FG207" s="210">
        <f t="shared" si="482"/>
        <v>0</v>
      </c>
      <c r="FH207" s="210">
        <f t="shared" si="483"/>
        <v>0</v>
      </c>
      <c r="FI207" s="210">
        <f t="shared" si="484"/>
        <v>0</v>
      </c>
      <c r="FJ207" s="210">
        <f t="shared" si="485"/>
        <v>0</v>
      </c>
      <c r="FL207" s="139" t="str">
        <f t="shared" si="471"/>
        <v>LPO 800 Gbps 30m</v>
      </c>
      <c r="FM207" s="233">
        <f t="shared" si="527"/>
        <v>0</v>
      </c>
      <c r="FN207" s="233">
        <f t="shared" si="528"/>
        <v>0</v>
      </c>
      <c r="FO207" s="233">
        <f t="shared" si="529"/>
        <v>0</v>
      </c>
      <c r="FP207" s="233">
        <f t="shared" si="530"/>
        <v>0</v>
      </c>
      <c r="FQ207" s="233">
        <f t="shared" si="531"/>
        <v>0</v>
      </c>
      <c r="FR207" s="233">
        <f t="shared" si="532"/>
        <v>0</v>
      </c>
      <c r="FS207" s="233">
        <f t="shared" si="533"/>
        <v>0</v>
      </c>
      <c r="FT207" s="233">
        <f t="shared" si="534"/>
        <v>0</v>
      </c>
      <c r="FU207" s="233">
        <f t="shared" si="535"/>
        <v>0</v>
      </c>
      <c r="FV207" s="233">
        <f t="shared" si="536"/>
        <v>0</v>
      </c>
      <c r="FW207" s="233">
        <f t="shared" si="537"/>
        <v>0</v>
      </c>
      <c r="FY207" s="139" t="str">
        <f t="shared" si="472"/>
        <v>LPO 800 Gbps 30m</v>
      </c>
      <c r="FZ207" s="233">
        <f t="shared" si="538"/>
        <v>0</v>
      </c>
      <c r="GA207" s="233">
        <f t="shared" si="539"/>
        <v>0</v>
      </c>
      <c r="GB207" s="233">
        <f t="shared" si="540"/>
        <v>0</v>
      </c>
      <c r="GC207" s="233">
        <f t="shared" si="541"/>
        <v>0</v>
      </c>
      <c r="GD207" s="233">
        <f t="shared" si="542"/>
        <v>0</v>
      </c>
      <c r="GE207" s="233">
        <f t="shared" si="543"/>
        <v>0</v>
      </c>
      <c r="GF207" s="233">
        <f t="shared" si="544"/>
        <v>0</v>
      </c>
      <c r="GG207" s="233">
        <f t="shared" si="545"/>
        <v>0</v>
      </c>
      <c r="GH207" s="233">
        <f t="shared" si="546"/>
        <v>0</v>
      </c>
      <c r="GI207" s="233">
        <f t="shared" si="547"/>
        <v>0</v>
      </c>
      <c r="GJ207" s="233">
        <f t="shared" si="548"/>
        <v>0</v>
      </c>
      <c r="GL207" s="139" t="str">
        <f t="shared" si="473"/>
        <v>LPO 800 Gbps 30m</v>
      </c>
      <c r="GM207" s="310">
        <f t="shared" si="549"/>
        <v>0</v>
      </c>
      <c r="GN207" s="310">
        <f t="shared" si="550"/>
        <v>0</v>
      </c>
      <c r="GO207" s="310">
        <f t="shared" si="551"/>
        <v>0</v>
      </c>
      <c r="GP207" s="310">
        <f t="shared" si="552"/>
        <v>0</v>
      </c>
      <c r="GQ207" s="310">
        <f t="shared" si="553"/>
        <v>0</v>
      </c>
      <c r="GR207" s="310">
        <f t="shared" si="554"/>
        <v>0</v>
      </c>
      <c r="GS207" s="310">
        <f t="shared" si="555"/>
        <v>0</v>
      </c>
      <c r="GT207" s="310">
        <f t="shared" si="556"/>
        <v>0</v>
      </c>
      <c r="GU207" s="310">
        <f t="shared" si="557"/>
        <v>0</v>
      </c>
      <c r="GV207" s="310">
        <f t="shared" si="558"/>
        <v>0</v>
      </c>
      <c r="GW207" s="310">
        <f t="shared" si="559"/>
        <v>0</v>
      </c>
      <c r="GY207" s="139" t="str">
        <f t="shared" si="560"/>
        <v>LPO 800 Gbps 30m</v>
      </c>
      <c r="GZ207" s="310" t="str">
        <f>IF(EZ207=0,"",($HE$5*10^-6*'AOC-LPO-CPO'!P242*'Lenses &amp; detectors'!EZ207))</f>
        <v/>
      </c>
      <c r="HA207" s="310" t="str">
        <f>IF(FA207=0,"",($HE$5*10^-6*'AOC-LPO-CPO'!Q242*'Lenses &amp; detectors'!FA207))</f>
        <v/>
      </c>
      <c r="HB207" s="310" t="str">
        <f>IF(FB207=0,"",($HE$5*10^-6*'AOC-LPO-CPO'!R242*'Lenses &amp; detectors'!FB207))</f>
        <v/>
      </c>
      <c r="HC207" s="310" t="str">
        <f>IF(FC207=0,"",($HE$5*10^-6*'AOC-LPO-CPO'!S242*'Lenses &amp; detectors'!FC207))</f>
        <v/>
      </c>
      <c r="HD207" s="310" t="str">
        <f>IF(FD207=0,"",($HE$5*10^-6*'AOC-LPO-CPO'!T242*'Lenses &amp; detectors'!FD207))</f>
        <v/>
      </c>
      <c r="HE207" s="310" t="str">
        <f>IF(FE207=0,"",($HE$5*10^-6*'AOC-LPO-CPO'!U242*'Lenses &amp; detectors'!FE207))</f>
        <v/>
      </c>
      <c r="HF207" s="310" t="str">
        <f>IF(FF207=0,"",($HE$5*10^-6*'AOC-LPO-CPO'!V242*'Lenses &amp; detectors'!FF207))</f>
        <v/>
      </c>
      <c r="HG207" s="310" t="str">
        <f>IF(FG207=0,"",($HE$5*10^-6*'AOC-LPO-CPO'!W242*'Lenses &amp; detectors'!FG207))</f>
        <v/>
      </c>
      <c r="HH207" s="310" t="str">
        <f>IF(FH207=0,"",($HE$5*10^-6*'AOC-LPO-CPO'!X242*'Lenses &amp; detectors'!FH207))</f>
        <v/>
      </c>
      <c r="HI207" s="310" t="str">
        <f>IF(FI207=0,"",($HE$5*10^-6*'AOC-LPO-CPO'!Y242*'Lenses &amp; detectors'!FI207))</f>
        <v/>
      </c>
      <c r="HJ207" s="310" t="str">
        <f>IF(FJ207=0,"",($HE$5*10^-6*'AOC-LPO-CPO'!Z242*'Lenses &amp; detectors'!FJ207))</f>
        <v/>
      </c>
      <c r="HL207" s="139" t="str">
        <f t="shared" si="561"/>
        <v>LPO 800 Gbps 30m</v>
      </c>
      <c r="HM207" s="233" t="str">
        <f t="shared" si="562"/>
        <v/>
      </c>
      <c r="HN207" s="233" t="str">
        <f t="shared" si="563"/>
        <v/>
      </c>
      <c r="HO207" s="233" t="str">
        <f t="shared" si="564"/>
        <v/>
      </c>
      <c r="HP207" s="233" t="str">
        <f t="shared" si="565"/>
        <v/>
      </c>
      <c r="HQ207" s="233" t="str">
        <f t="shared" si="566"/>
        <v/>
      </c>
      <c r="HR207" s="233" t="str">
        <f t="shared" si="567"/>
        <v/>
      </c>
      <c r="HS207" s="233" t="str">
        <f t="shared" si="568"/>
        <v/>
      </c>
      <c r="HT207" s="233" t="str">
        <f t="shared" si="569"/>
        <v/>
      </c>
      <c r="HU207" s="233" t="str">
        <f t="shared" si="570"/>
        <v/>
      </c>
      <c r="HV207" s="233" t="str">
        <f t="shared" si="571"/>
        <v/>
      </c>
      <c r="HW207" s="233" t="str">
        <f t="shared" si="572"/>
        <v/>
      </c>
      <c r="HY207" s="139" t="str">
        <f t="shared" si="573"/>
        <v>LPO 800 Gbps 30m</v>
      </c>
      <c r="HZ207" s="233" t="str">
        <f t="shared" si="574"/>
        <v/>
      </c>
      <c r="IA207" s="233" t="str">
        <f t="shared" si="575"/>
        <v/>
      </c>
      <c r="IB207" s="233" t="str">
        <f t="shared" si="576"/>
        <v/>
      </c>
      <c r="IC207" s="233" t="str">
        <f t="shared" si="577"/>
        <v/>
      </c>
      <c r="ID207" s="233" t="str">
        <f t="shared" si="578"/>
        <v/>
      </c>
      <c r="IE207" s="233" t="str">
        <f t="shared" si="579"/>
        <v/>
      </c>
      <c r="IF207" s="233" t="str">
        <f t="shared" si="580"/>
        <v/>
      </c>
      <c r="IG207" s="233" t="str">
        <f t="shared" si="581"/>
        <v/>
      </c>
      <c r="IH207" s="233" t="str">
        <f t="shared" si="582"/>
        <v/>
      </c>
      <c r="II207" s="233" t="str">
        <f t="shared" si="583"/>
        <v/>
      </c>
      <c r="IJ207" s="233" t="str">
        <f t="shared" si="584"/>
        <v/>
      </c>
      <c r="IL207" s="139" t="str">
        <f t="shared" si="585"/>
        <v>LPO 800 Gbps 30m</v>
      </c>
      <c r="IM207" s="233" t="str">
        <f t="shared" si="586"/>
        <v/>
      </c>
      <c r="IN207" s="233" t="str">
        <f t="shared" si="587"/>
        <v/>
      </c>
      <c r="IO207" s="233" t="str">
        <f t="shared" si="588"/>
        <v/>
      </c>
      <c r="IP207" s="233" t="str">
        <f t="shared" si="589"/>
        <v/>
      </c>
      <c r="IQ207" s="233" t="str">
        <f t="shared" si="590"/>
        <v/>
      </c>
      <c r="IR207" s="233" t="str">
        <f t="shared" si="591"/>
        <v/>
      </c>
      <c r="IS207" s="233" t="str">
        <f t="shared" si="592"/>
        <v/>
      </c>
      <c r="IT207" s="233" t="str">
        <f t="shared" si="593"/>
        <v/>
      </c>
      <c r="IU207" s="233" t="str">
        <f t="shared" si="594"/>
        <v/>
      </c>
      <c r="IV207" s="233" t="str">
        <f t="shared" si="595"/>
        <v/>
      </c>
      <c r="IW207" s="233" t="str">
        <f t="shared" si="596"/>
        <v/>
      </c>
      <c r="IY207" s="139" t="str">
        <f t="shared" si="486"/>
        <v>LPO 800 Gbps 30m</v>
      </c>
      <c r="IZ207" s="233" t="str">
        <f t="shared" si="597"/>
        <v/>
      </c>
      <c r="JA207" s="233" t="str">
        <f t="shared" si="598"/>
        <v/>
      </c>
      <c r="JB207" s="233" t="str">
        <f t="shared" si="599"/>
        <v/>
      </c>
      <c r="JC207" s="233" t="str">
        <f t="shared" si="600"/>
        <v/>
      </c>
      <c r="JD207" s="233" t="str">
        <f t="shared" si="601"/>
        <v/>
      </c>
      <c r="JE207" s="233" t="str">
        <f t="shared" si="602"/>
        <v/>
      </c>
      <c r="JF207" s="233" t="str">
        <f t="shared" si="603"/>
        <v/>
      </c>
      <c r="JG207" s="233" t="str">
        <f t="shared" si="604"/>
        <v/>
      </c>
      <c r="JH207" s="233" t="str">
        <f t="shared" si="605"/>
        <v/>
      </c>
      <c r="JI207" s="233" t="str">
        <f t="shared" si="606"/>
        <v/>
      </c>
      <c r="JJ207" s="233" t="str">
        <f t="shared" si="607"/>
        <v/>
      </c>
    </row>
    <row r="208" spans="1:270">
      <c r="A208" s="218" t="s">
        <v>118</v>
      </c>
      <c r="B208" s="139" t="str">
        <f>'DML EML split'!B208</f>
        <v>LPO 800 Gbps 100 m</v>
      </c>
      <c r="C208" s="210">
        <f>'AOC-LPO-CPO'!C101</f>
        <v>0</v>
      </c>
      <c r="D208" s="210">
        <f>'AOC-LPO-CPO'!D101</f>
        <v>0</v>
      </c>
      <c r="E208" s="210">
        <f>'AOC-LPO-CPO'!E101</f>
        <v>0</v>
      </c>
      <c r="F208" s="210">
        <f>'AOC-LPO-CPO'!F101</f>
        <v>0</v>
      </c>
      <c r="G208" s="210">
        <f>'AOC-LPO-CPO'!G101</f>
        <v>0</v>
      </c>
      <c r="H208" s="210">
        <f>'AOC-LPO-CPO'!H101</f>
        <v>0</v>
      </c>
      <c r="I208" s="210">
        <f>'AOC-LPO-CPO'!I101</f>
        <v>0</v>
      </c>
      <c r="J208" s="210">
        <f>'AOC-LPO-CPO'!J101</f>
        <v>0</v>
      </c>
      <c r="K208" s="210">
        <f>'AOC-LPO-CPO'!K101</f>
        <v>0</v>
      </c>
      <c r="L208" s="210">
        <f>'AOC-LPO-CPO'!L101</f>
        <v>0</v>
      </c>
      <c r="M208" s="210">
        <f>'AOC-LPO-CPO'!M101</f>
        <v>0</v>
      </c>
      <c r="O208" s="139" t="str">
        <f t="shared" si="487"/>
        <v>LPO 800 Gbps 100 m</v>
      </c>
      <c r="P208" s="210">
        <f>'AOC-LPO-CPO'!C136</f>
        <v>0</v>
      </c>
      <c r="Q208" s="210">
        <f>'AOC-LPO-CPO'!D136</f>
        <v>0</v>
      </c>
      <c r="R208" s="210">
        <f>'AOC-LPO-CPO'!E136</f>
        <v>0</v>
      </c>
      <c r="S208" s="210">
        <f>'AOC-LPO-CPO'!F136</f>
        <v>0</v>
      </c>
      <c r="T208" s="210">
        <f>'AOC-LPO-CPO'!G136</f>
        <v>0</v>
      </c>
      <c r="U208" s="210">
        <f>'AOC-LPO-CPO'!H136</f>
        <v>0</v>
      </c>
      <c r="V208" s="210">
        <f>'AOC-LPO-CPO'!I136</f>
        <v>0</v>
      </c>
      <c r="W208" s="210">
        <f>'AOC-LPO-CPO'!J136</f>
        <v>0</v>
      </c>
      <c r="X208" s="210">
        <f>'AOC-LPO-CPO'!K136</f>
        <v>0</v>
      </c>
      <c r="Y208" s="210">
        <f>'AOC-LPO-CPO'!L136</f>
        <v>0</v>
      </c>
      <c r="Z208" s="210">
        <f>'AOC-LPO-CPO'!M136</f>
        <v>0</v>
      </c>
      <c r="AB208" s="139" t="str">
        <f t="shared" si="488"/>
        <v>LPO 800 Gbps 100 m</v>
      </c>
      <c r="AC208" s="210">
        <f>'AOC-LPO-CPO'!C66</f>
        <v>0</v>
      </c>
      <c r="AD208" s="210">
        <f>'AOC-LPO-CPO'!D66</f>
        <v>0</v>
      </c>
      <c r="AE208" s="210">
        <f>'AOC-LPO-CPO'!E66</f>
        <v>0</v>
      </c>
      <c r="AF208" s="210">
        <f>'AOC-LPO-CPO'!F66</f>
        <v>0</v>
      </c>
      <c r="AG208" s="210">
        <f>'AOC-LPO-CPO'!G66</f>
        <v>0</v>
      </c>
      <c r="AH208" s="210">
        <f>'AOC-LPO-CPO'!H66</f>
        <v>0</v>
      </c>
      <c r="AI208" s="210">
        <f>'AOC-LPO-CPO'!I66</f>
        <v>0</v>
      </c>
      <c r="AJ208" s="210">
        <f>'AOC-LPO-CPO'!J66</f>
        <v>0</v>
      </c>
      <c r="AK208" s="210">
        <f>'AOC-LPO-CPO'!K66</f>
        <v>0</v>
      </c>
      <c r="AL208" s="210">
        <f>'AOC-LPO-CPO'!L66</f>
        <v>0</v>
      </c>
      <c r="AM208" s="210">
        <f>'AOC-LPO-CPO'!M66</f>
        <v>0</v>
      </c>
      <c r="AO208" s="139" t="str">
        <f t="shared" si="489"/>
        <v>LPO 800 Gbps 100 m</v>
      </c>
      <c r="AP208" s="210">
        <f>'AOC-LPO-CPO'!C171</f>
        <v>0</v>
      </c>
      <c r="AQ208" s="210">
        <f>'AOC-LPO-CPO'!D171</f>
        <v>0</v>
      </c>
      <c r="AR208" s="210">
        <f>'AOC-LPO-CPO'!E171</f>
        <v>0</v>
      </c>
      <c r="AS208" s="210">
        <f>'AOC-LPO-CPO'!F171</f>
        <v>0</v>
      </c>
      <c r="AT208" s="210">
        <f>'AOC-LPO-CPO'!G171</f>
        <v>0</v>
      </c>
      <c r="AU208" s="210">
        <f>'AOC-LPO-CPO'!H171</f>
        <v>0</v>
      </c>
      <c r="AV208" s="210">
        <f>'AOC-LPO-CPO'!I171</f>
        <v>0</v>
      </c>
      <c r="AW208" s="210">
        <f>'AOC-LPO-CPO'!J171</f>
        <v>0</v>
      </c>
      <c r="AX208" s="210">
        <f>'AOC-LPO-CPO'!K171</f>
        <v>0</v>
      </c>
      <c r="AY208" s="210">
        <f>'AOC-LPO-CPO'!L171</f>
        <v>0</v>
      </c>
      <c r="AZ208" s="210">
        <f>'AOC-LPO-CPO'!M171</f>
        <v>0</v>
      </c>
      <c r="BB208" s="139" t="str">
        <f t="shared" si="490"/>
        <v>LPO 800 Gbps 100 m</v>
      </c>
      <c r="BC208" s="210">
        <f>'AOC-LPO-CPO'!C206</f>
        <v>0</v>
      </c>
      <c r="BD208" s="210">
        <f>'AOC-LPO-CPO'!D206</f>
        <v>0</v>
      </c>
      <c r="BE208" s="210">
        <f>'AOC-LPO-CPO'!E206</f>
        <v>0</v>
      </c>
      <c r="BF208" s="210">
        <f>'AOC-LPO-CPO'!F206</f>
        <v>0</v>
      </c>
      <c r="BG208" s="210">
        <f>'AOC-LPO-CPO'!G206</f>
        <v>0</v>
      </c>
      <c r="BH208" s="210">
        <f>'AOC-LPO-CPO'!H206</f>
        <v>0</v>
      </c>
      <c r="BI208" s="210">
        <f>'AOC-LPO-CPO'!I206</f>
        <v>0</v>
      </c>
      <c r="BJ208" s="210">
        <f>'AOC-LPO-CPO'!J206</f>
        <v>0</v>
      </c>
      <c r="BK208" s="210">
        <f>'AOC-LPO-CPO'!K206</f>
        <v>0</v>
      </c>
      <c r="BL208" s="210">
        <f>'AOC-LPO-CPO'!L206</f>
        <v>0</v>
      </c>
      <c r="BM208" s="210">
        <f>'AOC-LPO-CPO'!M206</f>
        <v>0</v>
      </c>
      <c r="BO208" s="139" t="str">
        <f t="shared" si="491"/>
        <v>LPO 800 Gbps 100 m</v>
      </c>
      <c r="BP208" s="272"/>
      <c r="BQ208" s="272"/>
      <c r="BR208" s="272"/>
      <c r="BS208" s="272"/>
      <c r="BT208" s="272"/>
      <c r="BU208" s="272"/>
      <c r="BV208" s="272"/>
      <c r="BW208" s="272"/>
      <c r="BX208" s="272"/>
      <c r="BY208" s="272"/>
      <c r="BZ208" s="272"/>
      <c r="CB208" s="139" t="str">
        <f t="shared" si="492"/>
        <v>LPO 800 Gbps 100 m</v>
      </c>
      <c r="CC208" s="272"/>
      <c r="CD208" s="272"/>
      <c r="CE208" s="272"/>
      <c r="CF208" s="272"/>
      <c r="CG208" s="272"/>
      <c r="CH208" s="272"/>
      <c r="CI208" s="272"/>
      <c r="CJ208" s="272"/>
      <c r="CK208" s="272"/>
      <c r="CL208" s="272"/>
      <c r="CM208" s="272"/>
      <c r="CN208" s="214"/>
      <c r="CP208" s="270"/>
      <c r="CQ208" s="270"/>
      <c r="CR208" s="301"/>
      <c r="CS208" s="295"/>
      <c r="CT208" s="270"/>
      <c r="CU208" s="301"/>
      <c r="CV208" s="293">
        <v>0</v>
      </c>
      <c r="CW208" s="293">
        <v>2</v>
      </c>
      <c r="CX208" s="279">
        <v>1</v>
      </c>
      <c r="CY208" s="284"/>
      <c r="CZ208" s="270"/>
      <c r="DA208" s="278"/>
      <c r="DB208" s="284"/>
      <c r="DC208" s="270"/>
      <c r="DD208" s="301"/>
      <c r="DE208" s="295"/>
      <c r="DF208" s="270"/>
      <c r="DG208" s="278"/>
      <c r="DH208" s="284"/>
      <c r="DI208" s="270"/>
      <c r="DJ208" s="270"/>
      <c r="DL208" s="139" t="str">
        <f t="shared" si="468"/>
        <v>LPO 800 Gbps 100 m</v>
      </c>
      <c r="DM208" s="210">
        <f t="shared" si="493"/>
        <v>0</v>
      </c>
      <c r="DN208" s="210">
        <f t="shared" si="494"/>
        <v>0</v>
      </c>
      <c r="DO208" s="210">
        <f t="shared" si="495"/>
        <v>0</v>
      </c>
      <c r="DP208" s="210">
        <f t="shared" si="496"/>
        <v>0</v>
      </c>
      <c r="DQ208" s="210">
        <f t="shared" si="497"/>
        <v>0</v>
      </c>
      <c r="DR208" s="210">
        <f t="shared" si="498"/>
        <v>0</v>
      </c>
      <c r="DS208" s="210">
        <f t="shared" si="499"/>
        <v>0</v>
      </c>
      <c r="DT208" s="210">
        <f t="shared" si="500"/>
        <v>0</v>
      </c>
      <c r="DU208" s="210">
        <f t="shared" si="501"/>
        <v>0</v>
      </c>
      <c r="DV208" s="210">
        <f t="shared" si="502"/>
        <v>0</v>
      </c>
      <c r="DW208" s="210">
        <f t="shared" si="503"/>
        <v>0</v>
      </c>
      <c r="DY208" s="139" t="str">
        <f t="shared" si="469"/>
        <v>LPO 800 Gbps 100 m</v>
      </c>
      <c r="DZ208" s="210">
        <f t="shared" si="504"/>
        <v>0</v>
      </c>
      <c r="EA208" s="210">
        <f t="shared" si="505"/>
        <v>0</v>
      </c>
      <c r="EB208" s="210">
        <f t="shared" si="506"/>
        <v>0</v>
      </c>
      <c r="EC208" s="210">
        <f t="shared" si="507"/>
        <v>0</v>
      </c>
      <c r="ED208" s="210">
        <f t="shared" si="508"/>
        <v>0</v>
      </c>
      <c r="EE208" s="210">
        <f t="shared" si="509"/>
        <v>0</v>
      </c>
      <c r="EF208" s="210">
        <f t="shared" si="510"/>
        <v>0</v>
      </c>
      <c r="EG208" s="210">
        <f t="shared" si="511"/>
        <v>0</v>
      </c>
      <c r="EH208" s="210">
        <f t="shared" si="512"/>
        <v>0</v>
      </c>
      <c r="EI208" s="210">
        <f t="shared" si="513"/>
        <v>0</v>
      </c>
      <c r="EJ208" s="210">
        <f t="shared" si="514"/>
        <v>0</v>
      </c>
      <c r="EL208" s="139" t="str">
        <f t="shared" si="470"/>
        <v>LPO 800 Gbps 100 m</v>
      </c>
      <c r="EM208" s="210">
        <f t="shared" si="515"/>
        <v>0</v>
      </c>
      <c r="EN208" s="210">
        <f t="shared" si="516"/>
        <v>0</v>
      </c>
      <c r="EO208" s="210">
        <f t="shared" si="517"/>
        <v>0</v>
      </c>
      <c r="EP208" s="210">
        <f t="shared" si="518"/>
        <v>0</v>
      </c>
      <c r="EQ208" s="210">
        <f t="shared" si="519"/>
        <v>0</v>
      </c>
      <c r="ER208" s="210">
        <f t="shared" si="520"/>
        <v>0</v>
      </c>
      <c r="ES208" s="210">
        <f t="shared" si="521"/>
        <v>0</v>
      </c>
      <c r="ET208" s="210">
        <f t="shared" si="522"/>
        <v>0</v>
      </c>
      <c r="EU208" s="210">
        <f t="shared" si="523"/>
        <v>0</v>
      </c>
      <c r="EV208" s="210">
        <f t="shared" si="524"/>
        <v>0</v>
      </c>
      <c r="EW208" s="210">
        <f t="shared" si="525"/>
        <v>0</v>
      </c>
      <c r="EY208" s="139" t="str">
        <f t="shared" si="526"/>
        <v>LPO 800 Gbps 100 m</v>
      </c>
      <c r="EZ208" s="210">
        <f t="shared" si="475"/>
        <v>0</v>
      </c>
      <c r="FA208" s="210">
        <f t="shared" si="476"/>
        <v>0</v>
      </c>
      <c r="FB208" s="210">
        <f t="shared" si="477"/>
        <v>0</v>
      </c>
      <c r="FC208" s="210">
        <f t="shared" si="478"/>
        <v>0</v>
      </c>
      <c r="FD208" s="210">
        <f t="shared" si="479"/>
        <v>0</v>
      </c>
      <c r="FE208" s="210">
        <f t="shared" si="480"/>
        <v>0</v>
      </c>
      <c r="FF208" s="210">
        <f t="shared" si="481"/>
        <v>0</v>
      </c>
      <c r="FG208" s="210">
        <f t="shared" si="482"/>
        <v>0</v>
      </c>
      <c r="FH208" s="210">
        <f t="shared" si="483"/>
        <v>0</v>
      </c>
      <c r="FI208" s="210">
        <f t="shared" si="484"/>
        <v>0</v>
      </c>
      <c r="FJ208" s="210">
        <f t="shared" si="485"/>
        <v>0</v>
      </c>
      <c r="FL208" s="139" t="str">
        <f t="shared" si="471"/>
        <v>LPO 800 Gbps 100 m</v>
      </c>
      <c r="FM208" s="233">
        <f t="shared" si="527"/>
        <v>0</v>
      </c>
      <c r="FN208" s="233">
        <f t="shared" si="528"/>
        <v>0</v>
      </c>
      <c r="FO208" s="233">
        <f t="shared" si="529"/>
        <v>0</v>
      </c>
      <c r="FP208" s="233">
        <f t="shared" si="530"/>
        <v>0</v>
      </c>
      <c r="FQ208" s="233">
        <f t="shared" si="531"/>
        <v>0</v>
      </c>
      <c r="FR208" s="233">
        <f t="shared" si="532"/>
        <v>0</v>
      </c>
      <c r="FS208" s="233">
        <f t="shared" si="533"/>
        <v>0</v>
      </c>
      <c r="FT208" s="233">
        <f t="shared" si="534"/>
        <v>0</v>
      </c>
      <c r="FU208" s="233">
        <f t="shared" si="535"/>
        <v>0</v>
      </c>
      <c r="FV208" s="233">
        <f t="shared" si="536"/>
        <v>0</v>
      </c>
      <c r="FW208" s="233">
        <f t="shared" si="537"/>
        <v>0</v>
      </c>
      <c r="FY208" s="139" t="str">
        <f t="shared" si="472"/>
        <v>LPO 800 Gbps 100 m</v>
      </c>
      <c r="FZ208" s="233">
        <f t="shared" si="538"/>
        <v>0</v>
      </c>
      <c r="GA208" s="233">
        <f t="shared" si="539"/>
        <v>0</v>
      </c>
      <c r="GB208" s="233">
        <f t="shared" si="540"/>
        <v>0</v>
      </c>
      <c r="GC208" s="233">
        <f t="shared" si="541"/>
        <v>0</v>
      </c>
      <c r="GD208" s="233">
        <f t="shared" si="542"/>
        <v>0</v>
      </c>
      <c r="GE208" s="233">
        <f t="shared" si="543"/>
        <v>0</v>
      </c>
      <c r="GF208" s="233">
        <f t="shared" si="544"/>
        <v>0</v>
      </c>
      <c r="GG208" s="233">
        <f t="shared" si="545"/>
        <v>0</v>
      </c>
      <c r="GH208" s="233">
        <f t="shared" si="546"/>
        <v>0</v>
      </c>
      <c r="GI208" s="233">
        <f t="shared" si="547"/>
        <v>0</v>
      </c>
      <c r="GJ208" s="233">
        <f t="shared" si="548"/>
        <v>0</v>
      </c>
      <c r="GL208" s="139" t="str">
        <f t="shared" si="473"/>
        <v>LPO 800 Gbps 100 m</v>
      </c>
      <c r="GM208" s="310">
        <f t="shared" si="549"/>
        <v>0</v>
      </c>
      <c r="GN208" s="310">
        <f t="shared" si="550"/>
        <v>0</v>
      </c>
      <c r="GO208" s="310">
        <f t="shared" si="551"/>
        <v>0</v>
      </c>
      <c r="GP208" s="310">
        <f t="shared" si="552"/>
        <v>0</v>
      </c>
      <c r="GQ208" s="310">
        <f t="shared" si="553"/>
        <v>0</v>
      </c>
      <c r="GR208" s="310">
        <f t="shared" si="554"/>
        <v>0</v>
      </c>
      <c r="GS208" s="310">
        <f t="shared" si="555"/>
        <v>0</v>
      </c>
      <c r="GT208" s="310">
        <f t="shared" si="556"/>
        <v>0</v>
      </c>
      <c r="GU208" s="310">
        <f t="shared" si="557"/>
        <v>0</v>
      </c>
      <c r="GV208" s="310">
        <f t="shared" si="558"/>
        <v>0</v>
      </c>
      <c r="GW208" s="310">
        <f t="shared" si="559"/>
        <v>0</v>
      </c>
      <c r="GY208" s="139" t="str">
        <f t="shared" si="560"/>
        <v>LPO 800 Gbps 100 m</v>
      </c>
      <c r="GZ208" s="310" t="str">
        <f>IF(EZ208=0,"",($HE$5*10^-6*'AOC-LPO-CPO'!P243*'Lenses &amp; detectors'!EZ208))</f>
        <v/>
      </c>
      <c r="HA208" s="310" t="str">
        <f>IF(FA208=0,"",($HE$5*10^-6*'AOC-LPO-CPO'!Q243*'Lenses &amp; detectors'!FA208))</f>
        <v/>
      </c>
      <c r="HB208" s="310" t="str">
        <f>IF(FB208=0,"",($HE$5*10^-6*'AOC-LPO-CPO'!R243*'Lenses &amp; detectors'!FB208))</f>
        <v/>
      </c>
      <c r="HC208" s="310" t="str">
        <f>IF(FC208=0,"",($HE$5*10^-6*'AOC-LPO-CPO'!S243*'Lenses &amp; detectors'!FC208))</f>
        <v/>
      </c>
      <c r="HD208" s="310" t="str">
        <f>IF(FD208=0,"",($HE$5*10^-6*'AOC-LPO-CPO'!T243*'Lenses &amp; detectors'!FD208))</f>
        <v/>
      </c>
      <c r="HE208" s="310" t="str">
        <f>IF(FE208=0,"",($HE$5*10^-6*'AOC-LPO-CPO'!U243*'Lenses &amp; detectors'!FE208))</f>
        <v/>
      </c>
      <c r="HF208" s="310" t="str">
        <f>IF(FF208=0,"",($HE$5*10^-6*'AOC-LPO-CPO'!V243*'Lenses &amp; detectors'!FF208))</f>
        <v/>
      </c>
      <c r="HG208" s="310" t="str">
        <f>IF(FG208=0,"",($HE$5*10^-6*'AOC-LPO-CPO'!W243*'Lenses &amp; detectors'!FG208))</f>
        <v/>
      </c>
      <c r="HH208" s="310" t="str">
        <f>IF(FH208=0,"",($HE$5*10^-6*'AOC-LPO-CPO'!X243*'Lenses &amp; detectors'!FH208))</f>
        <v/>
      </c>
      <c r="HI208" s="310" t="str">
        <f>IF(FI208=0,"",($HE$5*10^-6*'AOC-LPO-CPO'!Y243*'Lenses &amp; detectors'!FI208))</f>
        <v/>
      </c>
      <c r="HJ208" s="310" t="str">
        <f>IF(FJ208=0,"",($HE$5*10^-6*'AOC-LPO-CPO'!Z243*'Lenses &amp; detectors'!FJ208))</f>
        <v/>
      </c>
      <c r="HL208" s="139" t="str">
        <f t="shared" si="561"/>
        <v>LPO 800 Gbps 100 m</v>
      </c>
      <c r="HM208" s="233" t="str">
        <f t="shared" si="562"/>
        <v/>
      </c>
      <c r="HN208" s="233" t="str">
        <f t="shared" si="563"/>
        <v/>
      </c>
      <c r="HO208" s="233" t="str">
        <f t="shared" si="564"/>
        <v/>
      </c>
      <c r="HP208" s="233" t="str">
        <f t="shared" si="565"/>
        <v/>
      </c>
      <c r="HQ208" s="233" t="str">
        <f t="shared" si="566"/>
        <v/>
      </c>
      <c r="HR208" s="233" t="str">
        <f t="shared" si="567"/>
        <v/>
      </c>
      <c r="HS208" s="233" t="str">
        <f t="shared" si="568"/>
        <v/>
      </c>
      <c r="HT208" s="233" t="str">
        <f t="shared" si="569"/>
        <v/>
      </c>
      <c r="HU208" s="233" t="str">
        <f t="shared" si="570"/>
        <v/>
      </c>
      <c r="HV208" s="233" t="str">
        <f t="shared" si="571"/>
        <v/>
      </c>
      <c r="HW208" s="233" t="str">
        <f t="shared" si="572"/>
        <v/>
      </c>
      <c r="HY208" s="139" t="str">
        <f t="shared" si="573"/>
        <v>LPO 800 Gbps 100 m</v>
      </c>
      <c r="HZ208" s="233" t="str">
        <f t="shared" si="574"/>
        <v/>
      </c>
      <c r="IA208" s="233" t="str">
        <f t="shared" si="575"/>
        <v/>
      </c>
      <c r="IB208" s="233" t="str">
        <f t="shared" si="576"/>
        <v/>
      </c>
      <c r="IC208" s="233" t="str">
        <f t="shared" si="577"/>
        <v/>
      </c>
      <c r="ID208" s="233" t="str">
        <f t="shared" si="578"/>
        <v/>
      </c>
      <c r="IE208" s="233" t="str">
        <f t="shared" si="579"/>
        <v/>
      </c>
      <c r="IF208" s="233" t="str">
        <f t="shared" si="580"/>
        <v/>
      </c>
      <c r="IG208" s="233" t="str">
        <f t="shared" si="581"/>
        <v/>
      </c>
      <c r="IH208" s="233" t="str">
        <f t="shared" si="582"/>
        <v/>
      </c>
      <c r="II208" s="233" t="str">
        <f t="shared" si="583"/>
        <v/>
      </c>
      <c r="IJ208" s="233" t="str">
        <f t="shared" si="584"/>
        <v/>
      </c>
      <c r="IL208" s="139" t="str">
        <f t="shared" si="585"/>
        <v>LPO 800 Gbps 100 m</v>
      </c>
      <c r="IM208" s="233" t="str">
        <f t="shared" si="586"/>
        <v/>
      </c>
      <c r="IN208" s="233" t="str">
        <f t="shared" si="587"/>
        <v/>
      </c>
      <c r="IO208" s="233" t="str">
        <f t="shared" si="588"/>
        <v/>
      </c>
      <c r="IP208" s="233" t="str">
        <f t="shared" si="589"/>
        <v/>
      </c>
      <c r="IQ208" s="233" t="str">
        <f t="shared" si="590"/>
        <v/>
      </c>
      <c r="IR208" s="233" t="str">
        <f t="shared" si="591"/>
        <v/>
      </c>
      <c r="IS208" s="233" t="str">
        <f t="shared" si="592"/>
        <v/>
      </c>
      <c r="IT208" s="233" t="str">
        <f t="shared" si="593"/>
        <v/>
      </c>
      <c r="IU208" s="233" t="str">
        <f t="shared" si="594"/>
        <v/>
      </c>
      <c r="IV208" s="233" t="str">
        <f t="shared" si="595"/>
        <v/>
      </c>
      <c r="IW208" s="233" t="str">
        <f t="shared" si="596"/>
        <v/>
      </c>
      <c r="IY208" s="139" t="str">
        <f t="shared" si="486"/>
        <v>LPO 800 Gbps 100 m</v>
      </c>
      <c r="IZ208" s="233" t="str">
        <f t="shared" si="597"/>
        <v/>
      </c>
      <c r="JA208" s="233" t="str">
        <f t="shared" si="598"/>
        <v/>
      </c>
      <c r="JB208" s="233" t="str">
        <f t="shared" si="599"/>
        <v/>
      </c>
      <c r="JC208" s="233" t="str">
        <f t="shared" si="600"/>
        <v/>
      </c>
      <c r="JD208" s="233" t="str">
        <f t="shared" si="601"/>
        <v/>
      </c>
      <c r="JE208" s="233" t="str">
        <f t="shared" si="602"/>
        <v/>
      </c>
      <c r="JF208" s="233" t="str">
        <f t="shared" si="603"/>
        <v/>
      </c>
      <c r="JG208" s="233" t="str">
        <f t="shared" si="604"/>
        <v/>
      </c>
      <c r="JH208" s="233" t="str">
        <f t="shared" si="605"/>
        <v/>
      </c>
      <c r="JI208" s="233" t="str">
        <f t="shared" si="606"/>
        <v/>
      </c>
      <c r="JJ208" s="233" t="str">
        <f t="shared" si="607"/>
        <v/>
      </c>
    </row>
    <row r="209" spans="1:270">
      <c r="A209" s="218" t="s">
        <v>118</v>
      </c>
      <c r="B209" s="139" t="str">
        <f>'DML EML split'!B209</f>
        <v>LPO 800 Gbps 500 m</v>
      </c>
      <c r="C209" s="210">
        <f>'AOC-LPO-CPO'!C102</f>
        <v>0</v>
      </c>
      <c r="D209" s="210">
        <f>'AOC-LPO-CPO'!D102</f>
        <v>0</v>
      </c>
      <c r="E209" s="210">
        <f>'AOC-LPO-CPO'!E102</f>
        <v>0</v>
      </c>
      <c r="F209" s="210">
        <f>'AOC-LPO-CPO'!F102</f>
        <v>0</v>
      </c>
      <c r="G209" s="210">
        <f>'AOC-LPO-CPO'!G102</f>
        <v>0</v>
      </c>
      <c r="H209" s="210">
        <f>'AOC-LPO-CPO'!H102</f>
        <v>0</v>
      </c>
      <c r="I209" s="210">
        <f>'AOC-LPO-CPO'!I102</f>
        <v>0</v>
      </c>
      <c r="J209" s="210">
        <f>'AOC-LPO-CPO'!J102</f>
        <v>0</v>
      </c>
      <c r="K209" s="210">
        <f>'AOC-LPO-CPO'!K102</f>
        <v>0</v>
      </c>
      <c r="L209" s="210">
        <f>'AOC-LPO-CPO'!L102</f>
        <v>0</v>
      </c>
      <c r="M209" s="210">
        <f>'AOC-LPO-CPO'!M102</f>
        <v>0</v>
      </c>
      <c r="O209" s="139" t="str">
        <f t="shared" si="487"/>
        <v>LPO 800 Gbps 500 m</v>
      </c>
      <c r="P209" s="210">
        <f>'AOC-LPO-CPO'!C137</f>
        <v>0</v>
      </c>
      <c r="Q209" s="210">
        <f>'AOC-LPO-CPO'!D137</f>
        <v>0</v>
      </c>
      <c r="R209" s="210">
        <f>'AOC-LPO-CPO'!E137</f>
        <v>0</v>
      </c>
      <c r="S209" s="210">
        <f>'AOC-LPO-CPO'!F137</f>
        <v>0</v>
      </c>
      <c r="T209" s="210">
        <f>'AOC-LPO-CPO'!G137</f>
        <v>0</v>
      </c>
      <c r="U209" s="210">
        <f>'AOC-LPO-CPO'!H137</f>
        <v>0</v>
      </c>
      <c r="V209" s="210">
        <f>'AOC-LPO-CPO'!I137</f>
        <v>0</v>
      </c>
      <c r="W209" s="210">
        <f>'AOC-LPO-CPO'!J137</f>
        <v>0</v>
      </c>
      <c r="X209" s="210">
        <f>'AOC-LPO-CPO'!K137</f>
        <v>0</v>
      </c>
      <c r="Y209" s="210">
        <f>'AOC-LPO-CPO'!L137</f>
        <v>0</v>
      </c>
      <c r="Z209" s="210">
        <f>'AOC-LPO-CPO'!M137</f>
        <v>0</v>
      </c>
      <c r="AB209" s="139" t="str">
        <f t="shared" si="488"/>
        <v>LPO 800 Gbps 500 m</v>
      </c>
      <c r="AC209" s="210">
        <f>'AOC-LPO-CPO'!C67</f>
        <v>0</v>
      </c>
      <c r="AD209" s="210">
        <f>'AOC-LPO-CPO'!D67</f>
        <v>0</v>
      </c>
      <c r="AE209" s="210">
        <f>'AOC-LPO-CPO'!E67</f>
        <v>0</v>
      </c>
      <c r="AF209" s="210">
        <f>'AOC-LPO-CPO'!F67</f>
        <v>0</v>
      </c>
      <c r="AG209" s="210">
        <f>'AOC-LPO-CPO'!G67</f>
        <v>0</v>
      </c>
      <c r="AH209" s="210">
        <f>'AOC-LPO-CPO'!H67</f>
        <v>0</v>
      </c>
      <c r="AI209" s="210">
        <f>'AOC-LPO-CPO'!I67</f>
        <v>0</v>
      </c>
      <c r="AJ209" s="210">
        <f>'AOC-LPO-CPO'!J67</f>
        <v>0</v>
      </c>
      <c r="AK209" s="210">
        <f>'AOC-LPO-CPO'!K67</f>
        <v>0</v>
      </c>
      <c r="AL209" s="210">
        <f>'AOC-LPO-CPO'!L67</f>
        <v>0</v>
      </c>
      <c r="AM209" s="210">
        <f>'AOC-LPO-CPO'!M67</f>
        <v>0</v>
      </c>
      <c r="AO209" s="139" t="str">
        <f t="shared" si="489"/>
        <v>LPO 800 Gbps 500 m</v>
      </c>
      <c r="AP209" s="210">
        <f>'AOC-LPO-CPO'!C172</f>
        <v>0</v>
      </c>
      <c r="AQ209" s="210">
        <f>'AOC-LPO-CPO'!D172</f>
        <v>0</v>
      </c>
      <c r="AR209" s="210">
        <f>'AOC-LPO-CPO'!E172</f>
        <v>0</v>
      </c>
      <c r="AS209" s="210">
        <f>'AOC-LPO-CPO'!F172</f>
        <v>0</v>
      </c>
      <c r="AT209" s="210">
        <f>'AOC-LPO-CPO'!G172</f>
        <v>0</v>
      </c>
      <c r="AU209" s="210">
        <f>'AOC-LPO-CPO'!H172</f>
        <v>0</v>
      </c>
      <c r="AV209" s="210">
        <f>'AOC-LPO-CPO'!I172</f>
        <v>0</v>
      </c>
      <c r="AW209" s="210">
        <f>'AOC-LPO-CPO'!J172</f>
        <v>0</v>
      </c>
      <c r="AX209" s="210">
        <f>'AOC-LPO-CPO'!K172</f>
        <v>0</v>
      </c>
      <c r="AY209" s="210">
        <f>'AOC-LPO-CPO'!L172</f>
        <v>0</v>
      </c>
      <c r="AZ209" s="210">
        <f>'AOC-LPO-CPO'!M172</f>
        <v>0</v>
      </c>
      <c r="BB209" s="139" t="str">
        <f t="shared" si="490"/>
        <v>LPO 800 Gbps 500 m</v>
      </c>
      <c r="BC209" s="210">
        <f>'AOC-LPO-CPO'!C207</f>
        <v>0</v>
      </c>
      <c r="BD209" s="210">
        <f>'AOC-LPO-CPO'!D207</f>
        <v>0</v>
      </c>
      <c r="BE209" s="210">
        <f>'AOC-LPO-CPO'!E207</f>
        <v>0</v>
      </c>
      <c r="BF209" s="210">
        <f>'AOC-LPO-CPO'!F207</f>
        <v>0</v>
      </c>
      <c r="BG209" s="210">
        <f>'AOC-LPO-CPO'!G207</f>
        <v>0</v>
      </c>
      <c r="BH209" s="210">
        <f>'AOC-LPO-CPO'!H207</f>
        <v>0</v>
      </c>
      <c r="BI209" s="210">
        <f>'AOC-LPO-CPO'!I207</f>
        <v>0</v>
      </c>
      <c r="BJ209" s="210">
        <f>'AOC-LPO-CPO'!J207</f>
        <v>0</v>
      </c>
      <c r="BK209" s="210">
        <f>'AOC-LPO-CPO'!K207</f>
        <v>0</v>
      </c>
      <c r="BL209" s="210">
        <f>'AOC-LPO-CPO'!L207</f>
        <v>0</v>
      </c>
      <c r="BM209" s="210">
        <f>'AOC-LPO-CPO'!M207</f>
        <v>0</v>
      </c>
      <c r="BO209" s="139" t="str">
        <f t="shared" si="491"/>
        <v>LPO 800 Gbps 500 m</v>
      </c>
      <c r="BP209" s="272"/>
      <c r="BQ209" s="272"/>
      <c r="BR209" s="272"/>
      <c r="BS209" s="272"/>
      <c r="BT209" s="272"/>
      <c r="BU209" s="272"/>
      <c r="BV209" s="272"/>
      <c r="BW209" s="272"/>
      <c r="BX209" s="272"/>
      <c r="BY209" s="272"/>
      <c r="BZ209" s="272"/>
      <c r="CB209" s="139" t="str">
        <f t="shared" si="492"/>
        <v>LPO 800 Gbps 500 m</v>
      </c>
      <c r="CC209" s="272"/>
      <c r="CD209" s="272"/>
      <c r="CE209" s="272"/>
      <c r="CF209" s="272"/>
      <c r="CG209" s="272"/>
      <c r="CH209" s="272"/>
      <c r="CI209" s="272"/>
      <c r="CJ209" s="272"/>
      <c r="CK209" s="272"/>
      <c r="CL209" s="272"/>
      <c r="CM209" s="272"/>
      <c r="CN209" s="214"/>
      <c r="CP209" s="270"/>
      <c r="CQ209" s="270"/>
      <c r="CR209" s="301"/>
      <c r="CS209" s="295"/>
      <c r="CT209" s="270"/>
      <c r="CU209" s="301"/>
      <c r="CV209" s="293">
        <v>0</v>
      </c>
      <c r="CW209" s="293">
        <v>2</v>
      </c>
      <c r="CX209" s="279">
        <v>1</v>
      </c>
      <c r="CY209" s="284"/>
      <c r="CZ209" s="270"/>
      <c r="DA209" s="278"/>
      <c r="DB209" s="284"/>
      <c r="DC209" s="270"/>
      <c r="DD209" s="301"/>
      <c r="DE209" s="295"/>
      <c r="DF209" s="270"/>
      <c r="DG209" s="278"/>
      <c r="DH209" s="284"/>
      <c r="DI209" s="270"/>
      <c r="DJ209" s="270"/>
      <c r="DL209" s="139" t="str">
        <f t="shared" si="468"/>
        <v>LPO 800 Gbps 500 m</v>
      </c>
      <c r="DM209" s="210">
        <f t="shared" si="493"/>
        <v>0</v>
      </c>
      <c r="DN209" s="210">
        <f t="shared" si="494"/>
        <v>0</v>
      </c>
      <c r="DO209" s="210">
        <f t="shared" si="495"/>
        <v>0</v>
      </c>
      <c r="DP209" s="210">
        <f t="shared" si="496"/>
        <v>0</v>
      </c>
      <c r="DQ209" s="210">
        <f t="shared" si="497"/>
        <v>0</v>
      </c>
      <c r="DR209" s="210">
        <f t="shared" si="498"/>
        <v>0</v>
      </c>
      <c r="DS209" s="210">
        <f t="shared" si="499"/>
        <v>0</v>
      </c>
      <c r="DT209" s="210">
        <f t="shared" si="500"/>
        <v>0</v>
      </c>
      <c r="DU209" s="210">
        <f t="shared" si="501"/>
        <v>0</v>
      </c>
      <c r="DV209" s="210">
        <f t="shared" si="502"/>
        <v>0</v>
      </c>
      <c r="DW209" s="210">
        <f t="shared" si="503"/>
        <v>0</v>
      </c>
      <c r="DY209" s="139" t="str">
        <f t="shared" si="469"/>
        <v>LPO 800 Gbps 500 m</v>
      </c>
      <c r="DZ209" s="210">
        <f t="shared" si="504"/>
        <v>0</v>
      </c>
      <c r="EA209" s="210">
        <f t="shared" si="505"/>
        <v>0</v>
      </c>
      <c r="EB209" s="210">
        <f t="shared" si="506"/>
        <v>0</v>
      </c>
      <c r="EC209" s="210">
        <f t="shared" si="507"/>
        <v>0</v>
      </c>
      <c r="ED209" s="210">
        <f t="shared" si="508"/>
        <v>0</v>
      </c>
      <c r="EE209" s="210">
        <f t="shared" si="509"/>
        <v>0</v>
      </c>
      <c r="EF209" s="210">
        <f t="shared" si="510"/>
        <v>0</v>
      </c>
      <c r="EG209" s="210">
        <f t="shared" si="511"/>
        <v>0</v>
      </c>
      <c r="EH209" s="210">
        <f t="shared" si="512"/>
        <v>0</v>
      </c>
      <c r="EI209" s="210">
        <f t="shared" si="513"/>
        <v>0</v>
      </c>
      <c r="EJ209" s="210">
        <f t="shared" si="514"/>
        <v>0</v>
      </c>
      <c r="EL209" s="139" t="str">
        <f t="shared" si="470"/>
        <v>LPO 800 Gbps 500 m</v>
      </c>
      <c r="EM209" s="210">
        <f t="shared" si="515"/>
        <v>0</v>
      </c>
      <c r="EN209" s="210">
        <f t="shared" si="516"/>
        <v>0</v>
      </c>
      <c r="EO209" s="210">
        <f t="shared" si="517"/>
        <v>0</v>
      </c>
      <c r="EP209" s="210">
        <f t="shared" si="518"/>
        <v>0</v>
      </c>
      <c r="EQ209" s="210">
        <f t="shared" si="519"/>
        <v>0</v>
      </c>
      <c r="ER209" s="210">
        <f t="shared" si="520"/>
        <v>0</v>
      </c>
      <c r="ES209" s="210">
        <f t="shared" si="521"/>
        <v>0</v>
      </c>
      <c r="ET209" s="210">
        <f t="shared" si="522"/>
        <v>0</v>
      </c>
      <c r="EU209" s="210">
        <f t="shared" si="523"/>
        <v>0</v>
      </c>
      <c r="EV209" s="210">
        <f t="shared" si="524"/>
        <v>0</v>
      </c>
      <c r="EW209" s="210">
        <f t="shared" si="525"/>
        <v>0</v>
      </c>
      <c r="EY209" s="139" t="str">
        <f t="shared" si="526"/>
        <v>LPO 800 Gbps 500 m</v>
      </c>
      <c r="EZ209" s="210">
        <f t="shared" si="475"/>
        <v>0</v>
      </c>
      <c r="FA209" s="210">
        <f t="shared" si="476"/>
        <v>0</v>
      </c>
      <c r="FB209" s="210">
        <f t="shared" si="477"/>
        <v>0</v>
      </c>
      <c r="FC209" s="210">
        <f t="shared" si="478"/>
        <v>0</v>
      </c>
      <c r="FD209" s="210">
        <f t="shared" si="479"/>
        <v>0</v>
      </c>
      <c r="FE209" s="210">
        <f t="shared" si="480"/>
        <v>0</v>
      </c>
      <c r="FF209" s="210">
        <f t="shared" si="481"/>
        <v>0</v>
      </c>
      <c r="FG209" s="210">
        <f t="shared" si="482"/>
        <v>0</v>
      </c>
      <c r="FH209" s="210">
        <f t="shared" si="483"/>
        <v>0</v>
      </c>
      <c r="FI209" s="210">
        <f t="shared" si="484"/>
        <v>0</v>
      </c>
      <c r="FJ209" s="210">
        <f t="shared" si="485"/>
        <v>0</v>
      </c>
      <c r="FL209" s="139" t="str">
        <f t="shared" si="471"/>
        <v>LPO 800 Gbps 500 m</v>
      </c>
      <c r="FM209" s="233">
        <f t="shared" si="527"/>
        <v>0</v>
      </c>
      <c r="FN209" s="233">
        <f t="shared" si="528"/>
        <v>0</v>
      </c>
      <c r="FO209" s="233">
        <f t="shared" si="529"/>
        <v>0</v>
      </c>
      <c r="FP209" s="233">
        <f t="shared" si="530"/>
        <v>0</v>
      </c>
      <c r="FQ209" s="233">
        <f t="shared" si="531"/>
        <v>0</v>
      </c>
      <c r="FR209" s="233">
        <f t="shared" si="532"/>
        <v>0</v>
      </c>
      <c r="FS209" s="233">
        <f t="shared" si="533"/>
        <v>0</v>
      </c>
      <c r="FT209" s="233">
        <f t="shared" si="534"/>
        <v>0</v>
      </c>
      <c r="FU209" s="233">
        <f t="shared" si="535"/>
        <v>0</v>
      </c>
      <c r="FV209" s="233">
        <f t="shared" si="536"/>
        <v>0</v>
      </c>
      <c r="FW209" s="233">
        <f t="shared" si="537"/>
        <v>0</v>
      </c>
      <c r="FY209" s="139" t="str">
        <f t="shared" si="472"/>
        <v>LPO 800 Gbps 500 m</v>
      </c>
      <c r="FZ209" s="233">
        <f t="shared" si="538"/>
        <v>0</v>
      </c>
      <c r="GA209" s="233">
        <f t="shared" si="539"/>
        <v>0</v>
      </c>
      <c r="GB209" s="233">
        <f t="shared" si="540"/>
        <v>0</v>
      </c>
      <c r="GC209" s="233">
        <f t="shared" si="541"/>
        <v>0</v>
      </c>
      <c r="GD209" s="233">
        <f t="shared" si="542"/>
        <v>0</v>
      </c>
      <c r="GE209" s="233">
        <f t="shared" si="543"/>
        <v>0</v>
      </c>
      <c r="GF209" s="233">
        <f t="shared" si="544"/>
        <v>0</v>
      </c>
      <c r="GG209" s="233">
        <f t="shared" si="545"/>
        <v>0</v>
      </c>
      <c r="GH209" s="233">
        <f t="shared" si="546"/>
        <v>0</v>
      </c>
      <c r="GI209" s="233">
        <f t="shared" si="547"/>
        <v>0</v>
      </c>
      <c r="GJ209" s="233">
        <f t="shared" si="548"/>
        <v>0</v>
      </c>
      <c r="GL209" s="139" t="str">
        <f t="shared" si="473"/>
        <v>LPO 800 Gbps 500 m</v>
      </c>
      <c r="GM209" s="310">
        <f t="shared" si="549"/>
        <v>0</v>
      </c>
      <c r="GN209" s="310">
        <f t="shared" si="550"/>
        <v>0</v>
      </c>
      <c r="GO209" s="310">
        <f t="shared" si="551"/>
        <v>0</v>
      </c>
      <c r="GP209" s="310">
        <f t="shared" si="552"/>
        <v>0</v>
      </c>
      <c r="GQ209" s="310">
        <f t="shared" si="553"/>
        <v>0</v>
      </c>
      <c r="GR209" s="310">
        <f t="shared" si="554"/>
        <v>0</v>
      </c>
      <c r="GS209" s="310">
        <f t="shared" si="555"/>
        <v>0</v>
      </c>
      <c r="GT209" s="310">
        <f t="shared" si="556"/>
        <v>0</v>
      </c>
      <c r="GU209" s="310">
        <f t="shared" si="557"/>
        <v>0</v>
      </c>
      <c r="GV209" s="310">
        <f t="shared" si="558"/>
        <v>0</v>
      </c>
      <c r="GW209" s="310">
        <f t="shared" si="559"/>
        <v>0</v>
      </c>
      <c r="GY209" s="139" t="str">
        <f t="shared" si="560"/>
        <v>LPO 800 Gbps 500 m</v>
      </c>
      <c r="GZ209" s="310" t="str">
        <f>IF(EZ209=0,"",($HE$5*10^-6*'AOC-LPO-CPO'!P244*'Lenses &amp; detectors'!EZ209))</f>
        <v/>
      </c>
      <c r="HA209" s="310" t="str">
        <f>IF(FA209=0,"",($HE$5*10^-6*'AOC-LPO-CPO'!Q244*'Lenses &amp; detectors'!FA209))</f>
        <v/>
      </c>
      <c r="HB209" s="310" t="str">
        <f>IF(FB209=0,"",($HE$5*10^-6*'AOC-LPO-CPO'!R244*'Lenses &amp; detectors'!FB209))</f>
        <v/>
      </c>
      <c r="HC209" s="310" t="str">
        <f>IF(FC209=0,"",($HE$5*10^-6*'AOC-LPO-CPO'!S244*'Lenses &amp; detectors'!FC209))</f>
        <v/>
      </c>
      <c r="HD209" s="310" t="str">
        <f>IF(FD209=0,"",($HE$5*10^-6*'AOC-LPO-CPO'!T244*'Lenses &amp; detectors'!FD209))</f>
        <v/>
      </c>
      <c r="HE209" s="310" t="str">
        <f>IF(FE209=0,"",($HE$5*10^-6*'AOC-LPO-CPO'!U244*'Lenses &amp; detectors'!FE209))</f>
        <v/>
      </c>
      <c r="HF209" s="310" t="str">
        <f>IF(FF209=0,"",($HE$5*10^-6*'AOC-LPO-CPO'!V244*'Lenses &amp; detectors'!FF209))</f>
        <v/>
      </c>
      <c r="HG209" s="310" t="str">
        <f>IF(FG209=0,"",($HE$5*10^-6*'AOC-LPO-CPO'!W244*'Lenses &amp; detectors'!FG209))</f>
        <v/>
      </c>
      <c r="HH209" s="310" t="str">
        <f>IF(FH209=0,"",($HE$5*10^-6*'AOC-LPO-CPO'!X244*'Lenses &amp; detectors'!FH209))</f>
        <v/>
      </c>
      <c r="HI209" s="310" t="str">
        <f>IF(FI209=0,"",($HE$5*10^-6*'AOC-LPO-CPO'!Y244*'Lenses &amp; detectors'!FI209))</f>
        <v/>
      </c>
      <c r="HJ209" s="310" t="str">
        <f>IF(FJ209=0,"",($HE$5*10^-6*'AOC-LPO-CPO'!Z244*'Lenses &amp; detectors'!FJ209))</f>
        <v/>
      </c>
      <c r="HL209" s="139" t="str">
        <f t="shared" si="561"/>
        <v>LPO 800 Gbps 500 m</v>
      </c>
      <c r="HM209" s="233" t="str">
        <f t="shared" si="562"/>
        <v/>
      </c>
      <c r="HN209" s="233" t="str">
        <f t="shared" si="563"/>
        <v/>
      </c>
      <c r="HO209" s="233" t="str">
        <f t="shared" si="564"/>
        <v/>
      </c>
      <c r="HP209" s="233" t="str">
        <f t="shared" si="565"/>
        <v/>
      </c>
      <c r="HQ209" s="233" t="str">
        <f t="shared" si="566"/>
        <v/>
      </c>
      <c r="HR209" s="233" t="str">
        <f t="shared" si="567"/>
        <v/>
      </c>
      <c r="HS209" s="233" t="str">
        <f t="shared" si="568"/>
        <v/>
      </c>
      <c r="HT209" s="233" t="str">
        <f t="shared" si="569"/>
        <v/>
      </c>
      <c r="HU209" s="233" t="str">
        <f t="shared" si="570"/>
        <v/>
      </c>
      <c r="HV209" s="233" t="str">
        <f t="shared" si="571"/>
        <v/>
      </c>
      <c r="HW209" s="233" t="str">
        <f t="shared" si="572"/>
        <v/>
      </c>
      <c r="HY209" s="139" t="str">
        <f t="shared" si="573"/>
        <v>LPO 800 Gbps 500 m</v>
      </c>
      <c r="HZ209" s="233" t="str">
        <f t="shared" si="574"/>
        <v/>
      </c>
      <c r="IA209" s="233" t="str">
        <f t="shared" si="575"/>
        <v/>
      </c>
      <c r="IB209" s="233" t="str">
        <f t="shared" si="576"/>
        <v/>
      </c>
      <c r="IC209" s="233" t="str">
        <f t="shared" si="577"/>
        <v/>
      </c>
      <c r="ID209" s="233" t="str">
        <f t="shared" si="578"/>
        <v/>
      </c>
      <c r="IE209" s="233" t="str">
        <f t="shared" si="579"/>
        <v/>
      </c>
      <c r="IF209" s="233" t="str">
        <f t="shared" si="580"/>
        <v/>
      </c>
      <c r="IG209" s="233" t="str">
        <f t="shared" si="581"/>
        <v/>
      </c>
      <c r="IH209" s="233" t="str">
        <f t="shared" si="582"/>
        <v/>
      </c>
      <c r="II209" s="233" t="str">
        <f t="shared" si="583"/>
        <v/>
      </c>
      <c r="IJ209" s="233" t="str">
        <f t="shared" si="584"/>
        <v/>
      </c>
      <c r="IL209" s="139" t="str">
        <f t="shared" si="585"/>
        <v>LPO 800 Gbps 500 m</v>
      </c>
      <c r="IM209" s="233" t="str">
        <f t="shared" si="586"/>
        <v/>
      </c>
      <c r="IN209" s="233" t="str">
        <f t="shared" si="587"/>
        <v/>
      </c>
      <c r="IO209" s="233" t="str">
        <f t="shared" si="588"/>
        <v/>
      </c>
      <c r="IP209" s="233" t="str">
        <f t="shared" si="589"/>
        <v/>
      </c>
      <c r="IQ209" s="233" t="str">
        <f t="shared" si="590"/>
        <v/>
      </c>
      <c r="IR209" s="233" t="str">
        <f t="shared" si="591"/>
        <v/>
      </c>
      <c r="IS209" s="233" t="str">
        <f t="shared" si="592"/>
        <v/>
      </c>
      <c r="IT209" s="233" t="str">
        <f t="shared" si="593"/>
        <v/>
      </c>
      <c r="IU209" s="233" t="str">
        <f t="shared" si="594"/>
        <v/>
      </c>
      <c r="IV209" s="233" t="str">
        <f t="shared" si="595"/>
        <v/>
      </c>
      <c r="IW209" s="233" t="str">
        <f t="shared" si="596"/>
        <v/>
      </c>
      <c r="IY209" s="139" t="str">
        <f t="shared" si="486"/>
        <v>LPO 800 Gbps 500 m</v>
      </c>
      <c r="IZ209" s="233" t="str">
        <f t="shared" si="597"/>
        <v/>
      </c>
      <c r="JA209" s="233" t="str">
        <f t="shared" si="598"/>
        <v/>
      </c>
      <c r="JB209" s="233" t="str">
        <f t="shared" si="599"/>
        <v/>
      </c>
      <c r="JC209" s="233" t="str">
        <f t="shared" si="600"/>
        <v/>
      </c>
      <c r="JD209" s="233" t="str">
        <f t="shared" si="601"/>
        <v/>
      </c>
      <c r="JE209" s="233" t="str">
        <f t="shared" si="602"/>
        <v/>
      </c>
      <c r="JF209" s="233" t="str">
        <f t="shared" si="603"/>
        <v/>
      </c>
      <c r="JG209" s="233" t="str">
        <f t="shared" si="604"/>
        <v/>
      </c>
      <c r="JH209" s="233" t="str">
        <f t="shared" si="605"/>
        <v/>
      </c>
      <c r="JI209" s="233" t="str">
        <f t="shared" si="606"/>
        <v/>
      </c>
      <c r="JJ209" s="233" t="str">
        <f t="shared" si="607"/>
        <v/>
      </c>
    </row>
    <row r="210" spans="1:270">
      <c r="A210" s="218" t="s">
        <v>118</v>
      </c>
      <c r="B210" s="139" t="str">
        <f>'DML EML split'!B210</f>
        <v>LPO 800 Gbps 2 km</v>
      </c>
      <c r="C210" s="210">
        <f>'AOC-LPO-CPO'!C103</f>
        <v>0</v>
      </c>
      <c r="D210" s="210">
        <f>'AOC-LPO-CPO'!D103</f>
        <v>0</v>
      </c>
      <c r="E210" s="210">
        <f>'AOC-LPO-CPO'!E103</f>
        <v>0</v>
      </c>
      <c r="F210" s="210">
        <f>'AOC-LPO-CPO'!F103</f>
        <v>0</v>
      </c>
      <c r="G210" s="210">
        <f>'AOC-LPO-CPO'!G103</f>
        <v>0</v>
      </c>
      <c r="H210" s="210">
        <f>'AOC-LPO-CPO'!H103</f>
        <v>0</v>
      </c>
      <c r="I210" s="210">
        <f>'AOC-LPO-CPO'!I103</f>
        <v>0</v>
      </c>
      <c r="J210" s="210">
        <f>'AOC-LPO-CPO'!J103</f>
        <v>0</v>
      </c>
      <c r="K210" s="210">
        <f>'AOC-LPO-CPO'!K103</f>
        <v>0</v>
      </c>
      <c r="L210" s="210">
        <f>'AOC-LPO-CPO'!L103</f>
        <v>0</v>
      </c>
      <c r="M210" s="210">
        <f>'AOC-LPO-CPO'!M103</f>
        <v>0</v>
      </c>
      <c r="O210" s="139" t="str">
        <f t="shared" si="487"/>
        <v>LPO 800 Gbps 2 km</v>
      </c>
      <c r="P210" s="210">
        <f>'AOC-LPO-CPO'!C138</f>
        <v>0</v>
      </c>
      <c r="Q210" s="210">
        <f>'AOC-LPO-CPO'!D138</f>
        <v>0</v>
      </c>
      <c r="R210" s="210">
        <f>'AOC-LPO-CPO'!E138</f>
        <v>0</v>
      </c>
      <c r="S210" s="210">
        <f>'AOC-LPO-CPO'!F138</f>
        <v>0</v>
      </c>
      <c r="T210" s="210">
        <f>'AOC-LPO-CPO'!G138</f>
        <v>0</v>
      </c>
      <c r="U210" s="210">
        <f>'AOC-LPO-CPO'!H138</f>
        <v>0</v>
      </c>
      <c r="V210" s="210">
        <f>'AOC-LPO-CPO'!I138</f>
        <v>0</v>
      </c>
      <c r="W210" s="210">
        <f>'AOC-LPO-CPO'!J138</f>
        <v>0</v>
      </c>
      <c r="X210" s="210">
        <f>'AOC-LPO-CPO'!K138</f>
        <v>0</v>
      </c>
      <c r="Y210" s="210">
        <f>'AOC-LPO-CPO'!L138</f>
        <v>0</v>
      </c>
      <c r="Z210" s="210">
        <f>'AOC-LPO-CPO'!M138</f>
        <v>0</v>
      </c>
      <c r="AB210" s="139" t="str">
        <f t="shared" si="488"/>
        <v>LPO 800 Gbps 2 km</v>
      </c>
      <c r="AC210" s="210">
        <f>'AOC-LPO-CPO'!C68</f>
        <v>0</v>
      </c>
      <c r="AD210" s="210">
        <f>'AOC-LPO-CPO'!D68</f>
        <v>0</v>
      </c>
      <c r="AE210" s="210">
        <f>'AOC-LPO-CPO'!E68</f>
        <v>0</v>
      </c>
      <c r="AF210" s="210">
        <f>'AOC-LPO-CPO'!F68</f>
        <v>0</v>
      </c>
      <c r="AG210" s="210">
        <f>'AOC-LPO-CPO'!G68</f>
        <v>0</v>
      </c>
      <c r="AH210" s="210">
        <f>'AOC-LPO-CPO'!H68</f>
        <v>0</v>
      </c>
      <c r="AI210" s="210">
        <f>'AOC-LPO-CPO'!I68</f>
        <v>0</v>
      </c>
      <c r="AJ210" s="210">
        <f>'AOC-LPO-CPO'!J68</f>
        <v>0</v>
      </c>
      <c r="AK210" s="210">
        <f>'AOC-LPO-CPO'!K68</f>
        <v>0</v>
      </c>
      <c r="AL210" s="210">
        <f>'AOC-LPO-CPO'!L68</f>
        <v>0</v>
      </c>
      <c r="AM210" s="210">
        <f>'AOC-LPO-CPO'!M68</f>
        <v>0</v>
      </c>
      <c r="AO210" s="139" t="str">
        <f t="shared" si="489"/>
        <v>LPO 800 Gbps 2 km</v>
      </c>
      <c r="AP210" s="210">
        <f>'AOC-LPO-CPO'!C173</f>
        <v>0</v>
      </c>
      <c r="AQ210" s="210">
        <f>'AOC-LPO-CPO'!D173</f>
        <v>0</v>
      </c>
      <c r="AR210" s="210">
        <f>'AOC-LPO-CPO'!E173</f>
        <v>0</v>
      </c>
      <c r="AS210" s="210">
        <f>'AOC-LPO-CPO'!F173</f>
        <v>0</v>
      </c>
      <c r="AT210" s="210">
        <f>'AOC-LPO-CPO'!G173</f>
        <v>0</v>
      </c>
      <c r="AU210" s="210">
        <f>'AOC-LPO-CPO'!H173</f>
        <v>0</v>
      </c>
      <c r="AV210" s="210">
        <f>'AOC-LPO-CPO'!I173</f>
        <v>0</v>
      </c>
      <c r="AW210" s="210">
        <f>'AOC-LPO-CPO'!J173</f>
        <v>0</v>
      </c>
      <c r="AX210" s="210">
        <f>'AOC-LPO-CPO'!K173</f>
        <v>0</v>
      </c>
      <c r="AY210" s="210">
        <f>'AOC-LPO-CPO'!L173</f>
        <v>0</v>
      </c>
      <c r="AZ210" s="210">
        <f>'AOC-LPO-CPO'!M173</f>
        <v>0</v>
      </c>
      <c r="BB210" s="139" t="str">
        <f t="shared" si="490"/>
        <v>LPO 800 Gbps 2 km</v>
      </c>
      <c r="BC210" s="210">
        <f>'AOC-LPO-CPO'!C208</f>
        <v>0</v>
      </c>
      <c r="BD210" s="210">
        <f>'AOC-LPO-CPO'!D208</f>
        <v>0</v>
      </c>
      <c r="BE210" s="210">
        <f>'AOC-LPO-CPO'!E208</f>
        <v>0</v>
      </c>
      <c r="BF210" s="210">
        <f>'AOC-LPO-CPO'!F208</f>
        <v>0</v>
      </c>
      <c r="BG210" s="210">
        <f>'AOC-LPO-CPO'!G208</f>
        <v>0</v>
      </c>
      <c r="BH210" s="210">
        <f>'AOC-LPO-CPO'!H208</f>
        <v>0</v>
      </c>
      <c r="BI210" s="210">
        <f>'AOC-LPO-CPO'!I208</f>
        <v>0</v>
      </c>
      <c r="BJ210" s="210">
        <f>'AOC-LPO-CPO'!J208</f>
        <v>0</v>
      </c>
      <c r="BK210" s="210">
        <f>'AOC-LPO-CPO'!K208</f>
        <v>0</v>
      </c>
      <c r="BL210" s="210">
        <f>'AOC-LPO-CPO'!L208</f>
        <v>0</v>
      </c>
      <c r="BM210" s="210">
        <f>'AOC-LPO-CPO'!M208</f>
        <v>0</v>
      </c>
      <c r="BO210" s="139" t="str">
        <f t="shared" si="491"/>
        <v>LPO 800 Gbps 2 km</v>
      </c>
      <c r="BP210" s="272"/>
      <c r="BQ210" s="272"/>
      <c r="BR210" s="272"/>
      <c r="BS210" s="272"/>
      <c r="BT210" s="272"/>
      <c r="BU210" s="272"/>
      <c r="BV210" s="272"/>
      <c r="BW210" s="272"/>
      <c r="BX210" s="272"/>
      <c r="BY210" s="272"/>
      <c r="BZ210" s="272"/>
      <c r="CB210" s="139" t="str">
        <f t="shared" si="492"/>
        <v>LPO 800 Gbps 2 km</v>
      </c>
      <c r="CC210" s="272"/>
      <c r="CD210" s="272"/>
      <c r="CE210" s="272"/>
      <c r="CF210" s="272"/>
      <c r="CG210" s="272"/>
      <c r="CH210" s="272"/>
      <c r="CI210" s="272"/>
      <c r="CJ210" s="272"/>
      <c r="CK210" s="272"/>
      <c r="CL210" s="272"/>
      <c r="CM210" s="272"/>
      <c r="CN210" s="214"/>
      <c r="CP210" s="270"/>
      <c r="CQ210" s="270"/>
      <c r="CR210" s="301"/>
      <c r="CS210" s="295"/>
      <c r="CT210" s="270"/>
      <c r="CU210" s="301"/>
      <c r="CV210" s="293">
        <v>0</v>
      </c>
      <c r="CW210" s="293">
        <v>2</v>
      </c>
      <c r="CX210" s="279">
        <v>1</v>
      </c>
      <c r="CY210" s="284"/>
      <c r="CZ210" s="270"/>
      <c r="DA210" s="278"/>
      <c r="DB210" s="284"/>
      <c r="DC210" s="270"/>
      <c r="DD210" s="301"/>
      <c r="DE210" s="295"/>
      <c r="DF210" s="270"/>
      <c r="DG210" s="278"/>
      <c r="DH210" s="284"/>
      <c r="DI210" s="270"/>
      <c r="DJ210" s="270"/>
      <c r="DL210" s="139" t="str">
        <f t="shared" ref="DL210:DL216" si="608">B210</f>
        <v>LPO 800 Gbps 2 km</v>
      </c>
      <c r="DM210" s="210">
        <f t="shared" si="493"/>
        <v>0</v>
      </c>
      <c r="DN210" s="210">
        <f t="shared" si="494"/>
        <v>0</v>
      </c>
      <c r="DO210" s="210">
        <f t="shared" si="495"/>
        <v>0</v>
      </c>
      <c r="DP210" s="210">
        <f t="shared" si="496"/>
        <v>0</v>
      </c>
      <c r="DQ210" s="210">
        <f t="shared" si="497"/>
        <v>0</v>
      </c>
      <c r="DR210" s="210">
        <f t="shared" si="498"/>
        <v>0</v>
      </c>
      <c r="DS210" s="210">
        <f t="shared" si="499"/>
        <v>0</v>
      </c>
      <c r="DT210" s="210">
        <f t="shared" si="500"/>
        <v>0</v>
      </c>
      <c r="DU210" s="210">
        <f t="shared" si="501"/>
        <v>0</v>
      </c>
      <c r="DV210" s="210">
        <f t="shared" si="502"/>
        <v>0</v>
      </c>
      <c r="DW210" s="210">
        <f t="shared" si="503"/>
        <v>0</v>
      </c>
      <c r="DY210" s="139" t="str">
        <f t="shared" ref="DY210:DY216" si="609">O210</f>
        <v>LPO 800 Gbps 2 km</v>
      </c>
      <c r="DZ210" s="210">
        <f t="shared" si="504"/>
        <v>0</v>
      </c>
      <c r="EA210" s="210">
        <f t="shared" si="505"/>
        <v>0</v>
      </c>
      <c r="EB210" s="210">
        <f t="shared" si="506"/>
        <v>0</v>
      </c>
      <c r="EC210" s="210">
        <f t="shared" si="507"/>
        <v>0</v>
      </c>
      <c r="ED210" s="210">
        <f t="shared" si="508"/>
        <v>0</v>
      </c>
      <c r="EE210" s="210">
        <f t="shared" si="509"/>
        <v>0</v>
      </c>
      <c r="EF210" s="210">
        <f t="shared" si="510"/>
        <v>0</v>
      </c>
      <c r="EG210" s="210">
        <f t="shared" si="511"/>
        <v>0</v>
      </c>
      <c r="EH210" s="210">
        <f t="shared" si="512"/>
        <v>0</v>
      </c>
      <c r="EI210" s="210">
        <f t="shared" si="513"/>
        <v>0</v>
      </c>
      <c r="EJ210" s="210">
        <f t="shared" si="514"/>
        <v>0</v>
      </c>
      <c r="EL210" s="139" t="str">
        <f t="shared" ref="EL210:EL216" si="610">AB210</f>
        <v>LPO 800 Gbps 2 km</v>
      </c>
      <c r="EM210" s="210">
        <f t="shared" si="515"/>
        <v>0</v>
      </c>
      <c r="EN210" s="210">
        <f t="shared" si="516"/>
        <v>0</v>
      </c>
      <c r="EO210" s="210">
        <f t="shared" si="517"/>
        <v>0</v>
      </c>
      <c r="EP210" s="210">
        <f t="shared" si="518"/>
        <v>0</v>
      </c>
      <c r="EQ210" s="210">
        <f t="shared" si="519"/>
        <v>0</v>
      </c>
      <c r="ER210" s="210">
        <f t="shared" si="520"/>
        <v>0</v>
      </c>
      <c r="ES210" s="210">
        <f t="shared" si="521"/>
        <v>0</v>
      </c>
      <c r="ET210" s="210">
        <f t="shared" si="522"/>
        <v>0</v>
      </c>
      <c r="EU210" s="210">
        <f t="shared" si="523"/>
        <v>0</v>
      </c>
      <c r="EV210" s="210">
        <f t="shared" si="524"/>
        <v>0</v>
      </c>
      <c r="EW210" s="210">
        <f t="shared" si="525"/>
        <v>0</v>
      </c>
      <c r="EY210" s="139" t="str">
        <f t="shared" si="526"/>
        <v>LPO 800 Gbps 2 km</v>
      </c>
      <c r="EZ210" s="210">
        <f t="shared" si="475"/>
        <v>0</v>
      </c>
      <c r="FA210" s="210">
        <f t="shared" si="476"/>
        <v>0</v>
      </c>
      <c r="FB210" s="210">
        <f t="shared" si="477"/>
        <v>0</v>
      </c>
      <c r="FC210" s="210">
        <f t="shared" si="478"/>
        <v>0</v>
      </c>
      <c r="FD210" s="210">
        <f t="shared" si="479"/>
        <v>0</v>
      </c>
      <c r="FE210" s="210">
        <f t="shared" si="480"/>
        <v>0</v>
      </c>
      <c r="FF210" s="210">
        <f t="shared" si="481"/>
        <v>0</v>
      </c>
      <c r="FG210" s="210">
        <f t="shared" si="482"/>
        <v>0</v>
      </c>
      <c r="FH210" s="210">
        <f t="shared" si="483"/>
        <v>0</v>
      </c>
      <c r="FI210" s="210">
        <f t="shared" si="484"/>
        <v>0</v>
      </c>
      <c r="FJ210" s="210">
        <f t="shared" si="485"/>
        <v>0</v>
      </c>
      <c r="FL210" s="139" t="str">
        <f t="shared" ref="FL210:FL216" si="611">AO210</f>
        <v>LPO 800 Gbps 2 km</v>
      </c>
      <c r="FM210" s="233">
        <f t="shared" si="527"/>
        <v>0</v>
      </c>
      <c r="FN210" s="233">
        <f t="shared" si="528"/>
        <v>0</v>
      </c>
      <c r="FO210" s="233">
        <f t="shared" si="529"/>
        <v>0</v>
      </c>
      <c r="FP210" s="233">
        <f t="shared" si="530"/>
        <v>0</v>
      </c>
      <c r="FQ210" s="233">
        <f t="shared" si="531"/>
        <v>0</v>
      </c>
      <c r="FR210" s="233">
        <f t="shared" si="532"/>
        <v>0</v>
      </c>
      <c r="FS210" s="233">
        <f t="shared" si="533"/>
        <v>0</v>
      </c>
      <c r="FT210" s="233">
        <f t="shared" si="534"/>
        <v>0</v>
      </c>
      <c r="FU210" s="233">
        <f t="shared" si="535"/>
        <v>0</v>
      </c>
      <c r="FV210" s="233">
        <f t="shared" si="536"/>
        <v>0</v>
      </c>
      <c r="FW210" s="233">
        <f t="shared" si="537"/>
        <v>0</v>
      </c>
      <c r="FY210" s="139" t="str">
        <f t="shared" ref="FY210:FY216" si="612">BB210</f>
        <v>LPO 800 Gbps 2 km</v>
      </c>
      <c r="FZ210" s="233">
        <f t="shared" si="538"/>
        <v>0</v>
      </c>
      <c r="GA210" s="233">
        <f t="shared" si="539"/>
        <v>0</v>
      </c>
      <c r="GB210" s="233">
        <f t="shared" si="540"/>
        <v>0</v>
      </c>
      <c r="GC210" s="233">
        <f t="shared" si="541"/>
        <v>0</v>
      </c>
      <c r="GD210" s="233">
        <f t="shared" si="542"/>
        <v>0</v>
      </c>
      <c r="GE210" s="233">
        <f t="shared" si="543"/>
        <v>0</v>
      </c>
      <c r="GF210" s="233">
        <f t="shared" si="544"/>
        <v>0</v>
      </c>
      <c r="GG210" s="233">
        <f t="shared" si="545"/>
        <v>0</v>
      </c>
      <c r="GH210" s="233">
        <f t="shared" si="546"/>
        <v>0</v>
      </c>
      <c r="GI210" s="233">
        <f t="shared" si="547"/>
        <v>0</v>
      </c>
      <c r="GJ210" s="233">
        <f t="shared" si="548"/>
        <v>0</v>
      </c>
      <c r="GL210" s="139" t="str">
        <f t="shared" ref="GL210:GL216" si="613">AO210</f>
        <v>LPO 800 Gbps 2 km</v>
      </c>
      <c r="GM210" s="310">
        <f t="shared" si="549"/>
        <v>0</v>
      </c>
      <c r="GN210" s="310">
        <f t="shared" si="550"/>
        <v>0</v>
      </c>
      <c r="GO210" s="310">
        <f t="shared" si="551"/>
        <v>0</v>
      </c>
      <c r="GP210" s="310">
        <f t="shared" si="552"/>
        <v>0</v>
      </c>
      <c r="GQ210" s="310">
        <f t="shared" si="553"/>
        <v>0</v>
      </c>
      <c r="GR210" s="310">
        <f t="shared" si="554"/>
        <v>0</v>
      </c>
      <c r="GS210" s="310">
        <f t="shared" si="555"/>
        <v>0</v>
      </c>
      <c r="GT210" s="310">
        <f t="shared" si="556"/>
        <v>0</v>
      </c>
      <c r="GU210" s="310">
        <f t="shared" si="557"/>
        <v>0</v>
      </c>
      <c r="GV210" s="310">
        <f t="shared" si="558"/>
        <v>0</v>
      </c>
      <c r="GW210" s="310">
        <f t="shared" si="559"/>
        <v>0</v>
      </c>
      <c r="GY210" s="139" t="str">
        <f t="shared" si="560"/>
        <v>LPO 800 Gbps 2 km</v>
      </c>
      <c r="GZ210" s="310" t="str">
        <f>IF(EZ210=0,"",($HE$5*10^-6*'AOC-LPO-CPO'!P245*'Lenses &amp; detectors'!EZ210))</f>
        <v/>
      </c>
      <c r="HA210" s="310" t="str">
        <f>IF(FA210=0,"",($HE$5*10^-6*'AOC-LPO-CPO'!Q245*'Lenses &amp; detectors'!FA210))</f>
        <v/>
      </c>
      <c r="HB210" s="310" t="str">
        <f>IF(FB210=0,"",($HE$5*10^-6*'AOC-LPO-CPO'!R245*'Lenses &amp; detectors'!FB210))</f>
        <v/>
      </c>
      <c r="HC210" s="310" t="str">
        <f>IF(FC210=0,"",($HE$5*10^-6*'AOC-LPO-CPO'!S245*'Lenses &amp; detectors'!FC210))</f>
        <v/>
      </c>
      <c r="HD210" s="310" t="str">
        <f>IF(FD210=0,"",($HE$5*10^-6*'AOC-LPO-CPO'!T245*'Lenses &amp; detectors'!FD210))</f>
        <v/>
      </c>
      <c r="HE210" s="310" t="str">
        <f>IF(FE210=0,"",($HE$5*10^-6*'AOC-LPO-CPO'!U245*'Lenses &amp; detectors'!FE210))</f>
        <v/>
      </c>
      <c r="HF210" s="310" t="str">
        <f>IF(FF210=0,"",($HE$5*10^-6*'AOC-LPO-CPO'!V245*'Lenses &amp; detectors'!FF210))</f>
        <v/>
      </c>
      <c r="HG210" s="310" t="str">
        <f>IF(FG210=0,"",($HE$5*10^-6*'AOC-LPO-CPO'!W245*'Lenses &amp; detectors'!FG210))</f>
        <v/>
      </c>
      <c r="HH210" s="310" t="str">
        <f>IF(FH210=0,"",($HE$5*10^-6*'AOC-LPO-CPO'!X245*'Lenses &amp; detectors'!FH210))</f>
        <v/>
      </c>
      <c r="HI210" s="310" t="str">
        <f>IF(FI210=0,"",($HE$5*10^-6*'AOC-LPO-CPO'!Y245*'Lenses &amp; detectors'!FI210))</f>
        <v/>
      </c>
      <c r="HJ210" s="310" t="str">
        <f>IF(FJ210=0,"",($HE$5*10^-6*'AOC-LPO-CPO'!Z245*'Lenses &amp; detectors'!FJ210))</f>
        <v/>
      </c>
      <c r="HL210" s="139" t="str">
        <f t="shared" si="561"/>
        <v>LPO 800 Gbps 2 km</v>
      </c>
      <c r="HM210" s="233" t="str">
        <f t="shared" si="562"/>
        <v/>
      </c>
      <c r="HN210" s="233" t="str">
        <f t="shared" si="563"/>
        <v/>
      </c>
      <c r="HO210" s="233" t="str">
        <f t="shared" si="564"/>
        <v/>
      </c>
      <c r="HP210" s="233" t="str">
        <f t="shared" si="565"/>
        <v/>
      </c>
      <c r="HQ210" s="233" t="str">
        <f t="shared" si="566"/>
        <v/>
      </c>
      <c r="HR210" s="233" t="str">
        <f t="shared" si="567"/>
        <v/>
      </c>
      <c r="HS210" s="233" t="str">
        <f t="shared" si="568"/>
        <v/>
      </c>
      <c r="HT210" s="233" t="str">
        <f t="shared" si="569"/>
        <v/>
      </c>
      <c r="HU210" s="233" t="str">
        <f t="shared" si="570"/>
        <v/>
      </c>
      <c r="HV210" s="233" t="str">
        <f t="shared" si="571"/>
        <v/>
      </c>
      <c r="HW210" s="233" t="str">
        <f t="shared" si="572"/>
        <v/>
      </c>
      <c r="HY210" s="139" t="str">
        <f t="shared" si="573"/>
        <v>LPO 800 Gbps 2 km</v>
      </c>
      <c r="HZ210" s="233" t="str">
        <f t="shared" si="574"/>
        <v/>
      </c>
      <c r="IA210" s="233" t="str">
        <f t="shared" si="575"/>
        <v/>
      </c>
      <c r="IB210" s="233" t="str">
        <f t="shared" si="576"/>
        <v/>
      </c>
      <c r="IC210" s="233" t="str">
        <f t="shared" si="577"/>
        <v/>
      </c>
      <c r="ID210" s="233" t="str">
        <f t="shared" si="578"/>
        <v/>
      </c>
      <c r="IE210" s="233" t="str">
        <f t="shared" si="579"/>
        <v/>
      </c>
      <c r="IF210" s="233" t="str">
        <f t="shared" si="580"/>
        <v/>
      </c>
      <c r="IG210" s="233" t="str">
        <f t="shared" si="581"/>
        <v/>
      </c>
      <c r="IH210" s="233" t="str">
        <f t="shared" si="582"/>
        <v/>
      </c>
      <c r="II210" s="233" t="str">
        <f t="shared" si="583"/>
        <v/>
      </c>
      <c r="IJ210" s="233" t="str">
        <f t="shared" si="584"/>
        <v/>
      </c>
      <c r="IL210" s="139" t="str">
        <f t="shared" si="585"/>
        <v>LPO 800 Gbps 2 km</v>
      </c>
      <c r="IM210" s="233" t="str">
        <f t="shared" si="586"/>
        <v/>
      </c>
      <c r="IN210" s="233" t="str">
        <f t="shared" si="587"/>
        <v/>
      </c>
      <c r="IO210" s="233" t="str">
        <f t="shared" si="588"/>
        <v/>
      </c>
      <c r="IP210" s="233" t="str">
        <f t="shared" si="589"/>
        <v/>
      </c>
      <c r="IQ210" s="233" t="str">
        <f t="shared" si="590"/>
        <v/>
      </c>
      <c r="IR210" s="233" t="str">
        <f t="shared" si="591"/>
        <v/>
      </c>
      <c r="IS210" s="233" t="str">
        <f t="shared" si="592"/>
        <v/>
      </c>
      <c r="IT210" s="233" t="str">
        <f t="shared" si="593"/>
        <v/>
      </c>
      <c r="IU210" s="233" t="str">
        <f t="shared" si="594"/>
        <v/>
      </c>
      <c r="IV210" s="233" t="str">
        <f t="shared" si="595"/>
        <v/>
      </c>
      <c r="IW210" s="233" t="str">
        <f t="shared" si="596"/>
        <v/>
      </c>
      <c r="IY210" s="139" t="str">
        <f t="shared" si="486"/>
        <v>LPO 800 Gbps 2 km</v>
      </c>
      <c r="IZ210" s="233" t="str">
        <f t="shared" si="597"/>
        <v/>
      </c>
      <c r="JA210" s="233" t="str">
        <f t="shared" si="598"/>
        <v/>
      </c>
      <c r="JB210" s="233" t="str">
        <f t="shared" si="599"/>
        <v/>
      </c>
      <c r="JC210" s="233" t="str">
        <f t="shared" si="600"/>
        <v/>
      </c>
      <c r="JD210" s="233" t="str">
        <f t="shared" si="601"/>
        <v/>
      </c>
      <c r="JE210" s="233" t="str">
        <f t="shared" si="602"/>
        <v/>
      </c>
      <c r="JF210" s="233" t="str">
        <f t="shared" si="603"/>
        <v/>
      </c>
      <c r="JG210" s="233" t="str">
        <f t="shared" si="604"/>
        <v/>
      </c>
      <c r="JH210" s="233" t="str">
        <f t="shared" si="605"/>
        <v/>
      </c>
      <c r="JI210" s="233" t="str">
        <f t="shared" si="606"/>
        <v/>
      </c>
      <c r="JJ210" s="233" t="str">
        <f t="shared" si="607"/>
        <v/>
      </c>
    </row>
    <row r="211" spans="1:270">
      <c r="A211" s="218" t="s">
        <v>118</v>
      </c>
      <c r="B211" s="139" t="str">
        <f>'DML EML split'!B211</f>
        <v>LPO 800 Gbps 10 km</v>
      </c>
      <c r="C211" s="210">
        <f>'AOC-LPO-CPO'!C104</f>
        <v>0</v>
      </c>
      <c r="D211" s="210">
        <f>'AOC-LPO-CPO'!D104</f>
        <v>0</v>
      </c>
      <c r="E211" s="210">
        <f>'AOC-LPO-CPO'!E104</f>
        <v>0</v>
      </c>
      <c r="F211" s="210">
        <f>'AOC-LPO-CPO'!F104</f>
        <v>0</v>
      </c>
      <c r="G211" s="210">
        <f>'AOC-LPO-CPO'!G104</f>
        <v>0</v>
      </c>
      <c r="H211" s="210">
        <f>'AOC-LPO-CPO'!H104</f>
        <v>0</v>
      </c>
      <c r="I211" s="210">
        <f>'AOC-LPO-CPO'!I104</f>
        <v>0</v>
      </c>
      <c r="J211" s="210">
        <f>'AOC-LPO-CPO'!J104</f>
        <v>0</v>
      </c>
      <c r="K211" s="210">
        <f>'AOC-LPO-CPO'!K104</f>
        <v>0</v>
      </c>
      <c r="L211" s="210">
        <f>'AOC-LPO-CPO'!L104</f>
        <v>0</v>
      </c>
      <c r="M211" s="210">
        <f>'AOC-LPO-CPO'!M104</f>
        <v>0</v>
      </c>
      <c r="O211" s="139" t="str">
        <f t="shared" si="487"/>
        <v>LPO 800 Gbps 10 km</v>
      </c>
      <c r="P211" s="210">
        <f>'AOC-LPO-CPO'!C139</f>
        <v>0</v>
      </c>
      <c r="Q211" s="210">
        <f>'AOC-LPO-CPO'!D139</f>
        <v>0</v>
      </c>
      <c r="R211" s="210">
        <f>'AOC-LPO-CPO'!E139</f>
        <v>0</v>
      </c>
      <c r="S211" s="210">
        <f>'AOC-LPO-CPO'!F139</f>
        <v>0</v>
      </c>
      <c r="T211" s="210">
        <f>'AOC-LPO-CPO'!G139</f>
        <v>0</v>
      </c>
      <c r="U211" s="210">
        <f>'AOC-LPO-CPO'!H139</f>
        <v>0</v>
      </c>
      <c r="V211" s="210">
        <f>'AOC-LPO-CPO'!I139</f>
        <v>0</v>
      </c>
      <c r="W211" s="210">
        <f>'AOC-LPO-CPO'!J139</f>
        <v>0</v>
      </c>
      <c r="X211" s="210">
        <f>'AOC-LPO-CPO'!K139</f>
        <v>0</v>
      </c>
      <c r="Y211" s="210">
        <f>'AOC-LPO-CPO'!L139</f>
        <v>0</v>
      </c>
      <c r="Z211" s="210">
        <f>'AOC-LPO-CPO'!M139</f>
        <v>0</v>
      </c>
      <c r="AB211" s="139" t="str">
        <f t="shared" si="488"/>
        <v>LPO 800 Gbps 10 km</v>
      </c>
      <c r="AC211" s="210">
        <f>'AOC-LPO-CPO'!C69</f>
        <v>0</v>
      </c>
      <c r="AD211" s="210">
        <f>'AOC-LPO-CPO'!D69</f>
        <v>0</v>
      </c>
      <c r="AE211" s="210">
        <f>'AOC-LPO-CPO'!E69</f>
        <v>0</v>
      </c>
      <c r="AF211" s="210">
        <f>'AOC-LPO-CPO'!F69</f>
        <v>0</v>
      </c>
      <c r="AG211" s="210">
        <f>'AOC-LPO-CPO'!G69</f>
        <v>0</v>
      </c>
      <c r="AH211" s="210">
        <f>'AOC-LPO-CPO'!H69</f>
        <v>0</v>
      </c>
      <c r="AI211" s="210">
        <f>'AOC-LPO-CPO'!I69</f>
        <v>0</v>
      </c>
      <c r="AJ211" s="210">
        <f>'AOC-LPO-CPO'!J69</f>
        <v>0</v>
      </c>
      <c r="AK211" s="210">
        <f>'AOC-LPO-CPO'!K69</f>
        <v>0</v>
      </c>
      <c r="AL211" s="210">
        <f>'AOC-LPO-CPO'!L69</f>
        <v>0</v>
      </c>
      <c r="AM211" s="210">
        <f>'AOC-LPO-CPO'!M69</f>
        <v>0</v>
      </c>
      <c r="AO211" s="139" t="str">
        <f t="shared" si="489"/>
        <v>LPO 800 Gbps 10 km</v>
      </c>
      <c r="AP211" s="210">
        <f>'AOC-LPO-CPO'!C174</f>
        <v>0</v>
      </c>
      <c r="AQ211" s="210">
        <f>'AOC-LPO-CPO'!D174</f>
        <v>0</v>
      </c>
      <c r="AR211" s="210">
        <f>'AOC-LPO-CPO'!E174</f>
        <v>0</v>
      </c>
      <c r="AS211" s="210">
        <f>'AOC-LPO-CPO'!F174</f>
        <v>0</v>
      </c>
      <c r="AT211" s="210">
        <f>'AOC-LPO-CPO'!G174</f>
        <v>0</v>
      </c>
      <c r="AU211" s="210">
        <f>'AOC-LPO-CPO'!H174</f>
        <v>0</v>
      </c>
      <c r="AV211" s="210">
        <f>'AOC-LPO-CPO'!I174</f>
        <v>0</v>
      </c>
      <c r="AW211" s="210">
        <f>'AOC-LPO-CPO'!J174</f>
        <v>0</v>
      </c>
      <c r="AX211" s="210">
        <f>'AOC-LPO-CPO'!K174</f>
        <v>0</v>
      </c>
      <c r="AY211" s="210">
        <f>'AOC-LPO-CPO'!L174</f>
        <v>0</v>
      </c>
      <c r="AZ211" s="210">
        <f>'AOC-LPO-CPO'!M174</f>
        <v>0</v>
      </c>
      <c r="BB211" s="139" t="str">
        <f t="shared" si="490"/>
        <v>LPO 800 Gbps 10 km</v>
      </c>
      <c r="BC211" s="210">
        <f>'AOC-LPO-CPO'!C209</f>
        <v>0</v>
      </c>
      <c r="BD211" s="210">
        <f>'AOC-LPO-CPO'!D209</f>
        <v>0</v>
      </c>
      <c r="BE211" s="210">
        <f>'AOC-LPO-CPO'!E209</f>
        <v>0</v>
      </c>
      <c r="BF211" s="210">
        <f>'AOC-LPO-CPO'!F209</f>
        <v>0</v>
      </c>
      <c r="BG211" s="210">
        <f>'AOC-LPO-CPO'!G209</f>
        <v>0</v>
      </c>
      <c r="BH211" s="210">
        <f>'AOC-LPO-CPO'!H209</f>
        <v>0</v>
      </c>
      <c r="BI211" s="210">
        <f>'AOC-LPO-CPO'!I209</f>
        <v>0</v>
      </c>
      <c r="BJ211" s="210">
        <f>'AOC-LPO-CPO'!J209</f>
        <v>0</v>
      </c>
      <c r="BK211" s="210">
        <f>'AOC-LPO-CPO'!K209</f>
        <v>0</v>
      </c>
      <c r="BL211" s="210">
        <f>'AOC-LPO-CPO'!L209</f>
        <v>0</v>
      </c>
      <c r="BM211" s="210">
        <f>'AOC-LPO-CPO'!M209</f>
        <v>0</v>
      </c>
      <c r="BO211" s="139" t="str">
        <f t="shared" si="491"/>
        <v>LPO 800 Gbps 10 km</v>
      </c>
      <c r="BP211" s="272"/>
      <c r="BQ211" s="272"/>
      <c r="BR211" s="272"/>
      <c r="BS211" s="272"/>
      <c r="BT211" s="272"/>
      <c r="BU211" s="272"/>
      <c r="BV211" s="272"/>
      <c r="BW211" s="272"/>
      <c r="BX211" s="272"/>
      <c r="BY211" s="272"/>
      <c r="BZ211" s="272"/>
      <c r="CB211" s="139" t="str">
        <f t="shared" si="492"/>
        <v>LPO 800 Gbps 10 km</v>
      </c>
      <c r="CC211" s="272"/>
      <c r="CD211" s="272"/>
      <c r="CE211" s="272"/>
      <c r="CF211" s="272"/>
      <c r="CG211" s="272"/>
      <c r="CH211" s="272"/>
      <c r="CI211" s="272"/>
      <c r="CJ211" s="272"/>
      <c r="CK211" s="272"/>
      <c r="CL211" s="272"/>
      <c r="CM211" s="272"/>
      <c r="CN211" s="214"/>
      <c r="CP211" s="270"/>
      <c r="CQ211" s="270"/>
      <c r="CR211" s="301"/>
      <c r="CS211" s="295"/>
      <c r="CT211" s="270"/>
      <c r="CU211" s="301"/>
      <c r="CV211" s="295"/>
      <c r="CW211" s="295"/>
      <c r="CX211" s="278"/>
      <c r="CY211" s="284"/>
      <c r="CZ211" s="270"/>
      <c r="DA211" s="278"/>
      <c r="DB211" s="284"/>
      <c r="DC211" s="270"/>
      <c r="DD211" s="301"/>
      <c r="DE211" s="295"/>
      <c r="DF211" s="270"/>
      <c r="DG211" s="278"/>
      <c r="DH211" s="284"/>
      <c r="DI211" s="270"/>
      <c r="DJ211" s="270"/>
      <c r="DL211" s="139" t="str">
        <f t="shared" si="608"/>
        <v>LPO 800 Gbps 10 km</v>
      </c>
      <c r="DM211" s="210">
        <f t="shared" si="493"/>
        <v>0</v>
      </c>
      <c r="DN211" s="210">
        <f t="shared" si="494"/>
        <v>0</v>
      </c>
      <c r="DO211" s="210">
        <f t="shared" si="495"/>
        <v>0</v>
      </c>
      <c r="DP211" s="210">
        <f t="shared" si="496"/>
        <v>0</v>
      </c>
      <c r="DQ211" s="210">
        <f t="shared" si="497"/>
        <v>0</v>
      </c>
      <c r="DR211" s="210">
        <f t="shared" si="498"/>
        <v>0</v>
      </c>
      <c r="DS211" s="210">
        <f t="shared" si="499"/>
        <v>0</v>
      </c>
      <c r="DT211" s="210">
        <f t="shared" si="500"/>
        <v>0</v>
      </c>
      <c r="DU211" s="210">
        <f t="shared" si="501"/>
        <v>0</v>
      </c>
      <c r="DV211" s="210">
        <f t="shared" si="502"/>
        <v>0</v>
      </c>
      <c r="DW211" s="210">
        <f t="shared" si="503"/>
        <v>0</v>
      </c>
      <c r="DY211" s="139" t="str">
        <f t="shared" si="609"/>
        <v>LPO 800 Gbps 10 km</v>
      </c>
      <c r="DZ211" s="210">
        <f t="shared" si="504"/>
        <v>0</v>
      </c>
      <c r="EA211" s="210">
        <f t="shared" si="505"/>
        <v>0</v>
      </c>
      <c r="EB211" s="210">
        <f t="shared" si="506"/>
        <v>0</v>
      </c>
      <c r="EC211" s="210">
        <f t="shared" si="507"/>
        <v>0</v>
      </c>
      <c r="ED211" s="210">
        <f t="shared" si="508"/>
        <v>0</v>
      </c>
      <c r="EE211" s="210">
        <f t="shared" si="509"/>
        <v>0</v>
      </c>
      <c r="EF211" s="210">
        <f t="shared" si="510"/>
        <v>0</v>
      </c>
      <c r="EG211" s="210">
        <f t="shared" si="511"/>
        <v>0</v>
      </c>
      <c r="EH211" s="210">
        <f t="shared" si="512"/>
        <v>0</v>
      </c>
      <c r="EI211" s="210">
        <f t="shared" si="513"/>
        <v>0</v>
      </c>
      <c r="EJ211" s="210">
        <f t="shared" si="514"/>
        <v>0</v>
      </c>
      <c r="EL211" s="139" t="str">
        <f t="shared" si="610"/>
        <v>LPO 800 Gbps 10 km</v>
      </c>
      <c r="EM211" s="210">
        <f t="shared" si="515"/>
        <v>0</v>
      </c>
      <c r="EN211" s="210">
        <f t="shared" si="516"/>
        <v>0</v>
      </c>
      <c r="EO211" s="210">
        <f t="shared" si="517"/>
        <v>0</v>
      </c>
      <c r="EP211" s="210">
        <f t="shared" si="518"/>
        <v>0</v>
      </c>
      <c r="EQ211" s="210">
        <f t="shared" si="519"/>
        <v>0</v>
      </c>
      <c r="ER211" s="210">
        <f t="shared" si="520"/>
        <v>0</v>
      </c>
      <c r="ES211" s="210">
        <f t="shared" si="521"/>
        <v>0</v>
      </c>
      <c r="ET211" s="210">
        <f t="shared" si="522"/>
        <v>0</v>
      </c>
      <c r="EU211" s="210">
        <f t="shared" si="523"/>
        <v>0</v>
      </c>
      <c r="EV211" s="210">
        <f t="shared" si="524"/>
        <v>0</v>
      </c>
      <c r="EW211" s="210">
        <f t="shared" si="525"/>
        <v>0</v>
      </c>
      <c r="EY211" s="139" t="str">
        <f t="shared" si="526"/>
        <v>LPO 800 Gbps 10 km</v>
      </c>
      <c r="EZ211" s="210">
        <f t="shared" si="475"/>
        <v>0</v>
      </c>
      <c r="FA211" s="210">
        <f t="shared" si="476"/>
        <v>0</v>
      </c>
      <c r="FB211" s="210">
        <f t="shared" si="477"/>
        <v>0</v>
      </c>
      <c r="FC211" s="210">
        <f t="shared" si="478"/>
        <v>0</v>
      </c>
      <c r="FD211" s="210">
        <f t="shared" si="479"/>
        <v>0</v>
      </c>
      <c r="FE211" s="210">
        <f t="shared" si="480"/>
        <v>0</v>
      </c>
      <c r="FF211" s="210">
        <f t="shared" si="481"/>
        <v>0</v>
      </c>
      <c r="FG211" s="210">
        <f t="shared" si="482"/>
        <v>0</v>
      </c>
      <c r="FH211" s="210">
        <f t="shared" si="483"/>
        <v>0</v>
      </c>
      <c r="FI211" s="210">
        <f t="shared" si="484"/>
        <v>0</v>
      </c>
      <c r="FJ211" s="210">
        <f t="shared" si="485"/>
        <v>0</v>
      </c>
      <c r="FL211" s="139" t="str">
        <f t="shared" si="611"/>
        <v>LPO 800 Gbps 10 km</v>
      </c>
      <c r="FM211" s="233">
        <f t="shared" si="527"/>
        <v>0</v>
      </c>
      <c r="FN211" s="233">
        <f t="shared" si="528"/>
        <v>0</v>
      </c>
      <c r="FO211" s="233">
        <f t="shared" si="529"/>
        <v>0</v>
      </c>
      <c r="FP211" s="233">
        <f t="shared" si="530"/>
        <v>0</v>
      </c>
      <c r="FQ211" s="233">
        <f t="shared" si="531"/>
        <v>0</v>
      </c>
      <c r="FR211" s="233">
        <f t="shared" si="532"/>
        <v>0</v>
      </c>
      <c r="FS211" s="233">
        <f t="shared" si="533"/>
        <v>0</v>
      </c>
      <c r="FT211" s="233">
        <f t="shared" si="534"/>
        <v>0</v>
      </c>
      <c r="FU211" s="233">
        <f t="shared" si="535"/>
        <v>0</v>
      </c>
      <c r="FV211" s="233">
        <f t="shared" si="536"/>
        <v>0</v>
      </c>
      <c r="FW211" s="233">
        <f t="shared" si="537"/>
        <v>0</v>
      </c>
      <c r="FY211" s="139" t="str">
        <f t="shared" si="612"/>
        <v>LPO 800 Gbps 10 km</v>
      </c>
      <c r="FZ211" s="233">
        <f t="shared" si="538"/>
        <v>0</v>
      </c>
      <c r="GA211" s="233">
        <f t="shared" si="539"/>
        <v>0</v>
      </c>
      <c r="GB211" s="233">
        <f t="shared" si="540"/>
        <v>0</v>
      </c>
      <c r="GC211" s="233">
        <f t="shared" si="541"/>
        <v>0</v>
      </c>
      <c r="GD211" s="233">
        <f t="shared" si="542"/>
        <v>0</v>
      </c>
      <c r="GE211" s="233">
        <f t="shared" si="543"/>
        <v>0</v>
      </c>
      <c r="GF211" s="233">
        <f t="shared" si="544"/>
        <v>0</v>
      </c>
      <c r="GG211" s="233">
        <f t="shared" si="545"/>
        <v>0</v>
      </c>
      <c r="GH211" s="233">
        <f t="shared" si="546"/>
        <v>0</v>
      </c>
      <c r="GI211" s="233">
        <f t="shared" si="547"/>
        <v>0</v>
      </c>
      <c r="GJ211" s="233">
        <f t="shared" si="548"/>
        <v>0</v>
      </c>
      <c r="GL211" s="139" t="str">
        <f t="shared" si="613"/>
        <v>LPO 800 Gbps 10 km</v>
      </c>
      <c r="GM211" s="310">
        <f t="shared" si="549"/>
        <v>0</v>
      </c>
      <c r="GN211" s="310">
        <f t="shared" si="550"/>
        <v>0</v>
      </c>
      <c r="GO211" s="310">
        <f t="shared" si="551"/>
        <v>0</v>
      </c>
      <c r="GP211" s="310">
        <f t="shared" si="552"/>
        <v>0</v>
      </c>
      <c r="GQ211" s="310">
        <f t="shared" si="553"/>
        <v>0</v>
      </c>
      <c r="GR211" s="310">
        <f t="shared" si="554"/>
        <v>0</v>
      </c>
      <c r="GS211" s="310">
        <f t="shared" si="555"/>
        <v>0</v>
      </c>
      <c r="GT211" s="310">
        <f t="shared" si="556"/>
        <v>0</v>
      </c>
      <c r="GU211" s="310">
        <f t="shared" si="557"/>
        <v>0</v>
      </c>
      <c r="GV211" s="310">
        <f t="shared" si="558"/>
        <v>0</v>
      </c>
      <c r="GW211" s="310">
        <f t="shared" si="559"/>
        <v>0</v>
      </c>
      <c r="GY211" s="139" t="str">
        <f t="shared" si="560"/>
        <v>LPO 800 Gbps 10 km</v>
      </c>
      <c r="GZ211" s="310" t="str">
        <f>IF(EZ211=0,"",($HE$5*10^-6*'AOC-LPO-CPO'!P246*'Lenses &amp; detectors'!EZ211))</f>
        <v/>
      </c>
      <c r="HA211" s="310" t="str">
        <f>IF(FA211=0,"",($HE$5*10^-6*'AOC-LPO-CPO'!Q246*'Lenses &amp; detectors'!FA211))</f>
        <v/>
      </c>
      <c r="HB211" s="310" t="str">
        <f>IF(FB211=0,"",($HE$5*10^-6*'AOC-LPO-CPO'!R246*'Lenses &amp; detectors'!FB211))</f>
        <v/>
      </c>
      <c r="HC211" s="310" t="str">
        <f>IF(FC211=0,"",($HE$5*10^-6*'AOC-LPO-CPO'!S246*'Lenses &amp; detectors'!FC211))</f>
        <v/>
      </c>
      <c r="HD211" s="310" t="str">
        <f>IF(FD211=0,"",($HE$5*10^-6*'AOC-LPO-CPO'!T246*'Lenses &amp; detectors'!FD211))</f>
        <v/>
      </c>
      <c r="HE211" s="310" t="str">
        <f>IF(FE211=0,"",($HE$5*10^-6*'AOC-LPO-CPO'!U246*'Lenses &amp; detectors'!FE211))</f>
        <v/>
      </c>
      <c r="HF211" s="310" t="str">
        <f>IF(FF211=0,"",($HE$5*10^-6*'AOC-LPO-CPO'!V246*'Lenses &amp; detectors'!FF211))</f>
        <v/>
      </c>
      <c r="HG211" s="310" t="str">
        <f>IF(FG211=0,"",($HE$5*10^-6*'AOC-LPO-CPO'!W246*'Lenses &amp; detectors'!FG211))</f>
        <v/>
      </c>
      <c r="HH211" s="310" t="str">
        <f>IF(FH211=0,"",($HE$5*10^-6*'AOC-LPO-CPO'!X246*'Lenses &amp; detectors'!FH211))</f>
        <v/>
      </c>
      <c r="HI211" s="310" t="str">
        <f>IF(FI211=0,"",($HE$5*10^-6*'AOC-LPO-CPO'!Y246*'Lenses &amp; detectors'!FI211))</f>
        <v/>
      </c>
      <c r="HJ211" s="310" t="str">
        <f>IF(FJ211=0,"",($HE$5*10^-6*'AOC-LPO-CPO'!Z246*'Lenses &amp; detectors'!FJ211))</f>
        <v/>
      </c>
      <c r="HL211" s="139" t="str">
        <f t="shared" si="561"/>
        <v>LPO 800 Gbps 10 km</v>
      </c>
      <c r="HM211" s="233" t="str">
        <f t="shared" si="562"/>
        <v/>
      </c>
      <c r="HN211" s="233" t="str">
        <f t="shared" si="563"/>
        <v/>
      </c>
      <c r="HO211" s="233" t="str">
        <f t="shared" si="564"/>
        <v/>
      </c>
      <c r="HP211" s="233" t="str">
        <f t="shared" si="565"/>
        <v/>
      </c>
      <c r="HQ211" s="233" t="str">
        <f t="shared" si="566"/>
        <v/>
      </c>
      <c r="HR211" s="233" t="str">
        <f t="shared" si="567"/>
        <v/>
      </c>
      <c r="HS211" s="233" t="str">
        <f t="shared" si="568"/>
        <v/>
      </c>
      <c r="HT211" s="233" t="str">
        <f t="shared" si="569"/>
        <v/>
      </c>
      <c r="HU211" s="233" t="str">
        <f t="shared" si="570"/>
        <v/>
      </c>
      <c r="HV211" s="233" t="str">
        <f t="shared" si="571"/>
        <v/>
      </c>
      <c r="HW211" s="233" t="str">
        <f t="shared" si="572"/>
        <v/>
      </c>
      <c r="HY211" s="139" t="str">
        <f t="shared" si="573"/>
        <v>LPO 800 Gbps 10 km</v>
      </c>
      <c r="HZ211" s="233" t="str">
        <f t="shared" si="574"/>
        <v/>
      </c>
      <c r="IA211" s="233" t="str">
        <f t="shared" si="575"/>
        <v/>
      </c>
      <c r="IB211" s="233" t="str">
        <f t="shared" si="576"/>
        <v/>
      </c>
      <c r="IC211" s="233" t="str">
        <f t="shared" si="577"/>
        <v/>
      </c>
      <c r="ID211" s="233" t="str">
        <f t="shared" si="578"/>
        <v/>
      </c>
      <c r="IE211" s="233" t="str">
        <f t="shared" si="579"/>
        <v/>
      </c>
      <c r="IF211" s="233" t="str">
        <f t="shared" si="580"/>
        <v/>
      </c>
      <c r="IG211" s="233" t="str">
        <f t="shared" si="581"/>
        <v/>
      </c>
      <c r="IH211" s="233" t="str">
        <f t="shared" si="582"/>
        <v/>
      </c>
      <c r="II211" s="233" t="str">
        <f t="shared" si="583"/>
        <v/>
      </c>
      <c r="IJ211" s="233" t="str">
        <f t="shared" si="584"/>
        <v/>
      </c>
      <c r="IL211" s="139" t="str">
        <f t="shared" si="585"/>
        <v>LPO 800 Gbps 10 km</v>
      </c>
      <c r="IM211" s="233" t="str">
        <f t="shared" si="586"/>
        <v/>
      </c>
      <c r="IN211" s="233" t="str">
        <f t="shared" si="587"/>
        <v/>
      </c>
      <c r="IO211" s="233" t="str">
        <f t="shared" si="588"/>
        <v/>
      </c>
      <c r="IP211" s="233" t="str">
        <f t="shared" si="589"/>
        <v/>
      </c>
      <c r="IQ211" s="233" t="str">
        <f t="shared" si="590"/>
        <v/>
      </c>
      <c r="IR211" s="233" t="str">
        <f t="shared" si="591"/>
        <v/>
      </c>
      <c r="IS211" s="233" t="str">
        <f t="shared" si="592"/>
        <v/>
      </c>
      <c r="IT211" s="233" t="str">
        <f t="shared" si="593"/>
        <v/>
      </c>
      <c r="IU211" s="233" t="str">
        <f t="shared" si="594"/>
        <v/>
      </c>
      <c r="IV211" s="233" t="str">
        <f t="shared" si="595"/>
        <v/>
      </c>
      <c r="IW211" s="233" t="str">
        <f t="shared" si="596"/>
        <v/>
      </c>
      <c r="IY211" s="139" t="str">
        <f t="shared" si="486"/>
        <v>LPO 800 Gbps 10 km</v>
      </c>
      <c r="IZ211" s="233" t="str">
        <f t="shared" si="597"/>
        <v/>
      </c>
      <c r="JA211" s="233" t="str">
        <f t="shared" si="598"/>
        <v/>
      </c>
      <c r="JB211" s="233" t="str">
        <f t="shared" si="599"/>
        <v/>
      </c>
      <c r="JC211" s="233" t="str">
        <f t="shared" si="600"/>
        <v/>
      </c>
      <c r="JD211" s="233" t="str">
        <f t="shared" si="601"/>
        <v/>
      </c>
      <c r="JE211" s="233" t="str">
        <f t="shared" si="602"/>
        <v/>
      </c>
      <c r="JF211" s="233" t="str">
        <f t="shared" si="603"/>
        <v/>
      </c>
      <c r="JG211" s="233" t="str">
        <f t="shared" si="604"/>
        <v/>
      </c>
      <c r="JH211" s="233" t="str">
        <f t="shared" si="605"/>
        <v/>
      </c>
      <c r="JI211" s="233" t="str">
        <f t="shared" si="606"/>
        <v/>
      </c>
      <c r="JJ211" s="233" t="str">
        <f t="shared" si="607"/>
        <v/>
      </c>
    </row>
    <row r="212" spans="1:270">
      <c r="A212" s="218" t="s">
        <v>118</v>
      </c>
      <c r="B212" s="139" t="str">
        <f>'DML EML split'!B212</f>
        <v>CPO 1.6 Tbps 30m</v>
      </c>
      <c r="C212" s="210">
        <f>'AOC-LPO-CPO'!C105</f>
        <v>0</v>
      </c>
      <c r="D212" s="210">
        <f>'AOC-LPO-CPO'!D105</f>
        <v>0</v>
      </c>
      <c r="E212" s="210">
        <f>'AOC-LPO-CPO'!E105</f>
        <v>0</v>
      </c>
      <c r="F212" s="210">
        <f>'AOC-LPO-CPO'!F105</f>
        <v>0</v>
      </c>
      <c r="G212" s="210">
        <f>'AOC-LPO-CPO'!G105</f>
        <v>0</v>
      </c>
      <c r="H212" s="210">
        <f>'AOC-LPO-CPO'!H105</f>
        <v>0</v>
      </c>
      <c r="I212" s="210">
        <f>'AOC-LPO-CPO'!I105</f>
        <v>0</v>
      </c>
      <c r="J212" s="210">
        <f>'AOC-LPO-CPO'!J105</f>
        <v>0</v>
      </c>
      <c r="K212" s="210">
        <f>'AOC-LPO-CPO'!K105</f>
        <v>0</v>
      </c>
      <c r="L212" s="210">
        <f>'AOC-LPO-CPO'!L105</f>
        <v>0</v>
      </c>
      <c r="M212" s="210">
        <f>'AOC-LPO-CPO'!M105</f>
        <v>0</v>
      </c>
      <c r="O212" s="139" t="str">
        <f t="shared" si="487"/>
        <v>CPO 1.6 Tbps 30m</v>
      </c>
      <c r="P212" s="210">
        <f>'AOC-LPO-CPO'!C140</f>
        <v>0</v>
      </c>
      <c r="Q212" s="210">
        <f>'AOC-LPO-CPO'!D140</f>
        <v>0</v>
      </c>
      <c r="R212" s="210">
        <f>'AOC-LPO-CPO'!E140</f>
        <v>0</v>
      </c>
      <c r="S212" s="210">
        <f>'AOC-LPO-CPO'!F140</f>
        <v>0</v>
      </c>
      <c r="T212" s="210">
        <f>'AOC-LPO-CPO'!G140</f>
        <v>0</v>
      </c>
      <c r="U212" s="210">
        <f>'AOC-LPO-CPO'!H140</f>
        <v>0</v>
      </c>
      <c r="V212" s="210">
        <f>'AOC-LPO-CPO'!I140</f>
        <v>0</v>
      </c>
      <c r="W212" s="210">
        <f>'AOC-LPO-CPO'!J140</f>
        <v>0</v>
      </c>
      <c r="X212" s="210">
        <f>'AOC-LPO-CPO'!K140</f>
        <v>0</v>
      </c>
      <c r="Y212" s="210">
        <f>'AOC-LPO-CPO'!L140</f>
        <v>0</v>
      </c>
      <c r="Z212" s="210">
        <f>'AOC-LPO-CPO'!M140</f>
        <v>0</v>
      </c>
      <c r="AB212" s="139" t="str">
        <f t="shared" si="488"/>
        <v>CPO 1.6 Tbps 30m</v>
      </c>
      <c r="AC212" s="210">
        <f>'AOC-LPO-CPO'!C70</f>
        <v>0</v>
      </c>
      <c r="AD212" s="210">
        <f>'AOC-LPO-CPO'!D70</f>
        <v>0</v>
      </c>
      <c r="AE212" s="210">
        <f>'AOC-LPO-CPO'!E70</f>
        <v>0</v>
      </c>
      <c r="AF212" s="210">
        <f>'AOC-LPO-CPO'!F70</f>
        <v>0</v>
      </c>
      <c r="AG212" s="210">
        <f>'AOC-LPO-CPO'!G70</f>
        <v>0</v>
      </c>
      <c r="AH212" s="210">
        <f>'AOC-LPO-CPO'!H70</f>
        <v>0</v>
      </c>
      <c r="AI212" s="210">
        <f>'AOC-LPO-CPO'!I70</f>
        <v>0</v>
      </c>
      <c r="AJ212" s="210">
        <f>'AOC-LPO-CPO'!J70</f>
        <v>0</v>
      </c>
      <c r="AK212" s="210">
        <f>'AOC-LPO-CPO'!K70</f>
        <v>0</v>
      </c>
      <c r="AL212" s="210">
        <f>'AOC-LPO-CPO'!L70</f>
        <v>0</v>
      </c>
      <c r="AM212" s="210">
        <f>'AOC-LPO-CPO'!M70</f>
        <v>0</v>
      </c>
      <c r="AO212" s="139" t="str">
        <f t="shared" si="489"/>
        <v>CPO 1.6 Tbps 30m</v>
      </c>
      <c r="AP212" s="210">
        <f>'AOC-LPO-CPO'!C175</f>
        <v>0</v>
      </c>
      <c r="AQ212" s="210">
        <f>'AOC-LPO-CPO'!D175</f>
        <v>0</v>
      </c>
      <c r="AR212" s="210">
        <f>'AOC-LPO-CPO'!E175</f>
        <v>0</v>
      </c>
      <c r="AS212" s="210">
        <f>'AOC-LPO-CPO'!F175</f>
        <v>0</v>
      </c>
      <c r="AT212" s="210">
        <f>'AOC-LPO-CPO'!G175</f>
        <v>0</v>
      </c>
      <c r="AU212" s="210">
        <f>'AOC-LPO-CPO'!H175</f>
        <v>0</v>
      </c>
      <c r="AV212" s="210">
        <f>'AOC-LPO-CPO'!I175</f>
        <v>0</v>
      </c>
      <c r="AW212" s="210">
        <f>'AOC-LPO-CPO'!J175</f>
        <v>0</v>
      </c>
      <c r="AX212" s="210">
        <f>'AOC-LPO-CPO'!K175</f>
        <v>0</v>
      </c>
      <c r="AY212" s="210">
        <f>'AOC-LPO-CPO'!L175</f>
        <v>0</v>
      </c>
      <c r="AZ212" s="210">
        <f>'AOC-LPO-CPO'!M175</f>
        <v>0</v>
      </c>
      <c r="BB212" s="139" t="str">
        <f t="shared" si="490"/>
        <v>CPO 1.6 Tbps 30m</v>
      </c>
      <c r="BC212" s="210">
        <f>'AOC-LPO-CPO'!C210</f>
        <v>0</v>
      </c>
      <c r="BD212" s="210">
        <f>'AOC-LPO-CPO'!D210</f>
        <v>0</v>
      </c>
      <c r="BE212" s="210">
        <f>'AOC-LPO-CPO'!E210</f>
        <v>0</v>
      </c>
      <c r="BF212" s="210">
        <f>'AOC-LPO-CPO'!F210</f>
        <v>0</v>
      </c>
      <c r="BG212" s="210">
        <f>'AOC-LPO-CPO'!G210</f>
        <v>0</v>
      </c>
      <c r="BH212" s="210">
        <f>'AOC-LPO-CPO'!H210</f>
        <v>0</v>
      </c>
      <c r="BI212" s="210">
        <f>'AOC-LPO-CPO'!I210</f>
        <v>0</v>
      </c>
      <c r="BJ212" s="210">
        <f>'AOC-LPO-CPO'!J210</f>
        <v>0</v>
      </c>
      <c r="BK212" s="210">
        <f>'AOC-LPO-CPO'!K210</f>
        <v>0</v>
      </c>
      <c r="BL212" s="210">
        <f>'AOC-LPO-CPO'!L210</f>
        <v>0</v>
      </c>
      <c r="BM212" s="210">
        <f>'AOC-LPO-CPO'!M210</f>
        <v>0</v>
      </c>
      <c r="BO212" s="139" t="str">
        <f t="shared" si="491"/>
        <v>CPO 1.6 Tbps 30m</v>
      </c>
      <c r="BP212" s="272"/>
      <c r="BQ212" s="272"/>
      <c r="BR212" s="272"/>
      <c r="BS212" s="272"/>
      <c r="BT212" s="272"/>
      <c r="BU212" s="272"/>
      <c r="BV212" s="272"/>
      <c r="BW212" s="272"/>
      <c r="BX212" s="272"/>
      <c r="BY212" s="272"/>
      <c r="BZ212" s="272"/>
      <c r="CB212" s="139" t="str">
        <f t="shared" si="492"/>
        <v>CPO 1.6 Tbps 30m</v>
      </c>
      <c r="CC212" s="272"/>
      <c r="CD212" s="272"/>
      <c r="CE212" s="272"/>
      <c r="CF212" s="272"/>
      <c r="CG212" s="272"/>
      <c r="CH212" s="272"/>
      <c r="CI212" s="272"/>
      <c r="CJ212" s="272"/>
      <c r="CK212" s="272"/>
      <c r="CL212" s="272"/>
      <c r="CM212" s="272"/>
      <c r="CN212" s="214"/>
      <c r="CP212" s="270"/>
      <c r="CQ212" s="270"/>
      <c r="CR212" s="301"/>
      <c r="CS212" s="295"/>
      <c r="CT212" s="270"/>
      <c r="CU212" s="301"/>
      <c r="CV212" s="293">
        <v>0</v>
      </c>
      <c r="CW212" s="293">
        <v>2</v>
      </c>
      <c r="CX212" s="279">
        <v>1</v>
      </c>
      <c r="CY212" s="284"/>
      <c r="CZ212" s="270"/>
      <c r="DA212" s="278"/>
      <c r="DB212" s="284"/>
      <c r="DC212" s="270"/>
      <c r="DD212" s="301"/>
      <c r="DE212" s="295"/>
      <c r="DF212" s="270"/>
      <c r="DG212" s="278"/>
      <c r="DH212" s="284"/>
      <c r="DI212" s="270"/>
      <c r="DJ212" s="270"/>
      <c r="DL212" s="139" t="str">
        <f t="shared" si="608"/>
        <v>CPO 1.6 Tbps 30m</v>
      </c>
      <c r="DM212" s="210">
        <f t="shared" si="493"/>
        <v>0</v>
      </c>
      <c r="DN212" s="210">
        <f t="shared" si="494"/>
        <v>0</v>
      </c>
      <c r="DO212" s="210">
        <f t="shared" si="495"/>
        <v>0</v>
      </c>
      <c r="DP212" s="210">
        <f t="shared" si="496"/>
        <v>0</v>
      </c>
      <c r="DQ212" s="210">
        <f t="shared" si="497"/>
        <v>0</v>
      </c>
      <c r="DR212" s="210">
        <f t="shared" si="498"/>
        <v>0</v>
      </c>
      <c r="DS212" s="210">
        <f t="shared" si="499"/>
        <v>0</v>
      </c>
      <c r="DT212" s="210">
        <f t="shared" si="500"/>
        <v>0</v>
      </c>
      <c r="DU212" s="210">
        <f t="shared" si="501"/>
        <v>0</v>
      </c>
      <c r="DV212" s="210">
        <f t="shared" si="502"/>
        <v>0</v>
      </c>
      <c r="DW212" s="210">
        <f t="shared" si="503"/>
        <v>0</v>
      </c>
      <c r="DY212" s="139" t="str">
        <f t="shared" si="609"/>
        <v>CPO 1.6 Tbps 30m</v>
      </c>
      <c r="DZ212" s="210">
        <f t="shared" si="504"/>
        <v>0</v>
      </c>
      <c r="EA212" s="210">
        <f t="shared" si="505"/>
        <v>0</v>
      </c>
      <c r="EB212" s="210">
        <f t="shared" si="506"/>
        <v>0</v>
      </c>
      <c r="EC212" s="210">
        <f t="shared" si="507"/>
        <v>0</v>
      </c>
      <c r="ED212" s="210">
        <f t="shared" si="508"/>
        <v>0</v>
      </c>
      <c r="EE212" s="210">
        <f t="shared" si="509"/>
        <v>0</v>
      </c>
      <c r="EF212" s="210">
        <f t="shared" si="510"/>
        <v>0</v>
      </c>
      <c r="EG212" s="210">
        <f t="shared" si="511"/>
        <v>0</v>
      </c>
      <c r="EH212" s="210">
        <f t="shared" si="512"/>
        <v>0</v>
      </c>
      <c r="EI212" s="210">
        <f t="shared" si="513"/>
        <v>0</v>
      </c>
      <c r="EJ212" s="210">
        <f t="shared" si="514"/>
        <v>0</v>
      </c>
      <c r="EL212" s="139" t="str">
        <f t="shared" si="610"/>
        <v>CPO 1.6 Tbps 30m</v>
      </c>
      <c r="EM212" s="210">
        <f t="shared" si="515"/>
        <v>0</v>
      </c>
      <c r="EN212" s="210">
        <f t="shared" si="516"/>
        <v>0</v>
      </c>
      <c r="EO212" s="210">
        <f t="shared" si="517"/>
        <v>0</v>
      </c>
      <c r="EP212" s="210">
        <f t="shared" si="518"/>
        <v>0</v>
      </c>
      <c r="EQ212" s="210">
        <f t="shared" si="519"/>
        <v>0</v>
      </c>
      <c r="ER212" s="210">
        <f t="shared" si="520"/>
        <v>0</v>
      </c>
      <c r="ES212" s="210">
        <f t="shared" si="521"/>
        <v>0</v>
      </c>
      <c r="ET212" s="210">
        <f t="shared" si="522"/>
        <v>0</v>
      </c>
      <c r="EU212" s="210">
        <f t="shared" si="523"/>
        <v>0</v>
      </c>
      <c r="EV212" s="210">
        <f t="shared" si="524"/>
        <v>0</v>
      </c>
      <c r="EW212" s="210">
        <f t="shared" si="525"/>
        <v>0</v>
      </c>
      <c r="EY212" s="139" t="str">
        <f t="shared" si="526"/>
        <v>CPO 1.6 Tbps 30m</v>
      </c>
      <c r="EZ212" s="210">
        <f t="shared" si="475"/>
        <v>0</v>
      </c>
      <c r="FA212" s="210">
        <f t="shared" si="476"/>
        <v>0</v>
      </c>
      <c r="FB212" s="210">
        <f t="shared" si="477"/>
        <v>0</v>
      </c>
      <c r="FC212" s="210">
        <f t="shared" si="478"/>
        <v>0</v>
      </c>
      <c r="FD212" s="210">
        <f t="shared" si="479"/>
        <v>0</v>
      </c>
      <c r="FE212" s="210">
        <f t="shared" si="480"/>
        <v>0</v>
      </c>
      <c r="FF212" s="210">
        <f t="shared" si="481"/>
        <v>0</v>
      </c>
      <c r="FG212" s="210">
        <f t="shared" si="482"/>
        <v>0</v>
      </c>
      <c r="FH212" s="210">
        <f t="shared" si="483"/>
        <v>0</v>
      </c>
      <c r="FI212" s="210">
        <f t="shared" si="484"/>
        <v>0</v>
      </c>
      <c r="FJ212" s="210">
        <f t="shared" si="485"/>
        <v>0</v>
      </c>
      <c r="FL212" s="139" t="str">
        <f t="shared" si="611"/>
        <v>CPO 1.6 Tbps 30m</v>
      </c>
      <c r="FM212" s="233">
        <f t="shared" si="527"/>
        <v>0</v>
      </c>
      <c r="FN212" s="233">
        <f t="shared" si="528"/>
        <v>0</v>
      </c>
      <c r="FO212" s="233">
        <f t="shared" si="529"/>
        <v>0</v>
      </c>
      <c r="FP212" s="233">
        <f t="shared" si="530"/>
        <v>0</v>
      </c>
      <c r="FQ212" s="233">
        <f t="shared" si="531"/>
        <v>0</v>
      </c>
      <c r="FR212" s="233">
        <f t="shared" si="532"/>
        <v>0</v>
      </c>
      <c r="FS212" s="233">
        <f t="shared" si="533"/>
        <v>0</v>
      </c>
      <c r="FT212" s="233">
        <f t="shared" si="534"/>
        <v>0</v>
      </c>
      <c r="FU212" s="233">
        <f t="shared" si="535"/>
        <v>0</v>
      </c>
      <c r="FV212" s="233">
        <f t="shared" si="536"/>
        <v>0</v>
      </c>
      <c r="FW212" s="233">
        <f t="shared" si="537"/>
        <v>0</v>
      </c>
      <c r="FY212" s="139" t="str">
        <f t="shared" si="612"/>
        <v>CPO 1.6 Tbps 30m</v>
      </c>
      <c r="FZ212" s="233">
        <f t="shared" si="538"/>
        <v>0</v>
      </c>
      <c r="GA212" s="233">
        <f t="shared" si="539"/>
        <v>0</v>
      </c>
      <c r="GB212" s="233">
        <f t="shared" si="540"/>
        <v>0</v>
      </c>
      <c r="GC212" s="233">
        <f t="shared" si="541"/>
        <v>0</v>
      </c>
      <c r="GD212" s="233">
        <f t="shared" si="542"/>
        <v>0</v>
      </c>
      <c r="GE212" s="233">
        <f t="shared" si="543"/>
        <v>0</v>
      </c>
      <c r="GF212" s="233">
        <f t="shared" si="544"/>
        <v>0</v>
      </c>
      <c r="GG212" s="233">
        <f t="shared" si="545"/>
        <v>0</v>
      </c>
      <c r="GH212" s="233">
        <f t="shared" si="546"/>
        <v>0</v>
      </c>
      <c r="GI212" s="233">
        <f t="shared" si="547"/>
        <v>0</v>
      </c>
      <c r="GJ212" s="233">
        <f t="shared" si="548"/>
        <v>0</v>
      </c>
      <c r="GL212" s="139" t="str">
        <f t="shared" si="613"/>
        <v>CPO 1.6 Tbps 30m</v>
      </c>
      <c r="GM212" s="310">
        <f t="shared" si="549"/>
        <v>0</v>
      </c>
      <c r="GN212" s="310">
        <f t="shared" si="550"/>
        <v>0</v>
      </c>
      <c r="GO212" s="310">
        <f t="shared" si="551"/>
        <v>0</v>
      </c>
      <c r="GP212" s="310">
        <f t="shared" si="552"/>
        <v>0</v>
      </c>
      <c r="GQ212" s="310">
        <f t="shared" si="553"/>
        <v>0</v>
      </c>
      <c r="GR212" s="310">
        <f t="shared" si="554"/>
        <v>0</v>
      </c>
      <c r="GS212" s="310">
        <f t="shared" si="555"/>
        <v>0</v>
      </c>
      <c r="GT212" s="310">
        <f t="shared" si="556"/>
        <v>0</v>
      </c>
      <c r="GU212" s="310">
        <f t="shared" si="557"/>
        <v>0</v>
      </c>
      <c r="GV212" s="310">
        <f t="shared" si="558"/>
        <v>0</v>
      </c>
      <c r="GW212" s="310">
        <f t="shared" si="559"/>
        <v>0</v>
      </c>
      <c r="GY212" s="139" t="str">
        <f t="shared" si="560"/>
        <v>CPO 1.6 Tbps 30m</v>
      </c>
      <c r="GZ212" s="310" t="str">
        <f>IF(EZ212=0,"",($HE$5*10^-6*'AOC-LPO-CPO'!P247*'Lenses &amp; detectors'!EZ212))</f>
        <v/>
      </c>
      <c r="HA212" s="310" t="str">
        <f>IF(FA212=0,"",($HE$5*10^-6*'AOC-LPO-CPO'!Q247*'Lenses &amp; detectors'!FA212))</f>
        <v/>
      </c>
      <c r="HB212" s="310" t="str">
        <f>IF(FB212=0,"",($HE$5*10^-6*'AOC-LPO-CPO'!R247*'Lenses &amp; detectors'!FB212))</f>
        <v/>
      </c>
      <c r="HC212" s="310" t="str">
        <f>IF(FC212=0,"",($HE$5*10^-6*'AOC-LPO-CPO'!S247*'Lenses &amp; detectors'!FC212))</f>
        <v/>
      </c>
      <c r="HD212" s="310" t="str">
        <f>IF(FD212=0,"",($HE$5*10^-6*'AOC-LPO-CPO'!T247*'Lenses &amp; detectors'!FD212))</f>
        <v/>
      </c>
      <c r="HE212" s="310" t="str">
        <f>IF(FE212=0,"",($HE$5*10^-6*'AOC-LPO-CPO'!U247*'Lenses &amp; detectors'!FE212))</f>
        <v/>
      </c>
      <c r="HF212" s="310" t="str">
        <f>IF(FF212=0,"",($HE$5*10^-6*'AOC-LPO-CPO'!V247*'Lenses &amp; detectors'!FF212))</f>
        <v/>
      </c>
      <c r="HG212" s="310" t="str">
        <f>IF(FG212=0,"",($HE$5*10^-6*'AOC-LPO-CPO'!W247*'Lenses &amp; detectors'!FG212))</f>
        <v/>
      </c>
      <c r="HH212" s="310" t="str">
        <f>IF(FH212=0,"",($HE$5*10^-6*'AOC-LPO-CPO'!X247*'Lenses &amp; detectors'!FH212))</f>
        <v/>
      </c>
      <c r="HI212" s="310" t="str">
        <f>IF(FI212=0,"",($HE$5*10^-6*'AOC-LPO-CPO'!Y247*'Lenses &amp; detectors'!FI212))</f>
        <v/>
      </c>
      <c r="HJ212" s="310" t="str">
        <f>IF(FJ212=0,"",($HE$5*10^-6*'AOC-LPO-CPO'!Z247*'Lenses &amp; detectors'!FJ212))</f>
        <v/>
      </c>
      <c r="HL212" s="139" t="str">
        <f t="shared" si="561"/>
        <v>CPO 1.6 Tbps 30m</v>
      </c>
      <c r="HM212" s="233" t="str">
        <f t="shared" si="562"/>
        <v/>
      </c>
      <c r="HN212" s="233" t="str">
        <f t="shared" si="563"/>
        <v/>
      </c>
      <c r="HO212" s="233" t="str">
        <f t="shared" si="564"/>
        <v/>
      </c>
      <c r="HP212" s="233" t="str">
        <f t="shared" si="565"/>
        <v/>
      </c>
      <c r="HQ212" s="233" t="str">
        <f t="shared" si="566"/>
        <v/>
      </c>
      <c r="HR212" s="233" t="str">
        <f t="shared" si="567"/>
        <v/>
      </c>
      <c r="HS212" s="233" t="str">
        <f t="shared" si="568"/>
        <v/>
      </c>
      <c r="HT212" s="233" t="str">
        <f t="shared" si="569"/>
        <v/>
      </c>
      <c r="HU212" s="233" t="str">
        <f t="shared" si="570"/>
        <v/>
      </c>
      <c r="HV212" s="233" t="str">
        <f t="shared" si="571"/>
        <v/>
      </c>
      <c r="HW212" s="233" t="str">
        <f t="shared" si="572"/>
        <v/>
      </c>
      <c r="HY212" s="139" t="str">
        <f t="shared" si="573"/>
        <v>CPO 1.6 Tbps 30m</v>
      </c>
      <c r="HZ212" s="233" t="str">
        <f t="shared" si="574"/>
        <v/>
      </c>
      <c r="IA212" s="233" t="str">
        <f t="shared" si="575"/>
        <v/>
      </c>
      <c r="IB212" s="233" t="str">
        <f t="shared" si="576"/>
        <v/>
      </c>
      <c r="IC212" s="233" t="str">
        <f t="shared" si="577"/>
        <v/>
      </c>
      <c r="ID212" s="233" t="str">
        <f t="shared" si="578"/>
        <v/>
      </c>
      <c r="IE212" s="233" t="str">
        <f t="shared" si="579"/>
        <v/>
      </c>
      <c r="IF212" s="233" t="str">
        <f t="shared" si="580"/>
        <v/>
      </c>
      <c r="IG212" s="233" t="str">
        <f t="shared" si="581"/>
        <v/>
      </c>
      <c r="IH212" s="233" t="str">
        <f t="shared" si="582"/>
        <v/>
      </c>
      <c r="II212" s="233" t="str">
        <f t="shared" si="583"/>
        <v/>
      </c>
      <c r="IJ212" s="233" t="str">
        <f t="shared" si="584"/>
        <v/>
      </c>
      <c r="IL212" s="139" t="str">
        <f t="shared" si="585"/>
        <v>CPO 1.6 Tbps 30m</v>
      </c>
      <c r="IM212" s="233" t="str">
        <f t="shared" si="586"/>
        <v/>
      </c>
      <c r="IN212" s="233" t="str">
        <f t="shared" si="587"/>
        <v/>
      </c>
      <c r="IO212" s="233" t="str">
        <f t="shared" si="588"/>
        <v/>
      </c>
      <c r="IP212" s="233" t="str">
        <f t="shared" si="589"/>
        <v/>
      </c>
      <c r="IQ212" s="233" t="str">
        <f t="shared" si="590"/>
        <v/>
      </c>
      <c r="IR212" s="233" t="str">
        <f t="shared" si="591"/>
        <v/>
      </c>
      <c r="IS212" s="233" t="str">
        <f t="shared" si="592"/>
        <v/>
      </c>
      <c r="IT212" s="233" t="str">
        <f t="shared" si="593"/>
        <v/>
      </c>
      <c r="IU212" s="233" t="str">
        <f t="shared" si="594"/>
        <v/>
      </c>
      <c r="IV212" s="233" t="str">
        <f t="shared" si="595"/>
        <v/>
      </c>
      <c r="IW212" s="233" t="str">
        <f t="shared" si="596"/>
        <v/>
      </c>
      <c r="IY212" s="139" t="str">
        <f t="shared" si="486"/>
        <v>CPO 1.6 Tbps 30m</v>
      </c>
      <c r="IZ212" s="233" t="str">
        <f t="shared" si="597"/>
        <v/>
      </c>
      <c r="JA212" s="233" t="str">
        <f t="shared" si="598"/>
        <v/>
      </c>
      <c r="JB212" s="233" t="str">
        <f t="shared" si="599"/>
        <v/>
      </c>
      <c r="JC212" s="233" t="str">
        <f t="shared" si="600"/>
        <v/>
      </c>
      <c r="JD212" s="233" t="str">
        <f t="shared" si="601"/>
        <v/>
      </c>
      <c r="JE212" s="233" t="str">
        <f t="shared" si="602"/>
        <v/>
      </c>
      <c r="JF212" s="233" t="str">
        <f t="shared" si="603"/>
        <v/>
      </c>
      <c r="JG212" s="233" t="str">
        <f t="shared" si="604"/>
        <v/>
      </c>
      <c r="JH212" s="233" t="str">
        <f t="shared" si="605"/>
        <v/>
      </c>
      <c r="JI212" s="233" t="str">
        <f t="shared" si="606"/>
        <v/>
      </c>
      <c r="JJ212" s="233" t="str">
        <f t="shared" si="607"/>
        <v/>
      </c>
    </row>
    <row r="213" spans="1:270">
      <c r="A213" s="218" t="s">
        <v>118</v>
      </c>
      <c r="B213" s="139" t="str">
        <f>'DML EML split'!B213</f>
        <v>CPO 1.6 Tbps 100 m</v>
      </c>
      <c r="C213" s="210">
        <f>'AOC-LPO-CPO'!C106</f>
        <v>0</v>
      </c>
      <c r="D213" s="210">
        <f>'AOC-LPO-CPO'!D106</f>
        <v>0</v>
      </c>
      <c r="E213" s="210">
        <f>'AOC-LPO-CPO'!E106</f>
        <v>0</v>
      </c>
      <c r="F213" s="210">
        <f>'AOC-LPO-CPO'!F106</f>
        <v>0</v>
      </c>
      <c r="G213" s="210">
        <f>'AOC-LPO-CPO'!G106</f>
        <v>0</v>
      </c>
      <c r="H213" s="210">
        <f>'AOC-LPO-CPO'!H106</f>
        <v>0</v>
      </c>
      <c r="I213" s="210">
        <f>'AOC-LPO-CPO'!I106</f>
        <v>0</v>
      </c>
      <c r="J213" s="210">
        <f>'AOC-LPO-CPO'!J106</f>
        <v>0</v>
      </c>
      <c r="K213" s="210">
        <f>'AOC-LPO-CPO'!K106</f>
        <v>0</v>
      </c>
      <c r="L213" s="210">
        <f>'AOC-LPO-CPO'!L106</f>
        <v>0</v>
      </c>
      <c r="M213" s="210">
        <f>'AOC-LPO-CPO'!M106</f>
        <v>0</v>
      </c>
      <c r="O213" s="139" t="str">
        <f t="shared" si="487"/>
        <v>CPO 1.6 Tbps 100 m</v>
      </c>
      <c r="P213" s="210">
        <f>'AOC-LPO-CPO'!C141</f>
        <v>0</v>
      </c>
      <c r="Q213" s="210">
        <f>'AOC-LPO-CPO'!D141</f>
        <v>0</v>
      </c>
      <c r="R213" s="210">
        <f>'AOC-LPO-CPO'!E141</f>
        <v>0</v>
      </c>
      <c r="S213" s="210">
        <f>'AOC-LPO-CPO'!F141</f>
        <v>0</v>
      </c>
      <c r="T213" s="210">
        <f>'AOC-LPO-CPO'!G141</f>
        <v>0</v>
      </c>
      <c r="U213" s="210">
        <f>'AOC-LPO-CPO'!H141</f>
        <v>0</v>
      </c>
      <c r="V213" s="210">
        <f>'AOC-LPO-CPO'!I141</f>
        <v>0</v>
      </c>
      <c r="W213" s="210">
        <f>'AOC-LPO-CPO'!J141</f>
        <v>0</v>
      </c>
      <c r="X213" s="210">
        <f>'AOC-LPO-CPO'!K141</f>
        <v>0</v>
      </c>
      <c r="Y213" s="210">
        <f>'AOC-LPO-CPO'!L141</f>
        <v>0</v>
      </c>
      <c r="Z213" s="210">
        <f>'AOC-LPO-CPO'!M141</f>
        <v>0</v>
      </c>
      <c r="AB213" s="139" t="str">
        <f t="shared" si="488"/>
        <v>CPO 1.6 Tbps 100 m</v>
      </c>
      <c r="AC213" s="210">
        <f>'AOC-LPO-CPO'!C71</f>
        <v>0</v>
      </c>
      <c r="AD213" s="210">
        <f>'AOC-LPO-CPO'!D71</f>
        <v>0</v>
      </c>
      <c r="AE213" s="210">
        <f>'AOC-LPO-CPO'!E71</f>
        <v>0</v>
      </c>
      <c r="AF213" s="210">
        <f>'AOC-LPO-CPO'!F71</f>
        <v>0</v>
      </c>
      <c r="AG213" s="210">
        <f>'AOC-LPO-CPO'!G71</f>
        <v>0</v>
      </c>
      <c r="AH213" s="210">
        <f>'AOC-LPO-CPO'!H71</f>
        <v>0</v>
      </c>
      <c r="AI213" s="210">
        <f>'AOC-LPO-CPO'!I71</f>
        <v>0</v>
      </c>
      <c r="AJ213" s="210">
        <f>'AOC-LPO-CPO'!J71</f>
        <v>0</v>
      </c>
      <c r="AK213" s="210">
        <f>'AOC-LPO-CPO'!K71</f>
        <v>0</v>
      </c>
      <c r="AL213" s="210">
        <f>'AOC-LPO-CPO'!L71</f>
        <v>0</v>
      </c>
      <c r="AM213" s="210">
        <f>'AOC-LPO-CPO'!M71</f>
        <v>0</v>
      </c>
      <c r="AO213" s="139" t="str">
        <f t="shared" si="489"/>
        <v>CPO 1.6 Tbps 100 m</v>
      </c>
      <c r="AP213" s="210">
        <f>'AOC-LPO-CPO'!C176</f>
        <v>0</v>
      </c>
      <c r="AQ213" s="210">
        <f>'AOC-LPO-CPO'!D176</f>
        <v>0</v>
      </c>
      <c r="AR213" s="210">
        <f>'AOC-LPO-CPO'!E176</f>
        <v>0</v>
      </c>
      <c r="AS213" s="210">
        <f>'AOC-LPO-CPO'!F176</f>
        <v>0</v>
      </c>
      <c r="AT213" s="210">
        <f>'AOC-LPO-CPO'!G176</f>
        <v>0</v>
      </c>
      <c r="AU213" s="210">
        <f>'AOC-LPO-CPO'!H176</f>
        <v>0</v>
      </c>
      <c r="AV213" s="210">
        <f>'AOC-LPO-CPO'!I176</f>
        <v>0</v>
      </c>
      <c r="AW213" s="210">
        <f>'AOC-LPO-CPO'!J176</f>
        <v>0</v>
      </c>
      <c r="AX213" s="210">
        <f>'AOC-LPO-CPO'!K176</f>
        <v>0</v>
      </c>
      <c r="AY213" s="210">
        <f>'AOC-LPO-CPO'!L176</f>
        <v>0</v>
      </c>
      <c r="AZ213" s="210">
        <f>'AOC-LPO-CPO'!M176</f>
        <v>0</v>
      </c>
      <c r="BB213" s="139" t="str">
        <f t="shared" si="490"/>
        <v>CPO 1.6 Tbps 100 m</v>
      </c>
      <c r="BC213" s="210">
        <f>'AOC-LPO-CPO'!C211</f>
        <v>0</v>
      </c>
      <c r="BD213" s="210">
        <f>'AOC-LPO-CPO'!D211</f>
        <v>0</v>
      </c>
      <c r="BE213" s="210">
        <f>'AOC-LPO-CPO'!E211</f>
        <v>0</v>
      </c>
      <c r="BF213" s="210">
        <f>'AOC-LPO-CPO'!F211</f>
        <v>0</v>
      </c>
      <c r="BG213" s="210">
        <f>'AOC-LPO-CPO'!G211</f>
        <v>0</v>
      </c>
      <c r="BH213" s="210">
        <f>'AOC-LPO-CPO'!H211</f>
        <v>0</v>
      </c>
      <c r="BI213" s="210">
        <f>'AOC-LPO-CPO'!I211</f>
        <v>0</v>
      </c>
      <c r="BJ213" s="210">
        <f>'AOC-LPO-CPO'!J211</f>
        <v>0</v>
      </c>
      <c r="BK213" s="210">
        <f>'AOC-LPO-CPO'!K211</f>
        <v>0</v>
      </c>
      <c r="BL213" s="210">
        <f>'AOC-LPO-CPO'!L211</f>
        <v>0</v>
      </c>
      <c r="BM213" s="210">
        <f>'AOC-LPO-CPO'!M211</f>
        <v>0</v>
      </c>
      <c r="BO213" s="139" t="str">
        <f t="shared" si="491"/>
        <v>CPO 1.6 Tbps 100 m</v>
      </c>
      <c r="BP213" s="272"/>
      <c r="BQ213" s="272"/>
      <c r="BR213" s="272"/>
      <c r="BS213" s="272"/>
      <c r="BT213" s="272"/>
      <c r="BU213" s="272"/>
      <c r="BV213" s="272"/>
      <c r="BW213" s="272"/>
      <c r="BX213" s="272"/>
      <c r="BY213" s="272"/>
      <c r="BZ213" s="272"/>
      <c r="CB213" s="139" t="str">
        <f t="shared" si="492"/>
        <v>CPO 1.6 Tbps 100 m</v>
      </c>
      <c r="CC213" s="272"/>
      <c r="CD213" s="272"/>
      <c r="CE213" s="272"/>
      <c r="CF213" s="272"/>
      <c r="CG213" s="272"/>
      <c r="CH213" s="272"/>
      <c r="CI213" s="272"/>
      <c r="CJ213" s="272"/>
      <c r="CK213" s="272"/>
      <c r="CL213" s="272"/>
      <c r="CM213" s="272"/>
      <c r="CN213" s="214"/>
      <c r="CP213" s="270"/>
      <c r="CQ213" s="270"/>
      <c r="CR213" s="301"/>
      <c r="CS213" s="295"/>
      <c r="CT213" s="270"/>
      <c r="CU213" s="301"/>
      <c r="CV213" s="293">
        <v>0</v>
      </c>
      <c r="CW213" s="293">
        <v>2</v>
      </c>
      <c r="CX213" s="279">
        <v>1</v>
      </c>
      <c r="CY213" s="284"/>
      <c r="CZ213" s="270"/>
      <c r="DA213" s="278"/>
      <c r="DB213" s="284"/>
      <c r="DC213" s="270"/>
      <c r="DD213" s="301"/>
      <c r="DE213" s="295"/>
      <c r="DF213" s="270"/>
      <c r="DG213" s="278"/>
      <c r="DH213" s="284"/>
      <c r="DI213" s="270"/>
      <c r="DJ213" s="270"/>
      <c r="DL213" s="139" t="str">
        <f t="shared" si="608"/>
        <v>CPO 1.6 Tbps 100 m</v>
      </c>
      <c r="DM213" s="210">
        <f t="shared" si="493"/>
        <v>0</v>
      </c>
      <c r="DN213" s="210">
        <f t="shared" si="494"/>
        <v>0</v>
      </c>
      <c r="DO213" s="210">
        <f t="shared" si="495"/>
        <v>0</v>
      </c>
      <c r="DP213" s="210">
        <f t="shared" si="496"/>
        <v>0</v>
      </c>
      <c r="DQ213" s="210">
        <f t="shared" si="497"/>
        <v>0</v>
      </c>
      <c r="DR213" s="210">
        <f t="shared" si="498"/>
        <v>0</v>
      </c>
      <c r="DS213" s="210">
        <f t="shared" si="499"/>
        <v>0</v>
      </c>
      <c r="DT213" s="210">
        <f t="shared" si="500"/>
        <v>0</v>
      </c>
      <c r="DU213" s="210">
        <f t="shared" si="501"/>
        <v>0</v>
      </c>
      <c r="DV213" s="210">
        <f t="shared" si="502"/>
        <v>0</v>
      </c>
      <c r="DW213" s="210">
        <f t="shared" si="503"/>
        <v>0</v>
      </c>
      <c r="DY213" s="139" t="str">
        <f t="shared" si="609"/>
        <v>CPO 1.6 Tbps 100 m</v>
      </c>
      <c r="DZ213" s="210">
        <f t="shared" si="504"/>
        <v>0</v>
      </c>
      <c r="EA213" s="210">
        <f t="shared" si="505"/>
        <v>0</v>
      </c>
      <c r="EB213" s="210">
        <f t="shared" si="506"/>
        <v>0</v>
      </c>
      <c r="EC213" s="210">
        <f t="shared" si="507"/>
        <v>0</v>
      </c>
      <c r="ED213" s="210">
        <f t="shared" si="508"/>
        <v>0</v>
      </c>
      <c r="EE213" s="210">
        <f t="shared" si="509"/>
        <v>0</v>
      </c>
      <c r="EF213" s="210">
        <f t="shared" si="510"/>
        <v>0</v>
      </c>
      <c r="EG213" s="210">
        <f t="shared" si="511"/>
        <v>0</v>
      </c>
      <c r="EH213" s="210">
        <f t="shared" si="512"/>
        <v>0</v>
      </c>
      <c r="EI213" s="210">
        <f t="shared" si="513"/>
        <v>0</v>
      </c>
      <c r="EJ213" s="210">
        <f t="shared" si="514"/>
        <v>0</v>
      </c>
      <c r="EL213" s="139" t="str">
        <f t="shared" si="610"/>
        <v>CPO 1.6 Tbps 100 m</v>
      </c>
      <c r="EM213" s="210">
        <f t="shared" si="515"/>
        <v>0</v>
      </c>
      <c r="EN213" s="210">
        <f t="shared" si="516"/>
        <v>0</v>
      </c>
      <c r="EO213" s="210">
        <f t="shared" si="517"/>
        <v>0</v>
      </c>
      <c r="EP213" s="210">
        <f t="shared" si="518"/>
        <v>0</v>
      </c>
      <c r="EQ213" s="210">
        <f t="shared" si="519"/>
        <v>0</v>
      </c>
      <c r="ER213" s="210">
        <f t="shared" si="520"/>
        <v>0</v>
      </c>
      <c r="ES213" s="210">
        <f t="shared" si="521"/>
        <v>0</v>
      </c>
      <c r="ET213" s="210">
        <f t="shared" si="522"/>
        <v>0</v>
      </c>
      <c r="EU213" s="210">
        <f t="shared" si="523"/>
        <v>0</v>
      </c>
      <c r="EV213" s="210">
        <f t="shared" si="524"/>
        <v>0</v>
      </c>
      <c r="EW213" s="210">
        <f t="shared" si="525"/>
        <v>0</v>
      </c>
      <c r="EY213" s="139" t="str">
        <f t="shared" si="526"/>
        <v>CPO 1.6 Tbps 100 m</v>
      </c>
      <c r="EZ213" s="210">
        <f t="shared" si="475"/>
        <v>0</v>
      </c>
      <c r="FA213" s="210">
        <f t="shared" si="476"/>
        <v>0</v>
      </c>
      <c r="FB213" s="210">
        <f t="shared" si="477"/>
        <v>0</v>
      </c>
      <c r="FC213" s="210">
        <f t="shared" si="478"/>
        <v>0</v>
      </c>
      <c r="FD213" s="210">
        <f t="shared" si="479"/>
        <v>0</v>
      </c>
      <c r="FE213" s="210">
        <f t="shared" si="480"/>
        <v>0</v>
      </c>
      <c r="FF213" s="210">
        <f t="shared" si="481"/>
        <v>0</v>
      </c>
      <c r="FG213" s="210">
        <f t="shared" si="482"/>
        <v>0</v>
      </c>
      <c r="FH213" s="210">
        <f t="shared" si="483"/>
        <v>0</v>
      </c>
      <c r="FI213" s="210">
        <f t="shared" si="484"/>
        <v>0</v>
      </c>
      <c r="FJ213" s="210">
        <f t="shared" si="485"/>
        <v>0</v>
      </c>
      <c r="FL213" s="139" t="str">
        <f t="shared" si="611"/>
        <v>CPO 1.6 Tbps 100 m</v>
      </c>
      <c r="FM213" s="233">
        <f t="shared" si="527"/>
        <v>0</v>
      </c>
      <c r="FN213" s="233">
        <f t="shared" si="528"/>
        <v>0</v>
      </c>
      <c r="FO213" s="233">
        <f t="shared" si="529"/>
        <v>0</v>
      </c>
      <c r="FP213" s="233">
        <f t="shared" si="530"/>
        <v>0</v>
      </c>
      <c r="FQ213" s="233">
        <f t="shared" si="531"/>
        <v>0</v>
      </c>
      <c r="FR213" s="233">
        <f t="shared" si="532"/>
        <v>0</v>
      </c>
      <c r="FS213" s="233">
        <f t="shared" si="533"/>
        <v>0</v>
      </c>
      <c r="FT213" s="233">
        <f t="shared" si="534"/>
        <v>0</v>
      </c>
      <c r="FU213" s="233">
        <f t="shared" si="535"/>
        <v>0</v>
      </c>
      <c r="FV213" s="233">
        <f t="shared" si="536"/>
        <v>0</v>
      </c>
      <c r="FW213" s="233">
        <f t="shared" si="537"/>
        <v>0</v>
      </c>
      <c r="FY213" s="139" t="str">
        <f t="shared" si="612"/>
        <v>CPO 1.6 Tbps 100 m</v>
      </c>
      <c r="FZ213" s="233">
        <f t="shared" si="538"/>
        <v>0</v>
      </c>
      <c r="GA213" s="233">
        <f t="shared" si="539"/>
        <v>0</v>
      </c>
      <c r="GB213" s="233">
        <f t="shared" si="540"/>
        <v>0</v>
      </c>
      <c r="GC213" s="233">
        <f t="shared" si="541"/>
        <v>0</v>
      </c>
      <c r="GD213" s="233">
        <f t="shared" si="542"/>
        <v>0</v>
      </c>
      <c r="GE213" s="233">
        <f t="shared" si="543"/>
        <v>0</v>
      </c>
      <c r="GF213" s="233">
        <f t="shared" si="544"/>
        <v>0</v>
      </c>
      <c r="GG213" s="233">
        <f t="shared" si="545"/>
        <v>0</v>
      </c>
      <c r="GH213" s="233">
        <f t="shared" si="546"/>
        <v>0</v>
      </c>
      <c r="GI213" s="233">
        <f t="shared" si="547"/>
        <v>0</v>
      </c>
      <c r="GJ213" s="233">
        <f t="shared" si="548"/>
        <v>0</v>
      </c>
      <c r="GL213" s="139" t="str">
        <f t="shared" si="613"/>
        <v>CPO 1.6 Tbps 100 m</v>
      </c>
      <c r="GM213" s="310">
        <f t="shared" si="549"/>
        <v>0</v>
      </c>
      <c r="GN213" s="310">
        <f t="shared" si="550"/>
        <v>0</v>
      </c>
      <c r="GO213" s="310">
        <f t="shared" si="551"/>
        <v>0</v>
      </c>
      <c r="GP213" s="310">
        <f t="shared" si="552"/>
        <v>0</v>
      </c>
      <c r="GQ213" s="310">
        <f t="shared" si="553"/>
        <v>0</v>
      </c>
      <c r="GR213" s="310">
        <f t="shared" si="554"/>
        <v>0</v>
      </c>
      <c r="GS213" s="310">
        <f t="shared" si="555"/>
        <v>0</v>
      </c>
      <c r="GT213" s="310">
        <f t="shared" si="556"/>
        <v>0</v>
      </c>
      <c r="GU213" s="310">
        <f t="shared" si="557"/>
        <v>0</v>
      </c>
      <c r="GV213" s="310">
        <f t="shared" si="558"/>
        <v>0</v>
      </c>
      <c r="GW213" s="310">
        <f t="shared" si="559"/>
        <v>0</v>
      </c>
      <c r="GY213" s="139" t="str">
        <f t="shared" si="560"/>
        <v>CPO 1.6 Tbps 100 m</v>
      </c>
      <c r="GZ213" s="310" t="str">
        <f>IF(EZ213=0,"",($HE$5*10^-6*'AOC-LPO-CPO'!P248*'Lenses &amp; detectors'!EZ213))</f>
        <v/>
      </c>
      <c r="HA213" s="310" t="str">
        <f>IF(FA213=0,"",($HE$5*10^-6*'AOC-LPO-CPO'!Q248*'Lenses &amp; detectors'!FA213))</f>
        <v/>
      </c>
      <c r="HB213" s="310" t="str">
        <f>IF(FB213=0,"",($HE$5*10^-6*'AOC-LPO-CPO'!R248*'Lenses &amp; detectors'!FB213))</f>
        <v/>
      </c>
      <c r="HC213" s="310" t="str">
        <f>IF(FC213=0,"",($HE$5*10^-6*'AOC-LPO-CPO'!S248*'Lenses &amp; detectors'!FC213))</f>
        <v/>
      </c>
      <c r="HD213" s="310" t="str">
        <f>IF(FD213=0,"",($HE$5*10^-6*'AOC-LPO-CPO'!T248*'Lenses &amp; detectors'!FD213))</f>
        <v/>
      </c>
      <c r="HE213" s="310" t="str">
        <f>IF(FE213=0,"",($HE$5*10^-6*'AOC-LPO-CPO'!U248*'Lenses &amp; detectors'!FE213))</f>
        <v/>
      </c>
      <c r="HF213" s="310" t="str">
        <f>IF(FF213=0,"",($HE$5*10^-6*'AOC-LPO-CPO'!V248*'Lenses &amp; detectors'!FF213))</f>
        <v/>
      </c>
      <c r="HG213" s="310" t="str">
        <f>IF(FG213=0,"",($HE$5*10^-6*'AOC-LPO-CPO'!W248*'Lenses &amp; detectors'!FG213))</f>
        <v/>
      </c>
      <c r="HH213" s="310" t="str">
        <f>IF(FH213=0,"",($HE$5*10^-6*'AOC-LPO-CPO'!X248*'Lenses &amp; detectors'!FH213))</f>
        <v/>
      </c>
      <c r="HI213" s="310" t="str">
        <f>IF(FI213=0,"",($HE$5*10^-6*'AOC-LPO-CPO'!Y248*'Lenses &amp; detectors'!FI213))</f>
        <v/>
      </c>
      <c r="HJ213" s="310" t="str">
        <f>IF(FJ213=0,"",($HE$5*10^-6*'AOC-LPO-CPO'!Z248*'Lenses &amp; detectors'!FJ213))</f>
        <v/>
      </c>
      <c r="HL213" s="139" t="str">
        <f t="shared" si="561"/>
        <v>CPO 1.6 Tbps 100 m</v>
      </c>
      <c r="HM213" s="233" t="str">
        <f t="shared" si="562"/>
        <v/>
      </c>
      <c r="HN213" s="233" t="str">
        <f t="shared" si="563"/>
        <v/>
      </c>
      <c r="HO213" s="233" t="str">
        <f t="shared" si="564"/>
        <v/>
      </c>
      <c r="HP213" s="233" t="str">
        <f t="shared" si="565"/>
        <v/>
      </c>
      <c r="HQ213" s="233" t="str">
        <f t="shared" si="566"/>
        <v/>
      </c>
      <c r="HR213" s="233" t="str">
        <f t="shared" si="567"/>
        <v/>
      </c>
      <c r="HS213" s="233" t="str">
        <f t="shared" si="568"/>
        <v/>
      </c>
      <c r="HT213" s="233" t="str">
        <f t="shared" si="569"/>
        <v/>
      </c>
      <c r="HU213" s="233" t="str">
        <f t="shared" si="570"/>
        <v/>
      </c>
      <c r="HV213" s="233" t="str">
        <f t="shared" si="571"/>
        <v/>
      </c>
      <c r="HW213" s="233" t="str">
        <f t="shared" si="572"/>
        <v/>
      </c>
      <c r="HY213" s="139" t="str">
        <f t="shared" si="573"/>
        <v>CPO 1.6 Tbps 100 m</v>
      </c>
      <c r="HZ213" s="233" t="str">
        <f t="shared" si="574"/>
        <v/>
      </c>
      <c r="IA213" s="233" t="str">
        <f t="shared" si="575"/>
        <v/>
      </c>
      <c r="IB213" s="233" t="str">
        <f t="shared" si="576"/>
        <v/>
      </c>
      <c r="IC213" s="233" t="str">
        <f t="shared" si="577"/>
        <v/>
      </c>
      <c r="ID213" s="233" t="str">
        <f t="shared" si="578"/>
        <v/>
      </c>
      <c r="IE213" s="233" t="str">
        <f t="shared" si="579"/>
        <v/>
      </c>
      <c r="IF213" s="233" t="str">
        <f t="shared" si="580"/>
        <v/>
      </c>
      <c r="IG213" s="233" t="str">
        <f t="shared" si="581"/>
        <v/>
      </c>
      <c r="IH213" s="233" t="str">
        <f t="shared" si="582"/>
        <v/>
      </c>
      <c r="II213" s="233" t="str">
        <f t="shared" si="583"/>
        <v/>
      </c>
      <c r="IJ213" s="233" t="str">
        <f t="shared" si="584"/>
        <v/>
      </c>
      <c r="IL213" s="139" t="str">
        <f t="shared" si="585"/>
        <v>CPO 1.6 Tbps 100 m</v>
      </c>
      <c r="IM213" s="233" t="str">
        <f t="shared" si="586"/>
        <v/>
      </c>
      <c r="IN213" s="233" t="str">
        <f t="shared" si="587"/>
        <v/>
      </c>
      <c r="IO213" s="233" t="str">
        <f t="shared" si="588"/>
        <v/>
      </c>
      <c r="IP213" s="233" t="str">
        <f t="shared" si="589"/>
        <v/>
      </c>
      <c r="IQ213" s="233" t="str">
        <f t="shared" si="590"/>
        <v/>
      </c>
      <c r="IR213" s="233" t="str">
        <f t="shared" si="591"/>
        <v/>
      </c>
      <c r="IS213" s="233" t="str">
        <f t="shared" si="592"/>
        <v/>
      </c>
      <c r="IT213" s="233" t="str">
        <f t="shared" si="593"/>
        <v/>
      </c>
      <c r="IU213" s="233" t="str">
        <f t="shared" si="594"/>
        <v/>
      </c>
      <c r="IV213" s="233" t="str">
        <f t="shared" si="595"/>
        <v/>
      </c>
      <c r="IW213" s="233" t="str">
        <f t="shared" si="596"/>
        <v/>
      </c>
      <c r="IY213" s="139" t="str">
        <f t="shared" si="486"/>
        <v>CPO 1.6 Tbps 100 m</v>
      </c>
      <c r="IZ213" s="233" t="str">
        <f t="shared" si="597"/>
        <v/>
      </c>
      <c r="JA213" s="233" t="str">
        <f t="shared" si="598"/>
        <v/>
      </c>
      <c r="JB213" s="233" t="str">
        <f t="shared" si="599"/>
        <v/>
      </c>
      <c r="JC213" s="233" t="str">
        <f t="shared" si="600"/>
        <v/>
      </c>
      <c r="JD213" s="233" t="str">
        <f t="shared" si="601"/>
        <v/>
      </c>
      <c r="JE213" s="233" t="str">
        <f t="shared" si="602"/>
        <v/>
      </c>
      <c r="JF213" s="233" t="str">
        <f t="shared" si="603"/>
        <v/>
      </c>
      <c r="JG213" s="233" t="str">
        <f t="shared" si="604"/>
        <v/>
      </c>
      <c r="JH213" s="233" t="str">
        <f t="shared" si="605"/>
        <v/>
      </c>
      <c r="JI213" s="233" t="str">
        <f t="shared" si="606"/>
        <v/>
      </c>
      <c r="JJ213" s="233" t="str">
        <f t="shared" si="607"/>
        <v/>
      </c>
    </row>
    <row r="214" spans="1:270">
      <c r="A214" s="218" t="s">
        <v>118</v>
      </c>
      <c r="B214" s="139" t="str">
        <f>'DML EML split'!B214</f>
        <v>CPO 1.6 Tbps 500 m</v>
      </c>
      <c r="C214" s="210">
        <f>'AOC-LPO-CPO'!C107</f>
        <v>0</v>
      </c>
      <c r="D214" s="210">
        <f>'AOC-LPO-CPO'!D107</f>
        <v>0</v>
      </c>
      <c r="E214" s="210">
        <f>'AOC-LPO-CPO'!E107</f>
        <v>0</v>
      </c>
      <c r="F214" s="210">
        <f>'AOC-LPO-CPO'!F107</f>
        <v>0</v>
      </c>
      <c r="G214" s="210">
        <f>'AOC-LPO-CPO'!G107</f>
        <v>0</v>
      </c>
      <c r="H214" s="210">
        <f>'AOC-LPO-CPO'!H107</f>
        <v>0</v>
      </c>
      <c r="I214" s="210">
        <f>'AOC-LPO-CPO'!I107</f>
        <v>0</v>
      </c>
      <c r="J214" s="210">
        <f>'AOC-LPO-CPO'!J107</f>
        <v>0</v>
      </c>
      <c r="K214" s="210">
        <f>'AOC-LPO-CPO'!K107</f>
        <v>0</v>
      </c>
      <c r="L214" s="210">
        <f>'AOC-LPO-CPO'!L107</f>
        <v>0</v>
      </c>
      <c r="M214" s="210">
        <f>'AOC-LPO-CPO'!M107</f>
        <v>0</v>
      </c>
      <c r="O214" s="139" t="str">
        <f t="shared" si="487"/>
        <v>CPO 1.6 Tbps 500 m</v>
      </c>
      <c r="P214" s="210">
        <f>'AOC-LPO-CPO'!C142</f>
        <v>0</v>
      </c>
      <c r="Q214" s="210">
        <f>'AOC-LPO-CPO'!D142</f>
        <v>0</v>
      </c>
      <c r="R214" s="210">
        <f>'AOC-LPO-CPO'!E142</f>
        <v>0</v>
      </c>
      <c r="S214" s="210">
        <f>'AOC-LPO-CPO'!F142</f>
        <v>0</v>
      </c>
      <c r="T214" s="210">
        <f>'AOC-LPO-CPO'!G142</f>
        <v>0</v>
      </c>
      <c r="U214" s="210">
        <f>'AOC-LPO-CPO'!H142</f>
        <v>0</v>
      </c>
      <c r="V214" s="210">
        <f>'AOC-LPO-CPO'!I142</f>
        <v>0</v>
      </c>
      <c r="W214" s="210">
        <f>'AOC-LPO-CPO'!J142</f>
        <v>0</v>
      </c>
      <c r="X214" s="210">
        <f>'AOC-LPO-CPO'!K142</f>
        <v>0</v>
      </c>
      <c r="Y214" s="210">
        <f>'AOC-LPO-CPO'!L142</f>
        <v>0</v>
      </c>
      <c r="Z214" s="210">
        <f>'AOC-LPO-CPO'!M142</f>
        <v>0</v>
      </c>
      <c r="AB214" s="139" t="str">
        <f t="shared" si="488"/>
        <v>CPO 1.6 Tbps 500 m</v>
      </c>
      <c r="AC214" s="210">
        <f>'AOC-LPO-CPO'!C72</f>
        <v>0</v>
      </c>
      <c r="AD214" s="210">
        <f>'AOC-LPO-CPO'!D72</f>
        <v>0</v>
      </c>
      <c r="AE214" s="210">
        <f>'AOC-LPO-CPO'!E72</f>
        <v>0</v>
      </c>
      <c r="AF214" s="210">
        <f>'AOC-LPO-CPO'!F72</f>
        <v>0</v>
      </c>
      <c r="AG214" s="210">
        <f>'AOC-LPO-CPO'!G72</f>
        <v>0</v>
      </c>
      <c r="AH214" s="210">
        <f>'AOC-LPO-CPO'!H72</f>
        <v>0</v>
      </c>
      <c r="AI214" s="210">
        <f>'AOC-LPO-CPO'!I72</f>
        <v>0</v>
      </c>
      <c r="AJ214" s="210">
        <f>'AOC-LPO-CPO'!J72</f>
        <v>0</v>
      </c>
      <c r="AK214" s="210">
        <f>'AOC-LPO-CPO'!K72</f>
        <v>0</v>
      </c>
      <c r="AL214" s="210">
        <f>'AOC-LPO-CPO'!L72</f>
        <v>0</v>
      </c>
      <c r="AM214" s="210">
        <f>'AOC-LPO-CPO'!M72</f>
        <v>0</v>
      </c>
      <c r="AO214" s="139" t="str">
        <f t="shared" si="489"/>
        <v>CPO 1.6 Tbps 500 m</v>
      </c>
      <c r="AP214" s="210">
        <f>'AOC-LPO-CPO'!C177</f>
        <v>0</v>
      </c>
      <c r="AQ214" s="210">
        <f>'AOC-LPO-CPO'!D177</f>
        <v>0</v>
      </c>
      <c r="AR214" s="210">
        <f>'AOC-LPO-CPO'!E177</f>
        <v>0</v>
      </c>
      <c r="AS214" s="210">
        <f>'AOC-LPO-CPO'!F177</f>
        <v>0</v>
      </c>
      <c r="AT214" s="210">
        <f>'AOC-LPO-CPO'!G177</f>
        <v>0</v>
      </c>
      <c r="AU214" s="210">
        <f>'AOC-LPO-CPO'!H177</f>
        <v>0</v>
      </c>
      <c r="AV214" s="210">
        <f>'AOC-LPO-CPO'!I177</f>
        <v>0</v>
      </c>
      <c r="AW214" s="210">
        <f>'AOC-LPO-CPO'!J177</f>
        <v>0</v>
      </c>
      <c r="AX214" s="210">
        <f>'AOC-LPO-CPO'!K177</f>
        <v>0</v>
      </c>
      <c r="AY214" s="210">
        <f>'AOC-LPO-CPO'!L177</f>
        <v>0</v>
      </c>
      <c r="AZ214" s="210">
        <f>'AOC-LPO-CPO'!M177</f>
        <v>0</v>
      </c>
      <c r="BB214" s="139" t="str">
        <f t="shared" si="490"/>
        <v>CPO 1.6 Tbps 500 m</v>
      </c>
      <c r="BC214" s="210">
        <f>'AOC-LPO-CPO'!C212</f>
        <v>0</v>
      </c>
      <c r="BD214" s="210">
        <f>'AOC-LPO-CPO'!D212</f>
        <v>0</v>
      </c>
      <c r="BE214" s="210">
        <f>'AOC-LPO-CPO'!E212</f>
        <v>0</v>
      </c>
      <c r="BF214" s="210">
        <f>'AOC-LPO-CPO'!F212</f>
        <v>0</v>
      </c>
      <c r="BG214" s="210">
        <f>'AOC-LPO-CPO'!G212</f>
        <v>0</v>
      </c>
      <c r="BH214" s="210">
        <f>'AOC-LPO-CPO'!H212</f>
        <v>0</v>
      </c>
      <c r="BI214" s="210">
        <f>'AOC-LPO-CPO'!I212</f>
        <v>0</v>
      </c>
      <c r="BJ214" s="210">
        <f>'AOC-LPO-CPO'!J212</f>
        <v>0</v>
      </c>
      <c r="BK214" s="210">
        <f>'AOC-LPO-CPO'!K212</f>
        <v>0</v>
      </c>
      <c r="BL214" s="210">
        <f>'AOC-LPO-CPO'!L212</f>
        <v>0</v>
      </c>
      <c r="BM214" s="210">
        <f>'AOC-LPO-CPO'!M212</f>
        <v>0</v>
      </c>
      <c r="BO214" s="139" t="str">
        <f t="shared" si="491"/>
        <v>CPO 1.6 Tbps 500 m</v>
      </c>
      <c r="BP214" s="272"/>
      <c r="BQ214" s="272"/>
      <c r="BR214" s="272"/>
      <c r="BS214" s="272"/>
      <c r="BT214" s="272"/>
      <c r="BU214" s="272"/>
      <c r="BV214" s="272"/>
      <c r="BW214" s="272"/>
      <c r="BX214" s="272"/>
      <c r="BY214" s="272"/>
      <c r="BZ214" s="272"/>
      <c r="CB214" s="139" t="str">
        <f t="shared" si="492"/>
        <v>CPO 1.6 Tbps 500 m</v>
      </c>
      <c r="CC214" s="272"/>
      <c r="CD214" s="272"/>
      <c r="CE214" s="272"/>
      <c r="CF214" s="272"/>
      <c r="CG214" s="272"/>
      <c r="CH214" s="272"/>
      <c r="CI214" s="272"/>
      <c r="CJ214" s="272"/>
      <c r="CK214" s="272"/>
      <c r="CL214" s="272"/>
      <c r="CM214" s="272"/>
      <c r="CN214" s="214"/>
      <c r="CP214" s="270"/>
      <c r="CQ214" s="270"/>
      <c r="CR214" s="301"/>
      <c r="CS214" s="295"/>
      <c r="CT214" s="270"/>
      <c r="CU214" s="301"/>
      <c r="CV214" s="293">
        <v>0</v>
      </c>
      <c r="CW214" s="293">
        <v>2</v>
      </c>
      <c r="CX214" s="279">
        <v>1</v>
      </c>
      <c r="CY214" s="284"/>
      <c r="CZ214" s="270"/>
      <c r="DA214" s="278"/>
      <c r="DB214" s="284"/>
      <c r="DC214" s="270"/>
      <c r="DD214" s="301"/>
      <c r="DE214" s="295"/>
      <c r="DF214" s="270"/>
      <c r="DG214" s="278"/>
      <c r="DH214" s="284"/>
      <c r="DI214" s="270"/>
      <c r="DJ214" s="270"/>
      <c r="DL214" s="139" t="str">
        <f t="shared" si="608"/>
        <v>CPO 1.6 Tbps 500 m</v>
      </c>
      <c r="DM214" s="210">
        <f t="shared" si="493"/>
        <v>0</v>
      </c>
      <c r="DN214" s="210">
        <f t="shared" si="494"/>
        <v>0</v>
      </c>
      <c r="DO214" s="210">
        <f t="shared" si="495"/>
        <v>0</v>
      </c>
      <c r="DP214" s="210">
        <f t="shared" si="496"/>
        <v>0</v>
      </c>
      <c r="DQ214" s="210">
        <f t="shared" si="497"/>
        <v>0</v>
      </c>
      <c r="DR214" s="210">
        <f t="shared" si="498"/>
        <v>0</v>
      </c>
      <c r="DS214" s="210">
        <f t="shared" si="499"/>
        <v>0</v>
      </c>
      <c r="DT214" s="210">
        <f t="shared" si="500"/>
        <v>0</v>
      </c>
      <c r="DU214" s="210">
        <f t="shared" si="501"/>
        <v>0</v>
      </c>
      <c r="DV214" s="210">
        <f t="shared" si="502"/>
        <v>0</v>
      </c>
      <c r="DW214" s="210">
        <f t="shared" si="503"/>
        <v>0</v>
      </c>
      <c r="DY214" s="139" t="str">
        <f t="shared" si="609"/>
        <v>CPO 1.6 Tbps 500 m</v>
      </c>
      <c r="DZ214" s="210">
        <f t="shared" si="504"/>
        <v>0</v>
      </c>
      <c r="EA214" s="210">
        <f t="shared" si="505"/>
        <v>0</v>
      </c>
      <c r="EB214" s="210">
        <f t="shared" si="506"/>
        <v>0</v>
      </c>
      <c r="EC214" s="210">
        <f t="shared" si="507"/>
        <v>0</v>
      </c>
      <c r="ED214" s="210">
        <f t="shared" si="508"/>
        <v>0</v>
      </c>
      <c r="EE214" s="210">
        <f t="shared" si="509"/>
        <v>0</v>
      </c>
      <c r="EF214" s="210">
        <f t="shared" si="510"/>
        <v>0</v>
      </c>
      <c r="EG214" s="210">
        <f t="shared" si="511"/>
        <v>0</v>
      </c>
      <c r="EH214" s="210">
        <f t="shared" si="512"/>
        <v>0</v>
      </c>
      <c r="EI214" s="210">
        <f t="shared" si="513"/>
        <v>0</v>
      </c>
      <c r="EJ214" s="210">
        <f t="shared" si="514"/>
        <v>0</v>
      </c>
      <c r="EL214" s="139" t="str">
        <f t="shared" si="610"/>
        <v>CPO 1.6 Tbps 500 m</v>
      </c>
      <c r="EM214" s="210">
        <f t="shared" si="515"/>
        <v>0</v>
      </c>
      <c r="EN214" s="210">
        <f t="shared" si="516"/>
        <v>0</v>
      </c>
      <c r="EO214" s="210">
        <f t="shared" si="517"/>
        <v>0</v>
      </c>
      <c r="EP214" s="210">
        <f t="shared" si="518"/>
        <v>0</v>
      </c>
      <c r="EQ214" s="210">
        <f t="shared" si="519"/>
        <v>0</v>
      </c>
      <c r="ER214" s="210">
        <f t="shared" si="520"/>
        <v>0</v>
      </c>
      <c r="ES214" s="210">
        <f t="shared" si="521"/>
        <v>0</v>
      </c>
      <c r="ET214" s="210">
        <f t="shared" si="522"/>
        <v>0</v>
      </c>
      <c r="EU214" s="210">
        <f t="shared" si="523"/>
        <v>0</v>
      </c>
      <c r="EV214" s="210">
        <f t="shared" si="524"/>
        <v>0</v>
      </c>
      <c r="EW214" s="210">
        <f t="shared" si="525"/>
        <v>0</v>
      </c>
      <c r="EY214" s="139" t="str">
        <f t="shared" si="526"/>
        <v>CPO 1.6 Tbps 500 m</v>
      </c>
      <c r="EZ214" s="210">
        <f t="shared" si="475"/>
        <v>0</v>
      </c>
      <c r="FA214" s="210">
        <f t="shared" si="476"/>
        <v>0</v>
      </c>
      <c r="FB214" s="210">
        <f t="shared" si="477"/>
        <v>0</v>
      </c>
      <c r="FC214" s="210">
        <f t="shared" si="478"/>
        <v>0</v>
      </c>
      <c r="FD214" s="210">
        <f t="shared" si="479"/>
        <v>0</v>
      </c>
      <c r="FE214" s="210">
        <f t="shared" si="480"/>
        <v>0</v>
      </c>
      <c r="FF214" s="210">
        <f t="shared" si="481"/>
        <v>0</v>
      </c>
      <c r="FG214" s="210">
        <f t="shared" si="482"/>
        <v>0</v>
      </c>
      <c r="FH214" s="210">
        <f t="shared" si="483"/>
        <v>0</v>
      </c>
      <c r="FI214" s="210">
        <f t="shared" si="484"/>
        <v>0</v>
      </c>
      <c r="FJ214" s="210">
        <f t="shared" si="485"/>
        <v>0</v>
      </c>
      <c r="FL214" s="139" t="str">
        <f t="shared" si="611"/>
        <v>CPO 1.6 Tbps 500 m</v>
      </c>
      <c r="FM214" s="233">
        <f t="shared" si="527"/>
        <v>0</v>
      </c>
      <c r="FN214" s="233">
        <f t="shared" si="528"/>
        <v>0</v>
      </c>
      <c r="FO214" s="233">
        <f t="shared" si="529"/>
        <v>0</v>
      </c>
      <c r="FP214" s="233">
        <f t="shared" si="530"/>
        <v>0</v>
      </c>
      <c r="FQ214" s="233">
        <f t="shared" si="531"/>
        <v>0</v>
      </c>
      <c r="FR214" s="233">
        <f t="shared" si="532"/>
        <v>0</v>
      </c>
      <c r="FS214" s="233">
        <f t="shared" si="533"/>
        <v>0</v>
      </c>
      <c r="FT214" s="233">
        <f t="shared" si="534"/>
        <v>0</v>
      </c>
      <c r="FU214" s="233">
        <f t="shared" si="535"/>
        <v>0</v>
      </c>
      <c r="FV214" s="233">
        <f t="shared" si="536"/>
        <v>0</v>
      </c>
      <c r="FW214" s="233">
        <f t="shared" si="537"/>
        <v>0</v>
      </c>
      <c r="FY214" s="139" t="str">
        <f t="shared" si="612"/>
        <v>CPO 1.6 Tbps 500 m</v>
      </c>
      <c r="FZ214" s="233">
        <f t="shared" si="538"/>
        <v>0</v>
      </c>
      <c r="GA214" s="233">
        <f t="shared" si="539"/>
        <v>0</v>
      </c>
      <c r="GB214" s="233">
        <f t="shared" si="540"/>
        <v>0</v>
      </c>
      <c r="GC214" s="233">
        <f t="shared" si="541"/>
        <v>0</v>
      </c>
      <c r="GD214" s="233">
        <f t="shared" si="542"/>
        <v>0</v>
      </c>
      <c r="GE214" s="233">
        <f t="shared" si="543"/>
        <v>0</v>
      </c>
      <c r="GF214" s="233">
        <f t="shared" si="544"/>
        <v>0</v>
      </c>
      <c r="GG214" s="233">
        <f t="shared" si="545"/>
        <v>0</v>
      </c>
      <c r="GH214" s="233">
        <f t="shared" si="546"/>
        <v>0</v>
      </c>
      <c r="GI214" s="233">
        <f t="shared" si="547"/>
        <v>0</v>
      </c>
      <c r="GJ214" s="233">
        <f t="shared" si="548"/>
        <v>0</v>
      </c>
      <c r="GL214" s="139" t="str">
        <f t="shared" si="613"/>
        <v>CPO 1.6 Tbps 500 m</v>
      </c>
      <c r="GM214" s="310">
        <f t="shared" si="549"/>
        <v>0</v>
      </c>
      <c r="GN214" s="310">
        <f t="shared" si="550"/>
        <v>0</v>
      </c>
      <c r="GO214" s="310">
        <f t="shared" si="551"/>
        <v>0</v>
      </c>
      <c r="GP214" s="310">
        <f t="shared" si="552"/>
        <v>0</v>
      </c>
      <c r="GQ214" s="310">
        <f t="shared" si="553"/>
        <v>0</v>
      </c>
      <c r="GR214" s="310">
        <f t="shared" si="554"/>
        <v>0</v>
      </c>
      <c r="GS214" s="310">
        <f t="shared" si="555"/>
        <v>0</v>
      </c>
      <c r="GT214" s="310">
        <f t="shared" si="556"/>
        <v>0</v>
      </c>
      <c r="GU214" s="310">
        <f t="shared" si="557"/>
        <v>0</v>
      </c>
      <c r="GV214" s="310">
        <f t="shared" si="558"/>
        <v>0</v>
      </c>
      <c r="GW214" s="310">
        <f t="shared" si="559"/>
        <v>0</v>
      </c>
      <c r="GY214" s="139" t="str">
        <f t="shared" si="560"/>
        <v>CPO 1.6 Tbps 500 m</v>
      </c>
      <c r="GZ214" s="310" t="str">
        <f>IF(EZ214=0,"",($HE$5*10^-6*'AOC-LPO-CPO'!P249*'Lenses &amp; detectors'!EZ214))</f>
        <v/>
      </c>
      <c r="HA214" s="310" t="str">
        <f>IF(FA214=0,"",($HE$5*10^-6*'AOC-LPO-CPO'!Q249*'Lenses &amp; detectors'!FA214))</f>
        <v/>
      </c>
      <c r="HB214" s="310" t="str">
        <f>IF(FB214=0,"",($HE$5*10^-6*'AOC-LPO-CPO'!R249*'Lenses &amp; detectors'!FB214))</f>
        <v/>
      </c>
      <c r="HC214" s="310" t="str">
        <f>IF(FC214=0,"",($HE$5*10^-6*'AOC-LPO-CPO'!S249*'Lenses &amp; detectors'!FC214))</f>
        <v/>
      </c>
      <c r="HD214" s="310" t="str">
        <f>IF(FD214=0,"",($HE$5*10^-6*'AOC-LPO-CPO'!T249*'Lenses &amp; detectors'!FD214))</f>
        <v/>
      </c>
      <c r="HE214" s="310" t="str">
        <f>IF(FE214=0,"",($HE$5*10^-6*'AOC-LPO-CPO'!U249*'Lenses &amp; detectors'!FE214))</f>
        <v/>
      </c>
      <c r="HF214" s="310" t="str">
        <f>IF(FF214=0,"",($HE$5*10^-6*'AOC-LPO-CPO'!V249*'Lenses &amp; detectors'!FF214))</f>
        <v/>
      </c>
      <c r="HG214" s="310" t="str">
        <f>IF(FG214=0,"",($HE$5*10^-6*'AOC-LPO-CPO'!W249*'Lenses &amp; detectors'!FG214))</f>
        <v/>
      </c>
      <c r="HH214" s="310" t="str">
        <f>IF(FH214=0,"",($HE$5*10^-6*'AOC-LPO-CPO'!X249*'Lenses &amp; detectors'!FH214))</f>
        <v/>
      </c>
      <c r="HI214" s="310" t="str">
        <f>IF(FI214=0,"",($HE$5*10^-6*'AOC-LPO-CPO'!Y249*'Lenses &amp; detectors'!FI214))</f>
        <v/>
      </c>
      <c r="HJ214" s="310" t="str">
        <f>IF(FJ214=0,"",($HE$5*10^-6*'AOC-LPO-CPO'!Z249*'Lenses &amp; detectors'!FJ214))</f>
        <v/>
      </c>
      <c r="HL214" s="139" t="str">
        <f t="shared" si="561"/>
        <v>CPO 1.6 Tbps 500 m</v>
      </c>
      <c r="HM214" s="233" t="str">
        <f t="shared" si="562"/>
        <v/>
      </c>
      <c r="HN214" s="233" t="str">
        <f t="shared" si="563"/>
        <v/>
      </c>
      <c r="HO214" s="233" t="str">
        <f t="shared" si="564"/>
        <v/>
      </c>
      <c r="HP214" s="233" t="str">
        <f t="shared" si="565"/>
        <v/>
      </c>
      <c r="HQ214" s="233" t="str">
        <f t="shared" si="566"/>
        <v/>
      </c>
      <c r="HR214" s="233" t="str">
        <f t="shared" si="567"/>
        <v/>
      </c>
      <c r="HS214" s="233" t="str">
        <f t="shared" si="568"/>
        <v/>
      </c>
      <c r="HT214" s="233" t="str">
        <f t="shared" si="569"/>
        <v/>
      </c>
      <c r="HU214" s="233" t="str">
        <f t="shared" si="570"/>
        <v/>
      </c>
      <c r="HV214" s="233" t="str">
        <f t="shared" si="571"/>
        <v/>
      </c>
      <c r="HW214" s="233" t="str">
        <f t="shared" si="572"/>
        <v/>
      </c>
      <c r="HY214" s="139" t="str">
        <f t="shared" si="573"/>
        <v>CPO 1.6 Tbps 500 m</v>
      </c>
      <c r="HZ214" s="233" t="str">
        <f t="shared" si="574"/>
        <v/>
      </c>
      <c r="IA214" s="233" t="str">
        <f t="shared" si="575"/>
        <v/>
      </c>
      <c r="IB214" s="233" t="str">
        <f t="shared" si="576"/>
        <v/>
      </c>
      <c r="IC214" s="233" t="str">
        <f t="shared" si="577"/>
        <v/>
      </c>
      <c r="ID214" s="233" t="str">
        <f t="shared" si="578"/>
        <v/>
      </c>
      <c r="IE214" s="233" t="str">
        <f t="shared" si="579"/>
        <v/>
      </c>
      <c r="IF214" s="233" t="str">
        <f t="shared" si="580"/>
        <v/>
      </c>
      <c r="IG214" s="233" t="str">
        <f t="shared" si="581"/>
        <v/>
      </c>
      <c r="IH214" s="233" t="str">
        <f t="shared" si="582"/>
        <v/>
      </c>
      <c r="II214" s="233" t="str">
        <f t="shared" si="583"/>
        <v/>
      </c>
      <c r="IJ214" s="233" t="str">
        <f t="shared" si="584"/>
        <v/>
      </c>
      <c r="IL214" s="139" t="str">
        <f t="shared" si="585"/>
        <v>CPO 1.6 Tbps 500 m</v>
      </c>
      <c r="IM214" s="233" t="str">
        <f t="shared" si="586"/>
        <v/>
      </c>
      <c r="IN214" s="233" t="str">
        <f t="shared" si="587"/>
        <v/>
      </c>
      <c r="IO214" s="233" t="str">
        <f t="shared" si="588"/>
        <v/>
      </c>
      <c r="IP214" s="233" t="str">
        <f t="shared" si="589"/>
        <v/>
      </c>
      <c r="IQ214" s="233" t="str">
        <f t="shared" si="590"/>
        <v/>
      </c>
      <c r="IR214" s="233" t="str">
        <f t="shared" si="591"/>
        <v/>
      </c>
      <c r="IS214" s="233" t="str">
        <f t="shared" si="592"/>
        <v/>
      </c>
      <c r="IT214" s="233" t="str">
        <f t="shared" si="593"/>
        <v/>
      </c>
      <c r="IU214" s="233" t="str">
        <f t="shared" si="594"/>
        <v/>
      </c>
      <c r="IV214" s="233" t="str">
        <f t="shared" si="595"/>
        <v/>
      </c>
      <c r="IW214" s="233" t="str">
        <f t="shared" si="596"/>
        <v/>
      </c>
      <c r="IY214" s="139" t="str">
        <f t="shared" si="486"/>
        <v>CPO 1.6 Tbps 500 m</v>
      </c>
      <c r="IZ214" s="233" t="str">
        <f t="shared" si="597"/>
        <v/>
      </c>
      <c r="JA214" s="233" t="str">
        <f t="shared" si="598"/>
        <v/>
      </c>
      <c r="JB214" s="233" t="str">
        <f t="shared" si="599"/>
        <v/>
      </c>
      <c r="JC214" s="233" t="str">
        <f t="shared" si="600"/>
        <v/>
      </c>
      <c r="JD214" s="233" t="str">
        <f t="shared" si="601"/>
        <v/>
      </c>
      <c r="JE214" s="233" t="str">
        <f t="shared" si="602"/>
        <v/>
      </c>
      <c r="JF214" s="233" t="str">
        <f t="shared" si="603"/>
        <v/>
      </c>
      <c r="JG214" s="233" t="str">
        <f t="shared" si="604"/>
        <v/>
      </c>
      <c r="JH214" s="233" t="str">
        <f t="shared" si="605"/>
        <v/>
      </c>
      <c r="JI214" s="233" t="str">
        <f t="shared" si="606"/>
        <v/>
      </c>
      <c r="JJ214" s="233" t="str">
        <f t="shared" si="607"/>
        <v/>
      </c>
    </row>
    <row r="215" spans="1:270">
      <c r="A215" s="218" t="s">
        <v>118</v>
      </c>
      <c r="B215" s="139" t="str">
        <f>'DML EML split'!B215</f>
        <v>CPO 1.6 Tbps 2 km</v>
      </c>
      <c r="C215" s="210">
        <f>'AOC-LPO-CPO'!C108</f>
        <v>0</v>
      </c>
      <c r="D215" s="210">
        <f>'AOC-LPO-CPO'!D108</f>
        <v>0</v>
      </c>
      <c r="E215" s="210">
        <f>'AOC-LPO-CPO'!E108</f>
        <v>0</v>
      </c>
      <c r="F215" s="210">
        <f>'AOC-LPO-CPO'!F108</f>
        <v>0</v>
      </c>
      <c r="G215" s="210">
        <f>'AOC-LPO-CPO'!G108</f>
        <v>0</v>
      </c>
      <c r="H215" s="210">
        <f>'AOC-LPO-CPO'!H108</f>
        <v>0</v>
      </c>
      <c r="I215" s="210">
        <f>'AOC-LPO-CPO'!I108</f>
        <v>0</v>
      </c>
      <c r="J215" s="210">
        <f>'AOC-LPO-CPO'!J108</f>
        <v>0</v>
      </c>
      <c r="K215" s="210">
        <f>'AOC-LPO-CPO'!K108</f>
        <v>0</v>
      </c>
      <c r="L215" s="210">
        <f>'AOC-LPO-CPO'!L108</f>
        <v>0</v>
      </c>
      <c r="M215" s="210">
        <f>'AOC-LPO-CPO'!M108</f>
        <v>0</v>
      </c>
      <c r="O215" s="139" t="str">
        <f t="shared" si="487"/>
        <v>CPO 1.6 Tbps 2 km</v>
      </c>
      <c r="P215" s="210">
        <f>'AOC-LPO-CPO'!C143</f>
        <v>0</v>
      </c>
      <c r="Q215" s="210">
        <f>'AOC-LPO-CPO'!D143</f>
        <v>0</v>
      </c>
      <c r="R215" s="210">
        <f>'AOC-LPO-CPO'!E143</f>
        <v>0</v>
      </c>
      <c r="S215" s="210">
        <f>'AOC-LPO-CPO'!F143</f>
        <v>0</v>
      </c>
      <c r="T215" s="210">
        <f>'AOC-LPO-CPO'!G143</f>
        <v>0</v>
      </c>
      <c r="U215" s="210">
        <f>'AOC-LPO-CPO'!H143</f>
        <v>0</v>
      </c>
      <c r="V215" s="210">
        <f>'AOC-LPO-CPO'!I143</f>
        <v>0</v>
      </c>
      <c r="W215" s="210">
        <f>'AOC-LPO-CPO'!J143</f>
        <v>0</v>
      </c>
      <c r="X215" s="210">
        <f>'AOC-LPO-CPO'!K143</f>
        <v>0</v>
      </c>
      <c r="Y215" s="210">
        <f>'AOC-LPO-CPO'!L143</f>
        <v>0</v>
      </c>
      <c r="Z215" s="210">
        <f>'AOC-LPO-CPO'!M143</f>
        <v>0</v>
      </c>
      <c r="AB215" s="139" t="str">
        <f t="shared" si="488"/>
        <v>CPO 1.6 Tbps 2 km</v>
      </c>
      <c r="AC215" s="210">
        <f>'AOC-LPO-CPO'!C73</f>
        <v>0</v>
      </c>
      <c r="AD215" s="210">
        <f>'AOC-LPO-CPO'!D73</f>
        <v>0</v>
      </c>
      <c r="AE215" s="210">
        <f>'AOC-LPO-CPO'!E73</f>
        <v>0</v>
      </c>
      <c r="AF215" s="210">
        <f>'AOC-LPO-CPO'!F73</f>
        <v>0</v>
      </c>
      <c r="AG215" s="210">
        <f>'AOC-LPO-CPO'!G73</f>
        <v>0</v>
      </c>
      <c r="AH215" s="210">
        <f>'AOC-LPO-CPO'!H73</f>
        <v>0</v>
      </c>
      <c r="AI215" s="210">
        <f>'AOC-LPO-CPO'!I73</f>
        <v>0</v>
      </c>
      <c r="AJ215" s="210">
        <f>'AOC-LPO-CPO'!J73</f>
        <v>0</v>
      </c>
      <c r="AK215" s="210">
        <f>'AOC-LPO-CPO'!K73</f>
        <v>0</v>
      </c>
      <c r="AL215" s="210">
        <f>'AOC-LPO-CPO'!L73</f>
        <v>0</v>
      </c>
      <c r="AM215" s="210">
        <f>'AOC-LPO-CPO'!M73</f>
        <v>0</v>
      </c>
      <c r="AO215" s="139" t="str">
        <f t="shared" si="489"/>
        <v>CPO 1.6 Tbps 2 km</v>
      </c>
      <c r="AP215" s="210">
        <f>'AOC-LPO-CPO'!C178</f>
        <v>0</v>
      </c>
      <c r="AQ215" s="210">
        <f>'AOC-LPO-CPO'!D178</f>
        <v>0</v>
      </c>
      <c r="AR215" s="210">
        <f>'AOC-LPO-CPO'!E178</f>
        <v>0</v>
      </c>
      <c r="AS215" s="210">
        <f>'AOC-LPO-CPO'!F178</f>
        <v>0</v>
      </c>
      <c r="AT215" s="210">
        <f>'AOC-LPO-CPO'!G178</f>
        <v>0</v>
      </c>
      <c r="AU215" s="210">
        <f>'AOC-LPO-CPO'!H178</f>
        <v>0</v>
      </c>
      <c r="AV215" s="210">
        <f>'AOC-LPO-CPO'!I178</f>
        <v>0</v>
      </c>
      <c r="AW215" s="210">
        <f>'AOC-LPO-CPO'!J178</f>
        <v>0</v>
      </c>
      <c r="AX215" s="210">
        <f>'AOC-LPO-CPO'!K178</f>
        <v>0</v>
      </c>
      <c r="AY215" s="210">
        <f>'AOC-LPO-CPO'!L178</f>
        <v>0</v>
      </c>
      <c r="AZ215" s="210">
        <f>'AOC-LPO-CPO'!M178</f>
        <v>0</v>
      </c>
      <c r="BB215" s="139" t="str">
        <f t="shared" si="490"/>
        <v>CPO 1.6 Tbps 2 km</v>
      </c>
      <c r="BC215" s="210">
        <f>'AOC-LPO-CPO'!C213</f>
        <v>0</v>
      </c>
      <c r="BD215" s="210">
        <f>'AOC-LPO-CPO'!D213</f>
        <v>0</v>
      </c>
      <c r="BE215" s="210">
        <f>'AOC-LPO-CPO'!E213</f>
        <v>0</v>
      </c>
      <c r="BF215" s="210">
        <f>'AOC-LPO-CPO'!F213</f>
        <v>0</v>
      </c>
      <c r="BG215" s="210">
        <f>'AOC-LPO-CPO'!G213</f>
        <v>0</v>
      </c>
      <c r="BH215" s="210">
        <f>'AOC-LPO-CPO'!H213</f>
        <v>0</v>
      </c>
      <c r="BI215" s="210">
        <f>'AOC-LPO-CPO'!I213</f>
        <v>0</v>
      </c>
      <c r="BJ215" s="210">
        <f>'AOC-LPO-CPO'!J213</f>
        <v>0</v>
      </c>
      <c r="BK215" s="210">
        <f>'AOC-LPO-CPO'!K213</f>
        <v>0</v>
      </c>
      <c r="BL215" s="210">
        <f>'AOC-LPO-CPO'!L213</f>
        <v>0</v>
      </c>
      <c r="BM215" s="210">
        <f>'AOC-LPO-CPO'!M213</f>
        <v>0</v>
      </c>
      <c r="BO215" s="139" t="str">
        <f t="shared" si="491"/>
        <v>CPO 1.6 Tbps 2 km</v>
      </c>
      <c r="BP215" s="272"/>
      <c r="BQ215" s="272"/>
      <c r="BR215" s="272"/>
      <c r="BS215" s="272"/>
      <c r="BT215" s="272"/>
      <c r="BU215" s="272"/>
      <c r="BV215" s="272"/>
      <c r="BW215" s="272"/>
      <c r="BX215" s="272"/>
      <c r="BY215" s="272"/>
      <c r="BZ215" s="272"/>
      <c r="CB215" s="139" t="str">
        <f t="shared" si="492"/>
        <v>CPO 1.6 Tbps 2 km</v>
      </c>
      <c r="CC215" s="272"/>
      <c r="CD215" s="272"/>
      <c r="CE215" s="272"/>
      <c r="CF215" s="272"/>
      <c r="CG215" s="272"/>
      <c r="CH215" s="272"/>
      <c r="CI215" s="272"/>
      <c r="CJ215" s="272"/>
      <c r="CK215" s="272"/>
      <c r="CL215" s="272"/>
      <c r="CM215" s="272"/>
      <c r="CN215" s="214"/>
      <c r="CP215" s="270"/>
      <c r="CQ215" s="270"/>
      <c r="CR215" s="301"/>
      <c r="CS215" s="295"/>
      <c r="CT215" s="270"/>
      <c r="CU215" s="301"/>
      <c r="CV215" s="293">
        <v>0</v>
      </c>
      <c r="CW215" s="293">
        <v>2</v>
      </c>
      <c r="CX215" s="279">
        <v>1</v>
      </c>
      <c r="CY215" s="284"/>
      <c r="CZ215" s="270"/>
      <c r="DA215" s="278"/>
      <c r="DB215" s="284"/>
      <c r="DC215" s="270"/>
      <c r="DD215" s="301"/>
      <c r="DE215" s="295"/>
      <c r="DF215" s="270"/>
      <c r="DG215" s="278"/>
      <c r="DH215" s="284"/>
      <c r="DI215" s="270"/>
      <c r="DJ215" s="270"/>
      <c r="DL215" s="139" t="str">
        <f t="shared" si="608"/>
        <v>CPO 1.6 Tbps 2 km</v>
      </c>
      <c r="DM215" s="210">
        <f t="shared" si="493"/>
        <v>0</v>
      </c>
      <c r="DN215" s="210">
        <f t="shared" si="494"/>
        <v>0</v>
      </c>
      <c r="DO215" s="210">
        <f t="shared" si="495"/>
        <v>0</v>
      </c>
      <c r="DP215" s="210">
        <f t="shared" si="496"/>
        <v>0</v>
      </c>
      <c r="DQ215" s="210">
        <f t="shared" si="497"/>
        <v>0</v>
      </c>
      <c r="DR215" s="210">
        <f t="shared" si="498"/>
        <v>0</v>
      </c>
      <c r="DS215" s="210">
        <f t="shared" si="499"/>
        <v>0</v>
      </c>
      <c r="DT215" s="210">
        <f t="shared" si="500"/>
        <v>0</v>
      </c>
      <c r="DU215" s="210">
        <f t="shared" si="501"/>
        <v>0</v>
      </c>
      <c r="DV215" s="210">
        <f t="shared" si="502"/>
        <v>0</v>
      </c>
      <c r="DW215" s="210">
        <f t="shared" si="503"/>
        <v>0</v>
      </c>
      <c r="DY215" s="139" t="str">
        <f t="shared" si="609"/>
        <v>CPO 1.6 Tbps 2 km</v>
      </c>
      <c r="DZ215" s="210">
        <f t="shared" si="504"/>
        <v>0</v>
      </c>
      <c r="EA215" s="210">
        <f t="shared" si="505"/>
        <v>0</v>
      </c>
      <c r="EB215" s="210">
        <f t="shared" si="506"/>
        <v>0</v>
      </c>
      <c r="EC215" s="210">
        <f t="shared" si="507"/>
        <v>0</v>
      </c>
      <c r="ED215" s="210">
        <f t="shared" si="508"/>
        <v>0</v>
      </c>
      <c r="EE215" s="210">
        <f t="shared" si="509"/>
        <v>0</v>
      </c>
      <c r="EF215" s="210">
        <f t="shared" si="510"/>
        <v>0</v>
      </c>
      <c r="EG215" s="210">
        <f t="shared" si="511"/>
        <v>0</v>
      </c>
      <c r="EH215" s="210">
        <f t="shared" si="512"/>
        <v>0</v>
      </c>
      <c r="EI215" s="210">
        <f t="shared" si="513"/>
        <v>0</v>
      </c>
      <c r="EJ215" s="210">
        <f t="shared" si="514"/>
        <v>0</v>
      </c>
      <c r="EL215" s="139" t="str">
        <f t="shared" si="610"/>
        <v>CPO 1.6 Tbps 2 km</v>
      </c>
      <c r="EM215" s="210">
        <f t="shared" si="515"/>
        <v>0</v>
      </c>
      <c r="EN215" s="210">
        <f t="shared" si="516"/>
        <v>0</v>
      </c>
      <c r="EO215" s="210">
        <f t="shared" si="517"/>
        <v>0</v>
      </c>
      <c r="EP215" s="210">
        <f t="shared" si="518"/>
        <v>0</v>
      </c>
      <c r="EQ215" s="210">
        <f t="shared" si="519"/>
        <v>0</v>
      </c>
      <c r="ER215" s="210">
        <f t="shared" si="520"/>
        <v>0</v>
      </c>
      <c r="ES215" s="210">
        <f t="shared" si="521"/>
        <v>0</v>
      </c>
      <c r="ET215" s="210">
        <f t="shared" si="522"/>
        <v>0</v>
      </c>
      <c r="EU215" s="210">
        <f t="shared" si="523"/>
        <v>0</v>
      </c>
      <c r="EV215" s="210">
        <f t="shared" si="524"/>
        <v>0</v>
      </c>
      <c r="EW215" s="210">
        <f t="shared" si="525"/>
        <v>0</v>
      </c>
      <c r="EY215" s="139" t="str">
        <f t="shared" si="526"/>
        <v>CPO 1.6 Tbps 2 km</v>
      </c>
      <c r="EZ215" s="210">
        <f t="shared" si="475"/>
        <v>0</v>
      </c>
      <c r="FA215" s="210">
        <f t="shared" si="476"/>
        <v>0</v>
      </c>
      <c r="FB215" s="210">
        <f t="shared" si="477"/>
        <v>0</v>
      </c>
      <c r="FC215" s="210">
        <f t="shared" si="478"/>
        <v>0</v>
      </c>
      <c r="FD215" s="210">
        <f t="shared" si="479"/>
        <v>0</v>
      </c>
      <c r="FE215" s="210">
        <f t="shared" si="480"/>
        <v>0</v>
      </c>
      <c r="FF215" s="210">
        <f t="shared" si="481"/>
        <v>0</v>
      </c>
      <c r="FG215" s="210">
        <f t="shared" si="482"/>
        <v>0</v>
      </c>
      <c r="FH215" s="210">
        <f t="shared" si="483"/>
        <v>0</v>
      </c>
      <c r="FI215" s="210">
        <f t="shared" si="484"/>
        <v>0</v>
      </c>
      <c r="FJ215" s="210">
        <f t="shared" si="485"/>
        <v>0</v>
      </c>
      <c r="FL215" s="139" t="str">
        <f t="shared" si="611"/>
        <v>CPO 1.6 Tbps 2 km</v>
      </c>
      <c r="FM215" s="233">
        <f t="shared" si="527"/>
        <v>0</v>
      </c>
      <c r="FN215" s="233">
        <f t="shared" si="528"/>
        <v>0</v>
      </c>
      <c r="FO215" s="233">
        <f t="shared" si="529"/>
        <v>0</v>
      </c>
      <c r="FP215" s="233">
        <f t="shared" si="530"/>
        <v>0</v>
      </c>
      <c r="FQ215" s="233">
        <f t="shared" si="531"/>
        <v>0</v>
      </c>
      <c r="FR215" s="233">
        <f t="shared" si="532"/>
        <v>0</v>
      </c>
      <c r="FS215" s="233">
        <f t="shared" si="533"/>
        <v>0</v>
      </c>
      <c r="FT215" s="233">
        <f t="shared" si="534"/>
        <v>0</v>
      </c>
      <c r="FU215" s="233">
        <f t="shared" si="535"/>
        <v>0</v>
      </c>
      <c r="FV215" s="233">
        <f t="shared" si="536"/>
        <v>0</v>
      </c>
      <c r="FW215" s="233">
        <f t="shared" si="537"/>
        <v>0</v>
      </c>
      <c r="FY215" s="139" t="str">
        <f t="shared" si="612"/>
        <v>CPO 1.6 Tbps 2 km</v>
      </c>
      <c r="FZ215" s="233">
        <f t="shared" si="538"/>
        <v>0</v>
      </c>
      <c r="GA215" s="233">
        <f t="shared" si="539"/>
        <v>0</v>
      </c>
      <c r="GB215" s="233">
        <f t="shared" si="540"/>
        <v>0</v>
      </c>
      <c r="GC215" s="233">
        <f t="shared" si="541"/>
        <v>0</v>
      </c>
      <c r="GD215" s="233">
        <f t="shared" si="542"/>
        <v>0</v>
      </c>
      <c r="GE215" s="233">
        <f t="shared" si="543"/>
        <v>0</v>
      </c>
      <c r="GF215" s="233">
        <f t="shared" si="544"/>
        <v>0</v>
      </c>
      <c r="GG215" s="233">
        <f t="shared" si="545"/>
        <v>0</v>
      </c>
      <c r="GH215" s="233">
        <f t="shared" si="546"/>
        <v>0</v>
      </c>
      <c r="GI215" s="233">
        <f t="shared" si="547"/>
        <v>0</v>
      </c>
      <c r="GJ215" s="233">
        <f t="shared" si="548"/>
        <v>0</v>
      </c>
      <c r="GL215" s="139" t="str">
        <f t="shared" si="613"/>
        <v>CPO 1.6 Tbps 2 km</v>
      </c>
      <c r="GM215" s="310">
        <f t="shared" si="549"/>
        <v>0</v>
      </c>
      <c r="GN215" s="310">
        <f t="shared" si="550"/>
        <v>0</v>
      </c>
      <c r="GO215" s="310">
        <f t="shared" si="551"/>
        <v>0</v>
      </c>
      <c r="GP215" s="310">
        <f t="shared" si="552"/>
        <v>0</v>
      </c>
      <c r="GQ215" s="310">
        <f t="shared" si="553"/>
        <v>0</v>
      </c>
      <c r="GR215" s="310">
        <f t="shared" si="554"/>
        <v>0</v>
      </c>
      <c r="GS215" s="310">
        <f t="shared" si="555"/>
        <v>0</v>
      </c>
      <c r="GT215" s="310">
        <f t="shared" si="556"/>
        <v>0</v>
      </c>
      <c r="GU215" s="310">
        <f t="shared" si="557"/>
        <v>0</v>
      </c>
      <c r="GV215" s="310">
        <f t="shared" si="558"/>
        <v>0</v>
      </c>
      <c r="GW215" s="310">
        <f t="shared" si="559"/>
        <v>0</v>
      </c>
      <c r="GY215" s="139" t="str">
        <f t="shared" si="560"/>
        <v>CPO 1.6 Tbps 2 km</v>
      </c>
      <c r="GZ215" s="310" t="str">
        <f>IF(EZ215=0,"",($HE$5*10^-6*'AOC-LPO-CPO'!P250*'Lenses &amp; detectors'!EZ215))</f>
        <v/>
      </c>
      <c r="HA215" s="310" t="str">
        <f>IF(FA215=0,"",($HE$5*10^-6*'AOC-LPO-CPO'!Q250*'Lenses &amp; detectors'!FA215))</f>
        <v/>
      </c>
      <c r="HB215" s="310" t="str">
        <f>IF(FB215=0,"",($HE$5*10^-6*'AOC-LPO-CPO'!R250*'Lenses &amp; detectors'!FB215))</f>
        <v/>
      </c>
      <c r="HC215" s="310" t="str">
        <f>IF(FC215=0,"",($HE$5*10^-6*'AOC-LPO-CPO'!S250*'Lenses &amp; detectors'!FC215))</f>
        <v/>
      </c>
      <c r="HD215" s="310" t="str">
        <f>IF(FD215=0,"",($HE$5*10^-6*'AOC-LPO-CPO'!T250*'Lenses &amp; detectors'!FD215))</f>
        <v/>
      </c>
      <c r="HE215" s="310" t="str">
        <f>IF(FE215=0,"",($HE$5*10^-6*'AOC-LPO-CPO'!U250*'Lenses &amp; detectors'!FE215))</f>
        <v/>
      </c>
      <c r="HF215" s="310" t="str">
        <f>IF(FF215=0,"",($HE$5*10^-6*'AOC-LPO-CPO'!V250*'Lenses &amp; detectors'!FF215))</f>
        <v/>
      </c>
      <c r="HG215" s="310" t="str">
        <f>IF(FG215=0,"",($HE$5*10^-6*'AOC-LPO-CPO'!W250*'Lenses &amp; detectors'!FG215))</f>
        <v/>
      </c>
      <c r="HH215" s="310" t="str">
        <f>IF(FH215=0,"",($HE$5*10^-6*'AOC-LPO-CPO'!X250*'Lenses &amp; detectors'!FH215))</f>
        <v/>
      </c>
      <c r="HI215" s="310" t="str">
        <f>IF(FI215=0,"",($HE$5*10^-6*'AOC-LPO-CPO'!Y250*'Lenses &amp; detectors'!FI215))</f>
        <v/>
      </c>
      <c r="HJ215" s="310" t="str">
        <f>IF(FJ215=0,"",($HE$5*10^-6*'AOC-LPO-CPO'!Z250*'Lenses &amp; detectors'!FJ215))</f>
        <v/>
      </c>
      <c r="HL215" s="139" t="str">
        <f t="shared" si="561"/>
        <v>CPO 1.6 Tbps 2 km</v>
      </c>
      <c r="HM215" s="233" t="str">
        <f t="shared" si="562"/>
        <v/>
      </c>
      <c r="HN215" s="233" t="str">
        <f t="shared" si="563"/>
        <v/>
      </c>
      <c r="HO215" s="233" t="str">
        <f t="shared" si="564"/>
        <v/>
      </c>
      <c r="HP215" s="233" t="str">
        <f t="shared" si="565"/>
        <v/>
      </c>
      <c r="HQ215" s="233" t="str">
        <f t="shared" si="566"/>
        <v/>
      </c>
      <c r="HR215" s="233" t="str">
        <f t="shared" si="567"/>
        <v/>
      </c>
      <c r="HS215" s="233" t="str">
        <f t="shared" si="568"/>
        <v/>
      </c>
      <c r="HT215" s="233" t="str">
        <f t="shared" si="569"/>
        <v/>
      </c>
      <c r="HU215" s="233" t="str">
        <f t="shared" si="570"/>
        <v/>
      </c>
      <c r="HV215" s="233" t="str">
        <f t="shared" si="571"/>
        <v/>
      </c>
      <c r="HW215" s="233" t="str">
        <f t="shared" si="572"/>
        <v/>
      </c>
      <c r="HY215" s="139" t="str">
        <f t="shared" si="573"/>
        <v>CPO 1.6 Tbps 2 km</v>
      </c>
      <c r="HZ215" s="233" t="str">
        <f t="shared" si="574"/>
        <v/>
      </c>
      <c r="IA215" s="233" t="str">
        <f t="shared" si="575"/>
        <v/>
      </c>
      <c r="IB215" s="233" t="str">
        <f t="shared" si="576"/>
        <v/>
      </c>
      <c r="IC215" s="233" t="str">
        <f t="shared" si="577"/>
        <v/>
      </c>
      <c r="ID215" s="233" t="str">
        <f t="shared" si="578"/>
        <v/>
      </c>
      <c r="IE215" s="233" t="str">
        <f t="shared" si="579"/>
        <v/>
      </c>
      <c r="IF215" s="233" t="str">
        <f t="shared" si="580"/>
        <v/>
      </c>
      <c r="IG215" s="233" t="str">
        <f t="shared" si="581"/>
        <v/>
      </c>
      <c r="IH215" s="233" t="str">
        <f t="shared" si="582"/>
        <v/>
      </c>
      <c r="II215" s="233" t="str">
        <f t="shared" si="583"/>
        <v/>
      </c>
      <c r="IJ215" s="233" t="str">
        <f t="shared" si="584"/>
        <v/>
      </c>
      <c r="IL215" s="139" t="str">
        <f t="shared" si="585"/>
        <v>CPO 1.6 Tbps 2 km</v>
      </c>
      <c r="IM215" s="233" t="str">
        <f t="shared" si="586"/>
        <v/>
      </c>
      <c r="IN215" s="233" t="str">
        <f t="shared" si="587"/>
        <v/>
      </c>
      <c r="IO215" s="233" t="str">
        <f t="shared" si="588"/>
        <v/>
      </c>
      <c r="IP215" s="233" t="str">
        <f t="shared" si="589"/>
        <v/>
      </c>
      <c r="IQ215" s="233" t="str">
        <f t="shared" si="590"/>
        <v/>
      </c>
      <c r="IR215" s="233" t="str">
        <f t="shared" si="591"/>
        <v/>
      </c>
      <c r="IS215" s="233" t="str">
        <f t="shared" si="592"/>
        <v/>
      </c>
      <c r="IT215" s="233" t="str">
        <f t="shared" si="593"/>
        <v/>
      </c>
      <c r="IU215" s="233" t="str">
        <f t="shared" si="594"/>
        <v/>
      </c>
      <c r="IV215" s="233" t="str">
        <f t="shared" si="595"/>
        <v/>
      </c>
      <c r="IW215" s="233" t="str">
        <f t="shared" si="596"/>
        <v/>
      </c>
      <c r="IY215" s="139" t="str">
        <f t="shared" si="486"/>
        <v>CPO 1.6 Tbps 2 km</v>
      </c>
      <c r="IZ215" s="233" t="str">
        <f t="shared" si="597"/>
        <v/>
      </c>
      <c r="JA215" s="233" t="str">
        <f t="shared" si="598"/>
        <v/>
      </c>
      <c r="JB215" s="233" t="str">
        <f t="shared" si="599"/>
        <v/>
      </c>
      <c r="JC215" s="233" t="str">
        <f t="shared" si="600"/>
        <v/>
      </c>
      <c r="JD215" s="233" t="str">
        <f t="shared" si="601"/>
        <v/>
      </c>
      <c r="JE215" s="233" t="str">
        <f t="shared" si="602"/>
        <v/>
      </c>
      <c r="JF215" s="233" t="str">
        <f t="shared" si="603"/>
        <v/>
      </c>
      <c r="JG215" s="233" t="str">
        <f t="shared" si="604"/>
        <v/>
      </c>
      <c r="JH215" s="233" t="str">
        <f t="shared" si="605"/>
        <v/>
      </c>
      <c r="JI215" s="233" t="str">
        <f t="shared" si="606"/>
        <v/>
      </c>
      <c r="JJ215" s="233" t="str">
        <f t="shared" si="607"/>
        <v/>
      </c>
    </row>
    <row r="216" spans="1:270">
      <c r="A216" s="216" t="s">
        <v>118</v>
      </c>
      <c r="B216" s="193" t="str">
        <f>'DML EML split'!B216</f>
        <v>CPO 1.6 Tbps 10 km</v>
      </c>
      <c r="C216" s="215">
        <f>'AOC-LPO-CPO'!C109</f>
        <v>0</v>
      </c>
      <c r="D216" s="215">
        <f>'AOC-LPO-CPO'!D109</f>
        <v>0</v>
      </c>
      <c r="E216" s="215">
        <f>'AOC-LPO-CPO'!E109</f>
        <v>0</v>
      </c>
      <c r="F216" s="215">
        <f>'AOC-LPO-CPO'!F109</f>
        <v>0</v>
      </c>
      <c r="G216" s="215">
        <f>'AOC-LPO-CPO'!G109</f>
        <v>0</v>
      </c>
      <c r="H216" s="215">
        <f>'AOC-LPO-CPO'!H109</f>
        <v>0</v>
      </c>
      <c r="I216" s="215">
        <f>'AOC-LPO-CPO'!I109</f>
        <v>0</v>
      </c>
      <c r="J216" s="215">
        <f>'AOC-LPO-CPO'!J109</f>
        <v>0</v>
      </c>
      <c r="K216" s="215">
        <f>'AOC-LPO-CPO'!K109</f>
        <v>0</v>
      </c>
      <c r="L216" s="215">
        <f>'AOC-LPO-CPO'!L109</f>
        <v>0</v>
      </c>
      <c r="M216" s="215">
        <f>'AOC-LPO-CPO'!M109</f>
        <v>0</v>
      </c>
      <c r="O216" s="193" t="str">
        <f t="shared" si="487"/>
        <v>CPO 1.6 Tbps 10 km</v>
      </c>
      <c r="P216" s="215">
        <f>'AOC-LPO-CPO'!C144</f>
        <v>0</v>
      </c>
      <c r="Q216" s="215">
        <f>'AOC-LPO-CPO'!D144</f>
        <v>0</v>
      </c>
      <c r="R216" s="215">
        <f>'AOC-LPO-CPO'!E144</f>
        <v>0</v>
      </c>
      <c r="S216" s="215">
        <f>'AOC-LPO-CPO'!F144</f>
        <v>0</v>
      </c>
      <c r="T216" s="215">
        <f>'AOC-LPO-CPO'!G144</f>
        <v>0</v>
      </c>
      <c r="U216" s="215">
        <f>'AOC-LPO-CPO'!H144</f>
        <v>0</v>
      </c>
      <c r="V216" s="215">
        <f>'AOC-LPO-CPO'!I144</f>
        <v>0</v>
      </c>
      <c r="W216" s="215">
        <f>'AOC-LPO-CPO'!J144</f>
        <v>0</v>
      </c>
      <c r="X216" s="215">
        <f>'AOC-LPO-CPO'!K144</f>
        <v>0</v>
      </c>
      <c r="Y216" s="215">
        <f>'AOC-LPO-CPO'!L144</f>
        <v>0</v>
      </c>
      <c r="Z216" s="215">
        <f>'AOC-LPO-CPO'!M144</f>
        <v>0</v>
      </c>
      <c r="AB216" s="193" t="str">
        <f t="shared" si="488"/>
        <v>CPO 1.6 Tbps 10 km</v>
      </c>
      <c r="AC216" s="215">
        <f>'AOC-LPO-CPO'!C74</f>
        <v>0</v>
      </c>
      <c r="AD216" s="215">
        <f>'AOC-LPO-CPO'!D74</f>
        <v>0</v>
      </c>
      <c r="AE216" s="215">
        <f>'AOC-LPO-CPO'!E74</f>
        <v>0</v>
      </c>
      <c r="AF216" s="215">
        <f>'AOC-LPO-CPO'!F74</f>
        <v>0</v>
      </c>
      <c r="AG216" s="215">
        <f>'AOC-LPO-CPO'!G74</f>
        <v>0</v>
      </c>
      <c r="AH216" s="215">
        <f>'AOC-LPO-CPO'!H74</f>
        <v>0</v>
      </c>
      <c r="AI216" s="215">
        <f>'AOC-LPO-CPO'!I74</f>
        <v>0</v>
      </c>
      <c r="AJ216" s="215">
        <f>'AOC-LPO-CPO'!J74</f>
        <v>0</v>
      </c>
      <c r="AK216" s="215">
        <f>'AOC-LPO-CPO'!K74</f>
        <v>0</v>
      </c>
      <c r="AL216" s="215">
        <f>'AOC-LPO-CPO'!L74</f>
        <v>0</v>
      </c>
      <c r="AM216" s="215">
        <f>'AOC-LPO-CPO'!M74</f>
        <v>0</v>
      </c>
      <c r="AO216" s="193" t="str">
        <f t="shared" si="489"/>
        <v>CPO 1.6 Tbps 10 km</v>
      </c>
      <c r="AP216" s="215">
        <f>'AOC-LPO-CPO'!C179</f>
        <v>0</v>
      </c>
      <c r="AQ216" s="215">
        <f>'AOC-LPO-CPO'!D179</f>
        <v>0</v>
      </c>
      <c r="AR216" s="215">
        <f>'AOC-LPO-CPO'!E179</f>
        <v>0</v>
      </c>
      <c r="AS216" s="215">
        <f>'AOC-LPO-CPO'!F179</f>
        <v>0</v>
      </c>
      <c r="AT216" s="215">
        <f>'AOC-LPO-CPO'!G179</f>
        <v>0</v>
      </c>
      <c r="AU216" s="215">
        <f>'AOC-LPO-CPO'!H179</f>
        <v>0</v>
      </c>
      <c r="AV216" s="215">
        <f>'AOC-LPO-CPO'!I179</f>
        <v>0</v>
      </c>
      <c r="AW216" s="215">
        <f>'AOC-LPO-CPO'!J179</f>
        <v>0</v>
      </c>
      <c r="AX216" s="215">
        <f>'AOC-LPO-CPO'!K179</f>
        <v>0</v>
      </c>
      <c r="AY216" s="215">
        <f>'AOC-LPO-CPO'!L179</f>
        <v>0</v>
      </c>
      <c r="AZ216" s="215">
        <f>'AOC-LPO-CPO'!M179</f>
        <v>0</v>
      </c>
      <c r="BB216" s="193" t="str">
        <f t="shared" si="490"/>
        <v>CPO 1.6 Tbps 10 km</v>
      </c>
      <c r="BC216" s="215">
        <f>'AOC-LPO-CPO'!C214</f>
        <v>0</v>
      </c>
      <c r="BD216" s="215">
        <f>'AOC-LPO-CPO'!D214</f>
        <v>0</v>
      </c>
      <c r="BE216" s="215">
        <f>'AOC-LPO-CPO'!E214</f>
        <v>0</v>
      </c>
      <c r="BF216" s="215">
        <f>'AOC-LPO-CPO'!F214</f>
        <v>0</v>
      </c>
      <c r="BG216" s="215">
        <f>'AOC-LPO-CPO'!G214</f>
        <v>0</v>
      </c>
      <c r="BH216" s="215">
        <f>'AOC-LPO-CPO'!H214</f>
        <v>0</v>
      </c>
      <c r="BI216" s="215">
        <f>'AOC-LPO-CPO'!I214</f>
        <v>0</v>
      </c>
      <c r="BJ216" s="215">
        <f>'AOC-LPO-CPO'!J214</f>
        <v>0</v>
      </c>
      <c r="BK216" s="215">
        <f>'AOC-LPO-CPO'!K214</f>
        <v>0</v>
      </c>
      <c r="BL216" s="215">
        <f>'AOC-LPO-CPO'!L214</f>
        <v>0</v>
      </c>
      <c r="BM216" s="215">
        <f>'AOC-LPO-CPO'!M214</f>
        <v>0</v>
      </c>
      <c r="BO216" s="193" t="str">
        <f t="shared" si="491"/>
        <v>CPO 1.6 Tbps 10 km</v>
      </c>
      <c r="BP216" s="273"/>
      <c r="BQ216" s="273"/>
      <c r="BR216" s="273"/>
      <c r="BS216" s="273"/>
      <c r="BT216" s="273"/>
      <c r="BU216" s="273"/>
      <c r="BV216" s="273"/>
      <c r="BW216" s="273"/>
      <c r="BX216" s="273"/>
      <c r="BY216" s="273"/>
      <c r="BZ216" s="273"/>
      <c r="CB216" s="193" t="str">
        <f t="shared" si="492"/>
        <v>CPO 1.6 Tbps 10 km</v>
      </c>
      <c r="CC216" s="273"/>
      <c r="CD216" s="273"/>
      <c r="CE216" s="273"/>
      <c r="CF216" s="273"/>
      <c r="CG216" s="273"/>
      <c r="CH216" s="273"/>
      <c r="CI216" s="273"/>
      <c r="CJ216" s="273"/>
      <c r="CK216" s="273"/>
      <c r="CL216" s="273"/>
      <c r="CM216" s="273"/>
      <c r="CN216" s="274"/>
      <c r="CP216" s="271"/>
      <c r="CQ216" s="271"/>
      <c r="CR216" s="302"/>
      <c r="CS216" s="296"/>
      <c r="CT216" s="271"/>
      <c r="CU216" s="302"/>
      <c r="CV216" s="296"/>
      <c r="CW216" s="271"/>
      <c r="CX216" s="281"/>
      <c r="CY216" s="287"/>
      <c r="CZ216" s="271"/>
      <c r="DA216" s="281"/>
      <c r="DB216" s="287"/>
      <c r="DC216" s="271"/>
      <c r="DD216" s="302"/>
      <c r="DE216" s="296"/>
      <c r="DF216" s="271"/>
      <c r="DG216" s="281"/>
      <c r="DH216" s="287"/>
      <c r="DI216" s="271"/>
      <c r="DJ216" s="271"/>
      <c r="DL216" s="193" t="str">
        <f t="shared" si="608"/>
        <v>CPO 1.6 Tbps 10 km</v>
      </c>
      <c r="DM216" s="215">
        <f t="shared" si="493"/>
        <v>0</v>
      </c>
      <c r="DN216" s="215">
        <f t="shared" si="494"/>
        <v>0</v>
      </c>
      <c r="DO216" s="215">
        <f t="shared" si="495"/>
        <v>0</v>
      </c>
      <c r="DP216" s="215">
        <f t="shared" si="496"/>
        <v>0</v>
      </c>
      <c r="DQ216" s="215">
        <f t="shared" si="497"/>
        <v>0</v>
      </c>
      <c r="DR216" s="215">
        <f t="shared" si="498"/>
        <v>0</v>
      </c>
      <c r="DS216" s="215">
        <f t="shared" si="499"/>
        <v>0</v>
      </c>
      <c r="DT216" s="215">
        <f t="shared" si="500"/>
        <v>0</v>
      </c>
      <c r="DU216" s="215">
        <f t="shared" si="501"/>
        <v>0</v>
      </c>
      <c r="DV216" s="215">
        <f t="shared" si="502"/>
        <v>0</v>
      </c>
      <c r="DW216" s="215">
        <f t="shared" si="503"/>
        <v>0</v>
      </c>
      <c r="DY216" s="193" t="str">
        <f t="shared" si="609"/>
        <v>CPO 1.6 Tbps 10 km</v>
      </c>
      <c r="DZ216" s="215">
        <f t="shared" si="504"/>
        <v>0</v>
      </c>
      <c r="EA216" s="215">
        <f t="shared" si="505"/>
        <v>0</v>
      </c>
      <c r="EB216" s="215">
        <f t="shared" si="506"/>
        <v>0</v>
      </c>
      <c r="EC216" s="215">
        <f t="shared" si="507"/>
        <v>0</v>
      </c>
      <c r="ED216" s="215">
        <f t="shared" si="508"/>
        <v>0</v>
      </c>
      <c r="EE216" s="215">
        <f t="shared" si="509"/>
        <v>0</v>
      </c>
      <c r="EF216" s="215">
        <f t="shared" si="510"/>
        <v>0</v>
      </c>
      <c r="EG216" s="215">
        <f t="shared" si="511"/>
        <v>0</v>
      </c>
      <c r="EH216" s="215">
        <f t="shared" si="512"/>
        <v>0</v>
      </c>
      <c r="EI216" s="215">
        <f t="shared" si="513"/>
        <v>0</v>
      </c>
      <c r="EJ216" s="215">
        <f t="shared" si="514"/>
        <v>0</v>
      </c>
      <c r="EL216" s="193" t="str">
        <f t="shared" si="610"/>
        <v>CPO 1.6 Tbps 10 km</v>
      </c>
      <c r="EM216" s="215">
        <f t="shared" si="515"/>
        <v>0</v>
      </c>
      <c r="EN216" s="215">
        <f t="shared" si="516"/>
        <v>0</v>
      </c>
      <c r="EO216" s="215">
        <f t="shared" si="517"/>
        <v>0</v>
      </c>
      <c r="EP216" s="215">
        <f t="shared" si="518"/>
        <v>0</v>
      </c>
      <c r="EQ216" s="215">
        <f t="shared" si="519"/>
        <v>0</v>
      </c>
      <c r="ER216" s="215">
        <f t="shared" si="520"/>
        <v>0</v>
      </c>
      <c r="ES216" s="215">
        <f t="shared" si="521"/>
        <v>0</v>
      </c>
      <c r="ET216" s="215">
        <f t="shared" si="522"/>
        <v>0</v>
      </c>
      <c r="EU216" s="215">
        <f t="shared" si="523"/>
        <v>0</v>
      </c>
      <c r="EV216" s="215">
        <f t="shared" si="524"/>
        <v>0</v>
      </c>
      <c r="EW216" s="215">
        <f t="shared" si="525"/>
        <v>0</v>
      </c>
      <c r="EY216" s="193" t="str">
        <f t="shared" si="526"/>
        <v>CPO 1.6 Tbps 10 km</v>
      </c>
      <c r="EZ216" s="215">
        <f t="shared" si="475"/>
        <v>0</v>
      </c>
      <c r="FA216" s="215">
        <f t="shared" si="476"/>
        <v>0</v>
      </c>
      <c r="FB216" s="215">
        <f t="shared" si="477"/>
        <v>0</v>
      </c>
      <c r="FC216" s="215">
        <f t="shared" si="478"/>
        <v>0</v>
      </c>
      <c r="FD216" s="215">
        <f t="shared" si="479"/>
        <v>0</v>
      </c>
      <c r="FE216" s="215">
        <f t="shared" si="480"/>
        <v>0</v>
      </c>
      <c r="FF216" s="215">
        <f t="shared" si="481"/>
        <v>0</v>
      </c>
      <c r="FG216" s="215">
        <f t="shared" si="482"/>
        <v>0</v>
      </c>
      <c r="FH216" s="215">
        <f t="shared" si="483"/>
        <v>0</v>
      </c>
      <c r="FI216" s="215">
        <f t="shared" si="484"/>
        <v>0</v>
      </c>
      <c r="FJ216" s="215">
        <f t="shared" si="485"/>
        <v>0</v>
      </c>
      <c r="FL216" s="193" t="str">
        <f t="shared" si="611"/>
        <v>CPO 1.6 Tbps 10 km</v>
      </c>
      <c r="FM216" s="234">
        <f t="shared" si="527"/>
        <v>0</v>
      </c>
      <c r="FN216" s="234">
        <f t="shared" si="528"/>
        <v>0</v>
      </c>
      <c r="FO216" s="234">
        <f t="shared" si="529"/>
        <v>0</v>
      </c>
      <c r="FP216" s="234">
        <f t="shared" si="530"/>
        <v>0</v>
      </c>
      <c r="FQ216" s="234">
        <f t="shared" si="531"/>
        <v>0</v>
      </c>
      <c r="FR216" s="234">
        <f t="shared" si="532"/>
        <v>0</v>
      </c>
      <c r="FS216" s="234">
        <f t="shared" si="533"/>
        <v>0</v>
      </c>
      <c r="FT216" s="234">
        <f t="shared" si="534"/>
        <v>0</v>
      </c>
      <c r="FU216" s="234">
        <f t="shared" si="535"/>
        <v>0</v>
      </c>
      <c r="FV216" s="234">
        <f t="shared" si="536"/>
        <v>0</v>
      </c>
      <c r="FW216" s="234">
        <f t="shared" si="537"/>
        <v>0</v>
      </c>
      <c r="FY216" s="193" t="str">
        <f t="shared" si="612"/>
        <v>CPO 1.6 Tbps 10 km</v>
      </c>
      <c r="FZ216" s="234">
        <f t="shared" si="538"/>
        <v>0</v>
      </c>
      <c r="GA216" s="234">
        <f t="shared" si="539"/>
        <v>0</v>
      </c>
      <c r="GB216" s="234">
        <f t="shared" si="540"/>
        <v>0</v>
      </c>
      <c r="GC216" s="234">
        <f t="shared" si="541"/>
        <v>0</v>
      </c>
      <c r="GD216" s="234">
        <f t="shared" si="542"/>
        <v>0</v>
      </c>
      <c r="GE216" s="234">
        <f t="shared" si="543"/>
        <v>0</v>
      </c>
      <c r="GF216" s="234">
        <f t="shared" si="544"/>
        <v>0</v>
      </c>
      <c r="GG216" s="234">
        <f t="shared" si="545"/>
        <v>0</v>
      </c>
      <c r="GH216" s="234">
        <f t="shared" si="546"/>
        <v>0</v>
      </c>
      <c r="GI216" s="234">
        <f t="shared" si="547"/>
        <v>0</v>
      </c>
      <c r="GJ216" s="234">
        <f t="shared" si="548"/>
        <v>0</v>
      </c>
      <c r="GL216" s="193" t="str">
        <f t="shared" si="613"/>
        <v>CPO 1.6 Tbps 10 km</v>
      </c>
      <c r="GM216" s="311">
        <f t="shared" si="549"/>
        <v>0</v>
      </c>
      <c r="GN216" s="311">
        <f t="shared" si="550"/>
        <v>0</v>
      </c>
      <c r="GO216" s="311">
        <f t="shared" si="551"/>
        <v>0</v>
      </c>
      <c r="GP216" s="311">
        <f t="shared" si="552"/>
        <v>0</v>
      </c>
      <c r="GQ216" s="311">
        <f t="shared" si="553"/>
        <v>0</v>
      </c>
      <c r="GR216" s="311">
        <f t="shared" si="554"/>
        <v>0</v>
      </c>
      <c r="GS216" s="311">
        <f t="shared" si="555"/>
        <v>0</v>
      </c>
      <c r="GT216" s="311">
        <f t="shared" si="556"/>
        <v>0</v>
      </c>
      <c r="GU216" s="311">
        <f t="shared" si="557"/>
        <v>0</v>
      </c>
      <c r="GV216" s="311">
        <f t="shared" si="558"/>
        <v>0</v>
      </c>
      <c r="GW216" s="311">
        <f t="shared" si="559"/>
        <v>0</v>
      </c>
      <c r="GY216" s="193" t="str">
        <f t="shared" si="560"/>
        <v>CPO 1.6 Tbps 10 km</v>
      </c>
      <c r="GZ216" s="311" t="str">
        <f>IF(EZ216=0,"",($HE$5*10^-6*'AOC-LPO-CPO'!P251*'Lenses &amp; detectors'!EZ216))</f>
        <v/>
      </c>
      <c r="HA216" s="311" t="str">
        <f>IF(FA216=0,"",($HE$5*10^-6*'AOC-LPO-CPO'!Q251*'Lenses &amp; detectors'!FA216))</f>
        <v/>
      </c>
      <c r="HB216" s="311" t="str">
        <f>IF(FB216=0,"",($HE$5*10^-6*'AOC-LPO-CPO'!R251*'Lenses &amp; detectors'!FB216))</f>
        <v/>
      </c>
      <c r="HC216" s="311" t="str">
        <f>IF(FC216=0,"",($HE$5*10^-6*'AOC-LPO-CPO'!S251*'Lenses &amp; detectors'!FC216))</f>
        <v/>
      </c>
      <c r="HD216" s="311" t="str">
        <f>IF(FD216=0,"",($HE$5*10^-6*'AOC-LPO-CPO'!T251*'Lenses &amp; detectors'!FD216))</f>
        <v/>
      </c>
      <c r="HE216" s="311" t="str">
        <f>IF(FE216=0,"",($HE$5*10^-6*'AOC-LPO-CPO'!U251*'Lenses &amp; detectors'!FE216))</f>
        <v/>
      </c>
      <c r="HF216" s="311" t="str">
        <f>IF(FF216=0,"",($HE$5*10^-6*'AOC-LPO-CPO'!V251*'Lenses &amp; detectors'!FF216))</f>
        <v/>
      </c>
      <c r="HG216" s="311" t="str">
        <f>IF(FG216=0,"",($HE$5*10^-6*'AOC-LPO-CPO'!W251*'Lenses &amp; detectors'!FG216))</f>
        <v/>
      </c>
      <c r="HH216" s="311" t="str">
        <f>IF(FH216=0,"",($HE$5*10^-6*'AOC-LPO-CPO'!X251*'Lenses &amp; detectors'!FH216))</f>
        <v/>
      </c>
      <c r="HI216" s="311" t="str">
        <f>IF(FI216=0,"",($HE$5*10^-6*'AOC-LPO-CPO'!Y251*'Lenses &amp; detectors'!FI216))</f>
        <v/>
      </c>
      <c r="HJ216" s="311" t="str">
        <f>IF(FJ216=0,"",($HE$5*10^-6*'AOC-LPO-CPO'!Z251*'Lenses &amp; detectors'!FJ216))</f>
        <v/>
      </c>
      <c r="HL216" s="193" t="str">
        <f t="shared" si="561"/>
        <v>CPO 1.6 Tbps 10 km</v>
      </c>
      <c r="HM216" s="234" t="str">
        <f t="shared" si="562"/>
        <v/>
      </c>
      <c r="HN216" s="234" t="str">
        <f t="shared" si="563"/>
        <v/>
      </c>
      <c r="HO216" s="234" t="str">
        <f t="shared" si="564"/>
        <v/>
      </c>
      <c r="HP216" s="234" t="str">
        <f t="shared" si="565"/>
        <v/>
      </c>
      <c r="HQ216" s="234" t="str">
        <f t="shared" si="566"/>
        <v/>
      </c>
      <c r="HR216" s="234" t="str">
        <f t="shared" si="567"/>
        <v/>
      </c>
      <c r="HS216" s="234" t="str">
        <f t="shared" si="568"/>
        <v/>
      </c>
      <c r="HT216" s="234" t="str">
        <f t="shared" si="569"/>
        <v/>
      </c>
      <c r="HU216" s="234" t="str">
        <f t="shared" si="570"/>
        <v/>
      </c>
      <c r="HV216" s="234" t="str">
        <f t="shared" si="571"/>
        <v/>
      </c>
      <c r="HW216" s="234" t="str">
        <f t="shared" si="572"/>
        <v/>
      </c>
      <c r="HY216" s="193" t="str">
        <f t="shared" si="573"/>
        <v>CPO 1.6 Tbps 10 km</v>
      </c>
      <c r="HZ216" s="234" t="str">
        <f t="shared" si="574"/>
        <v/>
      </c>
      <c r="IA216" s="234" t="str">
        <f t="shared" si="575"/>
        <v/>
      </c>
      <c r="IB216" s="234" t="str">
        <f t="shared" si="576"/>
        <v/>
      </c>
      <c r="IC216" s="234" t="str">
        <f t="shared" si="577"/>
        <v/>
      </c>
      <c r="ID216" s="234" t="str">
        <f t="shared" si="578"/>
        <v/>
      </c>
      <c r="IE216" s="234" t="str">
        <f t="shared" si="579"/>
        <v/>
      </c>
      <c r="IF216" s="234" t="str">
        <f t="shared" si="580"/>
        <v/>
      </c>
      <c r="IG216" s="234" t="str">
        <f t="shared" si="581"/>
        <v/>
      </c>
      <c r="IH216" s="234" t="str">
        <f t="shared" si="582"/>
        <v/>
      </c>
      <c r="II216" s="234" t="str">
        <f t="shared" si="583"/>
        <v/>
      </c>
      <c r="IJ216" s="234" t="str">
        <f t="shared" si="584"/>
        <v/>
      </c>
      <c r="IL216" s="193" t="str">
        <f t="shared" si="585"/>
        <v>CPO 1.6 Tbps 10 km</v>
      </c>
      <c r="IM216" s="234" t="str">
        <f t="shared" si="586"/>
        <v/>
      </c>
      <c r="IN216" s="234" t="str">
        <f t="shared" si="587"/>
        <v/>
      </c>
      <c r="IO216" s="234" t="str">
        <f t="shared" si="588"/>
        <v/>
      </c>
      <c r="IP216" s="234" t="str">
        <f t="shared" si="589"/>
        <v/>
      </c>
      <c r="IQ216" s="234" t="str">
        <f t="shared" si="590"/>
        <v/>
      </c>
      <c r="IR216" s="234" t="str">
        <f t="shared" si="591"/>
        <v/>
      </c>
      <c r="IS216" s="234" t="str">
        <f t="shared" si="592"/>
        <v/>
      </c>
      <c r="IT216" s="234" t="str">
        <f t="shared" si="593"/>
        <v/>
      </c>
      <c r="IU216" s="234" t="str">
        <f t="shared" si="594"/>
        <v/>
      </c>
      <c r="IV216" s="234" t="str">
        <f t="shared" si="595"/>
        <v/>
      </c>
      <c r="IW216" s="234" t="str">
        <f t="shared" si="596"/>
        <v/>
      </c>
      <c r="IY216" s="193" t="str">
        <f t="shared" si="486"/>
        <v>CPO 1.6 Tbps 10 km</v>
      </c>
      <c r="IZ216" s="234" t="str">
        <f t="shared" si="597"/>
        <v/>
      </c>
      <c r="JA216" s="234" t="str">
        <f t="shared" si="598"/>
        <v/>
      </c>
      <c r="JB216" s="234" t="str">
        <f t="shared" si="599"/>
        <v/>
      </c>
      <c r="JC216" s="234" t="str">
        <f t="shared" si="600"/>
        <v/>
      </c>
      <c r="JD216" s="234" t="str">
        <f t="shared" si="601"/>
        <v/>
      </c>
      <c r="JE216" s="234" t="str">
        <f t="shared" si="602"/>
        <v/>
      </c>
      <c r="JF216" s="234" t="str">
        <f t="shared" si="603"/>
        <v/>
      </c>
      <c r="JG216" s="234" t="str">
        <f t="shared" si="604"/>
        <v/>
      </c>
      <c r="JH216" s="234" t="str">
        <f t="shared" si="605"/>
        <v/>
      </c>
      <c r="JI216" s="234" t="str">
        <f t="shared" si="606"/>
        <v/>
      </c>
      <c r="JJ216" s="234" t="str">
        <f t="shared" si="607"/>
        <v/>
      </c>
    </row>
    <row r="217" spans="1:270">
      <c r="A217" s="138"/>
      <c r="B217" s="138"/>
      <c r="O217" s="138">
        <f t="shared" si="487"/>
        <v>0</v>
      </c>
      <c r="AB217" s="138"/>
      <c r="AO217" s="138">
        <f t="shared" si="489"/>
        <v>0</v>
      </c>
      <c r="BB217" s="138"/>
      <c r="BO217" s="138">
        <f t="shared" si="491"/>
        <v>0</v>
      </c>
      <c r="CB217" s="138">
        <f t="shared" si="492"/>
        <v>0</v>
      </c>
      <c r="DL217" s="138"/>
      <c r="DY217" s="138"/>
      <c r="EL217" s="138"/>
      <c r="EY217" s="138"/>
      <c r="FL217" s="138"/>
      <c r="FM217" s="61"/>
      <c r="FN217" s="61"/>
      <c r="FO217" s="61"/>
      <c r="FP217" s="61"/>
      <c r="FQ217" s="61"/>
      <c r="FR217" s="61"/>
      <c r="FS217" s="61"/>
      <c r="FT217" s="61"/>
      <c r="FU217" s="61"/>
      <c r="FV217" s="61"/>
      <c r="FW217" s="61"/>
      <c r="FY217" s="138"/>
      <c r="FZ217" s="61"/>
      <c r="GA217" s="61"/>
      <c r="GB217" s="61"/>
      <c r="GC217" s="61"/>
      <c r="GD217" s="61"/>
      <c r="GE217" s="61"/>
      <c r="GF217" s="61"/>
      <c r="GG217" s="61"/>
      <c r="GH217" s="61"/>
      <c r="GI217" s="61"/>
      <c r="GJ217" s="61"/>
      <c r="GL217" s="138"/>
      <c r="GY217" s="138"/>
      <c r="HL217" s="138">
        <f t="shared" si="561"/>
        <v>0</v>
      </c>
      <c r="HM217" s="314" t="str">
        <f t="shared" si="562"/>
        <v/>
      </c>
      <c r="HN217" s="314" t="str">
        <f t="shared" si="563"/>
        <v/>
      </c>
      <c r="HO217" s="314" t="str">
        <f t="shared" si="564"/>
        <v/>
      </c>
      <c r="HP217" s="314" t="str">
        <f t="shared" si="565"/>
        <v/>
      </c>
      <c r="HQ217" s="314" t="str">
        <f t="shared" si="566"/>
        <v/>
      </c>
      <c r="HR217" s="314" t="str">
        <f t="shared" si="567"/>
        <v/>
      </c>
      <c r="HS217" s="314" t="str">
        <f t="shared" si="568"/>
        <v/>
      </c>
      <c r="HT217" s="314" t="str">
        <f t="shared" si="569"/>
        <v/>
      </c>
      <c r="HU217" s="314" t="str">
        <f t="shared" si="570"/>
        <v/>
      </c>
      <c r="HV217" s="314" t="str">
        <f t="shared" si="571"/>
        <v/>
      </c>
      <c r="HW217" s="314" t="str">
        <f t="shared" si="572"/>
        <v/>
      </c>
      <c r="HY217" s="138">
        <f t="shared" si="573"/>
        <v>0</v>
      </c>
      <c r="HZ217" s="314" t="str">
        <f t="shared" si="574"/>
        <v/>
      </c>
      <c r="IA217" s="314" t="str">
        <f t="shared" si="575"/>
        <v/>
      </c>
      <c r="IB217" s="314" t="str">
        <f t="shared" si="576"/>
        <v/>
      </c>
      <c r="IC217" s="314" t="str">
        <f t="shared" si="577"/>
        <v/>
      </c>
      <c r="ID217" s="314" t="str">
        <f t="shared" si="578"/>
        <v/>
      </c>
      <c r="IE217" s="314" t="str">
        <f t="shared" si="579"/>
        <v/>
      </c>
      <c r="IF217" s="314" t="str">
        <f t="shared" si="580"/>
        <v/>
      </c>
      <c r="IG217" s="314" t="str">
        <f t="shared" si="581"/>
        <v/>
      </c>
      <c r="IH217" s="314" t="str">
        <f t="shared" si="582"/>
        <v/>
      </c>
      <c r="II217" s="314" t="str">
        <f t="shared" si="583"/>
        <v/>
      </c>
      <c r="IJ217" s="314" t="str">
        <f t="shared" si="584"/>
        <v/>
      </c>
      <c r="IL217" s="138">
        <f t="shared" si="585"/>
        <v>0</v>
      </c>
      <c r="IM217" s="169" t="str">
        <f t="shared" si="586"/>
        <v/>
      </c>
      <c r="IN217" s="169" t="str">
        <f t="shared" si="587"/>
        <v/>
      </c>
      <c r="IO217" s="169" t="str">
        <f t="shared" si="588"/>
        <v/>
      </c>
      <c r="IP217" s="169" t="str">
        <f t="shared" si="589"/>
        <v/>
      </c>
      <c r="IQ217" s="169" t="str">
        <f t="shared" si="590"/>
        <v/>
      </c>
      <c r="IR217" s="169" t="str">
        <f t="shared" si="591"/>
        <v/>
      </c>
      <c r="IS217" s="169" t="str">
        <f t="shared" si="592"/>
        <v/>
      </c>
      <c r="IT217" s="169" t="str">
        <f t="shared" si="593"/>
        <v/>
      </c>
      <c r="IU217" s="169" t="str">
        <f t="shared" si="594"/>
        <v/>
      </c>
      <c r="IV217" s="169" t="str">
        <f t="shared" si="595"/>
        <v/>
      </c>
      <c r="IW217" s="169" t="str">
        <f t="shared" si="596"/>
        <v/>
      </c>
      <c r="IY217" s="138">
        <f t="shared" si="486"/>
        <v>0</v>
      </c>
      <c r="IZ217" s="169" t="str">
        <f t="shared" si="597"/>
        <v/>
      </c>
      <c r="JA217" s="169" t="str">
        <f t="shared" si="598"/>
        <v/>
      </c>
      <c r="JB217" s="169" t="str">
        <f t="shared" si="599"/>
        <v/>
      </c>
      <c r="JC217" s="169" t="str">
        <f t="shared" si="600"/>
        <v/>
      </c>
      <c r="JD217" s="169" t="str">
        <f t="shared" si="601"/>
        <v/>
      </c>
      <c r="JE217" s="169" t="str">
        <f t="shared" si="602"/>
        <v/>
      </c>
      <c r="JF217" s="169" t="str">
        <f t="shared" si="603"/>
        <v/>
      </c>
      <c r="JG217" s="169" t="str">
        <f t="shared" si="604"/>
        <v/>
      </c>
      <c r="JH217" s="169" t="str">
        <f t="shared" si="605"/>
        <v/>
      </c>
      <c r="JI217" s="169" t="str">
        <f t="shared" si="606"/>
        <v/>
      </c>
      <c r="JJ217" s="169" t="str">
        <f t="shared" si="607"/>
        <v/>
      </c>
    </row>
    <row r="218" spans="1:270">
      <c r="A218" s="220" t="s">
        <v>120</v>
      </c>
      <c r="B218" s="139" t="str">
        <f>A9</f>
        <v>DWDM</v>
      </c>
      <c r="C218" s="89">
        <f t="shared" ref="C218:M218" si="614">SUM(C8:C32)</f>
        <v>258953</v>
      </c>
      <c r="D218" s="89">
        <f t="shared" si="614"/>
        <v>262706.5</v>
      </c>
      <c r="E218" s="89">
        <f t="shared" si="614"/>
        <v>0</v>
      </c>
      <c r="F218" s="89">
        <f t="shared" si="614"/>
        <v>0</v>
      </c>
      <c r="G218" s="89">
        <f t="shared" si="614"/>
        <v>0</v>
      </c>
      <c r="H218" s="89">
        <f t="shared" si="614"/>
        <v>0</v>
      </c>
      <c r="I218" s="89">
        <f t="shared" si="614"/>
        <v>0</v>
      </c>
      <c r="J218" s="89">
        <f t="shared" si="614"/>
        <v>0</v>
      </c>
      <c r="K218" s="89">
        <f t="shared" si="614"/>
        <v>0</v>
      </c>
      <c r="L218" s="89">
        <f t="shared" si="614"/>
        <v>0</v>
      </c>
      <c r="M218" s="89">
        <f t="shared" si="614"/>
        <v>0</v>
      </c>
      <c r="O218" s="139" t="str">
        <f t="shared" si="487"/>
        <v>DWDM</v>
      </c>
      <c r="P218" s="89">
        <f t="shared" ref="P218:Z218" si="615">SUM(P8:P32)</f>
        <v>636556.25</v>
      </c>
      <c r="Q218" s="89">
        <f t="shared" si="615"/>
        <v>828103.05600000022</v>
      </c>
      <c r="R218" s="89">
        <f t="shared" si="615"/>
        <v>0</v>
      </c>
      <c r="S218" s="89">
        <f t="shared" si="615"/>
        <v>0</v>
      </c>
      <c r="T218" s="89">
        <f t="shared" si="615"/>
        <v>0</v>
      </c>
      <c r="U218" s="89">
        <f t="shared" si="615"/>
        <v>0</v>
      </c>
      <c r="V218" s="89">
        <f t="shared" si="615"/>
        <v>0</v>
      </c>
      <c r="W218" s="89">
        <f t="shared" si="615"/>
        <v>0</v>
      </c>
      <c r="X218" s="89">
        <f t="shared" si="615"/>
        <v>0</v>
      </c>
      <c r="Y218" s="89">
        <f t="shared" si="615"/>
        <v>0</v>
      </c>
      <c r="Z218" s="89">
        <f t="shared" si="615"/>
        <v>0</v>
      </c>
      <c r="AB218" s="139" t="str">
        <f t="shared" ref="AB218:AB226" si="616">O218</f>
        <v>DWDM</v>
      </c>
      <c r="AC218" s="89">
        <f t="shared" ref="AC218:AM218" si="617">SUM(AC8:AC32)</f>
        <v>97522.55</v>
      </c>
      <c r="AD218" s="89">
        <f t="shared" si="617"/>
        <v>187899.644</v>
      </c>
      <c r="AE218" s="89">
        <f t="shared" si="617"/>
        <v>0</v>
      </c>
      <c r="AF218" s="89">
        <f t="shared" si="617"/>
        <v>0</v>
      </c>
      <c r="AG218" s="89">
        <f t="shared" si="617"/>
        <v>0</v>
      </c>
      <c r="AH218" s="89">
        <f t="shared" si="617"/>
        <v>0</v>
      </c>
      <c r="AI218" s="89">
        <f t="shared" si="617"/>
        <v>0</v>
      </c>
      <c r="AJ218" s="89">
        <f t="shared" si="617"/>
        <v>0</v>
      </c>
      <c r="AK218" s="89">
        <f t="shared" si="617"/>
        <v>0</v>
      </c>
      <c r="AL218" s="89">
        <f t="shared" si="617"/>
        <v>0</v>
      </c>
      <c r="AM218" s="89">
        <f t="shared" si="617"/>
        <v>0</v>
      </c>
      <c r="AO218" s="139" t="str">
        <f t="shared" si="489"/>
        <v>DWDM</v>
      </c>
      <c r="AP218" s="89">
        <f t="shared" ref="AP218:AZ218" si="618">SUM(AP8:AP32)</f>
        <v>0</v>
      </c>
      <c r="AQ218" s="89">
        <f t="shared" si="618"/>
        <v>0</v>
      </c>
      <c r="AR218" s="89">
        <f t="shared" si="618"/>
        <v>0</v>
      </c>
      <c r="AS218" s="89">
        <f t="shared" si="618"/>
        <v>0</v>
      </c>
      <c r="AT218" s="89">
        <f t="shared" si="618"/>
        <v>0</v>
      </c>
      <c r="AU218" s="89">
        <f t="shared" si="618"/>
        <v>0</v>
      </c>
      <c r="AV218" s="89">
        <f t="shared" si="618"/>
        <v>0</v>
      </c>
      <c r="AW218" s="89">
        <f t="shared" si="618"/>
        <v>0</v>
      </c>
      <c r="AX218" s="89">
        <f t="shared" si="618"/>
        <v>0</v>
      </c>
      <c r="AY218" s="89">
        <f t="shared" si="618"/>
        <v>0</v>
      </c>
      <c r="AZ218" s="89">
        <f t="shared" si="618"/>
        <v>0</v>
      </c>
      <c r="BB218" s="139" t="str">
        <f t="shared" ref="BB218:BB226" si="619">AO218</f>
        <v>DWDM</v>
      </c>
      <c r="BC218" s="89">
        <f t="shared" ref="BC218:BM218" si="620">SUM(BC8:BC32)</f>
        <v>0</v>
      </c>
      <c r="BD218" s="89">
        <f t="shared" si="620"/>
        <v>0</v>
      </c>
      <c r="BE218" s="89">
        <f t="shared" si="620"/>
        <v>0</v>
      </c>
      <c r="BF218" s="89">
        <f t="shared" si="620"/>
        <v>0</v>
      </c>
      <c r="BG218" s="89">
        <f t="shared" si="620"/>
        <v>0</v>
      </c>
      <c r="BH218" s="89">
        <f t="shared" si="620"/>
        <v>0</v>
      </c>
      <c r="BI218" s="89">
        <f t="shared" si="620"/>
        <v>0</v>
      </c>
      <c r="BJ218" s="89">
        <f t="shared" si="620"/>
        <v>0</v>
      </c>
      <c r="BK218" s="89">
        <f t="shared" si="620"/>
        <v>0</v>
      </c>
      <c r="BL218" s="89">
        <f t="shared" si="620"/>
        <v>0</v>
      </c>
      <c r="BM218" s="89">
        <f t="shared" si="620"/>
        <v>0</v>
      </c>
      <c r="BO218" s="139" t="str">
        <f t="shared" si="491"/>
        <v>DWDM</v>
      </c>
      <c r="BP218" s="89">
        <f t="shared" ref="BP218:BZ218" si="621">SUM(BP8:BP32)</f>
        <v>288165.2</v>
      </c>
      <c r="BQ218" s="89">
        <f t="shared" si="621"/>
        <v>262147.80000000005</v>
      </c>
      <c r="BR218" s="89">
        <f t="shared" si="621"/>
        <v>0</v>
      </c>
      <c r="BS218" s="89">
        <f t="shared" si="621"/>
        <v>0</v>
      </c>
      <c r="BT218" s="89">
        <f t="shared" si="621"/>
        <v>0</v>
      </c>
      <c r="BU218" s="89">
        <f t="shared" si="621"/>
        <v>0</v>
      </c>
      <c r="BV218" s="89">
        <f t="shared" si="621"/>
        <v>0</v>
      </c>
      <c r="BW218" s="89">
        <f t="shared" si="621"/>
        <v>0</v>
      </c>
      <c r="BX218" s="89">
        <f t="shared" si="621"/>
        <v>0</v>
      </c>
      <c r="BY218" s="89">
        <f t="shared" si="621"/>
        <v>0</v>
      </c>
      <c r="BZ218" s="89">
        <f t="shared" si="621"/>
        <v>0</v>
      </c>
      <c r="CB218" s="139" t="str">
        <f t="shared" si="492"/>
        <v>DWDM</v>
      </c>
      <c r="CC218" s="89">
        <f t="shared" ref="CC218:CM218" si="622">SUM(CC8:CC32)</f>
        <v>0</v>
      </c>
      <c r="CD218" s="89">
        <f t="shared" si="622"/>
        <v>0</v>
      </c>
      <c r="CE218" s="89">
        <f t="shared" si="622"/>
        <v>0</v>
      </c>
      <c r="CF218" s="89">
        <f t="shared" si="622"/>
        <v>0</v>
      </c>
      <c r="CG218" s="89">
        <f t="shared" si="622"/>
        <v>0</v>
      </c>
      <c r="CH218" s="89">
        <f t="shared" si="622"/>
        <v>0</v>
      </c>
      <c r="CI218" s="89">
        <f t="shared" si="622"/>
        <v>0</v>
      </c>
      <c r="CJ218" s="89">
        <f t="shared" si="622"/>
        <v>0</v>
      </c>
      <c r="CK218" s="89">
        <f t="shared" si="622"/>
        <v>0</v>
      </c>
      <c r="CL218" s="89">
        <f t="shared" si="622"/>
        <v>0</v>
      </c>
      <c r="CM218" s="89">
        <f t="shared" si="622"/>
        <v>0</v>
      </c>
      <c r="DL218" s="139" t="str">
        <f t="shared" ref="DL218:DL226" si="623">O218</f>
        <v>DWDM</v>
      </c>
      <c r="DM218" s="89">
        <f t="shared" ref="DM218:DW218" si="624">SUM(DM8:DM32)</f>
        <v>1183674.45</v>
      </c>
      <c r="DN218" s="89">
        <f t="shared" si="624"/>
        <v>1352957.3560000001</v>
      </c>
      <c r="DO218" s="89">
        <f t="shared" si="624"/>
        <v>0</v>
      </c>
      <c r="DP218" s="89">
        <f t="shared" si="624"/>
        <v>0</v>
      </c>
      <c r="DQ218" s="89">
        <f t="shared" si="624"/>
        <v>0</v>
      </c>
      <c r="DR218" s="89">
        <f t="shared" si="624"/>
        <v>0</v>
      </c>
      <c r="DS218" s="89">
        <f t="shared" si="624"/>
        <v>0</v>
      </c>
      <c r="DT218" s="89">
        <f t="shared" si="624"/>
        <v>0</v>
      </c>
      <c r="DU218" s="89">
        <f t="shared" si="624"/>
        <v>0</v>
      </c>
      <c r="DV218" s="89">
        <f t="shared" si="624"/>
        <v>0</v>
      </c>
      <c r="DW218" s="89">
        <f t="shared" si="624"/>
        <v>0</v>
      </c>
      <c r="DY218" s="139" t="str">
        <f t="shared" ref="DY218:DY226" si="625">AB218</f>
        <v>DWDM</v>
      </c>
      <c r="DZ218" s="89">
        <f t="shared" ref="DZ218:EJ218" si="626">SUM(DZ8:DZ32)</f>
        <v>0</v>
      </c>
      <c r="EA218" s="89">
        <f t="shared" si="626"/>
        <v>0</v>
      </c>
      <c r="EB218" s="89">
        <f t="shared" si="626"/>
        <v>0</v>
      </c>
      <c r="EC218" s="89">
        <f t="shared" si="626"/>
        <v>0</v>
      </c>
      <c r="ED218" s="89">
        <f t="shared" si="626"/>
        <v>0</v>
      </c>
      <c r="EE218" s="89">
        <f t="shared" si="626"/>
        <v>0</v>
      </c>
      <c r="EF218" s="89">
        <f t="shared" si="626"/>
        <v>0</v>
      </c>
      <c r="EG218" s="89">
        <f t="shared" si="626"/>
        <v>0</v>
      </c>
      <c r="EH218" s="89">
        <f t="shared" si="626"/>
        <v>0</v>
      </c>
      <c r="EI218" s="89">
        <f t="shared" si="626"/>
        <v>0</v>
      </c>
      <c r="EJ218" s="89">
        <f t="shared" si="626"/>
        <v>0</v>
      </c>
      <c r="EL218" s="139" t="str">
        <f t="shared" ref="EL218:EL226" si="627">AO218</f>
        <v>DWDM</v>
      </c>
      <c r="EM218" s="89">
        <f t="shared" ref="EM218:EW218" si="628">SUM(EM8:EM32)</f>
        <v>1666884.7500000002</v>
      </c>
      <c r="EN218" s="89">
        <f t="shared" si="628"/>
        <v>1990904.4440000001</v>
      </c>
      <c r="EO218" s="89">
        <f t="shared" si="628"/>
        <v>0</v>
      </c>
      <c r="EP218" s="89">
        <f t="shared" si="628"/>
        <v>0</v>
      </c>
      <c r="EQ218" s="89">
        <f t="shared" si="628"/>
        <v>0</v>
      </c>
      <c r="ER218" s="89">
        <f t="shared" si="628"/>
        <v>0</v>
      </c>
      <c r="ES218" s="89">
        <f t="shared" si="628"/>
        <v>0</v>
      </c>
      <c r="ET218" s="89">
        <f t="shared" si="628"/>
        <v>0</v>
      </c>
      <c r="EU218" s="89">
        <f t="shared" si="628"/>
        <v>0</v>
      </c>
      <c r="EV218" s="89">
        <f t="shared" si="628"/>
        <v>0</v>
      </c>
      <c r="EW218" s="89">
        <f t="shared" si="628"/>
        <v>0</v>
      </c>
      <c r="EY218" s="139" t="str">
        <f t="shared" ref="EY218:EY226" si="629">B218</f>
        <v>DWDM</v>
      </c>
      <c r="EZ218" s="89">
        <f t="shared" ref="EZ218:FJ218" si="630">SUM(EZ8:EZ32)</f>
        <v>993031.8</v>
      </c>
      <c r="FA218" s="89">
        <f t="shared" si="630"/>
        <v>1278709.2000000002</v>
      </c>
      <c r="FB218" s="89">
        <f t="shared" si="630"/>
        <v>0</v>
      </c>
      <c r="FC218" s="89">
        <f t="shared" si="630"/>
        <v>0</v>
      </c>
      <c r="FD218" s="89">
        <f t="shared" si="630"/>
        <v>0</v>
      </c>
      <c r="FE218" s="89">
        <f t="shared" si="630"/>
        <v>0</v>
      </c>
      <c r="FF218" s="89">
        <f t="shared" si="630"/>
        <v>0</v>
      </c>
      <c r="FG218" s="89">
        <f t="shared" si="630"/>
        <v>0</v>
      </c>
      <c r="FH218" s="89">
        <f t="shared" si="630"/>
        <v>0</v>
      </c>
      <c r="FI218" s="89">
        <f t="shared" si="630"/>
        <v>0</v>
      </c>
      <c r="FJ218" s="89">
        <f t="shared" si="630"/>
        <v>0</v>
      </c>
      <c r="FL218" s="139" t="str">
        <f t="shared" ref="FL218:FL226" si="631">BB218</f>
        <v>DWDM</v>
      </c>
      <c r="FM218" s="61">
        <f t="shared" ref="FM218:FW218" si="632">SUM(FM8:FM32)</f>
        <v>3.5510233499999999</v>
      </c>
      <c r="FN218" s="61">
        <f t="shared" si="632"/>
        <v>4.0588720679999994</v>
      </c>
      <c r="FO218" s="61">
        <f t="shared" si="632"/>
        <v>0</v>
      </c>
      <c r="FP218" s="61">
        <f t="shared" si="632"/>
        <v>0</v>
      </c>
      <c r="FQ218" s="61">
        <f t="shared" si="632"/>
        <v>0</v>
      </c>
      <c r="FR218" s="61">
        <f t="shared" si="632"/>
        <v>0</v>
      </c>
      <c r="FS218" s="61">
        <f t="shared" si="632"/>
        <v>0</v>
      </c>
      <c r="FT218" s="61">
        <f t="shared" si="632"/>
        <v>0</v>
      </c>
      <c r="FU218" s="61">
        <f t="shared" si="632"/>
        <v>0</v>
      </c>
      <c r="FV218" s="61">
        <f t="shared" si="632"/>
        <v>0</v>
      </c>
      <c r="FW218" s="61">
        <f t="shared" si="632"/>
        <v>0</v>
      </c>
      <c r="FY218" s="139" t="str">
        <f t="shared" ref="FY218:FY226" si="633">BO218</f>
        <v>DWDM</v>
      </c>
      <c r="FZ218" s="61">
        <f t="shared" ref="FZ218:GJ218" si="634">SUM(FZ8:FZ32)</f>
        <v>0</v>
      </c>
      <c r="GA218" s="61">
        <f t="shared" si="634"/>
        <v>0</v>
      </c>
      <c r="GB218" s="61">
        <f t="shared" si="634"/>
        <v>0</v>
      </c>
      <c r="GC218" s="61">
        <f t="shared" si="634"/>
        <v>0</v>
      </c>
      <c r="GD218" s="61">
        <f t="shared" si="634"/>
        <v>0</v>
      </c>
      <c r="GE218" s="61">
        <f t="shared" si="634"/>
        <v>0</v>
      </c>
      <c r="GF218" s="61">
        <f t="shared" si="634"/>
        <v>0</v>
      </c>
      <c r="GG218" s="61">
        <f t="shared" si="634"/>
        <v>0</v>
      </c>
      <c r="GH218" s="61">
        <f t="shared" si="634"/>
        <v>0</v>
      </c>
      <c r="GI218" s="61">
        <f t="shared" si="634"/>
        <v>0</v>
      </c>
      <c r="GJ218" s="61">
        <f t="shared" si="634"/>
        <v>0</v>
      </c>
      <c r="GL218" s="139" t="str">
        <f t="shared" ref="GL218:GL226" si="635">FL218</f>
        <v>DWDM</v>
      </c>
      <c r="GM218" s="61">
        <f t="shared" ref="GM218:GW218" si="636">SUM(GM8:GM32)</f>
        <v>8.3344237499999991</v>
      </c>
      <c r="GN218" s="61">
        <f t="shared" si="636"/>
        <v>9.9545222199999994</v>
      </c>
      <c r="GO218" s="61">
        <f t="shared" si="636"/>
        <v>0</v>
      </c>
      <c r="GP218" s="61">
        <f t="shared" si="636"/>
        <v>0</v>
      </c>
      <c r="GQ218" s="61">
        <f t="shared" si="636"/>
        <v>0</v>
      </c>
      <c r="GR218" s="61">
        <f t="shared" si="636"/>
        <v>0</v>
      </c>
      <c r="GS218" s="61">
        <f t="shared" si="636"/>
        <v>0</v>
      </c>
      <c r="GT218" s="61">
        <f t="shared" si="636"/>
        <v>0</v>
      </c>
      <c r="GU218" s="61">
        <f t="shared" si="636"/>
        <v>0</v>
      </c>
      <c r="GV218" s="61">
        <f t="shared" si="636"/>
        <v>0</v>
      </c>
      <c r="GW218" s="61">
        <f t="shared" si="636"/>
        <v>0</v>
      </c>
      <c r="GY218" s="139" t="str">
        <f t="shared" ref="GY218:GY226" si="637">AO218</f>
        <v>DWDM</v>
      </c>
      <c r="GZ218" s="61">
        <f t="shared" ref="GZ218:HJ218" si="638">SUM(GZ8:GZ32)</f>
        <v>113.06276350909089</v>
      </c>
      <c r="HA218" s="61">
        <f t="shared" si="638"/>
        <v>147.2308107197463</v>
      </c>
      <c r="HB218" s="61">
        <f t="shared" si="638"/>
        <v>0</v>
      </c>
      <c r="HC218" s="61">
        <f t="shared" si="638"/>
        <v>0</v>
      </c>
      <c r="HD218" s="61">
        <f t="shared" si="638"/>
        <v>0</v>
      </c>
      <c r="HE218" s="61">
        <f t="shared" si="638"/>
        <v>0</v>
      </c>
      <c r="HF218" s="61">
        <f t="shared" si="638"/>
        <v>0</v>
      </c>
      <c r="HG218" s="61">
        <f t="shared" si="638"/>
        <v>0</v>
      </c>
      <c r="HH218" s="61">
        <f t="shared" si="638"/>
        <v>0</v>
      </c>
      <c r="HI218" s="61">
        <f t="shared" si="638"/>
        <v>0</v>
      </c>
      <c r="HJ218" s="61">
        <f t="shared" si="638"/>
        <v>0</v>
      </c>
      <c r="HL218" s="139" t="str">
        <f t="shared" si="561"/>
        <v>DWDM</v>
      </c>
      <c r="HM218" s="314">
        <f t="shared" si="562"/>
        <v>3</v>
      </c>
      <c r="HN218" s="314">
        <f t="shared" si="563"/>
        <v>2.9999999999999991</v>
      </c>
      <c r="HO218" s="314" t="str">
        <f t="shared" si="564"/>
        <v/>
      </c>
      <c r="HP218" s="314" t="str">
        <f t="shared" si="565"/>
        <v/>
      </c>
      <c r="HQ218" s="314" t="str">
        <f t="shared" si="566"/>
        <v/>
      </c>
      <c r="HR218" s="314" t="str">
        <f t="shared" si="567"/>
        <v/>
      </c>
      <c r="HS218" s="314" t="str">
        <f t="shared" si="568"/>
        <v/>
      </c>
      <c r="HT218" s="314" t="str">
        <f t="shared" si="569"/>
        <v/>
      </c>
      <c r="HU218" s="314" t="str">
        <f t="shared" si="570"/>
        <v/>
      </c>
      <c r="HV218" s="314" t="str">
        <f t="shared" si="571"/>
        <v/>
      </c>
      <c r="HW218" s="314" t="str">
        <f t="shared" si="572"/>
        <v/>
      </c>
      <c r="HY218" s="139" t="str">
        <f t="shared" si="573"/>
        <v>DWDM</v>
      </c>
      <c r="HZ218" s="314" t="str">
        <f t="shared" si="574"/>
        <v/>
      </c>
      <c r="IA218" s="314" t="str">
        <f t="shared" si="575"/>
        <v/>
      </c>
      <c r="IB218" s="314" t="str">
        <f t="shared" si="576"/>
        <v/>
      </c>
      <c r="IC218" s="314" t="str">
        <f t="shared" si="577"/>
        <v/>
      </c>
      <c r="ID218" s="314" t="str">
        <f t="shared" si="578"/>
        <v/>
      </c>
      <c r="IE218" s="314" t="str">
        <f t="shared" si="579"/>
        <v/>
      </c>
      <c r="IF218" s="314" t="str">
        <f t="shared" si="580"/>
        <v/>
      </c>
      <c r="IG218" s="314" t="str">
        <f t="shared" si="581"/>
        <v/>
      </c>
      <c r="IH218" s="314" t="str">
        <f t="shared" si="582"/>
        <v/>
      </c>
      <c r="II218" s="314" t="str">
        <f t="shared" si="583"/>
        <v/>
      </c>
      <c r="IJ218" s="314" t="str">
        <f t="shared" si="584"/>
        <v/>
      </c>
      <c r="IL218" s="139" t="str">
        <f t="shared" si="585"/>
        <v>DWDM</v>
      </c>
      <c r="IM218" s="314">
        <f t="shared" si="586"/>
        <v>4.9999999999999991</v>
      </c>
      <c r="IN218" s="314">
        <f t="shared" si="587"/>
        <v>4.9999999999999991</v>
      </c>
      <c r="IO218" s="314" t="str">
        <f t="shared" si="588"/>
        <v/>
      </c>
      <c r="IP218" s="314" t="str">
        <f t="shared" si="589"/>
        <v/>
      </c>
      <c r="IQ218" s="314" t="str">
        <f t="shared" si="590"/>
        <v/>
      </c>
      <c r="IR218" s="314" t="str">
        <f t="shared" si="591"/>
        <v/>
      </c>
      <c r="IS218" s="314" t="str">
        <f t="shared" si="592"/>
        <v/>
      </c>
      <c r="IT218" s="314" t="str">
        <f t="shared" si="593"/>
        <v/>
      </c>
      <c r="IU218" s="314" t="str">
        <f t="shared" si="594"/>
        <v/>
      </c>
      <c r="IV218" s="314" t="str">
        <f t="shared" si="595"/>
        <v/>
      </c>
      <c r="IW218" s="314" t="str">
        <f t="shared" si="596"/>
        <v/>
      </c>
      <c r="IY218" s="139" t="str">
        <f t="shared" si="486"/>
        <v>DWDM</v>
      </c>
      <c r="IZ218" s="314">
        <f t="shared" si="597"/>
        <v>113.85613583481503</v>
      </c>
      <c r="JA218" s="314">
        <f t="shared" si="598"/>
        <v>115.1401825526447</v>
      </c>
      <c r="JB218" s="314" t="str">
        <f t="shared" si="599"/>
        <v/>
      </c>
      <c r="JC218" s="314" t="str">
        <f t="shared" si="600"/>
        <v/>
      </c>
      <c r="JD218" s="314" t="str">
        <f t="shared" si="601"/>
        <v/>
      </c>
      <c r="JE218" s="314" t="str">
        <f t="shared" si="602"/>
        <v/>
      </c>
      <c r="JF218" s="314" t="str">
        <f t="shared" si="603"/>
        <v/>
      </c>
      <c r="JG218" s="314" t="str">
        <f t="shared" si="604"/>
        <v/>
      </c>
      <c r="JH218" s="314" t="str">
        <f t="shared" si="605"/>
        <v/>
      </c>
      <c r="JI218" s="314" t="str">
        <f t="shared" si="606"/>
        <v/>
      </c>
      <c r="JJ218" s="314" t="str">
        <f t="shared" si="607"/>
        <v/>
      </c>
    </row>
    <row r="219" spans="1:270">
      <c r="A219" s="220" t="s">
        <v>120</v>
      </c>
      <c r="B219" s="139" t="str">
        <f>A96</f>
        <v>Ethernet</v>
      </c>
      <c r="C219" s="89">
        <f t="shared" ref="C219:M219" si="639">SUM(C33:C113)</f>
        <v>16595284.4</v>
      </c>
      <c r="D219" s="89">
        <f t="shared" si="639"/>
        <v>14086500.65</v>
      </c>
      <c r="E219" s="89">
        <f t="shared" si="639"/>
        <v>0</v>
      </c>
      <c r="F219" s="89">
        <f t="shared" si="639"/>
        <v>0</v>
      </c>
      <c r="G219" s="89">
        <f t="shared" si="639"/>
        <v>0</v>
      </c>
      <c r="H219" s="89">
        <f t="shared" si="639"/>
        <v>0</v>
      </c>
      <c r="I219" s="89">
        <f t="shared" si="639"/>
        <v>0</v>
      </c>
      <c r="J219" s="89">
        <f t="shared" si="639"/>
        <v>0</v>
      </c>
      <c r="K219" s="89">
        <f t="shared" si="639"/>
        <v>0</v>
      </c>
      <c r="L219" s="89">
        <f t="shared" si="639"/>
        <v>0</v>
      </c>
      <c r="M219" s="89">
        <f t="shared" si="639"/>
        <v>0</v>
      </c>
      <c r="O219" s="139" t="str">
        <f t="shared" si="487"/>
        <v>Ethernet</v>
      </c>
      <c r="P219" s="89">
        <f t="shared" ref="P219:Z219" si="640">SUM(P33:P113)</f>
        <v>4896231.9681232497</v>
      </c>
      <c r="Q219" s="89">
        <f t="shared" si="640"/>
        <v>5540051.3763736272</v>
      </c>
      <c r="R219" s="89">
        <f t="shared" si="640"/>
        <v>0</v>
      </c>
      <c r="S219" s="89">
        <f t="shared" si="640"/>
        <v>0</v>
      </c>
      <c r="T219" s="89">
        <f t="shared" si="640"/>
        <v>0</v>
      </c>
      <c r="U219" s="89">
        <f t="shared" si="640"/>
        <v>0</v>
      </c>
      <c r="V219" s="89">
        <f t="shared" si="640"/>
        <v>0</v>
      </c>
      <c r="W219" s="89">
        <f t="shared" si="640"/>
        <v>0</v>
      </c>
      <c r="X219" s="89">
        <f t="shared" si="640"/>
        <v>0</v>
      </c>
      <c r="Y219" s="89">
        <f t="shared" si="640"/>
        <v>0</v>
      </c>
      <c r="Z219" s="89">
        <f t="shared" si="640"/>
        <v>0</v>
      </c>
      <c r="AB219" s="139" t="str">
        <f t="shared" si="616"/>
        <v>Ethernet</v>
      </c>
      <c r="AC219" s="89">
        <f t="shared" ref="AC219:AM219" si="641">SUM(AC33:AC113)</f>
        <v>1143931.4685714284</v>
      </c>
      <c r="AD219" s="89">
        <f t="shared" si="641"/>
        <v>2057316.6</v>
      </c>
      <c r="AE219" s="89">
        <f t="shared" si="641"/>
        <v>0</v>
      </c>
      <c r="AF219" s="89">
        <f t="shared" si="641"/>
        <v>0</v>
      </c>
      <c r="AG219" s="89">
        <f t="shared" si="641"/>
        <v>0</v>
      </c>
      <c r="AH219" s="89">
        <f t="shared" si="641"/>
        <v>0</v>
      </c>
      <c r="AI219" s="89">
        <f t="shared" si="641"/>
        <v>0</v>
      </c>
      <c r="AJ219" s="89">
        <f t="shared" si="641"/>
        <v>0</v>
      </c>
      <c r="AK219" s="89">
        <f t="shared" si="641"/>
        <v>0</v>
      </c>
      <c r="AL219" s="89">
        <f t="shared" si="641"/>
        <v>0</v>
      </c>
      <c r="AM219" s="89">
        <f t="shared" si="641"/>
        <v>0</v>
      </c>
      <c r="AO219" s="139" t="str">
        <f t="shared" si="489"/>
        <v>Ethernet</v>
      </c>
      <c r="AP219" s="89">
        <f t="shared" ref="AP219:AZ219" si="642">SUM(AP33:AP113)</f>
        <v>19268368</v>
      </c>
      <c r="AQ219" s="89">
        <f t="shared" si="642"/>
        <v>16832931</v>
      </c>
      <c r="AR219" s="89">
        <f t="shared" si="642"/>
        <v>0</v>
      </c>
      <c r="AS219" s="89">
        <f t="shared" si="642"/>
        <v>0</v>
      </c>
      <c r="AT219" s="89">
        <f t="shared" si="642"/>
        <v>0</v>
      </c>
      <c r="AU219" s="89">
        <f t="shared" si="642"/>
        <v>0</v>
      </c>
      <c r="AV219" s="89">
        <f t="shared" si="642"/>
        <v>0</v>
      </c>
      <c r="AW219" s="89">
        <f t="shared" si="642"/>
        <v>0</v>
      </c>
      <c r="AX219" s="89">
        <f t="shared" si="642"/>
        <v>0</v>
      </c>
      <c r="AY219" s="89">
        <f t="shared" si="642"/>
        <v>0</v>
      </c>
      <c r="AZ219" s="89">
        <f t="shared" si="642"/>
        <v>0</v>
      </c>
      <c r="BB219" s="139" t="str">
        <f t="shared" si="619"/>
        <v>Ethernet</v>
      </c>
      <c r="BC219" s="89">
        <f t="shared" ref="BC219:BM219" si="643">SUM(BC33:BC113)</f>
        <v>4156494.5</v>
      </c>
      <c r="BD219" s="89">
        <f t="shared" si="643"/>
        <v>3691506.8911414724</v>
      </c>
      <c r="BE219" s="89">
        <f t="shared" si="643"/>
        <v>0</v>
      </c>
      <c r="BF219" s="89">
        <f t="shared" si="643"/>
        <v>0</v>
      </c>
      <c r="BG219" s="89">
        <f t="shared" si="643"/>
        <v>0</v>
      </c>
      <c r="BH219" s="89">
        <f t="shared" si="643"/>
        <v>0</v>
      </c>
      <c r="BI219" s="89">
        <f t="shared" si="643"/>
        <v>0</v>
      </c>
      <c r="BJ219" s="89">
        <f t="shared" si="643"/>
        <v>0</v>
      </c>
      <c r="BK219" s="89">
        <f t="shared" si="643"/>
        <v>0</v>
      </c>
      <c r="BL219" s="89">
        <f t="shared" si="643"/>
        <v>0</v>
      </c>
      <c r="BM219" s="89">
        <f t="shared" si="643"/>
        <v>0</v>
      </c>
      <c r="BO219" s="139" t="str">
        <f t="shared" si="491"/>
        <v>Ethernet</v>
      </c>
      <c r="BP219" s="89">
        <f t="shared" ref="BP219:BZ219" si="644">SUM(BP33:BP113)</f>
        <v>0</v>
      </c>
      <c r="BQ219" s="89">
        <f t="shared" si="644"/>
        <v>0</v>
      </c>
      <c r="BR219" s="89">
        <f t="shared" si="644"/>
        <v>0</v>
      </c>
      <c r="BS219" s="89">
        <f t="shared" si="644"/>
        <v>0</v>
      </c>
      <c r="BT219" s="89">
        <f t="shared" si="644"/>
        <v>0</v>
      </c>
      <c r="BU219" s="89">
        <f t="shared" si="644"/>
        <v>0</v>
      </c>
      <c r="BV219" s="89">
        <f t="shared" si="644"/>
        <v>0</v>
      </c>
      <c r="BW219" s="89">
        <f t="shared" si="644"/>
        <v>0</v>
      </c>
      <c r="BX219" s="89">
        <f t="shared" si="644"/>
        <v>0</v>
      </c>
      <c r="BY219" s="89">
        <f t="shared" si="644"/>
        <v>0</v>
      </c>
      <c r="BZ219" s="89">
        <f t="shared" si="644"/>
        <v>0</v>
      </c>
      <c r="CB219" s="139" t="str">
        <f t="shared" si="492"/>
        <v>Ethernet</v>
      </c>
      <c r="CC219" s="89">
        <f t="shared" ref="CC219:CM219" si="645">SUM(CC33:CC113)</f>
        <v>0</v>
      </c>
      <c r="CD219" s="89">
        <f t="shared" si="645"/>
        <v>0</v>
      </c>
      <c r="CE219" s="89">
        <f t="shared" si="645"/>
        <v>0</v>
      </c>
      <c r="CF219" s="89">
        <f t="shared" si="645"/>
        <v>0</v>
      </c>
      <c r="CG219" s="89">
        <f t="shared" si="645"/>
        <v>0</v>
      </c>
      <c r="CH219" s="89">
        <f t="shared" si="645"/>
        <v>0</v>
      </c>
      <c r="CI219" s="89">
        <f t="shared" si="645"/>
        <v>0</v>
      </c>
      <c r="CJ219" s="89">
        <f t="shared" si="645"/>
        <v>0</v>
      </c>
      <c r="CK219" s="89">
        <f t="shared" si="645"/>
        <v>0</v>
      </c>
      <c r="CL219" s="89">
        <f t="shared" si="645"/>
        <v>0</v>
      </c>
      <c r="CM219" s="89">
        <f t="shared" si="645"/>
        <v>0</v>
      </c>
      <c r="DL219" s="139" t="str">
        <f t="shared" si="623"/>
        <v>Ethernet</v>
      </c>
      <c r="DM219" s="89">
        <f t="shared" ref="DM219:DW219" si="646">SUM(DM33:DM113)</f>
        <v>23779229.305266105</v>
      </c>
      <c r="DN219" s="89">
        <f t="shared" si="646"/>
        <v>23739363.626373626</v>
      </c>
      <c r="DO219" s="89">
        <f t="shared" si="646"/>
        <v>0</v>
      </c>
      <c r="DP219" s="89">
        <f t="shared" si="646"/>
        <v>0</v>
      </c>
      <c r="DQ219" s="89">
        <f t="shared" si="646"/>
        <v>0</v>
      </c>
      <c r="DR219" s="89">
        <f t="shared" si="646"/>
        <v>0</v>
      </c>
      <c r="DS219" s="89">
        <f t="shared" si="646"/>
        <v>0</v>
      </c>
      <c r="DT219" s="89">
        <f t="shared" si="646"/>
        <v>0</v>
      </c>
      <c r="DU219" s="89">
        <f t="shared" si="646"/>
        <v>0</v>
      </c>
      <c r="DV219" s="89">
        <f t="shared" si="646"/>
        <v>0</v>
      </c>
      <c r="DW219" s="89">
        <f t="shared" si="646"/>
        <v>0</v>
      </c>
      <c r="DY219" s="139" t="str">
        <f t="shared" si="625"/>
        <v>Ethernet</v>
      </c>
      <c r="DZ219" s="89">
        <f t="shared" ref="DZ219:EJ219" si="647">SUM(DZ33:DZ113)</f>
        <v>46849725</v>
      </c>
      <c r="EA219" s="89">
        <f t="shared" si="647"/>
        <v>41048875.782282941</v>
      </c>
      <c r="EB219" s="89">
        <f t="shared" si="647"/>
        <v>0</v>
      </c>
      <c r="EC219" s="89">
        <f t="shared" si="647"/>
        <v>0</v>
      </c>
      <c r="ED219" s="89">
        <f t="shared" si="647"/>
        <v>0</v>
      </c>
      <c r="EE219" s="89">
        <f t="shared" si="647"/>
        <v>0</v>
      </c>
      <c r="EF219" s="89">
        <f t="shared" si="647"/>
        <v>0</v>
      </c>
      <c r="EG219" s="89">
        <f t="shared" si="647"/>
        <v>0</v>
      </c>
      <c r="EH219" s="89">
        <f t="shared" si="647"/>
        <v>0</v>
      </c>
      <c r="EI219" s="89">
        <f t="shared" si="647"/>
        <v>0</v>
      </c>
      <c r="EJ219" s="89">
        <f t="shared" si="647"/>
        <v>0</v>
      </c>
      <c r="EL219" s="139" t="str">
        <f t="shared" si="627"/>
        <v>Ethernet</v>
      </c>
      <c r="EM219" s="89">
        <f t="shared" ref="EM219:EW219" si="648">SUM(EM33:EM113)</f>
        <v>21491366.368123252</v>
      </c>
      <c r="EN219" s="89">
        <f t="shared" si="648"/>
        <v>19624730.426373623</v>
      </c>
      <c r="EO219" s="89">
        <f t="shared" si="648"/>
        <v>0</v>
      </c>
      <c r="EP219" s="89">
        <f t="shared" si="648"/>
        <v>0</v>
      </c>
      <c r="EQ219" s="89">
        <f t="shared" si="648"/>
        <v>0</v>
      </c>
      <c r="ER219" s="89">
        <f t="shared" si="648"/>
        <v>0</v>
      </c>
      <c r="ES219" s="89">
        <f t="shared" si="648"/>
        <v>0</v>
      </c>
      <c r="ET219" s="89">
        <f t="shared" si="648"/>
        <v>0</v>
      </c>
      <c r="EU219" s="89">
        <f t="shared" si="648"/>
        <v>0</v>
      </c>
      <c r="EV219" s="89">
        <f t="shared" si="648"/>
        <v>0</v>
      </c>
      <c r="EW219" s="89">
        <f t="shared" si="648"/>
        <v>0</v>
      </c>
      <c r="EY219" s="139" t="str">
        <f t="shared" si="629"/>
        <v>Ethernet</v>
      </c>
      <c r="EZ219" s="89">
        <f t="shared" ref="EZ219:FJ219" si="649">SUM(EZ33:EZ113)</f>
        <v>46060160.33669468</v>
      </c>
      <c r="FA219" s="89">
        <f t="shared" si="649"/>
        <v>42206484.917515099</v>
      </c>
      <c r="FB219" s="89">
        <f t="shared" si="649"/>
        <v>0</v>
      </c>
      <c r="FC219" s="89">
        <f t="shared" si="649"/>
        <v>0</v>
      </c>
      <c r="FD219" s="89">
        <f t="shared" si="649"/>
        <v>0</v>
      </c>
      <c r="FE219" s="89">
        <f t="shared" si="649"/>
        <v>0</v>
      </c>
      <c r="FF219" s="89">
        <f t="shared" si="649"/>
        <v>0</v>
      </c>
      <c r="FG219" s="89">
        <f t="shared" si="649"/>
        <v>0</v>
      </c>
      <c r="FH219" s="89">
        <f t="shared" si="649"/>
        <v>0</v>
      </c>
      <c r="FI219" s="89">
        <f t="shared" si="649"/>
        <v>0</v>
      </c>
      <c r="FJ219" s="89">
        <f t="shared" si="649"/>
        <v>0</v>
      </c>
      <c r="FL219" s="139" t="str">
        <f t="shared" si="631"/>
        <v>Ethernet</v>
      </c>
      <c r="FM219" s="61">
        <f t="shared" ref="FM219:FW219" si="650">SUM(FM33:FM113)</f>
        <v>71.337687915798313</v>
      </c>
      <c r="FN219" s="61">
        <f t="shared" si="650"/>
        <v>71.218090879120894</v>
      </c>
      <c r="FO219" s="61">
        <f t="shared" si="650"/>
        <v>0</v>
      </c>
      <c r="FP219" s="61">
        <f t="shared" si="650"/>
        <v>0</v>
      </c>
      <c r="FQ219" s="61">
        <f t="shared" si="650"/>
        <v>0</v>
      </c>
      <c r="FR219" s="61">
        <f t="shared" si="650"/>
        <v>0</v>
      </c>
      <c r="FS219" s="61">
        <f t="shared" si="650"/>
        <v>0</v>
      </c>
      <c r="FT219" s="61">
        <f t="shared" si="650"/>
        <v>0</v>
      </c>
      <c r="FU219" s="61">
        <f t="shared" si="650"/>
        <v>0</v>
      </c>
      <c r="FV219" s="61">
        <f t="shared" si="650"/>
        <v>0</v>
      </c>
      <c r="FW219" s="61">
        <f t="shared" si="650"/>
        <v>0</v>
      </c>
      <c r="FY219" s="139" t="str">
        <f t="shared" si="633"/>
        <v>Ethernet</v>
      </c>
      <c r="FZ219" s="61">
        <f t="shared" ref="FZ219:GJ219" si="651">SUM(FZ33:FZ113)</f>
        <v>23.4248625</v>
      </c>
      <c r="GA219" s="61">
        <f t="shared" si="651"/>
        <v>20.524437891141474</v>
      </c>
      <c r="GB219" s="61">
        <f t="shared" si="651"/>
        <v>0</v>
      </c>
      <c r="GC219" s="61">
        <f t="shared" si="651"/>
        <v>0</v>
      </c>
      <c r="GD219" s="61">
        <f t="shared" si="651"/>
        <v>0</v>
      </c>
      <c r="GE219" s="61">
        <f t="shared" si="651"/>
        <v>0</v>
      </c>
      <c r="GF219" s="61">
        <f t="shared" si="651"/>
        <v>0</v>
      </c>
      <c r="GG219" s="61">
        <f t="shared" si="651"/>
        <v>0</v>
      </c>
      <c r="GH219" s="61">
        <f t="shared" si="651"/>
        <v>0</v>
      </c>
      <c r="GI219" s="61">
        <f t="shared" si="651"/>
        <v>0</v>
      </c>
      <c r="GJ219" s="61">
        <f t="shared" si="651"/>
        <v>0</v>
      </c>
      <c r="GL219" s="139" t="str">
        <f t="shared" si="635"/>
        <v>Ethernet</v>
      </c>
      <c r="GM219" s="61">
        <f t="shared" ref="GM219:GW219" si="652">SUM(GM33:GM113)</f>
        <v>107.45683184061625</v>
      </c>
      <c r="GN219" s="61">
        <f t="shared" si="652"/>
        <v>98.123652131868127</v>
      </c>
      <c r="GO219" s="61">
        <f t="shared" si="652"/>
        <v>0</v>
      </c>
      <c r="GP219" s="61">
        <f t="shared" si="652"/>
        <v>0</v>
      </c>
      <c r="GQ219" s="61">
        <f t="shared" si="652"/>
        <v>0</v>
      </c>
      <c r="GR219" s="61">
        <f t="shared" si="652"/>
        <v>0</v>
      </c>
      <c r="GS219" s="61">
        <f t="shared" si="652"/>
        <v>0</v>
      </c>
      <c r="GT219" s="61">
        <f t="shared" si="652"/>
        <v>0</v>
      </c>
      <c r="GU219" s="61">
        <f t="shared" si="652"/>
        <v>0</v>
      </c>
      <c r="GV219" s="61">
        <f t="shared" si="652"/>
        <v>0</v>
      </c>
      <c r="GW219" s="61">
        <f t="shared" si="652"/>
        <v>0</v>
      </c>
      <c r="GY219" s="139" t="str">
        <f t="shared" si="637"/>
        <v>Ethernet</v>
      </c>
      <c r="GZ219" s="61">
        <f t="shared" ref="GZ219:HJ219" si="653">SUM(GZ33:GZ113)</f>
        <v>254.0844395860147</v>
      </c>
      <c r="HA219" s="61">
        <f t="shared" si="653"/>
        <v>208.61565366535467</v>
      </c>
      <c r="HB219" s="61">
        <f t="shared" si="653"/>
        <v>0</v>
      </c>
      <c r="HC219" s="61">
        <f t="shared" si="653"/>
        <v>0</v>
      </c>
      <c r="HD219" s="61">
        <f t="shared" si="653"/>
        <v>0</v>
      </c>
      <c r="HE219" s="61">
        <f t="shared" si="653"/>
        <v>0</v>
      </c>
      <c r="HF219" s="61">
        <f t="shared" si="653"/>
        <v>0</v>
      </c>
      <c r="HG219" s="61">
        <f t="shared" si="653"/>
        <v>0</v>
      </c>
      <c r="HH219" s="61">
        <f t="shared" si="653"/>
        <v>0</v>
      </c>
      <c r="HI219" s="61">
        <f t="shared" si="653"/>
        <v>0</v>
      </c>
      <c r="HJ219" s="61">
        <f t="shared" si="653"/>
        <v>0</v>
      </c>
      <c r="HL219" s="139" t="str">
        <f t="shared" si="561"/>
        <v>Ethernet</v>
      </c>
      <c r="HM219" s="342">
        <f t="shared" si="562"/>
        <v>2.9999999999999996</v>
      </c>
      <c r="HN219" s="342">
        <f t="shared" si="563"/>
        <v>3.0000000000000004</v>
      </c>
      <c r="HO219" s="342" t="str">
        <f t="shared" si="564"/>
        <v/>
      </c>
      <c r="HP219" s="342" t="str">
        <f t="shared" si="565"/>
        <v/>
      </c>
      <c r="HQ219" s="342" t="str">
        <f t="shared" si="566"/>
        <v/>
      </c>
      <c r="HR219" s="342" t="str">
        <f t="shared" si="567"/>
        <v/>
      </c>
      <c r="HS219" s="342" t="str">
        <f t="shared" si="568"/>
        <v/>
      </c>
      <c r="HT219" s="342" t="str">
        <f t="shared" si="569"/>
        <v/>
      </c>
      <c r="HU219" s="342" t="str">
        <f t="shared" si="570"/>
        <v/>
      </c>
      <c r="HV219" s="342" t="str">
        <f t="shared" si="571"/>
        <v/>
      </c>
      <c r="HW219" s="342" t="str">
        <f t="shared" si="572"/>
        <v/>
      </c>
      <c r="HY219" s="139" t="str">
        <f t="shared" si="573"/>
        <v>Ethernet</v>
      </c>
      <c r="HZ219" s="314">
        <f t="shared" si="574"/>
        <v>0.5</v>
      </c>
      <c r="IA219" s="314">
        <f t="shared" si="575"/>
        <v>0.50000000000000011</v>
      </c>
      <c r="IB219" s="314" t="str">
        <f t="shared" si="576"/>
        <v/>
      </c>
      <c r="IC219" s="314" t="str">
        <f t="shared" si="577"/>
        <v/>
      </c>
      <c r="ID219" s="314" t="str">
        <f t="shared" si="578"/>
        <v/>
      </c>
      <c r="IE219" s="314" t="str">
        <f t="shared" si="579"/>
        <v/>
      </c>
      <c r="IF219" s="314" t="str">
        <f t="shared" si="580"/>
        <v/>
      </c>
      <c r="IG219" s="314" t="str">
        <f t="shared" si="581"/>
        <v/>
      </c>
      <c r="IH219" s="314" t="str">
        <f t="shared" si="582"/>
        <v/>
      </c>
      <c r="II219" s="314" t="str">
        <f t="shared" si="583"/>
        <v/>
      </c>
      <c r="IJ219" s="314" t="str">
        <f t="shared" si="584"/>
        <v/>
      </c>
      <c r="IL219" s="139" t="str">
        <f t="shared" si="585"/>
        <v>Ethernet</v>
      </c>
      <c r="IM219" s="314">
        <f t="shared" si="586"/>
        <v>4.9999999999999991</v>
      </c>
      <c r="IN219" s="314">
        <f t="shared" si="587"/>
        <v>5</v>
      </c>
      <c r="IO219" s="314" t="str">
        <f t="shared" si="588"/>
        <v/>
      </c>
      <c r="IP219" s="314" t="str">
        <f t="shared" si="589"/>
        <v/>
      </c>
      <c r="IQ219" s="314" t="str">
        <f t="shared" si="590"/>
        <v/>
      </c>
      <c r="IR219" s="314" t="str">
        <f t="shared" si="591"/>
        <v/>
      </c>
      <c r="IS219" s="314" t="str">
        <f t="shared" si="592"/>
        <v/>
      </c>
      <c r="IT219" s="314" t="str">
        <f t="shared" si="593"/>
        <v/>
      </c>
      <c r="IU219" s="314" t="str">
        <f t="shared" si="594"/>
        <v/>
      </c>
      <c r="IV219" s="314" t="str">
        <f t="shared" si="595"/>
        <v/>
      </c>
      <c r="IW219" s="314" t="str">
        <f t="shared" si="596"/>
        <v/>
      </c>
      <c r="IY219" s="139" t="str">
        <f t="shared" si="486"/>
        <v>Ethernet</v>
      </c>
      <c r="IZ219" s="314">
        <f t="shared" si="597"/>
        <v>5.5163602933356186</v>
      </c>
      <c r="JA219" s="314">
        <f t="shared" si="598"/>
        <v>4.9427393461705238</v>
      </c>
      <c r="JB219" s="314" t="str">
        <f t="shared" si="599"/>
        <v/>
      </c>
      <c r="JC219" s="314" t="str">
        <f t="shared" si="600"/>
        <v/>
      </c>
      <c r="JD219" s="314" t="str">
        <f t="shared" si="601"/>
        <v/>
      </c>
      <c r="JE219" s="314" t="str">
        <f t="shared" si="602"/>
        <v/>
      </c>
      <c r="JF219" s="314" t="str">
        <f t="shared" si="603"/>
        <v/>
      </c>
      <c r="JG219" s="314" t="str">
        <f t="shared" si="604"/>
        <v/>
      </c>
      <c r="JH219" s="314" t="str">
        <f t="shared" si="605"/>
        <v/>
      </c>
      <c r="JI219" s="314" t="str">
        <f t="shared" si="606"/>
        <v/>
      </c>
      <c r="JJ219" s="314" t="str">
        <f t="shared" si="607"/>
        <v/>
      </c>
    </row>
    <row r="220" spans="1:270">
      <c r="A220" s="220" t="s">
        <v>120</v>
      </c>
      <c r="B220" s="139" t="str">
        <f>A116</f>
        <v>FibreChannel</v>
      </c>
      <c r="C220" s="89">
        <f t="shared" ref="C220:M220" si="654">SUM(C114:C123)</f>
        <v>273361</v>
      </c>
      <c r="D220" s="89">
        <f t="shared" si="654"/>
        <v>209772.6</v>
      </c>
      <c r="E220" s="89">
        <f t="shared" si="654"/>
        <v>0</v>
      </c>
      <c r="F220" s="89">
        <f t="shared" si="654"/>
        <v>0</v>
      </c>
      <c r="G220" s="89">
        <f t="shared" si="654"/>
        <v>0</v>
      </c>
      <c r="H220" s="89">
        <f t="shared" si="654"/>
        <v>0</v>
      </c>
      <c r="I220" s="89">
        <f t="shared" si="654"/>
        <v>0</v>
      </c>
      <c r="J220" s="89">
        <f t="shared" si="654"/>
        <v>0</v>
      </c>
      <c r="K220" s="89">
        <f t="shared" si="654"/>
        <v>0</v>
      </c>
      <c r="L220" s="89">
        <f t="shared" si="654"/>
        <v>0</v>
      </c>
      <c r="M220" s="89">
        <f t="shared" si="654"/>
        <v>0</v>
      </c>
      <c r="O220" s="139" t="str">
        <f t="shared" si="487"/>
        <v>FibreChannel</v>
      </c>
      <c r="P220" s="89">
        <f t="shared" ref="P220:Z220" si="655">SUM(P114:P123)</f>
        <v>31799</v>
      </c>
      <c r="Q220" s="89">
        <f t="shared" si="655"/>
        <v>96679.502625868743</v>
      </c>
      <c r="R220" s="89">
        <f t="shared" si="655"/>
        <v>0</v>
      </c>
      <c r="S220" s="89">
        <f t="shared" si="655"/>
        <v>0</v>
      </c>
      <c r="T220" s="89">
        <f t="shared" si="655"/>
        <v>0</v>
      </c>
      <c r="U220" s="89">
        <f t="shared" si="655"/>
        <v>0</v>
      </c>
      <c r="V220" s="89">
        <f t="shared" si="655"/>
        <v>0</v>
      </c>
      <c r="W220" s="89">
        <f t="shared" si="655"/>
        <v>0</v>
      </c>
      <c r="X220" s="89">
        <f t="shared" si="655"/>
        <v>0</v>
      </c>
      <c r="Y220" s="89">
        <f t="shared" si="655"/>
        <v>0</v>
      </c>
      <c r="Z220" s="89">
        <f t="shared" si="655"/>
        <v>0</v>
      </c>
      <c r="AB220" s="139" t="str">
        <f t="shared" si="616"/>
        <v>FibreChannel</v>
      </c>
      <c r="AC220" s="89">
        <f t="shared" ref="AC220:AM220" si="656">SUM(AC114:AC123)</f>
        <v>0</v>
      </c>
      <c r="AD220" s="89">
        <f t="shared" si="656"/>
        <v>0</v>
      </c>
      <c r="AE220" s="89">
        <f t="shared" si="656"/>
        <v>0</v>
      </c>
      <c r="AF220" s="89">
        <f t="shared" si="656"/>
        <v>0</v>
      </c>
      <c r="AG220" s="89">
        <f t="shared" si="656"/>
        <v>0</v>
      </c>
      <c r="AH220" s="89">
        <f t="shared" si="656"/>
        <v>0</v>
      </c>
      <c r="AI220" s="89">
        <f t="shared" si="656"/>
        <v>0</v>
      </c>
      <c r="AJ220" s="89">
        <f t="shared" si="656"/>
        <v>0</v>
      </c>
      <c r="AK220" s="89">
        <f t="shared" si="656"/>
        <v>0</v>
      </c>
      <c r="AL220" s="89">
        <f t="shared" si="656"/>
        <v>0</v>
      </c>
      <c r="AM220" s="89">
        <f t="shared" si="656"/>
        <v>0</v>
      </c>
      <c r="AO220" s="139" t="str">
        <f t="shared" si="489"/>
        <v>FibreChannel</v>
      </c>
      <c r="AP220" s="89">
        <f t="shared" ref="AP220:AZ220" si="657">SUM(AP114:AP123)</f>
        <v>7534010</v>
      </c>
      <c r="AQ220" s="89">
        <f t="shared" si="657"/>
        <v>7381282.45526841</v>
      </c>
      <c r="AR220" s="89">
        <f t="shared" si="657"/>
        <v>0</v>
      </c>
      <c r="AS220" s="89">
        <f t="shared" si="657"/>
        <v>0</v>
      </c>
      <c r="AT220" s="89">
        <f t="shared" si="657"/>
        <v>0</v>
      </c>
      <c r="AU220" s="89">
        <f t="shared" si="657"/>
        <v>0</v>
      </c>
      <c r="AV220" s="89">
        <f t="shared" si="657"/>
        <v>0</v>
      </c>
      <c r="AW220" s="89">
        <f t="shared" si="657"/>
        <v>0</v>
      </c>
      <c r="AX220" s="89">
        <f t="shared" si="657"/>
        <v>0</v>
      </c>
      <c r="AY220" s="89">
        <f t="shared" si="657"/>
        <v>0</v>
      </c>
      <c r="AZ220" s="89">
        <f t="shared" si="657"/>
        <v>0</v>
      </c>
      <c r="BB220" s="139" t="str">
        <f t="shared" si="619"/>
        <v>FibreChannel</v>
      </c>
      <c r="BC220" s="89">
        <f t="shared" ref="BC220:BM220" si="658">SUM(BC114:BC123)</f>
        <v>0</v>
      </c>
      <c r="BD220" s="89">
        <f t="shared" si="658"/>
        <v>0</v>
      </c>
      <c r="BE220" s="89">
        <f t="shared" si="658"/>
        <v>0</v>
      </c>
      <c r="BF220" s="89">
        <f t="shared" si="658"/>
        <v>0</v>
      </c>
      <c r="BG220" s="89">
        <f t="shared" si="658"/>
        <v>0</v>
      </c>
      <c r="BH220" s="89">
        <f t="shared" si="658"/>
        <v>0</v>
      </c>
      <c r="BI220" s="89">
        <f t="shared" si="658"/>
        <v>0</v>
      </c>
      <c r="BJ220" s="89">
        <f t="shared" si="658"/>
        <v>0</v>
      </c>
      <c r="BK220" s="89">
        <f t="shared" si="658"/>
        <v>0</v>
      </c>
      <c r="BL220" s="89">
        <f t="shared" si="658"/>
        <v>0</v>
      </c>
      <c r="BM220" s="89">
        <f t="shared" si="658"/>
        <v>0</v>
      </c>
      <c r="BO220" s="139" t="str">
        <f t="shared" si="491"/>
        <v>FibreChannel</v>
      </c>
      <c r="BP220" s="89">
        <f t="shared" ref="BP220:BZ220" si="659">SUM(BP114:BP123)</f>
        <v>0</v>
      </c>
      <c r="BQ220" s="89">
        <f t="shared" si="659"/>
        <v>0</v>
      </c>
      <c r="BR220" s="89">
        <f t="shared" si="659"/>
        <v>0</v>
      </c>
      <c r="BS220" s="89">
        <f t="shared" si="659"/>
        <v>0</v>
      </c>
      <c r="BT220" s="89">
        <f t="shared" si="659"/>
        <v>0</v>
      </c>
      <c r="BU220" s="89">
        <f t="shared" si="659"/>
        <v>0</v>
      </c>
      <c r="BV220" s="89">
        <f t="shared" si="659"/>
        <v>0</v>
      </c>
      <c r="BW220" s="89">
        <f t="shared" si="659"/>
        <v>0</v>
      </c>
      <c r="BX220" s="89">
        <f t="shared" si="659"/>
        <v>0</v>
      </c>
      <c r="BY220" s="89">
        <f t="shared" si="659"/>
        <v>0</v>
      </c>
      <c r="BZ220" s="89">
        <f t="shared" si="659"/>
        <v>0</v>
      </c>
      <c r="CB220" s="139" t="str">
        <f t="shared" si="492"/>
        <v>FibreChannel</v>
      </c>
      <c r="CC220" s="89">
        <f t="shared" ref="CC220:CM220" si="660">SUM(CC114:CC123)</f>
        <v>0</v>
      </c>
      <c r="CD220" s="89">
        <f t="shared" si="660"/>
        <v>0</v>
      </c>
      <c r="CE220" s="89">
        <f t="shared" si="660"/>
        <v>0</v>
      </c>
      <c r="CF220" s="89">
        <f t="shared" si="660"/>
        <v>0</v>
      </c>
      <c r="CG220" s="89">
        <f t="shared" si="660"/>
        <v>0</v>
      </c>
      <c r="CH220" s="89">
        <f t="shared" si="660"/>
        <v>0</v>
      </c>
      <c r="CI220" s="89">
        <f t="shared" si="660"/>
        <v>0</v>
      </c>
      <c r="CJ220" s="89">
        <f t="shared" si="660"/>
        <v>0</v>
      </c>
      <c r="CK220" s="89">
        <f t="shared" si="660"/>
        <v>0</v>
      </c>
      <c r="CL220" s="89">
        <f t="shared" si="660"/>
        <v>0</v>
      </c>
      <c r="CM220" s="89">
        <f t="shared" si="660"/>
        <v>0</v>
      </c>
      <c r="DL220" s="139" t="str">
        <f t="shared" si="623"/>
        <v>FibreChannel</v>
      </c>
      <c r="DM220" s="89">
        <f t="shared" ref="DM220:DW220" si="661">SUM(DM114:DM123)</f>
        <v>305160</v>
      </c>
      <c r="DN220" s="89">
        <f t="shared" si="661"/>
        <v>306452.10262586875</v>
      </c>
      <c r="DO220" s="89">
        <f t="shared" si="661"/>
        <v>0</v>
      </c>
      <c r="DP220" s="89">
        <f t="shared" si="661"/>
        <v>0</v>
      </c>
      <c r="DQ220" s="89">
        <f t="shared" si="661"/>
        <v>0</v>
      </c>
      <c r="DR220" s="89">
        <f t="shared" si="661"/>
        <v>0</v>
      </c>
      <c r="DS220" s="89">
        <f t="shared" si="661"/>
        <v>0</v>
      </c>
      <c r="DT220" s="89">
        <f t="shared" si="661"/>
        <v>0</v>
      </c>
      <c r="DU220" s="89">
        <f t="shared" si="661"/>
        <v>0</v>
      </c>
      <c r="DV220" s="89">
        <f t="shared" si="661"/>
        <v>0</v>
      </c>
      <c r="DW220" s="89">
        <f t="shared" si="661"/>
        <v>0</v>
      </c>
      <c r="DY220" s="139" t="str">
        <f t="shared" si="625"/>
        <v>FibreChannel</v>
      </c>
      <c r="DZ220" s="89">
        <f t="shared" ref="DZ220:EJ220" si="662">SUM(DZ114:DZ123)</f>
        <v>15068020</v>
      </c>
      <c r="EA220" s="89">
        <f t="shared" si="662"/>
        <v>14762564.91053682</v>
      </c>
      <c r="EB220" s="89">
        <f t="shared" si="662"/>
        <v>0</v>
      </c>
      <c r="EC220" s="89">
        <f t="shared" si="662"/>
        <v>0</v>
      </c>
      <c r="ED220" s="89">
        <f t="shared" si="662"/>
        <v>0</v>
      </c>
      <c r="EE220" s="89">
        <f t="shared" si="662"/>
        <v>0</v>
      </c>
      <c r="EF220" s="89">
        <f t="shared" si="662"/>
        <v>0</v>
      </c>
      <c r="EG220" s="89">
        <f t="shared" si="662"/>
        <v>0</v>
      </c>
      <c r="EH220" s="89">
        <f t="shared" si="662"/>
        <v>0</v>
      </c>
      <c r="EI220" s="89">
        <f t="shared" si="662"/>
        <v>0</v>
      </c>
      <c r="EJ220" s="89">
        <f t="shared" si="662"/>
        <v>0</v>
      </c>
      <c r="EL220" s="139" t="str">
        <f t="shared" si="627"/>
        <v>FibreChannel</v>
      </c>
      <c r="EM220" s="89">
        <f t="shared" ref="EM220:EW220" si="663">SUM(EM114:EM123)</f>
        <v>305160</v>
      </c>
      <c r="EN220" s="89">
        <f t="shared" si="663"/>
        <v>306452.10262586875</v>
      </c>
      <c r="EO220" s="89">
        <f t="shared" si="663"/>
        <v>0</v>
      </c>
      <c r="EP220" s="89">
        <f t="shared" si="663"/>
        <v>0</v>
      </c>
      <c r="EQ220" s="89">
        <f t="shared" si="663"/>
        <v>0</v>
      </c>
      <c r="ER220" s="89">
        <f t="shared" si="663"/>
        <v>0</v>
      </c>
      <c r="ES220" s="89">
        <f t="shared" si="663"/>
        <v>0</v>
      </c>
      <c r="ET220" s="89">
        <f t="shared" si="663"/>
        <v>0</v>
      </c>
      <c r="EU220" s="89">
        <f t="shared" si="663"/>
        <v>0</v>
      </c>
      <c r="EV220" s="89">
        <f t="shared" si="663"/>
        <v>0</v>
      </c>
      <c r="EW220" s="89">
        <f t="shared" si="663"/>
        <v>0</v>
      </c>
      <c r="EY220" s="139" t="str">
        <f t="shared" si="629"/>
        <v>FibreChannel</v>
      </c>
      <c r="EZ220" s="89">
        <f t="shared" ref="EZ220:FJ220" si="664">SUM(EZ114:EZ123)</f>
        <v>7839170</v>
      </c>
      <c r="FA220" s="89">
        <f t="shared" si="664"/>
        <v>7687734.5578942783</v>
      </c>
      <c r="FB220" s="89">
        <f t="shared" si="664"/>
        <v>0</v>
      </c>
      <c r="FC220" s="89">
        <f t="shared" si="664"/>
        <v>0</v>
      </c>
      <c r="FD220" s="89">
        <f t="shared" si="664"/>
        <v>0</v>
      </c>
      <c r="FE220" s="89">
        <f t="shared" si="664"/>
        <v>0</v>
      </c>
      <c r="FF220" s="89">
        <f t="shared" si="664"/>
        <v>0</v>
      </c>
      <c r="FG220" s="89">
        <f t="shared" si="664"/>
        <v>0</v>
      </c>
      <c r="FH220" s="89">
        <f t="shared" si="664"/>
        <v>0</v>
      </c>
      <c r="FI220" s="89">
        <f t="shared" si="664"/>
        <v>0</v>
      </c>
      <c r="FJ220" s="89">
        <f t="shared" si="664"/>
        <v>0</v>
      </c>
      <c r="FL220" s="139" t="str">
        <f t="shared" si="631"/>
        <v>FibreChannel</v>
      </c>
      <c r="FM220" s="61">
        <f t="shared" ref="FM220:FW220" si="665">SUM(FM114:FM123)</f>
        <v>0.91547999999999996</v>
      </c>
      <c r="FN220" s="61">
        <f t="shared" si="665"/>
        <v>0.91935630787760636</v>
      </c>
      <c r="FO220" s="61">
        <f t="shared" si="665"/>
        <v>0</v>
      </c>
      <c r="FP220" s="61">
        <f t="shared" si="665"/>
        <v>0</v>
      </c>
      <c r="FQ220" s="61">
        <f t="shared" si="665"/>
        <v>0</v>
      </c>
      <c r="FR220" s="61">
        <f t="shared" si="665"/>
        <v>0</v>
      </c>
      <c r="FS220" s="61">
        <f t="shared" si="665"/>
        <v>0</v>
      </c>
      <c r="FT220" s="61">
        <f t="shared" si="665"/>
        <v>0</v>
      </c>
      <c r="FU220" s="61">
        <f t="shared" si="665"/>
        <v>0</v>
      </c>
      <c r="FV220" s="61">
        <f t="shared" si="665"/>
        <v>0</v>
      </c>
      <c r="FW220" s="61">
        <f t="shared" si="665"/>
        <v>0</v>
      </c>
      <c r="FY220" s="139" t="str">
        <f t="shared" si="633"/>
        <v>FibreChannel</v>
      </c>
      <c r="FZ220" s="61">
        <f t="shared" ref="FZ220:GJ220" si="666">SUM(FZ114:FZ123)</f>
        <v>7.5340100000000003</v>
      </c>
      <c r="GA220" s="61">
        <f t="shared" si="666"/>
        <v>7.3812824552684102</v>
      </c>
      <c r="GB220" s="61">
        <f t="shared" si="666"/>
        <v>0</v>
      </c>
      <c r="GC220" s="61">
        <f t="shared" si="666"/>
        <v>0</v>
      </c>
      <c r="GD220" s="61">
        <f t="shared" si="666"/>
        <v>0</v>
      </c>
      <c r="GE220" s="61">
        <f t="shared" si="666"/>
        <v>0</v>
      </c>
      <c r="GF220" s="61">
        <f t="shared" si="666"/>
        <v>0</v>
      </c>
      <c r="GG220" s="61">
        <f t="shared" si="666"/>
        <v>0</v>
      </c>
      <c r="GH220" s="61">
        <f t="shared" si="666"/>
        <v>0</v>
      </c>
      <c r="GI220" s="61">
        <f t="shared" si="666"/>
        <v>0</v>
      </c>
      <c r="GJ220" s="61">
        <f t="shared" si="666"/>
        <v>0</v>
      </c>
      <c r="GL220" s="139" t="str">
        <f t="shared" si="635"/>
        <v>FibreChannel</v>
      </c>
      <c r="GM220" s="61">
        <f t="shared" ref="GM220:GW220" si="667">SUM(GM114:GM123)</f>
        <v>1.5258</v>
      </c>
      <c r="GN220" s="61">
        <f t="shared" si="667"/>
        <v>1.5322605131293436</v>
      </c>
      <c r="GO220" s="61">
        <f t="shared" si="667"/>
        <v>0</v>
      </c>
      <c r="GP220" s="61">
        <f t="shared" si="667"/>
        <v>0</v>
      </c>
      <c r="GQ220" s="61">
        <f t="shared" si="667"/>
        <v>0</v>
      </c>
      <c r="GR220" s="61">
        <f t="shared" si="667"/>
        <v>0</v>
      </c>
      <c r="GS220" s="61">
        <f t="shared" si="667"/>
        <v>0</v>
      </c>
      <c r="GT220" s="61">
        <f t="shared" si="667"/>
        <v>0</v>
      </c>
      <c r="GU220" s="61">
        <f t="shared" si="667"/>
        <v>0</v>
      </c>
      <c r="GV220" s="61">
        <f t="shared" si="667"/>
        <v>0</v>
      </c>
      <c r="GW220" s="61">
        <f t="shared" si="667"/>
        <v>0</v>
      </c>
      <c r="GY220" s="139" t="str">
        <f t="shared" si="637"/>
        <v>FibreChannel</v>
      </c>
      <c r="GZ220" s="61">
        <f t="shared" ref="GZ220:HJ220" si="668">SUM(GZ114:GZ123)</f>
        <v>16.381667000003436</v>
      </c>
      <c r="HA220" s="61">
        <f t="shared" si="668"/>
        <v>20.328446290209484</v>
      </c>
      <c r="HB220" s="61">
        <f t="shared" si="668"/>
        <v>0</v>
      </c>
      <c r="HC220" s="61">
        <f t="shared" si="668"/>
        <v>0</v>
      </c>
      <c r="HD220" s="61">
        <f t="shared" si="668"/>
        <v>0</v>
      </c>
      <c r="HE220" s="61">
        <f t="shared" si="668"/>
        <v>0</v>
      </c>
      <c r="HF220" s="61">
        <f t="shared" si="668"/>
        <v>0</v>
      </c>
      <c r="HG220" s="61">
        <f t="shared" si="668"/>
        <v>0</v>
      </c>
      <c r="HH220" s="61">
        <f t="shared" si="668"/>
        <v>0</v>
      </c>
      <c r="HI220" s="61">
        <f t="shared" si="668"/>
        <v>0</v>
      </c>
      <c r="HJ220" s="61">
        <f t="shared" si="668"/>
        <v>0</v>
      </c>
      <c r="HL220" s="139" t="str">
        <f t="shared" si="561"/>
        <v>FibreChannel</v>
      </c>
      <c r="HM220" s="342">
        <f t="shared" si="562"/>
        <v>3</v>
      </c>
      <c r="HN220" s="342">
        <f t="shared" si="563"/>
        <v>3.0000000000000004</v>
      </c>
      <c r="HO220" s="342" t="str">
        <f t="shared" si="564"/>
        <v/>
      </c>
      <c r="HP220" s="342" t="str">
        <f t="shared" si="565"/>
        <v/>
      </c>
      <c r="HQ220" s="342" t="str">
        <f t="shared" si="566"/>
        <v/>
      </c>
      <c r="HR220" s="342" t="str">
        <f t="shared" si="567"/>
        <v/>
      </c>
      <c r="HS220" s="342" t="str">
        <f t="shared" si="568"/>
        <v/>
      </c>
      <c r="HT220" s="342" t="str">
        <f t="shared" si="569"/>
        <v/>
      </c>
      <c r="HU220" s="342" t="str">
        <f t="shared" si="570"/>
        <v/>
      </c>
      <c r="HV220" s="342" t="str">
        <f t="shared" si="571"/>
        <v/>
      </c>
      <c r="HW220" s="342" t="str">
        <f t="shared" si="572"/>
        <v/>
      </c>
      <c r="HY220" s="139" t="str">
        <f t="shared" si="573"/>
        <v>FibreChannel</v>
      </c>
      <c r="HZ220" s="314">
        <f t="shared" si="574"/>
        <v>0.5</v>
      </c>
      <c r="IA220" s="314">
        <f t="shared" si="575"/>
        <v>0.5</v>
      </c>
      <c r="IB220" s="314" t="str">
        <f t="shared" si="576"/>
        <v/>
      </c>
      <c r="IC220" s="314" t="str">
        <f t="shared" si="577"/>
        <v/>
      </c>
      <c r="ID220" s="314" t="str">
        <f t="shared" si="578"/>
        <v/>
      </c>
      <c r="IE220" s="314" t="str">
        <f t="shared" si="579"/>
        <v/>
      </c>
      <c r="IF220" s="314" t="str">
        <f t="shared" si="580"/>
        <v/>
      </c>
      <c r="IG220" s="314" t="str">
        <f t="shared" si="581"/>
        <v/>
      </c>
      <c r="IH220" s="314" t="str">
        <f t="shared" si="582"/>
        <v/>
      </c>
      <c r="II220" s="314" t="str">
        <f t="shared" si="583"/>
        <v/>
      </c>
      <c r="IJ220" s="314" t="str">
        <f t="shared" si="584"/>
        <v/>
      </c>
      <c r="IL220" s="139" t="str">
        <f t="shared" si="585"/>
        <v>FibreChannel</v>
      </c>
      <c r="IM220" s="314">
        <f t="shared" si="586"/>
        <v>5</v>
      </c>
      <c r="IN220" s="314">
        <f t="shared" si="587"/>
        <v>5</v>
      </c>
      <c r="IO220" s="314" t="str">
        <f t="shared" si="588"/>
        <v/>
      </c>
      <c r="IP220" s="314" t="str">
        <f t="shared" si="589"/>
        <v/>
      </c>
      <c r="IQ220" s="314" t="str">
        <f t="shared" si="590"/>
        <v/>
      </c>
      <c r="IR220" s="314" t="str">
        <f t="shared" si="591"/>
        <v/>
      </c>
      <c r="IS220" s="314" t="str">
        <f t="shared" si="592"/>
        <v/>
      </c>
      <c r="IT220" s="314" t="str">
        <f t="shared" si="593"/>
        <v/>
      </c>
      <c r="IU220" s="314" t="str">
        <f t="shared" si="594"/>
        <v/>
      </c>
      <c r="IV220" s="314" t="str">
        <f t="shared" si="595"/>
        <v/>
      </c>
      <c r="IW220" s="314" t="str">
        <f t="shared" si="596"/>
        <v/>
      </c>
      <c r="IY220" s="139" t="str">
        <f t="shared" si="486"/>
        <v>FibreChannel</v>
      </c>
      <c r="IZ220" s="314">
        <f t="shared" si="597"/>
        <v>2.0897195749044144</v>
      </c>
      <c r="JA220" s="314">
        <f t="shared" si="598"/>
        <v>2.6442700560381445</v>
      </c>
      <c r="JB220" s="314" t="str">
        <f t="shared" si="599"/>
        <v/>
      </c>
      <c r="JC220" s="314" t="str">
        <f t="shared" si="600"/>
        <v/>
      </c>
      <c r="JD220" s="314" t="str">
        <f t="shared" si="601"/>
        <v/>
      </c>
      <c r="JE220" s="314" t="str">
        <f t="shared" si="602"/>
        <v/>
      </c>
      <c r="JF220" s="314" t="str">
        <f t="shared" si="603"/>
        <v/>
      </c>
      <c r="JG220" s="314" t="str">
        <f t="shared" si="604"/>
        <v/>
      </c>
      <c r="JH220" s="314" t="str">
        <f t="shared" si="605"/>
        <v/>
      </c>
      <c r="JI220" s="314" t="str">
        <f t="shared" si="606"/>
        <v/>
      </c>
      <c r="JJ220" s="314" t="str">
        <f t="shared" si="607"/>
        <v/>
      </c>
    </row>
    <row r="221" spans="1:270">
      <c r="A221" s="220" t="s">
        <v>120</v>
      </c>
      <c r="B221" s="139" t="str">
        <f>A128</f>
        <v>Fronthaul</v>
      </c>
      <c r="C221" s="89">
        <f t="shared" ref="C221:M221" si="669">SUM(C124:C152)</f>
        <v>12788476.620036192</v>
      </c>
      <c r="D221" s="89">
        <f t="shared" si="669"/>
        <v>27453619.745716959</v>
      </c>
      <c r="E221" s="89">
        <f t="shared" si="669"/>
        <v>0</v>
      </c>
      <c r="F221" s="89">
        <f t="shared" si="669"/>
        <v>0</v>
      </c>
      <c r="G221" s="89">
        <f t="shared" si="669"/>
        <v>0</v>
      </c>
      <c r="H221" s="89">
        <f t="shared" si="669"/>
        <v>0</v>
      </c>
      <c r="I221" s="89">
        <f t="shared" si="669"/>
        <v>0</v>
      </c>
      <c r="J221" s="89">
        <f t="shared" si="669"/>
        <v>0</v>
      </c>
      <c r="K221" s="89">
        <f t="shared" si="669"/>
        <v>0</v>
      </c>
      <c r="L221" s="89">
        <f t="shared" si="669"/>
        <v>0</v>
      </c>
      <c r="M221" s="89">
        <f t="shared" si="669"/>
        <v>0</v>
      </c>
      <c r="O221" s="139" t="str">
        <f t="shared" si="487"/>
        <v>Fronthaul</v>
      </c>
      <c r="P221" s="89">
        <f t="shared" ref="P221:Z221" si="670">SUM(P124:P152)</f>
        <v>80055</v>
      </c>
      <c r="Q221" s="89">
        <f t="shared" si="670"/>
        <v>1063613</v>
      </c>
      <c r="R221" s="89">
        <f t="shared" si="670"/>
        <v>0</v>
      </c>
      <c r="S221" s="89">
        <f t="shared" si="670"/>
        <v>0</v>
      </c>
      <c r="T221" s="89">
        <f t="shared" si="670"/>
        <v>0</v>
      </c>
      <c r="U221" s="89">
        <f t="shared" si="670"/>
        <v>0</v>
      </c>
      <c r="V221" s="89">
        <f t="shared" si="670"/>
        <v>0</v>
      </c>
      <c r="W221" s="89">
        <f t="shared" si="670"/>
        <v>0</v>
      </c>
      <c r="X221" s="89">
        <f t="shared" si="670"/>
        <v>0</v>
      </c>
      <c r="Y221" s="89">
        <f t="shared" si="670"/>
        <v>0</v>
      </c>
      <c r="Z221" s="89">
        <f t="shared" si="670"/>
        <v>0</v>
      </c>
      <c r="AB221" s="139" t="str">
        <f t="shared" si="616"/>
        <v>Fronthaul</v>
      </c>
      <c r="AC221" s="89">
        <f t="shared" ref="AC221:AM221" si="671">SUM(AC124:AC152)</f>
        <v>0</v>
      </c>
      <c r="AD221" s="89">
        <f t="shared" si="671"/>
        <v>0</v>
      </c>
      <c r="AE221" s="89">
        <f t="shared" si="671"/>
        <v>0</v>
      </c>
      <c r="AF221" s="89">
        <f t="shared" si="671"/>
        <v>0</v>
      </c>
      <c r="AG221" s="89">
        <f t="shared" si="671"/>
        <v>0</v>
      </c>
      <c r="AH221" s="89">
        <f t="shared" si="671"/>
        <v>0</v>
      </c>
      <c r="AI221" s="89">
        <f t="shared" si="671"/>
        <v>0</v>
      </c>
      <c r="AJ221" s="89">
        <f t="shared" si="671"/>
        <v>0</v>
      </c>
      <c r="AK221" s="89">
        <f t="shared" si="671"/>
        <v>0</v>
      </c>
      <c r="AL221" s="89">
        <f t="shared" si="671"/>
        <v>0</v>
      </c>
      <c r="AM221" s="89">
        <f t="shared" si="671"/>
        <v>0</v>
      </c>
      <c r="AO221" s="139" t="str">
        <f t="shared" si="489"/>
        <v>Fronthaul</v>
      </c>
      <c r="AP221" s="89">
        <f t="shared" ref="AP221:AZ221" si="672">SUM(AP124:AP152)</f>
        <v>3596137.4416260389</v>
      </c>
      <c r="AQ221" s="89">
        <f t="shared" si="672"/>
        <v>3819668.2208130197</v>
      </c>
      <c r="AR221" s="89">
        <f t="shared" si="672"/>
        <v>0</v>
      </c>
      <c r="AS221" s="89">
        <f t="shared" si="672"/>
        <v>0</v>
      </c>
      <c r="AT221" s="89">
        <f t="shared" si="672"/>
        <v>0</v>
      </c>
      <c r="AU221" s="89">
        <f t="shared" si="672"/>
        <v>0</v>
      </c>
      <c r="AV221" s="89">
        <f t="shared" si="672"/>
        <v>0</v>
      </c>
      <c r="AW221" s="89">
        <f t="shared" si="672"/>
        <v>0</v>
      </c>
      <c r="AX221" s="89">
        <f t="shared" si="672"/>
        <v>0</v>
      </c>
      <c r="AY221" s="89">
        <f t="shared" si="672"/>
        <v>0</v>
      </c>
      <c r="AZ221" s="89">
        <f t="shared" si="672"/>
        <v>0</v>
      </c>
      <c r="BB221" s="139" t="str">
        <f t="shared" si="619"/>
        <v>Fronthaul</v>
      </c>
      <c r="BC221" s="89">
        <f t="shared" ref="BC221:BM221" si="673">SUM(BC124:BC152)</f>
        <v>0</v>
      </c>
      <c r="BD221" s="89">
        <f t="shared" si="673"/>
        <v>0</v>
      </c>
      <c r="BE221" s="89">
        <f t="shared" si="673"/>
        <v>0</v>
      </c>
      <c r="BF221" s="89">
        <f t="shared" si="673"/>
        <v>0</v>
      </c>
      <c r="BG221" s="89">
        <f t="shared" si="673"/>
        <v>0</v>
      </c>
      <c r="BH221" s="89">
        <f t="shared" si="673"/>
        <v>0</v>
      </c>
      <c r="BI221" s="89">
        <f t="shared" si="673"/>
        <v>0</v>
      </c>
      <c r="BJ221" s="89">
        <f t="shared" si="673"/>
        <v>0</v>
      </c>
      <c r="BK221" s="89">
        <f t="shared" si="673"/>
        <v>0</v>
      </c>
      <c r="BL221" s="89">
        <f t="shared" si="673"/>
        <v>0</v>
      </c>
      <c r="BM221" s="89">
        <f t="shared" si="673"/>
        <v>0</v>
      </c>
      <c r="BO221" s="139" t="str">
        <f t="shared" si="491"/>
        <v>Fronthaul</v>
      </c>
      <c r="BP221" s="89">
        <f t="shared" ref="BP221:BZ221" si="674">SUM(BP124:BP152)</f>
        <v>0</v>
      </c>
      <c r="BQ221" s="89">
        <f t="shared" si="674"/>
        <v>0</v>
      </c>
      <c r="BR221" s="89">
        <f t="shared" si="674"/>
        <v>0</v>
      </c>
      <c r="BS221" s="89">
        <f t="shared" si="674"/>
        <v>0</v>
      </c>
      <c r="BT221" s="89">
        <f t="shared" si="674"/>
        <v>0</v>
      </c>
      <c r="BU221" s="89">
        <f t="shared" si="674"/>
        <v>0</v>
      </c>
      <c r="BV221" s="89">
        <f t="shared" si="674"/>
        <v>0</v>
      </c>
      <c r="BW221" s="89">
        <f t="shared" si="674"/>
        <v>0</v>
      </c>
      <c r="BX221" s="89">
        <f t="shared" si="674"/>
        <v>0</v>
      </c>
      <c r="BY221" s="89">
        <f t="shared" si="674"/>
        <v>0</v>
      </c>
      <c r="BZ221" s="89">
        <f t="shared" si="674"/>
        <v>0</v>
      </c>
      <c r="CB221" s="139" t="str">
        <f t="shared" si="492"/>
        <v>Fronthaul</v>
      </c>
      <c r="CC221" s="89">
        <f t="shared" ref="CC221:CM221" si="675">SUM(CC124:CC152)</f>
        <v>0</v>
      </c>
      <c r="CD221" s="89">
        <f t="shared" si="675"/>
        <v>0</v>
      </c>
      <c r="CE221" s="89">
        <f t="shared" si="675"/>
        <v>0</v>
      </c>
      <c r="CF221" s="89">
        <f t="shared" si="675"/>
        <v>0</v>
      </c>
      <c r="CG221" s="89">
        <f t="shared" si="675"/>
        <v>0</v>
      </c>
      <c r="CH221" s="89">
        <f t="shared" si="675"/>
        <v>0</v>
      </c>
      <c r="CI221" s="89">
        <f t="shared" si="675"/>
        <v>0</v>
      </c>
      <c r="CJ221" s="89">
        <f t="shared" si="675"/>
        <v>0</v>
      </c>
      <c r="CK221" s="89">
        <f t="shared" si="675"/>
        <v>0</v>
      </c>
      <c r="CL221" s="89">
        <f t="shared" si="675"/>
        <v>0</v>
      </c>
      <c r="CM221" s="89">
        <f t="shared" si="675"/>
        <v>0</v>
      </c>
      <c r="DL221" s="139" t="str">
        <f t="shared" si="623"/>
        <v>Fronthaul</v>
      </c>
      <c r="DM221" s="89">
        <f t="shared" ref="DM221:DW221" si="676">SUM(DM124:DM152)</f>
        <v>10528659.370036192</v>
      </c>
      <c r="DN221" s="89">
        <f t="shared" si="676"/>
        <v>21084310.56571696</v>
      </c>
      <c r="DO221" s="89">
        <f t="shared" si="676"/>
        <v>0</v>
      </c>
      <c r="DP221" s="89">
        <f t="shared" si="676"/>
        <v>0</v>
      </c>
      <c r="DQ221" s="89">
        <f t="shared" si="676"/>
        <v>0</v>
      </c>
      <c r="DR221" s="89">
        <f t="shared" si="676"/>
        <v>0</v>
      </c>
      <c r="DS221" s="89">
        <f t="shared" si="676"/>
        <v>0</v>
      </c>
      <c r="DT221" s="89">
        <f t="shared" si="676"/>
        <v>0</v>
      </c>
      <c r="DU221" s="89">
        <f t="shared" si="676"/>
        <v>0</v>
      </c>
      <c r="DV221" s="89">
        <f t="shared" si="676"/>
        <v>0</v>
      </c>
      <c r="DW221" s="89">
        <f t="shared" si="676"/>
        <v>0</v>
      </c>
      <c r="DY221" s="139" t="str">
        <f t="shared" si="625"/>
        <v>Fronthaul</v>
      </c>
      <c r="DZ221" s="89">
        <f t="shared" ref="DZ221:EJ221" si="677">SUM(DZ124:DZ152)</f>
        <v>6125042</v>
      </c>
      <c r="EA221" s="89">
        <f t="shared" si="677"/>
        <v>7095720</v>
      </c>
      <c r="EB221" s="89">
        <f t="shared" si="677"/>
        <v>0</v>
      </c>
      <c r="EC221" s="89">
        <f t="shared" si="677"/>
        <v>0</v>
      </c>
      <c r="ED221" s="89">
        <f t="shared" si="677"/>
        <v>0</v>
      </c>
      <c r="EE221" s="89">
        <f t="shared" si="677"/>
        <v>0</v>
      </c>
      <c r="EF221" s="89">
        <f t="shared" si="677"/>
        <v>0</v>
      </c>
      <c r="EG221" s="89">
        <f t="shared" si="677"/>
        <v>0</v>
      </c>
      <c r="EH221" s="89">
        <f t="shared" si="677"/>
        <v>0</v>
      </c>
      <c r="EI221" s="89">
        <f t="shared" si="677"/>
        <v>0</v>
      </c>
      <c r="EJ221" s="89">
        <f t="shared" si="677"/>
        <v>0</v>
      </c>
      <c r="EL221" s="139" t="str">
        <f t="shared" si="627"/>
        <v>Fronthaul</v>
      </c>
      <c r="EM221" s="89">
        <f t="shared" ref="EM221:EW221" si="678">SUM(EM124:EM152)</f>
        <v>10528659.370036192</v>
      </c>
      <c r="EN221" s="89">
        <f t="shared" si="678"/>
        <v>21084310.56571696</v>
      </c>
      <c r="EO221" s="89">
        <f t="shared" si="678"/>
        <v>0</v>
      </c>
      <c r="EP221" s="89">
        <f t="shared" si="678"/>
        <v>0</v>
      </c>
      <c r="EQ221" s="89">
        <f t="shared" si="678"/>
        <v>0</v>
      </c>
      <c r="ER221" s="89">
        <f t="shared" si="678"/>
        <v>0</v>
      </c>
      <c r="ES221" s="89">
        <f t="shared" si="678"/>
        <v>0</v>
      </c>
      <c r="ET221" s="89">
        <f t="shared" si="678"/>
        <v>0</v>
      </c>
      <c r="EU221" s="89">
        <f t="shared" si="678"/>
        <v>0</v>
      </c>
      <c r="EV221" s="89">
        <f t="shared" si="678"/>
        <v>0</v>
      </c>
      <c r="EW221" s="89">
        <f t="shared" si="678"/>
        <v>0</v>
      </c>
      <c r="EY221" s="139" t="str">
        <f t="shared" si="629"/>
        <v>Fronthaul</v>
      </c>
      <c r="EZ221" s="89">
        <f t="shared" ref="EZ221:FJ221" si="679">SUM(EZ124:EZ152)</f>
        <v>13591180.370036192</v>
      </c>
      <c r="FA221" s="89">
        <f t="shared" si="679"/>
        <v>24632170.56571696</v>
      </c>
      <c r="FB221" s="89">
        <f t="shared" si="679"/>
        <v>0</v>
      </c>
      <c r="FC221" s="89">
        <f t="shared" si="679"/>
        <v>0</v>
      </c>
      <c r="FD221" s="89">
        <f t="shared" si="679"/>
        <v>0</v>
      </c>
      <c r="FE221" s="89">
        <f t="shared" si="679"/>
        <v>0</v>
      </c>
      <c r="FF221" s="89">
        <f t="shared" si="679"/>
        <v>0</v>
      </c>
      <c r="FG221" s="89">
        <f t="shared" si="679"/>
        <v>0</v>
      </c>
      <c r="FH221" s="89">
        <f t="shared" si="679"/>
        <v>0</v>
      </c>
      <c r="FI221" s="89">
        <f t="shared" si="679"/>
        <v>0</v>
      </c>
      <c r="FJ221" s="89">
        <f t="shared" si="679"/>
        <v>0</v>
      </c>
      <c r="FL221" s="139" t="str">
        <f t="shared" si="631"/>
        <v>Fronthaul</v>
      </c>
      <c r="FM221" s="61">
        <f t="shared" ref="FM221:FW221" si="680">SUM(FM124:FM152)</f>
        <v>31.58597811010857</v>
      </c>
      <c r="FN221" s="61">
        <f t="shared" si="680"/>
        <v>63.252931697150885</v>
      </c>
      <c r="FO221" s="61">
        <f t="shared" si="680"/>
        <v>0</v>
      </c>
      <c r="FP221" s="61">
        <f t="shared" si="680"/>
        <v>0</v>
      </c>
      <c r="FQ221" s="61">
        <f t="shared" si="680"/>
        <v>0</v>
      </c>
      <c r="FR221" s="61">
        <f t="shared" si="680"/>
        <v>0</v>
      </c>
      <c r="FS221" s="61">
        <f t="shared" si="680"/>
        <v>0</v>
      </c>
      <c r="FT221" s="61">
        <f t="shared" si="680"/>
        <v>0</v>
      </c>
      <c r="FU221" s="61">
        <f t="shared" si="680"/>
        <v>0</v>
      </c>
      <c r="FV221" s="61">
        <f t="shared" si="680"/>
        <v>0</v>
      </c>
      <c r="FW221" s="61">
        <f t="shared" si="680"/>
        <v>0</v>
      </c>
      <c r="FY221" s="139" t="str">
        <f t="shared" si="633"/>
        <v>Fronthaul</v>
      </c>
      <c r="FZ221" s="61">
        <f t="shared" ref="FZ221:GJ221" si="681">SUM(FZ124:FZ152)</f>
        <v>3.0625210000000003</v>
      </c>
      <c r="GA221" s="61">
        <f t="shared" si="681"/>
        <v>3.54786</v>
      </c>
      <c r="GB221" s="61">
        <f t="shared" si="681"/>
        <v>0</v>
      </c>
      <c r="GC221" s="61">
        <f t="shared" si="681"/>
        <v>0</v>
      </c>
      <c r="GD221" s="61">
        <f t="shared" si="681"/>
        <v>0</v>
      </c>
      <c r="GE221" s="61">
        <f t="shared" si="681"/>
        <v>0</v>
      </c>
      <c r="GF221" s="61">
        <f t="shared" si="681"/>
        <v>0</v>
      </c>
      <c r="GG221" s="61">
        <f t="shared" si="681"/>
        <v>0</v>
      </c>
      <c r="GH221" s="61">
        <f t="shared" si="681"/>
        <v>0</v>
      </c>
      <c r="GI221" s="61">
        <f t="shared" si="681"/>
        <v>0</v>
      </c>
      <c r="GJ221" s="61">
        <f t="shared" si="681"/>
        <v>0</v>
      </c>
      <c r="GL221" s="139" t="str">
        <f t="shared" si="635"/>
        <v>Fronthaul</v>
      </c>
      <c r="GM221" s="61">
        <f t="shared" ref="GM221:GW221" si="682">SUM(GM124:GM152)</f>
        <v>52.643296850180953</v>
      </c>
      <c r="GN221" s="61">
        <f t="shared" si="682"/>
        <v>105.42155282858482</v>
      </c>
      <c r="GO221" s="61">
        <f t="shared" si="682"/>
        <v>0</v>
      </c>
      <c r="GP221" s="61">
        <f t="shared" si="682"/>
        <v>0</v>
      </c>
      <c r="GQ221" s="61">
        <f t="shared" si="682"/>
        <v>0</v>
      </c>
      <c r="GR221" s="61">
        <f t="shared" si="682"/>
        <v>0</v>
      </c>
      <c r="GS221" s="61">
        <f t="shared" si="682"/>
        <v>0</v>
      </c>
      <c r="GT221" s="61">
        <f t="shared" si="682"/>
        <v>0</v>
      </c>
      <c r="GU221" s="61">
        <f t="shared" si="682"/>
        <v>0</v>
      </c>
      <c r="GV221" s="61">
        <f t="shared" si="682"/>
        <v>0</v>
      </c>
      <c r="GW221" s="61">
        <f t="shared" si="682"/>
        <v>0</v>
      </c>
      <c r="GY221" s="139" t="str">
        <f t="shared" si="637"/>
        <v>Fronthaul</v>
      </c>
      <c r="GZ221" s="61">
        <f t="shared" ref="GZ221:HJ221" si="683">SUM(GZ124:GZ152)</f>
        <v>19.623102214696292</v>
      </c>
      <c r="HA221" s="61">
        <f t="shared" si="683"/>
        <v>36.626849843436041</v>
      </c>
      <c r="HB221" s="61">
        <f t="shared" si="683"/>
        <v>0</v>
      </c>
      <c r="HC221" s="61">
        <f t="shared" si="683"/>
        <v>0</v>
      </c>
      <c r="HD221" s="61">
        <f t="shared" si="683"/>
        <v>0</v>
      </c>
      <c r="HE221" s="61">
        <f t="shared" si="683"/>
        <v>0</v>
      </c>
      <c r="HF221" s="61">
        <f t="shared" si="683"/>
        <v>0</v>
      </c>
      <c r="HG221" s="61">
        <f t="shared" si="683"/>
        <v>0</v>
      </c>
      <c r="HH221" s="61">
        <f t="shared" si="683"/>
        <v>0</v>
      </c>
      <c r="HI221" s="61">
        <f t="shared" si="683"/>
        <v>0</v>
      </c>
      <c r="HJ221" s="61">
        <f t="shared" si="683"/>
        <v>0</v>
      </c>
      <c r="HL221" s="139" t="str">
        <f t="shared" si="561"/>
        <v>Fronthaul</v>
      </c>
      <c r="HM221" s="342">
        <f t="shared" si="562"/>
        <v>2.9999999999999991</v>
      </c>
      <c r="HN221" s="342">
        <f t="shared" si="563"/>
        <v>3.0000000000000004</v>
      </c>
      <c r="HO221" s="342" t="str">
        <f t="shared" si="564"/>
        <v/>
      </c>
      <c r="HP221" s="342" t="str">
        <f t="shared" si="565"/>
        <v/>
      </c>
      <c r="HQ221" s="342" t="str">
        <f t="shared" si="566"/>
        <v/>
      </c>
      <c r="HR221" s="342" t="str">
        <f t="shared" si="567"/>
        <v/>
      </c>
      <c r="HS221" s="342" t="str">
        <f t="shared" si="568"/>
        <v/>
      </c>
      <c r="HT221" s="342" t="str">
        <f t="shared" si="569"/>
        <v/>
      </c>
      <c r="HU221" s="342" t="str">
        <f t="shared" si="570"/>
        <v/>
      </c>
      <c r="HV221" s="342" t="str">
        <f t="shared" si="571"/>
        <v/>
      </c>
      <c r="HW221" s="342" t="str">
        <f t="shared" si="572"/>
        <v/>
      </c>
      <c r="HY221" s="139" t="str">
        <f t="shared" si="573"/>
        <v>Fronthaul</v>
      </c>
      <c r="HZ221" s="314">
        <f t="shared" si="574"/>
        <v>0.50000000000000011</v>
      </c>
      <c r="IA221" s="314">
        <f t="shared" si="575"/>
        <v>0.5</v>
      </c>
      <c r="IB221" s="314" t="str">
        <f t="shared" si="576"/>
        <v/>
      </c>
      <c r="IC221" s="314" t="str">
        <f t="shared" si="577"/>
        <v/>
      </c>
      <c r="ID221" s="314" t="str">
        <f t="shared" si="578"/>
        <v/>
      </c>
      <c r="IE221" s="314" t="str">
        <f t="shared" si="579"/>
        <v/>
      </c>
      <c r="IF221" s="314" t="str">
        <f t="shared" si="580"/>
        <v/>
      </c>
      <c r="IG221" s="314" t="str">
        <f t="shared" si="581"/>
        <v/>
      </c>
      <c r="IH221" s="314" t="str">
        <f t="shared" si="582"/>
        <v/>
      </c>
      <c r="II221" s="314" t="str">
        <f t="shared" si="583"/>
        <v/>
      </c>
      <c r="IJ221" s="314" t="str">
        <f t="shared" si="584"/>
        <v/>
      </c>
      <c r="IL221" s="139" t="str">
        <f t="shared" si="585"/>
        <v>Fronthaul</v>
      </c>
      <c r="IM221" s="314">
        <f t="shared" si="586"/>
        <v>4.9999999999999991</v>
      </c>
      <c r="IN221" s="314">
        <f t="shared" si="587"/>
        <v>5.0000000000000009</v>
      </c>
      <c r="IO221" s="314" t="str">
        <f t="shared" si="588"/>
        <v/>
      </c>
      <c r="IP221" s="314" t="str">
        <f t="shared" si="589"/>
        <v/>
      </c>
      <c r="IQ221" s="314" t="str">
        <f t="shared" si="590"/>
        <v/>
      </c>
      <c r="IR221" s="314" t="str">
        <f t="shared" si="591"/>
        <v/>
      </c>
      <c r="IS221" s="314" t="str">
        <f t="shared" si="592"/>
        <v/>
      </c>
      <c r="IT221" s="314" t="str">
        <f t="shared" si="593"/>
        <v/>
      </c>
      <c r="IU221" s="314" t="str">
        <f t="shared" si="594"/>
        <v/>
      </c>
      <c r="IV221" s="314" t="str">
        <f t="shared" si="595"/>
        <v/>
      </c>
      <c r="IW221" s="314" t="str">
        <f t="shared" si="596"/>
        <v/>
      </c>
      <c r="IY221" s="139" t="str">
        <f t="shared" si="486"/>
        <v>Fronthaul</v>
      </c>
      <c r="IZ221" s="314">
        <f t="shared" si="597"/>
        <v>1.4438114777696853</v>
      </c>
      <c r="JA221" s="314">
        <f t="shared" si="598"/>
        <v>1.4869517790045377</v>
      </c>
      <c r="JB221" s="314" t="str">
        <f t="shared" si="599"/>
        <v/>
      </c>
      <c r="JC221" s="314" t="str">
        <f t="shared" si="600"/>
        <v/>
      </c>
      <c r="JD221" s="314" t="str">
        <f t="shared" si="601"/>
        <v/>
      </c>
      <c r="JE221" s="314" t="str">
        <f t="shared" si="602"/>
        <v/>
      </c>
      <c r="JF221" s="314" t="str">
        <f t="shared" si="603"/>
        <v/>
      </c>
      <c r="JG221" s="314" t="str">
        <f t="shared" si="604"/>
        <v/>
      </c>
      <c r="JH221" s="314" t="str">
        <f t="shared" si="605"/>
        <v/>
      </c>
      <c r="JI221" s="314" t="str">
        <f t="shared" si="606"/>
        <v/>
      </c>
      <c r="JJ221" s="314" t="str">
        <f t="shared" si="607"/>
        <v/>
      </c>
    </row>
    <row r="222" spans="1:270">
      <c r="A222" s="220" t="s">
        <v>120</v>
      </c>
      <c r="B222" s="139" t="str">
        <f>A160</f>
        <v>Midhaul/backhaul</v>
      </c>
      <c r="C222" s="89">
        <f t="shared" ref="C222:M222" si="684">SUM(C153:C167)</f>
        <v>796557.69230769225</v>
      </c>
      <c r="D222" s="89">
        <f t="shared" si="684"/>
        <v>1438104.731334154</v>
      </c>
      <c r="E222" s="89">
        <f t="shared" si="684"/>
        <v>0</v>
      </c>
      <c r="F222" s="89">
        <f t="shared" si="684"/>
        <v>0</v>
      </c>
      <c r="G222" s="89">
        <f t="shared" si="684"/>
        <v>0</v>
      </c>
      <c r="H222" s="89">
        <f t="shared" si="684"/>
        <v>0</v>
      </c>
      <c r="I222" s="89">
        <f t="shared" si="684"/>
        <v>0</v>
      </c>
      <c r="J222" s="89">
        <f t="shared" si="684"/>
        <v>0</v>
      </c>
      <c r="K222" s="89">
        <f t="shared" si="684"/>
        <v>0</v>
      </c>
      <c r="L222" s="89">
        <f t="shared" si="684"/>
        <v>0</v>
      </c>
      <c r="M222" s="89">
        <f t="shared" si="684"/>
        <v>0</v>
      </c>
      <c r="O222" s="139" t="str">
        <f t="shared" si="487"/>
        <v>Midhaul/backhaul</v>
      </c>
      <c r="P222" s="89">
        <f t="shared" ref="P222:Z222" si="685">SUM(P153:P167)</f>
        <v>593180</v>
      </c>
      <c r="Q222" s="89">
        <f t="shared" si="685"/>
        <v>847145.65639312007</v>
      </c>
      <c r="R222" s="89">
        <f t="shared" si="685"/>
        <v>0</v>
      </c>
      <c r="S222" s="89">
        <f t="shared" si="685"/>
        <v>0</v>
      </c>
      <c r="T222" s="89">
        <f t="shared" si="685"/>
        <v>0</v>
      </c>
      <c r="U222" s="89">
        <f t="shared" si="685"/>
        <v>0</v>
      </c>
      <c r="V222" s="89">
        <f t="shared" si="685"/>
        <v>0</v>
      </c>
      <c r="W222" s="89">
        <f t="shared" si="685"/>
        <v>0</v>
      </c>
      <c r="X222" s="89">
        <f t="shared" si="685"/>
        <v>0</v>
      </c>
      <c r="Y222" s="89">
        <f t="shared" si="685"/>
        <v>0</v>
      </c>
      <c r="Z222" s="89">
        <f t="shared" si="685"/>
        <v>0</v>
      </c>
      <c r="AB222" s="139" t="str">
        <f t="shared" si="616"/>
        <v>Midhaul/backhaul</v>
      </c>
      <c r="AC222" s="89">
        <f t="shared" ref="AC222:AM222" si="686">SUM(AC153:AC167)</f>
        <v>0</v>
      </c>
      <c r="AD222" s="89">
        <f t="shared" si="686"/>
        <v>1000</v>
      </c>
      <c r="AE222" s="89">
        <f t="shared" si="686"/>
        <v>0</v>
      </c>
      <c r="AF222" s="89">
        <f t="shared" si="686"/>
        <v>0</v>
      </c>
      <c r="AG222" s="89">
        <f t="shared" si="686"/>
        <v>0</v>
      </c>
      <c r="AH222" s="89">
        <f t="shared" si="686"/>
        <v>0</v>
      </c>
      <c r="AI222" s="89">
        <f t="shared" si="686"/>
        <v>0</v>
      </c>
      <c r="AJ222" s="89">
        <f t="shared" si="686"/>
        <v>0</v>
      </c>
      <c r="AK222" s="89">
        <f t="shared" si="686"/>
        <v>0</v>
      </c>
      <c r="AL222" s="89">
        <f t="shared" si="686"/>
        <v>0</v>
      </c>
      <c r="AM222" s="89">
        <f t="shared" si="686"/>
        <v>0</v>
      </c>
      <c r="AO222" s="139" t="str">
        <f t="shared" si="489"/>
        <v>Midhaul/backhaul</v>
      </c>
      <c r="AP222" s="89">
        <f t="shared" ref="AP222:AZ222" si="687">SUM(AP153:AP167)</f>
        <v>0</v>
      </c>
      <c r="AQ222" s="89">
        <f t="shared" si="687"/>
        <v>0</v>
      </c>
      <c r="AR222" s="89">
        <f t="shared" si="687"/>
        <v>0</v>
      </c>
      <c r="AS222" s="89">
        <f t="shared" si="687"/>
        <v>0</v>
      </c>
      <c r="AT222" s="89">
        <f t="shared" si="687"/>
        <v>0</v>
      </c>
      <c r="AU222" s="89">
        <f t="shared" si="687"/>
        <v>0</v>
      </c>
      <c r="AV222" s="89">
        <f t="shared" si="687"/>
        <v>0</v>
      </c>
      <c r="AW222" s="89">
        <f t="shared" si="687"/>
        <v>0</v>
      </c>
      <c r="AX222" s="89">
        <f t="shared" si="687"/>
        <v>0</v>
      </c>
      <c r="AY222" s="89">
        <f t="shared" si="687"/>
        <v>0</v>
      </c>
      <c r="AZ222" s="89">
        <f t="shared" si="687"/>
        <v>0</v>
      </c>
      <c r="BB222" s="139" t="str">
        <f t="shared" si="619"/>
        <v>Midhaul/backhaul</v>
      </c>
      <c r="BC222" s="89">
        <f t="shared" ref="BC222:BM222" si="688">SUM(BC153:BC167)</f>
        <v>0</v>
      </c>
      <c r="BD222" s="89">
        <f t="shared" si="688"/>
        <v>0</v>
      </c>
      <c r="BE222" s="89">
        <f t="shared" si="688"/>
        <v>0</v>
      </c>
      <c r="BF222" s="89">
        <f t="shared" si="688"/>
        <v>0</v>
      </c>
      <c r="BG222" s="89">
        <f t="shared" si="688"/>
        <v>0</v>
      </c>
      <c r="BH222" s="89">
        <f t="shared" si="688"/>
        <v>0</v>
      </c>
      <c r="BI222" s="89">
        <f t="shared" si="688"/>
        <v>0</v>
      </c>
      <c r="BJ222" s="89">
        <f t="shared" si="688"/>
        <v>0</v>
      </c>
      <c r="BK222" s="89">
        <f t="shared" si="688"/>
        <v>0</v>
      </c>
      <c r="BL222" s="89">
        <f t="shared" si="688"/>
        <v>0</v>
      </c>
      <c r="BM222" s="89">
        <f t="shared" si="688"/>
        <v>0</v>
      </c>
      <c r="BO222" s="139" t="str">
        <f t="shared" si="491"/>
        <v>Midhaul/backhaul</v>
      </c>
      <c r="BP222" s="89">
        <f t="shared" ref="BP222:BZ222" si="689">SUM(BP153:BP167)</f>
        <v>0</v>
      </c>
      <c r="BQ222" s="89">
        <f t="shared" si="689"/>
        <v>0</v>
      </c>
      <c r="BR222" s="89">
        <f t="shared" si="689"/>
        <v>0</v>
      </c>
      <c r="BS222" s="89">
        <f t="shared" si="689"/>
        <v>0</v>
      </c>
      <c r="BT222" s="89">
        <f t="shared" si="689"/>
        <v>0</v>
      </c>
      <c r="BU222" s="89">
        <f t="shared" si="689"/>
        <v>0</v>
      </c>
      <c r="BV222" s="89">
        <f t="shared" si="689"/>
        <v>0</v>
      </c>
      <c r="BW222" s="89">
        <f t="shared" si="689"/>
        <v>0</v>
      </c>
      <c r="BX222" s="89">
        <f t="shared" si="689"/>
        <v>0</v>
      </c>
      <c r="BY222" s="89">
        <f t="shared" si="689"/>
        <v>0</v>
      </c>
      <c r="BZ222" s="89">
        <f t="shared" si="689"/>
        <v>0</v>
      </c>
      <c r="CB222" s="139" t="str">
        <f t="shared" si="492"/>
        <v>Midhaul/backhaul</v>
      </c>
      <c r="CC222" s="89">
        <f t="shared" ref="CC222:CM222" si="690">SUM(CC153:CC167)</f>
        <v>0</v>
      </c>
      <c r="CD222" s="89">
        <f t="shared" si="690"/>
        <v>0</v>
      </c>
      <c r="CE222" s="89">
        <f t="shared" si="690"/>
        <v>0</v>
      </c>
      <c r="CF222" s="89">
        <f t="shared" si="690"/>
        <v>0</v>
      </c>
      <c r="CG222" s="89">
        <f t="shared" si="690"/>
        <v>0</v>
      </c>
      <c r="CH222" s="89">
        <f t="shared" si="690"/>
        <v>0</v>
      </c>
      <c r="CI222" s="89">
        <f t="shared" si="690"/>
        <v>0</v>
      </c>
      <c r="CJ222" s="89">
        <f t="shared" si="690"/>
        <v>0</v>
      </c>
      <c r="CK222" s="89">
        <f t="shared" si="690"/>
        <v>0</v>
      </c>
      <c r="CL222" s="89">
        <f t="shared" si="690"/>
        <v>0</v>
      </c>
      <c r="CM222" s="89">
        <f t="shared" si="690"/>
        <v>0</v>
      </c>
      <c r="DL222" s="139" t="str">
        <f t="shared" si="623"/>
        <v>Midhaul/backhaul</v>
      </c>
      <c r="DM222" s="89">
        <f t="shared" ref="DM222:DW222" si="691">SUM(DM153:DM167)</f>
        <v>1389737.6923076923</v>
      </c>
      <c r="DN222" s="89">
        <f t="shared" si="691"/>
        <v>2285250.3877272741</v>
      </c>
      <c r="DO222" s="89">
        <f t="shared" si="691"/>
        <v>0</v>
      </c>
      <c r="DP222" s="89">
        <f t="shared" si="691"/>
        <v>0</v>
      </c>
      <c r="DQ222" s="89">
        <f t="shared" si="691"/>
        <v>0</v>
      </c>
      <c r="DR222" s="89">
        <f t="shared" si="691"/>
        <v>0</v>
      </c>
      <c r="DS222" s="89">
        <f t="shared" si="691"/>
        <v>0</v>
      </c>
      <c r="DT222" s="89">
        <f t="shared" si="691"/>
        <v>0</v>
      </c>
      <c r="DU222" s="89">
        <f t="shared" si="691"/>
        <v>0</v>
      </c>
      <c r="DV222" s="89">
        <f t="shared" si="691"/>
        <v>0</v>
      </c>
      <c r="DW222" s="89">
        <f t="shared" si="691"/>
        <v>0</v>
      </c>
      <c r="DY222" s="139" t="str">
        <f t="shared" si="625"/>
        <v>Midhaul/backhaul</v>
      </c>
      <c r="DZ222" s="89">
        <f t="shared" ref="DZ222:EJ222" si="692">SUM(DZ153:DZ167)</f>
        <v>0</v>
      </c>
      <c r="EA222" s="89">
        <f t="shared" si="692"/>
        <v>0</v>
      </c>
      <c r="EB222" s="89">
        <f t="shared" si="692"/>
        <v>0</v>
      </c>
      <c r="EC222" s="89">
        <f t="shared" si="692"/>
        <v>0</v>
      </c>
      <c r="ED222" s="89">
        <f t="shared" si="692"/>
        <v>0</v>
      </c>
      <c r="EE222" s="89">
        <f t="shared" si="692"/>
        <v>0</v>
      </c>
      <c r="EF222" s="89">
        <f t="shared" si="692"/>
        <v>0</v>
      </c>
      <c r="EG222" s="89">
        <f t="shared" si="692"/>
        <v>0</v>
      </c>
      <c r="EH222" s="89">
        <f t="shared" si="692"/>
        <v>0</v>
      </c>
      <c r="EI222" s="89">
        <f t="shared" si="692"/>
        <v>0</v>
      </c>
      <c r="EJ222" s="89">
        <f t="shared" si="692"/>
        <v>0</v>
      </c>
      <c r="EL222" s="139" t="str">
        <f t="shared" si="627"/>
        <v>Midhaul/backhaul</v>
      </c>
      <c r="EM222" s="89">
        <f t="shared" ref="EM222:EW222" si="693">SUM(EM153:EM167)</f>
        <v>1389737.6923076923</v>
      </c>
      <c r="EN222" s="89">
        <f t="shared" si="693"/>
        <v>2287250.3877272741</v>
      </c>
      <c r="EO222" s="89">
        <f t="shared" si="693"/>
        <v>0</v>
      </c>
      <c r="EP222" s="89">
        <f t="shared" si="693"/>
        <v>0</v>
      </c>
      <c r="EQ222" s="89">
        <f t="shared" si="693"/>
        <v>0</v>
      </c>
      <c r="ER222" s="89">
        <f t="shared" si="693"/>
        <v>0</v>
      </c>
      <c r="ES222" s="89">
        <f t="shared" si="693"/>
        <v>0</v>
      </c>
      <c r="ET222" s="89">
        <f t="shared" si="693"/>
        <v>0</v>
      </c>
      <c r="EU222" s="89">
        <f t="shared" si="693"/>
        <v>0</v>
      </c>
      <c r="EV222" s="89">
        <f t="shared" si="693"/>
        <v>0</v>
      </c>
      <c r="EW222" s="89">
        <f t="shared" si="693"/>
        <v>0</v>
      </c>
      <c r="EY222" s="139" t="str">
        <f t="shared" si="629"/>
        <v>Midhaul/backhaul</v>
      </c>
      <c r="EZ222" s="89">
        <f t="shared" ref="EZ222:FJ222" si="694">SUM(EZ153:EZ167)</f>
        <v>1389737.6923076923</v>
      </c>
      <c r="FA222" s="89">
        <f t="shared" si="694"/>
        <v>2286250.3877272741</v>
      </c>
      <c r="FB222" s="89">
        <f t="shared" si="694"/>
        <v>0</v>
      </c>
      <c r="FC222" s="89">
        <f t="shared" si="694"/>
        <v>0</v>
      </c>
      <c r="FD222" s="89">
        <f t="shared" si="694"/>
        <v>0</v>
      </c>
      <c r="FE222" s="89">
        <f t="shared" si="694"/>
        <v>0</v>
      </c>
      <c r="FF222" s="89">
        <f t="shared" si="694"/>
        <v>0</v>
      </c>
      <c r="FG222" s="89">
        <f t="shared" si="694"/>
        <v>0</v>
      </c>
      <c r="FH222" s="89">
        <f t="shared" si="694"/>
        <v>0</v>
      </c>
      <c r="FI222" s="89">
        <f t="shared" si="694"/>
        <v>0</v>
      </c>
      <c r="FJ222" s="89">
        <f t="shared" si="694"/>
        <v>0</v>
      </c>
      <c r="FL222" s="139" t="str">
        <f t="shared" si="631"/>
        <v>Midhaul/backhaul</v>
      </c>
      <c r="FM222" s="61">
        <f t="shared" ref="FM222:FW222" si="695">SUM(FM153:FM167)</f>
        <v>4.1692130769230769</v>
      </c>
      <c r="FN222" s="61">
        <f t="shared" si="695"/>
        <v>6.8557511631818224</v>
      </c>
      <c r="FO222" s="61">
        <f t="shared" si="695"/>
        <v>0</v>
      </c>
      <c r="FP222" s="61">
        <f t="shared" si="695"/>
        <v>0</v>
      </c>
      <c r="FQ222" s="61">
        <f t="shared" si="695"/>
        <v>0</v>
      </c>
      <c r="FR222" s="61">
        <f t="shared" si="695"/>
        <v>0</v>
      </c>
      <c r="FS222" s="61">
        <f t="shared" si="695"/>
        <v>0</v>
      </c>
      <c r="FT222" s="61">
        <f t="shared" si="695"/>
        <v>0</v>
      </c>
      <c r="FU222" s="61">
        <f t="shared" si="695"/>
        <v>0</v>
      </c>
      <c r="FV222" s="61">
        <f t="shared" si="695"/>
        <v>0</v>
      </c>
      <c r="FW222" s="61">
        <f t="shared" si="695"/>
        <v>0</v>
      </c>
      <c r="FY222" s="139" t="str">
        <f t="shared" si="633"/>
        <v>Midhaul/backhaul</v>
      </c>
      <c r="FZ222" s="61">
        <f t="shared" ref="FZ222:GJ222" si="696">SUM(FZ153:FZ167)</f>
        <v>0</v>
      </c>
      <c r="GA222" s="61">
        <f t="shared" si="696"/>
        <v>0</v>
      </c>
      <c r="GB222" s="61">
        <f t="shared" si="696"/>
        <v>0</v>
      </c>
      <c r="GC222" s="61">
        <f t="shared" si="696"/>
        <v>0</v>
      </c>
      <c r="GD222" s="61">
        <f t="shared" si="696"/>
        <v>0</v>
      </c>
      <c r="GE222" s="61">
        <f t="shared" si="696"/>
        <v>0</v>
      </c>
      <c r="GF222" s="61">
        <f t="shared" si="696"/>
        <v>0</v>
      </c>
      <c r="GG222" s="61">
        <f t="shared" si="696"/>
        <v>0</v>
      </c>
      <c r="GH222" s="61">
        <f t="shared" si="696"/>
        <v>0</v>
      </c>
      <c r="GI222" s="61">
        <f t="shared" si="696"/>
        <v>0</v>
      </c>
      <c r="GJ222" s="61">
        <f t="shared" si="696"/>
        <v>0</v>
      </c>
      <c r="GL222" s="139" t="str">
        <f t="shared" si="635"/>
        <v>Midhaul/backhaul</v>
      </c>
      <c r="GM222" s="61">
        <f t="shared" ref="GM222:GW222" si="697">SUM(GM153:GM167)</f>
        <v>6.9486884615384614</v>
      </c>
      <c r="GN222" s="61">
        <f t="shared" si="697"/>
        <v>11.436251938636369</v>
      </c>
      <c r="GO222" s="61">
        <f t="shared" si="697"/>
        <v>0</v>
      </c>
      <c r="GP222" s="61">
        <f t="shared" si="697"/>
        <v>0</v>
      </c>
      <c r="GQ222" s="61">
        <f t="shared" si="697"/>
        <v>0</v>
      </c>
      <c r="GR222" s="61">
        <f t="shared" si="697"/>
        <v>0</v>
      </c>
      <c r="GS222" s="61">
        <f t="shared" si="697"/>
        <v>0</v>
      </c>
      <c r="GT222" s="61">
        <f t="shared" si="697"/>
        <v>0</v>
      </c>
      <c r="GU222" s="61">
        <f t="shared" si="697"/>
        <v>0</v>
      </c>
      <c r="GV222" s="61">
        <f t="shared" si="697"/>
        <v>0</v>
      </c>
      <c r="GW222" s="61">
        <f t="shared" si="697"/>
        <v>0</v>
      </c>
      <c r="GY222" s="139" t="str">
        <f t="shared" si="637"/>
        <v>Midhaul/backhaul</v>
      </c>
      <c r="GZ222" s="61">
        <f t="shared" ref="GZ222:HJ222" si="698">SUM(GZ153:GZ167)</f>
        <v>6.1727760857026945</v>
      </c>
      <c r="HA222" s="61">
        <f t="shared" si="698"/>
        <v>10.851182341656406</v>
      </c>
      <c r="HB222" s="61">
        <f t="shared" si="698"/>
        <v>0</v>
      </c>
      <c r="HC222" s="61">
        <f t="shared" si="698"/>
        <v>0</v>
      </c>
      <c r="HD222" s="61">
        <f t="shared" si="698"/>
        <v>0</v>
      </c>
      <c r="HE222" s="61">
        <f t="shared" si="698"/>
        <v>0</v>
      </c>
      <c r="HF222" s="61">
        <f t="shared" si="698"/>
        <v>0</v>
      </c>
      <c r="HG222" s="61">
        <f t="shared" si="698"/>
        <v>0</v>
      </c>
      <c r="HH222" s="61">
        <f t="shared" si="698"/>
        <v>0</v>
      </c>
      <c r="HI222" s="61">
        <f t="shared" si="698"/>
        <v>0</v>
      </c>
      <c r="HJ222" s="61">
        <f t="shared" si="698"/>
        <v>0</v>
      </c>
      <c r="HL222" s="139" t="str">
        <f t="shared" si="561"/>
        <v>Midhaul/backhaul</v>
      </c>
      <c r="HM222" s="314">
        <f t="shared" si="562"/>
        <v>3</v>
      </c>
      <c r="HN222" s="314">
        <f t="shared" si="563"/>
        <v>3</v>
      </c>
      <c r="HO222" s="314" t="str">
        <f t="shared" si="564"/>
        <v/>
      </c>
      <c r="HP222" s="314" t="str">
        <f t="shared" si="565"/>
        <v/>
      </c>
      <c r="HQ222" s="314" t="str">
        <f t="shared" si="566"/>
        <v/>
      </c>
      <c r="HR222" s="314" t="str">
        <f t="shared" si="567"/>
        <v/>
      </c>
      <c r="HS222" s="314" t="str">
        <f t="shared" si="568"/>
        <v/>
      </c>
      <c r="HT222" s="314" t="str">
        <f t="shared" si="569"/>
        <v/>
      </c>
      <c r="HU222" s="314" t="str">
        <f t="shared" si="570"/>
        <v/>
      </c>
      <c r="HV222" s="314" t="str">
        <f t="shared" si="571"/>
        <v/>
      </c>
      <c r="HW222" s="314" t="str">
        <f t="shared" si="572"/>
        <v/>
      </c>
      <c r="HY222" s="139" t="str">
        <f t="shared" si="573"/>
        <v>Midhaul/backhaul</v>
      </c>
      <c r="HZ222" s="314" t="str">
        <f t="shared" si="574"/>
        <v/>
      </c>
      <c r="IA222" s="314" t="str">
        <f t="shared" si="575"/>
        <v/>
      </c>
      <c r="IB222" s="314" t="str">
        <f t="shared" si="576"/>
        <v/>
      </c>
      <c r="IC222" s="314" t="str">
        <f t="shared" si="577"/>
        <v/>
      </c>
      <c r="ID222" s="314" t="str">
        <f t="shared" si="578"/>
        <v/>
      </c>
      <c r="IE222" s="314" t="str">
        <f t="shared" si="579"/>
        <v/>
      </c>
      <c r="IF222" s="314" t="str">
        <f t="shared" si="580"/>
        <v/>
      </c>
      <c r="IG222" s="314" t="str">
        <f t="shared" si="581"/>
        <v/>
      </c>
      <c r="IH222" s="314" t="str">
        <f t="shared" si="582"/>
        <v/>
      </c>
      <c r="II222" s="314" t="str">
        <f t="shared" si="583"/>
        <v/>
      </c>
      <c r="IJ222" s="314" t="str">
        <f t="shared" si="584"/>
        <v/>
      </c>
      <c r="IL222" s="139" t="str">
        <f t="shared" si="585"/>
        <v>Midhaul/backhaul</v>
      </c>
      <c r="IM222" s="314">
        <f t="shared" si="586"/>
        <v>5</v>
      </c>
      <c r="IN222" s="314">
        <f t="shared" si="587"/>
        <v>4.9999999999999991</v>
      </c>
      <c r="IO222" s="314" t="str">
        <f t="shared" si="588"/>
        <v/>
      </c>
      <c r="IP222" s="314" t="str">
        <f t="shared" si="589"/>
        <v/>
      </c>
      <c r="IQ222" s="314" t="str">
        <f t="shared" si="590"/>
        <v/>
      </c>
      <c r="IR222" s="314" t="str">
        <f t="shared" si="591"/>
        <v/>
      </c>
      <c r="IS222" s="314" t="str">
        <f t="shared" si="592"/>
        <v/>
      </c>
      <c r="IT222" s="314" t="str">
        <f t="shared" si="593"/>
        <v/>
      </c>
      <c r="IU222" s="314" t="str">
        <f t="shared" si="594"/>
        <v/>
      </c>
      <c r="IV222" s="314" t="str">
        <f t="shared" si="595"/>
        <v/>
      </c>
      <c r="IW222" s="314" t="str">
        <f t="shared" si="596"/>
        <v/>
      </c>
      <c r="IY222" s="139" t="str">
        <f t="shared" si="486"/>
        <v>Midhaul/backhaul</v>
      </c>
      <c r="IZ222" s="314">
        <f t="shared" si="597"/>
        <v>4.4416842975976669</v>
      </c>
      <c r="JA222" s="314">
        <f t="shared" si="598"/>
        <v>4.7462790602053859</v>
      </c>
      <c r="JB222" s="314" t="str">
        <f t="shared" si="599"/>
        <v/>
      </c>
      <c r="JC222" s="314" t="str">
        <f t="shared" si="600"/>
        <v/>
      </c>
      <c r="JD222" s="314" t="str">
        <f t="shared" si="601"/>
        <v/>
      </c>
      <c r="JE222" s="314" t="str">
        <f t="shared" si="602"/>
        <v/>
      </c>
      <c r="JF222" s="314" t="str">
        <f t="shared" si="603"/>
        <v/>
      </c>
      <c r="JG222" s="314" t="str">
        <f t="shared" si="604"/>
        <v/>
      </c>
      <c r="JH222" s="314" t="str">
        <f t="shared" si="605"/>
        <v/>
      </c>
      <c r="JI222" s="314" t="str">
        <f t="shared" si="606"/>
        <v/>
      </c>
      <c r="JJ222" s="314" t="str">
        <f t="shared" si="607"/>
        <v/>
      </c>
    </row>
    <row r="223" spans="1:270">
      <c r="A223" s="220" t="s">
        <v>120</v>
      </c>
      <c r="B223" s="139" t="str">
        <f>A168</f>
        <v>FTTX-PON</v>
      </c>
      <c r="C223" s="89">
        <f t="shared" ref="C223:M223" si="699">SUM(C168:C184)</f>
        <v>90249334.942399994</v>
      </c>
      <c r="D223" s="89">
        <f t="shared" si="699"/>
        <v>70037957.396731913</v>
      </c>
      <c r="E223" s="89">
        <f t="shared" si="699"/>
        <v>0</v>
      </c>
      <c r="F223" s="89">
        <f t="shared" si="699"/>
        <v>0</v>
      </c>
      <c r="G223" s="89">
        <f t="shared" si="699"/>
        <v>0</v>
      </c>
      <c r="H223" s="89">
        <f t="shared" si="699"/>
        <v>0</v>
      </c>
      <c r="I223" s="89">
        <f t="shared" si="699"/>
        <v>0</v>
      </c>
      <c r="J223" s="89">
        <f t="shared" si="699"/>
        <v>0</v>
      </c>
      <c r="K223" s="89">
        <f t="shared" si="699"/>
        <v>0</v>
      </c>
      <c r="L223" s="89">
        <f t="shared" si="699"/>
        <v>0</v>
      </c>
      <c r="M223" s="89">
        <f t="shared" si="699"/>
        <v>0</v>
      </c>
      <c r="O223" s="139" t="str">
        <f t="shared" si="487"/>
        <v>FTTX-PON</v>
      </c>
      <c r="P223" s="89">
        <f t="shared" ref="P223:Z223" si="700">SUM(P168:P184)</f>
        <v>1614650</v>
      </c>
      <c r="Q223" s="89">
        <f t="shared" si="700"/>
        <v>1893124.5744680851</v>
      </c>
      <c r="R223" s="89">
        <f t="shared" si="700"/>
        <v>0</v>
      </c>
      <c r="S223" s="89">
        <f t="shared" si="700"/>
        <v>0</v>
      </c>
      <c r="T223" s="89">
        <f t="shared" si="700"/>
        <v>0</v>
      </c>
      <c r="U223" s="89">
        <f t="shared" si="700"/>
        <v>0</v>
      </c>
      <c r="V223" s="89">
        <f t="shared" si="700"/>
        <v>0</v>
      </c>
      <c r="W223" s="89">
        <f t="shared" si="700"/>
        <v>0</v>
      </c>
      <c r="X223" s="89">
        <f t="shared" si="700"/>
        <v>0</v>
      </c>
      <c r="Y223" s="89">
        <f t="shared" si="700"/>
        <v>0</v>
      </c>
      <c r="Z223" s="89">
        <f t="shared" si="700"/>
        <v>0</v>
      </c>
      <c r="AB223" s="139" t="str">
        <f t="shared" si="616"/>
        <v>FTTX-PON</v>
      </c>
      <c r="AC223" s="89">
        <f t="shared" ref="AC223:AM223" si="701">SUM(AC168:AC184)</f>
        <v>0</v>
      </c>
      <c r="AD223" s="89">
        <f t="shared" si="701"/>
        <v>0</v>
      </c>
      <c r="AE223" s="89">
        <f t="shared" si="701"/>
        <v>0</v>
      </c>
      <c r="AF223" s="89">
        <f t="shared" si="701"/>
        <v>0</v>
      </c>
      <c r="AG223" s="89">
        <f t="shared" si="701"/>
        <v>0</v>
      </c>
      <c r="AH223" s="89">
        <f t="shared" si="701"/>
        <v>0</v>
      </c>
      <c r="AI223" s="89">
        <f t="shared" si="701"/>
        <v>0</v>
      </c>
      <c r="AJ223" s="89">
        <f t="shared" si="701"/>
        <v>0</v>
      </c>
      <c r="AK223" s="89">
        <f t="shared" si="701"/>
        <v>0</v>
      </c>
      <c r="AL223" s="89">
        <f t="shared" si="701"/>
        <v>0</v>
      </c>
      <c r="AM223" s="89">
        <f t="shared" si="701"/>
        <v>0</v>
      </c>
      <c r="AO223" s="139" t="str">
        <f t="shared" si="489"/>
        <v>FTTX-PON</v>
      </c>
      <c r="AP223" s="89">
        <f t="shared" ref="AP223:AZ223" si="702">SUM(AP168:AP184)</f>
        <v>0</v>
      </c>
      <c r="AQ223" s="89">
        <f t="shared" si="702"/>
        <v>0</v>
      </c>
      <c r="AR223" s="89">
        <f t="shared" si="702"/>
        <v>0</v>
      </c>
      <c r="AS223" s="89">
        <f t="shared" si="702"/>
        <v>0</v>
      </c>
      <c r="AT223" s="89">
        <f t="shared" si="702"/>
        <v>0</v>
      </c>
      <c r="AU223" s="89">
        <f t="shared" si="702"/>
        <v>0</v>
      </c>
      <c r="AV223" s="89">
        <f t="shared" si="702"/>
        <v>0</v>
      </c>
      <c r="AW223" s="89">
        <f t="shared" si="702"/>
        <v>0</v>
      </c>
      <c r="AX223" s="89">
        <f t="shared" si="702"/>
        <v>0</v>
      </c>
      <c r="AY223" s="89">
        <f t="shared" si="702"/>
        <v>0</v>
      </c>
      <c r="AZ223" s="89">
        <f t="shared" si="702"/>
        <v>0</v>
      </c>
      <c r="BB223" s="139" t="str">
        <f t="shared" si="619"/>
        <v>FTTX-PON</v>
      </c>
      <c r="BC223" s="89">
        <f t="shared" ref="BC223:BM223" si="703">SUM(BC168:BC184)</f>
        <v>0</v>
      </c>
      <c r="BD223" s="89">
        <f t="shared" si="703"/>
        <v>0</v>
      </c>
      <c r="BE223" s="89">
        <f t="shared" si="703"/>
        <v>0</v>
      </c>
      <c r="BF223" s="89">
        <f t="shared" si="703"/>
        <v>0</v>
      </c>
      <c r="BG223" s="89">
        <f t="shared" si="703"/>
        <v>0</v>
      </c>
      <c r="BH223" s="89">
        <f t="shared" si="703"/>
        <v>0</v>
      </c>
      <c r="BI223" s="89">
        <f t="shared" si="703"/>
        <v>0</v>
      </c>
      <c r="BJ223" s="89">
        <f t="shared" si="703"/>
        <v>0</v>
      </c>
      <c r="BK223" s="89">
        <f t="shared" si="703"/>
        <v>0</v>
      </c>
      <c r="BL223" s="89">
        <f t="shared" si="703"/>
        <v>0</v>
      </c>
      <c r="BM223" s="89">
        <f t="shared" si="703"/>
        <v>0</v>
      </c>
      <c r="BO223" s="139" t="str">
        <f t="shared" si="491"/>
        <v>FTTX-PON</v>
      </c>
      <c r="BP223" s="89">
        <f t="shared" ref="BP223:BZ223" si="704">SUM(BP168:BP184)</f>
        <v>0</v>
      </c>
      <c r="BQ223" s="89">
        <f t="shared" si="704"/>
        <v>0</v>
      </c>
      <c r="BR223" s="89">
        <f t="shared" si="704"/>
        <v>0</v>
      </c>
      <c r="BS223" s="89">
        <f t="shared" si="704"/>
        <v>0</v>
      </c>
      <c r="BT223" s="89">
        <f t="shared" si="704"/>
        <v>0</v>
      </c>
      <c r="BU223" s="89">
        <f t="shared" si="704"/>
        <v>0</v>
      </c>
      <c r="BV223" s="89">
        <f t="shared" si="704"/>
        <v>0</v>
      </c>
      <c r="BW223" s="89">
        <f t="shared" si="704"/>
        <v>0</v>
      </c>
      <c r="BX223" s="89">
        <f t="shared" si="704"/>
        <v>0</v>
      </c>
      <c r="BY223" s="89">
        <f t="shared" si="704"/>
        <v>0</v>
      </c>
      <c r="BZ223" s="89">
        <f t="shared" si="704"/>
        <v>0</v>
      </c>
      <c r="CB223" s="139" t="str">
        <f t="shared" si="492"/>
        <v>FTTX-PON</v>
      </c>
      <c r="CC223" s="89">
        <f t="shared" ref="CC223:CM223" si="705">SUM(CC168:CC184)</f>
        <v>0</v>
      </c>
      <c r="CD223" s="89">
        <f t="shared" si="705"/>
        <v>0</v>
      </c>
      <c r="CE223" s="89">
        <f t="shared" si="705"/>
        <v>0</v>
      </c>
      <c r="CF223" s="89">
        <f t="shared" si="705"/>
        <v>0</v>
      </c>
      <c r="CG223" s="89">
        <f t="shared" si="705"/>
        <v>0</v>
      </c>
      <c r="CH223" s="89">
        <f t="shared" si="705"/>
        <v>0</v>
      </c>
      <c r="CI223" s="89">
        <f t="shared" si="705"/>
        <v>0</v>
      </c>
      <c r="CJ223" s="89">
        <f t="shared" si="705"/>
        <v>0</v>
      </c>
      <c r="CK223" s="89">
        <f t="shared" si="705"/>
        <v>0</v>
      </c>
      <c r="CL223" s="89">
        <f t="shared" si="705"/>
        <v>0</v>
      </c>
      <c r="CM223" s="89">
        <f t="shared" si="705"/>
        <v>0</v>
      </c>
      <c r="DL223" s="139" t="str">
        <f t="shared" si="623"/>
        <v>FTTX-PON</v>
      </c>
      <c r="DM223" s="89">
        <f t="shared" ref="DM223:DW223" si="706">SUM(DM168:DM184)</f>
        <v>91863984.942399994</v>
      </c>
      <c r="DN223" s="89">
        <f t="shared" si="706"/>
        <v>71931081.971200004</v>
      </c>
      <c r="DO223" s="89">
        <f t="shared" si="706"/>
        <v>0</v>
      </c>
      <c r="DP223" s="89">
        <f t="shared" si="706"/>
        <v>0</v>
      </c>
      <c r="DQ223" s="89">
        <f t="shared" si="706"/>
        <v>0</v>
      </c>
      <c r="DR223" s="89">
        <f t="shared" si="706"/>
        <v>0</v>
      </c>
      <c r="DS223" s="89">
        <f t="shared" si="706"/>
        <v>0</v>
      </c>
      <c r="DT223" s="89">
        <f t="shared" si="706"/>
        <v>0</v>
      </c>
      <c r="DU223" s="89">
        <f t="shared" si="706"/>
        <v>0</v>
      </c>
      <c r="DV223" s="89">
        <f t="shared" si="706"/>
        <v>0</v>
      </c>
      <c r="DW223" s="89">
        <f t="shared" si="706"/>
        <v>0</v>
      </c>
      <c r="DY223" s="139" t="str">
        <f t="shared" si="625"/>
        <v>FTTX-PON</v>
      </c>
      <c r="DZ223" s="89">
        <f t="shared" ref="DZ223:EJ223" si="707">SUM(DZ168:DZ184)</f>
        <v>0</v>
      </c>
      <c r="EA223" s="89">
        <f t="shared" si="707"/>
        <v>0</v>
      </c>
      <c r="EB223" s="89">
        <f t="shared" si="707"/>
        <v>0</v>
      </c>
      <c r="EC223" s="89">
        <f t="shared" si="707"/>
        <v>0</v>
      </c>
      <c r="ED223" s="89">
        <f t="shared" si="707"/>
        <v>0</v>
      </c>
      <c r="EE223" s="89">
        <f t="shared" si="707"/>
        <v>0</v>
      </c>
      <c r="EF223" s="89">
        <f t="shared" si="707"/>
        <v>0</v>
      </c>
      <c r="EG223" s="89">
        <f t="shared" si="707"/>
        <v>0</v>
      </c>
      <c r="EH223" s="89">
        <f t="shared" si="707"/>
        <v>0</v>
      </c>
      <c r="EI223" s="89">
        <f t="shared" si="707"/>
        <v>0</v>
      </c>
      <c r="EJ223" s="89">
        <f t="shared" si="707"/>
        <v>0</v>
      </c>
      <c r="EL223" s="139" t="str">
        <f t="shared" si="627"/>
        <v>FTTX-PON</v>
      </c>
      <c r="EM223" s="89">
        <f t="shared" ref="EM223:EW223" si="708">SUM(EM168:EM184)</f>
        <v>91863984.942399994</v>
      </c>
      <c r="EN223" s="89">
        <f t="shared" si="708"/>
        <v>71931081.971200004</v>
      </c>
      <c r="EO223" s="89">
        <f t="shared" si="708"/>
        <v>0</v>
      </c>
      <c r="EP223" s="89">
        <f t="shared" si="708"/>
        <v>0</v>
      </c>
      <c r="EQ223" s="89">
        <f t="shared" si="708"/>
        <v>0</v>
      </c>
      <c r="ER223" s="89">
        <f t="shared" si="708"/>
        <v>0</v>
      </c>
      <c r="ES223" s="89">
        <f t="shared" si="708"/>
        <v>0</v>
      </c>
      <c r="ET223" s="89">
        <f t="shared" si="708"/>
        <v>0</v>
      </c>
      <c r="EU223" s="89">
        <f t="shared" si="708"/>
        <v>0</v>
      </c>
      <c r="EV223" s="89">
        <f t="shared" si="708"/>
        <v>0</v>
      </c>
      <c r="EW223" s="89">
        <f t="shared" si="708"/>
        <v>0</v>
      </c>
      <c r="EY223" s="139" t="str">
        <f t="shared" si="629"/>
        <v>FTTX-PON</v>
      </c>
      <c r="EZ223" s="89">
        <f t="shared" ref="EZ223:FJ223" si="709">SUM(EZ168:EZ184)</f>
        <v>91863984.942399994</v>
      </c>
      <c r="FA223" s="89">
        <f t="shared" si="709"/>
        <v>71931081.971200004</v>
      </c>
      <c r="FB223" s="89">
        <f t="shared" si="709"/>
        <v>0</v>
      </c>
      <c r="FC223" s="89">
        <f t="shared" si="709"/>
        <v>0</v>
      </c>
      <c r="FD223" s="89">
        <f t="shared" si="709"/>
        <v>0</v>
      </c>
      <c r="FE223" s="89">
        <f t="shared" si="709"/>
        <v>0</v>
      </c>
      <c r="FF223" s="89">
        <f t="shared" si="709"/>
        <v>0</v>
      </c>
      <c r="FG223" s="89">
        <f t="shared" si="709"/>
        <v>0</v>
      </c>
      <c r="FH223" s="89">
        <f t="shared" si="709"/>
        <v>0</v>
      </c>
      <c r="FI223" s="89">
        <f t="shared" si="709"/>
        <v>0</v>
      </c>
      <c r="FJ223" s="89">
        <f t="shared" si="709"/>
        <v>0</v>
      </c>
      <c r="FL223" s="139" t="str">
        <f t="shared" si="631"/>
        <v>FTTX-PON</v>
      </c>
      <c r="FM223" s="61">
        <f t="shared" ref="FM223:FW223" si="710">SUM(FM168:FM184)</f>
        <v>275.59195482720003</v>
      </c>
      <c r="FN223" s="61">
        <f t="shared" si="710"/>
        <v>215.79324591359995</v>
      </c>
      <c r="FO223" s="61">
        <f t="shared" si="710"/>
        <v>0</v>
      </c>
      <c r="FP223" s="61">
        <f t="shared" si="710"/>
        <v>0</v>
      </c>
      <c r="FQ223" s="61">
        <f t="shared" si="710"/>
        <v>0</v>
      </c>
      <c r="FR223" s="61">
        <f t="shared" si="710"/>
        <v>0</v>
      </c>
      <c r="FS223" s="61">
        <f t="shared" si="710"/>
        <v>0</v>
      </c>
      <c r="FT223" s="61">
        <f t="shared" si="710"/>
        <v>0</v>
      </c>
      <c r="FU223" s="61">
        <f t="shared" si="710"/>
        <v>0</v>
      </c>
      <c r="FV223" s="61">
        <f t="shared" si="710"/>
        <v>0</v>
      </c>
      <c r="FW223" s="61">
        <f t="shared" si="710"/>
        <v>0</v>
      </c>
      <c r="FY223" s="139" t="str">
        <f t="shared" si="633"/>
        <v>FTTX-PON</v>
      </c>
      <c r="FZ223" s="61">
        <f t="shared" ref="FZ223:GJ223" si="711">SUM(FZ168:FZ184)</f>
        <v>0</v>
      </c>
      <c r="GA223" s="61">
        <f t="shared" si="711"/>
        <v>0</v>
      </c>
      <c r="GB223" s="61">
        <f t="shared" si="711"/>
        <v>0</v>
      </c>
      <c r="GC223" s="61">
        <f t="shared" si="711"/>
        <v>0</v>
      </c>
      <c r="GD223" s="61">
        <f t="shared" si="711"/>
        <v>0</v>
      </c>
      <c r="GE223" s="61">
        <f t="shared" si="711"/>
        <v>0</v>
      </c>
      <c r="GF223" s="61">
        <f t="shared" si="711"/>
        <v>0</v>
      </c>
      <c r="GG223" s="61">
        <f t="shared" si="711"/>
        <v>0</v>
      </c>
      <c r="GH223" s="61">
        <f t="shared" si="711"/>
        <v>0</v>
      </c>
      <c r="GI223" s="61">
        <f t="shared" si="711"/>
        <v>0</v>
      </c>
      <c r="GJ223" s="61">
        <f t="shared" si="711"/>
        <v>0</v>
      </c>
      <c r="GL223" s="139" t="str">
        <f t="shared" si="635"/>
        <v>FTTX-PON</v>
      </c>
      <c r="GM223" s="61">
        <f t="shared" ref="GM223:GW223" si="712">SUM(GM168:GM184)</f>
        <v>459.31992471199999</v>
      </c>
      <c r="GN223" s="61">
        <f t="shared" si="712"/>
        <v>359.65540985599989</v>
      </c>
      <c r="GO223" s="61">
        <f t="shared" si="712"/>
        <v>0</v>
      </c>
      <c r="GP223" s="61">
        <f t="shared" si="712"/>
        <v>0</v>
      </c>
      <c r="GQ223" s="61">
        <f t="shared" si="712"/>
        <v>0</v>
      </c>
      <c r="GR223" s="61">
        <f t="shared" si="712"/>
        <v>0</v>
      </c>
      <c r="GS223" s="61">
        <f t="shared" si="712"/>
        <v>0</v>
      </c>
      <c r="GT223" s="61">
        <f t="shared" si="712"/>
        <v>0</v>
      </c>
      <c r="GU223" s="61">
        <f t="shared" si="712"/>
        <v>0</v>
      </c>
      <c r="GV223" s="61">
        <f t="shared" si="712"/>
        <v>0</v>
      </c>
      <c r="GW223" s="61">
        <f t="shared" si="712"/>
        <v>0</v>
      </c>
      <c r="GY223" s="139" t="str">
        <f t="shared" si="637"/>
        <v>FTTX-PON</v>
      </c>
      <c r="GZ223" s="61">
        <f t="shared" ref="GZ223:HJ223" si="713">SUM(GZ168:GZ184)</f>
        <v>53.149044737009575</v>
      </c>
      <c r="HA223" s="61">
        <f t="shared" si="713"/>
        <v>42.793090965075955</v>
      </c>
      <c r="HB223" s="61">
        <f t="shared" si="713"/>
        <v>0</v>
      </c>
      <c r="HC223" s="61">
        <f t="shared" si="713"/>
        <v>0</v>
      </c>
      <c r="HD223" s="61">
        <f t="shared" si="713"/>
        <v>0</v>
      </c>
      <c r="HE223" s="61">
        <f t="shared" si="713"/>
        <v>0</v>
      </c>
      <c r="HF223" s="61">
        <f t="shared" si="713"/>
        <v>0</v>
      </c>
      <c r="HG223" s="61">
        <f t="shared" si="713"/>
        <v>0</v>
      </c>
      <c r="HH223" s="61">
        <f t="shared" si="713"/>
        <v>0</v>
      </c>
      <c r="HI223" s="61">
        <f t="shared" si="713"/>
        <v>0</v>
      </c>
      <c r="HJ223" s="61">
        <f t="shared" si="713"/>
        <v>0</v>
      </c>
      <c r="HL223" s="139" t="str">
        <f t="shared" si="561"/>
        <v>FTTX-PON</v>
      </c>
      <c r="HM223" s="314">
        <f t="shared" si="562"/>
        <v>3.0000000000000009</v>
      </c>
      <c r="HN223" s="314">
        <f t="shared" si="563"/>
        <v>2.9999999999999991</v>
      </c>
      <c r="HO223" s="314" t="str">
        <f t="shared" si="564"/>
        <v/>
      </c>
      <c r="HP223" s="314" t="str">
        <f t="shared" si="565"/>
        <v/>
      </c>
      <c r="HQ223" s="314" t="str">
        <f t="shared" si="566"/>
        <v/>
      </c>
      <c r="HR223" s="314" t="str">
        <f t="shared" si="567"/>
        <v/>
      </c>
      <c r="HS223" s="314" t="str">
        <f t="shared" si="568"/>
        <v/>
      </c>
      <c r="HT223" s="314" t="str">
        <f t="shared" si="569"/>
        <v/>
      </c>
      <c r="HU223" s="314" t="str">
        <f t="shared" si="570"/>
        <v/>
      </c>
      <c r="HV223" s="314" t="str">
        <f t="shared" si="571"/>
        <v/>
      </c>
      <c r="HW223" s="314" t="str">
        <f t="shared" si="572"/>
        <v/>
      </c>
      <c r="HY223" s="139" t="str">
        <f t="shared" si="573"/>
        <v>FTTX-PON</v>
      </c>
      <c r="HZ223" s="314" t="str">
        <f t="shared" si="574"/>
        <v/>
      </c>
      <c r="IA223" s="314" t="str">
        <f t="shared" si="575"/>
        <v/>
      </c>
      <c r="IB223" s="314" t="str">
        <f t="shared" si="576"/>
        <v/>
      </c>
      <c r="IC223" s="314" t="str">
        <f t="shared" si="577"/>
        <v/>
      </c>
      <c r="ID223" s="314" t="str">
        <f t="shared" si="578"/>
        <v/>
      </c>
      <c r="IE223" s="314" t="str">
        <f t="shared" si="579"/>
        <v/>
      </c>
      <c r="IF223" s="314" t="str">
        <f t="shared" si="580"/>
        <v/>
      </c>
      <c r="IG223" s="314" t="str">
        <f t="shared" si="581"/>
        <v/>
      </c>
      <c r="IH223" s="314" t="str">
        <f t="shared" si="582"/>
        <v/>
      </c>
      <c r="II223" s="314" t="str">
        <f t="shared" si="583"/>
        <v/>
      </c>
      <c r="IJ223" s="314" t="str">
        <f t="shared" si="584"/>
        <v/>
      </c>
      <c r="IL223" s="139" t="str">
        <f t="shared" si="585"/>
        <v>FTTX-PON</v>
      </c>
      <c r="IM223" s="314">
        <f t="shared" si="586"/>
        <v>5.0000000000000009</v>
      </c>
      <c r="IN223" s="314">
        <f t="shared" si="587"/>
        <v>4.9999999999999982</v>
      </c>
      <c r="IO223" s="314" t="str">
        <f t="shared" si="588"/>
        <v/>
      </c>
      <c r="IP223" s="314" t="str">
        <f t="shared" si="589"/>
        <v/>
      </c>
      <c r="IQ223" s="314" t="str">
        <f t="shared" si="590"/>
        <v/>
      </c>
      <c r="IR223" s="314" t="str">
        <f t="shared" si="591"/>
        <v/>
      </c>
      <c r="IS223" s="314" t="str">
        <f t="shared" si="592"/>
        <v/>
      </c>
      <c r="IT223" s="314" t="str">
        <f t="shared" si="593"/>
        <v/>
      </c>
      <c r="IU223" s="314" t="str">
        <f t="shared" si="594"/>
        <v/>
      </c>
      <c r="IV223" s="314" t="str">
        <f t="shared" si="595"/>
        <v/>
      </c>
      <c r="IW223" s="314" t="str">
        <f t="shared" si="596"/>
        <v/>
      </c>
      <c r="IY223" s="139" t="str">
        <f t="shared" si="486"/>
        <v>FTTX-PON</v>
      </c>
      <c r="IZ223" s="314">
        <f t="shared" si="597"/>
        <v>0.57856236881444645</v>
      </c>
      <c r="JA223" s="314">
        <f t="shared" si="598"/>
        <v>0.5949179380091848</v>
      </c>
      <c r="JB223" s="314" t="str">
        <f t="shared" si="599"/>
        <v/>
      </c>
      <c r="JC223" s="314" t="str">
        <f t="shared" si="600"/>
        <v/>
      </c>
      <c r="JD223" s="314" t="str">
        <f t="shared" si="601"/>
        <v/>
      </c>
      <c r="JE223" s="314" t="str">
        <f t="shared" si="602"/>
        <v/>
      </c>
      <c r="JF223" s="314" t="str">
        <f t="shared" si="603"/>
        <v/>
      </c>
      <c r="JG223" s="314" t="str">
        <f t="shared" si="604"/>
        <v/>
      </c>
      <c r="JH223" s="314" t="str">
        <f t="shared" si="605"/>
        <v/>
      </c>
      <c r="JI223" s="314" t="str">
        <f t="shared" si="606"/>
        <v/>
      </c>
      <c r="JJ223" s="314" t="str">
        <f t="shared" si="607"/>
        <v/>
      </c>
    </row>
    <row r="224" spans="1:270">
      <c r="A224" s="220" t="s">
        <v>120</v>
      </c>
      <c r="B224" s="139" t="str">
        <f>A193</f>
        <v>AOCs</v>
      </c>
      <c r="C224" s="89">
        <f t="shared" ref="C224:M224" si="714">SUM(C186:C206)</f>
        <v>0</v>
      </c>
      <c r="D224" s="89">
        <f t="shared" si="714"/>
        <v>0</v>
      </c>
      <c r="E224" s="89">
        <f t="shared" si="714"/>
        <v>0</v>
      </c>
      <c r="F224" s="89">
        <f t="shared" si="714"/>
        <v>0</v>
      </c>
      <c r="G224" s="89">
        <f t="shared" si="714"/>
        <v>0</v>
      </c>
      <c r="H224" s="89">
        <f t="shared" si="714"/>
        <v>0</v>
      </c>
      <c r="I224" s="89">
        <f t="shared" si="714"/>
        <v>0</v>
      </c>
      <c r="J224" s="89">
        <f t="shared" si="714"/>
        <v>0</v>
      </c>
      <c r="K224" s="89">
        <f t="shared" si="714"/>
        <v>0</v>
      </c>
      <c r="L224" s="89">
        <f t="shared" si="714"/>
        <v>0</v>
      </c>
      <c r="M224" s="89">
        <f t="shared" si="714"/>
        <v>0</v>
      </c>
      <c r="O224" s="139" t="str">
        <f t="shared" si="487"/>
        <v>AOCs</v>
      </c>
      <c r="P224" s="89">
        <f t="shared" ref="P224:Z224" si="715">SUM(P186:P206)</f>
        <v>0</v>
      </c>
      <c r="Q224" s="89">
        <f t="shared" si="715"/>
        <v>0</v>
      </c>
      <c r="R224" s="89">
        <f t="shared" si="715"/>
        <v>0</v>
      </c>
      <c r="S224" s="89">
        <f t="shared" si="715"/>
        <v>0</v>
      </c>
      <c r="T224" s="89">
        <f t="shared" si="715"/>
        <v>0</v>
      </c>
      <c r="U224" s="89">
        <f t="shared" si="715"/>
        <v>0</v>
      </c>
      <c r="V224" s="89">
        <f t="shared" si="715"/>
        <v>0</v>
      </c>
      <c r="W224" s="89">
        <f t="shared" si="715"/>
        <v>0</v>
      </c>
      <c r="X224" s="89">
        <f t="shared" si="715"/>
        <v>0</v>
      </c>
      <c r="Y224" s="89">
        <f t="shared" si="715"/>
        <v>0</v>
      </c>
      <c r="Z224" s="89">
        <f t="shared" si="715"/>
        <v>0</v>
      </c>
      <c r="AB224" s="139" t="str">
        <f t="shared" si="616"/>
        <v>AOCs</v>
      </c>
      <c r="AC224" s="89">
        <f t="shared" ref="AC224:AM224" si="716">SUM(AC186:AC206)</f>
        <v>143730.40000000002</v>
      </c>
      <c r="AD224" s="89">
        <f t="shared" si="716"/>
        <v>129022.07999999999</v>
      </c>
      <c r="AE224" s="89">
        <f t="shared" si="716"/>
        <v>0</v>
      </c>
      <c r="AF224" s="89">
        <f t="shared" si="716"/>
        <v>0</v>
      </c>
      <c r="AG224" s="89">
        <f t="shared" si="716"/>
        <v>0</v>
      </c>
      <c r="AH224" s="89">
        <f t="shared" si="716"/>
        <v>0</v>
      </c>
      <c r="AI224" s="89">
        <f t="shared" si="716"/>
        <v>0</v>
      </c>
      <c r="AJ224" s="89">
        <f t="shared" si="716"/>
        <v>0</v>
      </c>
      <c r="AK224" s="89">
        <f t="shared" si="716"/>
        <v>0</v>
      </c>
      <c r="AL224" s="89">
        <f t="shared" si="716"/>
        <v>0</v>
      </c>
      <c r="AM224" s="89">
        <f t="shared" si="716"/>
        <v>0</v>
      </c>
      <c r="AO224" s="139" t="str">
        <f t="shared" si="489"/>
        <v>AOCs</v>
      </c>
      <c r="AP224" s="89">
        <f t="shared" ref="AP224:AZ224" si="717">SUM(AP186:AP206)</f>
        <v>5284452</v>
      </c>
      <c r="AQ224" s="89">
        <f t="shared" si="717"/>
        <v>3891918</v>
      </c>
      <c r="AR224" s="89">
        <f t="shared" si="717"/>
        <v>0</v>
      </c>
      <c r="AS224" s="89">
        <f t="shared" si="717"/>
        <v>0</v>
      </c>
      <c r="AT224" s="89">
        <f t="shared" si="717"/>
        <v>0</v>
      </c>
      <c r="AU224" s="89">
        <f t="shared" si="717"/>
        <v>0</v>
      </c>
      <c r="AV224" s="89">
        <f t="shared" si="717"/>
        <v>0</v>
      </c>
      <c r="AW224" s="89">
        <f t="shared" si="717"/>
        <v>0</v>
      </c>
      <c r="AX224" s="89">
        <f t="shared" si="717"/>
        <v>0</v>
      </c>
      <c r="AY224" s="89">
        <f t="shared" si="717"/>
        <v>0</v>
      </c>
      <c r="AZ224" s="89">
        <f t="shared" si="717"/>
        <v>0</v>
      </c>
      <c r="BB224" s="139" t="str">
        <f t="shared" si="619"/>
        <v>AOCs</v>
      </c>
      <c r="BC224" s="89">
        <f t="shared" ref="BC224:BM224" si="718">SUM(BC186:BC206)</f>
        <v>834860.6</v>
      </c>
      <c r="BD224" s="89">
        <f t="shared" si="718"/>
        <v>1116310.92</v>
      </c>
      <c r="BE224" s="89">
        <f t="shared" si="718"/>
        <v>0</v>
      </c>
      <c r="BF224" s="89">
        <f t="shared" si="718"/>
        <v>0</v>
      </c>
      <c r="BG224" s="89">
        <f t="shared" si="718"/>
        <v>0</v>
      </c>
      <c r="BH224" s="89">
        <f t="shared" si="718"/>
        <v>0</v>
      </c>
      <c r="BI224" s="89">
        <f t="shared" si="718"/>
        <v>0</v>
      </c>
      <c r="BJ224" s="89">
        <f t="shared" si="718"/>
        <v>0</v>
      </c>
      <c r="BK224" s="89">
        <f t="shared" si="718"/>
        <v>0</v>
      </c>
      <c r="BL224" s="89">
        <f t="shared" si="718"/>
        <v>0</v>
      </c>
      <c r="BM224" s="89">
        <f t="shared" si="718"/>
        <v>0</v>
      </c>
      <c r="BO224" s="139" t="str">
        <f t="shared" si="491"/>
        <v>AOCs</v>
      </c>
      <c r="BP224" s="89">
        <f t="shared" ref="BP224:BZ224" si="719">SUM(BP186:BP205)</f>
        <v>0</v>
      </c>
      <c r="BQ224" s="89">
        <f t="shared" si="719"/>
        <v>0</v>
      </c>
      <c r="BR224" s="89">
        <f t="shared" si="719"/>
        <v>0</v>
      </c>
      <c r="BS224" s="89">
        <f t="shared" si="719"/>
        <v>0</v>
      </c>
      <c r="BT224" s="89">
        <f t="shared" si="719"/>
        <v>0</v>
      </c>
      <c r="BU224" s="89">
        <f t="shared" si="719"/>
        <v>0</v>
      </c>
      <c r="BV224" s="89">
        <f t="shared" si="719"/>
        <v>0</v>
      </c>
      <c r="BW224" s="89">
        <f t="shared" si="719"/>
        <v>0</v>
      </c>
      <c r="BX224" s="89">
        <f t="shared" si="719"/>
        <v>0</v>
      </c>
      <c r="BY224" s="89">
        <f t="shared" si="719"/>
        <v>0</v>
      </c>
      <c r="BZ224" s="89">
        <f t="shared" si="719"/>
        <v>0</v>
      </c>
      <c r="CB224" s="139" t="str">
        <f t="shared" si="492"/>
        <v>AOCs</v>
      </c>
      <c r="CC224" s="89">
        <f t="shared" ref="CC224:CM224" si="720">SUM(CC186:CC205)</f>
        <v>0</v>
      </c>
      <c r="CD224" s="89">
        <f t="shared" si="720"/>
        <v>0</v>
      </c>
      <c r="CE224" s="89">
        <f t="shared" si="720"/>
        <v>0</v>
      </c>
      <c r="CF224" s="89">
        <f t="shared" si="720"/>
        <v>0</v>
      </c>
      <c r="CG224" s="89">
        <f t="shared" si="720"/>
        <v>0</v>
      </c>
      <c r="CH224" s="89">
        <f t="shared" si="720"/>
        <v>0</v>
      </c>
      <c r="CI224" s="89">
        <f t="shared" si="720"/>
        <v>0</v>
      </c>
      <c r="CJ224" s="89">
        <f t="shared" si="720"/>
        <v>0</v>
      </c>
      <c r="CK224" s="89">
        <f t="shared" si="720"/>
        <v>0</v>
      </c>
      <c r="CL224" s="89">
        <f t="shared" si="720"/>
        <v>0</v>
      </c>
      <c r="CM224" s="89">
        <f t="shared" si="720"/>
        <v>0</v>
      </c>
      <c r="DL224" s="139" t="str">
        <f t="shared" si="623"/>
        <v>AOCs</v>
      </c>
      <c r="DM224" s="89">
        <f t="shared" ref="DM224:DP224" si="721">SUM(DM186:DM206)</f>
        <v>0</v>
      </c>
      <c r="DN224" s="89">
        <f t="shared" si="721"/>
        <v>0</v>
      </c>
      <c r="DO224" s="89">
        <f t="shared" si="721"/>
        <v>0</v>
      </c>
      <c r="DP224" s="89">
        <f t="shared" si="721"/>
        <v>0</v>
      </c>
      <c r="DQ224" s="89">
        <f t="shared" ref="DQ224:DW224" si="722">SUM(DQ186:DQ206)</f>
        <v>0</v>
      </c>
      <c r="DR224" s="89">
        <f t="shared" si="722"/>
        <v>0</v>
      </c>
      <c r="DS224" s="89">
        <f t="shared" si="722"/>
        <v>0</v>
      </c>
      <c r="DT224" s="89">
        <f t="shared" si="722"/>
        <v>0</v>
      </c>
      <c r="DU224" s="89">
        <f t="shared" si="722"/>
        <v>0</v>
      </c>
      <c r="DV224" s="89">
        <f t="shared" si="722"/>
        <v>0</v>
      </c>
      <c r="DW224" s="89">
        <f t="shared" si="722"/>
        <v>0</v>
      </c>
      <c r="DY224" s="139" t="str">
        <f t="shared" si="625"/>
        <v>AOCs</v>
      </c>
      <c r="DZ224" s="89">
        <f t="shared" ref="DZ224:EJ224" si="723">SUM(DZ186:DZ206)</f>
        <v>12238625.200000001</v>
      </c>
      <c r="EA224" s="89">
        <f t="shared" si="723"/>
        <v>10016457.840000002</v>
      </c>
      <c r="EB224" s="89">
        <f t="shared" si="723"/>
        <v>0</v>
      </c>
      <c r="EC224" s="89">
        <f t="shared" si="723"/>
        <v>0</v>
      </c>
      <c r="ED224" s="89">
        <f t="shared" si="723"/>
        <v>0</v>
      </c>
      <c r="EE224" s="89">
        <f t="shared" si="723"/>
        <v>0</v>
      </c>
      <c r="EF224" s="89">
        <f t="shared" si="723"/>
        <v>0</v>
      </c>
      <c r="EG224" s="89">
        <f t="shared" si="723"/>
        <v>0</v>
      </c>
      <c r="EH224" s="89">
        <f t="shared" si="723"/>
        <v>0</v>
      </c>
      <c r="EI224" s="89">
        <f t="shared" si="723"/>
        <v>0</v>
      </c>
      <c r="EJ224" s="89">
        <f t="shared" si="723"/>
        <v>0</v>
      </c>
      <c r="EL224" s="139" t="str">
        <f t="shared" si="627"/>
        <v>AOCs</v>
      </c>
      <c r="EM224" s="89">
        <f t="shared" ref="EM224:EW224" si="724">SUM(EM186:EM206)</f>
        <v>287460.80000000005</v>
      </c>
      <c r="EN224" s="89">
        <f t="shared" si="724"/>
        <v>258044.15999999997</v>
      </c>
      <c r="EO224" s="89">
        <f t="shared" si="724"/>
        <v>0</v>
      </c>
      <c r="EP224" s="89">
        <f t="shared" si="724"/>
        <v>0</v>
      </c>
      <c r="EQ224" s="89">
        <f t="shared" si="724"/>
        <v>0</v>
      </c>
      <c r="ER224" s="89">
        <f t="shared" si="724"/>
        <v>0</v>
      </c>
      <c r="ES224" s="89">
        <f t="shared" si="724"/>
        <v>0</v>
      </c>
      <c r="ET224" s="89">
        <f t="shared" si="724"/>
        <v>0</v>
      </c>
      <c r="EU224" s="89">
        <f t="shared" si="724"/>
        <v>0</v>
      </c>
      <c r="EV224" s="89">
        <f t="shared" si="724"/>
        <v>0</v>
      </c>
      <c r="EW224" s="89">
        <f t="shared" si="724"/>
        <v>0</v>
      </c>
      <c r="EY224" s="139" t="str">
        <f t="shared" si="629"/>
        <v>AOCs</v>
      </c>
      <c r="EZ224" s="89">
        <f t="shared" ref="EZ224:FJ224" si="725">SUM(EZ186:EZ206)</f>
        <v>6263043</v>
      </c>
      <c r="FA224" s="89">
        <f t="shared" si="725"/>
        <v>5137251</v>
      </c>
      <c r="FB224" s="89">
        <f t="shared" si="725"/>
        <v>0</v>
      </c>
      <c r="FC224" s="89">
        <f t="shared" si="725"/>
        <v>0</v>
      </c>
      <c r="FD224" s="89">
        <f t="shared" si="725"/>
        <v>0</v>
      </c>
      <c r="FE224" s="89">
        <f t="shared" si="725"/>
        <v>0</v>
      </c>
      <c r="FF224" s="89">
        <f t="shared" si="725"/>
        <v>0</v>
      </c>
      <c r="FG224" s="89">
        <f t="shared" si="725"/>
        <v>0</v>
      </c>
      <c r="FH224" s="89">
        <f t="shared" si="725"/>
        <v>0</v>
      </c>
      <c r="FI224" s="89">
        <f t="shared" si="725"/>
        <v>0</v>
      </c>
      <c r="FJ224" s="89">
        <f t="shared" si="725"/>
        <v>0</v>
      </c>
      <c r="FL224" s="139" t="str">
        <f t="shared" si="631"/>
        <v>AOCs</v>
      </c>
      <c r="FM224" s="61">
        <f t="shared" ref="FM224:FW224" si="726">SUM(FM186:FM206)</f>
        <v>0</v>
      </c>
      <c r="FN224" s="61">
        <f t="shared" si="726"/>
        <v>0</v>
      </c>
      <c r="FO224" s="61">
        <f t="shared" si="726"/>
        <v>0</v>
      </c>
      <c r="FP224" s="61">
        <f t="shared" si="726"/>
        <v>0</v>
      </c>
      <c r="FQ224" s="61">
        <f t="shared" si="726"/>
        <v>0</v>
      </c>
      <c r="FR224" s="61">
        <f t="shared" si="726"/>
        <v>0</v>
      </c>
      <c r="FS224" s="61">
        <f t="shared" si="726"/>
        <v>0</v>
      </c>
      <c r="FT224" s="61">
        <f t="shared" si="726"/>
        <v>0</v>
      </c>
      <c r="FU224" s="61">
        <f t="shared" si="726"/>
        <v>0</v>
      </c>
      <c r="FV224" s="61">
        <f t="shared" si="726"/>
        <v>0</v>
      </c>
      <c r="FW224" s="61">
        <f t="shared" si="726"/>
        <v>0</v>
      </c>
      <c r="FY224" s="139" t="str">
        <f t="shared" si="633"/>
        <v>AOCs</v>
      </c>
      <c r="FZ224" s="61">
        <f t="shared" ref="FZ224:GJ224" si="727">SUM(FZ186:FZ206)</f>
        <v>6.1193126000000015</v>
      </c>
      <c r="GA224" s="61">
        <f t="shared" si="727"/>
        <v>5.0082289200000005</v>
      </c>
      <c r="GB224" s="61">
        <f t="shared" si="727"/>
        <v>0</v>
      </c>
      <c r="GC224" s="61">
        <f t="shared" si="727"/>
        <v>0</v>
      </c>
      <c r="GD224" s="61">
        <f t="shared" si="727"/>
        <v>0</v>
      </c>
      <c r="GE224" s="61">
        <f t="shared" si="727"/>
        <v>0</v>
      </c>
      <c r="GF224" s="61">
        <f t="shared" si="727"/>
        <v>0</v>
      </c>
      <c r="GG224" s="61">
        <f t="shared" si="727"/>
        <v>0</v>
      </c>
      <c r="GH224" s="61">
        <f t="shared" si="727"/>
        <v>0</v>
      </c>
      <c r="GI224" s="61">
        <f t="shared" si="727"/>
        <v>0</v>
      </c>
      <c r="GJ224" s="61">
        <f t="shared" si="727"/>
        <v>0</v>
      </c>
      <c r="GL224" s="139" t="str">
        <f t="shared" si="635"/>
        <v>AOCs</v>
      </c>
      <c r="GM224" s="61">
        <f t="shared" ref="GM224:GW224" si="728">SUM(GM186:GM206)</f>
        <v>1.4373039999999997</v>
      </c>
      <c r="GN224" s="61">
        <f t="shared" si="728"/>
        <v>1.2902207999999999</v>
      </c>
      <c r="GO224" s="61">
        <f t="shared" si="728"/>
        <v>0</v>
      </c>
      <c r="GP224" s="61">
        <f t="shared" si="728"/>
        <v>0</v>
      </c>
      <c r="GQ224" s="61">
        <f t="shared" si="728"/>
        <v>0</v>
      </c>
      <c r="GR224" s="61">
        <f t="shared" si="728"/>
        <v>0</v>
      </c>
      <c r="GS224" s="61">
        <f t="shared" si="728"/>
        <v>0</v>
      </c>
      <c r="GT224" s="61">
        <f t="shared" si="728"/>
        <v>0</v>
      </c>
      <c r="GU224" s="61">
        <f t="shared" si="728"/>
        <v>0</v>
      </c>
      <c r="GV224" s="61">
        <f t="shared" si="728"/>
        <v>0</v>
      </c>
      <c r="GW224" s="61">
        <f t="shared" si="728"/>
        <v>0</v>
      </c>
      <c r="GY224" s="139" t="str">
        <f t="shared" si="637"/>
        <v>AOCs</v>
      </c>
      <c r="GZ224" s="61">
        <f t="shared" ref="GZ224:HJ224" si="729">SUM(GZ186:GZ206)</f>
        <v>22.144804464623554</v>
      </c>
      <c r="HA224" s="61">
        <f t="shared" si="729"/>
        <v>33.720055288038843</v>
      </c>
      <c r="HB224" s="61">
        <f t="shared" si="729"/>
        <v>0</v>
      </c>
      <c r="HC224" s="61">
        <f t="shared" si="729"/>
        <v>0</v>
      </c>
      <c r="HD224" s="61">
        <f t="shared" si="729"/>
        <v>0</v>
      </c>
      <c r="HE224" s="61">
        <f t="shared" si="729"/>
        <v>0</v>
      </c>
      <c r="HF224" s="61">
        <f t="shared" si="729"/>
        <v>0</v>
      </c>
      <c r="HG224" s="61">
        <f t="shared" si="729"/>
        <v>0</v>
      </c>
      <c r="HH224" s="61">
        <f t="shared" si="729"/>
        <v>0</v>
      </c>
      <c r="HI224" s="61">
        <f t="shared" si="729"/>
        <v>0</v>
      </c>
      <c r="HJ224" s="61">
        <f t="shared" si="729"/>
        <v>0</v>
      </c>
      <c r="HL224" s="139" t="str">
        <f t="shared" si="561"/>
        <v>AOCs</v>
      </c>
      <c r="HM224" s="314" t="str">
        <f t="shared" si="562"/>
        <v/>
      </c>
      <c r="HN224" s="314" t="str">
        <f t="shared" si="563"/>
        <v/>
      </c>
      <c r="HO224" s="314" t="str">
        <f t="shared" si="564"/>
        <v/>
      </c>
      <c r="HP224" s="314" t="str">
        <f t="shared" si="565"/>
        <v/>
      </c>
      <c r="HQ224" s="314" t="str">
        <f t="shared" si="566"/>
        <v/>
      </c>
      <c r="HR224" s="314" t="str">
        <f t="shared" si="567"/>
        <v/>
      </c>
      <c r="HS224" s="314" t="str">
        <f t="shared" si="568"/>
        <v/>
      </c>
      <c r="HT224" s="314" t="str">
        <f t="shared" si="569"/>
        <v/>
      </c>
      <c r="HU224" s="314" t="str">
        <f t="shared" si="570"/>
        <v/>
      </c>
      <c r="HV224" s="314" t="str">
        <f t="shared" si="571"/>
        <v/>
      </c>
      <c r="HW224" s="314" t="str">
        <f t="shared" si="572"/>
        <v/>
      </c>
      <c r="HY224" s="139" t="str">
        <f t="shared" si="573"/>
        <v>AOCs</v>
      </c>
      <c r="HZ224" s="314">
        <f t="shared" si="574"/>
        <v>0.50000000000000011</v>
      </c>
      <c r="IA224" s="314">
        <f t="shared" si="575"/>
        <v>0.5</v>
      </c>
      <c r="IB224" s="314" t="str">
        <f t="shared" si="576"/>
        <v/>
      </c>
      <c r="IC224" s="314" t="str">
        <f t="shared" si="577"/>
        <v/>
      </c>
      <c r="ID224" s="314" t="str">
        <f t="shared" si="578"/>
        <v/>
      </c>
      <c r="IE224" s="314" t="str">
        <f t="shared" si="579"/>
        <v/>
      </c>
      <c r="IF224" s="314" t="str">
        <f t="shared" si="580"/>
        <v/>
      </c>
      <c r="IG224" s="314" t="str">
        <f t="shared" si="581"/>
        <v/>
      </c>
      <c r="IH224" s="314" t="str">
        <f t="shared" si="582"/>
        <v/>
      </c>
      <c r="II224" s="314" t="str">
        <f t="shared" si="583"/>
        <v/>
      </c>
      <c r="IJ224" s="314" t="str">
        <f t="shared" si="584"/>
        <v/>
      </c>
      <c r="IL224" s="139" t="str">
        <f t="shared" si="585"/>
        <v>AOCs</v>
      </c>
      <c r="IM224" s="314">
        <f t="shared" si="586"/>
        <v>4.9999999999999982</v>
      </c>
      <c r="IN224" s="314">
        <f t="shared" si="587"/>
        <v>5.0000000000000009</v>
      </c>
      <c r="IO224" s="314" t="str">
        <f t="shared" si="588"/>
        <v/>
      </c>
      <c r="IP224" s="314" t="str">
        <f t="shared" si="589"/>
        <v/>
      </c>
      <c r="IQ224" s="314" t="str">
        <f t="shared" si="590"/>
        <v/>
      </c>
      <c r="IR224" s="314" t="str">
        <f t="shared" si="591"/>
        <v/>
      </c>
      <c r="IS224" s="314" t="str">
        <f t="shared" si="592"/>
        <v/>
      </c>
      <c r="IT224" s="314" t="str">
        <f t="shared" si="593"/>
        <v/>
      </c>
      <c r="IU224" s="314" t="str">
        <f t="shared" si="594"/>
        <v/>
      </c>
      <c r="IV224" s="314" t="str">
        <f t="shared" si="595"/>
        <v/>
      </c>
      <c r="IW224" s="314" t="str">
        <f t="shared" si="596"/>
        <v/>
      </c>
      <c r="IY224" s="139" t="str">
        <f t="shared" si="486"/>
        <v>AOCs</v>
      </c>
      <c r="IZ224" s="314">
        <f t="shared" si="597"/>
        <v>3.5357899450193071</v>
      </c>
      <c r="JA224" s="314">
        <f t="shared" si="598"/>
        <v>6.5638325415750254</v>
      </c>
      <c r="JB224" s="314" t="str">
        <f t="shared" si="599"/>
        <v/>
      </c>
      <c r="JC224" s="314" t="str">
        <f t="shared" si="600"/>
        <v/>
      </c>
      <c r="JD224" s="314" t="str">
        <f t="shared" si="601"/>
        <v/>
      </c>
      <c r="JE224" s="314" t="str">
        <f t="shared" si="602"/>
        <v/>
      </c>
      <c r="JF224" s="314" t="str">
        <f t="shared" si="603"/>
        <v/>
      </c>
      <c r="JG224" s="314" t="str">
        <f t="shared" si="604"/>
        <v/>
      </c>
      <c r="JH224" s="314" t="str">
        <f t="shared" si="605"/>
        <v/>
      </c>
      <c r="JI224" s="314" t="str">
        <f t="shared" si="606"/>
        <v/>
      </c>
      <c r="JJ224" s="314" t="str">
        <f t="shared" si="607"/>
        <v/>
      </c>
    </row>
    <row r="225" spans="1:270">
      <c r="A225" s="221" t="s">
        <v>120</v>
      </c>
      <c r="B225" s="139" t="str">
        <f>A207</f>
        <v>CPO</v>
      </c>
      <c r="C225" s="89">
        <f t="shared" ref="C225:M225" si="730">SUM(C206:C215)</f>
        <v>0</v>
      </c>
      <c r="D225" s="89">
        <f t="shared" si="730"/>
        <v>0</v>
      </c>
      <c r="E225" s="89">
        <f t="shared" si="730"/>
        <v>0</v>
      </c>
      <c r="F225" s="89">
        <f t="shared" si="730"/>
        <v>0</v>
      </c>
      <c r="G225" s="89">
        <f t="shared" si="730"/>
        <v>0</v>
      </c>
      <c r="H225" s="89">
        <f t="shared" si="730"/>
        <v>0</v>
      </c>
      <c r="I225" s="89">
        <f t="shared" si="730"/>
        <v>0</v>
      </c>
      <c r="J225" s="89">
        <f t="shared" si="730"/>
        <v>0</v>
      </c>
      <c r="K225" s="89">
        <f t="shared" si="730"/>
        <v>0</v>
      </c>
      <c r="L225" s="89">
        <f t="shared" si="730"/>
        <v>0</v>
      </c>
      <c r="M225" s="89">
        <f t="shared" si="730"/>
        <v>0</v>
      </c>
      <c r="O225" s="193" t="str">
        <f t="shared" si="487"/>
        <v>CPO</v>
      </c>
      <c r="P225" s="89">
        <f t="shared" ref="P225:Z225" si="731">SUM(P207:P216)</f>
        <v>0</v>
      </c>
      <c r="Q225" s="89">
        <f t="shared" si="731"/>
        <v>0</v>
      </c>
      <c r="R225" s="89">
        <f t="shared" si="731"/>
        <v>0</v>
      </c>
      <c r="S225" s="89">
        <f t="shared" si="731"/>
        <v>0</v>
      </c>
      <c r="T225" s="89">
        <f t="shared" si="731"/>
        <v>0</v>
      </c>
      <c r="U225" s="89">
        <f t="shared" si="731"/>
        <v>0</v>
      </c>
      <c r="V225" s="89">
        <f t="shared" si="731"/>
        <v>0</v>
      </c>
      <c r="W225" s="89">
        <f t="shared" si="731"/>
        <v>0</v>
      </c>
      <c r="X225" s="89">
        <f t="shared" si="731"/>
        <v>0</v>
      </c>
      <c r="Y225" s="89">
        <f t="shared" si="731"/>
        <v>0</v>
      </c>
      <c r="Z225" s="89">
        <f t="shared" si="731"/>
        <v>0</v>
      </c>
      <c r="AB225" s="193" t="str">
        <f t="shared" si="616"/>
        <v>CPO</v>
      </c>
      <c r="AC225" s="89">
        <f t="shared" ref="AC225:AM225" si="732">SUM(AC207:AC216)</f>
        <v>0</v>
      </c>
      <c r="AD225" s="89">
        <f t="shared" si="732"/>
        <v>0</v>
      </c>
      <c r="AE225" s="89">
        <f t="shared" si="732"/>
        <v>0</v>
      </c>
      <c r="AF225" s="89">
        <f t="shared" si="732"/>
        <v>0</v>
      </c>
      <c r="AG225" s="89">
        <f t="shared" si="732"/>
        <v>0</v>
      </c>
      <c r="AH225" s="89">
        <f t="shared" si="732"/>
        <v>0</v>
      </c>
      <c r="AI225" s="89">
        <f t="shared" si="732"/>
        <v>0</v>
      </c>
      <c r="AJ225" s="89">
        <f t="shared" si="732"/>
        <v>0</v>
      </c>
      <c r="AK225" s="89">
        <f t="shared" si="732"/>
        <v>0</v>
      </c>
      <c r="AL225" s="89">
        <f t="shared" si="732"/>
        <v>0</v>
      </c>
      <c r="AM225" s="89">
        <f t="shared" si="732"/>
        <v>0</v>
      </c>
      <c r="AO225" s="193" t="str">
        <f t="shared" si="489"/>
        <v>CPO</v>
      </c>
      <c r="AP225" s="89">
        <f t="shared" ref="AP225:AZ225" si="733">SUM(AP207:AP216)</f>
        <v>0</v>
      </c>
      <c r="AQ225" s="89">
        <f t="shared" si="733"/>
        <v>0</v>
      </c>
      <c r="AR225" s="89">
        <f t="shared" si="733"/>
        <v>0</v>
      </c>
      <c r="AS225" s="89">
        <f t="shared" si="733"/>
        <v>0</v>
      </c>
      <c r="AT225" s="89">
        <f t="shared" si="733"/>
        <v>0</v>
      </c>
      <c r="AU225" s="89">
        <f t="shared" si="733"/>
        <v>0</v>
      </c>
      <c r="AV225" s="89">
        <f t="shared" si="733"/>
        <v>0</v>
      </c>
      <c r="AW225" s="89">
        <f t="shared" si="733"/>
        <v>0</v>
      </c>
      <c r="AX225" s="89">
        <f t="shared" si="733"/>
        <v>0</v>
      </c>
      <c r="AY225" s="89">
        <f t="shared" si="733"/>
        <v>0</v>
      </c>
      <c r="AZ225" s="89">
        <f t="shared" si="733"/>
        <v>0</v>
      </c>
      <c r="BB225" s="193" t="str">
        <f t="shared" si="619"/>
        <v>CPO</v>
      </c>
      <c r="BC225" s="89">
        <f t="shared" ref="BC225:BM225" si="734">SUM(BC207:BC216)</f>
        <v>0</v>
      </c>
      <c r="BD225" s="89">
        <f t="shared" si="734"/>
        <v>0</v>
      </c>
      <c r="BE225" s="89">
        <f t="shared" si="734"/>
        <v>0</v>
      </c>
      <c r="BF225" s="89">
        <f t="shared" si="734"/>
        <v>0</v>
      </c>
      <c r="BG225" s="89">
        <f t="shared" si="734"/>
        <v>0</v>
      </c>
      <c r="BH225" s="89">
        <f t="shared" si="734"/>
        <v>0</v>
      </c>
      <c r="BI225" s="89">
        <f t="shared" si="734"/>
        <v>0</v>
      </c>
      <c r="BJ225" s="89">
        <f t="shared" si="734"/>
        <v>0</v>
      </c>
      <c r="BK225" s="89">
        <f t="shared" si="734"/>
        <v>0</v>
      </c>
      <c r="BL225" s="89">
        <f t="shared" si="734"/>
        <v>0</v>
      </c>
      <c r="BM225" s="89">
        <f t="shared" si="734"/>
        <v>0</v>
      </c>
      <c r="BO225" s="193" t="str">
        <f t="shared" si="491"/>
        <v>CPO</v>
      </c>
      <c r="BP225" s="89">
        <f t="shared" ref="BP225:BZ225" si="735">SUM(BP206:BP215)</f>
        <v>0</v>
      </c>
      <c r="BQ225" s="89">
        <f t="shared" si="735"/>
        <v>0</v>
      </c>
      <c r="BR225" s="89">
        <f t="shared" si="735"/>
        <v>0</v>
      </c>
      <c r="BS225" s="89">
        <f t="shared" si="735"/>
        <v>0</v>
      </c>
      <c r="BT225" s="89">
        <f t="shared" si="735"/>
        <v>0</v>
      </c>
      <c r="BU225" s="89">
        <f t="shared" si="735"/>
        <v>0</v>
      </c>
      <c r="BV225" s="89">
        <f t="shared" si="735"/>
        <v>0</v>
      </c>
      <c r="BW225" s="89">
        <f t="shared" si="735"/>
        <v>0</v>
      </c>
      <c r="BX225" s="89">
        <f t="shared" si="735"/>
        <v>0</v>
      </c>
      <c r="BY225" s="89">
        <f t="shared" si="735"/>
        <v>0</v>
      </c>
      <c r="BZ225" s="89">
        <f t="shared" si="735"/>
        <v>0</v>
      </c>
      <c r="CB225" s="193" t="str">
        <f t="shared" si="492"/>
        <v>CPO</v>
      </c>
      <c r="CC225" s="89">
        <f t="shared" ref="CC225:CM225" si="736">SUM(CC206:CC215)</f>
        <v>0</v>
      </c>
      <c r="CD225" s="89">
        <f t="shared" si="736"/>
        <v>0</v>
      </c>
      <c r="CE225" s="89">
        <f t="shared" si="736"/>
        <v>0</v>
      </c>
      <c r="CF225" s="89">
        <f t="shared" si="736"/>
        <v>0</v>
      </c>
      <c r="CG225" s="89">
        <f t="shared" si="736"/>
        <v>0</v>
      </c>
      <c r="CH225" s="89">
        <f t="shared" si="736"/>
        <v>0</v>
      </c>
      <c r="CI225" s="89">
        <f t="shared" si="736"/>
        <v>0</v>
      </c>
      <c r="CJ225" s="89">
        <f t="shared" si="736"/>
        <v>0</v>
      </c>
      <c r="CK225" s="89">
        <f t="shared" si="736"/>
        <v>0</v>
      </c>
      <c r="CL225" s="89">
        <f t="shared" si="736"/>
        <v>0</v>
      </c>
      <c r="CM225" s="89">
        <f t="shared" si="736"/>
        <v>0</v>
      </c>
      <c r="DL225" s="139" t="str">
        <f t="shared" si="623"/>
        <v>CPO</v>
      </c>
      <c r="DM225" s="89">
        <f t="shared" ref="DM225:DW225" si="737">SUM(DM207:DM216)</f>
        <v>0</v>
      </c>
      <c r="DN225" s="89">
        <f t="shared" si="737"/>
        <v>0</v>
      </c>
      <c r="DO225" s="89">
        <f t="shared" si="737"/>
        <v>0</v>
      </c>
      <c r="DP225" s="89">
        <f t="shared" si="737"/>
        <v>0</v>
      </c>
      <c r="DQ225" s="89">
        <f t="shared" si="737"/>
        <v>0</v>
      </c>
      <c r="DR225" s="89">
        <f t="shared" si="737"/>
        <v>0</v>
      </c>
      <c r="DS225" s="89">
        <f t="shared" si="737"/>
        <v>0</v>
      </c>
      <c r="DT225" s="89">
        <f t="shared" si="737"/>
        <v>0</v>
      </c>
      <c r="DU225" s="89">
        <f t="shared" si="737"/>
        <v>0</v>
      </c>
      <c r="DV225" s="89">
        <f t="shared" si="737"/>
        <v>0</v>
      </c>
      <c r="DW225" s="89">
        <f t="shared" si="737"/>
        <v>0</v>
      </c>
      <c r="DY225" s="139" t="str">
        <f t="shared" si="625"/>
        <v>CPO</v>
      </c>
      <c r="DZ225" s="89">
        <f t="shared" ref="DZ225:EJ225" si="738">SUM(DZ207:DZ216)</f>
        <v>0</v>
      </c>
      <c r="EA225" s="89">
        <f t="shared" si="738"/>
        <v>0</v>
      </c>
      <c r="EB225" s="89">
        <f t="shared" si="738"/>
        <v>0</v>
      </c>
      <c r="EC225" s="89">
        <f t="shared" si="738"/>
        <v>0</v>
      </c>
      <c r="ED225" s="89">
        <f t="shared" si="738"/>
        <v>0</v>
      </c>
      <c r="EE225" s="89">
        <f t="shared" si="738"/>
        <v>0</v>
      </c>
      <c r="EF225" s="89">
        <f t="shared" si="738"/>
        <v>0</v>
      </c>
      <c r="EG225" s="89">
        <f t="shared" si="738"/>
        <v>0</v>
      </c>
      <c r="EH225" s="89">
        <f t="shared" si="738"/>
        <v>0</v>
      </c>
      <c r="EI225" s="89">
        <f t="shared" si="738"/>
        <v>0</v>
      </c>
      <c r="EJ225" s="89">
        <f t="shared" si="738"/>
        <v>0</v>
      </c>
      <c r="EL225" s="139" t="str">
        <f t="shared" si="627"/>
        <v>CPO</v>
      </c>
      <c r="EM225" s="89">
        <f t="shared" ref="EM225:ET225" si="739">SUM(EM207:EM216)</f>
        <v>0</v>
      </c>
      <c r="EN225" s="89">
        <f t="shared" si="739"/>
        <v>0</v>
      </c>
      <c r="EO225" s="89">
        <f t="shared" si="739"/>
        <v>0</v>
      </c>
      <c r="EP225" s="89">
        <f t="shared" si="739"/>
        <v>0</v>
      </c>
      <c r="EQ225" s="89">
        <f t="shared" si="739"/>
        <v>0</v>
      </c>
      <c r="ER225" s="89">
        <f t="shared" si="739"/>
        <v>0</v>
      </c>
      <c r="ES225" s="89">
        <f t="shared" si="739"/>
        <v>0</v>
      </c>
      <c r="ET225" s="89">
        <f t="shared" si="739"/>
        <v>0</v>
      </c>
      <c r="EU225" s="89">
        <f t="shared" ref="EU225:EW225" si="740">SUM(EU207:EU216)</f>
        <v>0</v>
      </c>
      <c r="EV225" s="89">
        <f t="shared" si="740"/>
        <v>0</v>
      </c>
      <c r="EW225" s="89">
        <f t="shared" si="740"/>
        <v>0</v>
      </c>
      <c r="EY225" s="139" t="str">
        <f t="shared" si="629"/>
        <v>CPO</v>
      </c>
      <c r="EZ225" s="89">
        <f t="shared" ref="EZ225:FJ225" si="741">SUM(EZ207:EZ216)</f>
        <v>0</v>
      </c>
      <c r="FA225" s="89">
        <f t="shared" si="741"/>
        <v>0</v>
      </c>
      <c r="FB225" s="89">
        <f t="shared" si="741"/>
        <v>0</v>
      </c>
      <c r="FC225" s="89">
        <f t="shared" si="741"/>
        <v>0</v>
      </c>
      <c r="FD225" s="89">
        <f t="shared" si="741"/>
        <v>0</v>
      </c>
      <c r="FE225" s="89">
        <f t="shared" si="741"/>
        <v>0</v>
      </c>
      <c r="FF225" s="89">
        <f t="shared" si="741"/>
        <v>0</v>
      </c>
      <c r="FG225" s="89">
        <f t="shared" si="741"/>
        <v>0</v>
      </c>
      <c r="FH225" s="89">
        <f t="shared" si="741"/>
        <v>0</v>
      </c>
      <c r="FI225" s="89">
        <f t="shared" si="741"/>
        <v>0</v>
      </c>
      <c r="FJ225" s="89">
        <f t="shared" si="741"/>
        <v>0</v>
      </c>
      <c r="FL225" s="139" t="str">
        <f t="shared" si="631"/>
        <v>CPO</v>
      </c>
      <c r="FM225" s="61">
        <f t="shared" ref="FM225:FW225" si="742">SUM(FM207:FM216)</f>
        <v>0</v>
      </c>
      <c r="FN225" s="61">
        <f t="shared" si="742"/>
        <v>0</v>
      </c>
      <c r="FO225" s="61">
        <f t="shared" si="742"/>
        <v>0</v>
      </c>
      <c r="FP225" s="61">
        <f t="shared" si="742"/>
        <v>0</v>
      </c>
      <c r="FQ225" s="61">
        <f t="shared" si="742"/>
        <v>0</v>
      </c>
      <c r="FR225" s="61">
        <f t="shared" si="742"/>
        <v>0</v>
      </c>
      <c r="FS225" s="61">
        <f t="shared" si="742"/>
        <v>0</v>
      </c>
      <c r="FT225" s="61">
        <f t="shared" si="742"/>
        <v>0</v>
      </c>
      <c r="FU225" s="61">
        <f t="shared" si="742"/>
        <v>0</v>
      </c>
      <c r="FV225" s="61">
        <f t="shared" si="742"/>
        <v>0</v>
      </c>
      <c r="FW225" s="61">
        <f t="shared" si="742"/>
        <v>0</v>
      </c>
      <c r="FY225" s="139" t="str">
        <f t="shared" si="633"/>
        <v>CPO</v>
      </c>
      <c r="FZ225" s="61">
        <f t="shared" ref="FZ225:GJ225" si="743">SUM(FZ207:FZ216)</f>
        <v>0</v>
      </c>
      <c r="GA225" s="61">
        <f t="shared" si="743"/>
        <v>0</v>
      </c>
      <c r="GB225" s="61">
        <f t="shared" si="743"/>
        <v>0</v>
      </c>
      <c r="GC225" s="61">
        <f t="shared" si="743"/>
        <v>0</v>
      </c>
      <c r="GD225" s="61">
        <f t="shared" si="743"/>
        <v>0</v>
      </c>
      <c r="GE225" s="61">
        <f t="shared" si="743"/>
        <v>0</v>
      </c>
      <c r="GF225" s="61">
        <f t="shared" si="743"/>
        <v>0</v>
      </c>
      <c r="GG225" s="61">
        <f t="shared" si="743"/>
        <v>0</v>
      </c>
      <c r="GH225" s="61">
        <f t="shared" si="743"/>
        <v>0</v>
      </c>
      <c r="GI225" s="61">
        <f t="shared" si="743"/>
        <v>0</v>
      </c>
      <c r="GJ225" s="61">
        <f t="shared" si="743"/>
        <v>0</v>
      </c>
      <c r="GL225" s="139" t="str">
        <f t="shared" si="635"/>
        <v>CPO</v>
      </c>
      <c r="GM225" s="61">
        <f t="shared" ref="GM225:GW225" si="744">SUM(GM207:GM216)</f>
        <v>0</v>
      </c>
      <c r="GN225" s="61">
        <f t="shared" si="744"/>
        <v>0</v>
      </c>
      <c r="GO225" s="61">
        <f t="shared" si="744"/>
        <v>0</v>
      </c>
      <c r="GP225" s="61">
        <f t="shared" si="744"/>
        <v>0</v>
      </c>
      <c r="GQ225" s="61">
        <f t="shared" si="744"/>
        <v>0</v>
      </c>
      <c r="GR225" s="61">
        <f t="shared" si="744"/>
        <v>0</v>
      </c>
      <c r="GS225" s="61">
        <f t="shared" si="744"/>
        <v>0</v>
      </c>
      <c r="GT225" s="61">
        <f t="shared" si="744"/>
        <v>0</v>
      </c>
      <c r="GU225" s="61">
        <f t="shared" si="744"/>
        <v>0</v>
      </c>
      <c r="GV225" s="61">
        <f t="shared" si="744"/>
        <v>0</v>
      </c>
      <c r="GW225" s="61">
        <f t="shared" si="744"/>
        <v>0</v>
      </c>
      <c r="GY225" s="139" t="str">
        <f t="shared" si="637"/>
        <v>CPO</v>
      </c>
      <c r="GZ225" s="61">
        <f t="shared" ref="GZ225:HJ225" si="745">SUM(GZ207:GZ216)</f>
        <v>0</v>
      </c>
      <c r="HA225" s="61">
        <f t="shared" si="745"/>
        <v>0</v>
      </c>
      <c r="HB225" s="61">
        <f t="shared" si="745"/>
        <v>0</v>
      </c>
      <c r="HC225" s="61">
        <f t="shared" si="745"/>
        <v>0</v>
      </c>
      <c r="HD225" s="61">
        <f t="shared" si="745"/>
        <v>0</v>
      </c>
      <c r="HE225" s="61">
        <f t="shared" si="745"/>
        <v>0</v>
      </c>
      <c r="HF225" s="61">
        <f t="shared" si="745"/>
        <v>0</v>
      </c>
      <c r="HG225" s="61">
        <f t="shared" si="745"/>
        <v>0</v>
      </c>
      <c r="HH225" s="61">
        <f t="shared" si="745"/>
        <v>0</v>
      </c>
      <c r="HI225" s="61">
        <f t="shared" si="745"/>
        <v>0</v>
      </c>
      <c r="HJ225" s="61">
        <f t="shared" si="745"/>
        <v>0</v>
      </c>
      <c r="HL225" s="139" t="str">
        <f t="shared" si="561"/>
        <v>CPO</v>
      </c>
      <c r="HM225" s="314" t="str">
        <f t="shared" si="562"/>
        <v/>
      </c>
      <c r="HN225" s="314" t="str">
        <f t="shared" si="563"/>
        <v/>
      </c>
      <c r="HO225" s="314" t="str">
        <f t="shared" si="564"/>
        <v/>
      </c>
      <c r="HP225" s="314" t="str">
        <f t="shared" si="565"/>
        <v/>
      </c>
      <c r="HQ225" s="314" t="str">
        <f t="shared" si="566"/>
        <v/>
      </c>
      <c r="HR225" s="314" t="str">
        <f t="shared" si="567"/>
        <v/>
      </c>
      <c r="HS225" s="314" t="str">
        <f t="shared" si="568"/>
        <v/>
      </c>
      <c r="HT225" s="314" t="str">
        <f t="shared" si="569"/>
        <v/>
      </c>
      <c r="HU225" s="314" t="str">
        <f t="shared" si="570"/>
        <v/>
      </c>
      <c r="HV225" s="314" t="str">
        <f t="shared" si="571"/>
        <v/>
      </c>
      <c r="HW225" s="314" t="str">
        <f t="shared" si="572"/>
        <v/>
      </c>
      <c r="HY225" s="139" t="str">
        <f t="shared" si="573"/>
        <v>CPO</v>
      </c>
      <c r="HZ225" s="314" t="str">
        <f t="shared" si="574"/>
        <v/>
      </c>
      <c r="IA225" s="314" t="str">
        <f t="shared" si="575"/>
        <v/>
      </c>
      <c r="IB225" s="314" t="str">
        <f t="shared" si="576"/>
        <v/>
      </c>
      <c r="IC225" s="314" t="str">
        <f t="shared" si="577"/>
        <v/>
      </c>
      <c r="ID225" s="314" t="str">
        <f t="shared" si="578"/>
        <v/>
      </c>
      <c r="IE225" s="314" t="str">
        <f t="shared" si="579"/>
        <v/>
      </c>
      <c r="IF225" s="314" t="str">
        <f t="shared" si="580"/>
        <v/>
      </c>
      <c r="IG225" s="314" t="str">
        <f t="shared" si="581"/>
        <v/>
      </c>
      <c r="IH225" s="314" t="str">
        <f t="shared" si="582"/>
        <v/>
      </c>
      <c r="II225" s="314" t="str">
        <f t="shared" si="583"/>
        <v/>
      </c>
      <c r="IJ225" s="314" t="str">
        <f t="shared" si="584"/>
        <v/>
      </c>
      <c r="IL225" s="139" t="str">
        <f t="shared" si="585"/>
        <v>CPO</v>
      </c>
      <c r="IM225" s="314" t="str">
        <f t="shared" si="586"/>
        <v/>
      </c>
      <c r="IN225" s="314" t="str">
        <f t="shared" si="587"/>
        <v/>
      </c>
      <c r="IO225" s="314" t="str">
        <f t="shared" si="588"/>
        <v/>
      </c>
      <c r="IP225" s="314" t="str">
        <f t="shared" si="589"/>
        <v/>
      </c>
      <c r="IQ225" s="314" t="str">
        <f t="shared" si="590"/>
        <v/>
      </c>
      <c r="IR225" s="314" t="str">
        <f t="shared" si="591"/>
        <v/>
      </c>
      <c r="IS225" s="314" t="str">
        <f t="shared" si="592"/>
        <v/>
      </c>
      <c r="IT225" s="314" t="str">
        <f t="shared" si="593"/>
        <v/>
      </c>
      <c r="IU225" s="314" t="str">
        <f t="shared" si="594"/>
        <v/>
      </c>
      <c r="IV225" s="314" t="str">
        <f t="shared" si="595"/>
        <v/>
      </c>
      <c r="IW225" s="314" t="str">
        <f t="shared" si="596"/>
        <v/>
      </c>
      <c r="IY225" s="139" t="str">
        <f t="shared" si="486"/>
        <v>CPO</v>
      </c>
      <c r="IZ225" s="314" t="str">
        <f t="shared" si="597"/>
        <v/>
      </c>
      <c r="JA225" s="314" t="str">
        <f t="shared" si="598"/>
        <v/>
      </c>
      <c r="JB225" s="314" t="str">
        <f t="shared" si="599"/>
        <v/>
      </c>
      <c r="JC225" s="314" t="str">
        <f t="shared" si="600"/>
        <v/>
      </c>
      <c r="JD225" s="314" t="str">
        <f t="shared" si="601"/>
        <v/>
      </c>
      <c r="JE225" s="314" t="str">
        <f t="shared" si="602"/>
        <v/>
      </c>
      <c r="JF225" s="314" t="str">
        <f t="shared" si="603"/>
        <v/>
      </c>
      <c r="JG225" s="314" t="str">
        <f t="shared" si="604"/>
        <v/>
      </c>
      <c r="JH225" s="314" t="str">
        <f t="shared" si="605"/>
        <v/>
      </c>
      <c r="JI225" s="314" t="str">
        <f t="shared" si="606"/>
        <v/>
      </c>
      <c r="JJ225" s="314" t="str">
        <f t="shared" si="607"/>
        <v/>
      </c>
    </row>
    <row r="226" spans="1:270">
      <c r="A226" s="223" t="s">
        <v>18</v>
      </c>
      <c r="B226" s="57" t="s">
        <v>62</v>
      </c>
      <c r="C226" s="222">
        <f t="shared" ref="C226:M226" si="746">SUM(C218:C225)</f>
        <v>120961967.65474388</v>
      </c>
      <c r="D226" s="222">
        <f t="shared" si="746"/>
        <v>113488661.62378302</v>
      </c>
      <c r="E226" s="222">
        <f t="shared" si="746"/>
        <v>0</v>
      </c>
      <c r="F226" s="222">
        <f t="shared" si="746"/>
        <v>0</v>
      </c>
      <c r="G226" s="222">
        <f t="shared" si="746"/>
        <v>0</v>
      </c>
      <c r="H226" s="222">
        <f t="shared" si="746"/>
        <v>0</v>
      </c>
      <c r="I226" s="222">
        <f t="shared" si="746"/>
        <v>0</v>
      </c>
      <c r="J226" s="222">
        <f t="shared" si="746"/>
        <v>0</v>
      </c>
      <c r="K226" s="222">
        <f t="shared" si="746"/>
        <v>0</v>
      </c>
      <c r="L226" s="222">
        <f t="shared" si="746"/>
        <v>0</v>
      </c>
      <c r="M226" s="222">
        <f t="shared" si="746"/>
        <v>0</v>
      </c>
      <c r="O226" s="57" t="str">
        <f t="shared" si="487"/>
        <v>Grand average</v>
      </c>
      <c r="P226" s="222">
        <f t="shared" ref="P226:Z226" si="747">SUM(P218:P225)</f>
        <v>7852472.2181232497</v>
      </c>
      <c r="Q226" s="222">
        <f t="shared" si="747"/>
        <v>10268717.165860701</v>
      </c>
      <c r="R226" s="222">
        <f t="shared" si="747"/>
        <v>0</v>
      </c>
      <c r="S226" s="222">
        <f t="shared" si="747"/>
        <v>0</v>
      </c>
      <c r="T226" s="222">
        <f t="shared" si="747"/>
        <v>0</v>
      </c>
      <c r="U226" s="222">
        <f t="shared" si="747"/>
        <v>0</v>
      </c>
      <c r="V226" s="222">
        <f t="shared" si="747"/>
        <v>0</v>
      </c>
      <c r="W226" s="222">
        <f t="shared" si="747"/>
        <v>0</v>
      </c>
      <c r="X226" s="222">
        <f t="shared" si="747"/>
        <v>0</v>
      </c>
      <c r="Y226" s="222">
        <f t="shared" si="747"/>
        <v>0</v>
      </c>
      <c r="Z226" s="222">
        <f t="shared" si="747"/>
        <v>0</v>
      </c>
      <c r="AB226" s="57" t="str">
        <f t="shared" si="616"/>
        <v>Grand average</v>
      </c>
      <c r="AC226" s="222">
        <f t="shared" ref="AC226:AM226" si="748">SUM(AC218:AC225)</f>
        <v>1385184.4185714284</v>
      </c>
      <c r="AD226" s="222">
        <f t="shared" si="748"/>
        <v>2375238.324</v>
      </c>
      <c r="AE226" s="222">
        <f t="shared" si="748"/>
        <v>0</v>
      </c>
      <c r="AF226" s="222">
        <f t="shared" si="748"/>
        <v>0</v>
      </c>
      <c r="AG226" s="222">
        <f t="shared" si="748"/>
        <v>0</v>
      </c>
      <c r="AH226" s="222">
        <f t="shared" si="748"/>
        <v>0</v>
      </c>
      <c r="AI226" s="222">
        <f t="shared" si="748"/>
        <v>0</v>
      </c>
      <c r="AJ226" s="222">
        <f t="shared" si="748"/>
        <v>0</v>
      </c>
      <c r="AK226" s="222">
        <f t="shared" si="748"/>
        <v>0</v>
      </c>
      <c r="AL226" s="222">
        <f t="shared" si="748"/>
        <v>0</v>
      </c>
      <c r="AM226" s="222">
        <f t="shared" si="748"/>
        <v>0</v>
      </c>
      <c r="AO226" s="57" t="str">
        <f t="shared" si="489"/>
        <v>Grand average</v>
      </c>
      <c r="AP226" s="222">
        <f t="shared" ref="AP226:AZ226" si="749">SUM(AP218:AP225)</f>
        <v>35682967.441626042</v>
      </c>
      <c r="AQ226" s="222">
        <f t="shared" si="749"/>
        <v>31925799.67608143</v>
      </c>
      <c r="AR226" s="222">
        <f t="shared" si="749"/>
        <v>0</v>
      </c>
      <c r="AS226" s="222">
        <f t="shared" si="749"/>
        <v>0</v>
      </c>
      <c r="AT226" s="222">
        <f t="shared" si="749"/>
        <v>0</v>
      </c>
      <c r="AU226" s="222">
        <f t="shared" si="749"/>
        <v>0</v>
      </c>
      <c r="AV226" s="222">
        <f t="shared" si="749"/>
        <v>0</v>
      </c>
      <c r="AW226" s="222">
        <f t="shared" si="749"/>
        <v>0</v>
      </c>
      <c r="AX226" s="222">
        <f t="shared" si="749"/>
        <v>0</v>
      </c>
      <c r="AY226" s="222">
        <f t="shared" si="749"/>
        <v>0</v>
      </c>
      <c r="AZ226" s="222">
        <f t="shared" si="749"/>
        <v>0</v>
      </c>
      <c r="BB226" s="57" t="str">
        <f t="shared" si="619"/>
        <v>Grand average</v>
      </c>
      <c r="BC226" s="222">
        <f t="shared" ref="BC226:BM226" si="750">SUM(BC218:BC225)</f>
        <v>4991355.0999999996</v>
      </c>
      <c r="BD226" s="222">
        <f t="shared" si="750"/>
        <v>4807817.8111414723</v>
      </c>
      <c r="BE226" s="222">
        <f t="shared" si="750"/>
        <v>0</v>
      </c>
      <c r="BF226" s="222">
        <f t="shared" si="750"/>
        <v>0</v>
      </c>
      <c r="BG226" s="222">
        <f t="shared" si="750"/>
        <v>0</v>
      </c>
      <c r="BH226" s="222">
        <f t="shared" si="750"/>
        <v>0</v>
      </c>
      <c r="BI226" s="222">
        <f t="shared" si="750"/>
        <v>0</v>
      </c>
      <c r="BJ226" s="222">
        <f>SUM(BJ218:BJ225)</f>
        <v>0</v>
      </c>
      <c r="BK226" s="222">
        <f t="shared" si="750"/>
        <v>0</v>
      </c>
      <c r="BL226" s="222">
        <f t="shared" si="750"/>
        <v>0</v>
      </c>
      <c r="BM226" s="222">
        <f t="shared" si="750"/>
        <v>0</v>
      </c>
      <c r="BO226" s="57" t="str">
        <f t="shared" si="491"/>
        <v>Grand average</v>
      </c>
      <c r="BP226" s="222">
        <f t="shared" ref="BP226:BZ226" si="751">SUM(BP218:BP225)</f>
        <v>288165.2</v>
      </c>
      <c r="BQ226" s="222">
        <f t="shared" si="751"/>
        <v>262147.80000000005</v>
      </c>
      <c r="BR226" s="222">
        <f t="shared" si="751"/>
        <v>0</v>
      </c>
      <c r="BS226" s="222">
        <f t="shared" si="751"/>
        <v>0</v>
      </c>
      <c r="BT226" s="222">
        <f t="shared" si="751"/>
        <v>0</v>
      </c>
      <c r="BU226" s="222">
        <f t="shared" si="751"/>
        <v>0</v>
      </c>
      <c r="BV226" s="222">
        <f t="shared" si="751"/>
        <v>0</v>
      </c>
      <c r="BW226" s="222">
        <f t="shared" si="751"/>
        <v>0</v>
      </c>
      <c r="BX226" s="222">
        <f t="shared" si="751"/>
        <v>0</v>
      </c>
      <c r="BY226" s="222">
        <f t="shared" si="751"/>
        <v>0</v>
      </c>
      <c r="BZ226" s="222">
        <f t="shared" si="751"/>
        <v>0</v>
      </c>
      <c r="CB226" s="57" t="str">
        <f t="shared" si="492"/>
        <v>Grand average</v>
      </c>
      <c r="CC226" s="222">
        <f t="shared" ref="CC226:CM226" si="752">SUM(CC218:CC225)</f>
        <v>0</v>
      </c>
      <c r="CD226" s="222">
        <f t="shared" si="752"/>
        <v>0</v>
      </c>
      <c r="CE226" s="222">
        <f t="shared" si="752"/>
        <v>0</v>
      </c>
      <c r="CF226" s="222">
        <f t="shared" si="752"/>
        <v>0</v>
      </c>
      <c r="CG226" s="222">
        <f t="shared" si="752"/>
        <v>0</v>
      </c>
      <c r="CH226" s="222">
        <f t="shared" si="752"/>
        <v>0</v>
      </c>
      <c r="CI226" s="222">
        <f t="shared" si="752"/>
        <v>0</v>
      </c>
      <c r="CJ226" s="222">
        <f t="shared" si="752"/>
        <v>0</v>
      </c>
      <c r="CK226" s="222">
        <f t="shared" si="752"/>
        <v>0</v>
      </c>
      <c r="CL226" s="222">
        <f t="shared" si="752"/>
        <v>0</v>
      </c>
      <c r="CM226" s="222">
        <f t="shared" si="752"/>
        <v>0</v>
      </c>
      <c r="DL226" s="57" t="str">
        <f t="shared" si="623"/>
        <v>Grand average</v>
      </c>
      <c r="DM226" s="222">
        <f t="shared" ref="DM226:DW226" si="753">SUM(DM218:DM225)</f>
        <v>129050445.76000999</v>
      </c>
      <c r="DN226" s="222">
        <f t="shared" si="753"/>
        <v>120699416.00964373</v>
      </c>
      <c r="DO226" s="222">
        <f t="shared" si="753"/>
        <v>0</v>
      </c>
      <c r="DP226" s="222">
        <f t="shared" si="753"/>
        <v>0</v>
      </c>
      <c r="DQ226" s="222">
        <f t="shared" si="753"/>
        <v>0</v>
      </c>
      <c r="DR226" s="222">
        <f t="shared" si="753"/>
        <v>0</v>
      </c>
      <c r="DS226" s="222">
        <f t="shared" si="753"/>
        <v>0</v>
      </c>
      <c r="DT226" s="222">
        <f t="shared" si="753"/>
        <v>0</v>
      </c>
      <c r="DU226" s="222">
        <f t="shared" si="753"/>
        <v>0</v>
      </c>
      <c r="DV226" s="222">
        <f t="shared" si="753"/>
        <v>0</v>
      </c>
      <c r="DW226" s="222">
        <f t="shared" si="753"/>
        <v>0</v>
      </c>
      <c r="DY226" s="57" t="str">
        <f t="shared" si="625"/>
        <v>Grand average</v>
      </c>
      <c r="DZ226" s="222">
        <f t="shared" ref="DZ226:EJ226" si="754">SUM(DZ218:DZ225)</f>
        <v>80281412.200000003</v>
      </c>
      <c r="EA226" s="222">
        <f t="shared" si="754"/>
        <v>72923618.532819763</v>
      </c>
      <c r="EB226" s="222">
        <f t="shared" si="754"/>
        <v>0</v>
      </c>
      <c r="EC226" s="222">
        <f t="shared" si="754"/>
        <v>0</v>
      </c>
      <c r="ED226" s="222">
        <f t="shared" si="754"/>
        <v>0</v>
      </c>
      <c r="EE226" s="222">
        <f t="shared" si="754"/>
        <v>0</v>
      </c>
      <c r="EF226" s="222">
        <f t="shared" si="754"/>
        <v>0</v>
      </c>
      <c r="EG226" s="222">
        <f t="shared" si="754"/>
        <v>0</v>
      </c>
      <c r="EH226" s="222">
        <f t="shared" si="754"/>
        <v>0</v>
      </c>
      <c r="EI226" s="222">
        <f t="shared" si="754"/>
        <v>0</v>
      </c>
      <c r="EJ226" s="222">
        <f t="shared" si="754"/>
        <v>0</v>
      </c>
      <c r="EL226" s="57" t="str">
        <f t="shared" si="627"/>
        <v>Grand average</v>
      </c>
      <c r="EM226" s="222">
        <f t="shared" ref="EM226:ET226" si="755">SUM(EM218:EM225)</f>
        <v>127533253.92286713</v>
      </c>
      <c r="EN226" s="222">
        <f t="shared" si="755"/>
        <v>117482774.05764373</v>
      </c>
      <c r="EO226" s="222">
        <f t="shared" si="755"/>
        <v>0</v>
      </c>
      <c r="EP226" s="222">
        <f t="shared" si="755"/>
        <v>0</v>
      </c>
      <c r="EQ226" s="222">
        <f t="shared" si="755"/>
        <v>0</v>
      </c>
      <c r="ER226" s="222">
        <f t="shared" si="755"/>
        <v>0</v>
      </c>
      <c r="ES226" s="222">
        <f t="shared" si="755"/>
        <v>0</v>
      </c>
      <c r="ET226" s="222">
        <f t="shared" si="755"/>
        <v>0</v>
      </c>
      <c r="EU226" s="222">
        <f t="shared" ref="EU226:EW226" si="756">SUM(EU218:EU225)</f>
        <v>0</v>
      </c>
      <c r="EV226" s="222">
        <f t="shared" si="756"/>
        <v>0</v>
      </c>
      <c r="EW226" s="222">
        <f t="shared" si="756"/>
        <v>0</v>
      </c>
      <c r="EY226" s="57" t="str">
        <f t="shared" si="629"/>
        <v>Grand average</v>
      </c>
      <c r="EZ226" s="222">
        <f t="shared" ref="EZ226:FJ226" si="757">SUM(EZ218:EZ225)</f>
        <v>168000308.14143854</v>
      </c>
      <c r="FA226" s="222">
        <f t="shared" si="757"/>
        <v>155159682.60005361</v>
      </c>
      <c r="FB226" s="222">
        <f t="shared" si="757"/>
        <v>0</v>
      </c>
      <c r="FC226" s="222">
        <f t="shared" si="757"/>
        <v>0</v>
      </c>
      <c r="FD226" s="222">
        <f t="shared" si="757"/>
        <v>0</v>
      </c>
      <c r="FE226" s="222">
        <f t="shared" si="757"/>
        <v>0</v>
      </c>
      <c r="FF226" s="222">
        <f t="shared" si="757"/>
        <v>0</v>
      </c>
      <c r="FG226" s="222">
        <f t="shared" si="757"/>
        <v>0</v>
      </c>
      <c r="FH226" s="222">
        <f t="shared" si="757"/>
        <v>0</v>
      </c>
      <c r="FI226" s="222">
        <f t="shared" si="757"/>
        <v>0</v>
      </c>
      <c r="FJ226" s="222">
        <f t="shared" si="757"/>
        <v>0</v>
      </c>
      <c r="FL226" s="57" t="str">
        <f t="shared" si="631"/>
        <v>Grand average</v>
      </c>
      <c r="FM226" s="236">
        <f t="shared" ref="FM226:FW226" si="758">SUM(FM218:FM225)</f>
        <v>387.15133728002996</v>
      </c>
      <c r="FN226" s="236">
        <f t="shared" si="758"/>
        <v>362.09824802893115</v>
      </c>
      <c r="FO226" s="236">
        <f t="shared" si="758"/>
        <v>0</v>
      </c>
      <c r="FP226" s="236">
        <f t="shared" si="758"/>
        <v>0</v>
      </c>
      <c r="FQ226" s="236">
        <f t="shared" si="758"/>
        <v>0</v>
      </c>
      <c r="FR226" s="236">
        <f t="shared" si="758"/>
        <v>0</v>
      </c>
      <c r="FS226" s="236">
        <f t="shared" si="758"/>
        <v>0</v>
      </c>
      <c r="FT226" s="236">
        <f t="shared" si="758"/>
        <v>0</v>
      </c>
      <c r="FU226" s="236">
        <f t="shared" si="758"/>
        <v>0</v>
      </c>
      <c r="FV226" s="236">
        <f t="shared" si="758"/>
        <v>0</v>
      </c>
      <c r="FW226" s="236">
        <f t="shared" si="758"/>
        <v>0</v>
      </c>
      <c r="FY226" s="57" t="str">
        <f t="shared" si="633"/>
        <v>Grand average</v>
      </c>
      <c r="FZ226" s="236">
        <f t="shared" ref="FZ226:GJ226" si="759">SUM(FZ218:FZ225)</f>
        <v>40.140706100000003</v>
      </c>
      <c r="GA226" s="236">
        <f t="shared" si="759"/>
        <v>36.461809266409887</v>
      </c>
      <c r="GB226" s="236">
        <f t="shared" si="759"/>
        <v>0</v>
      </c>
      <c r="GC226" s="236">
        <f t="shared" si="759"/>
        <v>0</v>
      </c>
      <c r="GD226" s="236">
        <f t="shared" si="759"/>
        <v>0</v>
      </c>
      <c r="GE226" s="236">
        <f t="shared" si="759"/>
        <v>0</v>
      </c>
      <c r="GF226" s="236">
        <f t="shared" si="759"/>
        <v>0</v>
      </c>
      <c r="GG226" s="236">
        <f t="shared" si="759"/>
        <v>0</v>
      </c>
      <c r="GH226" s="236">
        <f t="shared" si="759"/>
        <v>0</v>
      </c>
      <c r="GI226" s="236">
        <f t="shared" si="759"/>
        <v>0</v>
      </c>
      <c r="GJ226" s="236">
        <f t="shared" si="759"/>
        <v>0</v>
      </c>
      <c r="GL226" s="57" t="str">
        <f t="shared" si="635"/>
        <v>Grand average</v>
      </c>
      <c r="GM226" s="236">
        <f>SUM(GM218:GM225)</f>
        <v>637.66626961433576</v>
      </c>
      <c r="GN226" s="236">
        <f t="shared" ref="GN226:GW226" si="760">SUM(GN218:GN225)</f>
        <v>587.41387028821862</v>
      </c>
      <c r="GO226" s="236">
        <f t="shared" si="760"/>
        <v>0</v>
      </c>
      <c r="GP226" s="236">
        <f t="shared" si="760"/>
        <v>0</v>
      </c>
      <c r="GQ226" s="236">
        <f t="shared" si="760"/>
        <v>0</v>
      </c>
      <c r="GR226" s="236">
        <f t="shared" si="760"/>
        <v>0</v>
      </c>
      <c r="GS226" s="236">
        <f t="shared" si="760"/>
        <v>0</v>
      </c>
      <c r="GT226" s="236">
        <f t="shared" si="760"/>
        <v>0</v>
      </c>
      <c r="GU226" s="236">
        <f t="shared" si="760"/>
        <v>0</v>
      </c>
      <c r="GV226" s="236">
        <f t="shared" si="760"/>
        <v>0</v>
      </c>
      <c r="GW226" s="236">
        <f t="shared" si="760"/>
        <v>0</v>
      </c>
      <c r="GY226" s="57" t="str">
        <f t="shared" si="637"/>
        <v>Grand average</v>
      </c>
      <c r="GZ226" s="236">
        <f t="shared" ref="GZ226:HJ226" si="761">SUM(GZ218:GZ225)</f>
        <v>484.61859759714116</v>
      </c>
      <c r="HA226" s="236">
        <f t="shared" si="761"/>
        <v>500.16608911351773</v>
      </c>
      <c r="HB226" s="236">
        <f t="shared" si="761"/>
        <v>0</v>
      </c>
      <c r="HC226" s="236">
        <f t="shared" si="761"/>
        <v>0</v>
      </c>
      <c r="HD226" s="236">
        <f t="shared" si="761"/>
        <v>0</v>
      </c>
      <c r="HE226" s="236">
        <f t="shared" si="761"/>
        <v>0</v>
      </c>
      <c r="HF226" s="236">
        <f t="shared" si="761"/>
        <v>0</v>
      </c>
      <c r="HG226" s="236">
        <f t="shared" si="761"/>
        <v>0</v>
      </c>
      <c r="HH226" s="236">
        <f t="shared" si="761"/>
        <v>0</v>
      </c>
      <c r="HI226" s="236">
        <f t="shared" si="761"/>
        <v>0</v>
      </c>
      <c r="HJ226" s="236">
        <f t="shared" si="761"/>
        <v>0</v>
      </c>
      <c r="HL226" s="57" t="str">
        <f t="shared" si="561"/>
        <v>Grand average</v>
      </c>
      <c r="HM226" s="315">
        <f t="shared" si="562"/>
        <v>3</v>
      </c>
      <c r="HN226" s="315">
        <f t="shared" si="563"/>
        <v>2.9999999999999996</v>
      </c>
      <c r="HO226" s="315" t="str">
        <f t="shared" si="564"/>
        <v/>
      </c>
      <c r="HP226" s="315" t="str">
        <f t="shared" si="565"/>
        <v/>
      </c>
      <c r="HQ226" s="315" t="str">
        <f t="shared" si="566"/>
        <v/>
      </c>
      <c r="HR226" s="315" t="str">
        <f t="shared" si="567"/>
        <v/>
      </c>
      <c r="HS226" s="315" t="str">
        <f t="shared" si="568"/>
        <v/>
      </c>
      <c r="HT226" s="315" t="str">
        <f t="shared" si="569"/>
        <v/>
      </c>
      <c r="HU226" s="315" t="str">
        <f t="shared" si="570"/>
        <v/>
      </c>
      <c r="HV226" s="315" t="str">
        <f t="shared" si="571"/>
        <v/>
      </c>
      <c r="HW226" s="315" t="str">
        <f t="shared" si="572"/>
        <v/>
      </c>
      <c r="HY226" s="57" t="str">
        <f t="shared" si="573"/>
        <v>Grand average</v>
      </c>
      <c r="HZ226" s="315">
        <f t="shared" si="574"/>
        <v>0.5</v>
      </c>
      <c r="IA226" s="315">
        <f t="shared" si="575"/>
        <v>0.50000000000000011</v>
      </c>
      <c r="IB226" s="315" t="str">
        <f t="shared" si="576"/>
        <v/>
      </c>
      <c r="IC226" s="315" t="str">
        <f t="shared" si="577"/>
        <v/>
      </c>
      <c r="ID226" s="315" t="str">
        <f t="shared" si="578"/>
        <v/>
      </c>
      <c r="IE226" s="315" t="str">
        <f t="shared" si="579"/>
        <v/>
      </c>
      <c r="IF226" s="315" t="str">
        <f t="shared" si="580"/>
        <v/>
      </c>
      <c r="IG226" s="315" t="str">
        <f t="shared" si="581"/>
        <v/>
      </c>
      <c r="IH226" s="315" t="str">
        <f t="shared" si="582"/>
        <v/>
      </c>
      <c r="II226" s="315" t="str">
        <f t="shared" si="583"/>
        <v/>
      </c>
      <c r="IJ226" s="315" t="str">
        <f t="shared" si="584"/>
        <v/>
      </c>
      <c r="IL226" s="57" t="str">
        <f t="shared" si="585"/>
        <v>Grand average</v>
      </c>
      <c r="IM226" s="315">
        <f t="shared" si="586"/>
        <v>5.0000000000000009</v>
      </c>
      <c r="IN226" s="315">
        <f t="shared" si="587"/>
        <v>5</v>
      </c>
      <c r="IO226" s="315" t="str">
        <f t="shared" si="588"/>
        <v/>
      </c>
      <c r="IP226" s="315" t="str">
        <f t="shared" si="589"/>
        <v/>
      </c>
      <c r="IQ226" s="315" t="str">
        <f t="shared" si="590"/>
        <v/>
      </c>
      <c r="IR226" s="315" t="str">
        <f t="shared" si="591"/>
        <v/>
      </c>
      <c r="IS226" s="315" t="str">
        <f t="shared" si="592"/>
        <v/>
      </c>
      <c r="IT226" s="315" t="str">
        <f t="shared" si="593"/>
        <v/>
      </c>
      <c r="IU226" s="315" t="str">
        <f t="shared" si="594"/>
        <v/>
      </c>
      <c r="IV226" s="315" t="str">
        <f t="shared" si="595"/>
        <v/>
      </c>
      <c r="IW226" s="315" t="str">
        <f t="shared" si="596"/>
        <v/>
      </c>
      <c r="IY226" s="57" t="str">
        <f t="shared" si="486"/>
        <v>Grand average</v>
      </c>
      <c r="IZ226" s="315">
        <f t="shared" si="597"/>
        <v>2.8846292185913338</v>
      </c>
      <c r="JA226" s="315">
        <f t="shared" si="598"/>
        <v>3.2235570525287018</v>
      </c>
      <c r="JB226" s="315" t="str">
        <f t="shared" si="599"/>
        <v/>
      </c>
      <c r="JC226" s="315" t="str">
        <f t="shared" si="600"/>
        <v/>
      </c>
      <c r="JD226" s="315" t="str">
        <f t="shared" si="601"/>
        <v/>
      </c>
      <c r="JE226" s="315" t="str">
        <f t="shared" si="602"/>
        <v/>
      </c>
      <c r="JF226" s="315" t="str">
        <f t="shared" si="603"/>
        <v/>
      </c>
      <c r="JG226" s="315" t="str">
        <f t="shared" si="604"/>
        <v/>
      </c>
      <c r="JH226" s="315" t="str">
        <f t="shared" si="605"/>
        <v/>
      </c>
      <c r="JI226" s="315" t="str">
        <f t="shared" si="606"/>
        <v/>
      </c>
      <c r="JJ226" s="315" t="str">
        <f t="shared" si="607"/>
        <v/>
      </c>
    </row>
    <row r="227" spans="1:270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  <c r="CS227" s="15"/>
      <c r="CT227" s="15"/>
      <c r="CU227" s="15"/>
      <c r="CV227" s="15"/>
      <c r="CW227" s="15"/>
      <c r="CX227" s="15"/>
      <c r="CY227" s="15"/>
      <c r="CZ227" s="15"/>
      <c r="DA227" s="15"/>
      <c r="DB227" s="15"/>
      <c r="DC227" s="15"/>
      <c r="DD227" s="15"/>
      <c r="DE227" s="15"/>
      <c r="DF227" s="15"/>
      <c r="DG227" s="15"/>
      <c r="DH227" s="15"/>
      <c r="DI227" s="15"/>
      <c r="DJ227" s="15"/>
      <c r="DK227" s="15"/>
      <c r="DL227" s="15"/>
      <c r="DM227" s="15"/>
      <c r="DN227" s="15"/>
      <c r="DO227" s="15"/>
      <c r="DP227" s="15"/>
      <c r="DQ227" s="15"/>
      <c r="DR227" s="15"/>
      <c r="DS227" s="15"/>
      <c r="DT227" s="15"/>
      <c r="DU227" s="15"/>
      <c r="DV227" s="15"/>
      <c r="DW227" s="15"/>
      <c r="DX227" s="15"/>
      <c r="DY227" s="15"/>
      <c r="DZ227" s="15"/>
      <c r="EA227" s="15"/>
      <c r="EB227" s="15"/>
      <c r="EC227" s="15"/>
      <c r="ED227" s="15"/>
      <c r="EE227" s="15"/>
      <c r="EF227" s="15"/>
      <c r="EG227" s="15"/>
      <c r="EH227" s="15"/>
      <c r="EI227" s="15"/>
      <c r="EJ227" s="15"/>
      <c r="EK227" s="15"/>
      <c r="EL227" s="15"/>
      <c r="EM227" s="15"/>
      <c r="EN227" s="15"/>
      <c r="EO227" s="15"/>
      <c r="EP227" s="15"/>
      <c r="EQ227" s="15"/>
      <c r="ER227" s="15"/>
      <c r="ES227" s="15"/>
      <c r="ET227" s="15"/>
      <c r="EU227" s="15"/>
      <c r="EV227" s="15"/>
      <c r="EW227" s="15"/>
      <c r="EX227" s="15"/>
      <c r="EY227" s="15"/>
      <c r="EZ227" s="15"/>
      <c r="FA227" s="15"/>
      <c r="FB227" s="15"/>
      <c r="FC227" s="15"/>
      <c r="FD227" s="15"/>
      <c r="FE227" s="15"/>
      <c r="FF227" s="15"/>
      <c r="FG227" s="15"/>
      <c r="FH227" s="15"/>
      <c r="FI227" s="15"/>
      <c r="FJ227" s="15"/>
      <c r="FK227" s="15"/>
      <c r="FL227" s="15"/>
      <c r="FM227" s="15"/>
      <c r="FN227" s="15"/>
      <c r="FO227" s="15"/>
      <c r="FP227" s="15"/>
      <c r="FQ227" s="15"/>
      <c r="FR227" s="15"/>
      <c r="FS227" s="15"/>
      <c r="FT227" s="15"/>
      <c r="FU227" s="15"/>
      <c r="FV227" s="15"/>
      <c r="FW227" s="15"/>
      <c r="FX227" s="15"/>
      <c r="FY227" s="15"/>
      <c r="FZ227" s="15"/>
      <c r="GA227" s="15"/>
      <c r="GB227" s="15"/>
      <c r="GC227" s="15"/>
      <c r="GD227" s="15"/>
      <c r="GE227" s="15"/>
      <c r="GF227" s="15"/>
      <c r="GG227" s="15"/>
      <c r="GH227" s="15"/>
      <c r="GI227" s="15"/>
      <c r="GJ227" s="15"/>
      <c r="GK227" s="15"/>
      <c r="GL227" s="15"/>
      <c r="GM227" s="15"/>
      <c r="GN227" s="15"/>
      <c r="GO227" s="15"/>
      <c r="GP227" s="15"/>
      <c r="GQ227" s="15"/>
      <c r="GR227" s="15"/>
      <c r="GS227" s="15"/>
      <c r="GT227" s="15"/>
      <c r="GU227" s="15"/>
      <c r="GV227" s="15"/>
      <c r="GW227" s="15"/>
      <c r="GX227" s="15"/>
      <c r="GY227" s="15"/>
      <c r="GZ227" s="15"/>
      <c r="HA227" s="15"/>
      <c r="HB227" s="15"/>
      <c r="HC227" s="15"/>
      <c r="HD227" s="15"/>
      <c r="HE227" s="15"/>
      <c r="HF227" s="15"/>
      <c r="HG227" s="15"/>
      <c r="HH227" s="15"/>
      <c r="HI227" s="15"/>
      <c r="HJ227" s="15"/>
      <c r="HK227" s="15"/>
      <c r="HL227" s="15"/>
      <c r="HM227" s="15"/>
      <c r="HN227" s="15"/>
      <c r="HO227" s="15"/>
      <c r="HP227" s="15"/>
      <c r="HQ227" s="15"/>
      <c r="HR227" s="15"/>
      <c r="HS227" s="15"/>
      <c r="HT227" s="15"/>
      <c r="HU227" s="15"/>
      <c r="HV227" s="15"/>
      <c r="HW227" s="15"/>
      <c r="HX227" s="15"/>
      <c r="HY227" s="15"/>
      <c r="HZ227" s="15"/>
      <c r="IA227" s="15"/>
      <c r="IB227" s="15"/>
      <c r="IC227" s="15"/>
      <c r="ID227" s="15"/>
      <c r="IE227" s="15"/>
      <c r="IF227" s="15"/>
      <c r="IG227" s="15"/>
      <c r="IH227" s="15"/>
      <c r="II227" s="15"/>
      <c r="IJ227" s="15"/>
      <c r="IK227" s="15"/>
      <c r="IL227" s="15"/>
      <c r="IM227" s="15"/>
      <c r="IN227" s="15"/>
      <c r="IO227" s="15"/>
      <c r="IP227" s="15"/>
      <c r="IQ227" s="15"/>
      <c r="IR227" s="15"/>
      <c r="IS227" s="15"/>
      <c r="IT227" s="15"/>
      <c r="IU227" s="15"/>
      <c r="IV227" s="15"/>
      <c r="IW227" s="15"/>
      <c r="IX227" s="15"/>
      <c r="IY227" s="15"/>
      <c r="IZ227" s="15"/>
      <c r="JA227" s="15"/>
      <c r="JB227" s="15"/>
      <c r="JC227" s="15"/>
      <c r="JD227" s="15"/>
      <c r="JE227" s="15"/>
      <c r="JF227" s="15"/>
      <c r="JG227" s="15"/>
      <c r="JH227" s="15"/>
      <c r="JI227" s="15"/>
      <c r="JJ227" s="15"/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CFFCC"/>
  </sheetPr>
  <dimension ref="A2:O23"/>
  <sheetViews>
    <sheetView showGridLines="0" zoomScale="80" zoomScaleNormal="80" zoomScalePageLayoutView="80" workbookViewId="0"/>
  </sheetViews>
  <sheetFormatPr defaultColWidth="9.21875" defaultRowHeight="13.2"/>
  <cols>
    <col min="1" max="1" width="4.44140625" style="41" customWidth="1"/>
    <col min="2" max="2" width="16.44140625" style="41" customWidth="1"/>
    <col min="3" max="13" width="9" style="41" customWidth="1"/>
    <col min="14" max="14" width="11.44140625" style="41" bestFit="1" customWidth="1"/>
    <col min="15" max="16384" width="9.21875" style="41"/>
  </cols>
  <sheetData>
    <row r="2" spans="1:15" ht="17.399999999999999">
      <c r="B2" s="24" t="str">
        <f>Introduction!$B$2</f>
        <v>LightCounting Integrated Optics Forecast</v>
      </c>
    </row>
    <row r="3" spans="1:15" ht="15.6">
      <c r="B3" s="170" t="str">
        <f>Introduction!$B$3</f>
        <v>Sample template for report Published 30 May 2023</v>
      </c>
    </row>
    <row r="5" spans="1:15" ht="17.399999999999999">
      <c r="B5" s="42" t="s">
        <v>3</v>
      </c>
    </row>
    <row r="6" spans="1:15">
      <c r="B6" s="45" t="s">
        <v>4</v>
      </c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</row>
    <row r="7" spans="1:15">
      <c r="B7" s="45" t="s">
        <v>5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</row>
    <row r="8" spans="1:15">
      <c r="B8" s="45" t="s">
        <v>6</v>
      </c>
      <c r="C8" s="44"/>
      <c r="D8" s="44"/>
      <c r="E8" s="44"/>
      <c r="F8" s="44"/>
      <c r="G8" s="44"/>
      <c r="H8" s="44"/>
      <c r="I8" s="44"/>
      <c r="J8" s="43"/>
      <c r="K8" s="43"/>
      <c r="L8" s="43"/>
      <c r="M8" s="43"/>
      <c r="N8" s="43"/>
      <c r="O8" s="43"/>
    </row>
    <row r="9" spans="1:15">
      <c r="A9" s="45"/>
      <c r="B9" s="45" t="s">
        <v>7</v>
      </c>
      <c r="C9" s="43"/>
      <c r="D9" s="43"/>
      <c r="E9" s="43"/>
      <c r="F9" s="43"/>
      <c r="G9" s="43"/>
      <c r="H9" s="43"/>
      <c r="I9" s="43"/>
      <c r="J9" s="43"/>
      <c r="K9" s="43"/>
      <c r="L9" s="43"/>
      <c r="M9" s="43"/>
      <c r="N9" s="43"/>
      <c r="O9" s="43"/>
    </row>
    <row r="10" spans="1:15">
      <c r="B10" s="45" t="s">
        <v>8</v>
      </c>
      <c r="C10" s="43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</row>
    <row r="11" spans="1:15">
      <c r="B11" s="43"/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</row>
    <row r="12" spans="1:15"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</row>
    <row r="13" spans="1:15">
      <c r="B13" s="43"/>
      <c r="C13" s="43"/>
      <c r="D13" s="43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</row>
    <row r="14" spans="1:15"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</row>
    <row r="15" spans="1:15">
      <c r="B15" s="43"/>
      <c r="C15" s="43"/>
      <c r="D15" s="43"/>
      <c r="E15" s="43"/>
      <c r="F15" s="43"/>
      <c r="G15" s="43"/>
      <c r="H15" s="43"/>
      <c r="I15" s="43"/>
      <c r="J15" s="43"/>
      <c r="K15" s="43"/>
      <c r="L15" s="43"/>
      <c r="M15" s="43"/>
      <c r="N15" s="43"/>
      <c r="O15" s="43"/>
    </row>
    <row r="16" spans="1:15">
      <c r="B16" s="43"/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</row>
    <row r="17" spans="2:15">
      <c r="B17" s="43"/>
      <c r="C17" s="43"/>
      <c r="D17" s="43"/>
      <c r="E17" s="43"/>
      <c r="F17" s="43"/>
      <c r="G17" s="43"/>
      <c r="H17" s="43"/>
      <c r="I17" s="43"/>
      <c r="J17" s="43"/>
      <c r="K17" s="43"/>
      <c r="L17" s="43"/>
      <c r="M17" s="43"/>
      <c r="N17" s="43"/>
      <c r="O17" s="43"/>
    </row>
    <row r="18" spans="2:15"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</row>
    <row r="19" spans="2:15">
      <c r="B19" s="43"/>
      <c r="C19" s="43"/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43"/>
    </row>
    <row r="20" spans="2:15">
      <c r="B20" s="43"/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</row>
    <row r="21" spans="2:15">
      <c r="B21" s="43"/>
      <c r="C21" s="43"/>
      <c r="D21" s="43"/>
      <c r="E21" s="43"/>
      <c r="F21" s="43"/>
      <c r="G21" s="43"/>
      <c r="H21" s="43"/>
      <c r="I21" s="43"/>
      <c r="J21" s="43"/>
      <c r="K21" s="43"/>
      <c r="L21" s="43"/>
      <c r="M21" s="43"/>
      <c r="N21" s="43"/>
      <c r="O21" s="43"/>
    </row>
    <row r="22" spans="2:15">
      <c r="B22" s="46" t="s">
        <v>9</v>
      </c>
      <c r="C22" s="43"/>
      <c r="D22" s="43"/>
      <c r="E22" s="43"/>
      <c r="F22" s="43"/>
      <c r="G22" s="43"/>
      <c r="H22" s="43"/>
      <c r="I22" s="43"/>
      <c r="J22" s="43"/>
      <c r="K22" s="43"/>
      <c r="L22" s="43"/>
      <c r="M22" s="43"/>
      <c r="N22" s="43"/>
      <c r="O22" s="43"/>
    </row>
    <row r="23" spans="2:15">
      <c r="B23" s="43"/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</row>
  </sheetData>
  <pageMargins left="0.7" right="0.7" top="0.75" bottom="0.75" header="0.3" footer="0.3"/>
  <pageSetup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CCFFCC"/>
  </sheetPr>
  <dimension ref="A2:AI792"/>
  <sheetViews>
    <sheetView showGridLines="0" zoomScale="70" zoomScaleNormal="70" zoomScalePageLayoutView="70" workbookViewId="0"/>
  </sheetViews>
  <sheetFormatPr defaultColWidth="8.77734375" defaultRowHeight="13.2" outlineLevelRow="1"/>
  <cols>
    <col min="1" max="1" width="4.44140625" customWidth="1"/>
    <col min="2" max="2" width="28.44140625" customWidth="1"/>
    <col min="3" max="4" width="13.44140625" customWidth="1"/>
    <col min="5" max="13" width="13.21875" customWidth="1"/>
    <col min="14" max="14" width="12.33203125" bestFit="1" customWidth="1"/>
    <col min="15" max="15" width="14.6640625" customWidth="1"/>
    <col min="16" max="16" width="13.44140625" bestFit="1" customWidth="1"/>
    <col min="17" max="19" width="12.44140625" customWidth="1"/>
    <col min="20" max="22" width="14.44140625" customWidth="1"/>
    <col min="23" max="23" width="23.21875" customWidth="1"/>
    <col min="24" max="34" width="14.44140625" customWidth="1"/>
  </cols>
  <sheetData>
    <row r="2" spans="1:15" ht="17.399999999999999">
      <c r="B2" s="24" t="str">
        <f>Introduction!B2</f>
        <v>LightCounting Integrated Optics Forecast</v>
      </c>
    </row>
    <row r="3" spans="1:15" ht="15.6">
      <c r="B3" s="170" t="str">
        <f>Introduction!B3</f>
        <v>Sample template for report Published 30 May 2023</v>
      </c>
    </row>
    <row r="4" spans="1:15" ht="17.399999999999999">
      <c r="B4" s="24"/>
      <c r="C4" s="2"/>
      <c r="D4" s="2"/>
      <c r="E4" s="2"/>
      <c r="F4" s="2"/>
      <c r="G4" s="2"/>
    </row>
    <row r="5" spans="1:15" s="1" customFormat="1" ht="13.8">
      <c r="C5" s="26"/>
      <c r="D5" s="26"/>
      <c r="E5" s="26"/>
      <c r="F5" s="26"/>
      <c r="G5" s="26"/>
    </row>
    <row r="6" spans="1:15" ht="21">
      <c r="A6" s="92"/>
      <c r="B6" s="93" t="s">
        <v>10</v>
      </c>
      <c r="C6" s="92"/>
      <c r="D6" s="92"/>
      <c r="E6" s="92"/>
      <c r="F6" s="259" t="s">
        <v>135</v>
      </c>
      <c r="G6" s="92"/>
      <c r="H6" s="92"/>
      <c r="I6" s="92"/>
      <c r="J6" s="92"/>
      <c r="K6" s="92"/>
      <c r="L6" s="92"/>
      <c r="M6" s="92"/>
      <c r="N6" s="92"/>
      <c r="O6" s="92"/>
    </row>
    <row r="7" spans="1:15" ht="17.399999999999999">
      <c r="N7" s="78"/>
    </row>
    <row r="29" spans="2:35" ht="13.8">
      <c r="P29" s="98"/>
    </row>
    <row r="30" spans="2:35" s="1" customFormat="1" ht="13.8">
      <c r="B30" s="178" t="s">
        <v>133</v>
      </c>
      <c r="C30" s="6">
        <v>2018</v>
      </c>
      <c r="D30" s="6">
        <v>2019</v>
      </c>
      <c r="E30" s="6">
        <v>2020</v>
      </c>
      <c r="F30" s="6">
        <v>2021</v>
      </c>
      <c r="G30" s="6">
        <v>2022</v>
      </c>
      <c r="H30" s="6">
        <v>2023</v>
      </c>
      <c r="I30" s="6">
        <v>2024</v>
      </c>
      <c r="J30" s="6">
        <v>2025</v>
      </c>
      <c r="K30" s="6">
        <v>2026</v>
      </c>
      <c r="L30" s="6">
        <v>2027</v>
      </c>
      <c r="M30" s="6">
        <v>2028</v>
      </c>
      <c r="N30" s="254" t="s">
        <v>184</v>
      </c>
      <c r="P30" s="84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</row>
    <row r="31" spans="2:35" s="1" customFormat="1" ht="13.8">
      <c r="B31" s="50" t="s">
        <v>13</v>
      </c>
      <c r="C31" s="27">
        <f>WDM!C67+FTTX!C51+Ethernet!C176+Fronthaul!C76+Backhaul!C55+FibreChannel!C34+'AOC-LPO-CPO'!C75</f>
        <v>1385184.4185714284</v>
      </c>
      <c r="D31" s="27">
        <f>WDM!D67+FTTX!D51+Ethernet!D176+Fronthaul!D76+Backhaul!D55+FibreChannel!D34+'AOC-LPO-CPO'!D75</f>
        <v>2375238.324</v>
      </c>
      <c r="E31" s="27"/>
      <c r="F31" s="27"/>
      <c r="G31" s="27"/>
      <c r="H31" s="27"/>
      <c r="I31" s="27"/>
      <c r="J31" s="27"/>
      <c r="K31" s="27"/>
      <c r="L31" s="27"/>
      <c r="M31" s="27"/>
      <c r="N31" s="255"/>
      <c r="O31" s="85"/>
      <c r="P31" s="244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</row>
    <row r="32" spans="2:35" s="1" customFormat="1" ht="13.8">
      <c r="B32" s="48" t="s">
        <v>14</v>
      </c>
      <c r="C32" s="28">
        <f>WDM!C98+Backhaul!C80+FTTX!C74+'AOC-LPO-CPO'!C110+FibreChannel!C48+Fronthaul!C109+Ethernet!C262</f>
        <v>120961967.65474388</v>
      </c>
      <c r="D32" s="28">
        <f>WDM!D98+Backhaul!D80+FTTX!D74+'AOC-LPO-CPO'!D110+FibreChannel!D48+Fronthaul!D109+Ethernet!D262</f>
        <v>113488661.62378302</v>
      </c>
      <c r="E32" s="28"/>
      <c r="F32" s="28"/>
      <c r="G32" s="28"/>
      <c r="H32" s="28"/>
      <c r="I32" s="28"/>
      <c r="J32" s="28"/>
      <c r="K32" s="28"/>
      <c r="L32" s="28"/>
      <c r="M32" s="28"/>
      <c r="N32" s="256"/>
      <c r="O32" s="85"/>
      <c r="P32" s="244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</row>
    <row r="33" spans="2:35" s="1" customFormat="1" ht="13.8">
      <c r="B33" s="48" t="s">
        <v>15</v>
      </c>
      <c r="C33" s="28">
        <f>WDM!C129+Ethernet!C348+Fronthaul!C142+Backhaul!C105+FibreChannel!C62+FTTX!C97+'AOC-LPO-CPO'!C145</f>
        <v>7852472.2181232497</v>
      </c>
      <c r="D33" s="28">
        <f>WDM!D129+Ethernet!D348+Fronthaul!D142+Backhaul!D105+FibreChannel!D62+FTTX!D97+'AOC-LPO-CPO'!D145</f>
        <v>10268717.165860701</v>
      </c>
      <c r="E33" s="28"/>
      <c r="F33" s="28"/>
      <c r="G33" s="28"/>
      <c r="H33" s="28"/>
      <c r="I33" s="28"/>
      <c r="J33" s="28"/>
      <c r="K33" s="28"/>
      <c r="L33" s="28"/>
      <c r="M33" s="28"/>
      <c r="N33" s="256"/>
      <c r="O33" s="85"/>
      <c r="P33" s="244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</row>
    <row r="34" spans="2:35" s="1" customFormat="1" ht="13.8">
      <c r="B34" s="48" t="s">
        <v>16</v>
      </c>
      <c r="C34" s="28">
        <f>WDM!C160+Ethernet!C434+Fronthaul!C175+FibreChannel!C76+Backhaul!C130+FTTX!C120+'AOC-LPO-CPO'!C180</f>
        <v>35682967.441626042</v>
      </c>
      <c r="D34" s="28">
        <f>WDM!D160+Ethernet!D434+Fronthaul!D175+FibreChannel!D76+Backhaul!D130+FTTX!D120+'AOC-LPO-CPO'!D180</f>
        <v>31925799.67608143</v>
      </c>
      <c r="E34" s="28"/>
      <c r="F34" s="28"/>
      <c r="G34" s="28"/>
      <c r="H34" s="28"/>
      <c r="I34" s="28"/>
      <c r="J34" s="28"/>
      <c r="K34" s="28"/>
      <c r="L34" s="28"/>
      <c r="M34" s="28"/>
      <c r="N34" s="256"/>
      <c r="O34" s="85"/>
      <c r="P34" s="85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</row>
    <row r="35" spans="2:35" s="1" customFormat="1" ht="13.8">
      <c r="B35" s="48" t="s">
        <v>17</v>
      </c>
      <c r="C35" s="28">
        <f>WDM!C191+Ethernet!C520+Fronthaul!C208+FibreChannel!C90+Backhaul!C155+FTTX!C143+'AOC-LPO-CPO'!C215</f>
        <v>4991355.0999999996</v>
      </c>
      <c r="D35" s="28">
        <f>WDM!D191+Ethernet!D520+Fronthaul!D208+FibreChannel!D90+Backhaul!D155+FTTX!D143+'AOC-LPO-CPO'!D215</f>
        <v>4807817.8111414723</v>
      </c>
      <c r="E35" s="28"/>
      <c r="F35" s="28"/>
      <c r="G35" s="28"/>
      <c r="H35" s="28"/>
      <c r="I35" s="28"/>
      <c r="J35" s="28"/>
      <c r="K35" s="28"/>
      <c r="L35" s="28"/>
      <c r="M35" s="28"/>
      <c r="N35" s="256"/>
      <c r="O35" s="85"/>
      <c r="P35" s="8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</row>
    <row r="36" spans="2:35" s="1" customFormat="1" ht="15">
      <c r="B36" s="48" t="s">
        <v>191</v>
      </c>
      <c r="C36" s="28">
        <f>WDM!C222</f>
        <v>288165.2</v>
      </c>
      <c r="D36" s="28">
        <f>WDM!D222</f>
        <v>262147.80000000005</v>
      </c>
      <c r="E36" s="28"/>
      <c r="F36" s="28"/>
      <c r="G36" s="28"/>
      <c r="H36" s="28"/>
      <c r="I36" s="28"/>
      <c r="J36" s="28"/>
      <c r="K36" s="28"/>
      <c r="L36" s="28"/>
      <c r="M36" s="28"/>
      <c r="N36" s="25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</row>
    <row r="37" spans="2:35" s="1" customFormat="1" ht="16.05" customHeight="1">
      <c r="B37" s="49" t="s">
        <v>192</v>
      </c>
      <c r="C37" s="28">
        <f>WDM!C253+Ethernet!C606</f>
        <v>0</v>
      </c>
      <c r="D37" s="28">
        <f>WDM!D253+Ethernet!D606</f>
        <v>0</v>
      </c>
      <c r="E37" s="28"/>
      <c r="F37" s="28"/>
      <c r="G37" s="28"/>
      <c r="H37" s="28"/>
      <c r="I37" s="28"/>
      <c r="J37" s="28"/>
      <c r="K37" s="28"/>
      <c r="L37" s="28"/>
      <c r="M37" s="28"/>
      <c r="N37" s="256"/>
      <c r="O37" s="132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</row>
    <row r="38" spans="2:35" s="1" customFormat="1" ht="13.8">
      <c r="B38" s="58" t="s">
        <v>18</v>
      </c>
      <c r="C38" s="29">
        <f>SUM(C31:C37)</f>
        <v>171162112.03306457</v>
      </c>
      <c r="D38" s="29">
        <f t="shared" ref="D38" si="0">SUM(D31:D37)</f>
        <v>163128382.40086663</v>
      </c>
      <c r="E38" s="29"/>
      <c r="F38" s="29"/>
      <c r="G38" s="29"/>
      <c r="H38" s="29"/>
      <c r="I38" s="29"/>
      <c r="J38" s="29"/>
      <c r="K38" s="29"/>
      <c r="L38" s="29"/>
      <c r="M38" s="29"/>
      <c r="N38" s="25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</row>
    <row r="39" spans="2:35" s="1" customFormat="1" ht="13.8">
      <c r="B39" s="100" t="s">
        <v>19</v>
      </c>
      <c r="C39" s="198">
        <v>8.1033144085080593E-3</v>
      </c>
      <c r="D39" s="198">
        <f t="shared" ref="D39" si="1">D31/D38</f>
        <v>1.4560546049939753E-2</v>
      </c>
      <c r="E39" s="198"/>
      <c r="F39" s="198"/>
      <c r="G39" s="198"/>
      <c r="H39" s="198"/>
      <c r="I39" s="198"/>
      <c r="J39" s="198"/>
      <c r="K39" s="198"/>
      <c r="L39" s="198"/>
      <c r="M39" s="198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</row>
    <row r="40" spans="2:35" s="1" customFormat="1" ht="13.8">
      <c r="B40" s="84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</row>
    <row r="41" spans="2:35" s="1" customFormat="1" ht="13.8">
      <c r="B41" s="84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</row>
    <row r="42" spans="2:35" s="1" customFormat="1" ht="13.8">
      <c r="B42" s="84"/>
      <c r="C42" s="368"/>
      <c r="D42" s="368"/>
      <c r="E42" s="368"/>
      <c r="F42" s="368"/>
      <c r="G42" s="368"/>
      <c r="H42" s="368"/>
      <c r="I42" s="368"/>
      <c r="J42" s="368"/>
      <c r="K42" s="368"/>
      <c r="L42" s="368"/>
      <c r="M42" s="368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</row>
    <row r="43" spans="2:35" s="1" customFormat="1" ht="13.8">
      <c r="B43" s="178" t="s">
        <v>134</v>
      </c>
      <c r="C43" s="6">
        <v>2018</v>
      </c>
      <c r="D43" s="6">
        <v>2019</v>
      </c>
      <c r="E43" s="6">
        <v>2020</v>
      </c>
      <c r="F43" s="6">
        <v>2021</v>
      </c>
      <c r="G43" s="6">
        <v>2022</v>
      </c>
      <c r="H43" s="6">
        <v>2023</v>
      </c>
      <c r="I43" s="6">
        <v>2024</v>
      </c>
      <c r="J43" s="6">
        <v>2025</v>
      </c>
      <c r="K43" s="6">
        <v>2026</v>
      </c>
      <c r="L43" s="6">
        <v>2027</v>
      </c>
      <c r="M43" s="6">
        <v>2028</v>
      </c>
      <c r="N43" s="254" t="s">
        <v>184</v>
      </c>
      <c r="O43" s="62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</row>
    <row r="44" spans="2:35" s="1" customFormat="1" ht="13.8">
      <c r="B44" s="50" t="str">
        <f t="shared" ref="B44:B50" si="2">B31</f>
        <v>Silicon Photonics</v>
      </c>
      <c r="C44" s="52">
        <f t="shared" ref="C44:D44" si="3">C198</f>
        <v>869.82159299099351</v>
      </c>
      <c r="D44" s="52">
        <f t="shared" si="3"/>
        <v>1234.4359621328581</v>
      </c>
      <c r="E44" s="52"/>
      <c r="F44" s="52"/>
      <c r="G44" s="52"/>
      <c r="H44" s="52"/>
      <c r="I44" s="52"/>
      <c r="J44" s="52"/>
      <c r="K44" s="52"/>
      <c r="L44" s="52"/>
      <c r="M44" s="52"/>
      <c r="N44" s="255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</row>
    <row r="45" spans="2:35" s="1" customFormat="1" ht="13.8">
      <c r="B45" s="48" t="str">
        <f t="shared" si="2"/>
        <v>InP discrete</v>
      </c>
      <c r="C45" s="81">
        <f>WDM!C317+Ethernet!C782+Fronthaul!C277+FibreChannel!C119+Backhaul!C208+FTTX!C192+'AOC-LPO-CPO'!C287</f>
        <v>1190.3769558023855</v>
      </c>
      <c r="D45" s="81">
        <f>WDM!D317+Ethernet!D782+Fronthaul!D277+FibreChannel!D119+Backhaul!D208+FTTX!D192+'AOC-LPO-CPO'!D287</f>
        <v>1392.3790797336706</v>
      </c>
      <c r="E45" s="81"/>
      <c r="F45" s="81"/>
      <c r="G45" s="81"/>
      <c r="H45" s="81"/>
      <c r="I45" s="81"/>
      <c r="J45" s="81"/>
      <c r="K45" s="81"/>
      <c r="L45" s="81"/>
      <c r="M45" s="81"/>
      <c r="N45" s="256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</row>
    <row r="46" spans="2:35" s="1" customFormat="1" ht="13.8">
      <c r="B46" s="48" t="str">
        <f t="shared" si="2"/>
        <v>InP integrated</v>
      </c>
      <c r="C46" s="81">
        <f>WDM!C348+Ethernet!C868+Fronthaul!C310+FibreChannel!C133+Backhaul!C233+FTTX!C215+'AOC-LPO-CPO'!C322</f>
        <v>3241.8987236217467</v>
      </c>
      <c r="D46" s="81">
        <f>WDM!D348+Ethernet!D868+Fronthaul!D310+FibreChannel!D133+Backhaul!D233+FTTX!D215+'AOC-LPO-CPO'!D322</f>
        <v>3133.8494710968712</v>
      </c>
      <c r="E46" s="81"/>
      <c r="F46" s="81"/>
      <c r="G46" s="81"/>
      <c r="H46" s="81"/>
      <c r="I46" s="81"/>
      <c r="J46" s="81"/>
      <c r="K46" s="81"/>
      <c r="L46" s="81"/>
      <c r="M46" s="81"/>
      <c r="N46" s="256"/>
      <c r="O46" s="59"/>
      <c r="P46" s="10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</row>
    <row r="47" spans="2:35" s="1" customFormat="1" ht="13.8">
      <c r="B47" s="48" t="str">
        <f t="shared" si="2"/>
        <v>GaAs discrete</v>
      </c>
      <c r="C47" s="81">
        <f>WDM!C379+Ethernet!C954+Fronthaul!C343+FibreChannel!C147+Backhaul!C258+FTTX!C238+'AOC-LPO-CPO'!C357</f>
        <v>599.7921507172797</v>
      </c>
      <c r="D47" s="81">
        <f>WDM!D379+Ethernet!D954+Fronthaul!D343+FibreChannel!D147+Backhaul!D258+FTTX!D238+'AOC-LPO-CPO'!D357</f>
        <v>602.40325087055078</v>
      </c>
      <c r="E47" s="81"/>
      <c r="F47" s="81"/>
      <c r="G47" s="81"/>
      <c r="H47" s="81"/>
      <c r="I47" s="81"/>
      <c r="J47" s="81"/>
      <c r="K47" s="81"/>
      <c r="L47" s="81"/>
      <c r="M47" s="81"/>
      <c r="N47" s="256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</row>
    <row r="48" spans="2:35" s="1" customFormat="1" ht="13.8">
      <c r="B48" s="48" t="str">
        <f t="shared" si="2"/>
        <v>GaAs integrated</v>
      </c>
      <c r="C48" s="81">
        <f>WDM!C410+Ethernet!C1040+Fronthaul!C376+FibreChannel!C161+Backhaul!C283+FTTX!C261+'AOC-LPO-CPO'!C392</f>
        <v>664.06622489721474</v>
      </c>
      <c r="D48" s="81">
        <f>WDM!D410+Ethernet!D1040+Fronthaul!D376+FibreChannel!D161+Backhaul!D283+FTTX!D261+'AOC-LPO-CPO'!D392</f>
        <v>736.46920553522182</v>
      </c>
      <c r="E48" s="81"/>
      <c r="F48" s="81"/>
      <c r="G48" s="81"/>
      <c r="H48" s="81"/>
      <c r="I48" s="81"/>
      <c r="J48" s="81"/>
      <c r="K48" s="81"/>
      <c r="L48" s="81"/>
      <c r="M48" s="81"/>
      <c r="N48" s="256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</row>
    <row r="49" spans="2:35" s="1" customFormat="1" ht="13.8">
      <c r="B49" s="48" t="str">
        <f t="shared" si="2"/>
        <v>LiNbO3 bulk</v>
      </c>
      <c r="C49" s="81">
        <f>WDM!C441</f>
        <v>2249.8245818181822</v>
      </c>
      <c r="D49" s="81">
        <f>WDM!D441</f>
        <v>1777.8172800000002</v>
      </c>
      <c r="E49" s="81"/>
      <c r="F49" s="81"/>
      <c r="G49" s="81"/>
      <c r="H49" s="81"/>
      <c r="I49" s="81"/>
      <c r="J49" s="81"/>
      <c r="K49" s="81"/>
      <c r="L49" s="81"/>
      <c r="M49" s="81"/>
      <c r="N49" s="256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</row>
    <row r="50" spans="2:35" s="1" customFormat="1" ht="16.05" customHeight="1">
      <c r="B50" s="49" t="str">
        <f t="shared" si="2"/>
        <v>TFLN and other</v>
      </c>
      <c r="C50" s="82">
        <f>WDM!C472+Ethernet!C1126</f>
        <v>0</v>
      </c>
      <c r="D50" s="82">
        <f>WDM!D472+Ethernet!D1126</f>
        <v>0</v>
      </c>
      <c r="E50" s="82"/>
      <c r="F50" s="82"/>
      <c r="G50" s="82"/>
      <c r="H50" s="82"/>
      <c r="I50" s="82"/>
      <c r="J50" s="82"/>
      <c r="K50" s="82"/>
      <c r="L50" s="82"/>
      <c r="M50" s="82"/>
      <c r="N50" s="256"/>
      <c r="O50" s="132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</row>
    <row r="51" spans="2:35" s="1" customFormat="1" ht="13.8">
      <c r="B51" s="58" t="s">
        <v>18</v>
      </c>
      <c r="C51" s="83">
        <f t="shared" ref="C51:D51" si="4">SUM(C44:C50)</f>
        <v>8815.7802298478018</v>
      </c>
      <c r="D51" s="83">
        <f t="shared" si="4"/>
        <v>8877.3542493691712</v>
      </c>
      <c r="E51" s="83"/>
      <c r="F51" s="83"/>
      <c r="G51" s="83"/>
      <c r="H51" s="83"/>
      <c r="I51" s="83"/>
      <c r="J51" s="83"/>
      <c r="K51" s="83"/>
      <c r="L51" s="83"/>
      <c r="M51" s="83"/>
      <c r="N51" s="258"/>
      <c r="O51" s="59"/>
      <c r="P51" s="106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</row>
    <row r="52" spans="2:35" ht="13.8">
      <c r="B52" s="100" t="s">
        <v>19</v>
      </c>
      <c r="C52" s="23">
        <v>9.9282162934008586E-2</v>
      </c>
      <c r="D52" s="23">
        <f t="shared" ref="D52" si="5">D44/D51</f>
        <v>0.13905448937340512</v>
      </c>
      <c r="E52" s="23"/>
      <c r="F52" s="23"/>
      <c r="G52" s="23"/>
      <c r="H52" s="23"/>
      <c r="I52" s="23"/>
      <c r="J52" s="23"/>
      <c r="K52" s="23"/>
      <c r="L52" s="23"/>
      <c r="M52" s="23"/>
      <c r="P52" s="106"/>
    </row>
    <row r="53" spans="2:35" ht="13.8">
      <c r="B53" s="84"/>
      <c r="C53" s="86"/>
      <c r="D53" s="86"/>
      <c r="E53" s="86"/>
      <c r="F53" s="86"/>
      <c r="G53" s="86"/>
      <c r="H53" s="86"/>
      <c r="I53" s="86"/>
      <c r="J53" s="86"/>
      <c r="K53" s="86"/>
      <c r="L53" s="86"/>
      <c r="M53" s="86"/>
      <c r="P53" s="106"/>
    </row>
    <row r="54" spans="2:35" ht="13.8">
      <c r="B54" s="84"/>
      <c r="C54" s="86"/>
      <c r="D54" s="86"/>
      <c r="E54" s="86"/>
      <c r="F54" s="86"/>
      <c r="G54" s="86"/>
      <c r="H54" s="86"/>
      <c r="I54" s="86"/>
      <c r="J54" s="86"/>
      <c r="K54" s="86"/>
      <c r="L54" s="86"/>
      <c r="M54" s="86"/>
      <c r="P54" s="106"/>
    </row>
    <row r="55" spans="2:35">
      <c r="C55" s="80"/>
      <c r="D55" s="80"/>
      <c r="E55" s="80"/>
      <c r="F55" s="80"/>
      <c r="G55" s="80"/>
      <c r="H55" s="80"/>
      <c r="I55" s="117"/>
      <c r="J55" s="80"/>
      <c r="K55" s="80"/>
      <c r="L55" s="80"/>
      <c r="M55" s="80"/>
      <c r="P55" s="106"/>
    </row>
    <row r="56" spans="2:35" s="1" customFormat="1" ht="13.8">
      <c r="B56" s="178" t="s">
        <v>22</v>
      </c>
      <c r="C56" s="31">
        <v>2018</v>
      </c>
      <c r="D56" s="31">
        <v>2019</v>
      </c>
      <c r="E56" s="31">
        <v>2020</v>
      </c>
      <c r="F56" s="31">
        <v>2021</v>
      </c>
      <c r="G56" s="31">
        <v>2022</v>
      </c>
      <c r="H56" s="31">
        <v>2023</v>
      </c>
      <c r="I56" s="31">
        <v>2024</v>
      </c>
      <c r="J56" s="31">
        <v>2025</v>
      </c>
      <c r="K56" s="31">
        <v>2026</v>
      </c>
      <c r="L56" s="31">
        <v>2027</v>
      </c>
      <c r="M56" s="31">
        <v>2028</v>
      </c>
      <c r="P56" s="10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</row>
    <row r="57" spans="2:35" s="1" customFormat="1" ht="13.8">
      <c r="B57" s="50" t="str">
        <f>B31</f>
        <v>Silicon Photonics</v>
      </c>
      <c r="C57" s="32"/>
      <c r="D57" s="32">
        <f t="shared" ref="D57" si="6">IF(C31=0,"",(D31/C31)-1)</f>
        <v>0.71474519360363309</v>
      </c>
      <c r="E57" s="32"/>
      <c r="F57" s="32"/>
      <c r="G57" s="32"/>
      <c r="H57" s="32"/>
      <c r="I57" s="32"/>
      <c r="J57" s="32"/>
      <c r="K57" s="32"/>
      <c r="L57" s="32"/>
      <c r="M57" s="32"/>
      <c r="P57" s="106"/>
      <c r="Q57"/>
      <c r="R57"/>
      <c r="S57"/>
      <c r="T57"/>
      <c r="U57"/>
      <c r="V57"/>
      <c r="W57"/>
      <c r="X57"/>
      <c r="Y57"/>
      <c r="Z57"/>
      <c r="AA57"/>
      <c r="AB57"/>
      <c r="AC57"/>
      <c r="AD57"/>
    </row>
    <row r="58" spans="2:35" s="1" customFormat="1" ht="13.8">
      <c r="B58" s="48" t="str">
        <f>B32</f>
        <v>InP discrete</v>
      </c>
      <c r="C58" s="33"/>
      <c r="D58" s="33">
        <f t="shared" ref="D58" si="7">IF(C32=0,"",(D32/C32)-1)</f>
        <v>-6.1782278974591098E-2</v>
      </c>
      <c r="E58" s="33"/>
      <c r="F58" s="33"/>
      <c r="G58" s="33"/>
      <c r="H58" s="33"/>
      <c r="I58" s="33"/>
      <c r="J58" s="33"/>
      <c r="K58" s="33"/>
      <c r="L58" s="33"/>
      <c r="M58" s="33"/>
      <c r="P58" s="106"/>
      <c r="Q58"/>
      <c r="R58"/>
      <c r="S58"/>
      <c r="T58"/>
      <c r="U58"/>
      <c r="V58"/>
      <c r="W58"/>
      <c r="X58"/>
      <c r="Y58"/>
      <c r="Z58"/>
      <c r="AA58"/>
      <c r="AB58"/>
      <c r="AC58"/>
      <c r="AD58"/>
    </row>
    <row r="59" spans="2:35" s="1" customFormat="1" ht="13.8">
      <c r="B59" s="48" t="str">
        <f>B33</f>
        <v>InP integrated</v>
      </c>
      <c r="C59" s="33"/>
      <c r="D59" s="33">
        <f t="shared" ref="D59" si="8">IF(C33=0,"",(D33/C33)-1)</f>
        <v>0.30770499794457562</v>
      </c>
      <c r="E59" s="33"/>
      <c r="F59" s="33"/>
      <c r="G59" s="33"/>
      <c r="H59" s="33"/>
      <c r="I59" s="33"/>
      <c r="J59" s="33"/>
      <c r="K59" s="33"/>
      <c r="L59" s="33"/>
      <c r="M59" s="33"/>
      <c r="P59" s="106"/>
      <c r="Q59"/>
      <c r="R59"/>
      <c r="S59"/>
      <c r="T59"/>
      <c r="U59"/>
      <c r="V59"/>
      <c r="W59"/>
      <c r="X59"/>
      <c r="Y59"/>
      <c r="Z59"/>
      <c r="AA59"/>
      <c r="AB59"/>
      <c r="AC59"/>
      <c r="AD59"/>
    </row>
    <row r="60" spans="2:35" s="1" customFormat="1" ht="13.5" customHeight="1">
      <c r="B60" s="48" t="str">
        <f>B34</f>
        <v>GaAs discrete</v>
      </c>
      <c r="C60" s="33"/>
      <c r="D60" s="33">
        <f t="shared" ref="D60" si="9">IF(C34=0,"",(D34/C34)-1)</f>
        <v>-0.10529303011838864</v>
      </c>
      <c r="E60" s="33"/>
      <c r="F60" s="33"/>
      <c r="G60" s="33"/>
      <c r="H60" s="33"/>
      <c r="I60" s="33"/>
      <c r="J60" s="33"/>
      <c r="K60" s="33"/>
      <c r="L60" s="33"/>
      <c r="M60" s="33"/>
      <c r="O60"/>
      <c r="P60" s="106"/>
      <c r="Q60"/>
      <c r="R60"/>
      <c r="S60"/>
      <c r="T60"/>
      <c r="U60"/>
      <c r="V60"/>
      <c r="W60"/>
      <c r="X60"/>
      <c r="Y60"/>
      <c r="Z60"/>
      <c r="AA60"/>
      <c r="AB60"/>
      <c r="AC60"/>
      <c r="AD60"/>
    </row>
    <row r="61" spans="2:35" s="1" customFormat="1" ht="13.5" customHeight="1">
      <c r="B61" s="48" t="str">
        <f>B35</f>
        <v>GaAs integrated</v>
      </c>
      <c r="C61" s="33"/>
      <c r="D61" s="33">
        <f t="shared" ref="D61" si="10">IF(C35=0,"",(D35/C35)-1)</f>
        <v>-3.6771034154337578E-2</v>
      </c>
      <c r="E61" s="33"/>
      <c r="F61" s="33"/>
      <c r="G61" s="33"/>
      <c r="H61" s="33"/>
      <c r="I61" s="33"/>
      <c r="J61" s="33"/>
      <c r="K61" s="33"/>
      <c r="L61" s="33"/>
      <c r="M61" s="33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</row>
    <row r="62" spans="2:35" s="1" customFormat="1" ht="13.5" customHeight="1">
      <c r="B62" s="48" t="str">
        <f t="shared" ref="B62:B63" si="11">B36</f>
        <v>LiNbO3 bulk</v>
      </c>
      <c r="C62" s="33"/>
      <c r="D62" s="33">
        <f t="shared" ref="D62:D63" si="12">IF(C36=0,"",(D36/C36)-1)</f>
        <v>-9.0286405159262673E-2</v>
      </c>
      <c r="E62" s="33"/>
      <c r="F62" s="33"/>
      <c r="G62" s="33"/>
      <c r="H62" s="33"/>
      <c r="I62" s="33"/>
      <c r="J62" s="33"/>
      <c r="K62" s="33"/>
      <c r="L62" s="33"/>
      <c r="M62" s="33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</row>
    <row r="63" spans="2:35" s="1" customFormat="1" ht="13.5" customHeight="1">
      <c r="B63" s="49" t="str">
        <f t="shared" si="11"/>
        <v>TFLN and other</v>
      </c>
      <c r="C63" s="33"/>
      <c r="D63" s="33" t="str">
        <f t="shared" si="12"/>
        <v/>
      </c>
      <c r="E63" s="33"/>
      <c r="F63" s="33"/>
      <c r="G63" s="33"/>
      <c r="H63" s="33"/>
      <c r="I63" s="33"/>
      <c r="J63" s="33"/>
      <c r="K63" s="33"/>
      <c r="L63" s="33"/>
      <c r="M63" s="3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</row>
    <row r="64" spans="2:35" s="1" customFormat="1" ht="13.8">
      <c r="B64" s="58" t="s">
        <v>18</v>
      </c>
      <c r="C64" s="34"/>
      <c r="D64" s="34">
        <f t="shared" ref="D64" si="13">IF(C38=0,"",(D38/C38)-1)</f>
        <v>-4.6936378248511046E-2</v>
      </c>
      <c r="E64" s="34"/>
      <c r="F64" s="34"/>
      <c r="G64" s="34"/>
      <c r="H64" s="34"/>
      <c r="I64" s="34"/>
      <c r="J64" s="34"/>
      <c r="K64" s="34"/>
      <c r="L64" s="34"/>
      <c r="M64" s="34"/>
      <c r="P64" s="2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</row>
    <row r="65" spans="2:31" s="1" customFormat="1" ht="13.8">
      <c r="P65" s="2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</row>
    <row r="66" spans="2:31" ht="13.8">
      <c r="B66" s="178" t="s">
        <v>23</v>
      </c>
      <c r="C66" s="6">
        <v>2018</v>
      </c>
      <c r="D66" s="6">
        <v>2019</v>
      </c>
      <c r="E66" s="6">
        <v>2020</v>
      </c>
      <c r="F66" s="6">
        <v>2021</v>
      </c>
      <c r="G66" s="6">
        <v>2022</v>
      </c>
      <c r="H66" s="6">
        <v>2023</v>
      </c>
      <c r="I66" s="6">
        <v>2024</v>
      </c>
      <c r="J66" s="6">
        <v>2025</v>
      </c>
      <c r="K66" s="6">
        <v>2026</v>
      </c>
      <c r="L66" s="6">
        <v>2027</v>
      </c>
      <c r="M66" s="6">
        <v>2028</v>
      </c>
      <c r="P66" s="15"/>
    </row>
    <row r="67" spans="2:31" ht="13.8">
      <c r="B67" s="50" t="str">
        <f>B31</f>
        <v>Silicon Photonics</v>
      </c>
      <c r="C67" s="32">
        <f t="shared" ref="C67:D67" si="14">C31/C$38</f>
        <v>8.09282149021299E-3</v>
      </c>
      <c r="D67" s="32">
        <f t="shared" si="14"/>
        <v>1.4560546049939753E-2</v>
      </c>
      <c r="E67" s="32"/>
      <c r="F67" s="32"/>
      <c r="G67" s="32"/>
      <c r="H67" s="32"/>
      <c r="I67" s="32"/>
      <c r="J67" s="32"/>
      <c r="K67" s="32"/>
      <c r="L67" s="32"/>
      <c r="M67" s="32"/>
      <c r="O67" s="59"/>
    </row>
    <row r="68" spans="2:31" ht="13.8">
      <c r="B68" s="48" t="str">
        <f>B32</f>
        <v>InP discrete</v>
      </c>
      <c r="C68" s="33">
        <f t="shared" ref="C68:D68" si="15">C32/C$38</f>
        <v>0.70670995010494386</v>
      </c>
      <c r="D68" s="33">
        <f t="shared" si="15"/>
        <v>0.69570150793808216</v>
      </c>
      <c r="E68" s="33"/>
      <c r="F68" s="33"/>
      <c r="G68" s="33"/>
      <c r="H68" s="33"/>
      <c r="I68" s="33"/>
      <c r="J68" s="33"/>
      <c r="K68" s="33"/>
      <c r="L68" s="33"/>
      <c r="M68" s="33"/>
      <c r="O68" s="62"/>
      <c r="P68" s="1"/>
    </row>
    <row r="69" spans="2:31" ht="13.8">
      <c r="B69" s="48" t="str">
        <f>B33</f>
        <v>InP integrated</v>
      </c>
      <c r="C69" s="33">
        <f t="shared" ref="C69:D69" si="16">C33/C$38</f>
        <v>4.5877397309787418E-2</v>
      </c>
      <c r="D69" s="33">
        <f t="shared" si="16"/>
        <v>6.2948685046276459E-2</v>
      </c>
      <c r="E69" s="33"/>
      <c r="F69" s="33"/>
      <c r="G69" s="33"/>
      <c r="H69" s="33"/>
      <c r="I69" s="33"/>
      <c r="J69" s="33"/>
      <c r="K69" s="33"/>
      <c r="L69" s="33"/>
      <c r="M69" s="33"/>
      <c r="O69" s="62"/>
      <c r="P69" s="1"/>
      <c r="AE69" s="1"/>
    </row>
    <row r="70" spans="2:31" ht="13.8">
      <c r="B70" s="48" t="str">
        <f>B34</f>
        <v>GaAs discrete</v>
      </c>
      <c r="C70" s="33">
        <f t="shared" ref="C70:D70" si="17">C34/C$38</f>
        <v>0.20847468530145805</v>
      </c>
      <c r="D70" s="33">
        <f t="shared" si="17"/>
        <v>0.19570965644487273</v>
      </c>
      <c r="E70" s="33"/>
      <c r="F70" s="33"/>
      <c r="G70" s="33"/>
      <c r="H70" s="33"/>
      <c r="I70" s="33"/>
      <c r="J70" s="33"/>
      <c r="K70" s="33"/>
      <c r="L70" s="33"/>
      <c r="M70" s="33"/>
      <c r="P70" s="1"/>
      <c r="AE70" s="1"/>
    </row>
    <row r="71" spans="2:31" ht="13.8">
      <c r="B71" s="48" t="str">
        <f>B35</f>
        <v>GaAs integrated</v>
      </c>
      <c r="C71" s="33">
        <f t="shared" ref="C71:D71" si="18">C35/C$38</f>
        <v>2.9161565259464575E-2</v>
      </c>
      <c r="D71" s="33">
        <f t="shared" si="18"/>
        <v>2.9472601520236313E-2</v>
      </c>
      <c r="E71" s="33"/>
      <c r="F71" s="33"/>
      <c r="G71" s="33"/>
      <c r="H71" s="33"/>
      <c r="I71" s="33"/>
      <c r="J71" s="33"/>
      <c r="K71" s="33"/>
      <c r="L71" s="33"/>
      <c r="M71" s="33"/>
      <c r="P71" s="1"/>
      <c r="AE71" s="1"/>
    </row>
    <row r="72" spans="2:31" ht="13.8">
      <c r="B72" s="48" t="str">
        <f t="shared" ref="B72:B73" si="19">B36</f>
        <v>LiNbO3 bulk</v>
      </c>
      <c r="C72" s="33">
        <f t="shared" ref="C72:D72" si="20">C36/C$38</f>
        <v>1.6835805341332381E-3</v>
      </c>
      <c r="D72" s="33">
        <f t="shared" si="20"/>
        <v>1.6070030005925404E-3</v>
      </c>
      <c r="E72" s="33"/>
      <c r="F72" s="33"/>
      <c r="G72" s="33"/>
      <c r="H72" s="33"/>
      <c r="I72" s="33"/>
      <c r="J72" s="33"/>
      <c r="K72" s="33"/>
      <c r="L72" s="33"/>
      <c r="M72" s="33"/>
      <c r="P72" s="1"/>
      <c r="AE72" s="1"/>
    </row>
    <row r="73" spans="2:31" ht="13.8">
      <c r="B73" s="49" t="str">
        <f t="shared" si="19"/>
        <v>TFLN and other</v>
      </c>
      <c r="C73" s="33">
        <f t="shared" ref="C73:D73" si="21">C37/C$38</f>
        <v>0</v>
      </c>
      <c r="D73" s="33">
        <f t="shared" si="21"/>
        <v>0</v>
      </c>
      <c r="E73" s="33"/>
      <c r="F73" s="33"/>
      <c r="G73" s="33"/>
      <c r="H73" s="33"/>
      <c r="I73" s="33"/>
      <c r="J73" s="33"/>
      <c r="K73" s="33"/>
      <c r="L73" s="33"/>
      <c r="M73" s="33"/>
      <c r="P73" s="1"/>
      <c r="AE73" s="1"/>
    </row>
    <row r="74" spans="2:31" ht="13.8">
      <c r="B74" s="58" t="s">
        <v>18</v>
      </c>
      <c r="C74" s="35">
        <f t="shared" ref="C74:D74" si="22">SUM(C67:C71)</f>
        <v>0.99831641946586691</v>
      </c>
      <c r="D74" s="35">
        <f t="shared" si="22"/>
        <v>0.99839299699940742</v>
      </c>
      <c r="E74" s="35"/>
      <c r="F74" s="35"/>
      <c r="G74" s="35"/>
      <c r="H74" s="35"/>
      <c r="I74" s="35"/>
      <c r="J74" s="35"/>
      <c r="K74" s="35"/>
      <c r="L74" s="35"/>
      <c r="M74" s="35"/>
      <c r="P74" s="1"/>
      <c r="AE74" s="1"/>
    </row>
    <row r="75" spans="2:31" ht="13.8">
      <c r="P75" s="1"/>
      <c r="AE75" s="1"/>
    </row>
    <row r="76" spans="2:31" s="1" customFormat="1" ht="14.4">
      <c r="B76" s="1" t="s">
        <v>12</v>
      </c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Q76"/>
      <c r="R76"/>
      <c r="S76"/>
      <c r="T76"/>
      <c r="U76"/>
      <c r="V76"/>
      <c r="W76"/>
      <c r="X76"/>
      <c r="Y76"/>
      <c r="Z76"/>
      <c r="AA76"/>
      <c r="AB76"/>
      <c r="AC76"/>
      <c r="AD76"/>
    </row>
    <row r="77" spans="2:31" s="1" customFormat="1" ht="13.8">
      <c r="B77" s="178" t="str">
        <f>B56</f>
        <v>Growth rates</v>
      </c>
      <c r="C77" s="31">
        <v>2018</v>
      </c>
      <c r="D77" s="31">
        <v>2019</v>
      </c>
      <c r="E77" s="31">
        <v>2020</v>
      </c>
      <c r="F77" s="31">
        <v>2021</v>
      </c>
      <c r="G77" s="31">
        <v>2022</v>
      </c>
      <c r="H77" s="31">
        <v>2023</v>
      </c>
      <c r="I77" s="31">
        <v>2024</v>
      </c>
      <c r="J77" s="31">
        <v>2025</v>
      </c>
      <c r="K77" s="31">
        <v>2026</v>
      </c>
      <c r="L77" s="31">
        <v>2027</v>
      </c>
      <c r="M77" s="31">
        <v>2028</v>
      </c>
      <c r="Q77"/>
      <c r="R77"/>
      <c r="S77"/>
      <c r="T77"/>
      <c r="U77"/>
      <c r="V77"/>
      <c r="W77"/>
      <c r="X77"/>
      <c r="Y77"/>
      <c r="Z77"/>
      <c r="AA77"/>
      <c r="AB77"/>
      <c r="AC77"/>
      <c r="AD77"/>
    </row>
    <row r="78" spans="2:31" s="1" customFormat="1" ht="13.8">
      <c r="B78" s="50" t="str">
        <f>B44</f>
        <v>Silicon Photonics</v>
      </c>
      <c r="C78" s="32"/>
      <c r="D78" s="32">
        <f t="shared" ref="D78" si="23">IF(C44=0,"",(D44/C44)-1)</f>
        <v>0.41918293599505985</v>
      </c>
      <c r="E78" s="32"/>
      <c r="F78" s="32"/>
      <c r="G78" s="32"/>
      <c r="H78" s="32"/>
      <c r="I78" s="32"/>
      <c r="J78" s="32"/>
      <c r="K78" s="32"/>
      <c r="L78" s="32"/>
      <c r="M78" s="32"/>
      <c r="Q78"/>
      <c r="R78"/>
      <c r="S78"/>
      <c r="T78"/>
      <c r="U78"/>
      <c r="V78"/>
      <c r="W78"/>
      <c r="X78"/>
      <c r="Y78"/>
      <c r="Z78"/>
      <c r="AA78"/>
      <c r="AB78"/>
      <c r="AC78"/>
      <c r="AD78"/>
    </row>
    <row r="79" spans="2:31" s="1" customFormat="1" ht="13.8">
      <c r="B79" s="48" t="str">
        <f>B45</f>
        <v>InP discrete</v>
      </c>
      <c r="C79" s="33"/>
      <c r="D79" s="33">
        <f t="shared" ref="D79" si="24">IF(C45=0,0,(D45/C45)-1)</f>
        <v>0.16969592946725309</v>
      </c>
      <c r="E79" s="33"/>
      <c r="F79" s="33"/>
      <c r="G79" s="33"/>
      <c r="H79" s="33"/>
      <c r="I79" s="33"/>
      <c r="J79" s="33"/>
      <c r="K79" s="33"/>
      <c r="L79" s="33"/>
      <c r="M79" s="33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</row>
    <row r="80" spans="2:31" s="1" customFormat="1" ht="13.8">
      <c r="B80" s="48" t="str">
        <f>B46</f>
        <v>InP integrated</v>
      </c>
      <c r="C80" s="33"/>
      <c r="D80" s="33">
        <f t="shared" ref="D80" si="25">IF(C46=0,0,(D46/C46)-1)</f>
        <v>-3.3329003073904295E-2</v>
      </c>
      <c r="E80" s="33"/>
      <c r="F80" s="33"/>
      <c r="G80" s="33"/>
      <c r="H80" s="33"/>
      <c r="I80" s="33"/>
      <c r="J80" s="33"/>
      <c r="K80" s="33"/>
      <c r="L80" s="33"/>
      <c r="M80" s="33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</row>
    <row r="81" spans="2:31" s="1" customFormat="1" ht="13.5" customHeight="1">
      <c r="B81" s="48" t="str">
        <f>B47</f>
        <v>GaAs discrete</v>
      </c>
      <c r="C81" s="33"/>
      <c r="D81" s="33">
        <f t="shared" ref="D81" si="26">IF(C47=0,0,(D47/C47)-1)</f>
        <v>4.3533416536853942E-3</v>
      </c>
      <c r="E81" s="33"/>
      <c r="F81" s="33"/>
      <c r="G81" s="33"/>
      <c r="H81" s="33"/>
      <c r="I81" s="33"/>
      <c r="J81" s="33"/>
      <c r="K81" s="33"/>
      <c r="L81" s="33"/>
      <c r="M81" s="33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</row>
    <row r="82" spans="2:31" s="1" customFormat="1" ht="13.5" customHeight="1">
      <c r="B82" s="48" t="str">
        <f>B48</f>
        <v>GaAs integrated</v>
      </c>
      <c r="C82" s="33"/>
      <c r="D82" s="33">
        <f t="shared" ref="D82" si="27">IF(C48=0,0,(D48/C48)-1)</f>
        <v>0.10902975926717806</v>
      </c>
      <c r="E82" s="33"/>
      <c r="F82" s="33"/>
      <c r="G82" s="33"/>
      <c r="H82" s="33"/>
      <c r="I82" s="33"/>
      <c r="J82" s="33"/>
      <c r="K82" s="33"/>
      <c r="L82" s="33"/>
      <c r="M82" s="33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</row>
    <row r="83" spans="2:31" s="1" customFormat="1" ht="13.5" customHeight="1">
      <c r="B83" s="48" t="str">
        <f t="shared" ref="B83:B84" si="28">B49</f>
        <v>LiNbO3 bulk</v>
      </c>
      <c r="C83" s="33"/>
      <c r="D83" s="33">
        <f t="shared" ref="D83:D84" si="29">IF(C49=0,0,(D49/C49)-1)</f>
        <v>-0.20979737959691602</v>
      </c>
      <c r="E83" s="33"/>
      <c r="F83" s="33"/>
      <c r="G83" s="33"/>
      <c r="H83" s="33"/>
      <c r="I83" s="33"/>
      <c r="J83" s="33"/>
      <c r="K83" s="33"/>
      <c r="L83" s="33"/>
      <c r="M83" s="3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</row>
    <row r="84" spans="2:31" s="1" customFormat="1" ht="13.5" customHeight="1">
      <c r="B84" s="49" t="str">
        <f t="shared" si="28"/>
        <v>TFLN and other</v>
      </c>
      <c r="C84" s="33"/>
      <c r="D84" s="33">
        <f t="shared" si="29"/>
        <v>0</v>
      </c>
      <c r="E84" s="33"/>
      <c r="F84" s="33"/>
      <c r="G84" s="33"/>
      <c r="H84" s="33"/>
      <c r="I84" s="33"/>
      <c r="J84" s="33"/>
      <c r="K84" s="33"/>
      <c r="L84" s="33"/>
      <c r="M84" s="33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</row>
    <row r="85" spans="2:31" s="1" customFormat="1" ht="13.8">
      <c r="B85" s="58" t="s">
        <v>18</v>
      </c>
      <c r="C85" s="34"/>
      <c r="D85" s="34">
        <f t="shared" ref="D85" si="30">IF(C51=0,"",(D51/C51)-1)</f>
        <v>6.9845229708536127E-3</v>
      </c>
      <c r="E85" s="34"/>
      <c r="F85" s="34"/>
      <c r="G85" s="34"/>
      <c r="H85" s="34"/>
      <c r="I85" s="34"/>
      <c r="J85" s="34"/>
      <c r="K85" s="34"/>
      <c r="L85" s="34"/>
      <c r="M85" s="34"/>
      <c r="Q85"/>
      <c r="R85"/>
      <c r="S85"/>
      <c r="T85"/>
      <c r="U85"/>
      <c r="V85"/>
      <c r="W85"/>
      <c r="X85"/>
      <c r="Y85"/>
      <c r="Z85"/>
      <c r="AA85"/>
      <c r="AB85"/>
      <c r="AC85"/>
      <c r="AD85"/>
    </row>
    <row r="86" spans="2:31" s="1" customFormat="1" ht="13.8">
      <c r="B86" s="178" t="s">
        <v>23</v>
      </c>
      <c r="C86" s="6">
        <v>2018</v>
      </c>
      <c r="D86" s="6">
        <v>2019</v>
      </c>
      <c r="E86" s="6">
        <v>2020</v>
      </c>
      <c r="F86" s="6">
        <v>2021</v>
      </c>
      <c r="G86" s="6">
        <v>2022</v>
      </c>
      <c r="H86" s="6">
        <v>2023</v>
      </c>
      <c r="I86" s="6">
        <v>2024</v>
      </c>
      <c r="J86" s="6">
        <v>2025</v>
      </c>
      <c r="K86" s="6">
        <v>2026</v>
      </c>
      <c r="L86" s="6">
        <v>2027</v>
      </c>
      <c r="M86" s="6">
        <v>2028</v>
      </c>
      <c r="Q86"/>
      <c r="R86"/>
      <c r="S86"/>
      <c r="T86"/>
      <c r="U86"/>
      <c r="V86"/>
      <c r="W86"/>
      <c r="X86"/>
      <c r="Y86"/>
      <c r="Z86"/>
      <c r="AA86"/>
      <c r="AB86"/>
      <c r="AC86"/>
      <c r="AD86"/>
    </row>
    <row r="87" spans="2:31" ht="13.8">
      <c r="B87" s="58" t="s">
        <v>13</v>
      </c>
      <c r="C87" s="35">
        <f>C97/C102</f>
        <v>9.8666433408357596E-2</v>
      </c>
      <c r="D87" s="35">
        <f t="shared" ref="D87" si="31">D97/D102</f>
        <v>0.13905448937340512</v>
      </c>
      <c r="E87" s="35"/>
      <c r="F87" s="35"/>
      <c r="G87" s="35"/>
      <c r="H87" s="35"/>
      <c r="I87" s="35"/>
      <c r="J87" s="35"/>
      <c r="K87" s="35"/>
      <c r="L87" s="35"/>
      <c r="M87" s="35"/>
      <c r="P87" s="1"/>
      <c r="AE87" s="1"/>
    </row>
    <row r="88" spans="2:31" ht="13.8">
      <c r="B88" s="50" t="s">
        <v>203</v>
      </c>
      <c r="C88" s="370">
        <f>1-C87</f>
        <v>0.90133356659164243</v>
      </c>
      <c r="D88" s="370">
        <f t="shared" ref="D88" si="32">1-D87</f>
        <v>0.86094551062659486</v>
      </c>
      <c r="E88" s="370"/>
      <c r="F88" s="370"/>
      <c r="G88" s="370"/>
      <c r="H88" s="370"/>
      <c r="I88" s="370"/>
      <c r="J88" s="370"/>
      <c r="K88" s="370"/>
      <c r="L88" s="370"/>
      <c r="M88" s="370"/>
      <c r="P88" s="1"/>
      <c r="AE88" s="1"/>
    </row>
    <row r="89" spans="2:31" ht="13.8">
      <c r="B89" s="48" t="s">
        <v>25</v>
      </c>
      <c r="C89" s="371">
        <f>C99/C102</f>
        <v>0.50276612663478937</v>
      </c>
      <c r="D89" s="371">
        <f t="shared" ref="D89" si="33">D99/D102</f>
        <v>0.5098623332680654</v>
      </c>
      <c r="E89" s="371"/>
      <c r="F89" s="371"/>
      <c r="G89" s="371"/>
      <c r="H89" s="371"/>
      <c r="I89" s="371"/>
      <c r="J89" s="371"/>
      <c r="K89" s="371"/>
      <c r="L89" s="371"/>
      <c r="M89" s="371"/>
      <c r="P89" s="1"/>
      <c r="AE89" s="1"/>
    </row>
    <row r="90" spans="2:31" ht="13.8">
      <c r="B90" s="48" t="s">
        <v>203</v>
      </c>
      <c r="C90" s="371">
        <f>1-C89</f>
        <v>0.49723387336521063</v>
      </c>
      <c r="D90" s="371">
        <f t="shared" ref="D90" si="34">1-D89</f>
        <v>0.4901376667319346</v>
      </c>
      <c r="E90" s="371"/>
      <c r="F90" s="371"/>
      <c r="G90" s="371"/>
      <c r="H90" s="371"/>
      <c r="I90" s="371"/>
      <c r="J90" s="371"/>
      <c r="K90" s="371"/>
      <c r="L90" s="371"/>
      <c r="M90" s="371"/>
      <c r="P90" s="1"/>
      <c r="AE90" s="1"/>
    </row>
    <row r="91" spans="2:31" ht="13.8">
      <c r="B91" s="48" t="s">
        <v>205</v>
      </c>
      <c r="C91" s="371">
        <f>C98/C102</f>
        <v>0.14336318994607175</v>
      </c>
      <c r="D91" s="371">
        <f t="shared" ref="D91" si="35">D98/D102</f>
        <v>0.1508188609799945</v>
      </c>
      <c r="E91" s="371"/>
      <c r="F91" s="371"/>
      <c r="G91" s="371"/>
      <c r="H91" s="371"/>
      <c r="I91" s="371"/>
      <c r="J91" s="371"/>
      <c r="K91" s="371"/>
      <c r="L91" s="371"/>
      <c r="M91" s="371"/>
      <c r="O91" s="59"/>
      <c r="P91" s="1"/>
      <c r="AE91" s="1"/>
    </row>
    <row r="92" spans="2:31" ht="13.8">
      <c r="B92" s="48" t="s">
        <v>203</v>
      </c>
      <c r="C92" s="371">
        <f>1-C91</f>
        <v>0.85663681005392822</v>
      </c>
      <c r="D92" s="371">
        <f t="shared" ref="D92" si="36">1-D91</f>
        <v>0.84918113902000547</v>
      </c>
      <c r="E92" s="371"/>
      <c r="F92" s="371"/>
      <c r="G92" s="371"/>
      <c r="H92" s="371"/>
      <c r="I92" s="371"/>
      <c r="J92" s="371"/>
      <c r="K92" s="371"/>
      <c r="L92" s="371"/>
      <c r="M92" s="371"/>
      <c r="O92" s="59"/>
      <c r="P92" s="1"/>
      <c r="AE92" s="1"/>
    </row>
    <row r="93" spans="2:31" ht="13.8">
      <c r="B93" s="48" t="str">
        <f t="shared" ref="B93:B94" si="37">B49</f>
        <v>LiNbO3 bulk</v>
      </c>
      <c r="C93" s="69"/>
      <c r="D93" s="69">
        <f t="shared" ref="D93" si="38">IF(D$85=0,"",D49/D$51)</f>
        <v>0.20026431637853503</v>
      </c>
      <c r="E93" s="69"/>
      <c r="F93" s="69"/>
      <c r="G93" s="69"/>
      <c r="H93" s="69"/>
      <c r="I93" s="69"/>
      <c r="J93" s="69"/>
      <c r="K93" s="69"/>
      <c r="L93" s="69"/>
      <c r="M93" s="69"/>
      <c r="O93" s="59"/>
      <c r="P93" s="1"/>
      <c r="AE93" s="1"/>
    </row>
    <row r="94" spans="2:31" ht="10.5" customHeight="1">
      <c r="B94" s="48" t="str">
        <f t="shared" si="37"/>
        <v>TFLN and other</v>
      </c>
      <c r="C94" s="69"/>
      <c r="D94" s="69">
        <f t="shared" ref="D94" si="39">IF(D$85=0,"",D50/D$51)</f>
        <v>0</v>
      </c>
      <c r="E94" s="69"/>
      <c r="F94" s="69"/>
      <c r="G94" s="69"/>
      <c r="H94" s="69"/>
      <c r="I94" s="69"/>
      <c r="J94" s="69"/>
      <c r="K94" s="69"/>
      <c r="L94" s="69"/>
      <c r="M94" s="69"/>
      <c r="O94" s="59"/>
      <c r="AE94" s="1"/>
    </row>
    <row r="95" spans="2:31" ht="13.8">
      <c r="B95" s="58" t="s">
        <v>18</v>
      </c>
      <c r="C95" s="35"/>
      <c r="D95" s="35">
        <f t="shared" ref="D95" si="40">SUM(D88:D94)</f>
        <v>3.06120982700513</v>
      </c>
      <c r="E95" s="35"/>
      <c r="F95" s="35"/>
      <c r="G95" s="35"/>
      <c r="H95" s="35"/>
      <c r="I95" s="35"/>
      <c r="J95" s="35"/>
      <c r="K95" s="35"/>
      <c r="L95" s="35"/>
      <c r="M95" s="35"/>
      <c r="O95" s="59"/>
    </row>
    <row r="96" spans="2:31" ht="13.8">
      <c r="B96" s="84"/>
      <c r="C96" s="85"/>
      <c r="D96" s="85"/>
      <c r="E96" s="85"/>
      <c r="F96" s="85"/>
      <c r="G96" s="85"/>
      <c r="N96" s="254" t="s">
        <v>184</v>
      </c>
      <c r="O96" s="59"/>
    </row>
    <row r="97" spans="2:15" ht="13.8">
      <c r="B97" s="50" t="s">
        <v>13</v>
      </c>
      <c r="C97" s="141">
        <f t="shared" ref="C97:D97" si="41">C44</f>
        <v>869.82159299099351</v>
      </c>
      <c r="D97" s="141">
        <f t="shared" si="41"/>
        <v>1234.4359621328581</v>
      </c>
      <c r="E97" s="141"/>
      <c r="F97" s="141"/>
      <c r="G97" s="141"/>
      <c r="H97" s="141"/>
      <c r="I97" s="141"/>
      <c r="J97" s="141"/>
      <c r="K97" s="141"/>
      <c r="L97" s="141"/>
      <c r="M97" s="141"/>
      <c r="N97" s="255" t="str">
        <f>IF(H97=0,"-",(M97/H97)^(1/5)-1)</f>
        <v>-</v>
      </c>
      <c r="O97" s="59"/>
    </row>
    <row r="98" spans="2:15" ht="13.8">
      <c r="B98" s="143" t="s">
        <v>194</v>
      </c>
      <c r="C98" s="81">
        <f t="shared" ref="C98:D98" si="42">C47+C48</f>
        <v>1263.8583756144944</v>
      </c>
      <c r="D98" s="81">
        <f t="shared" si="42"/>
        <v>1338.8724564057725</v>
      </c>
      <c r="E98" s="81"/>
      <c r="F98" s="81"/>
      <c r="G98" s="81"/>
      <c r="H98" s="81"/>
      <c r="I98" s="81"/>
      <c r="J98" s="81"/>
      <c r="K98" s="81"/>
      <c r="L98" s="81"/>
      <c r="M98" s="81"/>
      <c r="N98" s="256" t="str">
        <f>IF(H98=0,"-",(M98/H98)^(1/5)-1)</f>
        <v>-</v>
      </c>
      <c r="O98" s="59"/>
    </row>
    <row r="99" spans="2:15" ht="13.8">
      <c r="B99" s="143" t="s">
        <v>193</v>
      </c>
      <c r="C99" s="81">
        <f t="shared" ref="C99:D99" si="43">C45+C46</f>
        <v>4432.2756794241322</v>
      </c>
      <c r="D99" s="81">
        <f t="shared" si="43"/>
        <v>4526.2285508305413</v>
      </c>
      <c r="E99" s="81"/>
      <c r="F99" s="81"/>
      <c r="G99" s="81"/>
      <c r="H99" s="81"/>
      <c r="I99" s="81"/>
      <c r="J99" s="81"/>
      <c r="K99" s="81"/>
      <c r="L99" s="81"/>
      <c r="M99" s="81"/>
      <c r="N99" s="256" t="str">
        <f>IF(H99=0,"-",(M99/H99)^(1/5)-1)</f>
        <v>-</v>
      </c>
      <c r="O99" s="59"/>
    </row>
    <row r="100" spans="2:15" ht="13.8">
      <c r="B100" s="143" t="str">
        <f>B93</f>
        <v>LiNbO3 bulk</v>
      </c>
      <c r="C100" s="81">
        <f>C49</f>
        <v>2249.8245818181822</v>
      </c>
      <c r="D100" s="81">
        <f t="shared" ref="D100" si="44">D49</f>
        <v>1777.8172800000002</v>
      </c>
      <c r="E100" s="81"/>
      <c r="F100" s="81"/>
      <c r="G100" s="81"/>
      <c r="H100" s="81"/>
      <c r="I100" s="81"/>
      <c r="J100" s="81"/>
      <c r="K100" s="81"/>
      <c r="L100" s="81"/>
      <c r="M100" s="81"/>
      <c r="N100" s="256" t="str">
        <f>IF(H100=0,"-",(M100/H100)^(1/5)-1)</f>
        <v>-</v>
      </c>
      <c r="O100" s="59"/>
    </row>
    <row r="101" spans="2:15" ht="13.8">
      <c r="B101" s="49" t="str">
        <f>B94</f>
        <v>TFLN and other</v>
      </c>
      <c r="C101" s="81">
        <f>C50</f>
        <v>0</v>
      </c>
      <c r="D101" s="81">
        <f t="shared" ref="D101" si="45">D50</f>
        <v>0</v>
      </c>
      <c r="E101" s="81"/>
      <c r="F101" s="81"/>
      <c r="G101" s="81"/>
      <c r="H101" s="81"/>
      <c r="I101" s="81"/>
      <c r="J101" s="81"/>
      <c r="K101" s="81"/>
      <c r="L101" s="81"/>
      <c r="M101" s="81"/>
      <c r="N101" s="256"/>
    </row>
    <row r="102" spans="2:15" ht="13.8">
      <c r="B102" s="58" t="s">
        <v>119</v>
      </c>
      <c r="C102" s="245">
        <f>SUM(C97:C101)</f>
        <v>8815.7802298478018</v>
      </c>
      <c r="D102" s="245">
        <f t="shared" ref="D102:M102" si="46">SUM(D97:D101)</f>
        <v>8877.3542493691712</v>
      </c>
      <c r="E102" s="245">
        <f t="shared" si="46"/>
        <v>0</v>
      </c>
      <c r="F102" s="245">
        <f t="shared" si="46"/>
        <v>0</v>
      </c>
      <c r="G102" s="245">
        <f t="shared" si="46"/>
        <v>0</v>
      </c>
      <c r="H102" s="245">
        <f t="shared" si="46"/>
        <v>0</v>
      </c>
      <c r="I102" s="245">
        <f t="shared" si="46"/>
        <v>0</v>
      </c>
      <c r="J102" s="245">
        <f t="shared" si="46"/>
        <v>0</v>
      </c>
      <c r="K102" s="245">
        <f t="shared" si="46"/>
        <v>0</v>
      </c>
      <c r="L102" s="245">
        <f t="shared" si="46"/>
        <v>0</v>
      </c>
      <c r="M102" s="245">
        <f t="shared" si="46"/>
        <v>0</v>
      </c>
      <c r="N102" s="258" t="str">
        <f>IF(H102=0,"-",(M102/H102)^(1/5)-1)</f>
        <v>-</v>
      </c>
    </row>
    <row r="103" spans="2:15">
      <c r="D103" s="23"/>
    </row>
    <row r="116" spans="2:7" ht="13.8">
      <c r="B116" s="84"/>
      <c r="C116" s="85"/>
      <c r="D116" s="85"/>
      <c r="E116" s="85"/>
      <c r="F116" s="85"/>
      <c r="G116" s="85"/>
    </row>
    <row r="137" spans="2:14" s="1" customFormat="1" ht="13.8">
      <c r="B137" s="178" t="s">
        <v>133</v>
      </c>
      <c r="C137" s="6">
        <v>2018</v>
      </c>
      <c r="D137" s="6">
        <v>2019</v>
      </c>
      <c r="E137" s="6">
        <v>2020</v>
      </c>
      <c r="F137" s="6">
        <v>2021</v>
      </c>
      <c r="G137" s="6">
        <v>2022</v>
      </c>
      <c r="H137" s="6">
        <v>2023</v>
      </c>
      <c r="I137" s="6">
        <v>2024</v>
      </c>
      <c r="J137" s="6">
        <v>2025</v>
      </c>
      <c r="K137" s="6">
        <v>2026</v>
      </c>
      <c r="L137" s="6">
        <v>2027</v>
      </c>
      <c r="M137" s="6">
        <v>2028</v>
      </c>
      <c r="N137" s="254" t="s">
        <v>184</v>
      </c>
    </row>
    <row r="138" spans="2:14" s="1" customFormat="1" ht="13.8">
      <c r="B138" s="71" t="s">
        <v>26</v>
      </c>
      <c r="C138" s="101">
        <v>4233404.7</v>
      </c>
      <c r="D138" s="101">
        <v>5956761.1834870735</v>
      </c>
      <c r="E138" s="101"/>
      <c r="F138" s="101"/>
      <c r="G138" s="101"/>
      <c r="H138" s="101"/>
      <c r="I138" s="101"/>
      <c r="J138" s="101"/>
      <c r="K138" s="101"/>
      <c r="L138" s="101"/>
      <c r="M138" s="101"/>
      <c r="N138" s="255" t="str">
        <f t="shared" ref="N138:N143" si="47">IF(H138=0,"-",(M138/H138)^(1/5)-1)</f>
        <v>-</v>
      </c>
    </row>
    <row r="139" spans="2:14" s="1" customFormat="1" ht="13.8">
      <c r="B139" s="72" t="s">
        <v>27</v>
      </c>
      <c r="C139" s="102">
        <v>9701280.2366946787</v>
      </c>
      <c r="D139" s="102">
        <v>11002783.791141473</v>
      </c>
      <c r="E139" s="102"/>
      <c r="F139" s="102"/>
      <c r="G139" s="102"/>
      <c r="H139" s="102"/>
      <c r="I139" s="102"/>
      <c r="J139" s="102"/>
      <c r="K139" s="102"/>
      <c r="L139" s="102"/>
      <c r="M139" s="102"/>
      <c r="N139" s="256" t="str">
        <f t="shared" si="47"/>
        <v>-</v>
      </c>
    </row>
    <row r="140" spans="2:14" s="1" customFormat="1" ht="13.8">
      <c r="B140" s="73" t="s">
        <v>28</v>
      </c>
      <c r="C140" s="128">
        <v>294326.8</v>
      </c>
      <c r="D140" s="128">
        <v>492228.32637362636</v>
      </c>
      <c r="E140" s="128"/>
      <c r="F140" s="128"/>
      <c r="G140" s="128"/>
      <c r="H140" s="128"/>
      <c r="I140" s="128"/>
      <c r="J140" s="128"/>
      <c r="K140" s="128"/>
      <c r="L140" s="128"/>
      <c r="M140" s="128"/>
      <c r="N140" s="256" t="str">
        <f t="shared" si="47"/>
        <v>-</v>
      </c>
    </row>
    <row r="141" spans="2:14" s="1" customFormat="1" ht="13.8">
      <c r="B141" s="71" t="s">
        <v>29</v>
      </c>
      <c r="C141" s="27">
        <f t="shared" ref="C141" si="48">C138+C139+C140</f>
        <v>14229011.736694679</v>
      </c>
      <c r="D141" s="27">
        <f>D138+D139+D140</f>
        <v>17451773.301002171</v>
      </c>
      <c r="E141" s="27"/>
      <c r="F141" s="27"/>
      <c r="G141" s="27"/>
      <c r="H141" s="27"/>
      <c r="I141" s="27"/>
      <c r="J141" s="27"/>
      <c r="K141" s="27"/>
      <c r="L141" s="27"/>
      <c r="M141" s="27"/>
      <c r="N141" s="256" t="str">
        <f t="shared" si="47"/>
        <v>-</v>
      </c>
    </row>
    <row r="142" spans="2:14" s="1" customFormat="1" ht="13.8">
      <c r="B142" s="72" t="s">
        <v>30</v>
      </c>
      <c r="C142" s="28">
        <f t="shared" ref="C142:D142" si="49">C32+C34+C36</f>
        <v>156933100.29636991</v>
      </c>
      <c r="D142" s="28">
        <f t="shared" si="49"/>
        <v>145676609.09986445</v>
      </c>
      <c r="E142" s="28"/>
      <c r="F142" s="28"/>
      <c r="G142" s="28"/>
      <c r="H142" s="28"/>
      <c r="I142" s="28"/>
      <c r="J142" s="28"/>
      <c r="K142" s="28"/>
      <c r="L142" s="28"/>
      <c r="M142" s="28"/>
      <c r="N142" s="256" t="str">
        <f t="shared" si="47"/>
        <v>-</v>
      </c>
    </row>
    <row r="143" spans="2:14" s="1" customFormat="1" ht="13.8">
      <c r="B143" s="58" t="s">
        <v>18</v>
      </c>
      <c r="C143" s="29">
        <f t="shared" ref="C143" si="50">C142+C141</f>
        <v>171162112.0330646</v>
      </c>
      <c r="D143" s="29">
        <f>D142+D141</f>
        <v>163128382.40086663</v>
      </c>
      <c r="E143" s="29"/>
      <c r="F143" s="29"/>
      <c r="G143" s="29"/>
      <c r="H143" s="29"/>
      <c r="I143" s="29"/>
      <c r="J143" s="29"/>
      <c r="K143" s="29"/>
      <c r="L143" s="29"/>
      <c r="M143" s="29"/>
      <c r="N143" s="257" t="str">
        <f t="shared" si="47"/>
        <v>-</v>
      </c>
    </row>
    <row r="144" spans="2:14" s="1" customFormat="1" ht="13.8">
      <c r="B144" s="84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/>
    </row>
    <row r="145" spans="1:16" s="1" customFormat="1" ht="13.8">
      <c r="B145" s="84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/>
    </row>
    <row r="146" spans="1:16" s="1" customFormat="1" ht="13.8">
      <c r="B146" s="62" t="s">
        <v>31</v>
      </c>
      <c r="C146" s="69">
        <f t="shared" ref="C146:J146" si="51">C141/C143</f>
        <v>8.3131784059464975E-2</v>
      </c>
      <c r="D146" s="69">
        <f t="shared" si="51"/>
        <v>0.10698183261645251</v>
      </c>
      <c r="E146" s="69" t="e">
        <f t="shared" si="51"/>
        <v>#DIV/0!</v>
      </c>
      <c r="F146" s="69" t="e">
        <f t="shared" si="51"/>
        <v>#DIV/0!</v>
      </c>
      <c r="G146" s="69" t="e">
        <f t="shared" si="51"/>
        <v>#DIV/0!</v>
      </c>
      <c r="H146" s="69" t="e">
        <f t="shared" si="51"/>
        <v>#DIV/0!</v>
      </c>
      <c r="I146" s="69" t="e">
        <f t="shared" si="51"/>
        <v>#DIV/0!</v>
      </c>
      <c r="J146" s="69" t="e">
        <f t="shared" si="51"/>
        <v>#DIV/0!</v>
      </c>
      <c r="K146" s="69" t="e">
        <f t="shared" ref="K146:M146" si="52">K141/K143</f>
        <v>#DIV/0!</v>
      </c>
      <c r="L146" s="69" t="e">
        <f t="shared" si="52"/>
        <v>#DIV/0!</v>
      </c>
      <c r="M146" s="69" t="e">
        <f t="shared" si="52"/>
        <v>#DIV/0!</v>
      </c>
      <c r="N146"/>
    </row>
    <row r="147" spans="1:16" s="1" customFormat="1" ht="13.8">
      <c r="B147" s="36" t="s">
        <v>134</v>
      </c>
      <c r="C147" s="6">
        <v>2018</v>
      </c>
      <c r="D147" s="6">
        <v>2019</v>
      </c>
      <c r="E147" s="6">
        <v>2020</v>
      </c>
      <c r="F147" s="6">
        <v>2021</v>
      </c>
      <c r="G147" s="6">
        <v>2022</v>
      </c>
      <c r="H147" s="6">
        <v>2023</v>
      </c>
      <c r="I147" s="6">
        <v>2024</v>
      </c>
      <c r="J147" s="6">
        <v>2025</v>
      </c>
      <c r="K147" s="6">
        <v>2026</v>
      </c>
      <c r="L147" s="6">
        <v>2027</v>
      </c>
      <c r="M147" s="6">
        <v>2028</v>
      </c>
      <c r="N147" s="254" t="s">
        <v>184</v>
      </c>
    </row>
    <row r="148" spans="1:16" s="1" customFormat="1" ht="13.8">
      <c r="B148" s="95" t="str">
        <f t="shared" ref="B148:B150" si="53">B138</f>
        <v>2X integration</v>
      </c>
      <c r="C148" s="179">
        <v>718.31483819221819</v>
      </c>
      <c r="D148" s="179">
        <v>917.12075716072388</v>
      </c>
      <c r="E148" s="179"/>
      <c r="F148" s="179"/>
      <c r="G148" s="179"/>
      <c r="H148" s="179"/>
      <c r="I148" s="179"/>
      <c r="J148" s="179"/>
      <c r="K148" s="179"/>
      <c r="L148" s="179"/>
      <c r="M148" s="179"/>
      <c r="N148" s="255" t="str">
        <f t="shared" ref="N148:N153" si="54">IF(H148=0,"-",(M148/H148)^(1/5)-1)</f>
        <v>-</v>
      </c>
    </row>
    <row r="149" spans="1:16" s="1" customFormat="1" ht="13.8">
      <c r="B149" s="96" t="str">
        <f t="shared" si="53"/>
        <v>4X integration</v>
      </c>
      <c r="C149" s="180">
        <v>2761.7197146957838</v>
      </c>
      <c r="D149" s="180">
        <v>2370.8954502519955</v>
      </c>
      <c r="E149" s="180"/>
      <c r="F149" s="180"/>
      <c r="G149" s="180"/>
      <c r="H149" s="180"/>
      <c r="I149" s="180"/>
      <c r="J149" s="180"/>
      <c r="K149" s="180"/>
      <c r="L149" s="180"/>
      <c r="M149" s="180"/>
      <c r="N149" s="256" t="str">
        <f t="shared" si="54"/>
        <v>-</v>
      </c>
    </row>
    <row r="150" spans="1:16" s="1" customFormat="1" ht="13.8">
      <c r="B150" s="97" t="str">
        <f t="shared" si="53"/>
        <v>Large Scale</v>
      </c>
      <c r="C150" s="181">
        <v>1295.7519886219529</v>
      </c>
      <c r="D150" s="181">
        <v>1816.7384313522316</v>
      </c>
      <c r="E150" s="181"/>
      <c r="F150" s="181"/>
      <c r="G150" s="181"/>
      <c r="H150" s="181"/>
      <c r="I150" s="181"/>
      <c r="J150" s="181"/>
      <c r="K150" s="181"/>
      <c r="L150" s="181"/>
      <c r="M150" s="181"/>
      <c r="N150" s="256" t="str">
        <f t="shared" si="54"/>
        <v>-</v>
      </c>
    </row>
    <row r="151" spans="1:16" s="1" customFormat="1" ht="13.8">
      <c r="B151" s="50" t="str">
        <f>B141</f>
        <v>Integrated total</v>
      </c>
      <c r="C151" s="52">
        <f t="shared" ref="C151:D151" si="55">SUM(C148:C150)</f>
        <v>4775.786541509955</v>
      </c>
      <c r="D151" s="52">
        <f t="shared" si="55"/>
        <v>5104.7546387649509</v>
      </c>
      <c r="E151" s="52"/>
      <c r="F151" s="52"/>
      <c r="G151" s="52"/>
      <c r="H151" s="52"/>
      <c r="I151" s="52"/>
      <c r="J151" s="52"/>
      <c r="K151" s="52"/>
      <c r="L151" s="52"/>
      <c r="M151" s="52"/>
      <c r="N151" s="256" t="str">
        <f t="shared" si="54"/>
        <v>-</v>
      </c>
    </row>
    <row r="152" spans="1:16" s="1" customFormat="1" ht="13.8">
      <c r="B152" s="48" t="str">
        <f>B142</f>
        <v>Discrete</v>
      </c>
      <c r="C152" s="81">
        <f t="shared" ref="C152:D152" si="56">C45+C47+C49</f>
        <v>4039.9936883378473</v>
      </c>
      <c r="D152" s="81">
        <f t="shared" si="56"/>
        <v>3772.5996106042217</v>
      </c>
      <c r="E152" s="81"/>
      <c r="F152" s="81"/>
      <c r="G152" s="81"/>
      <c r="H152" s="81"/>
      <c r="I152" s="81"/>
      <c r="J152" s="81"/>
      <c r="K152" s="81"/>
      <c r="L152" s="81"/>
      <c r="M152" s="81"/>
      <c r="N152" s="256" t="str">
        <f t="shared" si="54"/>
        <v>-</v>
      </c>
    </row>
    <row r="153" spans="1:16" s="1" customFormat="1" ht="13.8">
      <c r="B153" s="58" t="s">
        <v>18</v>
      </c>
      <c r="C153" s="51">
        <f t="shared" ref="C153:D153" si="57">SUM(C151:C152)</f>
        <v>8815.7802298478018</v>
      </c>
      <c r="D153" s="51">
        <f t="shared" si="57"/>
        <v>8877.354249369173</v>
      </c>
      <c r="E153" s="51"/>
      <c r="F153" s="51"/>
      <c r="G153" s="51"/>
      <c r="H153" s="51"/>
      <c r="I153" s="51"/>
      <c r="J153" s="51"/>
      <c r="K153" s="51"/>
      <c r="L153" s="51"/>
      <c r="M153" s="51"/>
      <c r="N153" s="257" t="str">
        <f t="shared" si="54"/>
        <v>-</v>
      </c>
    </row>
    <row r="154" spans="1:16" ht="13.8">
      <c r="B154" s="84"/>
      <c r="C154" s="133"/>
      <c r="D154" s="85"/>
      <c r="E154" s="85"/>
      <c r="F154" s="85"/>
      <c r="G154" s="85"/>
      <c r="H154" s="85"/>
      <c r="I154" s="85"/>
      <c r="J154" s="85"/>
      <c r="K154" s="85"/>
      <c r="L154" s="85"/>
      <c r="M154" s="85"/>
    </row>
    <row r="155" spans="1:16" ht="13.8">
      <c r="B155" s="84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</row>
    <row r="156" spans="1:16" ht="13.8">
      <c r="B156" s="62" t="s">
        <v>31</v>
      </c>
      <c r="C156" s="99">
        <f t="shared" ref="C156:J156" si="58">C151/C153</f>
        <v>0.5417315787138679</v>
      </c>
      <c r="D156" s="99">
        <f t="shared" si="58"/>
        <v>0.57503108419129445</v>
      </c>
      <c r="E156" s="99" t="e">
        <f t="shared" si="58"/>
        <v>#DIV/0!</v>
      </c>
      <c r="F156" s="99" t="e">
        <f t="shared" si="58"/>
        <v>#DIV/0!</v>
      </c>
      <c r="G156" s="99" t="e">
        <f t="shared" si="58"/>
        <v>#DIV/0!</v>
      </c>
      <c r="H156" s="99" t="e">
        <f t="shared" si="58"/>
        <v>#DIV/0!</v>
      </c>
      <c r="I156" s="99" t="e">
        <f t="shared" si="58"/>
        <v>#DIV/0!</v>
      </c>
      <c r="J156" s="99" t="e">
        <f t="shared" si="58"/>
        <v>#DIV/0!</v>
      </c>
      <c r="K156" s="99" t="e">
        <f t="shared" ref="K156:M156" si="59">K151/K153</f>
        <v>#DIV/0!</v>
      </c>
      <c r="L156" s="99" t="e">
        <f t="shared" si="59"/>
        <v>#DIV/0!</v>
      </c>
      <c r="M156" s="99" t="e">
        <f t="shared" si="59"/>
        <v>#DIV/0!</v>
      </c>
      <c r="N156" s="84"/>
      <c r="O156" s="84"/>
      <c r="P156" s="84"/>
    </row>
    <row r="157" spans="1:16" ht="21">
      <c r="A157" s="92"/>
      <c r="B157" s="93" t="s">
        <v>32</v>
      </c>
      <c r="C157" s="92"/>
      <c r="D157" s="92"/>
      <c r="E157" s="92"/>
      <c r="F157" s="92"/>
      <c r="G157" s="92"/>
      <c r="H157" s="92"/>
      <c r="I157" s="92"/>
      <c r="J157" s="92"/>
      <c r="K157" s="92"/>
      <c r="L157" s="92"/>
      <c r="M157" s="92"/>
      <c r="N157" s="92"/>
      <c r="O157" s="92"/>
      <c r="P157" s="84"/>
    </row>
    <row r="158" spans="1:16" ht="13.8">
      <c r="B158" s="84"/>
      <c r="C158" s="86"/>
      <c r="D158" s="86"/>
      <c r="E158" s="86"/>
      <c r="F158" s="86"/>
      <c r="G158" s="86"/>
      <c r="H158" s="61"/>
      <c r="I158" s="61"/>
      <c r="J158" s="61"/>
      <c r="K158" s="61"/>
      <c r="L158" s="61"/>
      <c r="M158" s="61"/>
    </row>
    <row r="159" spans="1:16" ht="21">
      <c r="B159" s="25" t="str">
        <f>$B$31&amp;"- opportunity by segment"</f>
        <v>Silicon Photonics- opportunity by segment</v>
      </c>
    </row>
    <row r="180" spans="2:14" ht="13.8">
      <c r="B180" s="178" t="s">
        <v>21</v>
      </c>
      <c r="C180" s="6">
        <v>2018</v>
      </c>
      <c r="D180" s="6">
        <v>2019</v>
      </c>
      <c r="E180" s="6">
        <v>2020</v>
      </c>
      <c r="F180" s="6">
        <v>2021</v>
      </c>
      <c r="G180" s="6">
        <v>2022</v>
      </c>
      <c r="H180" s="6">
        <v>2023</v>
      </c>
      <c r="I180" s="6">
        <v>2024</v>
      </c>
      <c r="J180" s="6">
        <v>2025</v>
      </c>
      <c r="K180" s="6">
        <v>2026</v>
      </c>
      <c r="L180" s="6">
        <v>2027</v>
      </c>
      <c r="M180" s="6">
        <v>2028</v>
      </c>
      <c r="N180" s="254" t="s">
        <v>184</v>
      </c>
    </row>
    <row r="181" spans="2:14" ht="13.8">
      <c r="B181" s="71" t="s">
        <v>33</v>
      </c>
      <c r="C181" s="28">
        <f>WDM!C67</f>
        <v>97522.55</v>
      </c>
      <c r="D181" s="28">
        <f>WDM!D67</f>
        <v>187899.644</v>
      </c>
      <c r="E181" s="28"/>
      <c r="F181" s="28"/>
      <c r="G181" s="28"/>
      <c r="H181" s="28"/>
      <c r="I181" s="28"/>
      <c r="J181" s="28"/>
      <c r="K181" s="28"/>
      <c r="L181" s="28"/>
      <c r="M181" s="28"/>
      <c r="N181" s="255" t="str">
        <f t="shared" ref="N181:N188" si="60">IF(H181=0,"-",(M181/H181)^(1/5)-1)</f>
        <v>-</v>
      </c>
    </row>
    <row r="182" spans="2:14" ht="13.8">
      <c r="B182" s="72" t="s">
        <v>34</v>
      </c>
      <c r="C182" s="7">
        <f>Ethernet!C176</f>
        <v>1143931.4685714284</v>
      </c>
      <c r="D182" s="7">
        <f>Ethernet!D176</f>
        <v>2057316.6</v>
      </c>
      <c r="E182" s="7"/>
      <c r="F182" s="7"/>
      <c r="G182" s="7"/>
      <c r="H182" s="7"/>
      <c r="I182" s="7"/>
      <c r="J182" s="7"/>
      <c r="K182" s="7"/>
      <c r="L182" s="7"/>
      <c r="M182" s="7"/>
      <c r="N182" s="256" t="str">
        <f t="shared" si="60"/>
        <v>-</v>
      </c>
    </row>
    <row r="183" spans="2:14" ht="13.8">
      <c r="B183" s="72" t="s">
        <v>35</v>
      </c>
      <c r="C183" s="7">
        <f>FibreChannel!C34</f>
        <v>0</v>
      </c>
      <c r="D183" s="7">
        <f>FibreChannel!D34</f>
        <v>0</v>
      </c>
      <c r="E183" s="7"/>
      <c r="F183" s="7"/>
      <c r="G183" s="7"/>
      <c r="H183" s="7"/>
      <c r="I183" s="7"/>
      <c r="J183" s="7"/>
      <c r="K183" s="7"/>
      <c r="L183" s="7"/>
      <c r="M183" s="7"/>
      <c r="N183" s="256" t="str">
        <f t="shared" si="60"/>
        <v>-</v>
      </c>
    </row>
    <row r="184" spans="2:14" ht="13.8">
      <c r="B184" s="72" t="s">
        <v>85</v>
      </c>
      <c r="C184" s="7">
        <f>Fronthaul!C76</f>
        <v>0</v>
      </c>
      <c r="D184" s="7">
        <f>Fronthaul!D76</f>
        <v>0</v>
      </c>
      <c r="E184" s="7"/>
      <c r="F184" s="7"/>
      <c r="G184" s="7"/>
      <c r="H184" s="7"/>
      <c r="I184" s="7"/>
      <c r="J184" s="7"/>
      <c r="K184" s="7"/>
      <c r="L184" s="7"/>
      <c r="M184" s="7"/>
      <c r="N184" s="256" t="str">
        <f t="shared" si="60"/>
        <v>-</v>
      </c>
    </row>
    <row r="185" spans="2:14" ht="13.8">
      <c r="B185" s="72" t="s">
        <v>87</v>
      </c>
      <c r="C185" s="7">
        <f>Backhaul!C55</f>
        <v>0</v>
      </c>
      <c r="D185" s="7">
        <f>Backhaul!D55</f>
        <v>1000</v>
      </c>
      <c r="E185" s="7"/>
      <c r="F185" s="7"/>
      <c r="G185" s="7"/>
      <c r="H185" s="7"/>
      <c r="I185" s="7"/>
      <c r="J185" s="7"/>
      <c r="K185" s="7"/>
      <c r="L185" s="7"/>
      <c r="M185" s="7"/>
      <c r="N185" s="256" t="str">
        <f t="shared" si="60"/>
        <v>-</v>
      </c>
    </row>
    <row r="186" spans="2:14" ht="13.8">
      <c r="B186" s="72" t="s">
        <v>36</v>
      </c>
      <c r="C186" s="28">
        <f>FTTX!C51</f>
        <v>0</v>
      </c>
      <c r="D186" s="28">
        <f>FTTX!D51</f>
        <v>0</v>
      </c>
      <c r="E186" s="28"/>
      <c r="F186" s="28"/>
      <c r="G186" s="28"/>
      <c r="H186" s="28"/>
      <c r="I186" s="28"/>
      <c r="J186" s="28"/>
      <c r="K186" s="28"/>
      <c r="L186" s="28"/>
      <c r="M186" s="28"/>
      <c r="N186" s="256" t="str">
        <f t="shared" si="60"/>
        <v>-</v>
      </c>
    </row>
    <row r="187" spans="2:14" ht="13.8">
      <c r="B187" s="73" t="s">
        <v>407</v>
      </c>
      <c r="C187" s="7">
        <f>'AOC-LPO-CPO'!C75</f>
        <v>143730.40000000002</v>
      </c>
      <c r="D187" s="7">
        <f>'AOC-LPO-CPO'!D75</f>
        <v>129022.07999999999</v>
      </c>
      <c r="E187" s="7"/>
      <c r="F187" s="7"/>
      <c r="G187" s="7"/>
      <c r="H187" s="7"/>
      <c r="I187" s="7"/>
      <c r="J187" s="7"/>
      <c r="K187" s="7"/>
      <c r="L187" s="7"/>
      <c r="M187" s="7"/>
      <c r="N187" s="256" t="str">
        <f t="shared" si="60"/>
        <v>-</v>
      </c>
    </row>
    <row r="188" spans="2:14" ht="13.8">
      <c r="B188" s="58" t="s">
        <v>18</v>
      </c>
      <c r="C188" s="29">
        <f t="shared" ref="C188:I188" si="61">SUM(C181:C187)</f>
        <v>1385184.4185714284</v>
      </c>
      <c r="D188" s="29">
        <f t="shared" si="61"/>
        <v>2375238.324</v>
      </c>
      <c r="E188" s="29">
        <f t="shared" si="61"/>
        <v>0</v>
      </c>
      <c r="F188" s="29">
        <f t="shared" si="61"/>
        <v>0</v>
      </c>
      <c r="G188" s="29">
        <f t="shared" si="61"/>
        <v>0</v>
      </c>
      <c r="H188" s="29">
        <f t="shared" si="61"/>
        <v>0</v>
      </c>
      <c r="I188" s="29">
        <f t="shared" si="61"/>
        <v>0</v>
      </c>
      <c r="J188" s="29">
        <f t="shared" ref="J188:M188" si="62">SUM(J181:J187)</f>
        <v>0</v>
      </c>
      <c r="K188" s="29">
        <f t="shared" si="62"/>
        <v>0</v>
      </c>
      <c r="L188" s="29">
        <f t="shared" si="62"/>
        <v>0</v>
      </c>
      <c r="M188" s="29">
        <f t="shared" si="62"/>
        <v>0</v>
      </c>
      <c r="N188" s="258" t="str">
        <f t="shared" si="60"/>
        <v>-</v>
      </c>
    </row>
    <row r="190" spans="2:14" ht="13.8">
      <c r="B190" s="178" t="s">
        <v>37</v>
      </c>
      <c r="C190" s="6">
        <v>2018</v>
      </c>
      <c r="D190" s="6">
        <v>2019</v>
      </c>
      <c r="E190" s="6">
        <v>2020</v>
      </c>
      <c r="F190" s="6">
        <v>2021</v>
      </c>
      <c r="G190" s="6">
        <v>2022</v>
      </c>
      <c r="H190" s="6">
        <v>2023</v>
      </c>
      <c r="I190" s="6">
        <v>2024</v>
      </c>
      <c r="J190" s="6">
        <v>2025</v>
      </c>
      <c r="K190" s="6">
        <v>2026</v>
      </c>
      <c r="L190" s="6">
        <v>2027</v>
      </c>
      <c r="M190" s="6">
        <v>2028</v>
      </c>
      <c r="N190" s="254" t="s">
        <v>184</v>
      </c>
    </row>
    <row r="191" spans="2:14" ht="13.8">
      <c r="B191" s="50" t="str">
        <f t="shared" ref="B191:B196" si="63">B181</f>
        <v>WDM</v>
      </c>
      <c r="C191" s="52">
        <f>WDM!C286</f>
        <v>473.979826</v>
      </c>
      <c r="D191" s="52">
        <f>WDM!D286</f>
        <v>792.56000099393941</v>
      </c>
      <c r="E191" s="52"/>
      <c r="F191" s="52"/>
      <c r="G191" s="52"/>
      <c r="H191" s="52"/>
      <c r="I191" s="52"/>
      <c r="J191" s="52"/>
      <c r="K191" s="52"/>
      <c r="L191" s="52"/>
      <c r="M191" s="52"/>
      <c r="N191" s="255" t="str">
        <f t="shared" ref="N191:N198" si="64">IF(H191=0,"-",(M191/H191)^(1/5)-1)</f>
        <v>-</v>
      </c>
    </row>
    <row r="192" spans="2:14" ht="13.8">
      <c r="B192" s="48" t="str">
        <f t="shared" si="63"/>
        <v>Ethernet</v>
      </c>
      <c r="C192" s="81">
        <f>Ethernet!C696</f>
        <v>374.62479151999997</v>
      </c>
      <c r="D192" s="81">
        <f>Ethernet!D696</f>
        <v>418.93298076693316</v>
      </c>
      <c r="E192" s="81"/>
      <c r="F192" s="81"/>
      <c r="G192" s="81"/>
      <c r="H192" s="81"/>
      <c r="I192" s="81"/>
      <c r="J192" s="81"/>
      <c r="K192" s="81"/>
      <c r="L192" s="81"/>
      <c r="M192" s="81"/>
      <c r="N192" s="256" t="str">
        <f t="shared" si="64"/>
        <v>-</v>
      </c>
    </row>
    <row r="193" spans="2:14" ht="13.8">
      <c r="B193" s="48" t="str">
        <f t="shared" si="63"/>
        <v>Fibre Channel</v>
      </c>
      <c r="C193" s="81">
        <f>FibreChannel!C105</f>
        <v>0</v>
      </c>
      <c r="D193" s="81">
        <f>FibreChannel!D105</f>
        <v>0</v>
      </c>
      <c r="E193" s="81"/>
      <c r="F193" s="81"/>
      <c r="G193" s="81"/>
      <c r="H193" s="81"/>
      <c r="I193" s="81"/>
      <c r="J193" s="81"/>
      <c r="K193" s="81"/>
      <c r="L193" s="81"/>
      <c r="M193" s="81"/>
      <c r="N193" s="256" t="str">
        <f t="shared" si="64"/>
        <v>-</v>
      </c>
    </row>
    <row r="194" spans="2:14" ht="13.8">
      <c r="B194" s="48" t="str">
        <f t="shared" si="63"/>
        <v>Fronthaul</v>
      </c>
      <c r="C194" s="53">
        <f>Fronthaul!C244</f>
        <v>0</v>
      </c>
      <c r="D194" s="53">
        <f>Fronthaul!D244</f>
        <v>0</v>
      </c>
      <c r="E194" s="53"/>
      <c r="F194" s="53"/>
      <c r="G194" s="53"/>
      <c r="H194" s="53"/>
      <c r="I194" s="53"/>
      <c r="J194" s="53"/>
      <c r="K194" s="53"/>
      <c r="L194" s="53"/>
      <c r="M194" s="53"/>
      <c r="N194" s="256" t="str">
        <f t="shared" si="64"/>
        <v>-</v>
      </c>
    </row>
    <row r="195" spans="2:14" ht="13.8">
      <c r="B195" s="48" t="str">
        <f t="shared" si="63"/>
        <v>Backhaul</v>
      </c>
      <c r="C195" s="53">
        <f>Backhaul!C183</f>
        <v>0</v>
      </c>
      <c r="D195" s="53">
        <f>Backhaul!D183</f>
        <v>0.52708718409117772</v>
      </c>
      <c r="E195" s="53"/>
      <c r="F195" s="53"/>
      <c r="G195" s="53"/>
      <c r="H195" s="53"/>
      <c r="I195" s="53"/>
      <c r="J195" s="53"/>
      <c r="K195" s="53"/>
      <c r="L195" s="53"/>
      <c r="M195" s="53"/>
      <c r="N195" s="256" t="str">
        <f t="shared" si="64"/>
        <v>-</v>
      </c>
    </row>
    <row r="196" spans="2:14" ht="13.8">
      <c r="B196" s="48" t="str">
        <f t="shared" si="63"/>
        <v>FTTX</v>
      </c>
      <c r="C196" s="53">
        <f>FTTX!C169</f>
        <v>0</v>
      </c>
      <c r="D196" s="53">
        <f>FTTX!D169</f>
        <v>0</v>
      </c>
      <c r="E196" s="53"/>
      <c r="F196" s="53"/>
      <c r="G196" s="53"/>
      <c r="H196" s="53"/>
      <c r="I196" s="53"/>
      <c r="J196" s="53"/>
      <c r="K196" s="53"/>
      <c r="L196" s="53"/>
      <c r="M196" s="53"/>
      <c r="N196" s="256" t="str">
        <f t="shared" si="64"/>
        <v>-</v>
      </c>
    </row>
    <row r="197" spans="2:14" ht="13.8">
      <c r="B197" s="48" t="str">
        <f t="shared" ref="B197" si="65">B187</f>
        <v>AOC-LPO-CPO</v>
      </c>
      <c r="C197" s="81">
        <f>'AOC-LPO-CPO'!C252</f>
        <v>21.216975470993589</v>
      </c>
      <c r="D197" s="81">
        <f>'AOC-LPO-CPO'!D252</f>
        <v>22.415893187894255</v>
      </c>
      <c r="E197" s="81"/>
      <c r="F197" s="81"/>
      <c r="G197" s="81"/>
      <c r="H197" s="81"/>
      <c r="I197" s="81"/>
      <c r="J197" s="81"/>
      <c r="K197" s="81"/>
      <c r="L197" s="81"/>
      <c r="M197" s="81"/>
      <c r="N197" s="256" t="str">
        <f t="shared" si="64"/>
        <v>-</v>
      </c>
    </row>
    <row r="198" spans="2:14" ht="13.8">
      <c r="B198" s="58" t="s">
        <v>18</v>
      </c>
      <c r="C198" s="51">
        <f t="shared" ref="C198:I198" si="66">SUM(C191:C197)</f>
        <v>869.82159299099351</v>
      </c>
      <c r="D198" s="51">
        <f t="shared" si="66"/>
        <v>1234.4359621328581</v>
      </c>
      <c r="E198" s="51">
        <f t="shared" si="66"/>
        <v>0</v>
      </c>
      <c r="F198" s="51">
        <f t="shared" si="66"/>
        <v>0</v>
      </c>
      <c r="G198" s="51">
        <f t="shared" si="66"/>
        <v>0</v>
      </c>
      <c r="H198" s="51">
        <f t="shared" si="66"/>
        <v>0</v>
      </c>
      <c r="I198" s="51">
        <f t="shared" si="66"/>
        <v>0</v>
      </c>
      <c r="J198" s="51">
        <f t="shared" ref="J198:M198" si="67">SUM(J191:J197)</f>
        <v>0</v>
      </c>
      <c r="K198" s="51">
        <f t="shared" si="67"/>
        <v>0</v>
      </c>
      <c r="L198" s="51">
        <f t="shared" si="67"/>
        <v>0</v>
      </c>
      <c r="M198" s="51">
        <f t="shared" si="67"/>
        <v>0</v>
      </c>
      <c r="N198" s="258" t="str">
        <f t="shared" si="64"/>
        <v>-</v>
      </c>
    </row>
    <row r="199" spans="2:14" ht="13.8">
      <c r="G199" s="23" t="e">
        <f>G192/G198</f>
        <v>#DIV/0!</v>
      </c>
      <c r="H199" s="23" t="e">
        <f t="shared" ref="H199:M199" si="68">H192/H198</f>
        <v>#DIV/0!</v>
      </c>
      <c r="I199" s="23" t="e">
        <f t="shared" si="68"/>
        <v>#DIV/0!</v>
      </c>
      <c r="J199" s="23" t="e">
        <f t="shared" si="68"/>
        <v>#DIV/0!</v>
      </c>
      <c r="K199" s="23" t="e">
        <f t="shared" si="68"/>
        <v>#DIV/0!</v>
      </c>
      <c r="L199" s="23" t="e">
        <f t="shared" si="68"/>
        <v>#DIV/0!</v>
      </c>
      <c r="M199" s="23" t="e">
        <f t="shared" si="68"/>
        <v>#DIV/0!</v>
      </c>
      <c r="N199" s="1"/>
    </row>
    <row r="200" spans="2:14" ht="13.8">
      <c r="E200" s="23" t="e">
        <f>E191/E198</f>
        <v>#DIV/0!</v>
      </c>
      <c r="F200" s="23" t="e">
        <f>F191/F198</f>
        <v>#DIV/0!</v>
      </c>
      <c r="G200" s="23" t="e">
        <f>G191/G198</f>
        <v>#DIV/0!</v>
      </c>
      <c r="H200" s="23" t="e">
        <f t="shared" ref="H200:M200" si="69">H191/H198</f>
        <v>#DIV/0!</v>
      </c>
      <c r="I200" s="23" t="e">
        <f t="shared" si="69"/>
        <v>#DIV/0!</v>
      </c>
      <c r="J200" s="23" t="e">
        <f t="shared" si="69"/>
        <v>#DIV/0!</v>
      </c>
      <c r="K200" s="23" t="e">
        <f t="shared" si="69"/>
        <v>#DIV/0!</v>
      </c>
      <c r="L200" s="23" t="e">
        <f t="shared" si="69"/>
        <v>#DIV/0!</v>
      </c>
      <c r="M200" s="23" t="e">
        <f t="shared" si="69"/>
        <v>#DIV/0!</v>
      </c>
      <c r="N200" s="1"/>
    </row>
    <row r="201" spans="2:14" ht="21">
      <c r="B201" s="25" t="s">
        <v>38</v>
      </c>
      <c r="N201" s="1"/>
    </row>
    <row r="225" spans="2:15" ht="13.8">
      <c r="B225" s="178" t="s">
        <v>39</v>
      </c>
      <c r="C225" s="6">
        <f t="shared" ref="C225:F225" si="70">C346</f>
        <v>2018</v>
      </c>
      <c r="D225" s="6">
        <f t="shared" si="70"/>
        <v>2019</v>
      </c>
      <c r="E225" s="6">
        <f t="shared" si="70"/>
        <v>0</v>
      </c>
      <c r="F225" s="6">
        <f t="shared" si="70"/>
        <v>0</v>
      </c>
      <c r="G225" s="6">
        <f t="shared" ref="G225:I225" si="71">G346</f>
        <v>0</v>
      </c>
      <c r="H225" s="6">
        <f t="shared" si="71"/>
        <v>0</v>
      </c>
      <c r="I225" s="6">
        <f t="shared" si="71"/>
        <v>0</v>
      </c>
      <c r="J225" s="6">
        <f t="shared" ref="J225:M225" si="72">J346</f>
        <v>0</v>
      </c>
      <c r="K225" s="6">
        <f t="shared" si="72"/>
        <v>0</v>
      </c>
      <c r="L225" s="6">
        <f t="shared" si="72"/>
        <v>0</v>
      </c>
      <c r="M225" s="6">
        <f t="shared" si="72"/>
        <v>0</v>
      </c>
      <c r="N225" s="254" t="s">
        <v>184</v>
      </c>
    </row>
    <row r="226" spans="2:15" ht="13.8">
      <c r="B226" s="182" t="s">
        <v>11</v>
      </c>
      <c r="C226" s="101"/>
      <c r="D226" s="101"/>
      <c r="E226" s="101"/>
      <c r="F226" s="101"/>
      <c r="G226" s="101"/>
      <c r="H226" s="101"/>
      <c r="I226" s="101"/>
      <c r="J226" s="101"/>
      <c r="K226" s="101"/>
      <c r="L226" s="101"/>
      <c r="M226" s="101"/>
      <c r="N226" s="255" t="str">
        <f t="shared" ref="N226:N231" si="73">IF(H226=0,"-",(M226/H226)^(1/5)-1)</f>
        <v>-</v>
      </c>
    </row>
    <row r="227" spans="2:15" ht="13.8">
      <c r="B227" s="144" t="s">
        <v>14</v>
      </c>
      <c r="C227" s="102">
        <f t="shared" ref="C227:D227" si="74">C302</f>
        <v>120961967.65474388</v>
      </c>
      <c r="D227" s="102">
        <f t="shared" si="74"/>
        <v>113488661.62378302</v>
      </c>
      <c r="E227" s="102"/>
      <c r="F227" s="102"/>
      <c r="G227" s="102"/>
      <c r="H227" s="102"/>
      <c r="I227" s="102"/>
      <c r="J227" s="102"/>
      <c r="K227" s="102"/>
      <c r="L227" s="102"/>
      <c r="M227" s="102"/>
      <c r="N227" s="256" t="str">
        <f t="shared" si="73"/>
        <v>-</v>
      </c>
    </row>
    <row r="228" spans="2:15" ht="13.8">
      <c r="B228" s="105" t="s">
        <v>15</v>
      </c>
      <c r="C228" s="12">
        <f t="shared" ref="C228:D228" si="75">C344</f>
        <v>7852472.2181232497</v>
      </c>
      <c r="D228" s="12">
        <f t="shared" si="75"/>
        <v>10268717.165860701</v>
      </c>
      <c r="E228" s="12"/>
      <c r="F228" s="12"/>
      <c r="G228" s="12"/>
      <c r="H228" s="12"/>
      <c r="I228" s="12"/>
      <c r="J228" s="12"/>
      <c r="K228" s="12"/>
      <c r="L228" s="12"/>
      <c r="M228" s="12"/>
      <c r="N228" s="256" t="str">
        <f t="shared" si="73"/>
        <v>-</v>
      </c>
    </row>
    <row r="229" spans="2:15" ht="13.8">
      <c r="B229" s="183" t="s">
        <v>40</v>
      </c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255" t="str">
        <f t="shared" si="73"/>
        <v>-</v>
      </c>
    </row>
    <row r="230" spans="2:15" ht="13.8">
      <c r="B230" s="144" t="s">
        <v>14</v>
      </c>
      <c r="C230" s="53">
        <f t="shared" ref="C230:D230" si="76">C312</f>
        <v>1190.3769558023855</v>
      </c>
      <c r="D230" s="53">
        <f t="shared" si="76"/>
        <v>1392.3790797336706</v>
      </c>
      <c r="E230" s="53"/>
      <c r="F230" s="53"/>
      <c r="G230" s="53"/>
      <c r="H230" s="53"/>
      <c r="I230" s="53"/>
      <c r="J230" s="53"/>
      <c r="K230" s="53"/>
      <c r="L230" s="53"/>
      <c r="M230" s="53"/>
      <c r="N230" s="256" t="str">
        <f t="shared" si="73"/>
        <v>-</v>
      </c>
    </row>
    <row r="231" spans="2:15" ht="13.8">
      <c r="B231" s="105" t="s">
        <v>15</v>
      </c>
      <c r="C231" s="82">
        <f t="shared" ref="C231:D231" si="77">C354</f>
        <v>3241.8987236217467</v>
      </c>
      <c r="D231" s="82">
        <f t="shared" si="77"/>
        <v>3133.8494710968712</v>
      </c>
      <c r="E231" s="82"/>
      <c r="F231" s="82"/>
      <c r="G231" s="82"/>
      <c r="H231" s="82"/>
      <c r="I231" s="82"/>
      <c r="J231" s="82"/>
      <c r="K231" s="82"/>
      <c r="L231" s="82"/>
      <c r="M231" s="82"/>
      <c r="N231" s="257" t="str">
        <f t="shared" si="73"/>
        <v>-</v>
      </c>
    </row>
    <row r="232" spans="2:15" ht="13.8">
      <c r="B232" s="104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"/>
    </row>
    <row r="233" spans="2:15" ht="13.8">
      <c r="B233" s="104"/>
      <c r="C233" s="106"/>
      <c r="D233" s="106"/>
      <c r="E233" s="106"/>
      <c r="F233" s="106"/>
      <c r="G233" s="106"/>
      <c r="H233" s="106"/>
      <c r="I233" s="106"/>
      <c r="J233" s="106"/>
      <c r="K233" s="106"/>
      <c r="L233" s="106"/>
      <c r="M233" s="106"/>
      <c r="N233" s="1"/>
    </row>
    <row r="234" spans="2:15" ht="13.8">
      <c r="B234" s="104"/>
      <c r="C234" s="106"/>
      <c r="D234" s="106"/>
      <c r="E234" s="106"/>
      <c r="F234" s="106"/>
      <c r="G234" s="106"/>
      <c r="H234" s="106"/>
      <c r="I234" s="106"/>
      <c r="J234" s="106"/>
      <c r="K234" s="106"/>
      <c r="L234" s="106"/>
      <c r="M234" s="106"/>
      <c r="N234" s="1"/>
    </row>
    <row r="235" spans="2:15" ht="15.6">
      <c r="B235" s="107" t="s">
        <v>41</v>
      </c>
      <c r="C235" s="106"/>
      <c r="D235" s="106"/>
      <c r="E235" s="106"/>
      <c r="F235" s="106"/>
      <c r="G235" s="106"/>
      <c r="H235" s="106"/>
      <c r="I235" s="106"/>
      <c r="J235" s="106"/>
      <c r="K235" s="106"/>
      <c r="L235" s="106"/>
      <c r="M235" s="106"/>
      <c r="N235" s="106"/>
      <c r="O235" s="106"/>
    </row>
    <row r="236" spans="2:15" ht="13.8">
      <c r="B236" s="104"/>
      <c r="C236" s="106"/>
      <c r="D236" s="106"/>
      <c r="E236" s="106"/>
      <c r="F236" s="106"/>
      <c r="G236" s="106"/>
      <c r="H236" s="106"/>
      <c r="I236" s="106"/>
      <c r="J236" s="106"/>
      <c r="K236" s="106"/>
      <c r="L236" s="106"/>
      <c r="M236" s="106"/>
      <c r="N236" s="106"/>
      <c r="O236" s="106"/>
    </row>
    <row r="237" spans="2:15" ht="13.8">
      <c r="B237" s="104"/>
      <c r="C237" s="106"/>
      <c r="D237" s="106"/>
      <c r="E237" s="106"/>
      <c r="F237" s="106"/>
      <c r="G237" s="106"/>
      <c r="H237" s="106"/>
      <c r="I237" s="106"/>
      <c r="J237" s="106"/>
      <c r="K237" s="106"/>
      <c r="L237" s="106"/>
      <c r="M237" s="106"/>
      <c r="N237" s="106"/>
      <c r="O237" s="106"/>
    </row>
    <row r="238" spans="2:15" ht="13.8">
      <c r="B238" s="104"/>
      <c r="C238" s="106"/>
      <c r="D238" s="106"/>
      <c r="E238" s="106"/>
      <c r="F238" s="106"/>
      <c r="G238" s="106"/>
      <c r="H238" s="106"/>
      <c r="I238" s="106"/>
      <c r="J238" s="106"/>
      <c r="K238" s="106"/>
      <c r="L238" s="106"/>
      <c r="M238" s="106"/>
      <c r="N238" s="106"/>
      <c r="O238" s="106"/>
    </row>
    <row r="239" spans="2:15" ht="13.8">
      <c r="B239" s="104"/>
      <c r="C239" s="106"/>
      <c r="D239" s="106"/>
      <c r="E239" s="106"/>
      <c r="F239" s="106"/>
      <c r="G239" s="106"/>
      <c r="H239" s="106"/>
      <c r="I239" s="106"/>
      <c r="J239" s="106"/>
      <c r="K239" s="106"/>
      <c r="L239" s="106"/>
      <c r="M239" s="106"/>
      <c r="N239" s="106"/>
      <c r="O239" s="106"/>
    </row>
    <row r="240" spans="2:15" ht="13.8">
      <c r="B240" s="104"/>
      <c r="C240" s="106"/>
      <c r="D240" s="106"/>
      <c r="E240" s="106"/>
      <c r="F240" s="106"/>
      <c r="G240" s="106"/>
      <c r="H240" s="106"/>
      <c r="I240" s="106"/>
      <c r="J240" s="106"/>
      <c r="K240" s="106"/>
      <c r="L240" s="106"/>
      <c r="M240" s="106"/>
      <c r="N240" s="106"/>
      <c r="O240" s="106"/>
    </row>
    <row r="241" spans="2:15" ht="13.8">
      <c r="B241" s="104"/>
      <c r="C241" s="106"/>
      <c r="D241" s="106"/>
      <c r="E241" s="106"/>
      <c r="F241" s="106"/>
      <c r="G241" s="106"/>
      <c r="H241" s="106"/>
      <c r="I241" s="106"/>
      <c r="J241" s="106"/>
      <c r="K241" s="106"/>
      <c r="L241" s="106"/>
      <c r="M241" s="106"/>
      <c r="N241" s="106"/>
      <c r="O241" s="106"/>
    </row>
    <row r="242" spans="2:15" ht="13.8">
      <c r="B242" s="104"/>
      <c r="C242" s="106"/>
      <c r="D242" s="106"/>
      <c r="E242" s="106"/>
      <c r="F242" s="106"/>
      <c r="G242" s="106"/>
      <c r="H242" s="106"/>
      <c r="I242" s="106"/>
      <c r="J242" s="106"/>
      <c r="K242" s="106"/>
      <c r="L242" s="106"/>
      <c r="M242" s="106"/>
    </row>
    <row r="243" spans="2:15" ht="13.8">
      <c r="B243" s="104"/>
      <c r="C243" s="106"/>
      <c r="D243" s="106"/>
      <c r="E243" s="106"/>
      <c r="F243" s="106"/>
      <c r="G243" s="106"/>
      <c r="H243" s="106"/>
      <c r="I243" s="106"/>
      <c r="J243" s="106"/>
      <c r="K243" s="106"/>
      <c r="L243" s="106"/>
      <c r="M243" s="106"/>
    </row>
    <row r="244" spans="2:15" ht="13.8">
      <c r="B244" s="104"/>
      <c r="C244" s="106"/>
      <c r="D244" s="106"/>
      <c r="E244" s="106"/>
      <c r="F244" s="106"/>
      <c r="G244" s="106"/>
      <c r="H244" s="106"/>
      <c r="I244" s="106"/>
      <c r="J244" s="106"/>
      <c r="K244" s="106"/>
      <c r="L244" s="106"/>
      <c r="M244" s="106"/>
    </row>
    <row r="245" spans="2:15" ht="13.8">
      <c r="B245" s="104"/>
      <c r="C245" s="106"/>
      <c r="D245" s="106"/>
      <c r="E245" s="106"/>
      <c r="F245" s="106"/>
      <c r="G245" s="106"/>
      <c r="H245" s="106"/>
      <c r="I245" s="106"/>
      <c r="J245" s="106"/>
      <c r="K245" s="106"/>
      <c r="L245" s="106"/>
      <c r="M245" s="106"/>
    </row>
    <row r="246" spans="2:15" ht="13.8">
      <c r="B246" s="104"/>
      <c r="C246" s="106"/>
      <c r="D246" s="106"/>
      <c r="E246" s="106"/>
      <c r="F246" s="106"/>
      <c r="G246" s="106"/>
      <c r="H246" s="106"/>
      <c r="I246" s="106"/>
      <c r="J246" s="106"/>
      <c r="K246" s="106"/>
      <c r="L246" s="106"/>
      <c r="M246" s="106"/>
    </row>
    <row r="247" spans="2:15" ht="13.8">
      <c r="B247" s="104"/>
      <c r="C247" s="106"/>
      <c r="D247" s="106"/>
      <c r="E247" s="106"/>
      <c r="F247" s="106"/>
      <c r="G247" s="106"/>
      <c r="H247" s="106"/>
      <c r="I247" s="106"/>
      <c r="J247" s="106"/>
      <c r="K247" s="106"/>
      <c r="L247" s="106"/>
      <c r="M247" s="106"/>
    </row>
    <row r="248" spans="2:15" ht="13.8">
      <c r="B248" s="104"/>
      <c r="C248" s="106"/>
      <c r="D248" s="106"/>
      <c r="E248" s="106"/>
      <c r="F248" s="106"/>
      <c r="G248" s="106"/>
      <c r="H248" s="106"/>
      <c r="I248" s="106"/>
      <c r="J248" s="106"/>
      <c r="K248" s="106"/>
      <c r="L248" s="106"/>
      <c r="M248" s="106"/>
    </row>
    <row r="249" spans="2:15" ht="13.8">
      <c r="B249" s="104"/>
      <c r="C249" s="106"/>
      <c r="D249" s="106"/>
      <c r="E249" s="106"/>
      <c r="F249" s="106"/>
      <c r="G249" s="106"/>
      <c r="H249" s="106"/>
      <c r="I249" s="106"/>
      <c r="J249" s="106"/>
      <c r="K249" s="106"/>
      <c r="L249" s="106"/>
      <c r="M249" s="106"/>
    </row>
    <row r="250" spans="2:15" ht="13.8">
      <c r="B250" s="104"/>
      <c r="C250" s="106"/>
      <c r="D250" s="106"/>
      <c r="E250" s="106"/>
      <c r="F250" s="106"/>
      <c r="G250" s="106"/>
      <c r="H250" s="106"/>
      <c r="I250" s="106"/>
      <c r="J250" s="106"/>
      <c r="K250" s="106"/>
      <c r="L250" s="106"/>
      <c r="M250" s="106"/>
    </row>
    <row r="252" spans="2:15" ht="13.8">
      <c r="B252" s="178" t="s">
        <v>21</v>
      </c>
      <c r="C252" s="6">
        <v>2018</v>
      </c>
      <c r="D252" s="6">
        <v>2019</v>
      </c>
      <c r="E252" s="6">
        <v>2020</v>
      </c>
      <c r="F252" s="6">
        <v>2021</v>
      </c>
      <c r="G252" s="6">
        <v>2022</v>
      </c>
      <c r="H252" s="6">
        <v>2023</v>
      </c>
      <c r="I252" s="6">
        <v>2024</v>
      </c>
      <c r="J252" s="6">
        <v>2025</v>
      </c>
      <c r="K252" s="6">
        <v>2026</v>
      </c>
      <c r="L252" s="6">
        <v>2027</v>
      </c>
      <c r="M252" s="6">
        <v>2028</v>
      </c>
      <c r="N252" s="254" t="s">
        <v>184</v>
      </c>
    </row>
    <row r="253" spans="2:15" ht="13.8">
      <c r="B253" s="50" t="str">
        <f t="shared" ref="B253:B258" si="78">B181</f>
        <v>WDM</v>
      </c>
      <c r="C253" s="28">
        <f t="shared" ref="C253:D253" si="79">C295+C337</f>
        <v>895509.25</v>
      </c>
      <c r="D253" s="28">
        <f t="shared" si="79"/>
        <v>1090809.5560000003</v>
      </c>
      <c r="E253" s="28"/>
      <c r="F253" s="28"/>
      <c r="G253" s="28"/>
      <c r="H253" s="28"/>
      <c r="I253" s="28"/>
      <c r="J253" s="28"/>
      <c r="K253" s="28"/>
      <c r="L253" s="28"/>
      <c r="M253" s="28"/>
      <c r="N253" s="255" t="str">
        <f t="shared" ref="N253:N260" si="80">IF(H253=0,"-",(M253/H253)^(1/5)-1)</f>
        <v>-</v>
      </c>
    </row>
    <row r="254" spans="2:15" ht="13.8">
      <c r="B254" s="48" t="str">
        <f t="shared" si="78"/>
        <v>Ethernet</v>
      </c>
      <c r="C254" s="7">
        <f t="shared" ref="C254:D254" si="81">C296+C338</f>
        <v>21491516.368123248</v>
      </c>
      <c r="D254" s="7">
        <f t="shared" si="81"/>
        <v>19626552.026373629</v>
      </c>
      <c r="E254" s="7"/>
      <c r="F254" s="7"/>
      <c r="G254" s="7"/>
      <c r="H254" s="7"/>
      <c r="I254" s="7"/>
      <c r="J254" s="7"/>
      <c r="K254" s="7"/>
      <c r="L254" s="7"/>
      <c r="M254" s="7"/>
      <c r="N254" s="256" t="str">
        <f t="shared" si="80"/>
        <v>-</v>
      </c>
    </row>
    <row r="255" spans="2:15" ht="13.8">
      <c r="B255" s="48" t="str">
        <f t="shared" si="78"/>
        <v>Fibre Channel</v>
      </c>
      <c r="C255" s="7">
        <f t="shared" ref="C255:D255" si="82">C297+C339</f>
        <v>305160</v>
      </c>
      <c r="D255" s="7">
        <f t="shared" si="82"/>
        <v>306452.10262586875</v>
      </c>
      <c r="E255" s="7"/>
      <c r="F255" s="7"/>
      <c r="G255" s="7"/>
      <c r="H255" s="7"/>
      <c r="I255" s="7"/>
      <c r="J255" s="7"/>
      <c r="K255" s="7"/>
      <c r="L255" s="7"/>
      <c r="M255" s="7"/>
      <c r="N255" s="256" t="str">
        <f t="shared" si="80"/>
        <v>-</v>
      </c>
    </row>
    <row r="256" spans="2:15" ht="13.8">
      <c r="B256" s="48" t="str">
        <f t="shared" si="78"/>
        <v>Fronthaul</v>
      </c>
      <c r="C256" s="7">
        <f t="shared" ref="C256:D256" si="83">C298+C340</f>
        <v>12868531.620036192</v>
      </c>
      <c r="D256" s="7">
        <f t="shared" si="83"/>
        <v>28517232.745716959</v>
      </c>
      <c r="E256" s="7"/>
      <c r="F256" s="7"/>
      <c r="G256" s="7"/>
      <c r="H256" s="7"/>
      <c r="I256" s="7"/>
      <c r="J256" s="7"/>
      <c r="K256" s="7"/>
      <c r="L256" s="7"/>
      <c r="M256" s="7"/>
      <c r="N256" s="256" t="str">
        <f t="shared" si="80"/>
        <v>-</v>
      </c>
    </row>
    <row r="257" spans="2:14" ht="13.8">
      <c r="B257" s="48" t="str">
        <f t="shared" si="78"/>
        <v>Backhaul</v>
      </c>
      <c r="C257" s="7">
        <f t="shared" ref="C257:D257" si="84">C299+C341</f>
        <v>1389737.6923076923</v>
      </c>
      <c r="D257" s="7">
        <f t="shared" si="84"/>
        <v>2285250.3877272741</v>
      </c>
      <c r="E257" s="7"/>
      <c r="F257" s="7"/>
      <c r="G257" s="7"/>
      <c r="H257" s="7"/>
      <c r="I257" s="7"/>
      <c r="J257" s="7"/>
      <c r="K257" s="7"/>
      <c r="L257" s="7"/>
      <c r="M257" s="7"/>
      <c r="N257" s="256" t="str">
        <f t="shared" si="80"/>
        <v>-</v>
      </c>
    </row>
    <row r="258" spans="2:14" ht="13.8">
      <c r="B258" s="48" t="str">
        <f t="shared" si="78"/>
        <v>FTTX</v>
      </c>
      <c r="C258" s="28">
        <f t="shared" ref="C258:D258" si="85">C300+C342</f>
        <v>91863984.942399994</v>
      </c>
      <c r="D258" s="28">
        <f t="shared" si="85"/>
        <v>71931081.971200004</v>
      </c>
      <c r="E258" s="28"/>
      <c r="F258" s="28"/>
      <c r="G258" s="28"/>
      <c r="H258" s="28"/>
      <c r="I258" s="28"/>
      <c r="J258" s="28"/>
      <c r="K258" s="28"/>
      <c r="L258" s="28"/>
      <c r="M258" s="28"/>
      <c r="N258" s="256" t="str">
        <f t="shared" si="80"/>
        <v>-</v>
      </c>
    </row>
    <row r="259" spans="2:14" ht="13.8">
      <c r="B259" s="49" t="str">
        <f t="shared" ref="B259" si="86">B187</f>
        <v>AOC-LPO-CPO</v>
      </c>
      <c r="C259" s="7">
        <f t="shared" ref="C259:D259" si="87">C301+C343</f>
        <v>0</v>
      </c>
      <c r="D259" s="7">
        <f t="shared" si="87"/>
        <v>0</v>
      </c>
      <c r="E259" s="7"/>
      <c r="F259" s="7"/>
      <c r="G259" s="7"/>
      <c r="H259" s="7"/>
      <c r="I259" s="7"/>
      <c r="J259" s="7"/>
      <c r="K259" s="7"/>
      <c r="L259" s="7"/>
      <c r="M259" s="7"/>
      <c r="N259" s="256" t="str">
        <f t="shared" si="80"/>
        <v>-</v>
      </c>
    </row>
    <row r="260" spans="2:14" ht="13.8">
      <c r="B260" s="58" t="s">
        <v>18</v>
      </c>
      <c r="C260" s="29">
        <f t="shared" ref="C260:D260" si="88">SUM(C253:C259)</f>
        <v>128814439.87286714</v>
      </c>
      <c r="D260" s="29">
        <f t="shared" si="88"/>
        <v>123757378.78964373</v>
      </c>
      <c r="E260" s="29"/>
      <c r="F260" s="29"/>
      <c r="G260" s="29"/>
      <c r="H260" s="29"/>
      <c r="I260" s="29"/>
      <c r="J260" s="29"/>
      <c r="K260" s="29"/>
      <c r="L260" s="29"/>
      <c r="M260" s="29"/>
      <c r="N260" s="258" t="str">
        <f t="shared" si="80"/>
        <v>-</v>
      </c>
    </row>
    <row r="262" spans="2:14" ht="13.8">
      <c r="B262" s="178" t="s">
        <v>37</v>
      </c>
      <c r="C262" s="6">
        <v>2018</v>
      </c>
      <c r="D262" s="6">
        <v>2019</v>
      </c>
      <c r="E262" s="6"/>
      <c r="F262" s="6"/>
      <c r="G262" s="6"/>
      <c r="H262" s="6"/>
      <c r="I262" s="6"/>
      <c r="J262" s="6"/>
      <c r="K262" s="6"/>
      <c r="L262" s="6"/>
      <c r="M262" s="6"/>
      <c r="N262" s="254" t="s">
        <v>184</v>
      </c>
    </row>
    <row r="263" spans="2:14" ht="13.8">
      <c r="B263" s="50" t="str">
        <f t="shared" ref="B263:B269" si="89">B253</f>
        <v>WDM</v>
      </c>
      <c r="C263" s="52">
        <f t="shared" ref="C263:D263" si="90">C305+C347</f>
        <v>1033.5236874545453</v>
      </c>
      <c r="D263" s="52">
        <f t="shared" si="90"/>
        <v>1170.5174752693449</v>
      </c>
      <c r="E263" s="52"/>
      <c r="F263" s="52"/>
      <c r="G263" s="52"/>
      <c r="H263" s="52"/>
      <c r="I263" s="52"/>
      <c r="J263" s="52"/>
      <c r="K263" s="52"/>
      <c r="L263" s="52"/>
      <c r="M263" s="52"/>
      <c r="N263" s="255" t="str">
        <f t="shared" ref="N263:N270" si="91">IF(H263=0,"-",(M263/H263)^(1/5)-1)</f>
        <v>-</v>
      </c>
    </row>
    <row r="264" spans="2:14" ht="13.8">
      <c r="B264" s="48" t="str">
        <f t="shared" si="89"/>
        <v>Ethernet</v>
      </c>
      <c r="C264" s="81">
        <f t="shared" ref="C264:D264" si="92">C306+C348</f>
        <v>2252.8051692918198</v>
      </c>
      <c r="D264" s="81">
        <f t="shared" si="92"/>
        <v>1722.9959802451981</v>
      </c>
      <c r="E264" s="81"/>
      <c r="F264" s="81"/>
      <c r="G264" s="81"/>
      <c r="H264" s="81"/>
      <c r="I264" s="81"/>
      <c r="J264" s="81"/>
      <c r="K264" s="81"/>
      <c r="L264" s="81"/>
      <c r="M264" s="81"/>
      <c r="N264" s="256" t="str">
        <f t="shared" si="91"/>
        <v>-</v>
      </c>
    </row>
    <row r="265" spans="2:14" ht="13.8">
      <c r="B265" s="48" t="str">
        <f t="shared" si="89"/>
        <v>Fibre Channel</v>
      </c>
      <c r="C265" s="81">
        <f t="shared" ref="C265:D265" si="93">C307+C349</f>
        <v>32.122142269999998</v>
      </c>
      <c r="D265" s="81">
        <f t="shared" si="93"/>
        <v>34.679413366168745</v>
      </c>
      <c r="E265" s="81"/>
      <c r="F265" s="81"/>
      <c r="G265" s="81"/>
      <c r="H265" s="81"/>
      <c r="I265" s="81"/>
      <c r="J265" s="81"/>
      <c r="K265" s="81"/>
      <c r="L265" s="81"/>
      <c r="M265" s="81"/>
      <c r="N265" s="256" t="str">
        <f t="shared" si="91"/>
        <v>-</v>
      </c>
    </row>
    <row r="266" spans="2:14" ht="13.8">
      <c r="B266" s="48" t="str">
        <f t="shared" si="89"/>
        <v>Fronthaul</v>
      </c>
      <c r="C266" s="53">
        <f t="shared" ref="C266:D267" si="94">C308+C350</f>
        <v>322.86706943827056</v>
      </c>
      <c r="D266" s="53">
        <f t="shared" si="94"/>
        <v>883.30579171082286</v>
      </c>
      <c r="E266" s="53"/>
      <c r="F266" s="53"/>
      <c r="G266" s="53"/>
      <c r="H266" s="53"/>
      <c r="I266" s="53"/>
      <c r="J266" s="53"/>
      <c r="K266" s="53"/>
      <c r="L266" s="53"/>
      <c r="M266" s="53"/>
      <c r="N266" s="256" t="str">
        <f t="shared" si="91"/>
        <v>-</v>
      </c>
    </row>
    <row r="267" spans="2:14" ht="13.8">
      <c r="B267" s="48" t="str">
        <f t="shared" si="89"/>
        <v>Backhaul</v>
      </c>
      <c r="C267" s="53">
        <f t="shared" si="94"/>
        <v>82.303681142702601</v>
      </c>
      <c r="D267" s="53">
        <f t="shared" si="94"/>
        <v>144.15534403799424</v>
      </c>
      <c r="E267" s="53"/>
      <c r="F267" s="53"/>
      <c r="G267" s="53"/>
      <c r="H267" s="53"/>
      <c r="I267" s="53"/>
      <c r="J267" s="53"/>
      <c r="K267" s="53"/>
      <c r="L267" s="53"/>
      <c r="M267" s="53"/>
      <c r="N267" s="256" t="str">
        <f t="shared" si="91"/>
        <v>-</v>
      </c>
    </row>
    <row r="268" spans="2:14" ht="13.8">
      <c r="B268" s="48" t="str">
        <f t="shared" si="89"/>
        <v>FTTX</v>
      </c>
      <c r="C268" s="53">
        <f t="shared" ref="C268:D268" si="95">C310+C352</f>
        <v>708.65392982679441</v>
      </c>
      <c r="D268" s="53">
        <f t="shared" si="95"/>
        <v>570.57454620101282</v>
      </c>
      <c r="E268" s="53"/>
      <c r="F268" s="53"/>
      <c r="G268" s="53"/>
      <c r="H268" s="53"/>
      <c r="I268" s="53"/>
      <c r="J268" s="53"/>
      <c r="K268" s="53"/>
      <c r="L268" s="53"/>
      <c r="M268" s="53"/>
      <c r="N268" s="256" t="str">
        <f t="shared" si="91"/>
        <v>-</v>
      </c>
    </row>
    <row r="269" spans="2:14" ht="13.8">
      <c r="B269" s="48" t="str">
        <f t="shared" si="89"/>
        <v>AOC-LPO-CPO</v>
      </c>
      <c r="C269" s="81">
        <f t="shared" ref="C269:D269" si="96">C311+C353</f>
        <v>0</v>
      </c>
      <c r="D269" s="81">
        <f t="shared" si="96"/>
        <v>0</v>
      </c>
      <c r="E269" s="81"/>
      <c r="F269" s="81"/>
      <c r="G269" s="81"/>
      <c r="H269" s="81"/>
      <c r="I269" s="81"/>
      <c r="J269" s="81"/>
      <c r="K269" s="81"/>
      <c r="L269" s="81"/>
      <c r="M269" s="81"/>
      <c r="N269" s="256" t="str">
        <f t="shared" si="91"/>
        <v>-</v>
      </c>
    </row>
    <row r="270" spans="2:14" ht="13.8">
      <c r="B270" s="58" t="s">
        <v>18</v>
      </c>
      <c r="C270" s="51">
        <f t="shared" ref="C270:D270" si="97">SUM(C263:C269)</f>
        <v>4432.2756794241322</v>
      </c>
      <c r="D270" s="51">
        <f t="shared" si="97"/>
        <v>4526.2285508305422</v>
      </c>
      <c r="E270" s="51"/>
      <c r="F270" s="51"/>
      <c r="G270" s="51"/>
      <c r="H270" s="51"/>
      <c r="I270" s="51"/>
      <c r="J270" s="51"/>
      <c r="K270" s="51"/>
      <c r="L270" s="51"/>
      <c r="M270" s="51"/>
      <c r="N270" s="258" t="str">
        <f t="shared" si="91"/>
        <v>-</v>
      </c>
    </row>
    <row r="271" spans="2:14" ht="13.8">
      <c r="B271" s="104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</row>
    <row r="272" spans="2:14" ht="13.8">
      <c r="B272" s="104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</row>
    <row r="273" spans="2:2" ht="21">
      <c r="B273" s="25" t="str">
        <f>$B$32&amp;"- opportunity by segment"</f>
        <v>InP discrete- opportunity by segment</v>
      </c>
    </row>
    <row r="294" spans="2:14" ht="13.8">
      <c r="B294" s="178" t="s">
        <v>21</v>
      </c>
      <c r="C294" s="6">
        <v>2018</v>
      </c>
      <c r="D294" s="6">
        <v>2019</v>
      </c>
      <c r="E294" s="6">
        <v>2020</v>
      </c>
      <c r="F294" s="6">
        <v>2021</v>
      </c>
      <c r="G294" s="6">
        <v>2022</v>
      </c>
      <c r="H294" s="6">
        <v>2023</v>
      </c>
      <c r="I294" s="6">
        <v>2024</v>
      </c>
      <c r="J294" s="6">
        <v>2025</v>
      </c>
      <c r="K294" s="6">
        <v>2026</v>
      </c>
      <c r="L294" s="6">
        <v>2027</v>
      </c>
      <c r="M294" s="6">
        <v>2028</v>
      </c>
      <c r="N294" s="254" t="s">
        <v>184</v>
      </c>
    </row>
    <row r="295" spans="2:14" ht="13.8">
      <c r="B295" s="95" t="str">
        <f t="shared" ref="B295:B300" si="98">B181</f>
        <v>WDM</v>
      </c>
      <c r="C295" s="28">
        <f>WDM!C98</f>
        <v>258953</v>
      </c>
      <c r="D295" s="28">
        <f>WDM!D98</f>
        <v>262706.5</v>
      </c>
      <c r="E295" s="28"/>
      <c r="F295" s="28"/>
      <c r="G295" s="28"/>
      <c r="H295" s="28"/>
      <c r="I295" s="28"/>
      <c r="J295" s="28"/>
      <c r="K295" s="28"/>
      <c r="L295" s="28"/>
      <c r="M295" s="28"/>
      <c r="N295" s="255" t="str">
        <f t="shared" ref="N295:N302" si="99">IF(H295=0,"-",(M295/H295)^(1/5)-1)</f>
        <v>-</v>
      </c>
    </row>
    <row r="296" spans="2:14" ht="13.8">
      <c r="B296" s="96" t="str">
        <f t="shared" si="98"/>
        <v>Ethernet</v>
      </c>
      <c r="C296" s="7">
        <f>Ethernet!C262</f>
        <v>16595284.4</v>
      </c>
      <c r="D296" s="7">
        <f>Ethernet!D262</f>
        <v>14086500.65</v>
      </c>
      <c r="E296" s="7"/>
      <c r="F296" s="7"/>
      <c r="G296" s="7"/>
      <c r="H296" s="7"/>
      <c r="I296" s="7"/>
      <c r="J296" s="7"/>
      <c r="K296" s="7"/>
      <c r="L296" s="7"/>
      <c r="M296" s="7"/>
      <c r="N296" s="256" t="str">
        <f t="shared" si="99"/>
        <v>-</v>
      </c>
    </row>
    <row r="297" spans="2:14" ht="13.8">
      <c r="B297" s="96" t="str">
        <f t="shared" si="98"/>
        <v>Fibre Channel</v>
      </c>
      <c r="C297" s="7">
        <f>FibreChannel!C48</f>
        <v>273361</v>
      </c>
      <c r="D297" s="7">
        <f>FibreChannel!D48</f>
        <v>209772.6</v>
      </c>
      <c r="E297" s="7"/>
      <c r="F297" s="7"/>
      <c r="G297" s="7"/>
      <c r="H297" s="7"/>
      <c r="I297" s="7"/>
      <c r="J297" s="7"/>
      <c r="K297" s="7"/>
      <c r="L297" s="7"/>
      <c r="M297" s="7"/>
      <c r="N297" s="256" t="str">
        <f t="shared" si="99"/>
        <v>-</v>
      </c>
    </row>
    <row r="298" spans="2:14" ht="13.8">
      <c r="B298" s="96" t="str">
        <f t="shared" si="98"/>
        <v>Fronthaul</v>
      </c>
      <c r="C298" s="7">
        <f>Fronthaul!C109</f>
        <v>12788476.620036192</v>
      </c>
      <c r="D298" s="7">
        <f>Fronthaul!D109</f>
        <v>27453619.745716959</v>
      </c>
      <c r="E298" s="7"/>
      <c r="F298" s="7"/>
      <c r="G298" s="7"/>
      <c r="H298" s="7"/>
      <c r="I298" s="7"/>
      <c r="J298" s="7"/>
      <c r="K298" s="7"/>
      <c r="L298" s="7"/>
      <c r="M298" s="7"/>
      <c r="N298" s="256" t="str">
        <f t="shared" si="99"/>
        <v>-</v>
      </c>
    </row>
    <row r="299" spans="2:14" ht="13.8">
      <c r="B299" s="96" t="str">
        <f t="shared" si="98"/>
        <v>Backhaul</v>
      </c>
      <c r="C299" s="7">
        <f>Backhaul!C80</f>
        <v>796557.69230769225</v>
      </c>
      <c r="D299" s="7">
        <f>Backhaul!D80</f>
        <v>1438104.731334154</v>
      </c>
      <c r="E299" s="7"/>
      <c r="F299" s="7"/>
      <c r="G299" s="7"/>
      <c r="H299" s="7"/>
      <c r="I299" s="7"/>
      <c r="J299" s="7"/>
      <c r="K299" s="7"/>
      <c r="L299" s="7"/>
      <c r="M299" s="7"/>
      <c r="N299" s="256" t="str">
        <f t="shared" si="99"/>
        <v>-</v>
      </c>
    </row>
    <row r="300" spans="2:14" ht="13.8">
      <c r="B300" s="96" t="str">
        <f t="shared" si="98"/>
        <v>FTTX</v>
      </c>
      <c r="C300" s="28">
        <f>FTTX!C74</f>
        <v>90249334.942399994</v>
      </c>
      <c r="D300" s="28">
        <f>FTTX!D74</f>
        <v>70037957.396731913</v>
      </c>
      <c r="E300" s="28"/>
      <c r="F300" s="28"/>
      <c r="G300" s="28"/>
      <c r="H300" s="28"/>
      <c r="I300" s="28"/>
      <c r="J300" s="28"/>
      <c r="K300" s="28"/>
      <c r="L300" s="28"/>
      <c r="M300" s="28"/>
      <c r="N300" s="256" t="str">
        <f t="shared" si="99"/>
        <v>-</v>
      </c>
    </row>
    <row r="301" spans="2:14" ht="13.8">
      <c r="B301" s="97" t="str">
        <f t="shared" ref="B301" si="100">B187</f>
        <v>AOC-LPO-CPO</v>
      </c>
      <c r="C301" s="7">
        <f>'AOC-LPO-CPO'!C110</f>
        <v>0</v>
      </c>
      <c r="D301" s="7">
        <f>'AOC-LPO-CPO'!D110</f>
        <v>0</v>
      </c>
      <c r="E301" s="7"/>
      <c r="F301" s="7"/>
      <c r="G301" s="7"/>
      <c r="H301" s="7"/>
      <c r="I301" s="7"/>
      <c r="J301" s="7"/>
      <c r="K301" s="7"/>
      <c r="L301" s="7"/>
      <c r="M301" s="7"/>
      <c r="N301" s="256" t="str">
        <f t="shared" si="99"/>
        <v>-</v>
      </c>
    </row>
    <row r="302" spans="2:14" ht="13.8">
      <c r="B302" s="58" t="s">
        <v>18</v>
      </c>
      <c r="C302" s="29">
        <f t="shared" ref="C302:D302" si="101">SUM(C295:C301)</f>
        <v>120961967.65474388</v>
      </c>
      <c r="D302" s="29">
        <f t="shared" si="101"/>
        <v>113488661.62378302</v>
      </c>
      <c r="E302" s="29"/>
      <c r="F302" s="29"/>
      <c r="G302" s="29"/>
      <c r="H302" s="29"/>
      <c r="I302" s="29"/>
      <c r="J302" s="29"/>
      <c r="K302" s="29"/>
      <c r="L302" s="29"/>
      <c r="M302" s="29"/>
      <c r="N302" s="258" t="str">
        <f t="shared" si="99"/>
        <v>-</v>
      </c>
    </row>
    <row r="304" spans="2:14" ht="13.8">
      <c r="B304" s="178" t="s">
        <v>37</v>
      </c>
      <c r="C304" s="6">
        <v>2018</v>
      </c>
      <c r="D304" s="6">
        <v>2019</v>
      </c>
      <c r="E304" s="6"/>
      <c r="F304" s="6"/>
      <c r="G304" s="6"/>
      <c r="H304" s="6"/>
      <c r="I304" s="6"/>
      <c r="J304" s="6"/>
      <c r="K304" s="6"/>
      <c r="L304" s="6"/>
      <c r="M304" s="6"/>
      <c r="N304" s="254" t="s">
        <v>184</v>
      </c>
    </row>
    <row r="305" spans="2:14" ht="13.8">
      <c r="B305" s="50" t="str">
        <f t="shared" ref="B305:B311" si="102">B295</f>
        <v>WDM</v>
      </c>
      <c r="C305" s="52">
        <f>WDM!C317</f>
        <v>42.940558000000003</v>
      </c>
      <c r="D305" s="52">
        <f>WDM!D317</f>
        <v>44.730721932857143</v>
      </c>
      <c r="E305" s="52"/>
      <c r="F305" s="52"/>
      <c r="G305" s="52"/>
      <c r="H305" s="52"/>
      <c r="I305" s="52"/>
      <c r="J305" s="52"/>
      <c r="K305" s="52"/>
      <c r="L305" s="52"/>
      <c r="M305" s="52"/>
      <c r="N305" s="255" t="str">
        <f t="shared" ref="N305:N312" si="103">IF(H305=0,"-",(M305/H305)^(1/5)-1)</f>
        <v>-</v>
      </c>
    </row>
    <row r="306" spans="2:14" ht="13.8">
      <c r="B306" s="48" t="str">
        <f t="shared" si="102"/>
        <v>Ethernet</v>
      </c>
      <c r="C306" s="81">
        <f>Ethernet!C782</f>
        <v>279.43335377370727</v>
      </c>
      <c r="D306" s="81">
        <f>Ethernet!D782</f>
        <v>200.53004939052713</v>
      </c>
      <c r="E306" s="81"/>
      <c r="F306" s="81"/>
      <c r="G306" s="81"/>
      <c r="H306" s="81"/>
      <c r="I306" s="81"/>
      <c r="J306" s="81"/>
      <c r="K306" s="81"/>
      <c r="L306" s="81"/>
      <c r="M306" s="81"/>
      <c r="N306" s="256" t="str">
        <f t="shared" si="103"/>
        <v>-</v>
      </c>
    </row>
    <row r="307" spans="2:14" ht="13.8">
      <c r="B307" s="48" t="str">
        <f t="shared" si="102"/>
        <v>Fibre Channel</v>
      </c>
      <c r="C307" s="81">
        <f>FibreChannel!C119</f>
        <v>24.542945490000001</v>
      </c>
      <c r="D307" s="81">
        <f>FibreChannel!D119</f>
        <v>17.4307056</v>
      </c>
      <c r="E307" s="81"/>
      <c r="F307" s="81"/>
      <c r="G307" s="81"/>
      <c r="H307" s="81"/>
      <c r="I307" s="81"/>
      <c r="J307" s="81"/>
      <c r="K307" s="81"/>
      <c r="L307" s="81"/>
      <c r="M307" s="81"/>
      <c r="N307" s="256" t="str">
        <f t="shared" si="103"/>
        <v>-</v>
      </c>
    </row>
    <row r="308" spans="2:14" ht="13.8">
      <c r="B308" s="48" t="str">
        <f t="shared" si="102"/>
        <v>Fronthaul</v>
      </c>
      <c r="C308" s="53">
        <f>Fronthaul!C277</f>
        <v>271.27146943827057</v>
      </c>
      <c r="D308" s="53">
        <f>Fronthaul!D277</f>
        <v>700.91735533705685</v>
      </c>
      <c r="E308" s="53"/>
      <c r="F308" s="53"/>
      <c r="G308" s="53"/>
      <c r="H308" s="53"/>
      <c r="I308" s="53"/>
      <c r="J308" s="53"/>
      <c r="K308" s="53"/>
      <c r="L308" s="53"/>
      <c r="M308" s="53"/>
      <c r="N308" s="256" t="str">
        <f t="shared" si="103"/>
        <v>-</v>
      </c>
    </row>
    <row r="309" spans="2:14" ht="13.8">
      <c r="B309" s="48" t="str">
        <f t="shared" si="102"/>
        <v>Backhaul</v>
      </c>
      <c r="C309" s="53">
        <f>Backhaul!C208</f>
        <v>11.373382049875875</v>
      </c>
      <c r="D309" s="53">
        <f>Backhaul!D208</f>
        <v>23.99376656085537</v>
      </c>
      <c r="E309" s="53"/>
      <c r="F309" s="53"/>
      <c r="G309" s="53"/>
      <c r="H309" s="53"/>
      <c r="I309" s="53"/>
      <c r="J309" s="53"/>
      <c r="K309" s="53"/>
      <c r="L309" s="53"/>
      <c r="M309" s="53"/>
      <c r="N309" s="256" t="str">
        <f t="shared" si="103"/>
        <v>-</v>
      </c>
    </row>
    <row r="310" spans="2:14" ht="13.8">
      <c r="B310" s="48" t="str">
        <f t="shared" si="102"/>
        <v>FTTX</v>
      </c>
      <c r="C310" s="53">
        <f>FTTX!C192</f>
        <v>560.81524705053187</v>
      </c>
      <c r="D310" s="53">
        <f>FTTX!D192</f>
        <v>404.77648091237393</v>
      </c>
      <c r="E310" s="53"/>
      <c r="F310" s="53"/>
      <c r="G310" s="53"/>
      <c r="H310" s="53"/>
      <c r="I310" s="53"/>
      <c r="J310" s="53"/>
      <c r="K310" s="53"/>
      <c r="L310" s="53"/>
      <c r="M310" s="53"/>
      <c r="N310" s="256" t="str">
        <f t="shared" si="103"/>
        <v>-</v>
      </c>
    </row>
    <row r="311" spans="2:14" ht="13.8">
      <c r="B311" s="49" t="str">
        <f t="shared" si="102"/>
        <v>AOC-LPO-CPO</v>
      </c>
      <c r="C311" s="81">
        <f>'AOC-LPO-CPO'!C287</f>
        <v>0</v>
      </c>
      <c r="D311" s="81">
        <f>'AOC-LPO-CPO'!D287</f>
        <v>0</v>
      </c>
      <c r="E311" s="81"/>
      <c r="F311" s="81"/>
      <c r="G311" s="81"/>
      <c r="H311" s="81"/>
      <c r="I311" s="81"/>
      <c r="J311" s="81"/>
      <c r="K311" s="81"/>
      <c r="L311" s="81"/>
      <c r="M311" s="81"/>
      <c r="N311" s="256" t="str">
        <f t="shared" si="103"/>
        <v>-</v>
      </c>
    </row>
    <row r="312" spans="2:14" ht="13.8">
      <c r="B312" s="58" t="s">
        <v>18</v>
      </c>
      <c r="C312" s="51">
        <f t="shared" ref="C312:D312" si="104">SUM(C305:C311)</f>
        <v>1190.3769558023855</v>
      </c>
      <c r="D312" s="51">
        <f t="shared" si="104"/>
        <v>1392.3790797336706</v>
      </c>
      <c r="E312" s="51"/>
      <c r="F312" s="51"/>
      <c r="G312" s="51"/>
      <c r="H312" s="51"/>
      <c r="I312" s="51"/>
      <c r="J312" s="51"/>
      <c r="K312" s="51"/>
      <c r="L312" s="51"/>
      <c r="M312" s="51"/>
      <c r="N312" s="258" t="str">
        <f t="shared" si="103"/>
        <v>-</v>
      </c>
    </row>
    <row r="315" spans="2:14" ht="21">
      <c r="B315" s="25" t="str">
        <f>$B$33&amp;"- opportunity by segment"</f>
        <v>InP integrated- opportunity by segment</v>
      </c>
    </row>
    <row r="336" spans="2:14" ht="13.8">
      <c r="B336" s="178" t="s">
        <v>21</v>
      </c>
      <c r="C336" s="94">
        <v>2018</v>
      </c>
      <c r="D336" s="94">
        <v>2019</v>
      </c>
      <c r="E336" s="94">
        <v>2020</v>
      </c>
      <c r="F336" s="94">
        <v>2021</v>
      </c>
      <c r="G336" s="94">
        <v>2022</v>
      </c>
      <c r="H336" s="94">
        <v>2023</v>
      </c>
      <c r="I336" s="94">
        <v>2024</v>
      </c>
      <c r="J336" s="94">
        <v>2025</v>
      </c>
      <c r="K336" s="94">
        <v>2026</v>
      </c>
      <c r="L336" s="94">
        <v>2027</v>
      </c>
      <c r="M336" s="94">
        <v>2028</v>
      </c>
      <c r="N336" s="254" t="s">
        <v>184</v>
      </c>
    </row>
    <row r="337" spans="2:14" ht="13.8">
      <c r="B337" s="95" t="str">
        <f t="shared" ref="B337:B343" si="105">B295</f>
        <v>WDM</v>
      </c>
      <c r="C337" s="28">
        <f>WDM!C129</f>
        <v>636556.25</v>
      </c>
      <c r="D337" s="28">
        <f>WDM!D129</f>
        <v>828103.05600000022</v>
      </c>
      <c r="E337" s="28"/>
      <c r="F337" s="28"/>
      <c r="G337" s="28"/>
      <c r="H337" s="28"/>
      <c r="I337" s="28"/>
      <c r="J337" s="28"/>
      <c r="K337" s="28"/>
      <c r="L337" s="28"/>
      <c r="M337" s="28"/>
      <c r="N337" s="255" t="str">
        <f t="shared" ref="N337:N344" si="106">IF(H337=0,"-",(M337/H337)^(1/5)-1)</f>
        <v>-</v>
      </c>
    </row>
    <row r="338" spans="2:14" ht="13.8">
      <c r="B338" s="96" t="str">
        <f t="shared" si="105"/>
        <v>Ethernet</v>
      </c>
      <c r="C338" s="7">
        <f>Ethernet!C348</f>
        <v>4896231.9681232497</v>
      </c>
      <c r="D338" s="7">
        <f>Ethernet!D348</f>
        <v>5540051.3763736272</v>
      </c>
      <c r="E338" s="7"/>
      <c r="F338" s="7"/>
      <c r="G338" s="7"/>
      <c r="H338" s="7"/>
      <c r="I338" s="7"/>
      <c r="J338" s="7"/>
      <c r="K338" s="7"/>
      <c r="L338" s="7"/>
      <c r="M338" s="7"/>
      <c r="N338" s="256" t="str">
        <f t="shared" si="106"/>
        <v>-</v>
      </c>
    </row>
    <row r="339" spans="2:14" ht="13.8">
      <c r="B339" s="96" t="str">
        <f t="shared" si="105"/>
        <v>Fibre Channel</v>
      </c>
      <c r="C339" s="7">
        <f>FibreChannel!C62</f>
        <v>31799</v>
      </c>
      <c r="D339" s="7">
        <f>FibreChannel!D62</f>
        <v>96679.502625868743</v>
      </c>
      <c r="E339" s="7"/>
      <c r="F339" s="7"/>
      <c r="G339" s="7"/>
      <c r="H339" s="7"/>
      <c r="I339" s="7"/>
      <c r="J339" s="7"/>
      <c r="K339" s="7"/>
      <c r="L339" s="7"/>
      <c r="M339" s="7"/>
      <c r="N339" s="256" t="str">
        <f t="shared" si="106"/>
        <v>-</v>
      </c>
    </row>
    <row r="340" spans="2:14" ht="13.8">
      <c r="B340" s="96" t="str">
        <f t="shared" si="105"/>
        <v>Fronthaul</v>
      </c>
      <c r="C340" s="7">
        <f>Fronthaul!C142</f>
        <v>80055</v>
      </c>
      <c r="D340" s="7">
        <f>Fronthaul!D142</f>
        <v>1063613</v>
      </c>
      <c r="E340" s="7"/>
      <c r="F340" s="7"/>
      <c r="G340" s="7"/>
      <c r="H340" s="7"/>
      <c r="I340" s="7"/>
      <c r="J340" s="7"/>
      <c r="K340" s="7"/>
      <c r="L340" s="7"/>
      <c r="M340" s="7"/>
      <c r="N340" s="256" t="str">
        <f t="shared" si="106"/>
        <v>-</v>
      </c>
    </row>
    <row r="341" spans="2:14" ht="13.8">
      <c r="B341" s="96" t="str">
        <f t="shared" si="105"/>
        <v>Backhaul</v>
      </c>
      <c r="C341" s="7">
        <f>Backhaul!C105</f>
        <v>593180</v>
      </c>
      <c r="D341" s="7">
        <f>Backhaul!D105</f>
        <v>847145.65639312007</v>
      </c>
      <c r="E341" s="7"/>
      <c r="F341" s="7"/>
      <c r="G341" s="7"/>
      <c r="H341" s="7"/>
      <c r="I341" s="7"/>
      <c r="J341" s="7"/>
      <c r="K341" s="7"/>
      <c r="L341" s="7"/>
      <c r="M341" s="7"/>
      <c r="N341" s="256" t="str">
        <f t="shared" si="106"/>
        <v>-</v>
      </c>
    </row>
    <row r="342" spans="2:14" ht="13.8">
      <c r="B342" s="96" t="str">
        <f t="shared" si="105"/>
        <v>FTTX</v>
      </c>
      <c r="C342" s="28">
        <f>FTTX!C97</f>
        <v>1614650</v>
      </c>
      <c r="D342" s="28">
        <f>FTTX!D97</f>
        <v>1893124.5744680851</v>
      </c>
      <c r="E342" s="28"/>
      <c r="F342" s="28"/>
      <c r="G342" s="28"/>
      <c r="H342" s="28"/>
      <c r="I342" s="28"/>
      <c r="J342" s="28"/>
      <c r="K342" s="28"/>
      <c r="L342" s="28"/>
      <c r="M342" s="28"/>
      <c r="N342" s="256" t="str">
        <f t="shared" si="106"/>
        <v>-</v>
      </c>
    </row>
    <row r="343" spans="2:14" ht="13.8">
      <c r="B343" s="97" t="str">
        <f t="shared" si="105"/>
        <v>AOC-LPO-CPO</v>
      </c>
      <c r="C343" s="7">
        <f>'AOC-LPO-CPO'!C145</f>
        <v>0</v>
      </c>
      <c r="D343" s="7">
        <f>'AOC-LPO-CPO'!D145</f>
        <v>0</v>
      </c>
      <c r="E343" s="7"/>
      <c r="F343" s="7"/>
      <c r="G343" s="7"/>
      <c r="H343" s="7"/>
      <c r="I343" s="7"/>
      <c r="J343" s="7"/>
      <c r="K343" s="7"/>
      <c r="L343" s="7"/>
      <c r="M343" s="7"/>
      <c r="N343" s="256" t="str">
        <f t="shared" si="106"/>
        <v>-</v>
      </c>
    </row>
    <row r="344" spans="2:14" ht="13.8">
      <c r="B344" s="58" t="s">
        <v>18</v>
      </c>
      <c r="C344" s="29">
        <f t="shared" ref="C344:D344" si="107">SUM(C337:C343)</f>
        <v>7852472.2181232497</v>
      </c>
      <c r="D344" s="29">
        <f t="shared" si="107"/>
        <v>10268717.165860701</v>
      </c>
      <c r="E344" s="29"/>
      <c r="F344" s="29"/>
      <c r="G344" s="29"/>
      <c r="H344" s="29"/>
      <c r="I344" s="29"/>
      <c r="J344" s="29"/>
      <c r="K344" s="29"/>
      <c r="L344" s="29"/>
      <c r="M344" s="29"/>
      <c r="N344" s="258" t="str">
        <f t="shared" si="106"/>
        <v>-</v>
      </c>
    </row>
    <row r="346" spans="2:14" ht="13.8">
      <c r="B346" s="178" t="s">
        <v>37</v>
      </c>
      <c r="C346" s="6">
        <v>2018</v>
      </c>
      <c r="D346" s="6">
        <v>2019</v>
      </c>
      <c r="E346" s="6"/>
      <c r="F346" s="6"/>
      <c r="G346" s="6"/>
      <c r="H346" s="6"/>
      <c r="I346" s="6"/>
      <c r="J346" s="6"/>
      <c r="K346" s="6"/>
      <c r="L346" s="6"/>
      <c r="M346" s="6"/>
      <c r="N346" s="254" t="s">
        <v>184</v>
      </c>
    </row>
    <row r="347" spans="2:14" ht="13.8">
      <c r="B347" s="50" t="str">
        <f t="shared" ref="B347:B353" si="108">B337</f>
        <v>WDM</v>
      </c>
      <c r="C347" s="52">
        <f>WDM!C348</f>
        <v>990.58312945454531</v>
      </c>
      <c r="D347" s="52">
        <f>WDM!D348</f>
        <v>1125.7867533364877</v>
      </c>
      <c r="E347" s="52"/>
      <c r="F347" s="52"/>
      <c r="G347" s="52"/>
      <c r="H347" s="52"/>
      <c r="I347" s="52"/>
      <c r="J347" s="52"/>
      <c r="K347" s="52"/>
      <c r="L347" s="52"/>
      <c r="M347" s="52"/>
      <c r="N347" s="255" t="str">
        <f t="shared" ref="N347:N354" si="109">IF(H347=0,"-",(M347/H347)^(1/5)-1)</f>
        <v>-</v>
      </c>
    </row>
    <row r="348" spans="2:14" ht="13.8">
      <c r="B348" s="48" t="str">
        <f t="shared" si="108"/>
        <v>Ethernet</v>
      </c>
      <c r="C348" s="81">
        <f>Ethernet!C868</f>
        <v>1973.3718155181123</v>
      </c>
      <c r="D348" s="81">
        <f>Ethernet!D868</f>
        <v>1522.4659308546709</v>
      </c>
      <c r="E348" s="81"/>
      <c r="F348" s="81"/>
      <c r="G348" s="81"/>
      <c r="H348" s="81"/>
      <c r="I348" s="81"/>
      <c r="J348" s="81"/>
      <c r="K348" s="81"/>
      <c r="L348" s="81"/>
      <c r="M348" s="81"/>
      <c r="N348" s="256" t="str">
        <f t="shared" si="109"/>
        <v>-</v>
      </c>
    </row>
    <row r="349" spans="2:14" ht="13.8">
      <c r="B349" s="48" t="str">
        <f t="shared" si="108"/>
        <v>Fibre Channel</v>
      </c>
      <c r="C349" s="81">
        <f>FibreChannel!C133</f>
        <v>7.5791967799999993</v>
      </c>
      <c r="D349" s="81">
        <f>FibreChannel!D133</f>
        <v>17.248707766168746</v>
      </c>
      <c r="E349" s="81"/>
      <c r="F349" s="81"/>
      <c r="G349" s="81"/>
      <c r="H349" s="81"/>
      <c r="I349" s="81"/>
      <c r="J349" s="81"/>
      <c r="K349" s="81"/>
      <c r="L349" s="81"/>
      <c r="M349" s="81"/>
      <c r="N349" s="256" t="str">
        <f t="shared" si="109"/>
        <v>-</v>
      </c>
    </row>
    <row r="350" spans="2:14" ht="13.8">
      <c r="B350" s="48" t="str">
        <f t="shared" si="108"/>
        <v>Fronthaul</v>
      </c>
      <c r="C350" s="53">
        <f>Fronthaul!C310</f>
        <v>51.595599999999997</v>
      </c>
      <c r="D350" s="53">
        <f>Fronthaul!D310</f>
        <v>182.38843637376607</v>
      </c>
      <c r="E350" s="53"/>
      <c r="F350" s="53"/>
      <c r="G350" s="53"/>
      <c r="H350" s="53"/>
      <c r="I350" s="53"/>
      <c r="J350" s="53"/>
      <c r="K350" s="53"/>
      <c r="L350" s="53"/>
      <c r="M350" s="53"/>
      <c r="N350" s="256" t="str">
        <f t="shared" si="109"/>
        <v>-</v>
      </c>
    </row>
    <row r="351" spans="2:14" ht="13.8">
      <c r="B351" s="48" t="str">
        <f t="shared" si="108"/>
        <v>Backhaul</v>
      </c>
      <c r="C351" s="53">
        <f>Backhaul!C233</f>
        <v>70.930299092826729</v>
      </c>
      <c r="D351" s="53">
        <f>Backhaul!D233</f>
        <v>120.16157747713888</v>
      </c>
      <c r="E351" s="53"/>
      <c r="F351" s="53"/>
      <c r="G351" s="53"/>
      <c r="H351" s="53"/>
      <c r="I351" s="53"/>
      <c r="J351" s="53"/>
      <c r="K351" s="53"/>
      <c r="L351" s="53"/>
      <c r="M351" s="53"/>
      <c r="N351" s="256" t="str">
        <f t="shared" si="109"/>
        <v>-</v>
      </c>
    </row>
    <row r="352" spans="2:14" ht="13.8">
      <c r="B352" s="48" t="str">
        <f t="shared" si="108"/>
        <v>FTTX</v>
      </c>
      <c r="C352" s="53">
        <f>FTTX!C215</f>
        <v>147.83868277626249</v>
      </c>
      <c r="D352" s="53">
        <f>FTTX!D215</f>
        <v>165.79806528863887</v>
      </c>
      <c r="E352" s="53"/>
      <c r="F352" s="53"/>
      <c r="G352" s="53"/>
      <c r="H352" s="53"/>
      <c r="I352" s="53"/>
      <c r="J352" s="53"/>
      <c r="K352" s="53"/>
      <c r="L352" s="53"/>
      <c r="M352" s="53"/>
      <c r="N352" s="256" t="str">
        <f t="shared" si="109"/>
        <v>-</v>
      </c>
    </row>
    <row r="353" spans="2:14" ht="13.8">
      <c r="B353" s="49" t="str">
        <f t="shared" si="108"/>
        <v>AOC-LPO-CPO</v>
      </c>
      <c r="C353" s="81">
        <f>'AOC-LPO-CPO'!C322</f>
        <v>0</v>
      </c>
      <c r="D353" s="81">
        <f>'AOC-LPO-CPO'!D322</f>
        <v>0</v>
      </c>
      <c r="E353" s="81"/>
      <c r="F353" s="81"/>
      <c r="G353" s="81"/>
      <c r="H353" s="81"/>
      <c r="I353" s="81"/>
      <c r="J353" s="81"/>
      <c r="K353" s="81"/>
      <c r="L353" s="81"/>
      <c r="M353" s="81"/>
      <c r="N353" s="256" t="str">
        <f t="shared" si="109"/>
        <v>-</v>
      </c>
    </row>
    <row r="354" spans="2:14" ht="13.8">
      <c r="B354" s="58" t="s">
        <v>18</v>
      </c>
      <c r="C354" s="51">
        <f t="shared" ref="C354:D354" si="110">SUM(C347:C353)</f>
        <v>3241.8987236217467</v>
      </c>
      <c r="D354" s="51">
        <f t="shared" si="110"/>
        <v>3133.8494710968712</v>
      </c>
      <c r="E354" s="51"/>
      <c r="F354" s="51"/>
      <c r="G354" s="51"/>
      <c r="H354" s="51"/>
      <c r="I354" s="51"/>
      <c r="J354" s="51"/>
      <c r="K354" s="51"/>
      <c r="L354" s="51"/>
      <c r="M354" s="51"/>
      <c r="N354" s="258" t="str">
        <f t="shared" si="109"/>
        <v>-</v>
      </c>
    </row>
    <row r="356" spans="2:14" ht="21">
      <c r="B356" s="25" t="s">
        <v>42</v>
      </c>
    </row>
    <row r="380" spans="2:14" ht="13.8">
      <c r="B380" s="178" t="s">
        <v>43</v>
      </c>
      <c r="C380" s="6">
        <v>2018</v>
      </c>
      <c r="D380" s="6">
        <v>2019</v>
      </c>
      <c r="E380" s="6">
        <v>2020</v>
      </c>
      <c r="F380" s="6">
        <v>2021</v>
      </c>
      <c r="G380" s="6">
        <v>2022</v>
      </c>
      <c r="H380" s="6">
        <v>2023</v>
      </c>
      <c r="I380" s="6">
        <v>2024</v>
      </c>
      <c r="J380" s="6">
        <v>2025</v>
      </c>
      <c r="K380" s="6">
        <v>2026</v>
      </c>
      <c r="L380" s="6">
        <v>2027</v>
      </c>
      <c r="M380" s="6">
        <v>2028</v>
      </c>
      <c r="N380" s="254" t="s">
        <v>184</v>
      </c>
    </row>
    <row r="381" spans="2:14" ht="13.8">
      <c r="B381" s="182" t="s">
        <v>11</v>
      </c>
      <c r="C381" s="101"/>
      <c r="D381" s="101"/>
      <c r="E381" s="101"/>
      <c r="F381" s="101"/>
      <c r="G381" s="101"/>
      <c r="H381" s="101"/>
      <c r="I381" s="101"/>
      <c r="J381" s="101"/>
      <c r="K381" s="101"/>
      <c r="L381" s="101"/>
      <c r="M381" s="101"/>
      <c r="N381" s="255" t="str">
        <f t="shared" ref="N381:N386" si="111">IF(H381=0,"-",(M381/H381)^(1/5)-1)</f>
        <v>-</v>
      </c>
    </row>
    <row r="382" spans="2:14" ht="13.8">
      <c r="B382" s="144" t="s">
        <v>16</v>
      </c>
      <c r="C382" s="102">
        <f t="shared" ref="C382:D382" si="112">C457</f>
        <v>35682967.441626042</v>
      </c>
      <c r="D382" s="102">
        <f t="shared" si="112"/>
        <v>31925799.67608143</v>
      </c>
      <c r="E382" s="102"/>
      <c r="F382" s="102"/>
      <c r="G382" s="102"/>
      <c r="H382" s="102"/>
      <c r="I382" s="102"/>
      <c r="J382" s="102"/>
      <c r="K382" s="102"/>
      <c r="L382" s="102"/>
      <c r="M382" s="102"/>
      <c r="N382" s="256" t="str">
        <f t="shared" si="111"/>
        <v>-</v>
      </c>
    </row>
    <row r="383" spans="2:14" ht="13.8">
      <c r="B383" s="105" t="s">
        <v>17</v>
      </c>
      <c r="C383" s="12">
        <f t="shared" ref="C383:D383" si="113">C499</f>
        <v>4991355.0999999996</v>
      </c>
      <c r="D383" s="12">
        <f t="shared" si="113"/>
        <v>4807817.8111414723</v>
      </c>
      <c r="E383" s="12"/>
      <c r="F383" s="12"/>
      <c r="G383" s="12"/>
      <c r="H383" s="12"/>
      <c r="I383" s="12"/>
      <c r="J383" s="12"/>
      <c r="K383" s="12"/>
      <c r="L383" s="12"/>
      <c r="M383" s="12"/>
      <c r="N383" s="256" t="str">
        <f t="shared" si="111"/>
        <v>-</v>
      </c>
    </row>
    <row r="384" spans="2:14" ht="13.8">
      <c r="B384" s="183" t="s">
        <v>40</v>
      </c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255" t="str">
        <f t="shared" si="111"/>
        <v>-</v>
      </c>
    </row>
    <row r="385" spans="2:14" ht="13.8">
      <c r="B385" s="144" t="s">
        <v>16</v>
      </c>
      <c r="C385" s="53">
        <f t="shared" ref="C385:D385" si="114">C467</f>
        <v>599.7921507172797</v>
      </c>
      <c r="D385" s="53">
        <f t="shared" si="114"/>
        <v>602.40325087055089</v>
      </c>
      <c r="E385" s="53"/>
      <c r="F385" s="53"/>
      <c r="G385" s="53"/>
      <c r="H385" s="53"/>
      <c r="I385" s="53"/>
      <c r="J385" s="53"/>
      <c r="K385" s="53"/>
      <c r="L385" s="53"/>
      <c r="M385" s="53"/>
      <c r="N385" s="256" t="str">
        <f t="shared" si="111"/>
        <v>-</v>
      </c>
    </row>
    <row r="386" spans="2:14" ht="13.8">
      <c r="B386" s="105" t="s">
        <v>17</v>
      </c>
      <c r="C386" s="82">
        <f t="shared" ref="C386:D386" si="115">C509</f>
        <v>664.06622489721474</v>
      </c>
      <c r="D386" s="82">
        <f t="shared" si="115"/>
        <v>736.46920553522182</v>
      </c>
      <c r="E386" s="82"/>
      <c r="F386" s="82"/>
      <c r="G386" s="82"/>
      <c r="H386" s="82"/>
      <c r="I386" s="82"/>
      <c r="J386" s="82"/>
      <c r="K386" s="82"/>
      <c r="L386" s="82"/>
      <c r="M386" s="82"/>
      <c r="N386" s="257" t="str">
        <f t="shared" si="111"/>
        <v>-</v>
      </c>
    </row>
    <row r="387" spans="2:14" ht="13.8">
      <c r="B387" s="104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</row>
    <row r="388" spans="2:14" ht="13.8">
      <c r="B388" s="104"/>
      <c r="C388" s="106"/>
      <c r="D388" s="106"/>
      <c r="E388" s="106"/>
      <c r="F388" s="106"/>
      <c r="G388" s="106"/>
      <c r="H388" s="106"/>
      <c r="I388" s="106"/>
      <c r="J388" s="106"/>
      <c r="K388" s="106"/>
      <c r="L388" s="106"/>
      <c r="M388" s="106"/>
    </row>
    <row r="389" spans="2:14" ht="13.8">
      <c r="B389" s="104"/>
      <c r="C389" s="106"/>
      <c r="D389" s="106"/>
      <c r="E389" s="106"/>
      <c r="F389" s="106"/>
      <c r="G389" s="106"/>
      <c r="H389" s="106"/>
      <c r="I389" s="106"/>
      <c r="J389" s="106"/>
      <c r="K389" s="106"/>
      <c r="L389" s="106"/>
      <c r="M389" s="106"/>
    </row>
    <row r="390" spans="2:14" ht="15.6">
      <c r="B390" s="107" t="s">
        <v>44</v>
      </c>
      <c r="C390" s="106"/>
      <c r="D390" s="106"/>
      <c r="E390" s="106"/>
      <c r="F390" s="106"/>
      <c r="G390" s="106"/>
      <c r="H390" s="106"/>
      <c r="I390" s="106"/>
      <c r="J390" s="106"/>
      <c r="K390" s="106"/>
      <c r="L390" s="106"/>
      <c r="M390" s="106"/>
    </row>
    <row r="391" spans="2:14" ht="13.8">
      <c r="B391" s="104"/>
      <c r="C391" s="106"/>
      <c r="D391" s="106"/>
      <c r="E391" s="106"/>
      <c r="F391" s="106"/>
      <c r="G391" s="106"/>
      <c r="H391" s="106"/>
      <c r="I391" s="106"/>
      <c r="J391" s="106"/>
      <c r="K391" s="106"/>
      <c r="L391" s="106"/>
      <c r="M391" s="106"/>
    </row>
    <row r="392" spans="2:14" ht="13.8">
      <c r="B392" s="104"/>
      <c r="C392" s="106"/>
      <c r="D392" s="106"/>
      <c r="E392" s="106"/>
      <c r="F392" s="106"/>
      <c r="G392" s="106"/>
      <c r="H392" s="106"/>
      <c r="I392" s="106"/>
      <c r="J392" s="106"/>
      <c r="K392" s="106"/>
      <c r="L392" s="106"/>
      <c r="M392" s="106"/>
    </row>
    <row r="393" spans="2:14" ht="13.8">
      <c r="B393" s="104"/>
      <c r="C393" s="106"/>
      <c r="D393" s="106"/>
      <c r="E393" s="106"/>
      <c r="F393" s="106"/>
      <c r="G393" s="106"/>
      <c r="H393" s="106"/>
      <c r="I393" s="106"/>
      <c r="J393" s="106"/>
      <c r="K393" s="106"/>
      <c r="L393" s="106"/>
      <c r="M393" s="106"/>
    </row>
    <row r="394" spans="2:14" ht="13.8">
      <c r="B394" s="104"/>
      <c r="C394" s="106"/>
      <c r="D394" s="106"/>
      <c r="E394" s="106"/>
      <c r="F394" s="106"/>
      <c r="G394" s="106"/>
      <c r="H394" s="106"/>
      <c r="I394" s="106"/>
      <c r="J394" s="106"/>
      <c r="K394" s="106"/>
      <c r="L394" s="106"/>
      <c r="M394" s="106"/>
    </row>
    <row r="395" spans="2:14" ht="13.8">
      <c r="B395" s="104"/>
      <c r="C395" s="106"/>
      <c r="D395" s="106"/>
      <c r="E395" s="106"/>
      <c r="F395" s="106"/>
      <c r="G395" s="106"/>
      <c r="H395" s="106"/>
      <c r="I395" s="106"/>
      <c r="J395" s="106"/>
      <c r="K395" s="106"/>
      <c r="L395" s="106"/>
      <c r="M395" s="106"/>
    </row>
    <row r="396" spans="2:14" ht="13.8">
      <c r="B396" s="104"/>
      <c r="C396" s="106"/>
      <c r="D396" s="106"/>
      <c r="E396" s="106"/>
      <c r="F396" s="106"/>
      <c r="G396" s="106"/>
      <c r="H396" s="106"/>
      <c r="I396" s="106"/>
      <c r="J396" s="106"/>
      <c r="K396" s="106"/>
      <c r="L396" s="106"/>
      <c r="M396" s="106"/>
    </row>
    <row r="397" spans="2:14" ht="13.8">
      <c r="B397" s="104"/>
      <c r="C397" s="106"/>
      <c r="D397" s="106"/>
      <c r="E397" s="106"/>
      <c r="F397" s="106"/>
      <c r="G397" s="106"/>
      <c r="H397" s="106"/>
      <c r="I397" s="106"/>
      <c r="J397" s="106"/>
      <c r="K397" s="106"/>
      <c r="L397" s="106"/>
      <c r="M397" s="106"/>
    </row>
    <row r="398" spans="2:14" ht="13.8">
      <c r="B398" s="104"/>
      <c r="C398" s="106"/>
      <c r="D398" s="106"/>
      <c r="E398" s="106"/>
      <c r="F398" s="106"/>
      <c r="G398" s="106"/>
      <c r="H398" s="106"/>
      <c r="I398" s="106"/>
      <c r="J398" s="106"/>
      <c r="K398" s="106"/>
      <c r="L398" s="106"/>
      <c r="M398" s="106"/>
    </row>
    <row r="399" spans="2:14" ht="13.8">
      <c r="B399" s="104"/>
      <c r="C399" s="106"/>
      <c r="D399" s="106"/>
      <c r="E399" s="106"/>
      <c r="F399" s="106"/>
      <c r="G399" s="106"/>
      <c r="H399" s="106"/>
      <c r="I399" s="106"/>
      <c r="J399" s="106"/>
      <c r="K399" s="106"/>
      <c r="L399" s="106"/>
      <c r="M399" s="106"/>
    </row>
    <row r="400" spans="2:14" ht="13.8">
      <c r="B400" s="104"/>
      <c r="C400" s="106"/>
      <c r="D400" s="106"/>
      <c r="E400" s="106"/>
      <c r="F400" s="106"/>
      <c r="G400" s="106"/>
      <c r="H400" s="106"/>
      <c r="I400" s="106"/>
      <c r="J400" s="106"/>
      <c r="K400" s="106"/>
      <c r="L400" s="106"/>
      <c r="M400" s="106"/>
    </row>
    <row r="401" spans="2:14" ht="13.8">
      <c r="B401" s="104"/>
      <c r="C401" s="106"/>
      <c r="D401" s="106"/>
      <c r="E401" s="106"/>
      <c r="F401" s="106"/>
      <c r="G401" s="106"/>
      <c r="H401" s="106"/>
      <c r="I401" s="106"/>
      <c r="J401" s="106"/>
      <c r="K401" s="106"/>
      <c r="L401" s="106"/>
      <c r="M401" s="106"/>
    </row>
    <row r="402" spans="2:14" ht="13.8">
      <c r="B402" s="104"/>
      <c r="C402" s="106"/>
      <c r="D402" s="106"/>
      <c r="E402" s="106"/>
      <c r="F402" s="106"/>
      <c r="G402" s="106"/>
      <c r="H402" s="106"/>
      <c r="I402" s="106"/>
      <c r="J402" s="106"/>
      <c r="K402" s="106"/>
      <c r="L402" s="106"/>
      <c r="M402" s="106"/>
    </row>
    <row r="403" spans="2:14" ht="13.8">
      <c r="B403" s="104"/>
      <c r="C403" s="106"/>
      <c r="D403" s="106"/>
      <c r="E403" s="106"/>
      <c r="F403" s="106"/>
      <c r="G403" s="106"/>
      <c r="H403" s="106"/>
      <c r="I403" s="106"/>
      <c r="J403" s="106"/>
      <c r="K403" s="106"/>
      <c r="L403" s="106"/>
      <c r="M403" s="106"/>
    </row>
    <row r="404" spans="2:14" ht="13.8">
      <c r="B404" s="104"/>
      <c r="C404" s="106"/>
      <c r="D404" s="106"/>
      <c r="E404" s="106"/>
      <c r="F404" s="106"/>
      <c r="G404" s="106"/>
      <c r="H404" s="106"/>
      <c r="I404" s="106"/>
      <c r="J404" s="106"/>
      <c r="K404" s="106"/>
      <c r="L404" s="106"/>
      <c r="M404" s="106"/>
    </row>
    <row r="405" spans="2:14" ht="13.8">
      <c r="B405" s="104"/>
      <c r="C405" s="106"/>
      <c r="D405" s="106"/>
      <c r="E405" s="106"/>
      <c r="F405" s="106"/>
      <c r="G405" s="106"/>
      <c r="H405" s="106"/>
      <c r="I405" s="106"/>
      <c r="J405" s="106"/>
      <c r="K405" s="106"/>
      <c r="L405" s="106"/>
      <c r="M405" s="106"/>
    </row>
    <row r="407" spans="2:14" ht="13.8">
      <c r="B407" s="178" t="s">
        <v>21</v>
      </c>
      <c r="C407" s="6">
        <v>2018</v>
      </c>
      <c r="D407" s="6">
        <v>2019</v>
      </c>
      <c r="E407" s="6">
        <v>2020</v>
      </c>
      <c r="F407" s="6">
        <v>2021</v>
      </c>
      <c r="G407" s="6">
        <v>2022</v>
      </c>
      <c r="H407" s="6">
        <v>2023</v>
      </c>
      <c r="I407" s="6">
        <v>2024</v>
      </c>
      <c r="J407" s="6">
        <v>2025</v>
      </c>
      <c r="K407" s="6">
        <v>2026</v>
      </c>
      <c r="L407" s="6">
        <v>2027</v>
      </c>
      <c r="M407" s="6">
        <v>2028</v>
      </c>
      <c r="N407" s="254" t="s">
        <v>184</v>
      </c>
    </row>
    <row r="408" spans="2:14" ht="13.8">
      <c r="B408" s="48" t="str">
        <f t="shared" ref="B408:B414" si="116">B337</f>
        <v>WDM</v>
      </c>
      <c r="C408" s="28">
        <f t="shared" ref="C408:D408" si="117">C450+C492</f>
        <v>0</v>
      </c>
      <c r="D408" s="28">
        <f t="shared" si="117"/>
        <v>0</v>
      </c>
      <c r="E408" s="28"/>
      <c r="F408" s="28"/>
      <c r="G408" s="28"/>
      <c r="H408" s="28"/>
      <c r="I408" s="28"/>
      <c r="J408" s="28"/>
      <c r="K408" s="28"/>
      <c r="L408" s="28"/>
      <c r="M408" s="28"/>
      <c r="N408" s="255" t="str">
        <f t="shared" ref="N408:N415" si="118">IF(H408=0,"-",(M408/H408)^(1/5)-1)</f>
        <v>-</v>
      </c>
    </row>
    <row r="409" spans="2:14" ht="13.8">
      <c r="B409" s="48" t="str">
        <f t="shared" si="116"/>
        <v>Ethernet</v>
      </c>
      <c r="C409" s="7">
        <f t="shared" ref="C409:D409" si="119">C451+C493</f>
        <v>23424862.5</v>
      </c>
      <c r="D409" s="7">
        <f t="shared" si="119"/>
        <v>20524437.891141474</v>
      </c>
      <c r="E409" s="7"/>
      <c r="F409" s="7"/>
      <c r="G409" s="7"/>
      <c r="H409" s="7"/>
      <c r="I409" s="7"/>
      <c r="J409" s="7"/>
      <c r="K409" s="7"/>
      <c r="L409" s="7"/>
      <c r="M409" s="7"/>
      <c r="N409" s="256" t="str">
        <f t="shared" si="118"/>
        <v>-</v>
      </c>
    </row>
    <row r="410" spans="2:14" ht="13.8">
      <c r="B410" s="48" t="str">
        <f t="shared" si="116"/>
        <v>Fibre Channel</v>
      </c>
      <c r="C410" s="7">
        <f t="shared" ref="C410:D410" si="120">C452+C494</f>
        <v>7534010</v>
      </c>
      <c r="D410" s="7">
        <f t="shared" si="120"/>
        <v>7381282.45526841</v>
      </c>
      <c r="E410" s="7"/>
      <c r="F410" s="7"/>
      <c r="G410" s="7"/>
      <c r="H410" s="7"/>
      <c r="I410" s="7"/>
      <c r="J410" s="7"/>
      <c r="K410" s="7"/>
      <c r="L410" s="7"/>
      <c r="M410" s="7"/>
      <c r="N410" s="256" t="str">
        <f t="shared" si="118"/>
        <v>-</v>
      </c>
    </row>
    <row r="411" spans="2:14" ht="13.8">
      <c r="B411" s="48" t="str">
        <f t="shared" si="116"/>
        <v>Fronthaul</v>
      </c>
      <c r="C411" s="7">
        <f t="shared" ref="C411:D412" si="121">C453+C495</f>
        <v>3596137.4416260389</v>
      </c>
      <c r="D411" s="7">
        <f t="shared" si="121"/>
        <v>3819668.2208130197</v>
      </c>
      <c r="E411" s="7"/>
      <c r="F411" s="7"/>
      <c r="G411" s="7"/>
      <c r="H411" s="7"/>
      <c r="I411" s="7"/>
      <c r="J411" s="7"/>
      <c r="K411" s="7"/>
      <c r="L411" s="7"/>
      <c r="M411" s="7"/>
      <c r="N411" s="256" t="str">
        <f t="shared" si="118"/>
        <v>-</v>
      </c>
    </row>
    <row r="412" spans="2:14" ht="13.8">
      <c r="B412" s="48" t="str">
        <f t="shared" si="116"/>
        <v>Backhaul</v>
      </c>
      <c r="C412" s="7">
        <f t="shared" si="121"/>
        <v>0</v>
      </c>
      <c r="D412" s="7">
        <f t="shared" si="121"/>
        <v>0</v>
      </c>
      <c r="E412" s="7"/>
      <c r="F412" s="7"/>
      <c r="G412" s="7"/>
      <c r="H412" s="7"/>
      <c r="I412" s="7"/>
      <c r="J412" s="7"/>
      <c r="K412" s="7"/>
      <c r="L412" s="7"/>
      <c r="M412" s="7"/>
      <c r="N412" s="256" t="str">
        <f t="shared" si="118"/>
        <v>-</v>
      </c>
    </row>
    <row r="413" spans="2:14" ht="13.8">
      <c r="B413" s="48" t="str">
        <f t="shared" si="116"/>
        <v>FTTX</v>
      </c>
      <c r="C413" s="28">
        <f t="shared" ref="C413:D413" si="122">C455+C497</f>
        <v>0</v>
      </c>
      <c r="D413" s="28">
        <f t="shared" si="122"/>
        <v>0</v>
      </c>
      <c r="E413" s="28"/>
      <c r="F413" s="28"/>
      <c r="G413" s="28"/>
      <c r="H413" s="28"/>
      <c r="I413" s="28"/>
      <c r="J413" s="28"/>
      <c r="K413" s="28"/>
      <c r="L413" s="28"/>
      <c r="M413" s="28"/>
      <c r="N413" s="256" t="str">
        <f t="shared" si="118"/>
        <v>-</v>
      </c>
    </row>
    <row r="414" spans="2:14" ht="13.8">
      <c r="B414" s="48" t="str">
        <f t="shared" si="116"/>
        <v>AOC-LPO-CPO</v>
      </c>
      <c r="C414" s="7">
        <f t="shared" ref="C414:D414" si="123">C456+C498</f>
        <v>6119312.5999999996</v>
      </c>
      <c r="D414" s="7">
        <f t="shared" si="123"/>
        <v>5008228.92</v>
      </c>
      <c r="E414" s="7"/>
      <c r="F414" s="7"/>
      <c r="G414" s="7"/>
      <c r="H414" s="7"/>
      <c r="I414" s="7"/>
      <c r="J414" s="7"/>
      <c r="K414" s="7"/>
      <c r="L414" s="7"/>
      <c r="M414" s="7"/>
      <c r="N414" s="256" t="str">
        <f t="shared" si="118"/>
        <v>-</v>
      </c>
    </row>
    <row r="415" spans="2:14" ht="13.8">
      <c r="B415" s="58" t="s">
        <v>18</v>
      </c>
      <c r="C415" s="29">
        <f t="shared" ref="C415:D415" si="124">SUM(C408:C414)</f>
        <v>40674322.541626044</v>
      </c>
      <c r="D415" s="29">
        <f t="shared" si="124"/>
        <v>36733617.487222902</v>
      </c>
      <c r="E415" s="29"/>
      <c r="F415" s="29"/>
      <c r="G415" s="29"/>
      <c r="H415" s="29"/>
      <c r="I415" s="29"/>
      <c r="J415" s="29"/>
      <c r="K415" s="29"/>
      <c r="L415" s="29"/>
      <c r="M415" s="29"/>
      <c r="N415" s="258" t="str">
        <f t="shared" si="118"/>
        <v>-</v>
      </c>
    </row>
    <row r="417" spans="2:14" ht="13.8">
      <c r="B417" s="178" t="s">
        <v>37</v>
      </c>
      <c r="C417" s="6">
        <v>2018</v>
      </c>
      <c r="D417" s="6">
        <v>2019</v>
      </c>
      <c r="E417" s="6"/>
      <c r="F417" s="6"/>
      <c r="G417" s="6"/>
      <c r="H417" s="6"/>
      <c r="I417" s="6"/>
      <c r="J417" s="6"/>
      <c r="K417" s="6"/>
      <c r="L417" s="6"/>
      <c r="M417" s="6"/>
      <c r="N417" s="254" t="s">
        <v>184</v>
      </c>
    </row>
    <row r="418" spans="2:14" ht="13.8">
      <c r="B418" s="50" t="str">
        <f t="shared" ref="B418:B424" si="125">B408</f>
        <v>WDM</v>
      </c>
      <c r="C418" s="52">
        <f t="shared" ref="C418:D418" si="126">C460+C502</f>
        <v>0</v>
      </c>
      <c r="D418" s="52">
        <f t="shared" si="126"/>
        <v>0</v>
      </c>
      <c r="E418" s="52"/>
      <c r="F418" s="52"/>
      <c r="G418" s="52"/>
      <c r="H418" s="52"/>
      <c r="I418" s="52"/>
      <c r="J418" s="52"/>
      <c r="K418" s="52"/>
      <c r="L418" s="52"/>
      <c r="M418" s="52"/>
      <c r="N418" s="255" t="str">
        <f t="shared" ref="N418:N425" si="127">IF(H418=0,"-",(M418/H418)^(1/5)-1)</f>
        <v>-</v>
      </c>
    </row>
    <row r="419" spans="2:14" ht="13.8">
      <c r="B419" s="48" t="str">
        <f t="shared" si="125"/>
        <v>Ethernet</v>
      </c>
      <c r="C419" s="81">
        <f t="shared" ref="C419:D419" si="128">C461+C503</f>
        <v>760.58756700171034</v>
      </c>
      <c r="D419" s="81">
        <f t="shared" si="128"/>
        <v>640.54143785926465</v>
      </c>
      <c r="E419" s="81"/>
      <c r="F419" s="81"/>
      <c r="G419" s="81"/>
      <c r="H419" s="81"/>
      <c r="I419" s="81"/>
      <c r="J419" s="81"/>
      <c r="K419" s="81"/>
      <c r="L419" s="81"/>
      <c r="M419" s="81"/>
      <c r="N419" s="256" t="str">
        <f t="shared" si="127"/>
        <v>-</v>
      </c>
    </row>
    <row r="420" spans="2:14" ht="13.8">
      <c r="B420" s="48" t="str">
        <f t="shared" si="125"/>
        <v>Fibre Channel</v>
      </c>
      <c r="C420" s="81">
        <f t="shared" ref="C420:D420" si="129">C462+C504</f>
        <v>186.30008439671249</v>
      </c>
      <c r="D420" s="81">
        <f t="shared" si="129"/>
        <v>236.3665371699577</v>
      </c>
      <c r="E420" s="81"/>
      <c r="F420" s="81"/>
      <c r="G420" s="81"/>
      <c r="H420" s="81"/>
      <c r="I420" s="81"/>
      <c r="J420" s="81"/>
      <c r="K420" s="81"/>
      <c r="L420" s="81"/>
      <c r="M420" s="81"/>
      <c r="N420" s="256" t="str">
        <f t="shared" si="127"/>
        <v>-</v>
      </c>
    </row>
    <row r="421" spans="2:14" ht="13.8">
      <c r="B421" s="48" t="str">
        <f t="shared" si="125"/>
        <v>Fronthaul</v>
      </c>
      <c r="C421" s="53">
        <f t="shared" ref="C421:D422" si="130">C463+C505</f>
        <v>42.923640158751091</v>
      </c>
      <c r="D421" s="53">
        <f t="shared" si="130"/>
        <v>34.779637390593152</v>
      </c>
      <c r="E421" s="53"/>
      <c r="F421" s="53"/>
      <c r="G421" s="53"/>
      <c r="H421" s="53"/>
      <c r="I421" s="53"/>
      <c r="J421" s="53"/>
      <c r="K421" s="53"/>
      <c r="L421" s="53"/>
      <c r="M421" s="53"/>
      <c r="N421" s="256" t="str">
        <f t="shared" si="127"/>
        <v>-</v>
      </c>
    </row>
    <row r="422" spans="2:14" ht="13.8">
      <c r="B422" s="48" t="str">
        <f t="shared" si="125"/>
        <v>Backhaul</v>
      </c>
      <c r="C422" s="53">
        <f t="shared" si="130"/>
        <v>0</v>
      </c>
      <c r="D422" s="53">
        <f t="shared" si="130"/>
        <v>0</v>
      </c>
      <c r="E422" s="53"/>
      <c r="F422" s="53"/>
      <c r="G422" s="53"/>
      <c r="H422" s="53"/>
      <c r="I422" s="53"/>
      <c r="J422" s="53"/>
      <c r="K422" s="53"/>
      <c r="L422" s="53"/>
      <c r="M422" s="53"/>
      <c r="N422" s="256" t="str">
        <f t="shared" si="127"/>
        <v>-</v>
      </c>
    </row>
    <row r="423" spans="2:14" ht="13.8">
      <c r="B423" s="48" t="str">
        <f t="shared" si="125"/>
        <v>FTTX</v>
      </c>
      <c r="C423" s="53">
        <f t="shared" ref="C423:D423" si="131">C465+C507</f>
        <v>0</v>
      </c>
      <c r="D423" s="53">
        <f t="shared" si="131"/>
        <v>0</v>
      </c>
      <c r="E423" s="53"/>
      <c r="F423" s="53"/>
      <c r="G423" s="53"/>
      <c r="H423" s="53"/>
      <c r="I423" s="53"/>
      <c r="J423" s="53"/>
      <c r="K423" s="53"/>
      <c r="L423" s="53"/>
      <c r="M423" s="53"/>
      <c r="N423" s="256" t="str">
        <f t="shared" si="127"/>
        <v>-</v>
      </c>
    </row>
    <row r="424" spans="2:14" ht="13.8">
      <c r="B424" s="49" t="str">
        <f t="shared" si="125"/>
        <v>AOC-LPO-CPO</v>
      </c>
      <c r="C424" s="81">
        <f t="shared" ref="C424:D424" si="132">C466+C508</f>
        <v>274.04708405732049</v>
      </c>
      <c r="D424" s="81">
        <f t="shared" si="132"/>
        <v>427.18484398595706</v>
      </c>
      <c r="E424" s="81"/>
      <c r="F424" s="81"/>
      <c r="G424" s="81"/>
      <c r="H424" s="81"/>
      <c r="I424" s="81"/>
      <c r="J424" s="81"/>
      <c r="K424" s="81"/>
      <c r="L424" s="81"/>
      <c r="M424" s="81"/>
      <c r="N424" s="256" t="str">
        <f t="shared" si="127"/>
        <v>-</v>
      </c>
    </row>
    <row r="425" spans="2:14" ht="13.8">
      <c r="B425" s="58" t="s">
        <v>18</v>
      </c>
      <c r="C425" s="51">
        <f t="shared" ref="C425:D425" si="133">SUM(C418:C424)</f>
        <v>1263.8583756144944</v>
      </c>
      <c r="D425" s="51">
        <f t="shared" si="133"/>
        <v>1338.8724564057725</v>
      </c>
      <c r="E425" s="51"/>
      <c r="F425" s="51"/>
      <c r="G425" s="51"/>
      <c r="H425" s="51"/>
      <c r="I425" s="51"/>
      <c r="J425" s="51"/>
      <c r="K425" s="51"/>
      <c r="L425" s="51"/>
      <c r="M425" s="51"/>
      <c r="N425" s="258" t="str">
        <f t="shared" si="127"/>
        <v>-</v>
      </c>
    </row>
    <row r="426" spans="2:14" ht="13.8">
      <c r="B426" s="104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</row>
    <row r="427" spans="2:14" ht="13.8">
      <c r="B427" s="104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</row>
    <row r="429" spans="2:14" ht="21">
      <c r="B429" s="25" t="str">
        <f>$B$34&amp;"- opportunity by segment"</f>
        <v>GaAs discrete- opportunity by segment</v>
      </c>
    </row>
    <row r="449" spans="2:14" ht="13.8">
      <c r="B449" s="178" t="s">
        <v>21</v>
      </c>
      <c r="C449" s="6">
        <v>2018</v>
      </c>
      <c r="D449" s="6">
        <v>2019</v>
      </c>
      <c r="E449" s="6">
        <v>2020</v>
      </c>
      <c r="F449" s="6">
        <v>2021</v>
      </c>
      <c r="G449" s="6">
        <v>2022</v>
      </c>
      <c r="H449" s="6">
        <v>2023</v>
      </c>
      <c r="I449" s="6">
        <v>2024</v>
      </c>
      <c r="J449" s="6">
        <v>2025</v>
      </c>
      <c r="K449" s="6">
        <v>2026</v>
      </c>
      <c r="L449" s="6">
        <v>2027</v>
      </c>
      <c r="M449" s="6">
        <v>2028</v>
      </c>
      <c r="N449" s="254" t="s">
        <v>184</v>
      </c>
    </row>
    <row r="450" spans="2:14" ht="13.8">
      <c r="B450" s="95" t="str">
        <f t="shared" ref="B450:B456" si="134">B337</f>
        <v>WDM</v>
      </c>
      <c r="C450" s="28">
        <f>WDM!C160</f>
        <v>0</v>
      </c>
      <c r="D450" s="28">
        <f>WDM!D160</f>
        <v>0</v>
      </c>
      <c r="E450" s="28"/>
      <c r="F450" s="28"/>
      <c r="G450" s="28"/>
      <c r="H450" s="28"/>
      <c r="I450" s="28"/>
      <c r="J450" s="28"/>
      <c r="K450" s="28"/>
      <c r="L450" s="28"/>
      <c r="M450" s="28"/>
      <c r="N450" s="255" t="str">
        <f t="shared" ref="N450:N457" si="135">IF(H450=0,"-",(M450/H450)^(1/5)-1)</f>
        <v>-</v>
      </c>
    </row>
    <row r="451" spans="2:14" ht="13.8">
      <c r="B451" s="96" t="str">
        <f t="shared" si="134"/>
        <v>Ethernet</v>
      </c>
      <c r="C451" s="7">
        <f>Ethernet!C434</f>
        <v>19268368</v>
      </c>
      <c r="D451" s="7">
        <f>Ethernet!D434</f>
        <v>16832931</v>
      </c>
      <c r="E451" s="7"/>
      <c r="F451" s="7"/>
      <c r="G451" s="7"/>
      <c r="H451" s="7"/>
      <c r="I451" s="7"/>
      <c r="J451" s="7"/>
      <c r="K451" s="7"/>
      <c r="L451" s="7"/>
      <c r="M451" s="7"/>
      <c r="N451" s="256" t="str">
        <f t="shared" si="135"/>
        <v>-</v>
      </c>
    </row>
    <row r="452" spans="2:14" ht="13.8">
      <c r="B452" s="96" t="str">
        <f t="shared" si="134"/>
        <v>Fibre Channel</v>
      </c>
      <c r="C452" s="7">
        <f>FibreChannel!C76</f>
        <v>7534010</v>
      </c>
      <c r="D452" s="7">
        <f>FibreChannel!D76</f>
        <v>7381282.45526841</v>
      </c>
      <c r="E452" s="7"/>
      <c r="F452" s="7"/>
      <c r="G452" s="7"/>
      <c r="H452" s="7"/>
      <c r="I452" s="7"/>
      <c r="J452" s="7"/>
      <c r="K452" s="7"/>
      <c r="L452" s="7"/>
      <c r="M452" s="7"/>
      <c r="N452" s="256" t="str">
        <f t="shared" si="135"/>
        <v>-</v>
      </c>
    </row>
    <row r="453" spans="2:14" ht="13.8">
      <c r="B453" s="96" t="str">
        <f t="shared" si="134"/>
        <v>Fronthaul</v>
      </c>
      <c r="C453" s="7">
        <f>Fronthaul!C175</f>
        <v>3596137.4416260389</v>
      </c>
      <c r="D453" s="7">
        <f>Fronthaul!D175</f>
        <v>3819668.2208130197</v>
      </c>
      <c r="E453" s="7"/>
      <c r="F453" s="7"/>
      <c r="G453" s="7"/>
      <c r="H453" s="7"/>
      <c r="I453" s="7"/>
      <c r="J453" s="7"/>
      <c r="K453" s="7"/>
      <c r="L453" s="7"/>
      <c r="M453" s="7"/>
      <c r="N453" s="256" t="str">
        <f t="shared" si="135"/>
        <v>-</v>
      </c>
    </row>
    <row r="454" spans="2:14" ht="13.8">
      <c r="B454" s="96" t="str">
        <f t="shared" si="134"/>
        <v>Backhaul</v>
      </c>
      <c r="C454" s="7">
        <f>Backhaul!C130</f>
        <v>0</v>
      </c>
      <c r="D454" s="7">
        <f>Backhaul!D130</f>
        <v>0</v>
      </c>
      <c r="E454" s="7"/>
      <c r="F454" s="7"/>
      <c r="G454" s="7"/>
      <c r="H454" s="7"/>
      <c r="I454" s="7"/>
      <c r="J454" s="7"/>
      <c r="K454" s="7"/>
      <c r="L454" s="7"/>
      <c r="M454" s="7"/>
      <c r="N454" s="256" t="str">
        <f t="shared" si="135"/>
        <v>-</v>
      </c>
    </row>
    <row r="455" spans="2:14" ht="13.8">
      <c r="B455" s="96" t="str">
        <f t="shared" si="134"/>
        <v>FTTX</v>
      </c>
      <c r="C455" s="28">
        <f>FTTX!C120</f>
        <v>0</v>
      </c>
      <c r="D455" s="28">
        <f>FTTX!D120</f>
        <v>0</v>
      </c>
      <c r="E455" s="28"/>
      <c r="F455" s="28"/>
      <c r="G455" s="28"/>
      <c r="H455" s="28"/>
      <c r="I455" s="28"/>
      <c r="J455" s="28"/>
      <c r="K455" s="28"/>
      <c r="L455" s="28"/>
      <c r="M455" s="28"/>
      <c r="N455" s="256" t="str">
        <f t="shared" si="135"/>
        <v>-</v>
      </c>
    </row>
    <row r="456" spans="2:14" ht="13.8">
      <c r="B456" s="97" t="str">
        <f t="shared" si="134"/>
        <v>AOC-LPO-CPO</v>
      </c>
      <c r="C456" s="7">
        <f>'AOC-LPO-CPO'!C180</f>
        <v>5284452</v>
      </c>
      <c r="D456" s="7">
        <f>'AOC-LPO-CPO'!D180</f>
        <v>3891918</v>
      </c>
      <c r="E456" s="7"/>
      <c r="F456" s="7"/>
      <c r="G456" s="7"/>
      <c r="H456" s="7"/>
      <c r="I456" s="7"/>
      <c r="J456" s="7"/>
      <c r="K456" s="7"/>
      <c r="L456" s="7"/>
      <c r="M456" s="7"/>
      <c r="N456" s="256" t="str">
        <f t="shared" si="135"/>
        <v>-</v>
      </c>
    </row>
    <row r="457" spans="2:14" ht="13.8">
      <c r="B457" s="58" t="s">
        <v>18</v>
      </c>
      <c r="C457" s="29">
        <f t="shared" ref="C457:D457" si="136">SUM(C450:C456)</f>
        <v>35682967.441626042</v>
      </c>
      <c r="D457" s="29">
        <f t="shared" si="136"/>
        <v>31925799.67608143</v>
      </c>
      <c r="E457" s="29"/>
      <c r="F457" s="29"/>
      <c r="G457" s="29"/>
      <c r="H457" s="29"/>
      <c r="I457" s="29"/>
      <c r="J457" s="29"/>
      <c r="K457" s="29"/>
      <c r="L457" s="29"/>
      <c r="M457" s="29"/>
      <c r="N457" s="258" t="str">
        <f t="shared" si="135"/>
        <v>-</v>
      </c>
    </row>
    <row r="459" spans="2:14" ht="13.8">
      <c r="B459" s="178" t="s">
        <v>37</v>
      </c>
      <c r="C459" s="6">
        <v>2018</v>
      </c>
      <c r="D459" s="6">
        <v>2019</v>
      </c>
      <c r="E459" s="6"/>
      <c r="F459" s="6"/>
      <c r="G459" s="6"/>
      <c r="H459" s="6"/>
      <c r="I459" s="6"/>
      <c r="J459" s="6"/>
      <c r="K459" s="6"/>
      <c r="L459" s="6"/>
      <c r="M459" s="6"/>
      <c r="N459" s="254" t="s">
        <v>184</v>
      </c>
    </row>
    <row r="460" spans="2:14" ht="13.8">
      <c r="B460" s="50" t="str">
        <f t="shared" ref="B460:B466" si="137">B450</f>
        <v>WDM</v>
      </c>
      <c r="C460" s="52">
        <f>WDM!C379</f>
        <v>0</v>
      </c>
      <c r="D460" s="52">
        <f>WDM!D379</f>
        <v>0</v>
      </c>
      <c r="E460" s="52"/>
      <c r="F460" s="52"/>
      <c r="G460" s="52"/>
      <c r="H460" s="52"/>
      <c r="I460" s="52"/>
      <c r="J460" s="52"/>
      <c r="K460" s="52"/>
      <c r="L460" s="52"/>
      <c r="M460" s="52"/>
      <c r="N460" s="255" t="str">
        <f t="shared" ref="N460:N467" si="138">IF(H460=0,"-",(M460/H460)^(1/5)-1)</f>
        <v>-</v>
      </c>
    </row>
    <row r="461" spans="2:14" ht="13.8">
      <c r="B461" s="48" t="str">
        <f t="shared" si="137"/>
        <v>Ethernet</v>
      </c>
      <c r="C461" s="81">
        <f>Ethernet!C954</f>
        <v>250.86682646181615</v>
      </c>
      <c r="D461" s="81">
        <f>Ethernet!D954</f>
        <v>216.74317949999997</v>
      </c>
      <c r="E461" s="81"/>
      <c r="F461" s="81"/>
      <c r="G461" s="81"/>
      <c r="H461" s="81"/>
      <c r="I461" s="81"/>
      <c r="J461" s="81"/>
      <c r="K461" s="81"/>
      <c r="L461" s="81"/>
      <c r="M461" s="81"/>
      <c r="N461" s="256" t="str">
        <f t="shared" si="138"/>
        <v>-</v>
      </c>
    </row>
    <row r="462" spans="2:14" ht="13.8">
      <c r="B462" s="48" t="str">
        <f t="shared" si="137"/>
        <v>Fibre Channel</v>
      </c>
      <c r="C462" s="81">
        <f>FibreChannel!C147</f>
        <v>186.30008439671249</v>
      </c>
      <c r="D462" s="81">
        <f>FibreChannel!D147</f>
        <v>236.3665371699577</v>
      </c>
      <c r="E462" s="81"/>
      <c r="F462" s="81"/>
      <c r="G462" s="81"/>
      <c r="H462" s="81"/>
      <c r="I462" s="81"/>
      <c r="J462" s="81"/>
      <c r="K462" s="81"/>
      <c r="L462" s="81"/>
      <c r="M462" s="81"/>
      <c r="N462" s="256" t="str">
        <f t="shared" si="138"/>
        <v>-</v>
      </c>
    </row>
    <row r="463" spans="2:14" ht="13.8">
      <c r="B463" s="48" t="str">
        <f t="shared" si="137"/>
        <v>Fronthaul</v>
      </c>
      <c r="C463" s="53">
        <f>Fronthaul!C343</f>
        <v>42.923640158751091</v>
      </c>
      <c r="D463" s="53">
        <f>Fronthaul!D343</f>
        <v>34.779637390593152</v>
      </c>
      <c r="E463" s="53"/>
      <c r="F463" s="53"/>
      <c r="G463" s="53"/>
      <c r="H463" s="53"/>
      <c r="I463" s="53"/>
      <c r="J463" s="53"/>
      <c r="K463" s="53"/>
      <c r="L463" s="53"/>
      <c r="M463" s="53"/>
      <c r="N463" s="256" t="str">
        <f t="shared" si="138"/>
        <v>-</v>
      </c>
    </row>
    <row r="464" spans="2:14" ht="13.8">
      <c r="B464" s="48" t="str">
        <f t="shared" si="137"/>
        <v>Backhaul</v>
      </c>
      <c r="C464" s="53">
        <f>Backhaul!C258</f>
        <v>0</v>
      </c>
      <c r="D464" s="53">
        <f>Backhaul!D258</f>
        <v>0</v>
      </c>
      <c r="E464" s="53"/>
      <c r="F464" s="53"/>
      <c r="G464" s="53"/>
      <c r="H464" s="53"/>
      <c r="I464" s="53"/>
      <c r="J464" s="53"/>
      <c r="K464" s="53"/>
      <c r="L464" s="53"/>
      <c r="M464" s="53"/>
      <c r="N464" s="256" t="str">
        <f t="shared" si="138"/>
        <v>-</v>
      </c>
    </row>
    <row r="465" spans="2:14" ht="13.8">
      <c r="B465" s="48" t="str">
        <f t="shared" si="137"/>
        <v>FTTX</v>
      </c>
      <c r="C465" s="53">
        <f>FTTX!C238</f>
        <v>0</v>
      </c>
      <c r="D465" s="53">
        <f>FTTX!D238</f>
        <v>0</v>
      </c>
      <c r="E465" s="53"/>
      <c r="F465" s="53"/>
      <c r="G465" s="53"/>
      <c r="H465" s="53"/>
      <c r="I465" s="53"/>
      <c r="J465" s="53"/>
      <c r="K465" s="53"/>
      <c r="L465" s="53"/>
      <c r="M465" s="53"/>
      <c r="N465" s="256" t="str">
        <f t="shared" si="138"/>
        <v>-</v>
      </c>
    </row>
    <row r="466" spans="2:14" ht="13.8">
      <c r="B466" s="48" t="str">
        <f t="shared" si="137"/>
        <v>AOC-LPO-CPO</v>
      </c>
      <c r="C466" s="81">
        <f>'AOC-LPO-CPO'!C357</f>
        <v>119.70159969999997</v>
      </c>
      <c r="D466" s="81">
        <f>'AOC-LPO-CPO'!D357</f>
        <v>114.51389681000001</v>
      </c>
      <c r="E466" s="81"/>
      <c r="F466" s="81"/>
      <c r="G466" s="81"/>
      <c r="H466" s="81"/>
      <c r="I466" s="81"/>
      <c r="J466" s="81"/>
      <c r="K466" s="81"/>
      <c r="L466" s="81"/>
      <c r="M466" s="81"/>
      <c r="N466" s="256" t="str">
        <f t="shared" si="138"/>
        <v>-</v>
      </c>
    </row>
    <row r="467" spans="2:14" ht="13.8">
      <c r="B467" s="58" t="s">
        <v>18</v>
      </c>
      <c r="C467" s="51">
        <f t="shared" ref="C467:I467" si="139">SUM(C460:C466)</f>
        <v>599.7921507172797</v>
      </c>
      <c r="D467" s="51">
        <f t="shared" si="139"/>
        <v>602.40325087055089</v>
      </c>
      <c r="E467" s="51">
        <f t="shared" si="139"/>
        <v>0</v>
      </c>
      <c r="F467" s="51">
        <f t="shared" si="139"/>
        <v>0</v>
      </c>
      <c r="G467" s="51">
        <f t="shared" si="139"/>
        <v>0</v>
      </c>
      <c r="H467" s="51">
        <f t="shared" si="139"/>
        <v>0</v>
      </c>
      <c r="I467" s="51">
        <f t="shared" si="139"/>
        <v>0</v>
      </c>
      <c r="J467" s="51">
        <f t="shared" ref="J467:M467" si="140">SUM(J460:J466)</f>
        <v>0</v>
      </c>
      <c r="K467" s="51">
        <f t="shared" si="140"/>
        <v>0</v>
      </c>
      <c r="L467" s="51">
        <f t="shared" si="140"/>
        <v>0</v>
      </c>
      <c r="M467" s="51">
        <f t="shared" si="140"/>
        <v>0</v>
      </c>
      <c r="N467" s="258" t="str">
        <f t="shared" si="138"/>
        <v>-</v>
      </c>
    </row>
    <row r="470" spans="2:14" ht="21">
      <c r="B470" s="25" t="str">
        <f>B35&amp;"- opportunity by segment"</f>
        <v>GaAs integrated- opportunity by segment</v>
      </c>
    </row>
    <row r="491" spans="2:14" ht="13.8">
      <c r="B491" s="178" t="s">
        <v>21</v>
      </c>
      <c r="C491" s="6">
        <v>2018</v>
      </c>
      <c r="D491" s="6">
        <v>2019</v>
      </c>
      <c r="E491" s="6">
        <v>2020</v>
      </c>
      <c r="F491" s="6">
        <v>2021</v>
      </c>
      <c r="G491" s="6">
        <v>2022</v>
      </c>
      <c r="H491" s="6">
        <v>2023</v>
      </c>
      <c r="I491" s="6">
        <v>2024</v>
      </c>
      <c r="J491" s="6">
        <v>2025</v>
      </c>
      <c r="K491" s="6">
        <v>2026</v>
      </c>
      <c r="L491" s="6">
        <v>2027</v>
      </c>
      <c r="M491" s="6">
        <v>2028</v>
      </c>
      <c r="N491" s="254" t="s">
        <v>184</v>
      </c>
    </row>
    <row r="492" spans="2:14" ht="13.8">
      <c r="B492" s="95" t="str">
        <f t="shared" ref="B492:B498" si="141">B450</f>
        <v>WDM</v>
      </c>
      <c r="C492" s="28">
        <f>WDM!C191</f>
        <v>0</v>
      </c>
      <c r="D492" s="28">
        <f>WDM!D191</f>
        <v>0</v>
      </c>
      <c r="E492" s="28"/>
      <c r="F492" s="28"/>
      <c r="G492" s="28"/>
      <c r="H492" s="28"/>
      <c r="I492" s="28"/>
      <c r="J492" s="28"/>
      <c r="K492" s="28"/>
      <c r="L492" s="28"/>
      <c r="M492" s="28"/>
      <c r="N492" s="255" t="str">
        <f t="shared" ref="N492:N499" si="142">IF(H492=0,"-",(M492/H492)^(1/5)-1)</f>
        <v>-</v>
      </c>
    </row>
    <row r="493" spans="2:14" ht="13.8">
      <c r="B493" s="96" t="str">
        <f t="shared" si="141"/>
        <v>Ethernet</v>
      </c>
      <c r="C493" s="7">
        <f>Ethernet!C520</f>
        <v>4156494.5</v>
      </c>
      <c r="D493" s="7">
        <f>Ethernet!D520</f>
        <v>3691506.8911414724</v>
      </c>
      <c r="E493" s="7"/>
      <c r="F493" s="7"/>
      <c r="G493" s="7"/>
      <c r="H493" s="7"/>
      <c r="I493" s="7"/>
      <c r="J493" s="7"/>
      <c r="K493" s="7"/>
      <c r="L493" s="7"/>
      <c r="M493" s="7"/>
      <c r="N493" s="256" t="str">
        <f t="shared" si="142"/>
        <v>-</v>
      </c>
    </row>
    <row r="494" spans="2:14" ht="13.8">
      <c r="B494" s="96" t="str">
        <f t="shared" si="141"/>
        <v>Fibre Channel</v>
      </c>
      <c r="C494" s="7">
        <f>FibreChannel!C90</f>
        <v>0</v>
      </c>
      <c r="D494" s="7">
        <f>FibreChannel!D90</f>
        <v>0</v>
      </c>
      <c r="E494" s="7"/>
      <c r="F494" s="7"/>
      <c r="G494" s="7"/>
      <c r="H494" s="7"/>
      <c r="I494" s="7"/>
      <c r="J494" s="7"/>
      <c r="K494" s="7"/>
      <c r="L494" s="7"/>
      <c r="M494" s="7"/>
      <c r="N494" s="256" t="str">
        <f t="shared" si="142"/>
        <v>-</v>
      </c>
    </row>
    <row r="495" spans="2:14" ht="13.8">
      <c r="B495" s="96" t="str">
        <f t="shared" si="141"/>
        <v>Fronthaul</v>
      </c>
      <c r="C495" s="7">
        <f>Fronthaul!C208</f>
        <v>0</v>
      </c>
      <c r="D495" s="7">
        <f>Fronthaul!D208</f>
        <v>0</v>
      </c>
      <c r="E495" s="7"/>
      <c r="F495" s="7"/>
      <c r="G495" s="7"/>
      <c r="H495" s="7"/>
      <c r="I495" s="7"/>
      <c r="J495" s="7"/>
      <c r="K495" s="7"/>
      <c r="L495" s="7"/>
      <c r="M495" s="7"/>
      <c r="N495" s="256" t="str">
        <f t="shared" si="142"/>
        <v>-</v>
      </c>
    </row>
    <row r="496" spans="2:14" ht="13.8">
      <c r="B496" s="96" t="str">
        <f t="shared" si="141"/>
        <v>Backhaul</v>
      </c>
      <c r="C496" s="7">
        <f>Backhaul!C155</f>
        <v>0</v>
      </c>
      <c r="D496" s="7">
        <f>Backhaul!D155</f>
        <v>0</v>
      </c>
      <c r="E496" s="7"/>
      <c r="F496" s="7"/>
      <c r="G496" s="7"/>
      <c r="H496" s="7"/>
      <c r="I496" s="7"/>
      <c r="J496" s="7"/>
      <c r="K496" s="7"/>
      <c r="L496" s="7"/>
      <c r="M496" s="7"/>
      <c r="N496" s="256" t="str">
        <f t="shared" si="142"/>
        <v>-</v>
      </c>
    </row>
    <row r="497" spans="2:14" ht="13.8">
      <c r="B497" s="96" t="str">
        <f t="shared" si="141"/>
        <v>FTTX</v>
      </c>
      <c r="C497" s="28">
        <f>FTTX!C143</f>
        <v>0</v>
      </c>
      <c r="D497" s="28">
        <f>FTTX!D143</f>
        <v>0</v>
      </c>
      <c r="E497" s="28"/>
      <c r="F497" s="28"/>
      <c r="G497" s="28"/>
      <c r="H497" s="28"/>
      <c r="I497" s="28"/>
      <c r="J497" s="28"/>
      <c r="K497" s="28"/>
      <c r="L497" s="28"/>
      <c r="M497" s="28"/>
      <c r="N497" s="256" t="str">
        <f t="shared" si="142"/>
        <v>-</v>
      </c>
    </row>
    <row r="498" spans="2:14" ht="13.8">
      <c r="B498" s="97" t="str">
        <f t="shared" si="141"/>
        <v>AOC-LPO-CPO</v>
      </c>
      <c r="C498" s="7">
        <f>'AOC-LPO-CPO'!C215</f>
        <v>834860.6</v>
      </c>
      <c r="D498" s="7">
        <f>'AOC-LPO-CPO'!D215</f>
        <v>1116310.92</v>
      </c>
      <c r="E498" s="7"/>
      <c r="F498" s="7"/>
      <c r="G498" s="7"/>
      <c r="H498" s="7"/>
      <c r="I498" s="7"/>
      <c r="J498" s="7"/>
      <c r="K498" s="7"/>
      <c r="L498" s="7"/>
      <c r="M498" s="7"/>
      <c r="N498" s="256" t="str">
        <f t="shared" si="142"/>
        <v>-</v>
      </c>
    </row>
    <row r="499" spans="2:14" ht="13.8">
      <c r="B499" s="58" t="s">
        <v>18</v>
      </c>
      <c r="C499" s="29">
        <f t="shared" ref="C499:D499" si="143">SUM(C492:C498)</f>
        <v>4991355.0999999996</v>
      </c>
      <c r="D499" s="29">
        <f t="shared" si="143"/>
        <v>4807817.8111414723</v>
      </c>
      <c r="E499" s="29"/>
      <c r="F499" s="29"/>
      <c r="G499" s="29"/>
      <c r="H499" s="29"/>
      <c r="I499" s="29"/>
      <c r="J499" s="29"/>
      <c r="K499" s="29"/>
      <c r="L499" s="29"/>
      <c r="M499" s="29"/>
      <c r="N499" s="258" t="str">
        <f t="shared" si="142"/>
        <v>-</v>
      </c>
    </row>
    <row r="501" spans="2:14" ht="13.8">
      <c r="B501" s="178" t="s">
        <v>37</v>
      </c>
      <c r="C501" s="6">
        <v>2018</v>
      </c>
      <c r="D501" s="6">
        <v>2019</v>
      </c>
      <c r="E501" s="6"/>
      <c r="F501" s="6"/>
      <c r="G501" s="6"/>
      <c r="H501" s="6"/>
      <c r="I501" s="6"/>
      <c r="J501" s="6"/>
      <c r="K501" s="6"/>
      <c r="L501" s="6"/>
      <c r="M501" s="6"/>
      <c r="N501" s="254" t="s">
        <v>184</v>
      </c>
    </row>
    <row r="502" spans="2:14" ht="13.8">
      <c r="B502" s="50" t="str">
        <f t="shared" ref="B502:B508" si="144">B492</f>
        <v>WDM</v>
      </c>
      <c r="C502" s="52">
        <f>WDM!C410</f>
        <v>0</v>
      </c>
      <c r="D502" s="52">
        <f>WDM!D410</f>
        <v>0</v>
      </c>
      <c r="E502" s="52"/>
      <c r="F502" s="52"/>
      <c r="G502" s="52"/>
      <c r="H502" s="52"/>
      <c r="I502" s="52"/>
      <c r="J502" s="52"/>
      <c r="K502" s="52"/>
      <c r="L502" s="52"/>
      <c r="M502" s="52"/>
      <c r="N502" s="255" t="str">
        <f t="shared" ref="N502:N509" si="145">IF(H502=0,"-",(M502/H502)^(1/5)-1)</f>
        <v>-</v>
      </c>
    </row>
    <row r="503" spans="2:14" ht="13.8">
      <c r="B503" s="48" t="str">
        <f t="shared" si="144"/>
        <v>Ethernet</v>
      </c>
      <c r="C503" s="81">
        <f>Ethernet!C1040</f>
        <v>509.72074053989422</v>
      </c>
      <c r="D503" s="81">
        <f>Ethernet!D1040</f>
        <v>423.79825835926471</v>
      </c>
      <c r="E503" s="81"/>
      <c r="F503" s="81"/>
      <c r="G503" s="81"/>
      <c r="H503" s="81"/>
      <c r="I503" s="81"/>
      <c r="J503" s="81"/>
      <c r="K503" s="81"/>
      <c r="L503" s="81"/>
      <c r="M503" s="81"/>
      <c r="N503" s="256" t="str">
        <f t="shared" si="145"/>
        <v>-</v>
      </c>
    </row>
    <row r="504" spans="2:14" ht="13.8">
      <c r="B504" s="48" t="str">
        <f t="shared" si="144"/>
        <v>Fibre Channel</v>
      </c>
      <c r="C504" s="81">
        <f>FibreChannel!C161</f>
        <v>0</v>
      </c>
      <c r="D504" s="81">
        <f>FibreChannel!D161</f>
        <v>0</v>
      </c>
      <c r="E504" s="81"/>
      <c r="F504" s="81"/>
      <c r="G504" s="81"/>
      <c r="H504" s="81"/>
      <c r="I504" s="81"/>
      <c r="J504" s="81"/>
      <c r="K504" s="81"/>
      <c r="L504" s="81"/>
      <c r="M504" s="81"/>
      <c r="N504" s="256" t="str">
        <f t="shared" si="145"/>
        <v>-</v>
      </c>
    </row>
    <row r="505" spans="2:14" ht="13.8">
      <c r="B505" s="48" t="str">
        <f t="shared" si="144"/>
        <v>Fronthaul</v>
      </c>
      <c r="C505" s="53">
        <f>Fronthaul!C376</f>
        <v>0</v>
      </c>
      <c r="D505" s="53">
        <f>Fronthaul!D376</f>
        <v>0</v>
      </c>
      <c r="E505" s="53"/>
      <c r="F505" s="53"/>
      <c r="G505" s="53"/>
      <c r="H505" s="53"/>
      <c r="I505" s="53"/>
      <c r="J505" s="53"/>
      <c r="K505" s="53"/>
      <c r="L505" s="53"/>
      <c r="M505" s="53"/>
      <c r="N505" s="256" t="str">
        <f t="shared" si="145"/>
        <v>-</v>
      </c>
    </row>
    <row r="506" spans="2:14" ht="13.8">
      <c r="B506" s="48" t="str">
        <f t="shared" si="144"/>
        <v>Backhaul</v>
      </c>
      <c r="C506" s="53">
        <f>Backhaul!C283</f>
        <v>0</v>
      </c>
      <c r="D506" s="53">
        <f>Backhaul!D283</f>
        <v>0</v>
      </c>
      <c r="E506" s="53"/>
      <c r="F506" s="53"/>
      <c r="G506" s="53"/>
      <c r="H506" s="53"/>
      <c r="I506" s="53"/>
      <c r="J506" s="53"/>
      <c r="K506" s="53"/>
      <c r="L506" s="53"/>
      <c r="M506" s="53"/>
      <c r="N506" s="256" t="str">
        <f t="shared" si="145"/>
        <v>-</v>
      </c>
    </row>
    <row r="507" spans="2:14" ht="13.8">
      <c r="B507" s="48" t="str">
        <f t="shared" si="144"/>
        <v>FTTX</v>
      </c>
      <c r="C507" s="53">
        <f>FTTX!C261</f>
        <v>0</v>
      </c>
      <c r="D507" s="53">
        <f>FTTX!D261</f>
        <v>0</v>
      </c>
      <c r="E507" s="53"/>
      <c r="F507" s="53"/>
      <c r="G507" s="53"/>
      <c r="H507" s="53"/>
      <c r="I507" s="53"/>
      <c r="J507" s="53"/>
      <c r="K507" s="53"/>
      <c r="L507" s="53"/>
      <c r="M507" s="53"/>
      <c r="N507" s="256" t="str">
        <f t="shared" si="145"/>
        <v>-</v>
      </c>
    </row>
    <row r="508" spans="2:14" ht="13.8">
      <c r="B508" s="49" t="str">
        <f t="shared" si="144"/>
        <v>AOC-LPO-CPO</v>
      </c>
      <c r="C508" s="81">
        <f>'AOC-LPO-CPO'!C392</f>
        <v>154.34548435732049</v>
      </c>
      <c r="D508" s="81">
        <f>'AOC-LPO-CPO'!D392</f>
        <v>312.67094717595705</v>
      </c>
      <c r="E508" s="81"/>
      <c r="F508" s="81"/>
      <c r="G508" s="81"/>
      <c r="H508" s="81"/>
      <c r="I508" s="81"/>
      <c r="J508" s="81"/>
      <c r="K508" s="81"/>
      <c r="L508" s="81"/>
      <c r="M508" s="81"/>
      <c r="N508" s="256" t="str">
        <f t="shared" si="145"/>
        <v>-</v>
      </c>
    </row>
    <row r="509" spans="2:14" ht="13.8">
      <c r="B509" s="58" t="s">
        <v>18</v>
      </c>
      <c r="C509" s="51">
        <f t="shared" ref="C509:D509" si="146">SUM(C502:C508)</f>
        <v>664.06622489721474</v>
      </c>
      <c r="D509" s="51">
        <f t="shared" si="146"/>
        <v>736.46920553522182</v>
      </c>
      <c r="E509" s="51"/>
      <c r="F509" s="51"/>
      <c r="G509" s="51"/>
      <c r="H509" s="51"/>
      <c r="I509" s="51"/>
      <c r="J509" s="51"/>
      <c r="K509" s="51"/>
      <c r="L509" s="51"/>
      <c r="M509" s="51"/>
      <c r="N509" s="258" t="str">
        <f t="shared" si="145"/>
        <v>-</v>
      </c>
    </row>
    <row r="512" spans="2:14" ht="24.6">
      <c r="B512" s="25" t="s">
        <v>130</v>
      </c>
    </row>
    <row r="536" spans="2:14" ht="15">
      <c r="B536" s="178" t="s">
        <v>131</v>
      </c>
      <c r="C536" s="6">
        <v>2018</v>
      </c>
      <c r="D536" s="6">
        <v>2019</v>
      </c>
      <c r="E536" s="6">
        <v>2020</v>
      </c>
      <c r="F536" s="6">
        <v>2021</v>
      </c>
      <c r="G536" s="6">
        <v>2022</v>
      </c>
      <c r="H536" s="6">
        <v>2023</v>
      </c>
      <c r="I536" s="6">
        <v>2024</v>
      </c>
      <c r="J536" s="6">
        <v>2025</v>
      </c>
      <c r="K536" s="6">
        <v>2026</v>
      </c>
      <c r="L536" s="6">
        <v>2027</v>
      </c>
      <c r="M536" s="6">
        <v>2028</v>
      </c>
      <c r="N536" s="254" t="s">
        <v>184</v>
      </c>
    </row>
    <row r="537" spans="2:14" ht="13.8">
      <c r="B537" s="182" t="s">
        <v>11</v>
      </c>
      <c r="C537" s="101"/>
      <c r="D537" s="101"/>
      <c r="E537" s="101"/>
      <c r="F537" s="101"/>
      <c r="G537" s="101"/>
      <c r="H537" s="101"/>
      <c r="I537" s="101"/>
      <c r="J537" s="101"/>
      <c r="K537" s="101"/>
      <c r="L537" s="101"/>
      <c r="M537" s="101"/>
      <c r="N537" s="255" t="str">
        <f t="shared" ref="N537:N542" si="147">IF(H537=0,"-",(M537/H537)^(1/5)-1)</f>
        <v>-</v>
      </c>
    </row>
    <row r="538" spans="2:14" ht="15">
      <c r="B538" s="144" t="s">
        <v>197</v>
      </c>
      <c r="C538" s="102">
        <f t="shared" ref="C538:D538" si="148">C610</f>
        <v>288165.2</v>
      </c>
      <c r="D538" s="102">
        <f t="shared" si="148"/>
        <v>262147.80000000005</v>
      </c>
      <c r="E538" s="102"/>
      <c r="F538" s="102"/>
      <c r="G538" s="102"/>
      <c r="H538" s="102"/>
      <c r="I538" s="102"/>
      <c r="J538" s="102"/>
      <c r="K538" s="102"/>
      <c r="L538" s="102"/>
      <c r="M538" s="102"/>
      <c r="N538" s="256" t="str">
        <f t="shared" si="147"/>
        <v>-</v>
      </c>
    </row>
    <row r="539" spans="2:14" ht="13.8">
      <c r="B539" s="105" t="s">
        <v>198</v>
      </c>
      <c r="C539" s="12">
        <f t="shared" ref="C539:D539" si="149">C652</f>
        <v>0</v>
      </c>
      <c r="D539" s="12">
        <f t="shared" si="149"/>
        <v>0</v>
      </c>
      <c r="E539" s="12"/>
      <c r="F539" s="12"/>
      <c r="G539" s="12"/>
      <c r="H539" s="12"/>
      <c r="I539" s="12"/>
      <c r="J539" s="12"/>
      <c r="K539" s="12"/>
      <c r="L539" s="12"/>
      <c r="M539" s="12"/>
      <c r="N539" s="256" t="str">
        <f t="shared" si="147"/>
        <v>-</v>
      </c>
    </row>
    <row r="540" spans="2:14" ht="13.8">
      <c r="B540" s="183" t="s">
        <v>40</v>
      </c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255" t="str">
        <f t="shared" si="147"/>
        <v>-</v>
      </c>
    </row>
    <row r="541" spans="2:14" ht="13.8">
      <c r="B541" s="144" t="str">
        <f t="shared" ref="B541:B542" si="150">B538</f>
        <v xml:space="preserve"> LiNbO3 bulk</v>
      </c>
      <c r="C541" s="53">
        <f t="shared" ref="C541:D541" si="151">C620</f>
        <v>2249.8245818181822</v>
      </c>
      <c r="D541" s="53">
        <f t="shared" si="151"/>
        <v>1777.8172800000002</v>
      </c>
      <c r="E541" s="53"/>
      <c r="F541" s="53"/>
      <c r="G541" s="53"/>
      <c r="H541" s="53"/>
      <c r="I541" s="53"/>
      <c r="J541" s="53"/>
      <c r="K541" s="53"/>
      <c r="L541" s="53"/>
      <c r="M541" s="53"/>
      <c r="N541" s="256" t="str">
        <f t="shared" si="147"/>
        <v>-</v>
      </c>
    </row>
    <row r="542" spans="2:14" ht="13.8">
      <c r="B542" s="105" t="str">
        <f t="shared" si="150"/>
        <v>TFLN &amp; other</v>
      </c>
      <c r="C542" s="82">
        <f t="shared" ref="C542:D542" si="152">C662</f>
        <v>0</v>
      </c>
      <c r="D542" s="82">
        <f t="shared" si="152"/>
        <v>0</v>
      </c>
      <c r="E542" s="82"/>
      <c r="F542" s="82"/>
      <c r="G542" s="82"/>
      <c r="H542" s="82"/>
      <c r="I542" s="82"/>
      <c r="J542" s="82"/>
      <c r="K542" s="82"/>
      <c r="L542" s="82"/>
      <c r="M542" s="82"/>
      <c r="N542" s="257" t="str">
        <f t="shared" si="147"/>
        <v>-</v>
      </c>
    </row>
    <row r="543" spans="2:14" ht="13.8">
      <c r="B543" s="104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</row>
    <row r="544" spans="2:14" ht="13.8">
      <c r="B544" s="104"/>
      <c r="C544" s="106"/>
      <c r="D544" s="106"/>
      <c r="E544" s="106"/>
      <c r="F544" s="106"/>
      <c r="G544" s="106"/>
      <c r="H544" s="106"/>
      <c r="I544" s="106"/>
      <c r="J544" s="106"/>
      <c r="K544" s="106"/>
      <c r="L544" s="106"/>
      <c r="M544" s="106"/>
    </row>
    <row r="545" spans="2:13" ht="15.6">
      <c r="B545" s="107" t="s">
        <v>200</v>
      </c>
      <c r="C545" s="106"/>
      <c r="D545" s="106"/>
      <c r="E545" s="106"/>
      <c r="F545" s="106"/>
      <c r="G545" s="106"/>
      <c r="H545" s="106"/>
      <c r="I545" s="106"/>
      <c r="J545" s="106"/>
      <c r="K545" s="106"/>
      <c r="L545" s="106"/>
      <c r="M545" s="106"/>
    </row>
    <row r="546" spans="2:13" ht="13.8">
      <c r="B546" s="104"/>
      <c r="C546" s="106"/>
      <c r="D546" s="106"/>
      <c r="E546" s="106"/>
      <c r="F546" s="106"/>
      <c r="G546" s="106"/>
      <c r="H546" s="106"/>
      <c r="I546" s="106"/>
      <c r="J546" s="106"/>
      <c r="K546" s="106"/>
      <c r="L546" s="106"/>
      <c r="M546" s="106"/>
    </row>
    <row r="547" spans="2:13" ht="13.8">
      <c r="B547" s="104"/>
      <c r="C547" s="106"/>
      <c r="D547" s="106"/>
      <c r="E547" s="106"/>
      <c r="F547" s="106"/>
      <c r="G547" s="106"/>
      <c r="H547" s="106"/>
      <c r="I547" s="106"/>
      <c r="J547" s="106"/>
      <c r="K547" s="106"/>
      <c r="L547" s="106"/>
      <c r="M547" s="106"/>
    </row>
    <row r="548" spans="2:13" ht="13.8">
      <c r="B548" s="104"/>
      <c r="C548" s="106"/>
      <c r="D548" s="106"/>
      <c r="E548" s="106"/>
      <c r="F548" s="106"/>
      <c r="G548" s="106"/>
      <c r="H548" s="106"/>
      <c r="I548" s="106"/>
      <c r="J548" s="106"/>
      <c r="K548" s="106"/>
      <c r="L548" s="106"/>
      <c r="M548" s="106"/>
    </row>
    <row r="549" spans="2:13" ht="13.8">
      <c r="B549" s="104"/>
      <c r="C549" s="106"/>
      <c r="D549" s="106"/>
      <c r="E549" s="106"/>
      <c r="F549" s="106"/>
      <c r="G549" s="106"/>
      <c r="H549" s="106"/>
      <c r="I549" s="106"/>
      <c r="J549" s="106"/>
      <c r="K549" s="106"/>
      <c r="L549" s="106"/>
      <c r="M549" s="106"/>
    </row>
    <row r="550" spans="2:13" ht="13.8">
      <c r="B550" s="104"/>
      <c r="C550" s="106"/>
      <c r="D550" s="106"/>
      <c r="E550" s="106"/>
      <c r="F550" s="106"/>
      <c r="G550" s="106"/>
      <c r="H550" s="106"/>
      <c r="I550" s="106"/>
      <c r="J550" s="106"/>
      <c r="K550" s="106"/>
      <c r="L550" s="106"/>
      <c r="M550" s="106"/>
    </row>
    <row r="551" spans="2:13" ht="13.8">
      <c r="B551" s="104"/>
      <c r="C551" s="106"/>
      <c r="D551" s="106"/>
      <c r="E551" s="106"/>
      <c r="F551" s="106"/>
      <c r="G551" s="106"/>
      <c r="H551" s="106"/>
      <c r="I551" s="106"/>
      <c r="J551" s="106"/>
      <c r="K551" s="106"/>
      <c r="L551" s="106"/>
      <c r="M551" s="106"/>
    </row>
    <row r="552" spans="2:13" ht="13.8">
      <c r="B552" s="104"/>
      <c r="C552" s="106"/>
      <c r="D552" s="106"/>
      <c r="E552" s="106"/>
      <c r="F552" s="106"/>
      <c r="G552" s="106"/>
      <c r="H552" s="106"/>
      <c r="I552" s="106"/>
      <c r="J552" s="106"/>
      <c r="K552" s="106"/>
      <c r="L552" s="106"/>
      <c r="M552" s="106"/>
    </row>
    <row r="553" spans="2:13" ht="13.8">
      <c r="B553" s="104"/>
      <c r="C553" s="106"/>
      <c r="D553" s="106"/>
      <c r="E553" s="106"/>
      <c r="F553" s="106"/>
      <c r="G553" s="106"/>
      <c r="H553" s="106"/>
      <c r="I553" s="106"/>
      <c r="J553" s="106"/>
      <c r="K553" s="106"/>
      <c r="L553" s="106"/>
      <c r="M553" s="106"/>
    </row>
    <row r="554" spans="2:13" ht="13.8">
      <c r="B554" s="104"/>
      <c r="C554" s="106"/>
      <c r="D554" s="106"/>
      <c r="E554" s="106"/>
      <c r="F554" s="106"/>
      <c r="G554" s="106"/>
      <c r="H554" s="106"/>
      <c r="I554" s="106"/>
      <c r="J554" s="106"/>
      <c r="K554" s="106"/>
      <c r="L554" s="106"/>
      <c r="M554" s="106"/>
    </row>
    <row r="555" spans="2:13" ht="13.8">
      <c r="B555" s="104"/>
      <c r="C555" s="106"/>
      <c r="D555" s="106"/>
      <c r="E555" s="106"/>
      <c r="F555" s="106"/>
      <c r="G555" s="106"/>
      <c r="H555" s="106"/>
      <c r="I555" s="106"/>
      <c r="J555" s="106"/>
      <c r="K555" s="106"/>
      <c r="L555" s="106"/>
      <c r="M555" s="106"/>
    </row>
    <row r="556" spans="2:13" ht="13.8">
      <c r="B556" s="104"/>
      <c r="C556" s="106"/>
      <c r="D556" s="106"/>
      <c r="E556" s="106"/>
      <c r="F556" s="106"/>
      <c r="G556" s="106"/>
      <c r="H556" s="106"/>
      <c r="I556" s="106"/>
      <c r="J556" s="106"/>
      <c r="K556" s="106"/>
      <c r="L556" s="106"/>
      <c r="M556" s="106"/>
    </row>
    <row r="557" spans="2:13" ht="13.8">
      <c r="B557" s="104"/>
      <c r="C557" s="106"/>
      <c r="D557" s="106"/>
      <c r="E557" s="106"/>
      <c r="F557" s="106"/>
      <c r="G557" s="106"/>
      <c r="H557" s="106"/>
      <c r="I557" s="106"/>
      <c r="J557" s="106"/>
      <c r="K557" s="106"/>
      <c r="L557" s="106"/>
      <c r="M557" s="106"/>
    </row>
    <row r="558" spans="2:13" ht="13.8">
      <c r="B558" s="104"/>
      <c r="C558" s="106"/>
      <c r="D558" s="106"/>
      <c r="E558" s="106"/>
      <c r="F558" s="106"/>
      <c r="G558" s="106"/>
      <c r="H558" s="106"/>
      <c r="I558" s="106"/>
      <c r="J558" s="106"/>
      <c r="K558" s="106"/>
      <c r="L558" s="106"/>
      <c r="M558" s="106"/>
    </row>
    <row r="559" spans="2:13" ht="13.8">
      <c r="B559" s="104"/>
      <c r="C559" s="106"/>
      <c r="D559" s="106"/>
      <c r="E559" s="106"/>
      <c r="F559" s="106"/>
      <c r="G559" s="106"/>
      <c r="H559" s="106"/>
      <c r="I559" s="106"/>
      <c r="J559" s="106"/>
      <c r="K559" s="106"/>
      <c r="L559" s="106"/>
      <c r="M559" s="106"/>
    </row>
    <row r="560" spans="2:13" ht="13.8">
      <c r="B560" s="104"/>
      <c r="C560" s="106"/>
      <c r="D560" s="106"/>
      <c r="E560" s="106"/>
      <c r="F560" s="106"/>
      <c r="G560" s="106"/>
      <c r="H560" s="106"/>
      <c r="I560" s="106"/>
      <c r="J560" s="106"/>
      <c r="K560" s="106"/>
      <c r="L560" s="106"/>
      <c r="M560" s="106"/>
    </row>
    <row r="562" spans="2:14" ht="13.8">
      <c r="B562" s="178" t="s">
        <v>21</v>
      </c>
      <c r="C562" s="6">
        <v>2018</v>
      </c>
      <c r="D562" s="6">
        <v>2019</v>
      </c>
      <c r="E562" s="6">
        <v>2020</v>
      </c>
      <c r="F562" s="6">
        <v>2021</v>
      </c>
      <c r="G562" s="6">
        <v>2022</v>
      </c>
      <c r="H562" s="6">
        <v>2023</v>
      </c>
      <c r="I562" s="6">
        <v>2024</v>
      </c>
      <c r="J562" s="6">
        <v>2025</v>
      </c>
      <c r="K562" s="6">
        <v>2026</v>
      </c>
      <c r="L562" s="6">
        <v>2027</v>
      </c>
      <c r="M562" s="6">
        <v>2028</v>
      </c>
      <c r="N562" s="254" t="s">
        <v>184</v>
      </c>
    </row>
    <row r="563" spans="2:14" ht="13.8">
      <c r="B563" s="48" t="str">
        <f t="shared" ref="B563:B568" si="153">B460</f>
        <v>WDM</v>
      </c>
      <c r="C563" s="28">
        <f>C645+C603</f>
        <v>288165.2</v>
      </c>
      <c r="D563" s="28">
        <f t="shared" ref="D563" si="154">D645+D603</f>
        <v>262147.80000000005</v>
      </c>
      <c r="E563" s="28"/>
      <c r="F563" s="28"/>
      <c r="G563" s="28"/>
      <c r="H563" s="28"/>
      <c r="I563" s="28"/>
      <c r="J563" s="28"/>
      <c r="K563" s="28"/>
      <c r="L563" s="28"/>
      <c r="M563" s="28"/>
      <c r="N563" s="255" t="str">
        <f t="shared" ref="N563:N569" si="155">IF(H563=0,"-",(M563/H563)^(1/5)-1)</f>
        <v>-</v>
      </c>
    </row>
    <row r="564" spans="2:14" ht="13.8">
      <c r="B564" s="48" t="str">
        <f t="shared" si="153"/>
        <v>Ethernet</v>
      </c>
      <c r="C564" s="164">
        <f>C604+C646</f>
        <v>0</v>
      </c>
      <c r="D564" s="164">
        <f t="shared" ref="D564" si="156">D604+D646</f>
        <v>0</v>
      </c>
      <c r="E564" s="164"/>
      <c r="F564" s="164"/>
      <c r="G564" s="164"/>
      <c r="H564" s="164"/>
      <c r="I564" s="164"/>
      <c r="J564" s="164"/>
      <c r="K564" s="164"/>
      <c r="L564" s="164"/>
      <c r="M564" s="164"/>
      <c r="N564" s="256" t="str">
        <f t="shared" si="155"/>
        <v>-</v>
      </c>
    </row>
    <row r="565" spans="2:14" ht="13.8" hidden="1" outlineLevel="1">
      <c r="B565" s="154" t="str">
        <f t="shared" si="153"/>
        <v>Fibre Channel</v>
      </c>
      <c r="C565" s="90">
        <f t="shared" ref="C565:D565" si="157">C606+C648</f>
        <v>0</v>
      </c>
      <c r="D565" s="90">
        <f t="shared" si="157"/>
        <v>0</v>
      </c>
      <c r="E565" s="90"/>
      <c r="F565" s="90"/>
      <c r="G565" s="90"/>
      <c r="H565" s="90"/>
      <c r="I565" s="90"/>
      <c r="J565" s="90"/>
      <c r="K565" s="90"/>
      <c r="L565" s="90"/>
      <c r="M565" s="90"/>
      <c r="N565" s="256" t="str">
        <f t="shared" si="155"/>
        <v>-</v>
      </c>
    </row>
    <row r="566" spans="2:14" ht="13.8" hidden="1" outlineLevel="1">
      <c r="B566" s="154" t="str">
        <f t="shared" si="153"/>
        <v>Fronthaul</v>
      </c>
      <c r="C566" s="90">
        <f t="shared" ref="C566:D566" si="158">C607+C649</f>
        <v>0</v>
      </c>
      <c r="D566" s="90">
        <f t="shared" si="158"/>
        <v>0</v>
      </c>
      <c r="E566" s="90"/>
      <c r="F566" s="90"/>
      <c r="G566" s="90"/>
      <c r="H566" s="90"/>
      <c r="I566" s="90"/>
      <c r="J566" s="90"/>
      <c r="K566" s="90"/>
      <c r="L566" s="90"/>
      <c r="M566" s="90"/>
      <c r="N566" s="256" t="str">
        <f t="shared" si="155"/>
        <v>-</v>
      </c>
    </row>
    <row r="567" spans="2:14" ht="13.8" hidden="1" outlineLevel="1">
      <c r="B567" s="154" t="str">
        <f t="shared" si="153"/>
        <v>Backhaul</v>
      </c>
      <c r="C567" s="249">
        <f t="shared" ref="C567:D567" si="159">C608+C650</f>
        <v>0</v>
      </c>
      <c r="D567" s="249">
        <f t="shared" si="159"/>
        <v>0</v>
      </c>
      <c r="E567" s="249"/>
      <c r="F567" s="249"/>
      <c r="G567" s="249"/>
      <c r="H567" s="249"/>
      <c r="I567" s="249"/>
      <c r="J567" s="249"/>
      <c r="K567" s="249"/>
      <c r="L567" s="249"/>
      <c r="M567" s="249"/>
      <c r="N567" s="256" t="str">
        <f t="shared" si="155"/>
        <v>-</v>
      </c>
    </row>
    <row r="568" spans="2:14" ht="13.8" hidden="1" outlineLevel="1">
      <c r="B568" s="154" t="str">
        <f t="shared" si="153"/>
        <v>FTTX</v>
      </c>
      <c r="C568" s="90">
        <f t="shared" ref="C568:D568" si="160">C609+C651</f>
        <v>0</v>
      </c>
      <c r="D568" s="90">
        <f t="shared" si="160"/>
        <v>0</v>
      </c>
      <c r="E568" s="90"/>
      <c r="F568" s="90"/>
      <c r="G568" s="90"/>
      <c r="H568" s="90"/>
      <c r="I568" s="90"/>
      <c r="J568" s="90"/>
      <c r="K568" s="90"/>
      <c r="L568" s="90"/>
      <c r="M568" s="90"/>
      <c r="N568" s="257" t="str">
        <f t="shared" si="155"/>
        <v>-</v>
      </c>
    </row>
    <row r="569" spans="2:14" ht="13.8" collapsed="1">
      <c r="B569" s="58" t="s">
        <v>18</v>
      </c>
      <c r="C569" s="29">
        <f t="shared" ref="C569:D569" si="161">SUM(C563:C568)</f>
        <v>288165.2</v>
      </c>
      <c r="D569" s="29">
        <f t="shared" si="161"/>
        <v>262147.80000000005</v>
      </c>
      <c r="E569" s="29"/>
      <c r="F569" s="29"/>
      <c r="G569" s="29"/>
      <c r="H569" s="29"/>
      <c r="I569" s="29"/>
      <c r="J569" s="29"/>
      <c r="K569" s="29"/>
      <c r="L569" s="29"/>
      <c r="M569" s="29"/>
      <c r="N569" s="258" t="str">
        <f t="shared" si="155"/>
        <v>-</v>
      </c>
    </row>
    <row r="571" spans="2:14" ht="13.8">
      <c r="B571" s="178" t="s">
        <v>37</v>
      </c>
      <c r="C571" s="6">
        <v>2018</v>
      </c>
      <c r="D571" s="6">
        <v>2019</v>
      </c>
      <c r="E571" s="6"/>
      <c r="F571" s="6"/>
      <c r="G571" s="6"/>
      <c r="H571" s="6"/>
      <c r="I571" s="6"/>
      <c r="J571" s="6"/>
      <c r="K571" s="6"/>
      <c r="L571" s="6"/>
      <c r="M571" s="6"/>
      <c r="N571" s="254" t="s">
        <v>184</v>
      </c>
    </row>
    <row r="572" spans="2:14" ht="13.8">
      <c r="B572" s="50" t="str">
        <f t="shared" ref="B572:B577" si="162">B563</f>
        <v>WDM</v>
      </c>
      <c r="C572" s="52">
        <f t="shared" ref="C572:D572" si="163">C613+C655</f>
        <v>2249.8245818181822</v>
      </c>
      <c r="D572" s="52">
        <f t="shared" si="163"/>
        <v>1777.8172800000002</v>
      </c>
      <c r="E572" s="52"/>
      <c r="F572" s="52"/>
      <c r="G572" s="52"/>
      <c r="H572" s="52"/>
      <c r="I572" s="52"/>
      <c r="J572" s="52"/>
      <c r="K572" s="52"/>
      <c r="L572" s="52"/>
      <c r="M572" s="52"/>
      <c r="N572" s="255" t="str">
        <f t="shared" ref="N572:N578" si="164">IF(H572=0,"-",(M572/H572)^(1/5)-1)</f>
        <v>-</v>
      </c>
    </row>
    <row r="573" spans="2:14" ht="13.8">
      <c r="B573" s="48" t="str">
        <f t="shared" si="162"/>
        <v>Ethernet</v>
      </c>
      <c r="C573" s="253">
        <f>C614+C656</f>
        <v>0</v>
      </c>
      <c r="D573" s="253">
        <f t="shared" ref="D573" si="165">D614+D656</f>
        <v>0</v>
      </c>
      <c r="E573" s="253"/>
      <c r="F573" s="253"/>
      <c r="G573" s="253"/>
      <c r="H573" s="253"/>
      <c r="I573" s="253"/>
      <c r="J573" s="253"/>
      <c r="K573" s="253"/>
      <c r="L573" s="253"/>
      <c r="M573" s="253"/>
      <c r="N573" s="256" t="str">
        <f t="shared" si="164"/>
        <v>-</v>
      </c>
    </row>
    <row r="574" spans="2:14" ht="13.8" hidden="1" outlineLevel="1">
      <c r="B574" s="154" t="str">
        <f t="shared" si="162"/>
        <v>Fibre Channel</v>
      </c>
      <c r="C574" s="67">
        <f t="shared" ref="C574:D574" si="166">C616+C658</f>
        <v>0</v>
      </c>
      <c r="D574" s="67">
        <f t="shared" si="166"/>
        <v>0</v>
      </c>
      <c r="E574" s="67"/>
      <c r="F574" s="67"/>
      <c r="G574" s="67"/>
      <c r="H574" s="67"/>
      <c r="I574" s="67"/>
      <c r="J574" s="67"/>
      <c r="K574" s="67"/>
      <c r="L574" s="67"/>
      <c r="M574" s="67"/>
      <c r="N574" s="256" t="str">
        <f t="shared" si="164"/>
        <v>-</v>
      </c>
    </row>
    <row r="575" spans="2:14" ht="13.8" hidden="1" outlineLevel="1">
      <c r="B575" s="154" t="str">
        <f t="shared" si="162"/>
        <v>Fronthaul</v>
      </c>
      <c r="C575" s="67">
        <f t="shared" ref="C575:D575" si="167">C617+C659</f>
        <v>0</v>
      </c>
      <c r="D575" s="67">
        <f t="shared" si="167"/>
        <v>0</v>
      </c>
      <c r="E575" s="67"/>
      <c r="F575" s="67"/>
      <c r="G575" s="67"/>
      <c r="H575" s="67"/>
      <c r="I575" s="67"/>
      <c r="J575" s="67"/>
      <c r="K575" s="67"/>
      <c r="L575" s="67"/>
      <c r="M575" s="67"/>
      <c r="N575" s="256" t="str">
        <f t="shared" si="164"/>
        <v>-</v>
      </c>
    </row>
    <row r="576" spans="2:14" ht="13.8" hidden="1" outlineLevel="1">
      <c r="B576" s="154" t="str">
        <f t="shared" si="162"/>
        <v>Backhaul</v>
      </c>
      <c r="C576" s="67">
        <f t="shared" ref="C576:D576" si="168">C618+C660</f>
        <v>0</v>
      </c>
      <c r="D576" s="67">
        <f t="shared" si="168"/>
        <v>0</v>
      </c>
      <c r="E576" s="67"/>
      <c r="F576" s="67"/>
      <c r="G576" s="67"/>
      <c r="H576" s="67"/>
      <c r="I576" s="67"/>
      <c r="J576" s="67"/>
      <c r="K576" s="67"/>
      <c r="L576" s="67"/>
      <c r="M576" s="67"/>
      <c r="N576" s="256" t="str">
        <f t="shared" si="164"/>
        <v>-</v>
      </c>
    </row>
    <row r="577" spans="2:14" ht="13.8" hidden="1" outlineLevel="1">
      <c r="B577" s="252" t="str">
        <f t="shared" si="162"/>
        <v>FTTX</v>
      </c>
      <c r="C577" s="251">
        <f t="shared" ref="C577:D577" si="169">C619+C661</f>
        <v>0</v>
      </c>
      <c r="D577" s="251">
        <f t="shared" si="169"/>
        <v>0</v>
      </c>
      <c r="E577" s="251"/>
      <c r="F577" s="251"/>
      <c r="G577" s="251"/>
      <c r="H577" s="251"/>
      <c r="I577" s="251"/>
      <c r="J577" s="251"/>
      <c r="K577" s="251"/>
      <c r="L577" s="251"/>
      <c r="M577" s="251"/>
      <c r="N577" s="257" t="str">
        <f t="shared" si="164"/>
        <v>-</v>
      </c>
    </row>
    <row r="578" spans="2:14" ht="13.8" collapsed="1">
      <c r="B578" s="58" t="s">
        <v>18</v>
      </c>
      <c r="C578" s="51">
        <f t="shared" ref="C578:D578" si="170">SUM(C572:C577)</f>
        <v>2249.8245818181822</v>
      </c>
      <c r="D578" s="51">
        <f t="shared" si="170"/>
        <v>1777.8172800000002</v>
      </c>
      <c r="E578" s="51"/>
      <c r="F578" s="51"/>
      <c r="G578" s="51"/>
      <c r="H578" s="51"/>
      <c r="I578" s="51"/>
      <c r="J578" s="51"/>
      <c r="K578" s="51"/>
      <c r="L578" s="51"/>
      <c r="M578" s="51"/>
      <c r="N578" s="258" t="str">
        <f t="shared" si="164"/>
        <v>-</v>
      </c>
    </row>
    <row r="579" spans="2:14" ht="13.8">
      <c r="B579" s="104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</row>
    <row r="580" spans="2:14" ht="13.8">
      <c r="B580" s="104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</row>
    <row r="582" spans="2:14" ht="21">
      <c r="B582" s="25" t="str">
        <f>$B$36&amp;"- opportunity by segment"</f>
        <v>LiNbO3 bulk- opportunity by segment</v>
      </c>
    </row>
    <row r="602" spans="2:14" ht="13.8">
      <c r="B602" s="178" t="s">
        <v>21</v>
      </c>
      <c r="C602" s="6">
        <v>2018</v>
      </c>
      <c r="D602" s="6">
        <v>2019</v>
      </c>
      <c r="E602" s="6">
        <v>2020</v>
      </c>
      <c r="F602" s="6">
        <v>2021</v>
      </c>
      <c r="G602" s="6">
        <v>2022</v>
      </c>
      <c r="H602" s="6">
        <v>2023</v>
      </c>
      <c r="I602" s="6">
        <v>2024</v>
      </c>
      <c r="J602" s="6">
        <v>2025</v>
      </c>
      <c r="K602" s="6">
        <v>2026</v>
      </c>
      <c r="L602" s="6">
        <v>2027</v>
      </c>
      <c r="M602" s="6">
        <v>2028</v>
      </c>
      <c r="N602" s="254" t="s">
        <v>184</v>
      </c>
    </row>
    <row r="603" spans="2:14" ht="13.8">
      <c r="B603" s="50" t="str">
        <f t="shared" ref="B603:B609" si="171">B460</f>
        <v>WDM</v>
      </c>
      <c r="C603" s="28">
        <f>WDM!C222</f>
        <v>288165.2</v>
      </c>
      <c r="D603" s="28">
        <f>WDM!D222</f>
        <v>262147.80000000005</v>
      </c>
      <c r="E603" s="28"/>
      <c r="F603" s="28"/>
      <c r="G603" s="28"/>
      <c r="H603" s="28"/>
      <c r="I603" s="28"/>
      <c r="J603" s="28"/>
      <c r="K603" s="28"/>
      <c r="L603" s="28"/>
      <c r="M603" s="28"/>
      <c r="N603" s="255"/>
    </row>
    <row r="604" spans="2:14" ht="13.8" hidden="1" outlineLevel="1">
      <c r="B604" s="48" t="str">
        <f t="shared" si="171"/>
        <v>Ethernet</v>
      </c>
      <c r="C604" s="164"/>
      <c r="D604" s="164"/>
      <c r="E604" s="164"/>
      <c r="F604" s="164"/>
      <c r="G604" s="164"/>
      <c r="H604" s="164"/>
      <c r="I604" s="164"/>
      <c r="J604" s="164"/>
      <c r="K604" s="164"/>
      <c r="L604" s="164"/>
      <c r="M604" s="164"/>
      <c r="N604" s="362"/>
    </row>
    <row r="605" spans="2:14" ht="13.8" hidden="1" outlineLevel="1">
      <c r="B605" s="154" t="str">
        <f t="shared" si="171"/>
        <v>Fibre Channel</v>
      </c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256"/>
    </row>
    <row r="606" spans="2:14" ht="13.8" hidden="1" outlineLevel="1">
      <c r="B606" s="154" t="str">
        <f t="shared" si="171"/>
        <v>Fronthaul</v>
      </c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256"/>
    </row>
    <row r="607" spans="2:14" ht="13.8" hidden="1" outlineLevel="1">
      <c r="B607" s="154" t="str">
        <f t="shared" si="171"/>
        <v>Backhaul</v>
      </c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256"/>
    </row>
    <row r="608" spans="2:14" ht="13.8" hidden="1" outlineLevel="1">
      <c r="B608" s="154" t="str">
        <f t="shared" si="171"/>
        <v>FTTX</v>
      </c>
      <c r="C608" s="249"/>
      <c r="D608" s="249"/>
      <c r="E608" s="249"/>
      <c r="F608" s="249"/>
      <c r="G608" s="249"/>
      <c r="H608" s="249"/>
      <c r="I608" s="249"/>
      <c r="J608" s="249"/>
      <c r="K608" s="249"/>
      <c r="L608" s="249"/>
      <c r="M608" s="249"/>
      <c r="N608" s="256"/>
    </row>
    <row r="609" spans="2:14" ht="13.8" hidden="1" outlineLevel="1">
      <c r="B609" s="154" t="str">
        <f t="shared" si="171"/>
        <v>AOC-LPO-CPO</v>
      </c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256"/>
    </row>
    <row r="610" spans="2:14" ht="13.8" collapsed="1">
      <c r="B610" s="58" t="s">
        <v>18</v>
      </c>
      <c r="C610" s="29">
        <f t="shared" ref="C610:D610" si="172">SUM(C603:C609)</f>
        <v>288165.2</v>
      </c>
      <c r="D610" s="29">
        <f t="shared" si="172"/>
        <v>262147.80000000005</v>
      </c>
      <c r="E610" s="29"/>
      <c r="F610" s="29"/>
      <c r="G610" s="29"/>
      <c r="H610" s="29"/>
      <c r="I610" s="29"/>
      <c r="J610" s="29"/>
      <c r="K610" s="29"/>
      <c r="L610" s="29"/>
      <c r="M610" s="29"/>
      <c r="N610" s="258"/>
    </row>
    <row r="612" spans="2:14" ht="13.8">
      <c r="B612" s="178" t="s">
        <v>37</v>
      </c>
      <c r="C612" s="6">
        <v>2018</v>
      </c>
      <c r="D612" s="6">
        <v>2019</v>
      </c>
      <c r="E612" s="6"/>
      <c r="F612" s="6"/>
      <c r="G612" s="6"/>
      <c r="H612" s="6"/>
      <c r="I612" s="6"/>
      <c r="J612" s="6"/>
      <c r="K612" s="6"/>
      <c r="L612" s="6"/>
      <c r="M612" s="6"/>
      <c r="N612" s="254" t="s">
        <v>184</v>
      </c>
    </row>
    <row r="613" spans="2:14" ht="13.8">
      <c r="B613" s="50" t="str">
        <f t="shared" ref="B613:B619" si="173">B603</f>
        <v>WDM</v>
      </c>
      <c r="C613" s="52">
        <f>WDM!C441</f>
        <v>2249.8245818181822</v>
      </c>
      <c r="D613" s="52">
        <f>WDM!D441</f>
        <v>1777.8172800000002</v>
      </c>
      <c r="E613" s="52"/>
      <c r="F613" s="52"/>
      <c r="G613" s="52"/>
      <c r="H613" s="52"/>
      <c r="I613" s="52"/>
      <c r="J613" s="52"/>
      <c r="K613" s="52"/>
      <c r="L613" s="52"/>
      <c r="M613" s="52"/>
      <c r="N613" s="255" t="str">
        <f t="shared" ref="N613:N620" si="174">IF(H613=0,"-",(M613/H613)^(1/5)-1)</f>
        <v>-</v>
      </c>
    </row>
    <row r="614" spans="2:14" ht="13.8" hidden="1" outlineLevel="1">
      <c r="B614" s="48" t="str">
        <f t="shared" si="173"/>
        <v>Ethernet</v>
      </c>
      <c r="C614" s="361"/>
      <c r="D614" s="361"/>
      <c r="E614" s="361"/>
      <c r="F614" s="361"/>
      <c r="G614" s="361"/>
      <c r="H614" s="361"/>
      <c r="I614" s="361"/>
      <c r="J614" s="361"/>
      <c r="K614" s="361"/>
      <c r="L614" s="361"/>
      <c r="M614" s="361"/>
      <c r="N614" s="256" t="str">
        <f t="shared" si="174"/>
        <v>-</v>
      </c>
    </row>
    <row r="615" spans="2:14" ht="13.8" hidden="1" outlineLevel="1">
      <c r="B615" s="154" t="str">
        <f t="shared" si="173"/>
        <v>Fibre Channel</v>
      </c>
      <c r="C615" s="251"/>
      <c r="D615" s="251"/>
      <c r="E615" s="251"/>
      <c r="F615" s="251"/>
      <c r="G615" s="251"/>
      <c r="H615" s="251"/>
      <c r="I615" s="251"/>
      <c r="J615" s="251"/>
      <c r="K615" s="251"/>
      <c r="L615" s="251"/>
      <c r="M615" s="251"/>
      <c r="N615" s="256" t="str">
        <f t="shared" si="174"/>
        <v>-</v>
      </c>
    </row>
    <row r="616" spans="2:14" ht="13.8" hidden="1" outlineLevel="1">
      <c r="B616" s="154" t="str">
        <f t="shared" si="173"/>
        <v>Fronthaul</v>
      </c>
      <c r="C616" s="67"/>
      <c r="D616" s="67"/>
      <c r="E616" s="67"/>
      <c r="F616" s="67"/>
      <c r="G616" s="67"/>
      <c r="H616" s="67"/>
      <c r="I616" s="67"/>
      <c r="J616" s="67"/>
      <c r="K616" s="67"/>
      <c r="L616" s="67"/>
      <c r="M616" s="67"/>
      <c r="N616" s="256" t="str">
        <f t="shared" si="174"/>
        <v>-</v>
      </c>
    </row>
    <row r="617" spans="2:14" ht="13.8" hidden="1" outlineLevel="1">
      <c r="B617" s="154" t="str">
        <f t="shared" si="173"/>
        <v>Backhaul</v>
      </c>
      <c r="C617" s="67"/>
      <c r="D617" s="67"/>
      <c r="E617" s="67"/>
      <c r="F617" s="67"/>
      <c r="G617" s="67"/>
      <c r="H617" s="67"/>
      <c r="I617" s="67"/>
      <c r="J617" s="67"/>
      <c r="K617" s="67"/>
      <c r="L617" s="67"/>
      <c r="M617" s="67"/>
      <c r="N617" s="256" t="str">
        <f t="shared" si="174"/>
        <v>-</v>
      </c>
    </row>
    <row r="618" spans="2:14" ht="13.8" hidden="1" outlineLevel="1">
      <c r="B618" s="154" t="str">
        <f t="shared" si="173"/>
        <v>FTTX</v>
      </c>
      <c r="C618" s="67"/>
      <c r="D618" s="67"/>
      <c r="E618" s="67"/>
      <c r="F618" s="67"/>
      <c r="G618" s="67"/>
      <c r="H618" s="67"/>
      <c r="I618" s="67"/>
      <c r="J618" s="67"/>
      <c r="K618" s="67"/>
      <c r="L618" s="67"/>
      <c r="M618" s="67"/>
      <c r="N618" s="256" t="str">
        <f t="shared" si="174"/>
        <v>-</v>
      </c>
    </row>
    <row r="619" spans="2:14" ht="13.8" hidden="1" outlineLevel="1">
      <c r="B619" s="154" t="str">
        <f t="shared" si="173"/>
        <v>AOC-LPO-CPO</v>
      </c>
      <c r="C619" s="251"/>
      <c r="D619" s="251"/>
      <c r="E619" s="251"/>
      <c r="F619" s="251"/>
      <c r="G619" s="251"/>
      <c r="H619" s="251"/>
      <c r="I619" s="251"/>
      <c r="J619" s="251"/>
      <c r="K619" s="251"/>
      <c r="L619" s="251"/>
      <c r="M619" s="251"/>
      <c r="N619" s="256" t="str">
        <f t="shared" si="174"/>
        <v>-</v>
      </c>
    </row>
    <row r="620" spans="2:14" ht="13.8" collapsed="1">
      <c r="B620" s="58" t="s">
        <v>18</v>
      </c>
      <c r="C620" s="51">
        <f t="shared" ref="C620:D620" si="175">SUM(C613:C619)</f>
        <v>2249.8245818181822</v>
      </c>
      <c r="D620" s="51">
        <f t="shared" si="175"/>
        <v>1777.8172800000002</v>
      </c>
      <c r="E620" s="51"/>
      <c r="F620" s="51"/>
      <c r="G620" s="51"/>
      <c r="H620" s="51"/>
      <c r="I620" s="51"/>
      <c r="J620" s="51"/>
      <c r="K620" s="51"/>
      <c r="L620" s="51"/>
      <c r="M620" s="51"/>
      <c r="N620" s="258" t="str">
        <f t="shared" si="174"/>
        <v>-</v>
      </c>
    </row>
    <row r="623" spans="2:14" ht="21">
      <c r="B623" s="25" t="str">
        <f>B37&amp;"- opportunity by segment"</f>
        <v>TFLN and other- opportunity by segment</v>
      </c>
    </row>
    <row r="644" spans="2:14" ht="13.8">
      <c r="B644" s="178" t="s">
        <v>21</v>
      </c>
      <c r="C644" s="6">
        <v>2018</v>
      </c>
      <c r="D644" s="6">
        <v>2019</v>
      </c>
      <c r="E644" s="6">
        <v>2020</v>
      </c>
      <c r="F644" s="6">
        <v>2021</v>
      </c>
      <c r="G644" s="6">
        <v>2022</v>
      </c>
      <c r="H644" s="6">
        <v>2023</v>
      </c>
      <c r="I644" s="6">
        <v>2024</v>
      </c>
      <c r="J644" s="6">
        <v>2025</v>
      </c>
      <c r="K644" s="6">
        <v>2026</v>
      </c>
      <c r="L644" s="6">
        <v>2027</v>
      </c>
      <c r="M644" s="6">
        <v>2028</v>
      </c>
      <c r="N644" s="254" t="s">
        <v>184</v>
      </c>
    </row>
    <row r="645" spans="2:14" ht="13.8">
      <c r="B645" s="50" t="str">
        <f>B603</f>
        <v>WDM</v>
      </c>
      <c r="C645" s="28">
        <f>WDM!C253</f>
        <v>0</v>
      </c>
      <c r="D645" s="28">
        <f>WDM!D253</f>
        <v>0</v>
      </c>
      <c r="E645" s="28"/>
      <c r="F645" s="28"/>
      <c r="G645" s="28"/>
      <c r="H645" s="28"/>
      <c r="I645" s="28"/>
      <c r="J645" s="28"/>
      <c r="K645" s="28"/>
      <c r="L645" s="28"/>
      <c r="M645" s="28"/>
      <c r="N645" s="255" t="str">
        <f t="shared" ref="N645:N652" si="176">IF(H645=0,"-",(M645/H645)^(1/5)-1)</f>
        <v>-</v>
      </c>
    </row>
    <row r="646" spans="2:14" ht="13.8">
      <c r="B646" s="48" t="str">
        <f t="shared" ref="B646:B651" si="177">B604</f>
        <v>Ethernet</v>
      </c>
      <c r="C646" s="164">
        <f>Ethernet!C606</f>
        <v>0</v>
      </c>
      <c r="D646" s="164">
        <f>Ethernet!D606</f>
        <v>0</v>
      </c>
      <c r="E646" s="164"/>
      <c r="F646" s="164"/>
      <c r="G646" s="164"/>
      <c r="H646" s="164"/>
      <c r="I646" s="164"/>
      <c r="J646" s="164"/>
      <c r="K646" s="164"/>
      <c r="L646" s="164"/>
      <c r="M646" s="164"/>
      <c r="N646" s="256" t="str">
        <f t="shared" si="176"/>
        <v>-</v>
      </c>
    </row>
    <row r="647" spans="2:14" ht="13.8" hidden="1" outlineLevel="1">
      <c r="B647" s="248" t="str">
        <f t="shared" si="177"/>
        <v>Fibre Channel</v>
      </c>
      <c r="C647" s="90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256" t="str">
        <f t="shared" si="176"/>
        <v>-</v>
      </c>
    </row>
    <row r="648" spans="2:14" ht="13.8" hidden="1" outlineLevel="1">
      <c r="B648" s="248" t="str">
        <f t="shared" si="177"/>
        <v>Fronthaul</v>
      </c>
      <c r="C648" s="90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256" t="str">
        <f t="shared" si="176"/>
        <v>-</v>
      </c>
    </row>
    <row r="649" spans="2:14" ht="13.8" hidden="1" outlineLevel="1">
      <c r="B649" s="248" t="str">
        <f t="shared" si="177"/>
        <v>Backhaul</v>
      </c>
      <c r="C649" s="90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256" t="str">
        <f t="shared" si="176"/>
        <v>-</v>
      </c>
    </row>
    <row r="650" spans="2:14" ht="13.8" hidden="1" outlineLevel="1">
      <c r="B650" s="248" t="str">
        <f t="shared" si="177"/>
        <v>FTTX</v>
      </c>
      <c r="C650" s="249"/>
      <c r="D650" s="249"/>
      <c r="E650" s="249"/>
      <c r="F650" s="249"/>
      <c r="G650" s="249"/>
      <c r="H650" s="249"/>
      <c r="I650" s="249"/>
      <c r="J650" s="249"/>
      <c r="K650" s="249"/>
      <c r="L650" s="249"/>
      <c r="M650" s="249"/>
      <c r="N650" s="256" t="str">
        <f t="shared" si="176"/>
        <v>-</v>
      </c>
    </row>
    <row r="651" spans="2:14" ht="13.8" hidden="1" outlineLevel="1">
      <c r="B651" s="250" t="str">
        <f t="shared" si="177"/>
        <v>AOC-LPO-CPO</v>
      </c>
      <c r="C651" s="90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256" t="str">
        <f t="shared" si="176"/>
        <v>-</v>
      </c>
    </row>
    <row r="652" spans="2:14" ht="13.8" collapsed="1">
      <c r="B652" s="58" t="s">
        <v>18</v>
      </c>
      <c r="C652" s="29">
        <f t="shared" ref="C652:D652" si="178">SUM(C645:C651)</f>
        <v>0</v>
      </c>
      <c r="D652" s="29">
        <f t="shared" si="178"/>
        <v>0</v>
      </c>
      <c r="E652" s="29"/>
      <c r="F652" s="29"/>
      <c r="G652" s="29"/>
      <c r="H652" s="29"/>
      <c r="I652" s="29"/>
      <c r="J652" s="29"/>
      <c r="K652" s="29"/>
      <c r="L652" s="29"/>
      <c r="M652" s="29"/>
      <c r="N652" s="258" t="str">
        <f t="shared" si="176"/>
        <v>-</v>
      </c>
    </row>
    <row r="654" spans="2:14" ht="13.8">
      <c r="B654" s="178" t="s">
        <v>37</v>
      </c>
      <c r="C654" s="6">
        <v>2018</v>
      </c>
      <c r="D654" s="6">
        <v>2019</v>
      </c>
      <c r="E654" s="6">
        <v>2020</v>
      </c>
      <c r="F654" s="6">
        <v>2021</v>
      </c>
      <c r="G654" s="6">
        <v>2022</v>
      </c>
      <c r="H654" s="6">
        <v>2023</v>
      </c>
      <c r="I654" s="6">
        <v>2024</v>
      </c>
      <c r="J654" s="6">
        <v>2025</v>
      </c>
      <c r="K654" s="6">
        <v>2026</v>
      </c>
      <c r="L654" s="6">
        <v>2027</v>
      </c>
      <c r="M654" s="6">
        <v>2028</v>
      </c>
      <c r="N654" s="254" t="s">
        <v>184</v>
      </c>
    </row>
    <row r="655" spans="2:14" ht="13.8">
      <c r="B655" s="50" t="str">
        <f t="shared" ref="B655:B661" si="179">B645</f>
        <v>WDM</v>
      </c>
      <c r="C655" s="52">
        <f>WDM!C472</f>
        <v>0</v>
      </c>
      <c r="D655" s="52">
        <f>WDM!D472</f>
        <v>0</v>
      </c>
      <c r="E655" s="52"/>
      <c r="F655" s="52"/>
      <c r="G655" s="52"/>
      <c r="H655" s="52"/>
      <c r="I655" s="52"/>
      <c r="J655" s="52"/>
      <c r="K655" s="52"/>
      <c r="L655" s="52"/>
      <c r="M655" s="52"/>
      <c r="N655" s="255" t="str">
        <f t="shared" ref="N655:N662" si="180">IF(H655=0,"-",(M655/H655)^(1/5)-1)</f>
        <v>-</v>
      </c>
    </row>
    <row r="656" spans="2:14" ht="13.8">
      <c r="B656" s="48" t="str">
        <f t="shared" si="179"/>
        <v>Ethernet</v>
      </c>
      <c r="C656" s="164">
        <f>Ethernet!C1126</f>
        <v>0</v>
      </c>
      <c r="D656" s="164">
        <f>Ethernet!D1126</f>
        <v>0</v>
      </c>
      <c r="E656" s="164"/>
      <c r="F656" s="164"/>
      <c r="G656" s="164"/>
      <c r="H656" s="164"/>
      <c r="I656" s="164"/>
      <c r="J656" s="164"/>
      <c r="K656" s="164"/>
      <c r="L656" s="164"/>
      <c r="M656" s="164"/>
      <c r="N656" s="256" t="str">
        <f t="shared" si="180"/>
        <v>-</v>
      </c>
    </row>
    <row r="657" spans="2:14" ht="13.8" hidden="1" outlineLevel="1">
      <c r="B657" s="248" t="str">
        <f t="shared" si="179"/>
        <v>Fibre Channel</v>
      </c>
      <c r="C657" s="90">
        <f>FibreChannel!C283</f>
        <v>0</v>
      </c>
      <c r="D657" s="90">
        <f>FibreChannel!D283</f>
        <v>0</v>
      </c>
      <c r="E657" s="90"/>
      <c r="F657" s="90"/>
      <c r="G657" s="90"/>
      <c r="H657" s="90"/>
      <c r="I657" s="90"/>
      <c r="J657" s="90"/>
      <c r="K657" s="90"/>
      <c r="L657" s="90"/>
      <c r="M657" s="90"/>
      <c r="N657" s="256" t="str">
        <f t="shared" si="180"/>
        <v>-</v>
      </c>
    </row>
    <row r="658" spans="2:14" ht="13.8" hidden="1" outlineLevel="1">
      <c r="B658" s="248" t="str">
        <f t="shared" si="179"/>
        <v>Fronthaul</v>
      </c>
      <c r="C658" s="90">
        <f>Fronthaul!C498</f>
        <v>0</v>
      </c>
      <c r="D658" s="90">
        <f>Fronthaul!D498</f>
        <v>0</v>
      </c>
      <c r="E658" s="90"/>
      <c r="F658" s="90"/>
      <c r="G658" s="90"/>
      <c r="H658" s="90"/>
      <c r="I658" s="90"/>
      <c r="J658" s="90"/>
      <c r="K658" s="90"/>
      <c r="L658" s="90"/>
      <c r="M658" s="90"/>
      <c r="N658" s="256" t="str">
        <f t="shared" si="180"/>
        <v>-</v>
      </c>
    </row>
    <row r="659" spans="2:14" ht="13.8" hidden="1" outlineLevel="1">
      <c r="B659" s="248" t="str">
        <f t="shared" si="179"/>
        <v>Backhaul</v>
      </c>
      <c r="C659" s="90">
        <f>Backhaul!C405</f>
        <v>0</v>
      </c>
      <c r="D659" s="90">
        <f>Backhaul!D405</f>
        <v>0</v>
      </c>
      <c r="E659" s="90"/>
      <c r="F659" s="90"/>
      <c r="G659" s="90"/>
      <c r="H659" s="90"/>
      <c r="I659" s="90"/>
      <c r="J659" s="90"/>
      <c r="K659" s="90"/>
      <c r="L659" s="90"/>
      <c r="M659" s="90"/>
      <c r="N659" s="256" t="str">
        <f t="shared" si="180"/>
        <v>-</v>
      </c>
    </row>
    <row r="660" spans="2:14" ht="13.8" hidden="1" outlineLevel="1">
      <c r="B660" s="248" t="str">
        <f t="shared" si="179"/>
        <v>FTTX</v>
      </c>
      <c r="C660" s="249">
        <f>FTTX!C383</f>
        <v>0</v>
      </c>
      <c r="D660" s="249">
        <f>FTTX!D383</f>
        <v>0</v>
      </c>
      <c r="E660" s="249"/>
      <c r="F660" s="249"/>
      <c r="G660" s="249"/>
      <c r="H660" s="249"/>
      <c r="I660" s="249"/>
      <c r="J660" s="249"/>
      <c r="K660" s="249"/>
      <c r="L660" s="249"/>
      <c r="M660" s="249"/>
      <c r="N660" s="256" t="str">
        <f t="shared" si="180"/>
        <v>-</v>
      </c>
    </row>
    <row r="661" spans="2:14" ht="13.8" hidden="1" outlineLevel="1">
      <c r="B661" s="250" t="str">
        <f t="shared" si="179"/>
        <v>AOC-LPO-CPO</v>
      </c>
      <c r="C661" s="90">
        <f>'AOC-LPO-CPO'!C514</f>
        <v>0</v>
      </c>
      <c r="D661" s="90">
        <f>'AOC-LPO-CPO'!D514</f>
        <v>0</v>
      </c>
      <c r="E661" s="90"/>
      <c r="F661" s="90"/>
      <c r="G661" s="90"/>
      <c r="H661" s="90"/>
      <c r="I661" s="90"/>
      <c r="J661" s="90"/>
      <c r="K661" s="90"/>
      <c r="L661" s="90"/>
      <c r="M661" s="90"/>
      <c r="N661" s="256" t="str">
        <f t="shared" si="180"/>
        <v>-</v>
      </c>
    </row>
    <row r="662" spans="2:14" ht="13.8" collapsed="1">
      <c r="B662" s="58" t="s">
        <v>18</v>
      </c>
      <c r="C662" s="51">
        <f t="shared" ref="C662:D662" si="181">SUM(C655:C661)</f>
        <v>0</v>
      </c>
      <c r="D662" s="51">
        <f t="shared" si="181"/>
        <v>0</v>
      </c>
      <c r="E662" s="51"/>
      <c r="F662" s="51"/>
      <c r="G662" s="51"/>
      <c r="H662" s="51"/>
      <c r="I662" s="51"/>
      <c r="J662" s="51"/>
      <c r="K662" s="51"/>
      <c r="L662" s="51"/>
      <c r="M662" s="51"/>
      <c r="N662" s="258" t="str">
        <f t="shared" si="180"/>
        <v>-</v>
      </c>
    </row>
    <row r="665" spans="2:14" ht="21">
      <c r="B665" s="25" t="s">
        <v>45</v>
      </c>
    </row>
    <row r="666" spans="2:14">
      <c r="B666" t="s">
        <v>199</v>
      </c>
    </row>
    <row r="686" spans="2:14" ht="13.8">
      <c r="B686" s="178" t="s">
        <v>21</v>
      </c>
      <c r="C686" s="6">
        <v>2018</v>
      </c>
      <c r="D686" s="6">
        <v>2019</v>
      </c>
      <c r="E686" s="6">
        <v>2020</v>
      </c>
      <c r="F686" s="6">
        <v>2021</v>
      </c>
      <c r="G686" s="6">
        <v>2022</v>
      </c>
      <c r="H686" s="6">
        <v>2023</v>
      </c>
      <c r="I686" s="6">
        <v>2024</v>
      </c>
      <c r="J686" s="6">
        <v>2025</v>
      </c>
      <c r="K686" s="6">
        <v>2026</v>
      </c>
      <c r="L686" s="6">
        <v>2027</v>
      </c>
      <c r="M686" s="6">
        <v>2028</v>
      </c>
      <c r="N686" s="254" t="s">
        <v>184</v>
      </c>
    </row>
    <row r="687" spans="2:14" ht="13.8">
      <c r="B687" s="95" t="str">
        <f t="shared" ref="B687:B693" si="182">B492</f>
        <v>WDM</v>
      </c>
      <c r="C687" s="28">
        <f t="shared" ref="C687:G687" si="183">C645+C492+C337+C181</f>
        <v>734078.8</v>
      </c>
      <c r="D687" s="28">
        <f t="shared" si="183"/>
        <v>1016002.7000000002</v>
      </c>
      <c r="E687" s="28">
        <f t="shared" si="183"/>
        <v>0</v>
      </c>
      <c r="F687" s="28">
        <f t="shared" si="183"/>
        <v>0</v>
      </c>
      <c r="G687" s="28">
        <f t="shared" si="183"/>
        <v>0</v>
      </c>
      <c r="H687" s="28">
        <f>H645+H492+H337+H181</f>
        <v>0</v>
      </c>
      <c r="I687" s="28">
        <f t="shared" ref="I687:M687" si="184">I645+I492+I337+I181</f>
        <v>0</v>
      </c>
      <c r="J687" s="28">
        <f t="shared" si="184"/>
        <v>0</v>
      </c>
      <c r="K687" s="28">
        <f t="shared" si="184"/>
        <v>0</v>
      </c>
      <c r="L687" s="28">
        <f t="shared" si="184"/>
        <v>0</v>
      </c>
      <c r="M687" s="28">
        <f t="shared" si="184"/>
        <v>0</v>
      </c>
      <c r="N687" s="255" t="str">
        <f t="shared" ref="N687:N694" si="185">IF(H687=0,"-",(M687/H687)^(1/5)-1)</f>
        <v>-</v>
      </c>
    </row>
    <row r="688" spans="2:14" ht="13.8">
      <c r="B688" s="96" t="str">
        <f t="shared" si="182"/>
        <v>Ethernet</v>
      </c>
      <c r="C688" s="164">
        <f>C493+C338+C182+C646</f>
        <v>10196657.936694678</v>
      </c>
      <c r="D688" s="164">
        <f t="shared" ref="D688:M688" si="186">D493+D338+D182+D646</f>
        <v>11288874.8675151</v>
      </c>
      <c r="E688" s="164">
        <f t="shared" si="186"/>
        <v>0</v>
      </c>
      <c r="F688" s="164">
        <f t="shared" si="186"/>
        <v>0</v>
      </c>
      <c r="G688" s="164">
        <f t="shared" si="186"/>
        <v>0</v>
      </c>
      <c r="H688" s="164">
        <f t="shared" si="186"/>
        <v>0</v>
      </c>
      <c r="I688" s="164">
        <f t="shared" si="186"/>
        <v>0</v>
      </c>
      <c r="J688" s="164">
        <f t="shared" si="186"/>
        <v>0</v>
      </c>
      <c r="K688" s="164">
        <f t="shared" si="186"/>
        <v>0</v>
      </c>
      <c r="L688" s="164">
        <f t="shared" si="186"/>
        <v>0</v>
      </c>
      <c r="M688" s="164">
        <f t="shared" si="186"/>
        <v>0</v>
      </c>
      <c r="N688" s="256" t="str">
        <f t="shared" si="185"/>
        <v>-</v>
      </c>
    </row>
    <row r="689" spans="2:14" ht="13.8">
      <c r="B689" s="96" t="str">
        <f t="shared" si="182"/>
        <v>Fibre Channel</v>
      </c>
      <c r="C689" s="164">
        <f t="shared" ref="C689:M689" si="187">C494+C339+C183</f>
        <v>31799</v>
      </c>
      <c r="D689" s="164">
        <f t="shared" si="187"/>
        <v>96679.502625868743</v>
      </c>
      <c r="E689" s="164">
        <f t="shared" si="187"/>
        <v>0</v>
      </c>
      <c r="F689" s="164">
        <f t="shared" si="187"/>
        <v>0</v>
      </c>
      <c r="G689" s="164">
        <f t="shared" si="187"/>
        <v>0</v>
      </c>
      <c r="H689" s="7">
        <f t="shared" si="187"/>
        <v>0</v>
      </c>
      <c r="I689" s="7">
        <f t="shared" si="187"/>
        <v>0</v>
      </c>
      <c r="J689" s="7">
        <f t="shared" si="187"/>
        <v>0</v>
      </c>
      <c r="K689" s="7">
        <f t="shared" si="187"/>
        <v>0</v>
      </c>
      <c r="L689" s="7">
        <f t="shared" si="187"/>
        <v>0</v>
      </c>
      <c r="M689" s="7">
        <f t="shared" si="187"/>
        <v>0</v>
      </c>
      <c r="N689" s="256" t="str">
        <f t="shared" si="185"/>
        <v>-</v>
      </c>
    </row>
    <row r="690" spans="2:14" ht="13.8">
      <c r="B690" s="96" t="str">
        <f t="shared" si="182"/>
        <v>Fronthaul</v>
      </c>
      <c r="C690" s="164">
        <f t="shared" ref="C690:M690" si="188">C495+C340+C184</f>
        <v>80055</v>
      </c>
      <c r="D690" s="164">
        <f t="shared" si="188"/>
        <v>1063613</v>
      </c>
      <c r="E690" s="164">
        <f t="shared" si="188"/>
        <v>0</v>
      </c>
      <c r="F690" s="164">
        <f t="shared" si="188"/>
        <v>0</v>
      </c>
      <c r="G690" s="164">
        <f t="shared" si="188"/>
        <v>0</v>
      </c>
      <c r="H690" s="7">
        <f t="shared" si="188"/>
        <v>0</v>
      </c>
      <c r="I690" s="7">
        <f t="shared" si="188"/>
        <v>0</v>
      </c>
      <c r="J690" s="7">
        <f t="shared" si="188"/>
        <v>0</v>
      </c>
      <c r="K690" s="7">
        <f t="shared" si="188"/>
        <v>0</v>
      </c>
      <c r="L690" s="7">
        <f t="shared" si="188"/>
        <v>0</v>
      </c>
      <c r="M690" s="7">
        <f t="shared" si="188"/>
        <v>0</v>
      </c>
      <c r="N690" s="256" t="str">
        <f t="shared" si="185"/>
        <v>-</v>
      </c>
    </row>
    <row r="691" spans="2:14" ht="13.8">
      <c r="B691" s="96" t="str">
        <f t="shared" si="182"/>
        <v>Backhaul</v>
      </c>
      <c r="C691" s="164">
        <f t="shared" ref="C691:M691" si="189">C496+C341+C185</f>
        <v>593180</v>
      </c>
      <c r="D691" s="164">
        <f t="shared" si="189"/>
        <v>848145.65639312007</v>
      </c>
      <c r="E691" s="164">
        <f t="shared" si="189"/>
        <v>0</v>
      </c>
      <c r="F691" s="164">
        <f t="shared" si="189"/>
        <v>0</v>
      </c>
      <c r="G691" s="164">
        <f t="shared" si="189"/>
        <v>0</v>
      </c>
      <c r="H691" s="7">
        <f t="shared" si="189"/>
        <v>0</v>
      </c>
      <c r="I691" s="7">
        <f t="shared" si="189"/>
        <v>0</v>
      </c>
      <c r="J691" s="7">
        <f t="shared" si="189"/>
        <v>0</v>
      </c>
      <c r="K691" s="7">
        <f t="shared" si="189"/>
        <v>0</v>
      </c>
      <c r="L691" s="7">
        <f t="shared" si="189"/>
        <v>0</v>
      </c>
      <c r="M691" s="7">
        <f t="shared" si="189"/>
        <v>0</v>
      </c>
      <c r="N691" s="256" t="str">
        <f t="shared" si="185"/>
        <v>-</v>
      </c>
    </row>
    <row r="692" spans="2:14" ht="13.8">
      <c r="B692" s="96" t="str">
        <f t="shared" si="182"/>
        <v>FTTX</v>
      </c>
      <c r="C692" s="28">
        <f t="shared" ref="C692:M692" si="190">C497+C342+C186</f>
        <v>1614650</v>
      </c>
      <c r="D692" s="28">
        <f t="shared" si="190"/>
        <v>1893124.5744680851</v>
      </c>
      <c r="E692" s="28">
        <f t="shared" si="190"/>
        <v>0</v>
      </c>
      <c r="F692" s="28">
        <f t="shared" si="190"/>
        <v>0</v>
      </c>
      <c r="G692" s="28">
        <f t="shared" si="190"/>
        <v>0</v>
      </c>
      <c r="H692" s="28">
        <f t="shared" si="190"/>
        <v>0</v>
      </c>
      <c r="I692" s="28">
        <f t="shared" si="190"/>
        <v>0</v>
      </c>
      <c r="J692" s="28">
        <f t="shared" si="190"/>
        <v>0</v>
      </c>
      <c r="K692" s="28">
        <f t="shared" si="190"/>
        <v>0</v>
      </c>
      <c r="L692" s="28">
        <f t="shared" si="190"/>
        <v>0</v>
      </c>
      <c r="M692" s="28">
        <f t="shared" si="190"/>
        <v>0</v>
      </c>
      <c r="N692" s="256" t="str">
        <f t="shared" si="185"/>
        <v>-</v>
      </c>
    </row>
    <row r="693" spans="2:14" ht="13.8">
      <c r="B693" s="97" t="str">
        <f t="shared" si="182"/>
        <v>AOC-LPO-CPO</v>
      </c>
      <c r="C693" s="164">
        <f t="shared" ref="C693:M693" si="191">C498+C343+C187</f>
        <v>978591</v>
      </c>
      <c r="D693" s="164">
        <f t="shared" si="191"/>
        <v>1245333</v>
      </c>
      <c r="E693" s="164">
        <f t="shared" si="191"/>
        <v>0</v>
      </c>
      <c r="F693" s="164">
        <f t="shared" si="191"/>
        <v>0</v>
      </c>
      <c r="G693" s="164">
        <f t="shared" si="191"/>
        <v>0</v>
      </c>
      <c r="H693" s="7">
        <f t="shared" si="191"/>
        <v>0</v>
      </c>
      <c r="I693" s="7">
        <f t="shared" si="191"/>
        <v>0</v>
      </c>
      <c r="J693" s="7">
        <f t="shared" si="191"/>
        <v>0</v>
      </c>
      <c r="K693" s="7">
        <f t="shared" si="191"/>
        <v>0</v>
      </c>
      <c r="L693" s="7">
        <f t="shared" si="191"/>
        <v>0</v>
      </c>
      <c r="M693" s="7">
        <f t="shared" si="191"/>
        <v>0</v>
      </c>
      <c r="N693" s="256" t="str">
        <f t="shared" si="185"/>
        <v>-</v>
      </c>
    </row>
    <row r="694" spans="2:14" ht="13.8">
      <c r="B694" s="58" t="s">
        <v>18</v>
      </c>
      <c r="C694" s="29">
        <f>SUM(C687:C693)</f>
        <v>14229011.736694679</v>
      </c>
      <c r="D694" s="29">
        <f t="shared" ref="D694:I694" si="192">SUM(D687:D693)</f>
        <v>17451773.301002175</v>
      </c>
      <c r="E694" s="29">
        <f t="shared" si="192"/>
        <v>0</v>
      </c>
      <c r="F694" s="29">
        <f>SUM(F687:F693)</f>
        <v>0</v>
      </c>
      <c r="G694" s="29">
        <f t="shared" si="192"/>
        <v>0</v>
      </c>
      <c r="H694" s="29">
        <f t="shared" si="192"/>
        <v>0</v>
      </c>
      <c r="I694" s="29">
        <f t="shared" si="192"/>
        <v>0</v>
      </c>
      <c r="J694" s="29">
        <f t="shared" ref="J694:M694" si="193">SUM(J687:J693)</f>
        <v>0</v>
      </c>
      <c r="K694" s="29">
        <f t="shared" si="193"/>
        <v>0</v>
      </c>
      <c r="L694" s="29">
        <f t="shared" si="193"/>
        <v>0</v>
      </c>
      <c r="M694" s="29">
        <f t="shared" si="193"/>
        <v>0</v>
      </c>
      <c r="N694" s="258" t="str">
        <f t="shared" si="185"/>
        <v>-</v>
      </c>
    </row>
    <row r="696" spans="2:14" ht="13.8">
      <c r="B696" s="178" t="s">
        <v>37</v>
      </c>
      <c r="C696" s="6">
        <v>2018</v>
      </c>
      <c r="D696" s="6">
        <v>2019</v>
      </c>
      <c r="E696" s="6">
        <v>2020</v>
      </c>
      <c r="F696" s="6">
        <v>2021</v>
      </c>
      <c r="G696" s="6">
        <v>2022</v>
      </c>
      <c r="H696" s="6">
        <v>2023</v>
      </c>
      <c r="I696" s="6">
        <v>2024</v>
      </c>
      <c r="J696" s="6">
        <v>2025</v>
      </c>
      <c r="K696" s="6">
        <v>2026</v>
      </c>
      <c r="L696" s="6">
        <v>2027</v>
      </c>
      <c r="M696" s="6">
        <v>2028</v>
      </c>
      <c r="N696" s="254" t="s">
        <v>184</v>
      </c>
    </row>
    <row r="697" spans="2:14" ht="13.8">
      <c r="B697" s="50" t="str">
        <f t="shared" ref="B697:B703" si="194">B687</f>
        <v>WDM</v>
      </c>
      <c r="C697" s="179">
        <f t="shared" ref="C697:G697" si="195">C655+C502+C347+C191</f>
        <v>1464.5629554545453</v>
      </c>
      <c r="D697" s="179">
        <f t="shared" si="195"/>
        <v>1918.3467543304271</v>
      </c>
      <c r="E697" s="179">
        <f t="shared" si="195"/>
        <v>0</v>
      </c>
      <c r="F697" s="179">
        <f t="shared" si="195"/>
        <v>0</v>
      </c>
      <c r="G697" s="179">
        <f t="shared" si="195"/>
        <v>0</v>
      </c>
      <c r="H697" s="179">
        <f>H655+H502+H347+H191</f>
        <v>0</v>
      </c>
      <c r="I697" s="179">
        <f t="shared" ref="I697:M697" si="196">I655+I502+I347+I191</f>
        <v>0</v>
      </c>
      <c r="J697" s="179">
        <f t="shared" si="196"/>
        <v>0</v>
      </c>
      <c r="K697" s="179">
        <f t="shared" si="196"/>
        <v>0</v>
      </c>
      <c r="L697" s="179">
        <f t="shared" si="196"/>
        <v>0</v>
      </c>
      <c r="M697" s="179">
        <f t="shared" si="196"/>
        <v>0</v>
      </c>
      <c r="N697" s="255" t="str">
        <f t="shared" ref="N697:N704" si="197">IF(H697=0,"-",(M697/H697)^(1/5)-1)</f>
        <v>-</v>
      </c>
    </row>
    <row r="698" spans="2:14" ht="13.8">
      <c r="B698" s="48" t="str">
        <f t="shared" si="194"/>
        <v>Ethernet</v>
      </c>
      <c r="C698" s="253">
        <f>C503+C348+C192+C656</f>
        <v>2857.7173475780064</v>
      </c>
      <c r="D698" s="253">
        <f t="shared" ref="D698:M698" si="198">D503+D348+D192+D656</f>
        <v>2365.1971699808687</v>
      </c>
      <c r="E698" s="253">
        <f t="shared" si="198"/>
        <v>0</v>
      </c>
      <c r="F698" s="253">
        <f t="shared" si="198"/>
        <v>0</v>
      </c>
      <c r="G698" s="253">
        <f t="shared" si="198"/>
        <v>0</v>
      </c>
      <c r="H698" s="253">
        <f t="shared" si="198"/>
        <v>0</v>
      </c>
      <c r="I698" s="253">
        <f>I503+I348+I192+I656</f>
        <v>0</v>
      </c>
      <c r="J698" s="253">
        <f t="shared" si="198"/>
        <v>0</v>
      </c>
      <c r="K698" s="253">
        <f t="shared" si="198"/>
        <v>0</v>
      </c>
      <c r="L698" s="253">
        <f t="shared" si="198"/>
        <v>0</v>
      </c>
      <c r="M698" s="253">
        <f t="shared" si="198"/>
        <v>0</v>
      </c>
      <c r="N698" s="256" t="str">
        <f t="shared" si="197"/>
        <v>-</v>
      </c>
    </row>
    <row r="699" spans="2:14" ht="13.8">
      <c r="B699" s="48" t="str">
        <f t="shared" si="194"/>
        <v>Fibre Channel</v>
      </c>
      <c r="C699" s="253">
        <f t="shared" ref="C699:M699" si="199">C504+C349+C193</f>
        <v>7.5791967799999993</v>
      </c>
      <c r="D699" s="253">
        <f t="shared" si="199"/>
        <v>17.248707766168746</v>
      </c>
      <c r="E699" s="253">
        <f t="shared" si="199"/>
        <v>0</v>
      </c>
      <c r="F699" s="253">
        <f t="shared" si="199"/>
        <v>0</v>
      </c>
      <c r="G699" s="253">
        <f t="shared" si="199"/>
        <v>0</v>
      </c>
      <c r="H699" s="253">
        <f t="shared" si="199"/>
        <v>0</v>
      </c>
      <c r="I699" s="253">
        <f t="shared" si="199"/>
        <v>0</v>
      </c>
      <c r="J699" s="253">
        <f t="shared" si="199"/>
        <v>0</v>
      </c>
      <c r="K699" s="81">
        <f t="shared" si="199"/>
        <v>0</v>
      </c>
      <c r="L699" s="81">
        <f t="shared" si="199"/>
        <v>0</v>
      </c>
      <c r="M699" s="81">
        <f t="shared" si="199"/>
        <v>0</v>
      </c>
      <c r="N699" s="256" t="str">
        <f t="shared" si="197"/>
        <v>-</v>
      </c>
    </row>
    <row r="700" spans="2:14" ht="13.8">
      <c r="B700" s="48" t="str">
        <f t="shared" si="194"/>
        <v>Fronthaul</v>
      </c>
      <c r="C700" s="180">
        <f t="shared" ref="C700:M700" si="200">C505+C350+C194</f>
        <v>51.595599999999997</v>
      </c>
      <c r="D700" s="180">
        <f t="shared" si="200"/>
        <v>182.38843637376607</v>
      </c>
      <c r="E700" s="180">
        <f t="shared" si="200"/>
        <v>0</v>
      </c>
      <c r="F700" s="180">
        <f t="shared" si="200"/>
        <v>0</v>
      </c>
      <c r="G700" s="180">
        <f t="shared" si="200"/>
        <v>0</v>
      </c>
      <c r="H700" s="180">
        <f t="shared" si="200"/>
        <v>0</v>
      </c>
      <c r="I700" s="180">
        <f t="shared" si="200"/>
        <v>0</v>
      </c>
      <c r="J700" s="180">
        <f t="shared" si="200"/>
        <v>0</v>
      </c>
      <c r="K700" s="53">
        <f t="shared" si="200"/>
        <v>0</v>
      </c>
      <c r="L700" s="53">
        <f t="shared" si="200"/>
        <v>0</v>
      </c>
      <c r="M700" s="53">
        <f t="shared" si="200"/>
        <v>0</v>
      </c>
      <c r="N700" s="256" t="str">
        <f t="shared" si="197"/>
        <v>-</v>
      </c>
    </row>
    <row r="701" spans="2:14" ht="13.8">
      <c r="B701" s="48" t="str">
        <f t="shared" si="194"/>
        <v>Backhaul</v>
      </c>
      <c r="C701" s="180">
        <f t="shared" ref="C701:M701" si="201">C506+C351+C195</f>
        <v>70.930299092826729</v>
      </c>
      <c r="D701" s="180">
        <f t="shared" si="201"/>
        <v>120.68866466123005</v>
      </c>
      <c r="E701" s="180">
        <f t="shared" si="201"/>
        <v>0</v>
      </c>
      <c r="F701" s="180">
        <f t="shared" si="201"/>
        <v>0</v>
      </c>
      <c r="G701" s="180">
        <f t="shared" si="201"/>
        <v>0</v>
      </c>
      <c r="H701" s="180">
        <f t="shared" si="201"/>
        <v>0</v>
      </c>
      <c r="I701" s="180">
        <f t="shared" si="201"/>
        <v>0</v>
      </c>
      <c r="J701" s="180">
        <f t="shared" si="201"/>
        <v>0</v>
      </c>
      <c r="K701" s="53">
        <f t="shared" si="201"/>
        <v>0</v>
      </c>
      <c r="L701" s="53">
        <f t="shared" si="201"/>
        <v>0</v>
      </c>
      <c r="M701" s="53">
        <f t="shared" si="201"/>
        <v>0</v>
      </c>
      <c r="N701" s="256" t="str">
        <f t="shared" si="197"/>
        <v>-</v>
      </c>
    </row>
    <row r="702" spans="2:14" ht="13.8">
      <c r="B702" s="48" t="str">
        <f t="shared" si="194"/>
        <v>FTTX</v>
      </c>
      <c r="C702" s="180">
        <f t="shared" ref="C702:M702" si="202">C507+C352+C196</f>
        <v>147.83868277626249</v>
      </c>
      <c r="D702" s="180">
        <f t="shared" si="202"/>
        <v>165.79806528863887</v>
      </c>
      <c r="E702" s="180">
        <f t="shared" si="202"/>
        <v>0</v>
      </c>
      <c r="F702" s="180">
        <f t="shared" si="202"/>
        <v>0</v>
      </c>
      <c r="G702" s="180">
        <f t="shared" si="202"/>
        <v>0</v>
      </c>
      <c r="H702" s="180">
        <f t="shared" si="202"/>
        <v>0</v>
      </c>
      <c r="I702" s="180">
        <f t="shared" si="202"/>
        <v>0</v>
      </c>
      <c r="J702" s="180">
        <f t="shared" si="202"/>
        <v>0</v>
      </c>
      <c r="K702" s="53">
        <f t="shared" si="202"/>
        <v>0</v>
      </c>
      <c r="L702" s="53">
        <f t="shared" si="202"/>
        <v>0</v>
      </c>
      <c r="M702" s="53">
        <f t="shared" si="202"/>
        <v>0</v>
      </c>
      <c r="N702" s="256" t="str">
        <f t="shared" si="197"/>
        <v>-</v>
      </c>
    </row>
    <row r="703" spans="2:14" ht="13.8">
      <c r="B703" s="49" t="str">
        <f t="shared" si="194"/>
        <v>AOC-LPO-CPO</v>
      </c>
      <c r="C703" s="253">
        <f t="shared" ref="C703:M703" si="203">C508+C353+C197</f>
        <v>175.56245982831408</v>
      </c>
      <c r="D703" s="253">
        <f t="shared" si="203"/>
        <v>335.08684036385131</v>
      </c>
      <c r="E703" s="253">
        <f t="shared" si="203"/>
        <v>0</v>
      </c>
      <c r="F703" s="253">
        <f t="shared" si="203"/>
        <v>0</v>
      </c>
      <c r="G703" s="253">
        <f t="shared" si="203"/>
        <v>0</v>
      </c>
      <c r="H703" s="253">
        <f t="shared" si="203"/>
        <v>0</v>
      </c>
      <c r="I703" s="253">
        <f t="shared" si="203"/>
        <v>0</v>
      </c>
      <c r="J703" s="253">
        <f t="shared" si="203"/>
        <v>0</v>
      </c>
      <c r="K703" s="81">
        <f t="shared" si="203"/>
        <v>0</v>
      </c>
      <c r="L703" s="81">
        <f t="shared" si="203"/>
        <v>0</v>
      </c>
      <c r="M703" s="81">
        <f t="shared" si="203"/>
        <v>0</v>
      </c>
      <c r="N703" s="256" t="str">
        <f t="shared" si="197"/>
        <v>-</v>
      </c>
    </row>
    <row r="704" spans="2:14" ht="13.8">
      <c r="B704" s="58" t="s">
        <v>18</v>
      </c>
      <c r="C704" s="51">
        <f t="shared" ref="C704:H704" si="204">SUM(C697:C703)</f>
        <v>4775.7865415099541</v>
      </c>
      <c r="D704" s="51">
        <f t="shared" si="204"/>
        <v>5104.7546387649518</v>
      </c>
      <c r="E704" s="51">
        <f t="shared" si="204"/>
        <v>0</v>
      </c>
      <c r="F704" s="51">
        <f t="shared" si="204"/>
        <v>0</v>
      </c>
      <c r="G704" s="51">
        <f t="shared" si="204"/>
        <v>0</v>
      </c>
      <c r="H704" s="51">
        <f t="shared" si="204"/>
        <v>0</v>
      </c>
      <c r="I704" s="51">
        <f>SUM(I697:I703)</f>
        <v>0</v>
      </c>
      <c r="J704" s="51">
        <f t="shared" ref="J704:M704" si="205">SUM(J697:J703)</f>
        <v>0</v>
      </c>
      <c r="K704" s="51">
        <f t="shared" si="205"/>
        <v>0</v>
      </c>
      <c r="L704" s="51">
        <f t="shared" si="205"/>
        <v>0</v>
      </c>
      <c r="M704" s="51">
        <f t="shared" si="205"/>
        <v>0</v>
      </c>
      <c r="N704" s="258" t="str">
        <f t="shared" si="197"/>
        <v>-</v>
      </c>
    </row>
    <row r="705" spans="2:13">
      <c r="C705" s="80"/>
      <c r="D705" s="80"/>
      <c r="E705" s="80"/>
      <c r="F705" s="80"/>
      <c r="G705" s="80"/>
      <c r="H705" s="80"/>
      <c r="I705" s="80"/>
      <c r="J705" s="80"/>
      <c r="K705" s="80"/>
      <c r="L705" s="80"/>
      <c r="M705" s="80"/>
    </row>
    <row r="706" spans="2:13">
      <c r="I706" s="120"/>
      <c r="J706" s="120"/>
      <c r="K706" s="120"/>
      <c r="L706" s="120"/>
      <c r="M706" s="120"/>
    </row>
    <row r="707" spans="2:13" ht="21">
      <c r="B707" s="25" t="s">
        <v>46</v>
      </c>
    </row>
    <row r="708" spans="2:13" ht="13.8">
      <c r="B708" s="148" t="s">
        <v>47</v>
      </c>
    </row>
    <row r="731" spans="2:14" ht="13.8">
      <c r="B731" s="178" t="s">
        <v>21</v>
      </c>
      <c r="C731" s="6">
        <v>2018</v>
      </c>
      <c r="D731" s="6">
        <v>2019</v>
      </c>
      <c r="E731" s="6">
        <v>2020</v>
      </c>
      <c r="F731" s="6">
        <v>2021</v>
      </c>
      <c r="G731" s="6">
        <v>2022</v>
      </c>
      <c r="H731" s="6">
        <v>2023</v>
      </c>
      <c r="I731" s="6">
        <v>2024</v>
      </c>
      <c r="J731" s="6">
        <v>2025</v>
      </c>
      <c r="K731" s="6">
        <v>2026</v>
      </c>
      <c r="L731" s="6">
        <v>2027</v>
      </c>
      <c r="M731" s="6">
        <v>2028</v>
      </c>
      <c r="N731" s="254" t="s">
        <v>184</v>
      </c>
    </row>
    <row r="732" spans="2:14" ht="13.8">
      <c r="B732" s="95" t="str">
        <f t="shared" ref="B732:B738" si="206">B687</f>
        <v>WDM</v>
      </c>
      <c r="C732" s="28">
        <f t="shared" ref="C732:M732" si="207">C603+C687+C450+C295</f>
        <v>1281197</v>
      </c>
      <c r="D732" s="28">
        <f t="shared" si="207"/>
        <v>1540857.0000000002</v>
      </c>
      <c r="E732" s="28">
        <f t="shared" si="207"/>
        <v>0</v>
      </c>
      <c r="F732" s="28">
        <f t="shared" si="207"/>
        <v>0</v>
      </c>
      <c r="G732" s="28">
        <f t="shared" si="207"/>
        <v>0</v>
      </c>
      <c r="H732" s="28">
        <f t="shared" si="207"/>
        <v>0</v>
      </c>
      <c r="I732" s="28">
        <f t="shared" si="207"/>
        <v>0</v>
      </c>
      <c r="J732" s="28">
        <f t="shared" si="207"/>
        <v>0</v>
      </c>
      <c r="K732" s="28">
        <f t="shared" si="207"/>
        <v>0</v>
      </c>
      <c r="L732" s="28">
        <f t="shared" si="207"/>
        <v>0</v>
      </c>
      <c r="M732" s="28">
        <f t="shared" si="207"/>
        <v>0</v>
      </c>
      <c r="N732" s="255" t="str">
        <f t="shared" ref="N732:N739" si="208">IF(H732=0,"-",(M732/H732)^(1/5)-1)</f>
        <v>-</v>
      </c>
    </row>
    <row r="733" spans="2:14" ht="13.8">
      <c r="B733" s="96" t="str">
        <f t="shared" si="206"/>
        <v>Ethernet</v>
      </c>
      <c r="C733" s="28">
        <f t="shared" ref="C733:M733" si="209">C688+C451+C296</f>
        <v>46060310.33669468</v>
      </c>
      <c r="D733" s="28">
        <f t="shared" si="209"/>
        <v>42208306.517515101</v>
      </c>
      <c r="E733" s="28">
        <f t="shared" si="209"/>
        <v>0</v>
      </c>
      <c r="F733" s="28">
        <f t="shared" si="209"/>
        <v>0</v>
      </c>
      <c r="G733" s="28">
        <f t="shared" si="209"/>
        <v>0</v>
      </c>
      <c r="H733" s="28">
        <f t="shared" si="209"/>
        <v>0</v>
      </c>
      <c r="I733" s="28">
        <f t="shared" si="209"/>
        <v>0</v>
      </c>
      <c r="J733" s="28">
        <f t="shared" si="209"/>
        <v>0</v>
      </c>
      <c r="K733" s="28">
        <f t="shared" si="209"/>
        <v>0</v>
      </c>
      <c r="L733" s="28">
        <f t="shared" si="209"/>
        <v>0</v>
      </c>
      <c r="M733" s="28">
        <f t="shared" si="209"/>
        <v>0</v>
      </c>
      <c r="N733" s="256" t="str">
        <f t="shared" si="208"/>
        <v>-</v>
      </c>
    </row>
    <row r="734" spans="2:14" ht="13.8">
      <c r="B734" s="96" t="str">
        <f t="shared" si="206"/>
        <v>Fibre Channel</v>
      </c>
      <c r="C734" s="28">
        <f t="shared" ref="C734:M734" si="210">C689+C452+C297</f>
        <v>7839170</v>
      </c>
      <c r="D734" s="28">
        <f t="shared" si="210"/>
        <v>7687734.5578942783</v>
      </c>
      <c r="E734" s="28">
        <f t="shared" si="210"/>
        <v>0</v>
      </c>
      <c r="F734" s="28">
        <f t="shared" si="210"/>
        <v>0</v>
      </c>
      <c r="G734" s="28">
        <f t="shared" si="210"/>
        <v>0</v>
      </c>
      <c r="H734" s="28">
        <f t="shared" si="210"/>
        <v>0</v>
      </c>
      <c r="I734" s="28">
        <f t="shared" si="210"/>
        <v>0</v>
      </c>
      <c r="J734" s="28">
        <f t="shared" si="210"/>
        <v>0</v>
      </c>
      <c r="K734" s="28">
        <f t="shared" si="210"/>
        <v>0</v>
      </c>
      <c r="L734" s="28">
        <f t="shared" si="210"/>
        <v>0</v>
      </c>
      <c r="M734" s="28">
        <f t="shared" si="210"/>
        <v>0</v>
      </c>
      <c r="N734" s="256" t="str">
        <f t="shared" si="208"/>
        <v>-</v>
      </c>
    </row>
    <row r="735" spans="2:14" ht="13.8">
      <c r="B735" s="96" t="str">
        <f t="shared" si="206"/>
        <v>Fronthaul</v>
      </c>
      <c r="C735" s="28">
        <f t="shared" ref="C735:M735" si="211">C690+C453+C298</f>
        <v>16464669.061662231</v>
      </c>
      <c r="D735" s="28">
        <f t="shared" si="211"/>
        <v>32336900.96652998</v>
      </c>
      <c r="E735" s="28">
        <f t="shared" si="211"/>
        <v>0</v>
      </c>
      <c r="F735" s="28">
        <f t="shared" si="211"/>
        <v>0</v>
      </c>
      <c r="G735" s="28">
        <f t="shared" si="211"/>
        <v>0</v>
      </c>
      <c r="H735" s="28">
        <f t="shared" si="211"/>
        <v>0</v>
      </c>
      <c r="I735" s="28">
        <f t="shared" si="211"/>
        <v>0</v>
      </c>
      <c r="J735" s="28">
        <f t="shared" si="211"/>
        <v>0</v>
      </c>
      <c r="K735" s="28">
        <f t="shared" si="211"/>
        <v>0</v>
      </c>
      <c r="L735" s="28">
        <f t="shared" si="211"/>
        <v>0</v>
      </c>
      <c r="M735" s="28">
        <f t="shared" si="211"/>
        <v>0</v>
      </c>
      <c r="N735" s="256" t="str">
        <f t="shared" si="208"/>
        <v>-</v>
      </c>
    </row>
    <row r="736" spans="2:14" ht="13.8">
      <c r="B736" s="96" t="str">
        <f t="shared" si="206"/>
        <v>Backhaul</v>
      </c>
      <c r="C736" s="28">
        <f t="shared" ref="C736:M736" si="212">C691+C454+C299</f>
        <v>1389737.6923076923</v>
      </c>
      <c r="D736" s="28">
        <f t="shared" si="212"/>
        <v>2286250.3877272741</v>
      </c>
      <c r="E736" s="28">
        <f t="shared" si="212"/>
        <v>0</v>
      </c>
      <c r="F736" s="28">
        <f t="shared" si="212"/>
        <v>0</v>
      </c>
      <c r="G736" s="28">
        <f t="shared" si="212"/>
        <v>0</v>
      </c>
      <c r="H736" s="28">
        <f t="shared" si="212"/>
        <v>0</v>
      </c>
      <c r="I736" s="28">
        <f t="shared" si="212"/>
        <v>0</v>
      </c>
      <c r="J736" s="28">
        <f t="shared" si="212"/>
        <v>0</v>
      </c>
      <c r="K736" s="28">
        <f t="shared" si="212"/>
        <v>0</v>
      </c>
      <c r="L736" s="28">
        <f t="shared" si="212"/>
        <v>0</v>
      </c>
      <c r="M736" s="28">
        <f t="shared" si="212"/>
        <v>0</v>
      </c>
      <c r="N736" s="256" t="str">
        <f t="shared" si="208"/>
        <v>-</v>
      </c>
    </row>
    <row r="737" spans="2:14" ht="13.8">
      <c r="B737" s="96" t="str">
        <f t="shared" si="206"/>
        <v>FTTX</v>
      </c>
      <c r="C737" s="28">
        <f t="shared" ref="C737:M737" si="213">C692+C455+C300</f>
        <v>91863984.942399994</v>
      </c>
      <c r="D737" s="28">
        <f t="shared" si="213"/>
        <v>71931081.971200004</v>
      </c>
      <c r="E737" s="28">
        <f t="shared" si="213"/>
        <v>0</v>
      </c>
      <c r="F737" s="28">
        <f t="shared" si="213"/>
        <v>0</v>
      </c>
      <c r="G737" s="28">
        <f t="shared" si="213"/>
        <v>0</v>
      </c>
      <c r="H737" s="28">
        <f t="shared" si="213"/>
        <v>0</v>
      </c>
      <c r="I737" s="28">
        <f t="shared" si="213"/>
        <v>0</v>
      </c>
      <c r="J737" s="28">
        <f t="shared" si="213"/>
        <v>0</v>
      </c>
      <c r="K737" s="28">
        <f t="shared" si="213"/>
        <v>0</v>
      </c>
      <c r="L737" s="28">
        <f t="shared" si="213"/>
        <v>0</v>
      </c>
      <c r="M737" s="28">
        <f t="shared" si="213"/>
        <v>0</v>
      </c>
      <c r="N737" s="256" t="str">
        <f t="shared" si="208"/>
        <v>-</v>
      </c>
    </row>
    <row r="738" spans="2:14" ht="13.8">
      <c r="B738" s="97" t="str">
        <f t="shared" si="206"/>
        <v>AOC-LPO-CPO</v>
      </c>
      <c r="C738" s="28">
        <f t="shared" ref="C738:M738" si="214">C693+C456+C301</f>
        <v>6263043</v>
      </c>
      <c r="D738" s="28">
        <f t="shared" si="214"/>
        <v>5137251</v>
      </c>
      <c r="E738" s="28">
        <f t="shared" si="214"/>
        <v>0</v>
      </c>
      <c r="F738" s="28">
        <f t="shared" si="214"/>
        <v>0</v>
      </c>
      <c r="G738" s="28">
        <f t="shared" si="214"/>
        <v>0</v>
      </c>
      <c r="H738" s="28">
        <f t="shared" si="214"/>
        <v>0</v>
      </c>
      <c r="I738" s="28">
        <f t="shared" si="214"/>
        <v>0</v>
      </c>
      <c r="J738" s="28">
        <f t="shared" si="214"/>
        <v>0</v>
      </c>
      <c r="K738" s="28">
        <f t="shared" si="214"/>
        <v>0</v>
      </c>
      <c r="L738" s="28">
        <f t="shared" si="214"/>
        <v>0</v>
      </c>
      <c r="M738" s="28">
        <f t="shared" si="214"/>
        <v>0</v>
      </c>
      <c r="N738" s="256" t="str">
        <f t="shared" si="208"/>
        <v>-</v>
      </c>
    </row>
    <row r="739" spans="2:14" ht="13.8">
      <c r="B739" s="58" t="s">
        <v>18</v>
      </c>
      <c r="C739" s="29">
        <f t="shared" ref="C739:I739" si="215">SUM(C732:C738)</f>
        <v>171162112.0330646</v>
      </c>
      <c r="D739" s="29">
        <f t="shared" si="215"/>
        <v>163128382.40086663</v>
      </c>
      <c r="E739" s="29">
        <f t="shared" si="215"/>
        <v>0</v>
      </c>
      <c r="F739" s="29">
        <f t="shared" si="215"/>
        <v>0</v>
      </c>
      <c r="G739" s="29">
        <f t="shared" si="215"/>
        <v>0</v>
      </c>
      <c r="H739" s="29">
        <f t="shared" si="215"/>
        <v>0</v>
      </c>
      <c r="I739" s="29">
        <f t="shared" si="215"/>
        <v>0</v>
      </c>
      <c r="J739" s="29">
        <f t="shared" ref="J739:M739" si="216">SUM(J732:J738)</f>
        <v>0</v>
      </c>
      <c r="K739" s="29">
        <f t="shared" si="216"/>
        <v>0</v>
      </c>
      <c r="L739" s="29">
        <f t="shared" si="216"/>
        <v>0</v>
      </c>
      <c r="M739" s="29">
        <f t="shared" si="216"/>
        <v>0</v>
      </c>
      <c r="N739" s="258" t="str">
        <f t="shared" si="208"/>
        <v>-</v>
      </c>
    </row>
    <row r="741" spans="2:14" ht="13.8">
      <c r="B741" s="178" t="s">
        <v>37</v>
      </c>
      <c r="C741" s="6">
        <v>2018</v>
      </c>
      <c r="D741" s="6">
        <v>2019</v>
      </c>
      <c r="E741" s="6">
        <v>2020</v>
      </c>
      <c r="F741" s="6">
        <v>2021</v>
      </c>
      <c r="G741" s="6">
        <v>2022</v>
      </c>
      <c r="H741" s="6">
        <v>2023</v>
      </c>
      <c r="I741" s="6">
        <v>2024</v>
      </c>
      <c r="J741" s="6">
        <v>2025</v>
      </c>
      <c r="K741" s="6">
        <v>2026</v>
      </c>
      <c r="L741" s="6">
        <v>2027</v>
      </c>
      <c r="M741" s="6">
        <v>2028</v>
      </c>
      <c r="N741" s="254" t="s">
        <v>184</v>
      </c>
    </row>
    <row r="742" spans="2:14" ht="13.8">
      <c r="B742" s="50" t="str">
        <f t="shared" ref="B742:B748" si="217">B687</f>
        <v>WDM</v>
      </c>
      <c r="C742" s="179">
        <f t="shared" ref="C742:M742" si="218">C697+C620+C460+C305</f>
        <v>3757.3280952727273</v>
      </c>
      <c r="D742" s="179">
        <f t="shared" si="218"/>
        <v>3740.8947562632843</v>
      </c>
      <c r="E742" s="179">
        <f t="shared" si="218"/>
        <v>0</v>
      </c>
      <c r="F742" s="179">
        <f t="shared" si="218"/>
        <v>0</v>
      </c>
      <c r="G742" s="179">
        <f t="shared" si="218"/>
        <v>0</v>
      </c>
      <c r="H742" s="179">
        <f t="shared" si="218"/>
        <v>0</v>
      </c>
      <c r="I742" s="179">
        <f t="shared" si="218"/>
        <v>0</v>
      </c>
      <c r="J742" s="179">
        <f t="shared" si="218"/>
        <v>0</v>
      </c>
      <c r="K742" s="179">
        <f t="shared" si="218"/>
        <v>0</v>
      </c>
      <c r="L742" s="179">
        <f t="shared" si="218"/>
        <v>0</v>
      </c>
      <c r="M742" s="179">
        <f t="shared" si="218"/>
        <v>0</v>
      </c>
      <c r="N742" s="255" t="str">
        <f t="shared" ref="N742:N749" si="219">IF(H742=0,"-",(M742/H742)^(1/5)-1)</f>
        <v>-</v>
      </c>
    </row>
    <row r="743" spans="2:14" ht="13.8">
      <c r="B743" s="48" t="str">
        <f t="shared" si="217"/>
        <v>Ethernet</v>
      </c>
      <c r="C743" s="253">
        <f t="shared" ref="C743:M743" si="220">C698+C461+C306</f>
        <v>3388.0175278135303</v>
      </c>
      <c r="D743" s="253">
        <f t="shared" si="220"/>
        <v>2782.4703988713954</v>
      </c>
      <c r="E743" s="253">
        <f t="shared" si="220"/>
        <v>0</v>
      </c>
      <c r="F743" s="253">
        <f t="shared" si="220"/>
        <v>0</v>
      </c>
      <c r="G743" s="253">
        <f t="shared" si="220"/>
        <v>0</v>
      </c>
      <c r="H743" s="253">
        <f t="shared" si="220"/>
        <v>0</v>
      </c>
      <c r="I743" s="253">
        <f t="shared" si="220"/>
        <v>0</v>
      </c>
      <c r="J743" s="253">
        <f t="shared" si="220"/>
        <v>0</v>
      </c>
      <c r="K743" s="253">
        <f t="shared" si="220"/>
        <v>0</v>
      </c>
      <c r="L743" s="81">
        <f t="shared" si="220"/>
        <v>0</v>
      </c>
      <c r="M743" s="81">
        <f t="shared" si="220"/>
        <v>0</v>
      </c>
      <c r="N743" s="256" t="str">
        <f t="shared" si="219"/>
        <v>-</v>
      </c>
    </row>
    <row r="744" spans="2:14" ht="13.8">
      <c r="B744" s="48" t="str">
        <f t="shared" si="217"/>
        <v>Fibre Channel</v>
      </c>
      <c r="C744" s="253">
        <f t="shared" ref="C744:M744" si="221">C699+C462+C307</f>
        <v>218.42222666671248</v>
      </c>
      <c r="D744" s="253">
        <f t="shared" si="221"/>
        <v>271.04595053612644</v>
      </c>
      <c r="E744" s="253">
        <f t="shared" si="221"/>
        <v>0</v>
      </c>
      <c r="F744" s="253">
        <f t="shared" si="221"/>
        <v>0</v>
      </c>
      <c r="G744" s="253">
        <f t="shared" si="221"/>
        <v>0</v>
      </c>
      <c r="H744" s="253">
        <f t="shared" si="221"/>
        <v>0</v>
      </c>
      <c r="I744" s="253">
        <f t="shared" si="221"/>
        <v>0</v>
      </c>
      <c r="J744" s="253">
        <f t="shared" si="221"/>
        <v>0</v>
      </c>
      <c r="K744" s="253">
        <f t="shared" si="221"/>
        <v>0</v>
      </c>
      <c r="L744" s="81">
        <f t="shared" si="221"/>
        <v>0</v>
      </c>
      <c r="M744" s="81">
        <f t="shared" si="221"/>
        <v>0</v>
      </c>
      <c r="N744" s="256" t="str">
        <f t="shared" si="219"/>
        <v>-</v>
      </c>
    </row>
    <row r="745" spans="2:14" ht="13.8">
      <c r="B745" s="48" t="str">
        <f t="shared" si="217"/>
        <v>Fronthaul</v>
      </c>
      <c r="C745" s="180">
        <f t="shared" ref="C745:M745" si="222">C700+C463+C308</f>
        <v>365.79070959702165</v>
      </c>
      <c r="D745" s="180">
        <f t="shared" si="222"/>
        <v>918.08542910141614</v>
      </c>
      <c r="E745" s="180">
        <f t="shared" si="222"/>
        <v>0</v>
      </c>
      <c r="F745" s="180">
        <f t="shared" si="222"/>
        <v>0</v>
      </c>
      <c r="G745" s="180">
        <f t="shared" si="222"/>
        <v>0</v>
      </c>
      <c r="H745" s="180">
        <f t="shared" si="222"/>
        <v>0</v>
      </c>
      <c r="I745" s="180">
        <f t="shared" si="222"/>
        <v>0</v>
      </c>
      <c r="J745" s="180">
        <f t="shared" si="222"/>
        <v>0</v>
      </c>
      <c r="K745" s="180">
        <f t="shared" si="222"/>
        <v>0</v>
      </c>
      <c r="L745" s="53">
        <f t="shared" si="222"/>
        <v>0</v>
      </c>
      <c r="M745" s="53">
        <f t="shared" si="222"/>
        <v>0</v>
      </c>
      <c r="N745" s="256" t="str">
        <f t="shared" si="219"/>
        <v>-</v>
      </c>
    </row>
    <row r="746" spans="2:14" ht="13.8">
      <c r="B746" s="48" t="str">
        <f t="shared" si="217"/>
        <v>Backhaul</v>
      </c>
      <c r="C746" s="180">
        <f t="shared" ref="C746:M746" si="223">C701+C464+C309</f>
        <v>82.303681142702601</v>
      </c>
      <c r="D746" s="180">
        <f t="shared" si="223"/>
        <v>144.68243122208543</v>
      </c>
      <c r="E746" s="180">
        <f t="shared" si="223"/>
        <v>0</v>
      </c>
      <c r="F746" s="180">
        <f t="shared" si="223"/>
        <v>0</v>
      </c>
      <c r="G746" s="180">
        <f t="shared" si="223"/>
        <v>0</v>
      </c>
      <c r="H746" s="180">
        <f t="shared" si="223"/>
        <v>0</v>
      </c>
      <c r="I746" s="180">
        <f t="shared" si="223"/>
        <v>0</v>
      </c>
      <c r="J746" s="180">
        <f t="shared" si="223"/>
        <v>0</v>
      </c>
      <c r="K746" s="180">
        <f t="shared" si="223"/>
        <v>0</v>
      </c>
      <c r="L746" s="53">
        <f t="shared" si="223"/>
        <v>0</v>
      </c>
      <c r="M746" s="53">
        <f t="shared" si="223"/>
        <v>0</v>
      </c>
      <c r="N746" s="256" t="str">
        <f t="shared" si="219"/>
        <v>-</v>
      </c>
    </row>
    <row r="747" spans="2:14" ht="13.8">
      <c r="B747" s="48" t="str">
        <f t="shared" si="217"/>
        <v>FTTX</v>
      </c>
      <c r="C747" s="180">
        <f t="shared" ref="C747:M747" si="224">C702+C465+C310</f>
        <v>708.65392982679441</v>
      </c>
      <c r="D747" s="180">
        <f t="shared" si="224"/>
        <v>570.57454620101282</v>
      </c>
      <c r="E747" s="180">
        <f t="shared" si="224"/>
        <v>0</v>
      </c>
      <c r="F747" s="180">
        <f t="shared" si="224"/>
        <v>0</v>
      </c>
      <c r="G747" s="180">
        <f t="shared" si="224"/>
        <v>0</v>
      </c>
      <c r="H747" s="180">
        <f t="shared" si="224"/>
        <v>0</v>
      </c>
      <c r="I747" s="180">
        <f t="shared" si="224"/>
        <v>0</v>
      </c>
      <c r="J747" s="180">
        <f t="shared" si="224"/>
        <v>0</v>
      </c>
      <c r="K747" s="180">
        <f t="shared" si="224"/>
        <v>0</v>
      </c>
      <c r="L747" s="53">
        <f t="shared" si="224"/>
        <v>0</v>
      </c>
      <c r="M747" s="53">
        <f t="shared" si="224"/>
        <v>0</v>
      </c>
      <c r="N747" s="256" t="str">
        <f t="shared" si="219"/>
        <v>-</v>
      </c>
    </row>
    <row r="748" spans="2:14" ht="13.8">
      <c r="B748" s="48" t="str">
        <f t="shared" si="217"/>
        <v>AOC-LPO-CPO</v>
      </c>
      <c r="C748" s="253">
        <f t="shared" ref="C748:M748" si="225">C703+C466+C311</f>
        <v>295.26405952831408</v>
      </c>
      <c r="D748" s="253">
        <f t="shared" si="225"/>
        <v>449.60073717385131</v>
      </c>
      <c r="E748" s="253">
        <f t="shared" si="225"/>
        <v>0</v>
      </c>
      <c r="F748" s="253">
        <f t="shared" si="225"/>
        <v>0</v>
      </c>
      <c r="G748" s="253">
        <f t="shared" si="225"/>
        <v>0</v>
      </c>
      <c r="H748" s="253">
        <f t="shared" si="225"/>
        <v>0</v>
      </c>
      <c r="I748" s="253">
        <f t="shared" si="225"/>
        <v>0</v>
      </c>
      <c r="J748" s="253">
        <f t="shared" si="225"/>
        <v>0</v>
      </c>
      <c r="K748" s="253">
        <f t="shared" si="225"/>
        <v>0</v>
      </c>
      <c r="L748" s="81">
        <f t="shared" si="225"/>
        <v>0</v>
      </c>
      <c r="M748" s="81">
        <f t="shared" si="225"/>
        <v>0</v>
      </c>
      <c r="N748" s="256" t="str">
        <f t="shared" si="219"/>
        <v>-</v>
      </c>
    </row>
    <row r="749" spans="2:14" ht="13.8">
      <c r="B749" s="58" t="s">
        <v>18</v>
      </c>
      <c r="C749" s="51">
        <f t="shared" ref="C749:I749" si="226">SUM(C742:C748)</f>
        <v>8815.7802298478018</v>
      </c>
      <c r="D749" s="51">
        <f t="shared" si="226"/>
        <v>8877.3542493691712</v>
      </c>
      <c r="E749" s="51">
        <f t="shared" si="226"/>
        <v>0</v>
      </c>
      <c r="F749" s="51">
        <f t="shared" si="226"/>
        <v>0</v>
      </c>
      <c r="G749" s="51">
        <f t="shared" si="226"/>
        <v>0</v>
      </c>
      <c r="H749" s="51">
        <f t="shared" si="226"/>
        <v>0</v>
      </c>
      <c r="I749" s="51">
        <f t="shared" si="226"/>
        <v>0</v>
      </c>
      <c r="J749" s="51">
        <f t="shared" ref="J749:M749" si="227">SUM(J742:J748)</f>
        <v>0</v>
      </c>
      <c r="K749" s="51">
        <f t="shared" si="227"/>
        <v>0</v>
      </c>
      <c r="L749" s="51">
        <f t="shared" si="227"/>
        <v>0</v>
      </c>
      <c r="M749" s="51">
        <f t="shared" si="227"/>
        <v>0</v>
      </c>
      <c r="N749" s="258" t="str">
        <f t="shared" si="219"/>
        <v>-</v>
      </c>
    </row>
    <row r="777" spans="2:14">
      <c r="B777" t="s">
        <v>137</v>
      </c>
    </row>
    <row r="778" spans="2:14" ht="13.8">
      <c r="B778" s="178" t="s">
        <v>21</v>
      </c>
      <c r="C778" s="6">
        <v>2018</v>
      </c>
      <c r="D778" s="6">
        <v>2019</v>
      </c>
      <c r="E778" s="6">
        <v>2020</v>
      </c>
      <c r="F778" s="6">
        <v>2021</v>
      </c>
      <c r="G778" s="6">
        <v>2022</v>
      </c>
      <c r="H778" s="6">
        <v>2023</v>
      </c>
      <c r="I778" s="6">
        <v>2024</v>
      </c>
      <c r="J778" s="6">
        <v>2025</v>
      </c>
      <c r="K778" s="6">
        <v>2026</v>
      </c>
      <c r="L778" s="6">
        <v>2027</v>
      </c>
      <c r="M778" s="6">
        <v>2028</v>
      </c>
      <c r="N778" s="254" t="s">
        <v>184</v>
      </c>
    </row>
    <row r="779" spans="2:14" ht="13.8">
      <c r="B779" s="260" t="s">
        <v>211</v>
      </c>
      <c r="C779" s="261">
        <f>SUM('AOC-LPO-CPO'!C65:C74)</f>
        <v>0</v>
      </c>
      <c r="D779" s="261">
        <f>SUM('AOC-LPO-CPO'!D65:D74)</f>
        <v>0</v>
      </c>
      <c r="E779" s="261"/>
      <c r="F779" s="261"/>
      <c r="G779" s="261"/>
      <c r="H779" s="261"/>
      <c r="I779" s="261"/>
      <c r="J779" s="261"/>
      <c r="K779" s="261"/>
      <c r="L779" s="261"/>
      <c r="M779" s="261"/>
      <c r="N779" s="255" t="str">
        <f>IF(H779=0,"-",(M779/H779)^(1/5)-1)</f>
        <v>-</v>
      </c>
    </row>
    <row r="780" spans="2:14" ht="13.8">
      <c r="B780" s="260" t="s">
        <v>138</v>
      </c>
      <c r="C780" s="261">
        <f>SUM(Ethernet!C70:C80)+SUM('AOC-LPO-CPO'!C26:C27)</f>
        <v>0</v>
      </c>
      <c r="D780" s="261">
        <f>SUM(Ethernet!D70:D80)+SUM('AOC-LPO-CPO'!D26:D27)</f>
        <v>0</v>
      </c>
      <c r="E780" s="261"/>
      <c r="F780" s="261"/>
      <c r="G780" s="261"/>
      <c r="H780" s="261"/>
      <c r="I780" s="261"/>
      <c r="J780" s="261"/>
      <c r="K780" s="261"/>
      <c r="L780" s="261"/>
      <c r="M780" s="261"/>
      <c r="N780" s="258" t="str">
        <f>IF(H780=0,"-",(M780/H780)^(1/5)-1)</f>
        <v>-</v>
      </c>
    </row>
    <row r="781" spans="2:14">
      <c r="B781" t="s">
        <v>212</v>
      </c>
      <c r="G781" s="23"/>
      <c r="H781" s="23"/>
      <c r="I781" s="23"/>
      <c r="J781" s="23"/>
      <c r="K781" s="23"/>
      <c r="L781" s="23"/>
      <c r="M781" s="23"/>
    </row>
    <row r="783" spans="2:14">
      <c r="B783" t="s">
        <v>139</v>
      </c>
    </row>
    <row r="784" spans="2:14" ht="13.8">
      <c r="B784" s="178" t="s">
        <v>21</v>
      </c>
      <c r="C784" s="6">
        <v>2018</v>
      </c>
      <c r="D784" s="6">
        <v>2019</v>
      </c>
      <c r="E784" s="6">
        <v>2020</v>
      </c>
      <c r="F784" s="6">
        <v>2021</v>
      </c>
      <c r="G784" s="6">
        <v>2022</v>
      </c>
      <c r="H784" s="6">
        <v>2023</v>
      </c>
      <c r="I784" s="6">
        <v>2024</v>
      </c>
      <c r="J784" s="6">
        <v>2025</v>
      </c>
      <c r="K784" s="6">
        <v>2026</v>
      </c>
      <c r="L784" s="6">
        <v>2027</v>
      </c>
      <c r="M784" s="6">
        <v>2028</v>
      </c>
    </row>
    <row r="785" spans="2:13" ht="13.8">
      <c r="B785" s="260" t="s">
        <v>141</v>
      </c>
      <c r="C785" s="261"/>
      <c r="D785" s="261"/>
      <c r="E785" s="261"/>
      <c r="F785" s="261"/>
      <c r="G785" s="261">
        <f>G779-G786</f>
        <v>0</v>
      </c>
      <c r="H785" s="261">
        <f t="shared" ref="H785:M785" si="228">H779-H786</f>
        <v>0</v>
      </c>
      <c r="I785" s="261">
        <f t="shared" si="228"/>
        <v>0</v>
      </c>
      <c r="J785" s="261">
        <f t="shared" si="228"/>
        <v>0</v>
      </c>
      <c r="K785" s="261">
        <f t="shared" si="228"/>
        <v>0</v>
      </c>
      <c r="L785" s="261">
        <f t="shared" si="228"/>
        <v>0</v>
      </c>
      <c r="M785" s="261">
        <f t="shared" si="228"/>
        <v>0</v>
      </c>
    </row>
    <row r="786" spans="2:13" ht="13.8">
      <c r="B786" s="260" t="s">
        <v>142</v>
      </c>
      <c r="C786" s="261"/>
      <c r="D786" s="261"/>
      <c r="E786" s="261"/>
      <c r="F786" s="261"/>
      <c r="G786" s="261">
        <f>G779*G787</f>
        <v>0</v>
      </c>
      <c r="H786" s="261">
        <f t="shared" ref="H786:M786" si="229">H779*H787</f>
        <v>0</v>
      </c>
      <c r="I786" s="261">
        <f t="shared" si="229"/>
        <v>0</v>
      </c>
      <c r="J786" s="261">
        <f t="shared" si="229"/>
        <v>0</v>
      </c>
      <c r="K786" s="261">
        <f t="shared" si="229"/>
        <v>0</v>
      </c>
      <c r="L786" s="261">
        <f t="shared" si="229"/>
        <v>0</v>
      </c>
      <c r="M786" s="261">
        <f t="shared" si="229"/>
        <v>0</v>
      </c>
    </row>
    <row r="787" spans="2:13">
      <c r="B787" t="s">
        <v>140</v>
      </c>
      <c r="G787" s="23">
        <v>0.95</v>
      </c>
      <c r="H787" s="23">
        <f>G787-0.05</f>
        <v>0.89999999999999991</v>
      </c>
      <c r="I787" s="23">
        <f t="shared" ref="I787:M787" si="230">H787-0.05</f>
        <v>0.84999999999999987</v>
      </c>
      <c r="J787" s="23">
        <f t="shared" si="230"/>
        <v>0.79999999999999982</v>
      </c>
      <c r="K787" s="23">
        <f t="shared" si="230"/>
        <v>0.74999999999999978</v>
      </c>
      <c r="L787" s="23">
        <f t="shared" si="230"/>
        <v>0.69999999999999973</v>
      </c>
      <c r="M787" s="23">
        <f t="shared" si="230"/>
        <v>0.64999999999999969</v>
      </c>
    </row>
    <row r="789" spans="2:13">
      <c r="B789" t="s">
        <v>201</v>
      </c>
    </row>
    <row r="790" spans="2:13" ht="13.8">
      <c r="B790" s="178" t="s">
        <v>21</v>
      </c>
      <c r="C790" s="6">
        <v>2018</v>
      </c>
      <c r="D790" s="6">
        <v>2019</v>
      </c>
      <c r="E790" s="6">
        <v>2020</v>
      </c>
      <c r="F790" s="6">
        <v>2021</v>
      </c>
      <c r="G790" s="6">
        <v>2022</v>
      </c>
      <c r="H790" s="6">
        <v>2023</v>
      </c>
      <c r="I790" s="6">
        <v>2024</v>
      </c>
      <c r="J790" s="6">
        <v>2025</v>
      </c>
      <c r="K790" s="6">
        <v>2026</v>
      </c>
      <c r="L790" s="6">
        <v>2027</v>
      </c>
      <c r="M790" s="6">
        <v>2028</v>
      </c>
    </row>
    <row r="791" spans="2:13" ht="13.8">
      <c r="B791" s="260" t="s">
        <v>202</v>
      </c>
      <c r="C791" s="261"/>
      <c r="D791" s="261"/>
      <c r="E791" s="261"/>
      <c r="F791" s="261"/>
      <c r="G791" s="261"/>
      <c r="H791" s="261"/>
      <c r="I791" s="261"/>
      <c r="J791" s="261"/>
      <c r="K791" s="261"/>
      <c r="L791" s="261"/>
      <c r="M791" s="261"/>
    </row>
    <row r="792" spans="2:13" ht="13.8">
      <c r="B792" s="260" t="s">
        <v>118</v>
      </c>
      <c r="C792" s="261"/>
      <c r="D792" s="261"/>
      <c r="E792" s="261"/>
      <c r="F792" s="261"/>
      <c r="G792" s="261"/>
      <c r="H792" s="261"/>
      <c r="I792" s="261"/>
      <c r="J792" s="261"/>
      <c r="K792" s="261"/>
      <c r="L792" s="261"/>
      <c r="M792" s="261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CCFFCC"/>
  </sheetPr>
  <dimension ref="A1:AB482"/>
  <sheetViews>
    <sheetView zoomScale="70" zoomScaleNormal="70" zoomScalePageLayoutView="70" workbookViewId="0"/>
  </sheetViews>
  <sheetFormatPr defaultColWidth="8.77734375" defaultRowHeight="13.2"/>
  <cols>
    <col min="1" max="1" width="4.5546875" customWidth="1"/>
    <col min="2" max="2" width="31.33203125" customWidth="1"/>
    <col min="3" max="13" width="9.33203125" customWidth="1"/>
    <col min="14" max="14" width="8.21875" customWidth="1"/>
    <col min="15" max="15" width="13.6640625" customWidth="1"/>
    <col min="16" max="16" width="39.21875" customWidth="1"/>
    <col min="17" max="27" width="9" customWidth="1"/>
  </cols>
  <sheetData>
    <row r="1" spans="1:14" s="1" customFormat="1" ht="12" customHeight="1">
      <c r="A1"/>
      <c r="B1"/>
      <c r="C1" s="77"/>
      <c r="D1"/>
      <c r="F1"/>
      <c r="G1"/>
      <c r="H1"/>
      <c r="I1"/>
      <c r="J1"/>
      <c r="K1"/>
      <c r="L1"/>
      <c r="M1"/>
      <c r="N1"/>
    </row>
    <row r="2" spans="1:14" ht="21" customHeight="1">
      <c r="B2" s="78" t="str">
        <f>Introduction!B2</f>
        <v>LightCounting Integrated Optics Forecast</v>
      </c>
      <c r="C2" s="78" t="s">
        <v>52</v>
      </c>
    </row>
    <row r="3" spans="1:14" ht="13.5" customHeight="1">
      <c r="B3" s="170" t="str">
        <f>Introduction!B3</f>
        <v>Sample template for report Published 30 May 2023</v>
      </c>
    </row>
    <row r="4" spans="1:14" ht="13.5" customHeight="1"/>
    <row r="5" spans="1:14" ht="20.25" customHeight="1">
      <c r="B5" s="3" t="s">
        <v>53</v>
      </c>
      <c r="C5" s="4" t="s">
        <v>54</v>
      </c>
      <c r="D5" s="1"/>
      <c r="F5" s="157"/>
      <c r="H5" s="1"/>
      <c r="I5" s="1"/>
      <c r="J5" s="1"/>
      <c r="K5" s="1"/>
      <c r="L5" s="1"/>
      <c r="M5" s="1"/>
      <c r="N5" s="1"/>
    </row>
    <row r="6" spans="1:14" ht="13.5" customHeight="1">
      <c r="B6" s="79" t="s">
        <v>55</v>
      </c>
      <c r="C6" s="6">
        <v>2018</v>
      </c>
      <c r="D6" s="6">
        <v>2019</v>
      </c>
      <c r="E6" s="6">
        <v>2020</v>
      </c>
      <c r="F6" s="6">
        <v>2021</v>
      </c>
      <c r="G6" s="6">
        <v>2022</v>
      </c>
      <c r="H6" s="6">
        <v>2023</v>
      </c>
      <c r="I6" s="6">
        <v>2024</v>
      </c>
      <c r="J6" s="6">
        <v>2025</v>
      </c>
      <c r="K6" s="6">
        <v>2026</v>
      </c>
      <c r="L6" s="6">
        <v>2027</v>
      </c>
      <c r="M6" s="6">
        <v>2028</v>
      </c>
      <c r="N6" s="1"/>
    </row>
    <row r="7" spans="1:14" ht="13.5" customHeight="1">
      <c r="B7" s="138" t="s">
        <v>214</v>
      </c>
      <c r="C7" s="365">
        <v>47239</v>
      </c>
      <c r="D7" s="140">
        <v>31915</v>
      </c>
      <c r="E7" s="140"/>
      <c r="F7" s="140"/>
      <c r="G7" s="140"/>
      <c r="H7" s="140"/>
      <c r="I7" s="140"/>
      <c r="J7" s="140"/>
      <c r="K7" s="140"/>
      <c r="L7" s="140"/>
      <c r="M7" s="140"/>
      <c r="N7" s="206"/>
    </row>
    <row r="8" spans="1:14" ht="13.5" customHeight="1">
      <c r="B8" s="139" t="s">
        <v>215</v>
      </c>
      <c r="C8" s="91">
        <v>35161</v>
      </c>
      <c r="D8" s="366">
        <v>26517</v>
      </c>
      <c r="E8" s="366"/>
      <c r="F8" s="366"/>
      <c r="G8" s="366"/>
      <c r="H8" s="366"/>
      <c r="I8" s="366"/>
      <c r="J8" s="366"/>
      <c r="K8" s="366"/>
      <c r="L8" s="366"/>
      <c r="M8" s="366"/>
      <c r="N8" s="206"/>
    </row>
    <row r="9" spans="1:14" ht="13.5" customHeight="1">
      <c r="B9" s="139" t="s">
        <v>216</v>
      </c>
      <c r="C9" s="91">
        <v>33205</v>
      </c>
      <c r="D9" s="366">
        <v>27566</v>
      </c>
      <c r="E9" s="366"/>
      <c r="F9" s="366"/>
      <c r="G9" s="366"/>
      <c r="H9" s="366"/>
      <c r="I9" s="366"/>
      <c r="J9" s="366"/>
      <c r="K9" s="366"/>
      <c r="L9" s="366"/>
      <c r="M9" s="366"/>
      <c r="N9" s="206"/>
    </row>
    <row r="10" spans="1:14" ht="13.5" customHeight="1">
      <c r="B10" s="139" t="s">
        <v>188</v>
      </c>
      <c r="C10" s="91">
        <v>37740</v>
      </c>
      <c r="D10" s="366">
        <v>29125</v>
      </c>
      <c r="E10" s="366"/>
      <c r="F10" s="366"/>
      <c r="G10" s="366"/>
      <c r="H10" s="366"/>
      <c r="I10" s="366"/>
      <c r="J10" s="366"/>
      <c r="K10" s="366"/>
      <c r="L10" s="366"/>
      <c r="M10" s="366"/>
      <c r="N10" s="206"/>
    </row>
    <row r="11" spans="1:14" ht="13.5" customHeight="1">
      <c r="B11" s="139" t="s">
        <v>217</v>
      </c>
      <c r="C11" s="91">
        <v>172912</v>
      </c>
      <c r="D11" s="366">
        <v>261808</v>
      </c>
      <c r="E11" s="366"/>
      <c r="F11" s="366"/>
      <c r="G11" s="366"/>
      <c r="H11" s="366"/>
      <c r="I11" s="366"/>
      <c r="J11" s="366"/>
      <c r="K11" s="366"/>
      <c r="L11" s="366"/>
      <c r="M11" s="366"/>
      <c r="N11" s="206"/>
    </row>
    <row r="12" spans="1:14" ht="13.5" customHeight="1">
      <c r="B12" s="139" t="s">
        <v>218</v>
      </c>
      <c r="C12" s="91">
        <v>38304</v>
      </c>
      <c r="D12" s="366">
        <v>33359</v>
      </c>
      <c r="E12" s="366"/>
      <c r="F12" s="366"/>
      <c r="G12" s="366"/>
      <c r="H12" s="366"/>
      <c r="I12" s="366"/>
      <c r="J12" s="366"/>
      <c r="K12" s="366"/>
      <c r="L12" s="366"/>
      <c r="M12" s="366"/>
      <c r="N12" s="206"/>
    </row>
    <row r="13" spans="1:14" ht="13.5" customHeight="1">
      <c r="B13" s="139" t="s">
        <v>219</v>
      </c>
      <c r="C13" s="91">
        <v>43947</v>
      </c>
      <c r="D13" s="366">
        <v>51133</v>
      </c>
      <c r="E13" s="366"/>
      <c r="F13" s="366"/>
      <c r="G13" s="366"/>
      <c r="H13" s="366"/>
      <c r="I13" s="366"/>
      <c r="J13" s="366"/>
      <c r="K13" s="366"/>
      <c r="L13" s="366"/>
      <c r="M13" s="366"/>
      <c r="N13" s="206"/>
    </row>
    <row r="14" spans="1:14" ht="13.8">
      <c r="B14" s="139" t="s">
        <v>220</v>
      </c>
      <c r="C14" s="91">
        <v>84695</v>
      </c>
      <c r="D14" s="366">
        <v>173717</v>
      </c>
      <c r="E14" s="366"/>
      <c r="F14" s="366"/>
      <c r="G14" s="366"/>
      <c r="H14" s="366"/>
      <c r="I14" s="366"/>
      <c r="J14" s="366"/>
      <c r="K14" s="366"/>
      <c r="L14" s="366"/>
      <c r="M14" s="366"/>
      <c r="N14" s="206"/>
    </row>
    <row r="15" spans="1:14" ht="13.8">
      <c r="B15" s="139" t="s">
        <v>221</v>
      </c>
      <c r="C15" s="91">
        <v>186074</v>
      </c>
      <c r="D15" s="366">
        <v>148245</v>
      </c>
      <c r="E15" s="366"/>
      <c r="F15" s="366"/>
      <c r="G15" s="366"/>
      <c r="H15" s="366"/>
      <c r="I15" s="366"/>
      <c r="J15" s="366"/>
      <c r="K15" s="366"/>
      <c r="L15" s="366"/>
      <c r="M15" s="366"/>
      <c r="N15" s="206"/>
    </row>
    <row r="16" spans="1:14" ht="15.75" customHeight="1">
      <c r="B16" s="193" t="s">
        <v>222</v>
      </c>
      <c r="C16" s="103">
        <v>105420</v>
      </c>
      <c r="D16" s="12">
        <v>156390</v>
      </c>
      <c r="E16" s="12"/>
      <c r="F16" s="12"/>
      <c r="G16" s="12"/>
      <c r="H16" s="12"/>
      <c r="I16" s="12"/>
      <c r="J16" s="12"/>
      <c r="K16" s="12"/>
      <c r="L16" s="12"/>
      <c r="M16" s="12"/>
      <c r="N16" s="206"/>
    </row>
    <row r="17" spans="2:14" ht="14.25" customHeight="1">
      <c r="B17" s="139" t="s">
        <v>223</v>
      </c>
      <c r="C17" s="91">
        <v>271842</v>
      </c>
      <c r="D17" s="366">
        <v>220820.2</v>
      </c>
      <c r="E17" s="366"/>
      <c r="F17" s="366"/>
      <c r="G17" s="366"/>
      <c r="H17" s="366"/>
      <c r="I17" s="366"/>
      <c r="J17" s="366"/>
      <c r="K17" s="366"/>
      <c r="L17" s="366"/>
      <c r="M17" s="366"/>
      <c r="N17" s="206"/>
    </row>
    <row r="18" spans="2:14" ht="13.8">
      <c r="B18" s="139" t="s">
        <v>224</v>
      </c>
      <c r="C18" s="91">
        <v>27000</v>
      </c>
      <c r="D18" s="366">
        <v>38000</v>
      </c>
      <c r="E18" s="366"/>
      <c r="F18" s="366"/>
      <c r="G18" s="366"/>
      <c r="H18" s="366"/>
      <c r="I18" s="366"/>
      <c r="J18" s="366"/>
      <c r="K18" s="366"/>
      <c r="L18" s="366"/>
      <c r="M18" s="366"/>
      <c r="N18" s="206"/>
    </row>
    <row r="19" spans="2:14" ht="12.75" customHeight="1">
      <c r="B19" s="139" t="s">
        <v>225</v>
      </c>
      <c r="C19" s="91">
        <v>39955</v>
      </c>
      <c r="D19" s="366">
        <v>77155.600000000006</v>
      </c>
      <c r="E19" s="366"/>
      <c r="F19" s="366"/>
      <c r="G19" s="366"/>
      <c r="H19" s="366"/>
      <c r="I19" s="366"/>
      <c r="J19" s="366"/>
      <c r="K19" s="366"/>
      <c r="L19" s="366"/>
      <c r="M19" s="366"/>
      <c r="N19" s="206"/>
    </row>
    <row r="20" spans="2:14" ht="13.8">
      <c r="B20" s="139" t="s">
        <v>226</v>
      </c>
      <c r="C20" s="91">
        <v>0</v>
      </c>
      <c r="D20" s="366">
        <v>0</v>
      </c>
      <c r="E20" s="366"/>
      <c r="F20" s="366"/>
      <c r="G20" s="366"/>
      <c r="H20" s="366"/>
      <c r="I20" s="366"/>
      <c r="J20" s="366"/>
      <c r="K20" s="366"/>
      <c r="L20" s="366"/>
      <c r="M20" s="366"/>
      <c r="N20" s="206"/>
    </row>
    <row r="21" spans="2:14" ht="13.8">
      <c r="B21" s="139" t="s">
        <v>227</v>
      </c>
      <c r="C21" s="91">
        <v>18203</v>
      </c>
      <c r="D21" s="366">
        <v>9024.2000000000007</v>
      </c>
      <c r="E21" s="366"/>
      <c r="F21" s="366"/>
      <c r="G21" s="366"/>
      <c r="H21" s="366"/>
      <c r="I21" s="366"/>
      <c r="J21" s="366"/>
      <c r="K21" s="366"/>
      <c r="L21" s="366"/>
      <c r="M21" s="366"/>
      <c r="N21" s="206"/>
    </row>
    <row r="22" spans="2:14" ht="13.8">
      <c r="B22" s="139" t="s">
        <v>228</v>
      </c>
      <c r="C22" s="91">
        <v>73052</v>
      </c>
      <c r="D22" s="366">
        <v>95170.2</v>
      </c>
      <c r="E22" s="366"/>
      <c r="F22" s="366"/>
      <c r="G22" s="366"/>
      <c r="H22" s="366"/>
      <c r="I22" s="366"/>
      <c r="J22" s="366"/>
      <c r="K22" s="366"/>
      <c r="L22" s="366"/>
      <c r="M22" s="366"/>
      <c r="N22" s="206"/>
    </row>
    <row r="23" spans="2:14" ht="13.8">
      <c r="B23" s="139" t="s">
        <v>229</v>
      </c>
      <c r="C23" s="91">
        <v>30745</v>
      </c>
      <c r="D23" s="366">
        <v>85733</v>
      </c>
      <c r="E23" s="366"/>
      <c r="F23" s="366"/>
      <c r="G23" s="366"/>
      <c r="H23" s="366"/>
      <c r="I23" s="366"/>
      <c r="J23" s="366"/>
      <c r="K23" s="366"/>
      <c r="L23" s="366"/>
      <c r="M23" s="366"/>
      <c r="N23" s="206"/>
    </row>
    <row r="24" spans="2:14" ht="13.8">
      <c r="B24" s="139" t="s">
        <v>230</v>
      </c>
      <c r="C24" s="91">
        <v>18203</v>
      </c>
      <c r="D24" s="366">
        <v>36096.800000000003</v>
      </c>
      <c r="E24" s="366"/>
      <c r="F24" s="366"/>
      <c r="G24" s="366"/>
      <c r="H24" s="366"/>
      <c r="I24" s="366"/>
      <c r="J24" s="366"/>
      <c r="K24" s="366"/>
      <c r="L24" s="366"/>
      <c r="M24" s="366"/>
      <c r="N24" s="206"/>
    </row>
    <row r="25" spans="2:14" ht="13.8">
      <c r="B25" s="139" t="s">
        <v>231</v>
      </c>
      <c r="C25" s="91">
        <v>17500</v>
      </c>
      <c r="D25" s="366">
        <v>38700</v>
      </c>
      <c r="E25" s="366"/>
      <c r="F25" s="366"/>
      <c r="G25" s="366"/>
      <c r="H25" s="366"/>
      <c r="I25" s="366"/>
      <c r="J25" s="366"/>
      <c r="K25" s="366"/>
      <c r="L25" s="366"/>
      <c r="M25" s="366"/>
      <c r="N25" s="206"/>
    </row>
    <row r="26" spans="2:14" ht="13.8">
      <c r="B26" s="139" t="s">
        <v>232</v>
      </c>
      <c r="C26" s="91">
        <v>0</v>
      </c>
      <c r="D26" s="366">
        <v>200</v>
      </c>
      <c r="E26" s="366"/>
      <c r="F26" s="366"/>
      <c r="G26" s="366"/>
      <c r="H26" s="366"/>
      <c r="I26" s="366"/>
      <c r="J26" s="366"/>
      <c r="K26" s="366"/>
      <c r="L26" s="366"/>
      <c r="M26" s="366"/>
      <c r="N26" s="206"/>
    </row>
    <row r="27" spans="2:14" ht="13.8">
      <c r="B27" s="139" t="s">
        <v>233</v>
      </c>
      <c r="C27" s="91">
        <v>0</v>
      </c>
      <c r="D27" s="366">
        <v>100</v>
      </c>
      <c r="E27" s="366"/>
      <c r="F27" s="366"/>
      <c r="G27" s="366"/>
      <c r="H27" s="366"/>
      <c r="I27" s="366"/>
      <c r="J27" s="366"/>
      <c r="K27" s="366"/>
      <c r="L27" s="366"/>
      <c r="M27" s="366"/>
      <c r="N27" s="206"/>
    </row>
    <row r="28" spans="2:14" ht="13.8">
      <c r="B28" s="139" t="s">
        <v>144</v>
      </c>
      <c r="C28" s="91">
        <v>0</v>
      </c>
      <c r="D28" s="366">
        <v>0</v>
      </c>
      <c r="E28" s="366"/>
      <c r="F28" s="366"/>
      <c r="G28" s="366"/>
      <c r="H28" s="366"/>
      <c r="I28" s="366"/>
      <c r="J28" s="366"/>
      <c r="K28" s="366"/>
      <c r="L28" s="366"/>
      <c r="M28" s="366"/>
      <c r="N28" s="206"/>
    </row>
    <row r="29" spans="2:14" ht="13.8">
      <c r="B29" s="139" t="s">
        <v>234</v>
      </c>
      <c r="C29" s="350">
        <v>0</v>
      </c>
      <c r="D29" s="197">
        <v>82</v>
      </c>
      <c r="E29" s="197"/>
      <c r="F29" s="197"/>
      <c r="G29" s="197"/>
      <c r="H29" s="197"/>
      <c r="I29" s="197"/>
      <c r="J29" s="197"/>
      <c r="K29" s="197"/>
      <c r="L29" s="197"/>
      <c r="M29" s="197"/>
      <c r="N29" s="206"/>
    </row>
    <row r="30" spans="2:14" ht="13.8">
      <c r="B30" s="139" t="s">
        <v>235</v>
      </c>
      <c r="C30" s="350">
        <v>0</v>
      </c>
      <c r="D30" s="197">
        <v>0</v>
      </c>
      <c r="E30" s="197"/>
      <c r="F30" s="197"/>
      <c r="G30" s="197"/>
      <c r="H30" s="197"/>
      <c r="I30" s="197"/>
      <c r="J30" s="197"/>
      <c r="K30" s="197"/>
      <c r="L30" s="197"/>
      <c r="M30" s="197"/>
      <c r="N30" s="206"/>
    </row>
    <row r="31" spans="2:14" ht="13.8">
      <c r="B31" s="139" t="s">
        <v>236</v>
      </c>
      <c r="C31" s="350">
        <v>0</v>
      </c>
      <c r="D31" s="197">
        <v>0</v>
      </c>
      <c r="E31" s="197"/>
      <c r="F31" s="197"/>
      <c r="G31" s="197"/>
      <c r="H31" s="197"/>
      <c r="I31" s="197"/>
      <c r="J31" s="197"/>
      <c r="K31" s="197"/>
      <c r="L31" s="197"/>
      <c r="M31" s="197"/>
      <c r="N31" s="206"/>
    </row>
    <row r="32" spans="2:14" ht="13.8">
      <c r="B32" s="139" t="s">
        <v>237</v>
      </c>
      <c r="C32" s="350">
        <v>0</v>
      </c>
      <c r="D32" s="197">
        <v>0</v>
      </c>
      <c r="E32" s="197"/>
      <c r="F32" s="197"/>
      <c r="G32" s="197"/>
      <c r="H32" s="197"/>
      <c r="I32" s="197"/>
      <c r="J32" s="197"/>
      <c r="K32" s="197"/>
      <c r="L32" s="197"/>
      <c r="M32" s="197"/>
      <c r="N32" s="206"/>
    </row>
    <row r="33" spans="2:27" ht="13.8">
      <c r="B33" s="139" t="s">
        <v>238</v>
      </c>
      <c r="C33" s="350">
        <v>0</v>
      </c>
      <c r="D33" s="197">
        <v>0</v>
      </c>
      <c r="E33" s="197"/>
      <c r="F33" s="197"/>
      <c r="G33" s="197"/>
      <c r="H33" s="197"/>
      <c r="I33" s="197"/>
      <c r="J33" s="197"/>
      <c r="K33" s="197"/>
      <c r="L33" s="197"/>
      <c r="M33" s="197"/>
      <c r="N33" s="206"/>
    </row>
    <row r="34" spans="2:27" ht="13.8">
      <c r="B34" s="58" t="s">
        <v>18</v>
      </c>
      <c r="C34" s="367">
        <f>SUM(C7:C33)</f>
        <v>1281197</v>
      </c>
      <c r="D34" s="87">
        <f t="shared" ref="D34" si="0">SUM(D7:D33)</f>
        <v>1540857</v>
      </c>
      <c r="E34" s="87"/>
      <c r="F34" s="87"/>
      <c r="G34" s="87"/>
      <c r="H34" s="87"/>
      <c r="I34" s="87"/>
      <c r="J34" s="87"/>
      <c r="K34" s="87"/>
      <c r="L34" s="87"/>
      <c r="M34" s="87"/>
      <c r="P34" s="47"/>
      <c r="Q34" s="14"/>
      <c r="R34" s="14"/>
      <c r="S34" s="14"/>
      <c r="T34" s="14"/>
      <c r="U34" s="14"/>
      <c r="V34" s="14"/>
      <c r="W34" s="14"/>
    </row>
    <row r="35" spans="2:27" ht="18">
      <c r="B35" s="174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P35" s="9"/>
      <c r="T35" s="10"/>
    </row>
    <row r="36" spans="2:27">
      <c r="B36" s="47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P36" s="13"/>
    </row>
    <row r="37" spans="2:27">
      <c r="B37" s="47"/>
      <c r="C37" s="15"/>
      <c r="D37" s="137"/>
      <c r="E37" s="15"/>
      <c r="F37" s="15"/>
      <c r="G37" s="15"/>
      <c r="H37" s="15"/>
      <c r="I37" s="15"/>
      <c r="J37" s="15"/>
      <c r="K37" s="15"/>
      <c r="L37" s="15"/>
      <c r="M37" s="15"/>
      <c r="P37" s="13"/>
    </row>
    <row r="38" spans="2:27" ht="21">
      <c r="B38" s="3" t="str">
        <f>Summary!B31</f>
        <v>Silicon Photonics</v>
      </c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P38" s="3" t="str">
        <f t="shared" ref="P38:P66" si="1">B38</f>
        <v>Silicon Photonics</v>
      </c>
      <c r="Q38" s="1"/>
      <c r="R38" s="1"/>
      <c r="S38" s="1"/>
      <c r="T38" s="1"/>
      <c r="U38" s="1"/>
      <c r="V38" s="1"/>
      <c r="W38" s="1"/>
    </row>
    <row r="39" spans="2:27" ht="13.8">
      <c r="B39" s="56" t="s">
        <v>55</v>
      </c>
      <c r="C39" s="6">
        <f t="shared" ref="C39:M39" si="2">C$6</f>
        <v>2018</v>
      </c>
      <c r="D39" s="6">
        <f t="shared" si="2"/>
        <v>2019</v>
      </c>
      <c r="E39" s="6">
        <f t="shared" si="2"/>
        <v>2020</v>
      </c>
      <c r="F39" s="6">
        <f t="shared" si="2"/>
        <v>2021</v>
      </c>
      <c r="G39" s="6">
        <f t="shared" si="2"/>
        <v>2022</v>
      </c>
      <c r="H39" s="6">
        <f t="shared" si="2"/>
        <v>2023</v>
      </c>
      <c r="I39" s="6">
        <f t="shared" si="2"/>
        <v>2024</v>
      </c>
      <c r="J39" s="6">
        <f t="shared" si="2"/>
        <v>2025</v>
      </c>
      <c r="K39" s="6">
        <f t="shared" si="2"/>
        <v>2026</v>
      </c>
      <c r="L39" s="6">
        <f t="shared" si="2"/>
        <v>2027</v>
      </c>
      <c r="M39" s="6">
        <f t="shared" si="2"/>
        <v>2028</v>
      </c>
      <c r="N39" s="1"/>
      <c r="P39" s="17" t="str">
        <f t="shared" si="1"/>
        <v>Product category</v>
      </c>
      <c r="Q39" s="6">
        <f t="shared" ref="Q39:AA39" si="3">C39</f>
        <v>2018</v>
      </c>
      <c r="R39" s="6">
        <f t="shared" si="3"/>
        <v>2019</v>
      </c>
      <c r="S39" s="6">
        <f t="shared" si="3"/>
        <v>2020</v>
      </c>
      <c r="T39" s="6">
        <f t="shared" si="3"/>
        <v>2021</v>
      </c>
      <c r="U39" s="6">
        <f t="shared" si="3"/>
        <v>2022</v>
      </c>
      <c r="V39" s="6">
        <f t="shared" si="3"/>
        <v>2023</v>
      </c>
      <c r="W39" s="6">
        <f t="shared" si="3"/>
        <v>2024</v>
      </c>
      <c r="X39" s="6">
        <f t="shared" si="3"/>
        <v>2025</v>
      </c>
      <c r="Y39" s="6">
        <f t="shared" si="3"/>
        <v>2026</v>
      </c>
      <c r="Z39" s="6">
        <f t="shared" si="3"/>
        <v>2027</v>
      </c>
      <c r="AA39" s="6">
        <f t="shared" si="3"/>
        <v>2028</v>
      </c>
    </row>
    <row r="40" spans="2:27" ht="13.8">
      <c r="B40" s="50" t="str">
        <f t="shared" ref="B40:B61" si="4">B7</f>
        <v>CWDM TR 1 Gbps  40 km All</v>
      </c>
      <c r="C40" s="7">
        <f t="shared" ref="C40:C66" si="5">IF(C7=0,0,C7*Q40)</f>
        <v>0</v>
      </c>
      <c r="D40" s="7">
        <f t="shared" ref="D40:D66" si="6">IF(D7=0,0,D7*R40)</f>
        <v>0</v>
      </c>
      <c r="E40" s="7">
        <f t="shared" ref="E40:E66" si="7">IF(E7=0,0,E7*S40)</f>
        <v>0</v>
      </c>
      <c r="F40" s="7">
        <f t="shared" ref="F40:F66" si="8">IF(F7=0,0,F7*T40)</f>
        <v>0</v>
      </c>
      <c r="G40" s="7">
        <f t="shared" ref="G40:G66" si="9">IF(G7=0,0,G7*U40)</f>
        <v>0</v>
      </c>
      <c r="H40" s="7">
        <f t="shared" ref="H40:H66" si="10">IF(H7=0,0,H7*V40)</f>
        <v>0</v>
      </c>
      <c r="I40" s="7">
        <f t="shared" ref="I40:I66" si="11">IF(I7=0,0,I7*W40)</f>
        <v>0</v>
      </c>
      <c r="J40" s="7">
        <f t="shared" ref="J40:J66" si="12">IF(J7=0,0,J7*X40)</f>
        <v>0</v>
      </c>
      <c r="K40" s="7">
        <f t="shared" ref="K40:K66" si="13">IF(K7=0,0,K7*Y40)</f>
        <v>0</v>
      </c>
      <c r="L40" s="7">
        <f t="shared" ref="L40:L66" si="14">IF(L7=0,0,L7*Z40)</f>
        <v>0</v>
      </c>
      <c r="M40" s="7">
        <f t="shared" ref="M40:M66" si="15">IF(M7=0,0,M7*AA40)</f>
        <v>0</v>
      </c>
      <c r="N40" s="7"/>
      <c r="O40" s="110" t="s">
        <v>13</v>
      </c>
      <c r="P40" s="37" t="str">
        <f t="shared" si="1"/>
        <v>CWDM TR 1 Gbps  40 km All</v>
      </c>
      <c r="Q40" s="18">
        <v>0</v>
      </c>
      <c r="R40" s="18">
        <v>0</v>
      </c>
      <c r="S40" s="18"/>
      <c r="T40" s="18"/>
      <c r="U40" s="18"/>
      <c r="V40" s="18"/>
      <c r="W40" s="18"/>
      <c r="X40" s="18"/>
      <c r="Y40" s="18"/>
      <c r="Z40" s="18"/>
      <c r="AA40" s="18"/>
    </row>
    <row r="41" spans="2:27" ht="13.8">
      <c r="B41" s="48" t="str">
        <f t="shared" si="4"/>
        <v>CWDM TR 1 Gbps  80 km All</v>
      </c>
      <c r="C41" s="7">
        <f t="shared" si="5"/>
        <v>0</v>
      </c>
      <c r="D41" s="7">
        <f t="shared" si="6"/>
        <v>0</v>
      </c>
      <c r="E41" s="7">
        <f t="shared" si="7"/>
        <v>0</v>
      </c>
      <c r="F41" s="7">
        <f t="shared" si="8"/>
        <v>0</v>
      </c>
      <c r="G41" s="7">
        <f t="shared" si="9"/>
        <v>0</v>
      </c>
      <c r="H41" s="7">
        <f t="shared" si="10"/>
        <v>0</v>
      </c>
      <c r="I41" s="7">
        <f t="shared" si="11"/>
        <v>0</v>
      </c>
      <c r="J41" s="7">
        <f t="shared" si="12"/>
        <v>0</v>
      </c>
      <c r="K41" s="7">
        <f t="shared" si="13"/>
        <v>0</v>
      </c>
      <c r="L41" s="7">
        <f t="shared" si="14"/>
        <v>0</v>
      </c>
      <c r="M41" s="7">
        <f t="shared" si="15"/>
        <v>0</v>
      </c>
      <c r="N41" s="7"/>
      <c r="O41" s="110" t="s">
        <v>13</v>
      </c>
      <c r="P41" s="38" t="str">
        <f t="shared" si="1"/>
        <v>CWDM TR 1 Gbps  80 km All</v>
      </c>
      <c r="Q41" s="19">
        <v>0</v>
      </c>
      <c r="R41" s="19">
        <v>0</v>
      </c>
      <c r="S41" s="19"/>
      <c r="T41" s="19"/>
      <c r="U41" s="19"/>
      <c r="V41" s="19"/>
      <c r="W41" s="19"/>
      <c r="X41" s="19"/>
      <c r="Y41" s="19"/>
      <c r="Z41" s="19"/>
      <c r="AA41" s="19"/>
    </row>
    <row r="42" spans="2:27" ht="13.8">
      <c r="B42" s="48" t="str">
        <f t="shared" si="4"/>
        <v>CWDM TR 2.5 Gbps 40 km All</v>
      </c>
      <c r="C42" s="7">
        <f t="shared" si="5"/>
        <v>0</v>
      </c>
      <c r="D42" s="7">
        <f t="shared" si="6"/>
        <v>0</v>
      </c>
      <c r="E42" s="7">
        <f t="shared" si="7"/>
        <v>0</v>
      </c>
      <c r="F42" s="7">
        <f t="shared" si="8"/>
        <v>0</v>
      </c>
      <c r="G42" s="7">
        <f t="shared" si="9"/>
        <v>0</v>
      </c>
      <c r="H42" s="7">
        <f t="shared" si="10"/>
        <v>0</v>
      </c>
      <c r="I42" s="7">
        <f t="shared" si="11"/>
        <v>0</v>
      </c>
      <c r="J42" s="7">
        <f t="shared" si="12"/>
        <v>0</v>
      </c>
      <c r="K42" s="7">
        <f t="shared" si="13"/>
        <v>0</v>
      </c>
      <c r="L42" s="7">
        <f t="shared" si="14"/>
        <v>0</v>
      </c>
      <c r="M42" s="7">
        <f t="shared" si="15"/>
        <v>0</v>
      </c>
      <c r="N42" s="7"/>
      <c r="O42" s="110" t="s">
        <v>13</v>
      </c>
      <c r="P42" s="38" t="str">
        <f t="shared" si="1"/>
        <v>CWDM TR 2.5 Gbps 40 km All</v>
      </c>
      <c r="Q42" s="19">
        <v>0</v>
      </c>
      <c r="R42" s="19">
        <v>0</v>
      </c>
      <c r="S42" s="19"/>
      <c r="T42" s="19"/>
      <c r="U42" s="19"/>
      <c r="V42" s="19"/>
      <c r="W42" s="19"/>
      <c r="X42" s="19"/>
      <c r="Y42" s="19"/>
      <c r="Z42" s="19"/>
      <c r="AA42" s="19"/>
    </row>
    <row r="43" spans="2:27" ht="13.8">
      <c r="B43" s="48" t="str">
        <f t="shared" si="4"/>
        <v>CWDM TR 2.5 Gbps 80 km All</v>
      </c>
      <c r="C43" s="7">
        <f t="shared" si="5"/>
        <v>0</v>
      </c>
      <c r="D43" s="7">
        <f t="shared" si="6"/>
        <v>0</v>
      </c>
      <c r="E43" s="7">
        <f t="shared" si="7"/>
        <v>0</v>
      </c>
      <c r="F43" s="7">
        <f t="shared" si="8"/>
        <v>0</v>
      </c>
      <c r="G43" s="7">
        <f t="shared" si="9"/>
        <v>0</v>
      </c>
      <c r="H43" s="7">
        <f t="shared" si="10"/>
        <v>0</v>
      </c>
      <c r="I43" s="7">
        <f t="shared" si="11"/>
        <v>0</v>
      </c>
      <c r="J43" s="7">
        <f t="shared" si="12"/>
        <v>0</v>
      </c>
      <c r="K43" s="7">
        <f t="shared" si="13"/>
        <v>0</v>
      </c>
      <c r="L43" s="7">
        <f t="shared" si="14"/>
        <v>0</v>
      </c>
      <c r="M43" s="7">
        <f t="shared" si="15"/>
        <v>0</v>
      </c>
      <c r="N43" s="7"/>
      <c r="O43" s="110" t="s">
        <v>13</v>
      </c>
      <c r="P43" s="38" t="str">
        <f t="shared" si="1"/>
        <v>CWDM TR 2.5 Gbps 80 km All</v>
      </c>
      <c r="Q43" s="19">
        <v>0</v>
      </c>
      <c r="R43" s="19">
        <v>0</v>
      </c>
      <c r="S43" s="19"/>
      <c r="T43" s="19"/>
      <c r="U43" s="19"/>
      <c r="V43" s="19"/>
      <c r="W43" s="19"/>
      <c r="X43" s="19"/>
      <c r="Y43" s="19"/>
      <c r="Z43" s="19"/>
      <c r="AA43" s="19"/>
    </row>
    <row r="44" spans="2:27" ht="13.8">
      <c r="B44" s="48" t="str">
        <f t="shared" si="4"/>
        <v>CWDM TR 10 Gbps All All</v>
      </c>
      <c r="C44" s="7">
        <f t="shared" si="5"/>
        <v>0</v>
      </c>
      <c r="D44" s="7">
        <f t="shared" si="6"/>
        <v>0</v>
      </c>
      <c r="E44" s="7">
        <f t="shared" si="7"/>
        <v>0</v>
      </c>
      <c r="F44" s="7">
        <f t="shared" si="8"/>
        <v>0</v>
      </c>
      <c r="G44" s="7">
        <f t="shared" si="9"/>
        <v>0</v>
      </c>
      <c r="H44" s="7">
        <f t="shared" si="10"/>
        <v>0</v>
      </c>
      <c r="I44" s="7">
        <f t="shared" si="11"/>
        <v>0</v>
      </c>
      <c r="J44" s="7">
        <f t="shared" si="12"/>
        <v>0</v>
      </c>
      <c r="K44" s="7">
        <f t="shared" si="13"/>
        <v>0</v>
      </c>
      <c r="L44" s="7">
        <f t="shared" si="14"/>
        <v>0</v>
      </c>
      <c r="M44" s="7">
        <f t="shared" si="15"/>
        <v>0</v>
      </c>
      <c r="N44" s="7"/>
      <c r="O44" s="110" t="s">
        <v>13</v>
      </c>
      <c r="P44" s="38" t="str">
        <f t="shared" si="1"/>
        <v>CWDM TR 10 Gbps All All</v>
      </c>
      <c r="Q44" s="19">
        <v>0</v>
      </c>
      <c r="R44" s="19">
        <v>0</v>
      </c>
      <c r="S44" s="19"/>
      <c r="T44" s="19"/>
      <c r="U44" s="19"/>
      <c r="V44" s="19"/>
      <c r="W44" s="19"/>
      <c r="X44" s="19"/>
      <c r="Y44" s="19"/>
      <c r="Z44" s="19"/>
      <c r="AA44" s="19"/>
    </row>
    <row r="45" spans="2:27" ht="13.8">
      <c r="B45" s="48" t="str">
        <f t="shared" si="4"/>
        <v>DWDM TR 2.5 Gbps All All</v>
      </c>
      <c r="C45" s="7">
        <f t="shared" si="5"/>
        <v>0</v>
      </c>
      <c r="D45" s="7">
        <f t="shared" si="6"/>
        <v>0</v>
      </c>
      <c r="E45" s="7">
        <f t="shared" si="7"/>
        <v>0</v>
      </c>
      <c r="F45" s="7">
        <f t="shared" si="8"/>
        <v>0</v>
      </c>
      <c r="G45" s="7">
        <f t="shared" si="9"/>
        <v>0</v>
      </c>
      <c r="H45" s="7">
        <f t="shared" si="10"/>
        <v>0</v>
      </c>
      <c r="I45" s="7">
        <f t="shared" si="11"/>
        <v>0</v>
      </c>
      <c r="J45" s="7">
        <f t="shared" si="12"/>
        <v>0</v>
      </c>
      <c r="K45" s="7">
        <f t="shared" si="13"/>
        <v>0</v>
      </c>
      <c r="L45" s="7">
        <f t="shared" si="14"/>
        <v>0</v>
      </c>
      <c r="M45" s="7">
        <f t="shared" si="15"/>
        <v>0</v>
      </c>
      <c r="N45" s="7"/>
      <c r="O45" s="110" t="s">
        <v>13</v>
      </c>
      <c r="P45" s="38" t="str">
        <f t="shared" si="1"/>
        <v>DWDM TR 2.5 Gbps All All</v>
      </c>
      <c r="Q45" s="19">
        <v>0</v>
      </c>
      <c r="R45" s="19">
        <v>0</v>
      </c>
      <c r="S45" s="19"/>
      <c r="T45" s="19"/>
      <c r="U45" s="19"/>
      <c r="V45" s="19"/>
      <c r="W45" s="19"/>
      <c r="X45" s="19"/>
      <c r="Y45" s="19"/>
      <c r="Z45" s="19"/>
      <c r="AA45" s="19"/>
    </row>
    <row r="46" spans="2:27" ht="13.8">
      <c r="B46" s="48" t="str">
        <f t="shared" si="4"/>
        <v>DWDM TR 10 Gbps fixed λ All XFP</v>
      </c>
      <c r="C46" s="7">
        <f t="shared" si="5"/>
        <v>0</v>
      </c>
      <c r="D46" s="7">
        <f t="shared" si="6"/>
        <v>0</v>
      </c>
      <c r="E46" s="7">
        <f t="shared" si="7"/>
        <v>0</v>
      </c>
      <c r="F46" s="7">
        <f t="shared" si="8"/>
        <v>0</v>
      </c>
      <c r="G46" s="7">
        <f t="shared" si="9"/>
        <v>0</v>
      </c>
      <c r="H46" s="7">
        <f t="shared" si="10"/>
        <v>0</v>
      </c>
      <c r="I46" s="7">
        <f t="shared" si="11"/>
        <v>0</v>
      </c>
      <c r="J46" s="7">
        <f t="shared" si="12"/>
        <v>0</v>
      </c>
      <c r="K46" s="7">
        <f t="shared" si="13"/>
        <v>0</v>
      </c>
      <c r="L46" s="7">
        <f t="shared" si="14"/>
        <v>0</v>
      </c>
      <c r="M46" s="7">
        <f t="shared" si="15"/>
        <v>0</v>
      </c>
      <c r="N46" s="7"/>
      <c r="O46" s="110" t="s">
        <v>13</v>
      </c>
      <c r="P46" s="38" t="str">
        <f t="shared" si="1"/>
        <v>DWDM TR 10 Gbps fixed λ All XFP</v>
      </c>
      <c r="Q46" s="19">
        <v>0</v>
      </c>
      <c r="R46" s="19">
        <v>0</v>
      </c>
      <c r="S46" s="19"/>
      <c r="T46" s="19"/>
      <c r="U46" s="19"/>
      <c r="V46" s="19"/>
      <c r="W46" s="19"/>
      <c r="X46" s="19"/>
      <c r="Y46" s="19"/>
      <c r="Z46" s="19"/>
      <c r="AA46" s="19"/>
    </row>
    <row r="47" spans="2:27" ht="13.8">
      <c r="B47" s="48" t="str">
        <f t="shared" si="4"/>
        <v>DWDM TR 10 Gbps fixed λ All SFP+</v>
      </c>
      <c r="C47" s="7">
        <f t="shared" si="5"/>
        <v>0</v>
      </c>
      <c r="D47" s="7">
        <f t="shared" si="6"/>
        <v>0</v>
      </c>
      <c r="E47" s="7">
        <f t="shared" si="7"/>
        <v>0</v>
      </c>
      <c r="F47" s="7">
        <f t="shared" si="8"/>
        <v>0</v>
      </c>
      <c r="G47" s="7">
        <f t="shared" si="9"/>
        <v>0</v>
      </c>
      <c r="H47" s="7">
        <f t="shared" si="10"/>
        <v>0</v>
      </c>
      <c r="I47" s="7">
        <f t="shared" si="11"/>
        <v>0</v>
      </c>
      <c r="J47" s="7">
        <f t="shared" si="12"/>
        <v>0</v>
      </c>
      <c r="K47" s="7">
        <f t="shared" si="13"/>
        <v>0</v>
      </c>
      <c r="L47" s="7">
        <f t="shared" si="14"/>
        <v>0</v>
      </c>
      <c r="M47" s="7">
        <f t="shared" si="15"/>
        <v>0</v>
      </c>
      <c r="N47" s="7"/>
      <c r="O47" s="110" t="s">
        <v>13</v>
      </c>
      <c r="P47" s="38" t="str">
        <f t="shared" si="1"/>
        <v>DWDM TR 10 Gbps fixed λ All SFP+</v>
      </c>
      <c r="Q47" s="19">
        <v>0</v>
      </c>
      <c r="R47" s="19">
        <v>0</v>
      </c>
      <c r="S47" s="19"/>
      <c r="T47" s="19"/>
      <c r="U47" s="19"/>
      <c r="V47" s="19"/>
      <c r="W47" s="19"/>
      <c r="X47" s="19"/>
      <c r="Y47" s="19"/>
      <c r="Z47" s="19"/>
      <c r="AA47" s="19"/>
    </row>
    <row r="48" spans="2:27" ht="13.8">
      <c r="B48" s="48" t="str">
        <f t="shared" si="4"/>
        <v xml:space="preserve">DWDM TR 10 Gbps Tunable All XFP </v>
      </c>
      <c r="C48" s="7">
        <f t="shared" si="5"/>
        <v>0</v>
      </c>
      <c r="D48" s="7">
        <f t="shared" si="6"/>
        <v>0</v>
      </c>
      <c r="E48" s="7">
        <f t="shared" si="7"/>
        <v>0</v>
      </c>
      <c r="F48" s="7">
        <f t="shared" si="8"/>
        <v>0</v>
      </c>
      <c r="G48" s="7">
        <f t="shared" si="9"/>
        <v>0</v>
      </c>
      <c r="H48" s="7">
        <f t="shared" si="10"/>
        <v>0</v>
      </c>
      <c r="I48" s="7">
        <f t="shared" si="11"/>
        <v>0</v>
      </c>
      <c r="J48" s="7">
        <f t="shared" si="12"/>
        <v>0</v>
      </c>
      <c r="K48" s="7">
        <f t="shared" si="13"/>
        <v>0</v>
      </c>
      <c r="L48" s="7">
        <f t="shared" si="14"/>
        <v>0</v>
      </c>
      <c r="M48" s="7">
        <f t="shared" si="15"/>
        <v>0</v>
      </c>
      <c r="N48" s="7"/>
      <c r="O48" s="110" t="s">
        <v>13</v>
      </c>
      <c r="P48" s="38" t="str">
        <f t="shared" si="1"/>
        <v xml:space="preserve">DWDM TR 10 Gbps Tunable All XFP </v>
      </c>
      <c r="Q48" s="19">
        <v>0</v>
      </c>
      <c r="R48" s="19">
        <v>0</v>
      </c>
      <c r="S48" s="19"/>
      <c r="T48" s="19"/>
      <c r="U48" s="19"/>
      <c r="V48" s="19"/>
      <c r="W48" s="19"/>
      <c r="X48" s="19"/>
      <c r="Y48" s="19"/>
      <c r="Z48" s="19"/>
      <c r="AA48" s="19"/>
    </row>
    <row r="49" spans="2:27" ht="13.8">
      <c r="B49" s="48" t="str">
        <f t="shared" si="4"/>
        <v>DWDM TR 10 Gbps Tunable All SFP+</v>
      </c>
      <c r="C49" s="7">
        <f t="shared" si="5"/>
        <v>0</v>
      </c>
      <c r="D49" s="7">
        <f t="shared" si="6"/>
        <v>0</v>
      </c>
      <c r="E49" s="7">
        <f t="shared" si="7"/>
        <v>0</v>
      </c>
      <c r="F49" s="7">
        <f t="shared" si="8"/>
        <v>0</v>
      </c>
      <c r="G49" s="7">
        <f t="shared" si="9"/>
        <v>0</v>
      </c>
      <c r="H49" s="7">
        <f t="shared" si="10"/>
        <v>0</v>
      </c>
      <c r="I49" s="7">
        <f t="shared" si="11"/>
        <v>0</v>
      </c>
      <c r="J49" s="7">
        <f t="shared" si="12"/>
        <v>0</v>
      </c>
      <c r="K49" s="7">
        <f t="shared" si="13"/>
        <v>0</v>
      </c>
      <c r="L49" s="7">
        <f t="shared" si="14"/>
        <v>0</v>
      </c>
      <c r="M49" s="7">
        <f t="shared" si="15"/>
        <v>0</v>
      </c>
      <c r="N49" s="7"/>
      <c r="O49" s="110" t="s">
        <v>13</v>
      </c>
      <c r="P49" s="38" t="str">
        <f t="shared" si="1"/>
        <v>DWDM TR 10 Gbps Tunable All SFP+</v>
      </c>
      <c r="Q49" s="19">
        <v>0</v>
      </c>
      <c r="R49" s="19">
        <v>0</v>
      </c>
      <c r="S49" s="19"/>
      <c r="T49" s="19"/>
      <c r="U49" s="19"/>
      <c r="V49" s="19"/>
      <c r="W49" s="19"/>
      <c r="X49" s="19"/>
      <c r="Y49" s="19"/>
      <c r="Z49" s="19"/>
      <c r="AA49" s="19"/>
    </row>
    <row r="50" spans="2:27" ht="13.8">
      <c r="B50" s="48" t="str">
        <f t="shared" si="4"/>
        <v>DWDM TR 100 Gbps All On board</v>
      </c>
      <c r="C50" s="7">
        <f t="shared" si="5"/>
        <v>0</v>
      </c>
      <c r="D50" s="7">
        <f t="shared" si="6"/>
        <v>0</v>
      </c>
      <c r="E50" s="7">
        <f t="shared" si="7"/>
        <v>0</v>
      </c>
      <c r="F50" s="7">
        <f t="shared" si="8"/>
        <v>0</v>
      </c>
      <c r="G50" s="7">
        <f t="shared" si="9"/>
        <v>0</v>
      </c>
      <c r="H50" s="7">
        <f t="shared" si="10"/>
        <v>0</v>
      </c>
      <c r="I50" s="7">
        <f t="shared" si="11"/>
        <v>0</v>
      </c>
      <c r="J50" s="7">
        <f t="shared" si="12"/>
        <v>0</v>
      </c>
      <c r="K50" s="7">
        <f t="shared" si="13"/>
        <v>0</v>
      </c>
      <c r="L50" s="7">
        <f t="shared" si="14"/>
        <v>0</v>
      </c>
      <c r="M50" s="7">
        <f t="shared" si="15"/>
        <v>0</v>
      </c>
      <c r="N50" s="7"/>
      <c r="O50" s="110" t="s">
        <v>13</v>
      </c>
      <c r="P50" s="38" t="str">
        <f t="shared" si="1"/>
        <v>DWDM TR 100 Gbps All On board</v>
      </c>
      <c r="Q50" s="19">
        <v>0</v>
      </c>
      <c r="R50" s="19">
        <v>0</v>
      </c>
      <c r="S50" s="19"/>
      <c r="T50" s="19"/>
      <c r="U50" s="19"/>
      <c r="V50" s="19"/>
      <c r="W50" s="19"/>
      <c r="X50" s="19"/>
      <c r="Y50" s="19"/>
      <c r="Z50" s="19"/>
      <c r="AA50" s="19"/>
    </row>
    <row r="51" spans="2:27" ht="13.8">
      <c r="B51" s="48" t="str">
        <f t="shared" si="4"/>
        <v>DWDM TR 100 Gbps All Direct detect</v>
      </c>
      <c r="C51" s="7">
        <f t="shared" si="5"/>
        <v>27000</v>
      </c>
      <c r="D51" s="7">
        <f t="shared" si="6"/>
        <v>38000</v>
      </c>
      <c r="E51" s="7">
        <f t="shared" si="7"/>
        <v>0</v>
      </c>
      <c r="F51" s="7">
        <f t="shared" si="8"/>
        <v>0</v>
      </c>
      <c r="G51" s="7">
        <f t="shared" si="9"/>
        <v>0</v>
      </c>
      <c r="H51" s="7">
        <f t="shared" si="10"/>
        <v>0</v>
      </c>
      <c r="I51" s="7">
        <f t="shared" si="11"/>
        <v>0</v>
      </c>
      <c r="J51" s="7">
        <f t="shared" si="12"/>
        <v>0</v>
      </c>
      <c r="K51" s="7">
        <f t="shared" si="13"/>
        <v>0</v>
      </c>
      <c r="L51" s="7">
        <f t="shared" si="14"/>
        <v>0</v>
      </c>
      <c r="M51" s="7">
        <f t="shared" si="15"/>
        <v>0</v>
      </c>
      <c r="N51" s="7"/>
      <c r="O51" s="110" t="s">
        <v>13</v>
      </c>
      <c r="P51" s="38" t="str">
        <f t="shared" si="1"/>
        <v>DWDM TR 100 Gbps All Direct detect</v>
      </c>
      <c r="Q51" s="19">
        <v>1</v>
      </c>
      <c r="R51" s="19">
        <f>Q51</f>
        <v>1</v>
      </c>
      <c r="S51" s="19"/>
      <c r="T51" s="19"/>
      <c r="U51" s="19"/>
      <c r="V51" s="19"/>
      <c r="W51" s="19"/>
      <c r="X51" s="19"/>
      <c r="Y51" s="19"/>
      <c r="Z51" s="19"/>
      <c r="AA51" s="19"/>
    </row>
    <row r="52" spans="2:27" ht="13.8">
      <c r="B52" s="48" t="str">
        <f t="shared" si="4"/>
        <v>DWDM TR 100 Gbps All CFP-DCO</v>
      </c>
      <c r="C52" s="7">
        <f t="shared" si="5"/>
        <v>37957.25</v>
      </c>
      <c r="D52" s="7">
        <f t="shared" si="6"/>
        <v>69440.040000000008</v>
      </c>
      <c r="E52" s="7">
        <f t="shared" si="7"/>
        <v>0</v>
      </c>
      <c r="F52" s="7">
        <f t="shared" si="8"/>
        <v>0</v>
      </c>
      <c r="G52" s="7">
        <f t="shared" si="9"/>
        <v>0</v>
      </c>
      <c r="H52" s="7">
        <f t="shared" si="10"/>
        <v>0</v>
      </c>
      <c r="I52" s="7">
        <f t="shared" si="11"/>
        <v>0</v>
      </c>
      <c r="J52" s="7">
        <f t="shared" si="12"/>
        <v>0</v>
      </c>
      <c r="K52" s="7">
        <f t="shared" si="13"/>
        <v>0</v>
      </c>
      <c r="L52" s="7">
        <f t="shared" si="14"/>
        <v>0</v>
      </c>
      <c r="M52" s="7">
        <f t="shared" si="15"/>
        <v>0</v>
      </c>
      <c r="N52" s="7"/>
      <c r="O52" s="110" t="s">
        <v>13</v>
      </c>
      <c r="P52" s="38" t="str">
        <f t="shared" si="1"/>
        <v>DWDM TR 100 Gbps All CFP-DCO</v>
      </c>
      <c r="Q52" s="19">
        <v>0.95</v>
      </c>
      <c r="R52" s="19">
        <v>0.9</v>
      </c>
      <c r="S52" s="19"/>
      <c r="T52" s="19"/>
      <c r="U52" s="19"/>
      <c r="V52" s="19"/>
      <c r="W52" s="19"/>
      <c r="X52" s="19"/>
      <c r="Y52" s="19"/>
      <c r="Z52" s="19"/>
      <c r="AA52" s="19"/>
    </row>
    <row r="53" spans="2:27" ht="13.8">
      <c r="B53" s="48" t="str">
        <f t="shared" si="4"/>
        <v>DWDM TR 100 Gbps 80km QSFP28</v>
      </c>
      <c r="C53" s="7">
        <f t="shared" si="5"/>
        <v>0</v>
      </c>
      <c r="D53" s="7">
        <f t="shared" si="6"/>
        <v>0</v>
      </c>
      <c r="E53" s="7">
        <f t="shared" si="7"/>
        <v>0</v>
      </c>
      <c r="F53" s="7">
        <f t="shared" si="8"/>
        <v>0</v>
      </c>
      <c r="G53" s="7">
        <f t="shared" si="9"/>
        <v>0</v>
      </c>
      <c r="H53" s="7">
        <f t="shared" si="10"/>
        <v>0</v>
      </c>
      <c r="I53" s="7">
        <f t="shared" si="11"/>
        <v>0</v>
      </c>
      <c r="J53" s="7">
        <f t="shared" si="12"/>
        <v>0</v>
      </c>
      <c r="K53" s="7">
        <f t="shared" si="13"/>
        <v>0</v>
      </c>
      <c r="L53" s="7">
        <f t="shared" si="14"/>
        <v>0</v>
      </c>
      <c r="M53" s="7">
        <f t="shared" si="15"/>
        <v>0</v>
      </c>
      <c r="N53" s="7"/>
      <c r="O53" s="110" t="s">
        <v>13</v>
      </c>
      <c r="P53" s="38" t="str">
        <f t="shared" si="1"/>
        <v>DWDM TR 100 Gbps 80km QSFP28</v>
      </c>
      <c r="Q53" s="19">
        <v>1</v>
      </c>
      <c r="R53" s="19">
        <v>1</v>
      </c>
      <c r="S53" s="19"/>
      <c r="T53" s="19"/>
      <c r="U53" s="19"/>
      <c r="V53" s="19"/>
      <c r="W53" s="19"/>
      <c r="X53" s="19"/>
      <c r="Y53" s="19"/>
      <c r="Z53" s="19"/>
      <c r="AA53" s="19"/>
    </row>
    <row r="54" spans="2:27" ht="13.8">
      <c r="B54" s="48" t="str">
        <f t="shared" si="4"/>
        <v>DWDM TR 100 Gbps All CFP2-ACO</v>
      </c>
      <c r="C54" s="7">
        <f t="shared" si="5"/>
        <v>1820.3000000000002</v>
      </c>
      <c r="D54" s="7">
        <f t="shared" si="6"/>
        <v>1082.904</v>
      </c>
      <c r="E54" s="7">
        <f t="shared" si="7"/>
        <v>0</v>
      </c>
      <c r="F54" s="7">
        <f t="shared" si="8"/>
        <v>0</v>
      </c>
      <c r="G54" s="7">
        <f t="shared" si="9"/>
        <v>0</v>
      </c>
      <c r="H54" s="7">
        <f t="shared" si="10"/>
        <v>0</v>
      </c>
      <c r="I54" s="7">
        <f t="shared" si="11"/>
        <v>0</v>
      </c>
      <c r="J54" s="7">
        <f t="shared" si="12"/>
        <v>0</v>
      </c>
      <c r="K54" s="7">
        <f t="shared" si="13"/>
        <v>0</v>
      </c>
      <c r="L54" s="7">
        <f t="shared" si="14"/>
        <v>0</v>
      </c>
      <c r="M54" s="7">
        <f t="shared" si="15"/>
        <v>0</v>
      </c>
      <c r="N54" s="7"/>
      <c r="O54" s="110" t="s">
        <v>13</v>
      </c>
      <c r="P54" s="38" t="str">
        <f t="shared" si="1"/>
        <v>DWDM TR 100 Gbps All CFP2-ACO</v>
      </c>
      <c r="Q54" s="19">
        <v>0.1</v>
      </c>
      <c r="R54" s="19">
        <v>0.12</v>
      </c>
      <c r="S54" s="19"/>
      <c r="T54" s="19"/>
      <c r="U54" s="19"/>
      <c r="V54" s="19"/>
      <c r="W54" s="19"/>
      <c r="X54" s="19"/>
      <c r="Y54" s="19"/>
      <c r="Z54" s="19"/>
      <c r="AA54" s="19"/>
    </row>
    <row r="55" spans="2:27" ht="13.8">
      <c r="B55" s="48" t="str">
        <f t="shared" si="4"/>
        <v>DWDM TR 200 Gbps All On board</v>
      </c>
      <c r="C55" s="7">
        <f t="shared" si="5"/>
        <v>0</v>
      </c>
      <c r="D55" s="7">
        <f t="shared" si="6"/>
        <v>0</v>
      </c>
      <c r="E55" s="7">
        <f t="shared" si="7"/>
        <v>0</v>
      </c>
      <c r="F55" s="7">
        <f t="shared" si="8"/>
        <v>0</v>
      </c>
      <c r="G55" s="7">
        <f t="shared" si="9"/>
        <v>0</v>
      </c>
      <c r="H55" s="7">
        <f t="shared" si="10"/>
        <v>0</v>
      </c>
      <c r="I55" s="7">
        <f t="shared" si="11"/>
        <v>0</v>
      </c>
      <c r="J55" s="7">
        <f t="shared" si="12"/>
        <v>0</v>
      </c>
      <c r="K55" s="7">
        <f t="shared" si="13"/>
        <v>0</v>
      </c>
      <c r="L55" s="7">
        <f t="shared" si="14"/>
        <v>0</v>
      </c>
      <c r="M55" s="7">
        <f t="shared" si="15"/>
        <v>0</v>
      </c>
      <c r="N55" s="7"/>
      <c r="O55" s="110" t="s">
        <v>13</v>
      </c>
      <c r="P55" s="38" t="str">
        <f t="shared" si="1"/>
        <v>DWDM TR 200 Gbps All On board</v>
      </c>
      <c r="Q55" s="19">
        <v>0</v>
      </c>
      <c r="R55" s="19">
        <v>0</v>
      </c>
      <c r="S55" s="19"/>
      <c r="T55" s="19"/>
      <c r="U55" s="19"/>
      <c r="V55" s="19"/>
      <c r="W55" s="19"/>
      <c r="X55" s="19"/>
      <c r="Y55" s="19"/>
      <c r="Z55" s="19"/>
      <c r="AA55" s="19"/>
    </row>
    <row r="56" spans="2:27" ht="13.8">
      <c r="B56" s="48" t="str">
        <f t="shared" si="4"/>
        <v>DWDM TR 200 Gbps All CFP2-DCO</v>
      </c>
      <c r="C56" s="7">
        <f t="shared" si="5"/>
        <v>30745</v>
      </c>
      <c r="D56" s="7">
        <f t="shared" si="6"/>
        <v>77159.7</v>
      </c>
      <c r="E56" s="7">
        <f t="shared" si="7"/>
        <v>0</v>
      </c>
      <c r="F56" s="7">
        <f t="shared" si="8"/>
        <v>0</v>
      </c>
      <c r="G56" s="7">
        <f t="shared" si="9"/>
        <v>0</v>
      </c>
      <c r="H56" s="7">
        <f t="shared" si="10"/>
        <v>0</v>
      </c>
      <c r="I56" s="7">
        <f t="shared" si="11"/>
        <v>0</v>
      </c>
      <c r="J56" s="7">
        <f t="shared" si="12"/>
        <v>0</v>
      </c>
      <c r="K56" s="7">
        <f t="shared" si="13"/>
        <v>0</v>
      </c>
      <c r="L56" s="7">
        <f t="shared" si="14"/>
        <v>0</v>
      </c>
      <c r="M56" s="7">
        <f t="shared" si="15"/>
        <v>0</v>
      </c>
      <c r="N56" s="7"/>
      <c r="O56" s="110" t="s">
        <v>13</v>
      </c>
      <c r="P56" s="38" t="str">
        <f t="shared" si="1"/>
        <v>DWDM TR 200 Gbps All CFP2-DCO</v>
      </c>
      <c r="Q56" s="19">
        <v>1</v>
      </c>
      <c r="R56" s="19">
        <v>0.9</v>
      </c>
      <c r="S56" s="19"/>
      <c r="T56" s="19"/>
      <c r="U56" s="19"/>
      <c r="V56" s="19"/>
      <c r="W56" s="19"/>
      <c r="X56" s="19"/>
      <c r="Y56" s="19"/>
      <c r="Z56" s="19"/>
      <c r="AA56" s="19"/>
    </row>
    <row r="57" spans="2:27" ht="13.8">
      <c r="B57" s="48" t="str">
        <f t="shared" si="4"/>
        <v>DWDM TR 200 Gbps All CFP2-ACO</v>
      </c>
      <c r="C57" s="7">
        <f t="shared" si="5"/>
        <v>0</v>
      </c>
      <c r="D57" s="7">
        <f t="shared" si="6"/>
        <v>0</v>
      </c>
      <c r="E57" s="7">
        <f t="shared" si="7"/>
        <v>0</v>
      </c>
      <c r="F57" s="7">
        <f t="shared" si="8"/>
        <v>0</v>
      </c>
      <c r="G57" s="7">
        <f t="shared" si="9"/>
        <v>0</v>
      </c>
      <c r="H57" s="7">
        <f t="shared" si="10"/>
        <v>0</v>
      </c>
      <c r="I57" s="7">
        <f t="shared" si="11"/>
        <v>0</v>
      </c>
      <c r="J57" s="7">
        <f t="shared" si="12"/>
        <v>0</v>
      </c>
      <c r="K57" s="7">
        <f t="shared" si="13"/>
        <v>0</v>
      </c>
      <c r="L57" s="7">
        <f t="shared" si="14"/>
        <v>0</v>
      </c>
      <c r="M57" s="7">
        <f t="shared" si="15"/>
        <v>0</v>
      </c>
      <c r="N57" s="7"/>
      <c r="O57" s="110" t="s">
        <v>13</v>
      </c>
      <c r="P57" s="38" t="str">
        <f t="shared" si="1"/>
        <v>DWDM TR 200 Gbps All CFP2-ACO</v>
      </c>
      <c r="Q57" s="19">
        <v>0</v>
      </c>
      <c r="R57" s="19">
        <f>Q57</f>
        <v>0</v>
      </c>
      <c r="S57" s="19"/>
      <c r="T57" s="19"/>
      <c r="U57" s="19"/>
      <c r="V57" s="19"/>
      <c r="W57" s="19"/>
      <c r="X57" s="19"/>
      <c r="Y57" s="19"/>
      <c r="Z57" s="19"/>
      <c r="AA57" s="19"/>
    </row>
    <row r="58" spans="2:27" ht="13.8">
      <c r="B58" s="48" t="str">
        <f t="shared" si="4"/>
        <v>DWDM TR 400 Gbps On board</v>
      </c>
      <c r="C58" s="7">
        <f t="shared" si="5"/>
        <v>0</v>
      </c>
      <c r="D58" s="7">
        <f t="shared" si="6"/>
        <v>1935</v>
      </c>
      <c r="E58" s="7">
        <f t="shared" si="7"/>
        <v>0</v>
      </c>
      <c r="F58" s="7">
        <f t="shared" si="8"/>
        <v>0</v>
      </c>
      <c r="G58" s="7">
        <f t="shared" si="9"/>
        <v>0</v>
      </c>
      <c r="H58" s="7">
        <f t="shared" si="10"/>
        <v>0</v>
      </c>
      <c r="I58" s="7">
        <f t="shared" si="11"/>
        <v>0</v>
      </c>
      <c r="J58" s="7">
        <f t="shared" si="12"/>
        <v>0</v>
      </c>
      <c r="K58" s="7">
        <f t="shared" si="13"/>
        <v>0</v>
      </c>
      <c r="L58" s="7">
        <f t="shared" si="14"/>
        <v>0</v>
      </c>
      <c r="M58" s="7">
        <f t="shared" si="15"/>
        <v>0</v>
      </c>
      <c r="N58" s="7"/>
      <c r="O58" s="110" t="s">
        <v>13</v>
      </c>
      <c r="P58" s="38" t="str">
        <f t="shared" si="1"/>
        <v>DWDM TR 400 Gbps On board</v>
      </c>
      <c r="Q58" s="19">
        <v>0</v>
      </c>
      <c r="R58" s="19">
        <v>0.05</v>
      </c>
      <c r="S58" s="19"/>
      <c r="T58" s="19"/>
      <c r="U58" s="19"/>
      <c r="V58" s="19"/>
      <c r="W58" s="19"/>
      <c r="X58" s="19"/>
      <c r="Y58" s="19"/>
      <c r="Z58" s="19"/>
      <c r="AA58" s="19"/>
    </row>
    <row r="59" spans="2:27" ht="13.8">
      <c r="B59" s="48" t="str">
        <f t="shared" si="4"/>
        <v>DWDM TR 400 Gbps 120 km 400ZR</v>
      </c>
      <c r="C59" s="7">
        <f t="shared" si="5"/>
        <v>0</v>
      </c>
      <c r="D59" s="7">
        <f t="shared" si="6"/>
        <v>150</v>
      </c>
      <c r="E59" s="7">
        <f t="shared" si="7"/>
        <v>0</v>
      </c>
      <c r="F59" s="7">
        <f t="shared" si="8"/>
        <v>0</v>
      </c>
      <c r="G59" s="7">
        <f t="shared" si="9"/>
        <v>0</v>
      </c>
      <c r="H59" s="7">
        <f t="shared" si="10"/>
        <v>0</v>
      </c>
      <c r="I59" s="7">
        <f t="shared" si="11"/>
        <v>0</v>
      </c>
      <c r="J59" s="7">
        <f t="shared" si="12"/>
        <v>0</v>
      </c>
      <c r="K59" s="7">
        <f t="shared" si="13"/>
        <v>0</v>
      </c>
      <c r="L59" s="7">
        <f t="shared" si="14"/>
        <v>0</v>
      </c>
      <c r="M59" s="7">
        <f t="shared" si="15"/>
        <v>0</v>
      </c>
      <c r="N59" s="7"/>
      <c r="O59" s="110" t="s">
        <v>13</v>
      </c>
      <c r="P59" s="38" t="str">
        <f t="shared" si="1"/>
        <v>DWDM TR 400 Gbps 120 km 400ZR</v>
      </c>
      <c r="Q59" s="19">
        <v>0</v>
      </c>
      <c r="R59" s="19">
        <v>0.75</v>
      </c>
      <c r="S59" s="19"/>
      <c r="T59" s="19"/>
      <c r="U59" s="19"/>
      <c r="V59" s="19"/>
      <c r="W59" s="19"/>
      <c r="X59" s="19"/>
      <c r="Y59" s="19"/>
      <c r="Z59" s="19"/>
      <c r="AA59" s="19"/>
    </row>
    <row r="60" spans="2:27" ht="13.8">
      <c r="B60" s="48" t="str">
        <f t="shared" si="4"/>
        <v>DWDM TR 400 Gbps &gt;120 km 400ZR+   OSPF/QSFP-DD</v>
      </c>
      <c r="C60" s="7">
        <f t="shared" si="5"/>
        <v>0</v>
      </c>
      <c r="D60" s="7">
        <f t="shared" si="6"/>
        <v>50</v>
      </c>
      <c r="E60" s="7">
        <f t="shared" si="7"/>
        <v>0</v>
      </c>
      <c r="F60" s="7">
        <f t="shared" si="8"/>
        <v>0</v>
      </c>
      <c r="G60" s="7">
        <f t="shared" si="9"/>
        <v>0</v>
      </c>
      <c r="H60" s="7">
        <f t="shared" si="10"/>
        <v>0</v>
      </c>
      <c r="I60" s="7">
        <f t="shared" si="11"/>
        <v>0</v>
      </c>
      <c r="J60" s="7">
        <f t="shared" si="12"/>
        <v>0</v>
      </c>
      <c r="K60" s="7">
        <f t="shared" si="13"/>
        <v>0</v>
      </c>
      <c r="L60" s="7">
        <f t="shared" si="14"/>
        <v>0</v>
      </c>
      <c r="M60" s="7">
        <f t="shared" si="15"/>
        <v>0</v>
      </c>
      <c r="N60" s="7"/>
      <c r="O60" s="110" t="s">
        <v>13</v>
      </c>
      <c r="P60" s="38" t="str">
        <f t="shared" si="1"/>
        <v>DWDM TR 400 Gbps &gt;120 km 400ZR+   OSPF/QSFP-DD</v>
      </c>
      <c r="Q60" s="19">
        <v>0</v>
      </c>
      <c r="R60" s="19">
        <v>0.5</v>
      </c>
      <c r="S60" s="19"/>
      <c r="T60" s="19"/>
      <c r="U60" s="19"/>
      <c r="V60" s="19"/>
      <c r="W60" s="19"/>
      <c r="X60" s="19"/>
      <c r="Y60" s="19"/>
      <c r="Z60" s="19"/>
      <c r="AA60" s="19"/>
    </row>
    <row r="61" spans="2:27" ht="13.8">
      <c r="B61" s="48" t="str">
        <f t="shared" si="4"/>
        <v>DWDM TR 400 Gbps &gt;120 km 400ZR+ CFP2</v>
      </c>
      <c r="C61" s="7">
        <f t="shared" si="5"/>
        <v>0</v>
      </c>
      <c r="D61" s="7">
        <f t="shared" si="6"/>
        <v>0</v>
      </c>
      <c r="E61" s="7">
        <f t="shared" si="7"/>
        <v>0</v>
      </c>
      <c r="F61" s="7">
        <f t="shared" si="8"/>
        <v>0</v>
      </c>
      <c r="G61" s="7">
        <f t="shared" si="9"/>
        <v>0</v>
      </c>
      <c r="H61" s="7">
        <f t="shared" si="10"/>
        <v>0</v>
      </c>
      <c r="I61" s="7">
        <f t="shared" si="11"/>
        <v>0</v>
      </c>
      <c r="J61" s="7">
        <f t="shared" si="12"/>
        <v>0</v>
      </c>
      <c r="K61" s="7">
        <f t="shared" si="13"/>
        <v>0</v>
      </c>
      <c r="L61" s="7">
        <f t="shared" si="14"/>
        <v>0</v>
      </c>
      <c r="M61" s="7">
        <f t="shared" si="15"/>
        <v>0</v>
      </c>
      <c r="N61" s="7"/>
      <c r="O61" s="110" t="s">
        <v>13</v>
      </c>
      <c r="P61" s="38" t="str">
        <f t="shared" si="1"/>
        <v>DWDM TR 400 Gbps &gt;120 km 400ZR+ CFP2</v>
      </c>
      <c r="Q61" s="19">
        <v>0</v>
      </c>
      <c r="R61" s="19">
        <v>0.3</v>
      </c>
      <c r="S61" s="19"/>
      <c r="T61" s="19"/>
      <c r="U61" s="19"/>
      <c r="V61" s="19"/>
      <c r="W61" s="19"/>
      <c r="X61" s="19"/>
      <c r="Y61" s="19"/>
      <c r="Z61" s="19"/>
      <c r="AA61" s="19"/>
    </row>
    <row r="62" spans="2:27" ht="13.8">
      <c r="B62" s="48" t="str">
        <f t="shared" ref="B62:B66" si="16">B29</f>
        <v>DWDM TR 600G On board</v>
      </c>
      <c r="C62" s="7">
        <f t="shared" si="5"/>
        <v>0</v>
      </c>
      <c r="D62" s="7">
        <f t="shared" si="6"/>
        <v>82</v>
      </c>
      <c r="E62" s="7">
        <f t="shared" si="7"/>
        <v>0</v>
      </c>
      <c r="F62" s="7">
        <f t="shared" si="8"/>
        <v>0</v>
      </c>
      <c r="G62" s="7">
        <f t="shared" si="9"/>
        <v>0</v>
      </c>
      <c r="H62" s="7">
        <f t="shared" si="10"/>
        <v>0</v>
      </c>
      <c r="I62" s="7">
        <f t="shared" si="11"/>
        <v>0</v>
      </c>
      <c r="J62" s="7">
        <f t="shared" si="12"/>
        <v>0</v>
      </c>
      <c r="K62" s="7">
        <f t="shared" si="13"/>
        <v>0</v>
      </c>
      <c r="L62" s="7">
        <f t="shared" si="14"/>
        <v>0</v>
      </c>
      <c r="M62" s="7">
        <f t="shared" si="15"/>
        <v>0</v>
      </c>
      <c r="N62" s="7"/>
      <c r="O62" s="110" t="s">
        <v>13</v>
      </c>
      <c r="P62" s="38" t="str">
        <f t="shared" si="1"/>
        <v>DWDM TR 600G On board</v>
      </c>
      <c r="Q62" s="19">
        <v>0</v>
      </c>
      <c r="R62" s="19">
        <v>1</v>
      </c>
      <c r="S62" s="19"/>
      <c r="T62" s="19"/>
      <c r="U62" s="19"/>
      <c r="V62" s="19"/>
      <c r="W62" s="19"/>
      <c r="X62" s="19"/>
      <c r="Y62" s="19"/>
      <c r="Z62" s="19"/>
      <c r="AA62" s="19"/>
    </row>
    <row r="63" spans="2:27" ht="13.8">
      <c r="B63" s="48" t="str">
        <f t="shared" si="16"/>
        <v>DWDM TR 800G On board</v>
      </c>
      <c r="C63" s="7">
        <f t="shared" si="5"/>
        <v>0</v>
      </c>
      <c r="D63" s="7">
        <f t="shared" si="6"/>
        <v>0</v>
      </c>
      <c r="E63" s="7">
        <f t="shared" si="7"/>
        <v>0</v>
      </c>
      <c r="F63" s="7">
        <f t="shared" si="8"/>
        <v>0</v>
      </c>
      <c r="G63" s="7">
        <f t="shared" si="9"/>
        <v>0</v>
      </c>
      <c r="H63" s="7">
        <f t="shared" si="10"/>
        <v>0</v>
      </c>
      <c r="I63" s="7">
        <f t="shared" si="11"/>
        <v>0</v>
      </c>
      <c r="J63" s="7">
        <f t="shared" si="12"/>
        <v>0</v>
      </c>
      <c r="K63" s="7">
        <f t="shared" si="13"/>
        <v>0</v>
      </c>
      <c r="L63" s="7">
        <f t="shared" si="14"/>
        <v>0</v>
      </c>
      <c r="M63" s="7">
        <f t="shared" si="15"/>
        <v>0</v>
      </c>
      <c r="N63" s="7"/>
      <c r="O63" s="110" t="s">
        <v>13</v>
      </c>
      <c r="P63" s="38" t="str">
        <f t="shared" si="1"/>
        <v>DWDM TR 800G On board</v>
      </c>
      <c r="Q63" s="19">
        <v>0</v>
      </c>
      <c r="R63" s="19">
        <v>0</v>
      </c>
      <c r="S63" s="19"/>
      <c r="T63" s="19"/>
      <c r="U63" s="19"/>
      <c r="V63" s="19"/>
      <c r="W63" s="19"/>
      <c r="X63" s="19"/>
      <c r="Y63" s="19"/>
      <c r="Z63" s="19"/>
      <c r="AA63" s="19"/>
    </row>
    <row r="64" spans="2:27" ht="13.8">
      <c r="B64" s="48" t="str">
        <f t="shared" si="16"/>
        <v>DWDM TR 800 Gbps 120 km 800ZR/ZR+</v>
      </c>
      <c r="C64" s="7">
        <f t="shared" si="5"/>
        <v>0</v>
      </c>
      <c r="D64" s="7">
        <f t="shared" si="6"/>
        <v>0</v>
      </c>
      <c r="E64" s="7">
        <f t="shared" si="7"/>
        <v>0</v>
      </c>
      <c r="F64" s="7">
        <f t="shared" si="8"/>
        <v>0</v>
      </c>
      <c r="G64" s="7">
        <f t="shared" si="9"/>
        <v>0</v>
      </c>
      <c r="H64" s="7">
        <f t="shared" si="10"/>
        <v>0</v>
      </c>
      <c r="I64" s="7">
        <f t="shared" si="11"/>
        <v>0</v>
      </c>
      <c r="J64" s="7">
        <f t="shared" si="12"/>
        <v>0</v>
      </c>
      <c r="K64" s="7">
        <f t="shared" si="13"/>
        <v>0</v>
      </c>
      <c r="L64" s="7">
        <f t="shared" si="14"/>
        <v>0</v>
      </c>
      <c r="M64" s="7">
        <f t="shared" si="15"/>
        <v>0</v>
      </c>
      <c r="N64" s="7"/>
      <c r="O64" s="110" t="s">
        <v>13</v>
      </c>
      <c r="P64" s="38" t="str">
        <f t="shared" si="1"/>
        <v>DWDM TR 800 Gbps 120 km 800ZR/ZR+</v>
      </c>
      <c r="Q64" s="19">
        <v>1</v>
      </c>
      <c r="R64" s="19">
        <v>1</v>
      </c>
      <c r="S64" s="19"/>
      <c r="T64" s="19"/>
      <c r="U64" s="19"/>
      <c r="V64" s="19"/>
      <c r="W64" s="19"/>
      <c r="X64" s="19"/>
      <c r="Y64" s="19"/>
      <c r="Z64" s="19"/>
      <c r="AA64" s="19"/>
    </row>
    <row r="65" spans="2:27" ht="13.8">
      <c r="B65" s="48" t="str">
        <f t="shared" si="16"/>
        <v>DWDM TR 1.2T On-board</v>
      </c>
      <c r="C65" s="7">
        <f t="shared" si="5"/>
        <v>0</v>
      </c>
      <c r="D65" s="7">
        <f t="shared" si="6"/>
        <v>0</v>
      </c>
      <c r="E65" s="7">
        <f t="shared" si="7"/>
        <v>0</v>
      </c>
      <c r="F65" s="7">
        <f t="shared" si="8"/>
        <v>0</v>
      </c>
      <c r="G65" s="7">
        <f t="shared" si="9"/>
        <v>0</v>
      </c>
      <c r="H65" s="7">
        <f t="shared" si="10"/>
        <v>0</v>
      </c>
      <c r="I65" s="7">
        <f t="shared" si="11"/>
        <v>0</v>
      </c>
      <c r="J65" s="7">
        <f t="shared" si="12"/>
        <v>0</v>
      </c>
      <c r="K65" s="7">
        <f t="shared" si="13"/>
        <v>0</v>
      </c>
      <c r="L65" s="7">
        <f t="shared" si="14"/>
        <v>0</v>
      </c>
      <c r="M65" s="7">
        <f t="shared" si="15"/>
        <v>0</v>
      </c>
      <c r="N65" s="7"/>
      <c r="O65" s="110" t="s">
        <v>13</v>
      </c>
      <c r="P65" s="38" t="str">
        <f t="shared" si="1"/>
        <v>DWDM TR 1.2T On-board</v>
      </c>
      <c r="Q65" s="19">
        <v>0</v>
      </c>
      <c r="R65" s="19">
        <v>0.2</v>
      </c>
      <c r="S65" s="19"/>
      <c r="T65" s="19"/>
      <c r="U65" s="19"/>
      <c r="V65" s="19"/>
      <c r="W65" s="19"/>
      <c r="X65" s="19"/>
      <c r="Y65" s="19"/>
      <c r="Z65" s="19"/>
      <c r="AA65" s="19"/>
    </row>
    <row r="66" spans="2:27" ht="13.8">
      <c r="B66" s="48" t="str">
        <f t="shared" si="16"/>
        <v>DWDM TR 1.6T On-board</v>
      </c>
      <c r="C66" s="7">
        <f t="shared" si="5"/>
        <v>0</v>
      </c>
      <c r="D66" s="7">
        <f t="shared" si="6"/>
        <v>0</v>
      </c>
      <c r="E66" s="7">
        <f t="shared" si="7"/>
        <v>0</v>
      </c>
      <c r="F66" s="7">
        <f t="shared" si="8"/>
        <v>0</v>
      </c>
      <c r="G66" s="7">
        <f t="shared" si="9"/>
        <v>0</v>
      </c>
      <c r="H66" s="7">
        <f t="shared" si="10"/>
        <v>0</v>
      </c>
      <c r="I66" s="7">
        <f t="shared" si="11"/>
        <v>0</v>
      </c>
      <c r="J66" s="7">
        <f t="shared" si="12"/>
        <v>0</v>
      </c>
      <c r="K66" s="7">
        <f t="shared" si="13"/>
        <v>0</v>
      </c>
      <c r="L66" s="7">
        <f t="shared" si="14"/>
        <v>0</v>
      </c>
      <c r="M66" s="7">
        <f t="shared" si="15"/>
        <v>0</v>
      </c>
      <c r="N66" s="7"/>
      <c r="O66" s="110" t="s">
        <v>13</v>
      </c>
      <c r="P66" s="38" t="str">
        <f t="shared" si="1"/>
        <v>DWDM TR 1.6T On-board</v>
      </c>
      <c r="Q66" s="19">
        <v>0</v>
      </c>
      <c r="R66" s="19">
        <v>0</v>
      </c>
      <c r="S66" s="19"/>
      <c r="T66" s="19"/>
      <c r="U66" s="19"/>
      <c r="V66" s="19"/>
      <c r="W66" s="19"/>
      <c r="X66" s="19"/>
      <c r="Y66" s="19"/>
      <c r="Z66" s="19"/>
      <c r="AA66" s="19"/>
    </row>
    <row r="67" spans="2:27" ht="13.8">
      <c r="B67" s="58" t="str">
        <f>"Total "&amp;B38&amp;" units"</f>
        <v>Total Silicon Photonics units</v>
      </c>
      <c r="C67" s="351">
        <f>SUM(C40:C66)</f>
        <v>97522.55</v>
      </c>
      <c r="D67" s="351">
        <f t="shared" ref="D67" si="17">SUM(D40:D66)</f>
        <v>187899.644</v>
      </c>
      <c r="E67" s="351">
        <f t="shared" ref="E67" si="18">SUM(E40:E66)</f>
        <v>0</v>
      </c>
      <c r="F67" s="351">
        <f t="shared" ref="F67" si="19">SUM(F40:F66)</f>
        <v>0</v>
      </c>
      <c r="G67" s="351">
        <f t="shared" ref="G67" si="20">SUM(G40:G66)</f>
        <v>0</v>
      </c>
      <c r="H67" s="351">
        <f t="shared" ref="H67" si="21">SUM(H40:H66)</f>
        <v>0</v>
      </c>
      <c r="I67" s="351">
        <f t="shared" ref="I67" si="22">SUM(I40:I66)</f>
        <v>0</v>
      </c>
      <c r="J67" s="351">
        <f t="shared" ref="J67" si="23">SUM(J40:J66)</f>
        <v>0</v>
      </c>
      <c r="K67" s="351">
        <f t="shared" ref="K67" si="24">SUM(K40:K66)</f>
        <v>0</v>
      </c>
      <c r="L67" s="351">
        <f t="shared" ref="L67" si="25">SUM(L40:L66)</f>
        <v>0</v>
      </c>
      <c r="M67" s="351">
        <f t="shared" ref="M67" si="26">SUM(M40:M66)</f>
        <v>0</v>
      </c>
      <c r="N67" s="126"/>
    </row>
    <row r="69" spans="2:27" ht="21">
      <c r="B69" s="3" t="str">
        <f>Summary!B32</f>
        <v>InP discrete</v>
      </c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P69" s="3" t="str">
        <f t="shared" ref="P69:P97" si="27">B69</f>
        <v>InP discrete</v>
      </c>
      <c r="Q69" s="1"/>
      <c r="R69" s="1"/>
      <c r="S69" s="1"/>
      <c r="T69" s="1"/>
      <c r="U69" s="1"/>
      <c r="V69" s="1"/>
      <c r="W69" s="1"/>
    </row>
    <row r="70" spans="2:27" ht="13.8">
      <c r="B70" s="56" t="str">
        <f t="shared" ref="B70:B92" si="28">B6</f>
        <v>Product category</v>
      </c>
      <c r="C70" s="6">
        <f t="shared" ref="C70:M70" si="29">C$6</f>
        <v>2018</v>
      </c>
      <c r="D70" s="6">
        <f t="shared" si="29"/>
        <v>2019</v>
      </c>
      <c r="E70" s="6">
        <f t="shared" si="29"/>
        <v>2020</v>
      </c>
      <c r="F70" s="6">
        <f t="shared" si="29"/>
        <v>2021</v>
      </c>
      <c r="G70" s="6">
        <f t="shared" si="29"/>
        <v>2022</v>
      </c>
      <c r="H70" s="6">
        <f t="shared" si="29"/>
        <v>2023</v>
      </c>
      <c r="I70" s="6">
        <f t="shared" si="29"/>
        <v>2024</v>
      </c>
      <c r="J70" s="6">
        <f t="shared" si="29"/>
        <v>2025</v>
      </c>
      <c r="K70" s="6">
        <f t="shared" si="29"/>
        <v>2026</v>
      </c>
      <c r="L70" s="6">
        <f t="shared" si="29"/>
        <v>2027</v>
      </c>
      <c r="M70" s="6">
        <f t="shared" si="29"/>
        <v>2028</v>
      </c>
      <c r="N70" s="1"/>
      <c r="P70" s="17" t="str">
        <f t="shared" si="27"/>
        <v>Product category</v>
      </c>
      <c r="Q70" s="6">
        <f t="shared" ref="Q70:AA70" si="30">C70</f>
        <v>2018</v>
      </c>
      <c r="R70" s="6">
        <f t="shared" si="30"/>
        <v>2019</v>
      </c>
      <c r="S70" s="6">
        <f t="shared" si="30"/>
        <v>2020</v>
      </c>
      <c r="T70" s="6">
        <f t="shared" si="30"/>
        <v>2021</v>
      </c>
      <c r="U70" s="6">
        <f t="shared" si="30"/>
        <v>2022</v>
      </c>
      <c r="V70" s="6">
        <f t="shared" si="30"/>
        <v>2023</v>
      </c>
      <c r="W70" s="6">
        <f t="shared" si="30"/>
        <v>2024</v>
      </c>
      <c r="X70" s="6">
        <f t="shared" si="30"/>
        <v>2025</v>
      </c>
      <c r="Y70" s="6">
        <f t="shared" si="30"/>
        <v>2026</v>
      </c>
      <c r="Z70" s="6">
        <f t="shared" si="30"/>
        <v>2027</v>
      </c>
      <c r="AA70" s="6">
        <f t="shared" si="30"/>
        <v>2028</v>
      </c>
    </row>
    <row r="71" spans="2:27" ht="13.8">
      <c r="B71" s="50" t="str">
        <f t="shared" si="28"/>
        <v>CWDM TR 1 Gbps  40 km All</v>
      </c>
      <c r="C71" s="7">
        <f t="shared" ref="C71:C97" si="31">IF(C7=0,0,C7*Q71)</f>
        <v>47239</v>
      </c>
      <c r="D71" s="7">
        <f t="shared" ref="D71:D97" si="32">IF(D7=0,0,D7*R71)</f>
        <v>31915</v>
      </c>
      <c r="E71" s="7">
        <f t="shared" ref="E71:E97" si="33">IF(E7=0,0,E7*S71)</f>
        <v>0</v>
      </c>
      <c r="F71" s="7">
        <f t="shared" ref="F71:F97" si="34">IF(F7=0,0,F7*T71)</f>
        <v>0</v>
      </c>
      <c r="G71" s="7">
        <f t="shared" ref="G71:G97" si="35">IF(G7=0,0,G7*U71)</f>
        <v>0</v>
      </c>
      <c r="H71" s="7">
        <f t="shared" ref="H71:H97" si="36">IF(H7=0,0,H7*V71)</f>
        <v>0</v>
      </c>
      <c r="I71" s="7">
        <f t="shared" ref="I71:I97" si="37">IF(I7=0,0,I7*W71)</f>
        <v>0</v>
      </c>
      <c r="J71" s="7">
        <f t="shared" ref="J71:J97" si="38">IF(J7=0,0,J7*X71)</f>
        <v>0</v>
      </c>
      <c r="K71" s="7">
        <f t="shared" ref="K71:K97" si="39">IF(K7=0,0,K7*Y71)</f>
        <v>0</v>
      </c>
      <c r="L71" s="7">
        <f t="shared" ref="L71:L97" si="40">IF(L7=0,0,L7*Z71)</f>
        <v>0</v>
      </c>
      <c r="M71" s="7">
        <f t="shared" ref="M71:M97" si="41">IF(M7=0,0,M7*AA71)</f>
        <v>0</v>
      </c>
      <c r="N71" s="7"/>
      <c r="O71" s="111" t="s">
        <v>14</v>
      </c>
      <c r="P71" s="50" t="str">
        <f t="shared" si="27"/>
        <v>CWDM TR 1 Gbps  40 km All</v>
      </c>
      <c r="Q71" s="247">
        <f t="shared" ref="Q71:R71" si="42">1-Q40-Q102-Q133-Q164-Q195-Q226</f>
        <v>1</v>
      </c>
      <c r="R71" s="247">
        <f t="shared" si="42"/>
        <v>1</v>
      </c>
      <c r="S71" s="18"/>
      <c r="T71" s="18"/>
      <c r="U71" s="18"/>
      <c r="V71" s="18"/>
      <c r="W71" s="18"/>
      <c r="X71" s="18"/>
      <c r="Y71" s="18"/>
      <c r="Z71" s="18"/>
      <c r="AA71" s="18"/>
    </row>
    <row r="72" spans="2:27" ht="13.8">
      <c r="B72" s="48" t="str">
        <f t="shared" si="28"/>
        <v>CWDM TR 1 Gbps  80 km All</v>
      </c>
      <c r="C72" s="7">
        <f t="shared" si="31"/>
        <v>35161</v>
      </c>
      <c r="D72" s="7">
        <f t="shared" si="32"/>
        <v>26517</v>
      </c>
      <c r="E72" s="7">
        <f t="shared" si="33"/>
        <v>0</v>
      </c>
      <c r="F72" s="7">
        <f t="shared" si="34"/>
        <v>0</v>
      </c>
      <c r="G72" s="7">
        <f t="shared" si="35"/>
        <v>0</v>
      </c>
      <c r="H72" s="7">
        <f t="shared" si="36"/>
        <v>0</v>
      </c>
      <c r="I72" s="7">
        <f t="shared" si="37"/>
        <v>0</v>
      </c>
      <c r="J72" s="7">
        <f t="shared" si="38"/>
        <v>0</v>
      </c>
      <c r="K72" s="7">
        <f t="shared" si="39"/>
        <v>0</v>
      </c>
      <c r="L72" s="7">
        <f t="shared" si="40"/>
        <v>0</v>
      </c>
      <c r="M72" s="7">
        <f t="shared" si="41"/>
        <v>0</v>
      </c>
      <c r="N72" s="7"/>
      <c r="O72" s="111" t="s">
        <v>14</v>
      </c>
      <c r="P72" s="48" t="str">
        <f t="shared" si="27"/>
        <v>CWDM TR 1 Gbps  80 km All</v>
      </c>
      <c r="Q72" s="247">
        <f t="shared" ref="Q72:R72" si="43">1-Q41-Q103-Q134-Q165-Q196-Q227</f>
        <v>1</v>
      </c>
      <c r="R72" s="247">
        <f t="shared" si="43"/>
        <v>1</v>
      </c>
      <c r="S72" s="19"/>
      <c r="T72" s="19"/>
      <c r="U72" s="19"/>
      <c r="V72" s="19"/>
      <c r="W72" s="19"/>
      <c r="X72" s="19"/>
      <c r="Y72" s="19"/>
      <c r="Z72" s="19"/>
      <c r="AA72" s="19"/>
    </row>
    <row r="73" spans="2:27" ht="13.8">
      <c r="B73" s="48" t="str">
        <f t="shared" si="28"/>
        <v>CWDM TR 2.5 Gbps 40 km All</v>
      </c>
      <c r="C73" s="7">
        <f t="shared" si="31"/>
        <v>33205</v>
      </c>
      <c r="D73" s="7">
        <f t="shared" si="32"/>
        <v>27566</v>
      </c>
      <c r="E73" s="7">
        <f t="shared" si="33"/>
        <v>0</v>
      </c>
      <c r="F73" s="7">
        <f t="shared" si="34"/>
        <v>0</v>
      </c>
      <c r="G73" s="7">
        <f t="shared" si="35"/>
        <v>0</v>
      </c>
      <c r="H73" s="7">
        <f t="shared" si="36"/>
        <v>0</v>
      </c>
      <c r="I73" s="7">
        <f t="shared" si="37"/>
        <v>0</v>
      </c>
      <c r="J73" s="7">
        <f t="shared" si="38"/>
        <v>0</v>
      </c>
      <c r="K73" s="7">
        <f t="shared" si="39"/>
        <v>0</v>
      </c>
      <c r="L73" s="7">
        <f t="shared" si="40"/>
        <v>0</v>
      </c>
      <c r="M73" s="7">
        <f t="shared" si="41"/>
        <v>0</v>
      </c>
      <c r="N73" s="7"/>
      <c r="O73" s="111" t="s">
        <v>14</v>
      </c>
      <c r="P73" s="48" t="str">
        <f t="shared" si="27"/>
        <v>CWDM TR 2.5 Gbps 40 km All</v>
      </c>
      <c r="Q73" s="247">
        <f t="shared" ref="Q73:R73" si="44">1-Q42-Q104-Q135-Q166-Q197-Q228</f>
        <v>1</v>
      </c>
      <c r="R73" s="247">
        <f t="shared" si="44"/>
        <v>1</v>
      </c>
      <c r="S73" s="19"/>
      <c r="T73" s="19"/>
      <c r="U73" s="19"/>
      <c r="V73" s="19"/>
      <c r="W73" s="19"/>
      <c r="X73" s="19"/>
      <c r="Y73" s="19"/>
      <c r="Z73" s="19"/>
      <c r="AA73" s="19"/>
    </row>
    <row r="74" spans="2:27" ht="13.8">
      <c r="B74" s="48" t="str">
        <f t="shared" si="28"/>
        <v>CWDM TR 2.5 Gbps 80 km All</v>
      </c>
      <c r="C74" s="7">
        <f t="shared" si="31"/>
        <v>37740</v>
      </c>
      <c r="D74" s="7">
        <f t="shared" si="32"/>
        <v>29125</v>
      </c>
      <c r="E74" s="7">
        <f t="shared" si="33"/>
        <v>0</v>
      </c>
      <c r="F74" s="7">
        <f t="shared" si="34"/>
        <v>0</v>
      </c>
      <c r="G74" s="7">
        <f t="shared" si="35"/>
        <v>0</v>
      </c>
      <c r="H74" s="7">
        <f t="shared" si="36"/>
        <v>0</v>
      </c>
      <c r="I74" s="7">
        <f t="shared" si="37"/>
        <v>0</v>
      </c>
      <c r="J74" s="7">
        <f t="shared" si="38"/>
        <v>0</v>
      </c>
      <c r="K74" s="7">
        <f t="shared" si="39"/>
        <v>0</v>
      </c>
      <c r="L74" s="7">
        <f t="shared" si="40"/>
        <v>0</v>
      </c>
      <c r="M74" s="7">
        <f t="shared" si="41"/>
        <v>0</v>
      </c>
      <c r="N74" s="7"/>
      <c r="O74" s="111" t="s">
        <v>14</v>
      </c>
      <c r="P74" s="48" t="str">
        <f t="shared" si="27"/>
        <v>CWDM TR 2.5 Gbps 80 km All</v>
      </c>
      <c r="Q74" s="247">
        <f t="shared" ref="Q74:R74" si="45">1-Q43-Q105-Q136-Q167-Q198-Q229</f>
        <v>1</v>
      </c>
      <c r="R74" s="247">
        <f t="shared" si="45"/>
        <v>1</v>
      </c>
      <c r="S74" s="19"/>
      <c r="T74" s="19"/>
      <c r="U74" s="19"/>
      <c r="V74" s="19"/>
      <c r="W74" s="19"/>
      <c r="X74" s="19"/>
      <c r="Y74" s="19"/>
      <c r="Z74" s="19"/>
      <c r="AA74" s="19"/>
    </row>
    <row r="75" spans="2:27" ht="13.8">
      <c r="B75" s="48" t="str">
        <f t="shared" si="28"/>
        <v>CWDM TR 10 Gbps All All</v>
      </c>
      <c r="C75" s="7">
        <f t="shared" si="31"/>
        <v>86456</v>
      </c>
      <c r="D75" s="7">
        <f t="shared" si="32"/>
        <v>130904</v>
      </c>
      <c r="E75" s="7">
        <f t="shared" si="33"/>
        <v>0</v>
      </c>
      <c r="F75" s="7">
        <f t="shared" si="34"/>
        <v>0</v>
      </c>
      <c r="G75" s="7">
        <f t="shared" si="35"/>
        <v>0</v>
      </c>
      <c r="H75" s="7">
        <f t="shared" si="36"/>
        <v>0</v>
      </c>
      <c r="I75" s="7">
        <f t="shared" si="37"/>
        <v>0</v>
      </c>
      <c r="J75" s="7">
        <f t="shared" si="38"/>
        <v>0</v>
      </c>
      <c r="K75" s="7">
        <f t="shared" si="39"/>
        <v>0</v>
      </c>
      <c r="L75" s="7">
        <f t="shared" si="40"/>
        <v>0</v>
      </c>
      <c r="M75" s="7">
        <f t="shared" si="41"/>
        <v>0</v>
      </c>
      <c r="N75" s="7"/>
      <c r="O75" s="111" t="s">
        <v>14</v>
      </c>
      <c r="P75" s="48" t="str">
        <f t="shared" si="27"/>
        <v>CWDM TR 10 Gbps All All</v>
      </c>
      <c r="Q75" s="247">
        <f t="shared" ref="Q75:R75" si="46">1-Q44-Q106-Q137-Q168-Q199-Q230</f>
        <v>0.5</v>
      </c>
      <c r="R75" s="247">
        <f t="shared" si="46"/>
        <v>0.5</v>
      </c>
      <c r="S75" s="19"/>
      <c r="T75" s="19"/>
      <c r="U75" s="19"/>
      <c r="V75" s="19"/>
      <c r="W75" s="19"/>
      <c r="X75" s="19"/>
      <c r="Y75" s="19"/>
      <c r="Z75" s="19"/>
      <c r="AA75" s="19"/>
    </row>
    <row r="76" spans="2:27" ht="13.8">
      <c r="B76" s="48" t="str">
        <f t="shared" si="28"/>
        <v>DWDM TR 2.5 Gbps All All</v>
      </c>
      <c r="C76" s="7">
        <f t="shared" si="31"/>
        <v>19152</v>
      </c>
      <c r="D76" s="7">
        <f t="shared" si="32"/>
        <v>16679.5</v>
      </c>
      <c r="E76" s="7">
        <f t="shared" si="33"/>
        <v>0</v>
      </c>
      <c r="F76" s="7">
        <f t="shared" si="34"/>
        <v>0</v>
      </c>
      <c r="G76" s="7">
        <f t="shared" si="35"/>
        <v>0</v>
      </c>
      <c r="H76" s="7">
        <f t="shared" si="36"/>
        <v>0</v>
      </c>
      <c r="I76" s="7">
        <f t="shared" si="37"/>
        <v>0</v>
      </c>
      <c r="J76" s="7">
        <f t="shared" si="38"/>
        <v>0</v>
      </c>
      <c r="K76" s="7">
        <f t="shared" si="39"/>
        <v>0</v>
      </c>
      <c r="L76" s="7">
        <f t="shared" si="40"/>
        <v>0</v>
      </c>
      <c r="M76" s="7">
        <f t="shared" si="41"/>
        <v>0</v>
      </c>
      <c r="N76" s="7"/>
      <c r="O76" s="111" t="s">
        <v>14</v>
      </c>
      <c r="P76" s="48" t="str">
        <f t="shared" si="27"/>
        <v>DWDM TR 2.5 Gbps All All</v>
      </c>
      <c r="Q76" s="247">
        <f t="shared" ref="Q76:R76" si="47">1-Q45-Q107-Q138-Q169-Q200-Q231</f>
        <v>0.5</v>
      </c>
      <c r="R76" s="247">
        <f t="shared" si="47"/>
        <v>0.5</v>
      </c>
      <c r="S76" s="19"/>
      <c r="T76" s="19"/>
      <c r="U76" s="19"/>
      <c r="V76" s="19"/>
      <c r="W76" s="19"/>
      <c r="X76" s="19"/>
      <c r="Y76" s="19"/>
      <c r="Z76" s="19"/>
      <c r="AA76" s="19"/>
    </row>
    <row r="77" spans="2:27" ht="13.8">
      <c r="B77" s="48" t="str">
        <f t="shared" si="28"/>
        <v>DWDM TR 10 Gbps fixed λ All XFP</v>
      </c>
      <c r="C77" s="7">
        <f t="shared" si="31"/>
        <v>0</v>
      </c>
      <c r="D77" s="7">
        <f t="shared" si="32"/>
        <v>0</v>
      </c>
      <c r="E77" s="7">
        <f t="shared" si="33"/>
        <v>0</v>
      </c>
      <c r="F77" s="7">
        <f t="shared" si="34"/>
        <v>0</v>
      </c>
      <c r="G77" s="7">
        <f t="shared" si="35"/>
        <v>0</v>
      </c>
      <c r="H77" s="7">
        <f t="shared" si="36"/>
        <v>0</v>
      </c>
      <c r="I77" s="7">
        <f t="shared" si="37"/>
        <v>0</v>
      </c>
      <c r="J77" s="7">
        <f t="shared" si="38"/>
        <v>0</v>
      </c>
      <c r="K77" s="7">
        <f t="shared" si="39"/>
        <v>0</v>
      </c>
      <c r="L77" s="7">
        <f t="shared" si="40"/>
        <v>0</v>
      </c>
      <c r="M77" s="7">
        <f t="shared" si="41"/>
        <v>0</v>
      </c>
      <c r="N77" s="7"/>
      <c r="O77" s="111" t="s">
        <v>14</v>
      </c>
      <c r="P77" s="48" t="str">
        <f t="shared" si="27"/>
        <v>DWDM TR 10 Gbps fixed λ All XFP</v>
      </c>
      <c r="Q77" s="247">
        <f t="shared" ref="Q77:R77" si="48">1-Q46-Q108-Q139-Q170-Q201-Q232</f>
        <v>0</v>
      </c>
      <c r="R77" s="247">
        <f t="shared" si="48"/>
        <v>0</v>
      </c>
      <c r="S77" s="19"/>
      <c r="T77" s="19"/>
      <c r="U77" s="19"/>
      <c r="V77" s="19"/>
      <c r="W77" s="19"/>
      <c r="X77" s="19"/>
      <c r="Y77" s="19"/>
      <c r="Z77" s="19"/>
      <c r="AA77" s="19"/>
    </row>
    <row r="78" spans="2:27" ht="13.8">
      <c r="B78" s="48" t="str">
        <f t="shared" si="28"/>
        <v>DWDM TR 10 Gbps fixed λ All SFP+</v>
      </c>
      <c r="C78" s="7">
        <f t="shared" si="31"/>
        <v>0</v>
      </c>
      <c r="D78" s="7">
        <f t="shared" si="32"/>
        <v>0</v>
      </c>
      <c r="E78" s="7">
        <f t="shared" si="33"/>
        <v>0</v>
      </c>
      <c r="F78" s="7">
        <f t="shared" si="34"/>
        <v>0</v>
      </c>
      <c r="G78" s="7">
        <f t="shared" si="35"/>
        <v>0</v>
      </c>
      <c r="H78" s="7">
        <f t="shared" si="36"/>
        <v>0</v>
      </c>
      <c r="I78" s="7">
        <f t="shared" si="37"/>
        <v>0</v>
      </c>
      <c r="J78" s="7">
        <f t="shared" si="38"/>
        <v>0</v>
      </c>
      <c r="K78" s="7">
        <f t="shared" si="39"/>
        <v>0</v>
      </c>
      <c r="L78" s="7">
        <f t="shared" si="40"/>
        <v>0</v>
      </c>
      <c r="M78" s="7">
        <f t="shared" si="41"/>
        <v>0</v>
      </c>
      <c r="N78" s="7"/>
      <c r="O78" s="111" t="s">
        <v>14</v>
      </c>
      <c r="P78" s="48" t="str">
        <f t="shared" si="27"/>
        <v>DWDM TR 10 Gbps fixed λ All SFP+</v>
      </c>
      <c r="Q78" s="247">
        <f t="shared" ref="Q78:R78" si="49">1-Q47-Q109-Q140-Q171-Q202-Q233</f>
        <v>0</v>
      </c>
      <c r="R78" s="247">
        <f t="shared" si="49"/>
        <v>0</v>
      </c>
      <c r="S78" s="19"/>
      <c r="T78" s="19"/>
      <c r="U78" s="19"/>
      <c r="V78" s="19"/>
      <c r="W78" s="19"/>
      <c r="X78" s="19"/>
      <c r="Y78" s="19"/>
      <c r="Z78" s="19"/>
      <c r="AA78" s="19"/>
    </row>
    <row r="79" spans="2:27" ht="13.8">
      <c r="B79" s="48" t="str">
        <f t="shared" si="28"/>
        <v xml:space="preserve">DWDM TR 10 Gbps Tunable All XFP </v>
      </c>
      <c r="C79" s="7">
        <f t="shared" si="31"/>
        <v>0</v>
      </c>
      <c r="D79" s="7">
        <f t="shared" si="32"/>
        <v>0</v>
      </c>
      <c r="E79" s="7">
        <f t="shared" si="33"/>
        <v>0</v>
      </c>
      <c r="F79" s="7">
        <f t="shared" si="34"/>
        <v>0</v>
      </c>
      <c r="G79" s="7">
        <f t="shared" si="35"/>
        <v>0</v>
      </c>
      <c r="H79" s="7">
        <f t="shared" si="36"/>
        <v>0</v>
      </c>
      <c r="I79" s="7">
        <f t="shared" si="37"/>
        <v>0</v>
      </c>
      <c r="J79" s="7">
        <f t="shared" si="38"/>
        <v>0</v>
      </c>
      <c r="K79" s="7">
        <f t="shared" si="39"/>
        <v>0</v>
      </c>
      <c r="L79" s="7">
        <f t="shared" si="40"/>
        <v>0</v>
      </c>
      <c r="M79" s="7">
        <f t="shared" si="41"/>
        <v>0</v>
      </c>
      <c r="N79" s="7"/>
      <c r="O79" s="111" t="s">
        <v>14</v>
      </c>
      <c r="P79" s="48" t="str">
        <f t="shared" si="27"/>
        <v xml:space="preserve">DWDM TR 10 Gbps Tunable All XFP </v>
      </c>
      <c r="Q79" s="247">
        <f t="shared" ref="Q79:R79" si="50">1-Q48-Q110-Q141-Q172-Q203-Q234</f>
        <v>0</v>
      </c>
      <c r="R79" s="247">
        <f t="shared" si="50"/>
        <v>0</v>
      </c>
      <c r="S79" s="19"/>
      <c r="T79" s="19"/>
      <c r="U79" s="19"/>
      <c r="V79" s="19"/>
      <c r="W79" s="19"/>
      <c r="X79" s="19"/>
      <c r="Y79" s="19"/>
      <c r="Z79" s="19"/>
      <c r="AA79" s="19"/>
    </row>
    <row r="80" spans="2:27" ht="13.8">
      <c r="B80" s="48" t="str">
        <f t="shared" si="28"/>
        <v>DWDM TR 10 Gbps Tunable All SFP+</v>
      </c>
      <c r="C80" s="7">
        <f t="shared" si="31"/>
        <v>0</v>
      </c>
      <c r="D80" s="7">
        <f t="shared" si="32"/>
        <v>0</v>
      </c>
      <c r="E80" s="7">
        <f t="shared" si="33"/>
        <v>0</v>
      </c>
      <c r="F80" s="7">
        <f t="shared" si="34"/>
        <v>0</v>
      </c>
      <c r="G80" s="7">
        <f t="shared" si="35"/>
        <v>0</v>
      </c>
      <c r="H80" s="7">
        <f t="shared" si="36"/>
        <v>0</v>
      </c>
      <c r="I80" s="7">
        <f t="shared" si="37"/>
        <v>0</v>
      </c>
      <c r="J80" s="7">
        <f t="shared" si="38"/>
        <v>0</v>
      </c>
      <c r="K80" s="7">
        <f t="shared" si="39"/>
        <v>0</v>
      </c>
      <c r="L80" s="7">
        <f t="shared" si="40"/>
        <v>0</v>
      </c>
      <c r="M80" s="7">
        <f t="shared" si="41"/>
        <v>0</v>
      </c>
      <c r="N80" s="7"/>
      <c r="O80" s="111" t="s">
        <v>14</v>
      </c>
      <c r="P80" s="48" t="str">
        <f t="shared" si="27"/>
        <v>DWDM TR 10 Gbps Tunable All SFP+</v>
      </c>
      <c r="Q80" s="247">
        <f t="shared" ref="Q80:R80" si="51">1-Q49-Q111-Q142-Q173-Q204-Q235</f>
        <v>0</v>
      </c>
      <c r="R80" s="247">
        <f t="shared" si="51"/>
        <v>0</v>
      </c>
      <c r="S80" s="19"/>
      <c r="T80" s="19"/>
      <c r="U80" s="19"/>
      <c r="V80" s="19"/>
      <c r="W80" s="19"/>
      <c r="X80" s="19"/>
      <c r="Y80" s="19"/>
      <c r="Z80" s="19"/>
      <c r="AA80" s="19"/>
    </row>
    <row r="81" spans="2:27" ht="13.8">
      <c r="B81" s="48" t="str">
        <f t="shared" si="28"/>
        <v>DWDM TR 100 Gbps All On board</v>
      </c>
      <c r="C81" s="7">
        <f t="shared" si="31"/>
        <v>0</v>
      </c>
      <c r="D81" s="7">
        <f t="shared" si="32"/>
        <v>0</v>
      </c>
      <c r="E81" s="7">
        <f t="shared" si="33"/>
        <v>0</v>
      </c>
      <c r="F81" s="7">
        <f t="shared" si="34"/>
        <v>0</v>
      </c>
      <c r="G81" s="7">
        <f t="shared" si="35"/>
        <v>0</v>
      </c>
      <c r="H81" s="7">
        <f t="shared" si="36"/>
        <v>0</v>
      </c>
      <c r="I81" s="7">
        <f t="shared" si="37"/>
        <v>0</v>
      </c>
      <c r="J81" s="7">
        <f t="shared" si="38"/>
        <v>0</v>
      </c>
      <c r="K81" s="7">
        <f t="shared" si="39"/>
        <v>0</v>
      </c>
      <c r="L81" s="7">
        <f t="shared" si="40"/>
        <v>0</v>
      </c>
      <c r="M81" s="7">
        <f t="shared" si="41"/>
        <v>0</v>
      </c>
      <c r="N81" s="7"/>
      <c r="O81" s="111" t="s">
        <v>14</v>
      </c>
      <c r="P81" s="48" t="str">
        <f t="shared" si="27"/>
        <v>DWDM TR 100 Gbps All On board</v>
      </c>
      <c r="Q81" s="247">
        <f t="shared" ref="Q81:R81" si="52">1-Q50-Q112-Q143-Q174-Q205-Q236</f>
        <v>0</v>
      </c>
      <c r="R81" s="247">
        <f t="shared" si="52"/>
        <v>0</v>
      </c>
      <c r="S81" s="19"/>
      <c r="T81" s="19"/>
      <c r="U81" s="19"/>
      <c r="V81" s="19"/>
      <c r="W81" s="19"/>
      <c r="X81" s="19"/>
      <c r="Y81" s="19"/>
      <c r="Z81" s="19"/>
      <c r="AA81" s="19"/>
    </row>
    <row r="82" spans="2:27" ht="13.8">
      <c r="B82" s="48" t="str">
        <f t="shared" si="28"/>
        <v>DWDM TR 100 Gbps All Direct detect</v>
      </c>
      <c r="C82" s="7">
        <f t="shared" si="31"/>
        <v>0</v>
      </c>
      <c r="D82" s="7">
        <f t="shared" si="32"/>
        <v>0</v>
      </c>
      <c r="E82" s="7">
        <f t="shared" si="33"/>
        <v>0</v>
      </c>
      <c r="F82" s="7">
        <f t="shared" si="34"/>
        <v>0</v>
      </c>
      <c r="G82" s="7">
        <f t="shared" si="35"/>
        <v>0</v>
      </c>
      <c r="H82" s="7">
        <f t="shared" si="36"/>
        <v>0</v>
      </c>
      <c r="I82" s="7">
        <f t="shared" si="37"/>
        <v>0</v>
      </c>
      <c r="J82" s="7">
        <f t="shared" si="38"/>
        <v>0</v>
      </c>
      <c r="K82" s="7">
        <f t="shared" si="39"/>
        <v>0</v>
      </c>
      <c r="L82" s="7">
        <f t="shared" si="40"/>
        <v>0</v>
      </c>
      <c r="M82" s="7">
        <f t="shared" si="41"/>
        <v>0</v>
      </c>
      <c r="N82" s="7"/>
      <c r="O82" s="111" t="s">
        <v>14</v>
      </c>
      <c r="P82" s="48" t="str">
        <f t="shared" si="27"/>
        <v>DWDM TR 100 Gbps All Direct detect</v>
      </c>
      <c r="Q82" s="247">
        <f t="shared" ref="Q82:R82" si="53">1-Q51-Q113-Q144-Q175-Q206-Q237</f>
        <v>0</v>
      </c>
      <c r="R82" s="247">
        <f t="shared" si="53"/>
        <v>0</v>
      </c>
      <c r="S82" s="19"/>
      <c r="T82" s="19"/>
      <c r="U82" s="19"/>
      <c r="V82" s="19"/>
      <c r="W82" s="19"/>
      <c r="X82" s="19"/>
      <c r="Y82" s="19"/>
      <c r="Z82" s="19"/>
      <c r="AA82" s="19"/>
    </row>
    <row r="83" spans="2:27" ht="13.8">
      <c r="B83" s="48" t="str">
        <f t="shared" si="28"/>
        <v>DWDM TR 100 Gbps All CFP-DCO</v>
      </c>
      <c r="C83" s="7">
        <f t="shared" si="31"/>
        <v>0</v>
      </c>
      <c r="D83" s="7">
        <f t="shared" si="32"/>
        <v>0</v>
      </c>
      <c r="E83" s="7">
        <f t="shared" si="33"/>
        <v>0</v>
      </c>
      <c r="F83" s="7">
        <f t="shared" si="34"/>
        <v>0</v>
      </c>
      <c r="G83" s="7">
        <f t="shared" si="35"/>
        <v>0</v>
      </c>
      <c r="H83" s="7">
        <f t="shared" si="36"/>
        <v>0</v>
      </c>
      <c r="I83" s="7">
        <f t="shared" si="37"/>
        <v>0</v>
      </c>
      <c r="J83" s="7">
        <f t="shared" si="38"/>
        <v>0</v>
      </c>
      <c r="K83" s="7">
        <f t="shared" si="39"/>
        <v>0</v>
      </c>
      <c r="L83" s="7">
        <f t="shared" si="40"/>
        <v>0</v>
      </c>
      <c r="M83" s="7">
        <f t="shared" si="41"/>
        <v>0</v>
      </c>
      <c r="N83" s="7"/>
      <c r="O83" s="111" t="s">
        <v>14</v>
      </c>
      <c r="P83" s="48" t="str">
        <f t="shared" si="27"/>
        <v>DWDM TR 100 Gbps All CFP-DCO</v>
      </c>
      <c r="Q83" s="247">
        <f t="shared" ref="Q83:R83" si="54">1-Q52-Q114-Q145-Q176-Q207-Q238</f>
        <v>0</v>
      </c>
      <c r="R83" s="247">
        <f t="shared" si="54"/>
        <v>0</v>
      </c>
      <c r="S83" s="19"/>
      <c r="T83" s="19"/>
      <c r="U83" s="19"/>
      <c r="V83" s="19"/>
      <c r="W83" s="19"/>
      <c r="X83" s="19"/>
      <c r="Y83" s="19"/>
      <c r="Z83" s="19"/>
      <c r="AA83" s="19"/>
    </row>
    <row r="84" spans="2:27" ht="13.8">
      <c r="B84" s="48" t="str">
        <f t="shared" si="28"/>
        <v>DWDM TR 100 Gbps 80km QSFP28</v>
      </c>
      <c r="C84" s="7">
        <f t="shared" si="31"/>
        <v>0</v>
      </c>
      <c r="D84" s="7">
        <f t="shared" si="32"/>
        <v>0</v>
      </c>
      <c r="E84" s="7">
        <f t="shared" si="33"/>
        <v>0</v>
      </c>
      <c r="F84" s="7">
        <f t="shared" si="34"/>
        <v>0</v>
      </c>
      <c r="G84" s="7">
        <f t="shared" si="35"/>
        <v>0</v>
      </c>
      <c r="H84" s="7">
        <f t="shared" si="36"/>
        <v>0</v>
      </c>
      <c r="I84" s="7">
        <f t="shared" si="37"/>
        <v>0</v>
      </c>
      <c r="J84" s="7">
        <f t="shared" si="38"/>
        <v>0</v>
      </c>
      <c r="K84" s="7">
        <f t="shared" si="39"/>
        <v>0</v>
      </c>
      <c r="L84" s="7">
        <f t="shared" si="40"/>
        <v>0</v>
      </c>
      <c r="M84" s="7">
        <f t="shared" si="41"/>
        <v>0</v>
      </c>
      <c r="N84" s="7"/>
      <c r="O84" s="111" t="s">
        <v>14</v>
      </c>
      <c r="P84" s="48" t="str">
        <f t="shared" si="27"/>
        <v>DWDM TR 100 Gbps 80km QSFP28</v>
      </c>
      <c r="Q84" s="247">
        <v>0</v>
      </c>
      <c r="R84" s="247">
        <v>0</v>
      </c>
      <c r="S84" s="19"/>
      <c r="T84" s="19"/>
      <c r="U84" s="19"/>
      <c r="V84" s="19"/>
      <c r="W84" s="19"/>
      <c r="X84" s="19"/>
      <c r="Y84" s="19"/>
      <c r="Z84" s="19"/>
      <c r="AA84" s="19"/>
    </row>
    <row r="85" spans="2:27" ht="13.8">
      <c r="B85" s="48" t="str">
        <f t="shared" si="28"/>
        <v>DWDM TR 100 Gbps All CFP2-ACO</v>
      </c>
      <c r="C85" s="7">
        <f t="shared" si="31"/>
        <v>0</v>
      </c>
      <c r="D85" s="7">
        <f t="shared" si="32"/>
        <v>0</v>
      </c>
      <c r="E85" s="7">
        <f t="shared" si="33"/>
        <v>0</v>
      </c>
      <c r="F85" s="7">
        <f t="shared" si="34"/>
        <v>0</v>
      </c>
      <c r="G85" s="7">
        <f t="shared" si="35"/>
        <v>0</v>
      </c>
      <c r="H85" s="7">
        <f t="shared" si="36"/>
        <v>0</v>
      </c>
      <c r="I85" s="7">
        <f t="shared" si="37"/>
        <v>0</v>
      </c>
      <c r="J85" s="7">
        <f t="shared" si="38"/>
        <v>0</v>
      </c>
      <c r="K85" s="7">
        <f t="shared" si="39"/>
        <v>0</v>
      </c>
      <c r="L85" s="7">
        <f t="shared" si="40"/>
        <v>0</v>
      </c>
      <c r="M85" s="7">
        <f t="shared" si="41"/>
        <v>0</v>
      </c>
      <c r="N85" s="7"/>
      <c r="O85" s="111" t="s">
        <v>14</v>
      </c>
      <c r="P85" s="48" t="str">
        <f t="shared" si="27"/>
        <v>DWDM TR 100 Gbps All CFP2-ACO</v>
      </c>
      <c r="Q85" s="247">
        <f t="shared" ref="Q85:R85" si="55">1-Q54-Q116-Q147-Q178-Q209-Q240</f>
        <v>0</v>
      </c>
      <c r="R85" s="247">
        <f t="shared" si="55"/>
        <v>0</v>
      </c>
      <c r="S85" s="19"/>
      <c r="T85" s="19"/>
      <c r="U85" s="19"/>
      <c r="V85" s="19"/>
      <c r="W85" s="19"/>
      <c r="X85" s="19"/>
      <c r="Y85" s="19"/>
      <c r="Z85" s="19"/>
      <c r="AA85" s="19"/>
    </row>
    <row r="86" spans="2:27" ht="13.8">
      <c r="B86" s="48" t="str">
        <f t="shared" si="28"/>
        <v>DWDM TR 200 Gbps All On board</v>
      </c>
      <c r="C86" s="7">
        <f t="shared" si="31"/>
        <v>0</v>
      </c>
      <c r="D86" s="7">
        <f t="shared" si="32"/>
        <v>0</v>
      </c>
      <c r="E86" s="7">
        <f t="shared" si="33"/>
        <v>0</v>
      </c>
      <c r="F86" s="7">
        <f t="shared" si="34"/>
        <v>0</v>
      </c>
      <c r="G86" s="7">
        <f t="shared" si="35"/>
        <v>0</v>
      </c>
      <c r="H86" s="7">
        <f t="shared" si="36"/>
        <v>0</v>
      </c>
      <c r="I86" s="7">
        <f t="shared" si="37"/>
        <v>0</v>
      </c>
      <c r="J86" s="7">
        <f t="shared" si="38"/>
        <v>0</v>
      </c>
      <c r="K86" s="7">
        <f t="shared" si="39"/>
        <v>0</v>
      </c>
      <c r="L86" s="7">
        <f t="shared" si="40"/>
        <v>0</v>
      </c>
      <c r="M86" s="7">
        <f t="shared" si="41"/>
        <v>0</v>
      </c>
      <c r="N86" s="7"/>
      <c r="O86" s="111" t="s">
        <v>14</v>
      </c>
      <c r="P86" s="48" t="str">
        <f t="shared" si="27"/>
        <v>DWDM TR 200 Gbps All On board</v>
      </c>
      <c r="Q86" s="247">
        <f t="shared" ref="Q86:R86" si="56">1-Q55-Q117-Q148-Q179-Q210-Q241</f>
        <v>0</v>
      </c>
      <c r="R86" s="247">
        <f t="shared" si="56"/>
        <v>0</v>
      </c>
      <c r="S86" s="19"/>
      <c r="T86" s="19"/>
      <c r="U86" s="19"/>
      <c r="V86" s="19"/>
      <c r="W86" s="19"/>
      <c r="X86" s="19"/>
      <c r="Y86" s="19"/>
      <c r="Z86" s="19"/>
      <c r="AA86" s="19"/>
    </row>
    <row r="87" spans="2:27" ht="13.8">
      <c r="B87" s="48" t="str">
        <f t="shared" si="28"/>
        <v>DWDM TR 200 Gbps All CFP2-DCO</v>
      </c>
      <c r="C87" s="7">
        <f t="shared" si="31"/>
        <v>0</v>
      </c>
      <c r="D87" s="7">
        <f t="shared" si="32"/>
        <v>0</v>
      </c>
      <c r="E87" s="7">
        <f t="shared" si="33"/>
        <v>0</v>
      </c>
      <c r="F87" s="7">
        <f t="shared" si="34"/>
        <v>0</v>
      </c>
      <c r="G87" s="7">
        <f t="shared" si="35"/>
        <v>0</v>
      </c>
      <c r="H87" s="7">
        <f t="shared" si="36"/>
        <v>0</v>
      </c>
      <c r="I87" s="7">
        <f t="shared" si="37"/>
        <v>0</v>
      </c>
      <c r="J87" s="7">
        <f t="shared" si="38"/>
        <v>0</v>
      </c>
      <c r="K87" s="7">
        <f t="shared" si="39"/>
        <v>0</v>
      </c>
      <c r="L87" s="7">
        <f t="shared" si="40"/>
        <v>0</v>
      </c>
      <c r="M87" s="7">
        <f t="shared" si="41"/>
        <v>0</v>
      </c>
      <c r="N87" s="7"/>
      <c r="O87" s="111" t="s">
        <v>14</v>
      </c>
      <c r="P87" s="48" t="str">
        <f t="shared" si="27"/>
        <v>DWDM TR 200 Gbps All CFP2-DCO</v>
      </c>
      <c r="Q87" s="247">
        <f t="shared" ref="Q87:R87" si="57">1-Q56-Q118-Q149-Q180-Q211-Q242</f>
        <v>0</v>
      </c>
      <c r="R87" s="247">
        <f t="shared" si="57"/>
        <v>0</v>
      </c>
      <c r="S87" s="19"/>
      <c r="T87" s="19"/>
      <c r="U87" s="19"/>
      <c r="V87" s="19"/>
      <c r="W87" s="19"/>
      <c r="X87" s="19"/>
      <c r="Y87" s="19"/>
      <c r="Z87" s="19"/>
      <c r="AA87" s="19"/>
    </row>
    <row r="88" spans="2:27" ht="13.8">
      <c r="B88" s="48" t="str">
        <f t="shared" si="28"/>
        <v>DWDM TR 200 Gbps All CFP2-ACO</v>
      </c>
      <c r="C88" s="7">
        <f t="shared" si="31"/>
        <v>0</v>
      </c>
      <c r="D88" s="7">
        <f t="shared" si="32"/>
        <v>0</v>
      </c>
      <c r="E88" s="7">
        <f t="shared" si="33"/>
        <v>0</v>
      </c>
      <c r="F88" s="7">
        <f t="shared" si="34"/>
        <v>0</v>
      </c>
      <c r="G88" s="7">
        <f t="shared" si="35"/>
        <v>0</v>
      </c>
      <c r="H88" s="7">
        <f t="shared" si="36"/>
        <v>0</v>
      </c>
      <c r="I88" s="7">
        <f t="shared" si="37"/>
        <v>0</v>
      </c>
      <c r="J88" s="7">
        <f t="shared" si="38"/>
        <v>0</v>
      </c>
      <c r="K88" s="7">
        <f t="shared" si="39"/>
        <v>0</v>
      </c>
      <c r="L88" s="7">
        <f t="shared" si="40"/>
        <v>0</v>
      </c>
      <c r="M88" s="7">
        <f t="shared" si="41"/>
        <v>0</v>
      </c>
      <c r="N88" s="7"/>
      <c r="O88" s="111" t="s">
        <v>14</v>
      </c>
      <c r="P88" s="48" t="str">
        <f t="shared" si="27"/>
        <v>DWDM TR 200 Gbps All CFP2-ACO</v>
      </c>
      <c r="Q88" s="247">
        <f t="shared" ref="Q88:R88" si="58">1-Q57-Q119-Q150-Q181-Q212-Q243</f>
        <v>0</v>
      </c>
      <c r="R88" s="247">
        <f t="shared" si="58"/>
        <v>0</v>
      </c>
      <c r="S88" s="19"/>
      <c r="T88" s="19"/>
      <c r="U88" s="19"/>
      <c r="V88" s="19"/>
      <c r="W88" s="19"/>
      <c r="X88" s="19"/>
      <c r="Y88" s="19"/>
      <c r="Z88" s="19"/>
      <c r="AA88" s="19"/>
    </row>
    <row r="89" spans="2:27" ht="13.8">
      <c r="B89" s="48" t="str">
        <f t="shared" si="28"/>
        <v>DWDM TR 400 Gbps On board</v>
      </c>
      <c r="C89" s="7">
        <f t="shared" si="31"/>
        <v>0</v>
      </c>
      <c r="D89" s="7">
        <f t="shared" si="32"/>
        <v>0</v>
      </c>
      <c r="E89" s="7">
        <f t="shared" si="33"/>
        <v>0</v>
      </c>
      <c r="F89" s="7">
        <f t="shared" si="34"/>
        <v>0</v>
      </c>
      <c r="G89" s="7">
        <f t="shared" si="35"/>
        <v>0</v>
      </c>
      <c r="H89" s="7">
        <f t="shared" si="36"/>
        <v>0</v>
      </c>
      <c r="I89" s="7">
        <f t="shared" si="37"/>
        <v>0</v>
      </c>
      <c r="J89" s="7">
        <f t="shared" si="38"/>
        <v>0</v>
      </c>
      <c r="K89" s="7">
        <f t="shared" si="39"/>
        <v>0</v>
      </c>
      <c r="L89" s="7">
        <f t="shared" si="40"/>
        <v>0</v>
      </c>
      <c r="M89" s="7">
        <f t="shared" si="41"/>
        <v>0</v>
      </c>
      <c r="N89" s="7"/>
      <c r="O89" s="111" t="s">
        <v>14</v>
      </c>
      <c r="P89" s="48" t="str">
        <f t="shared" si="27"/>
        <v>DWDM TR 400 Gbps On board</v>
      </c>
      <c r="Q89" s="247">
        <v>0</v>
      </c>
      <c r="R89" s="247">
        <v>0</v>
      </c>
      <c r="S89" s="19"/>
      <c r="T89" s="19"/>
      <c r="U89" s="19"/>
      <c r="V89" s="19"/>
      <c r="W89" s="19"/>
      <c r="X89" s="19"/>
      <c r="Y89" s="19"/>
      <c r="Z89" s="19"/>
      <c r="AA89" s="19"/>
    </row>
    <row r="90" spans="2:27" ht="13.8">
      <c r="B90" s="48" t="str">
        <f t="shared" si="28"/>
        <v>DWDM TR 400 Gbps 120 km 400ZR</v>
      </c>
      <c r="C90" s="7">
        <f t="shared" si="31"/>
        <v>0</v>
      </c>
      <c r="D90" s="7">
        <f t="shared" si="32"/>
        <v>0</v>
      </c>
      <c r="E90" s="7">
        <f t="shared" si="33"/>
        <v>0</v>
      </c>
      <c r="F90" s="7">
        <f t="shared" si="34"/>
        <v>0</v>
      </c>
      <c r="G90" s="7">
        <f t="shared" si="35"/>
        <v>0</v>
      </c>
      <c r="H90" s="7">
        <f t="shared" si="36"/>
        <v>0</v>
      </c>
      <c r="I90" s="7">
        <f t="shared" si="37"/>
        <v>0</v>
      </c>
      <c r="J90" s="7">
        <f t="shared" si="38"/>
        <v>0</v>
      </c>
      <c r="K90" s="7">
        <f t="shared" si="39"/>
        <v>0</v>
      </c>
      <c r="L90" s="7">
        <f t="shared" si="40"/>
        <v>0</v>
      </c>
      <c r="M90" s="7">
        <f t="shared" si="41"/>
        <v>0</v>
      </c>
      <c r="N90" s="7"/>
      <c r="O90" s="111" t="s">
        <v>14</v>
      </c>
      <c r="P90" s="48" t="str">
        <f t="shared" si="27"/>
        <v>DWDM TR 400 Gbps 120 km 400ZR</v>
      </c>
      <c r="Q90" s="247">
        <f t="shared" ref="Q90:R90" si="59">1-Q59-Q121-Q152-Q183-Q214-Q245</f>
        <v>0</v>
      </c>
      <c r="R90" s="247">
        <f t="shared" si="59"/>
        <v>0</v>
      </c>
      <c r="S90" s="19"/>
      <c r="T90" s="19"/>
      <c r="U90" s="19"/>
      <c r="V90" s="19"/>
      <c r="W90" s="19"/>
      <c r="X90" s="19"/>
      <c r="Y90" s="19"/>
      <c r="Z90" s="19"/>
      <c r="AA90" s="19"/>
    </row>
    <row r="91" spans="2:27" ht="13.8">
      <c r="B91" s="48" t="str">
        <f t="shared" si="28"/>
        <v>DWDM TR 400 Gbps &gt;120 km 400ZR+   OSPF/QSFP-DD</v>
      </c>
      <c r="C91" s="7">
        <f t="shared" si="31"/>
        <v>0</v>
      </c>
      <c r="D91" s="7">
        <f t="shared" si="32"/>
        <v>0</v>
      </c>
      <c r="E91" s="7">
        <f t="shared" si="33"/>
        <v>0</v>
      </c>
      <c r="F91" s="7">
        <f t="shared" si="34"/>
        <v>0</v>
      </c>
      <c r="G91" s="7">
        <f t="shared" si="35"/>
        <v>0</v>
      </c>
      <c r="H91" s="7">
        <f t="shared" si="36"/>
        <v>0</v>
      </c>
      <c r="I91" s="7">
        <f t="shared" si="37"/>
        <v>0</v>
      </c>
      <c r="J91" s="7">
        <f t="shared" si="38"/>
        <v>0</v>
      </c>
      <c r="K91" s="7">
        <f t="shared" si="39"/>
        <v>0</v>
      </c>
      <c r="L91" s="7">
        <f t="shared" si="40"/>
        <v>0</v>
      </c>
      <c r="M91" s="7">
        <f t="shared" si="41"/>
        <v>0</v>
      </c>
      <c r="N91" s="7"/>
      <c r="O91" s="111" t="s">
        <v>14</v>
      </c>
      <c r="P91" s="48" t="str">
        <f t="shared" si="27"/>
        <v>DWDM TR 400 Gbps &gt;120 km 400ZR+   OSPF/QSFP-DD</v>
      </c>
      <c r="Q91" s="247">
        <f t="shared" ref="Q91:R91" si="60">1-Q60-Q122-Q153-Q184-Q215-Q246</f>
        <v>0</v>
      </c>
      <c r="R91" s="247">
        <f t="shared" si="60"/>
        <v>0</v>
      </c>
      <c r="S91" s="19"/>
      <c r="T91" s="19"/>
      <c r="U91" s="19"/>
      <c r="V91" s="19"/>
      <c r="W91" s="19"/>
      <c r="X91" s="19"/>
      <c r="Y91" s="19"/>
      <c r="Z91" s="19"/>
      <c r="AA91" s="19"/>
    </row>
    <row r="92" spans="2:27" ht="13.8">
      <c r="B92" s="48" t="str">
        <f t="shared" si="28"/>
        <v>DWDM TR 400 Gbps &gt;120 km 400ZR+ CFP2</v>
      </c>
      <c r="C92" s="7">
        <f t="shared" si="31"/>
        <v>0</v>
      </c>
      <c r="D92" s="7">
        <f t="shared" si="32"/>
        <v>0</v>
      </c>
      <c r="E92" s="7">
        <f t="shared" si="33"/>
        <v>0</v>
      </c>
      <c r="F92" s="7">
        <f t="shared" si="34"/>
        <v>0</v>
      </c>
      <c r="G92" s="7">
        <f t="shared" si="35"/>
        <v>0</v>
      </c>
      <c r="H92" s="7">
        <f t="shared" si="36"/>
        <v>0</v>
      </c>
      <c r="I92" s="7">
        <f t="shared" si="37"/>
        <v>0</v>
      </c>
      <c r="J92" s="7">
        <f t="shared" si="38"/>
        <v>0</v>
      </c>
      <c r="K92" s="7">
        <f t="shared" si="39"/>
        <v>0</v>
      </c>
      <c r="L92" s="7">
        <f t="shared" si="40"/>
        <v>0</v>
      </c>
      <c r="M92" s="7">
        <f t="shared" si="41"/>
        <v>0</v>
      </c>
      <c r="N92" s="7"/>
      <c r="O92" s="111" t="s">
        <v>14</v>
      </c>
      <c r="P92" s="48" t="str">
        <f t="shared" si="27"/>
        <v>DWDM TR 400 Gbps &gt;120 km 400ZR+ CFP2</v>
      </c>
      <c r="Q92" s="247">
        <f t="shared" ref="Q92:R92" si="61">1-Q61-Q123-Q154-Q185-Q216-Q247</f>
        <v>0</v>
      </c>
      <c r="R92" s="247">
        <f t="shared" si="61"/>
        <v>0</v>
      </c>
      <c r="S92" s="19"/>
      <c r="T92" s="19"/>
      <c r="U92" s="19"/>
      <c r="V92" s="19"/>
      <c r="W92" s="19"/>
      <c r="X92" s="19"/>
      <c r="Y92" s="19"/>
      <c r="Z92" s="19"/>
      <c r="AA92" s="19"/>
    </row>
    <row r="93" spans="2:27" ht="13.8">
      <c r="B93" s="48" t="str">
        <f t="shared" ref="B93:B97" si="62">B29</f>
        <v>DWDM TR 600G On board</v>
      </c>
      <c r="C93" s="7">
        <f t="shared" si="31"/>
        <v>0</v>
      </c>
      <c r="D93" s="7">
        <f t="shared" si="32"/>
        <v>0</v>
      </c>
      <c r="E93" s="7">
        <f t="shared" si="33"/>
        <v>0</v>
      </c>
      <c r="F93" s="7">
        <f t="shared" si="34"/>
        <v>0</v>
      </c>
      <c r="G93" s="7">
        <f t="shared" si="35"/>
        <v>0</v>
      </c>
      <c r="H93" s="7">
        <f t="shared" si="36"/>
        <v>0</v>
      </c>
      <c r="I93" s="7">
        <f t="shared" si="37"/>
        <v>0</v>
      </c>
      <c r="J93" s="7">
        <f t="shared" si="38"/>
        <v>0</v>
      </c>
      <c r="K93" s="7">
        <f t="shared" si="39"/>
        <v>0</v>
      </c>
      <c r="L93" s="7">
        <f t="shared" si="40"/>
        <v>0</v>
      </c>
      <c r="M93" s="7">
        <f t="shared" si="41"/>
        <v>0</v>
      </c>
      <c r="N93" s="7"/>
      <c r="O93" s="111" t="s">
        <v>14</v>
      </c>
      <c r="P93" s="48" t="str">
        <f t="shared" si="27"/>
        <v>DWDM TR 600G On board</v>
      </c>
      <c r="Q93" s="247">
        <f t="shared" ref="Q93:R93" si="63">1-Q62-Q124-Q155-Q186-Q217-Q248</f>
        <v>0</v>
      </c>
      <c r="R93" s="247">
        <f t="shared" si="63"/>
        <v>0</v>
      </c>
      <c r="S93" s="19"/>
      <c r="T93" s="19"/>
      <c r="U93" s="19"/>
      <c r="V93" s="19"/>
      <c r="W93" s="19"/>
      <c r="X93" s="19"/>
      <c r="Y93" s="19"/>
      <c r="Z93" s="19"/>
      <c r="AA93" s="19"/>
    </row>
    <row r="94" spans="2:27" ht="13.8">
      <c r="B94" s="48" t="str">
        <f t="shared" si="62"/>
        <v>DWDM TR 800G On board</v>
      </c>
      <c r="C94" s="7">
        <f t="shared" si="31"/>
        <v>0</v>
      </c>
      <c r="D94" s="7">
        <f t="shared" si="32"/>
        <v>0</v>
      </c>
      <c r="E94" s="7">
        <f t="shared" si="33"/>
        <v>0</v>
      </c>
      <c r="F94" s="7">
        <f t="shared" si="34"/>
        <v>0</v>
      </c>
      <c r="G94" s="7">
        <f t="shared" si="35"/>
        <v>0</v>
      </c>
      <c r="H94" s="7">
        <f t="shared" si="36"/>
        <v>0</v>
      </c>
      <c r="I94" s="7">
        <f t="shared" si="37"/>
        <v>0</v>
      </c>
      <c r="J94" s="7">
        <f t="shared" si="38"/>
        <v>0</v>
      </c>
      <c r="K94" s="7">
        <f t="shared" si="39"/>
        <v>0</v>
      </c>
      <c r="L94" s="7">
        <f t="shared" si="40"/>
        <v>0</v>
      </c>
      <c r="M94" s="7">
        <f t="shared" si="41"/>
        <v>0</v>
      </c>
      <c r="N94" s="7"/>
      <c r="O94" s="111" t="s">
        <v>14</v>
      </c>
      <c r="P94" s="48" t="str">
        <f t="shared" si="27"/>
        <v>DWDM TR 800G On board</v>
      </c>
      <c r="Q94" s="247">
        <f t="shared" ref="Q94:R94" si="64">1-Q63-Q125-Q156-Q187-Q218-Q249</f>
        <v>0</v>
      </c>
      <c r="R94" s="247">
        <f t="shared" si="64"/>
        <v>0</v>
      </c>
      <c r="S94" s="19"/>
      <c r="T94" s="19"/>
      <c r="U94" s="19"/>
      <c r="V94" s="19"/>
      <c r="W94" s="19"/>
      <c r="X94" s="19"/>
      <c r="Y94" s="19"/>
      <c r="Z94" s="19"/>
      <c r="AA94" s="19"/>
    </row>
    <row r="95" spans="2:27" ht="13.8">
      <c r="B95" s="48" t="str">
        <f t="shared" si="62"/>
        <v>DWDM TR 800 Gbps 120 km 800ZR/ZR+</v>
      </c>
      <c r="C95" s="7">
        <f t="shared" si="31"/>
        <v>0</v>
      </c>
      <c r="D95" s="7">
        <f t="shared" si="32"/>
        <v>0</v>
      </c>
      <c r="E95" s="7">
        <f t="shared" si="33"/>
        <v>0</v>
      </c>
      <c r="F95" s="7">
        <f t="shared" si="34"/>
        <v>0</v>
      </c>
      <c r="G95" s="7">
        <f t="shared" si="35"/>
        <v>0</v>
      </c>
      <c r="H95" s="7">
        <f t="shared" si="36"/>
        <v>0</v>
      </c>
      <c r="I95" s="7">
        <f t="shared" si="37"/>
        <v>0</v>
      </c>
      <c r="J95" s="7">
        <f t="shared" si="38"/>
        <v>0</v>
      </c>
      <c r="K95" s="7">
        <f t="shared" si="39"/>
        <v>0</v>
      </c>
      <c r="L95" s="7">
        <f t="shared" si="40"/>
        <v>0</v>
      </c>
      <c r="M95" s="7">
        <f t="shared" si="41"/>
        <v>0</v>
      </c>
      <c r="N95" s="7"/>
      <c r="O95" s="111" t="s">
        <v>14</v>
      </c>
      <c r="P95" s="48" t="str">
        <f t="shared" si="27"/>
        <v>DWDM TR 800 Gbps 120 km 800ZR/ZR+</v>
      </c>
      <c r="Q95" s="247">
        <f t="shared" ref="Q95:R95" si="65">1-Q64-Q126-Q157-Q188-Q219-Q250</f>
        <v>0</v>
      </c>
      <c r="R95" s="247">
        <f t="shared" si="65"/>
        <v>0</v>
      </c>
      <c r="S95" s="19"/>
      <c r="T95" s="19"/>
      <c r="U95" s="19"/>
      <c r="V95" s="19"/>
      <c r="W95" s="19"/>
      <c r="X95" s="19"/>
      <c r="Y95" s="19"/>
      <c r="Z95" s="19"/>
      <c r="AA95" s="19"/>
    </row>
    <row r="96" spans="2:27" ht="13.8">
      <c r="B96" s="48" t="str">
        <f t="shared" si="62"/>
        <v>DWDM TR 1.2T On-board</v>
      </c>
      <c r="C96" s="7">
        <f t="shared" si="31"/>
        <v>0</v>
      </c>
      <c r="D96" s="7">
        <f t="shared" si="32"/>
        <v>0</v>
      </c>
      <c r="E96" s="7">
        <f t="shared" si="33"/>
        <v>0</v>
      </c>
      <c r="F96" s="7">
        <f t="shared" si="34"/>
        <v>0</v>
      </c>
      <c r="G96" s="7">
        <f t="shared" si="35"/>
        <v>0</v>
      </c>
      <c r="H96" s="7">
        <f t="shared" si="36"/>
        <v>0</v>
      </c>
      <c r="I96" s="7">
        <f t="shared" si="37"/>
        <v>0</v>
      </c>
      <c r="J96" s="7">
        <f t="shared" si="38"/>
        <v>0</v>
      </c>
      <c r="K96" s="7">
        <f t="shared" si="39"/>
        <v>0</v>
      </c>
      <c r="L96" s="7">
        <f t="shared" si="40"/>
        <v>0</v>
      </c>
      <c r="M96" s="7">
        <f t="shared" si="41"/>
        <v>0</v>
      </c>
      <c r="N96" s="7"/>
      <c r="O96" s="111" t="s">
        <v>14</v>
      </c>
      <c r="P96" s="48" t="str">
        <f t="shared" si="27"/>
        <v>DWDM TR 1.2T On-board</v>
      </c>
      <c r="Q96" s="247">
        <f t="shared" ref="Q96:R96" si="66">1-Q65-Q127-Q158-Q189-Q220-Q251</f>
        <v>0</v>
      </c>
      <c r="R96" s="247">
        <f t="shared" si="66"/>
        <v>0</v>
      </c>
      <c r="S96" s="19"/>
      <c r="T96" s="19"/>
      <c r="U96" s="19"/>
      <c r="V96" s="19"/>
      <c r="W96" s="19"/>
      <c r="X96" s="19"/>
      <c r="Y96" s="19"/>
      <c r="Z96" s="19"/>
      <c r="AA96" s="19"/>
    </row>
    <row r="97" spans="2:27" ht="13.8">
      <c r="B97" s="48" t="str">
        <f t="shared" si="62"/>
        <v>DWDM TR 1.6T On-board</v>
      </c>
      <c r="C97" s="7">
        <f t="shared" si="31"/>
        <v>0</v>
      </c>
      <c r="D97" s="7">
        <f t="shared" si="32"/>
        <v>0</v>
      </c>
      <c r="E97" s="7">
        <f t="shared" si="33"/>
        <v>0</v>
      </c>
      <c r="F97" s="7">
        <f t="shared" si="34"/>
        <v>0</v>
      </c>
      <c r="G97" s="7">
        <f t="shared" si="35"/>
        <v>0</v>
      </c>
      <c r="H97" s="7">
        <f t="shared" si="36"/>
        <v>0</v>
      </c>
      <c r="I97" s="7">
        <f t="shared" si="37"/>
        <v>0</v>
      </c>
      <c r="J97" s="7">
        <f t="shared" si="38"/>
        <v>0</v>
      </c>
      <c r="K97" s="7">
        <f t="shared" si="39"/>
        <v>0</v>
      </c>
      <c r="L97" s="7">
        <f t="shared" si="40"/>
        <v>0</v>
      </c>
      <c r="M97" s="7">
        <f t="shared" si="41"/>
        <v>0</v>
      </c>
      <c r="N97" s="7"/>
      <c r="O97" s="111" t="s">
        <v>14</v>
      </c>
      <c r="P97" s="48" t="str">
        <f t="shared" si="27"/>
        <v>DWDM TR 1.6T On-board</v>
      </c>
      <c r="Q97" s="247">
        <f t="shared" ref="Q97:R97" si="67">1-Q66-Q128-Q159-Q190-Q221-Q252</f>
        <v>0</v>
      </c>
      <c r="R97" s="247">
        <f t="shared" si="67"/>
        <v>0</v>
      </c>
      <c r="S97" s="19"/>
      <c r="T97" s="19"/>
      <c r="U97" s="19"/>
      <c r="V97" s="19"/>
      <c r="W97" s="19"/>
      <c r="X97" s="19"/>
      <c r="Y97" s="19"/>
      <c r="Z97" s="19"/>
      <c r="AA97" s="19"/>
    </row>
    <row r="98" spans="2:27" ht="13.8">
      <c r="B98" s="58" t="str">
        <f>"Total "&amp;B69&amp;" units"</f>
        <v>Total InP discrete units</v>
      </c>
      <c r="C98" s="351">
        <f>SUM(C71:C97)</f>
        <v>258953</v>
      </c>
      <c r="D98" s="351">
        <f t="shared" ref="D98" si="68">SUM(D71:D97)</f>
        <v>262706.5</v>
      </c>
      <c r="E98" s="351">
        <f t="shared" ref="E98" si="69">SUM(E71:E97)</f>
        <v>0</v>
      </c>
      <c r="F98" s="351">
        <f t="shared" ref="F98" si="70">SUM(F71:F97)</f>
        <v>0</v>
      </c>
      <c r="G98" s="351">
        <f t="shared" ref="G98" si="71">SUM(G71:G97)</f>
        <v>0</v>
      </c>
      <c r="H98" s="351">
        <f t="shared" ref="H98" si="72">SUM(H71:H97)</f>
        <v>0</v>
      </c>
      <c r="I98" s="351">
        <f t="shared" ref="I98" si="73">SUM(I71:I97)</f>
        <v>0</v>
      </c>
      <c r="J98" s="351">
        <f t="shared" ref="J98" si="74">SUM(J71:J97)</f>
        <v>0</v>
      </c>
      <c r="K98" s="351">
        <f t="shared" ref="K98" si="75">SUM(K71:K97)</f>
        <v>0</v>
      </c>
      <c r="L98" s="351">
        <f t="shared" ref="L98" si="76">SUM(L71:L97)</f>
        <v>0</v>
      </c>
      <c r="M98" s="351">
        <f t="shared" ref="M98" si="77">SUM(M71:M97)</f>
        <v>0</v>
      </c>
      <c r="N98" s="126"/>
    </row>
    <row r="100" spans="2:27" ht="21">
      <c r="B100" s="3" t="str">
        <f>Summary!B33</f>
        <v>InP integrated</v>
      </c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P100" s="3" t="str">
        <f t="shared" ref="P100:P128" si="78">B100</f>
        <v>InP integrated</v>
      </c>
      <c r="Q100" s="1"/>
      <c r="R100" s="1"/>
      <c r="S100" s="1"/>
      <c r="T100" s="1"/>
      <c r="U100" s="1"/>
      <c r="V100" s="1"/>
      <c r="W100" s="1"/>
    </row>
    <row r="101" spans="2:27" ht="13.8">
      <c r="B101" s="56" t="str">
        <f t="shared" ref="B101:B123" si="79">B6</f>
        <v>Product category</v>
      </c>
      <c r="C101" s="6">
        <f t="shared" ref="C101:M101" si="80">C$6</f>
        <v>2018</v>
      </c>
      <c r="D101" s="6">
        <f t="shared" si="80"/>
        <v>2019</v>
      </c>
      <c r="E101" s="6">
        <f t="shared" si="80"/>
        <v>2020</v>
      </c>
      <c r="F101" s="6">
        <f t="shared" si="80"/>
        <v>2021</v>
      </c>
      <c r="G101" s="6">
        <f t="shared" si="80"/>
        <v>2022</v>
      </c>
      <c r="H101" s="6">
        <f t="shared" si="80"/>
        <v>2023</v>
      </c>
      <c r="I101" s="6">
        <f t="shared" si="80"/>
        <v>2024</v>
      </c>
      <c r="J101" s="6">
        <f t="shared" si="80"/>
        <v>2025</v>
      </c>
      <c r="K101" s="6">
        <f t="shared" si="80"/>
        <v>2026</v>
      </c>
      <c r="L101" s="6">
        <f t="shared" si="80"/>
        <v>2027</v>
      </c>
      <c r="M101" s="6">
        <f t="shared" si="80"/>
        <v>2028</v>
      </c>
      <c r="N101" s="1"/>
      <c r="P101" s="17" t="str">
        <f t="shared" si="78"/>
        <v>Product category</v>
      </c>
      <c r="Q101" s="6">
        <f t="shared" ref="Q101:AA101" si="81">C101</f>
        <v>2018</v>
      </c>
      <c r="R101" s="6">
        <f t="shared" si="81"/>
        <v>2019</v>
      </c>
      <c r="S101" s="6">
        <f t="shared" si="81"/>
        <v>2020</v>
      </c>
      <c r="T101" s="6">
        <f t="shared" si="81"/>
        <v>2021</v>
      </c>
      <c r="U101" s="6">
        <f t="shared" si="81"/>
        <v>2022</v>
      </c>
      <c r="V101" s="6">
        <f t="shared" si="81"/>
        <v>2023</v>
      </c>
      <c r="W101" s="6">
        <f t="shared" si="81"/>
        <v>2024</v>
      </c>
      <c r="X101" s="6">
        <f t="shared" si="81"/>
        <v>2025</v>
      </c>
      <c r="Y101" s="6">
        <f t="shared" si="81"/>
        <v>2026</v>
      </c>
      <c r="Z101" s="6">
        <f t="shared" si="81"/>
        <v>2027</v>
      </c>
      <c r="AA101" s="6">
        <f t="shared" si="81"/>
        <v>2028</v>
      </c>
    </row>
    <row r="102" spans="2:27" ht="13.8">
      <c r="B102" s="50" t="str">
        <f t="shared" si="79"/>
        <v>CWDM TR 1 Gbps  40 km All</v>
      </c>
      <c r="C102" s="7">
        <f t="shared" ref="C102:C128" si="82">IF(C7=0,0,C7*Q102)</f>
        <v>0</v>
      </c>
      <c r="D102" s="7">
        <f t="shared" ref="D102:D128" si="83">IF(D7=0,0,D7*R102)</f>
        <v>0</v>
      </c>
      <c r="E102" s="7">
        <f t="shared" ref="E102:E128" si="84">IF(E7=0,0,E7*S102)</f>
        <v>0</v>
      </c>
      <c r="F102" s="7">
        <f t="shared" ref="F102:F128" si="85">IF(F7=0,0,F7*T102)</f>
        <v>0</v>
      </c>
      <c r="G102" s="7">
        <f t="shared" ref="G102:G128" si="86">IF(G7=0,0,G7*U102)</f>
        <v>0</v>
      </c>
      <c r="H102" s="7">
        <f t="shared" ref="H102:H128" si="87">IF(H7=0,0,H7*V102)</f>
        <v>0</v>
      </c>
      <c r="I102" s="7">
        <f t="shared" ref="I102:I128" si="88">IF(I7=0,0,I7*W102)</f>
        <v>0</v>
      </c>
      <c r="J102" s="7">
        <f t="shared" ref="J102:J128" si="89">IF(J7=0,0,J7*X102)</f>
        <v>0</v>
      </c>
      <c r="K102" s="7">
        <f t="shared" ref="K102:K128" si="90">IF(K7=0,0,K7*Y102)</f>
        <v>0</v>
      </c>
      <c r="L102" s="7">
        <f t="shared" ref="L102:L128" si="91">IF(L7=0,0,L7*Z102)</f>
        <v>0</v>
      </c>
      <c r="M102" s="7">
        <f t="shared" ref="M102:M128" si="92">IF(M7=0,0,M7*AA102)</f>
        <v>0</v>
      </c>
      <c r="N102" s="7"/>
      <c r="O102" t="s">
        <v>15</v>
      </c>
      <c r="P102" s="50" t="str">
        <f t="shared" si="78"/>
        <v>CWDM TR 1 Gbps  40 km All</v>
      </c>
      <c r="Q102" s="19">
        <v>0</v>
      </c>
      <c r="R102" s="19">
        <v>0</v>
      </c>
      <c r="S102" s="18"/>
      <c r="T102" s="18"/>
      <c r="U102" s="18"/>
      <c r="V102" s="18"/>
      <c r="W102" s="18"/>
      <c r="X102" s="18"/>
      <c r="Y102" s="18"/>
      <c r="Z102" s="18"/>
      <c r="AA102" s="18"/>
    </row>
    <row r="103" spans="2:27" ht="13.8">
      <c r="B103" s="48" t="str">
        <f t="shared" si="79"/>
        <v>CWDM TR 1 Gbps  80 km All</v>
      </c>
      <c r="C103" s="7">
        <f t="shared" si="82"/>
        <v>0</v>
      </c>
      <c r="D103" s="7">
        <f t="shared" si="83"/>
        <v>0</v>
      </c>
      <c r="E103" s="7">
        <f t="shared" si="84"/>
        <v>0</v>
      </c>
      <c r="F103" s="7">
        <f t="shared" si="85"/>
        <v>0</v>
      </c>
      <c r="G103" s="7">
        <f t="shared" si="86"/>
        <v>0</v>
      </c>
      <c r="H103" s="7">
        <f t="shared" si="87"/>
        <v>0</v>
      </c>
      <c r="I103" s="7">
        <f t="shared" si="88"/>
        <v>0</v>
      </c>
      <c r="J103" s="7">
        <f t="shared" si="89"/>
        <v>0</v>
      </c>
      <c r="K103" s="7">
        <f t="shared" si="90"/>
        <v>0</v>
      </c>
      <c r="L103" s="7">
        <f t="shared" si="91"/>
        <v>0</v>
      </c>
      <c r="M103" s="7">
        <f t="shared" si="92"/>
        <v>0</v>
      </c>
      <c r="N103" s="7"/>
      <c r="O103" t="s">
        <v>15</v>
      </c>
      <c r="P103" s="48" t="str">
        <f t="shared" si="78"/>
        <v>CWDM TR 1 Gbps  80 km All</v>
      </c>
      <c r="Q103" s="19">
        <v>0</v>
      </c>
      <c r="R103" s="19">
        <v>0</v>
      </c>
      <c r="S103" s="19"/>
      <c r="T103" s="19"/>
      <c r="U103" s="19"/>
      <c r="V103" s="19"/>
      <c r="W103" s="19"/>
      <c r="X103" s="19"/>
      <c r="Y103" s="19"/>
      <c r="Z103" s="19"/>
      <c r="AA103" s="19"/>
    </row>
    <row r="104" spans="2:27" ht="13.8">
      <c r="B104" s="48" t="str">
        <f t="shared" si="79"/>
        <v>CWDM TR 2.5 Gbps 40 km All</v>
      </c>
      <c r="C104" s="7">
        <f t="shared" si="82"/>
        <v>0</v>
      </c>
      <c r="D104" s="7">
        <f t="shared" si="83"/>
        <v>0</v>
      </c>
      <c r="E104" s="7">
        <f t="shared" si="84"/>
        <v>0</v>
      </c>
      <c r="F104" s="7">
        <f t="shared" si="85"/>
        <v>0</v>
      </c>
      <c r="G104" s="7">
        <f t="shared" si="86"/>
        <v>0</v>
      </c>
      <c r="H104" s="7">
        <f t="shared" si="87"/>
        <v>0</v>
      </c>
      <c r="I104" s="7">
        <f t="shared" si="88"/>
        <v>0</v>
      </c>
      <c r="J104" s="7">
        <f t="shared" si="89"/>
        <v>0</v>
      </c>
      <c r="K104" s="7">
        <f t="shared" si="90"/>
        <v>0</v>
      </c>
      <c r="L104" s="7">
        <f t="shared" si="91"/>
        <v>0</v>
      </c>
      <c r="M104" s="7">
        <f t="shared" si="92"/>
        <v>0</v>
      </c>
      <c r="N104" s="7"/>
      <c r="O104" t="s">
        <v>15</v>
      </c>
      <c r="P104" s="48" t="str">
        <f t="shared" si="78"/>
        <v>CWDM TR 2.5 Gbps 40 km All</v>
      </c>
      <c r="Q104" s="19">
        <v>0</v>
      </c>
      <c r="R104" s="19">
        <v>0</v>
      </c>
      <c r="S104" s="19"/>
      <c r="T104" s="19"/>
      <c r="U104" s="19"/>
      <c r="V104" s="19"/>
      <c r="W104" s="19"/>
      <c r="X104" s="19"/>
      <c r="Y104" s="19"/>
      <c r="Z104" s="19"/>
      <c r="AA104" s="19"/>
    </row>
    <row r="105" spans="2:27" ht="13.8">
      <c r="B105" s="48" t="str">
        <f t="shared" si="79"/>
        <v>CWDM TR 2.5 Gbps 80 km All</v>
      </c>
      <c r="C105" s="7">
        <f t="shared" si="82"/>
        <v>0</v>
      </c>
      <c r="D105" s="7">
        <f t="shared" si="83"/>
        <v>0</v>
      </c>
      <c r="E105" s="7">
        <f t="shared" si="84"/>
        <v>0</v>
      </c>
      <c r="F105" s="7">
        <f t="shared" si="85"/>
        <v>0</v>
      </c>
      <c r="G105" s="7">
        <f t="shared" si="86"/>
        <v>0</v>
      </c>
      <c r="H105" s="7">
        <f t="shared" si="87"/>
        <v>0</v>
      </c>
      <c r="I105" s="7">
        <f t="shared" si="88"/>
        <v>0</v>
      </c>
      <c r="J105" s="7">
        <f t="shared" si="89"/>
        <v>0</v>
      </c>
      <c r="K105" s="7">
        <f t="shared" si="90"/>
        <v>0</v>
      </c>
      <c r="L105" s="7">
        <f t="shared" si="91"/>
        <v>0</v>
      </c>
      <c r="M105" s="7">
        <f t="shared" si="92"/>
        <v>0</v>
      </c>
      <c r="N105" s="7"/>
      <c r="O105" t="s">
        <v>15</v>
      </c>
      <c r="P105" s="48" t="str">
        <f t="shared" si="78"/>
        <v>CWDM TR 2.5 Gbps 80 km All</v>
      </c>
      <c r="Q105" s="19">
        <v>0</v>
      </c>
      <c r="R105" s="19">
        <v>0</v>
      </c>
      <c r="S105" s="19"/>
      <c r="T105" s="19"/>
      <c r="U105" s="19"/>
      <c r="V105" s="19"/>
      <c r="W105" s="19"/>
      <c r="X105" s="19"/>
      <c r="Y105" s="19"/>
      <c r="Z105" s="19"/>
      <c r="AA105" s="19"/>
    </row>
    <row r="106" spans="2:27" ht="13.8">
      <c r="B106" s="48" t="str">
        <f t="shared" si="79"/>
        <v>CWDM TR 10 Gbps All All</v>
      </c>
      <c r="C106" s="7">
        <f t="shared" si="82"/>
        <v>86456</v>
      </c>
      <c r="D106" s="7">
        <f t="shared" si="83"/>
        <v>130904</v>
      </c>
      <c r="E106" s="7">
        <f t="shared" si="84"/>
        <v>0</v>
      </c>
      <c r="F106" s="7">
        <f t="shared" si="85"/>
        <v>0</v>
      </c>
      <c r="G106" s="7">
        <f t="shared" si="86"/>
        <v>0</v>
      </c>
      <c r="H106" s="7">
        <f t="shared" si="87"/>
        <v>0</v>
      </c>
      <c r="I106" s="7">
        <f t="shared" si="88"/>
        <v>0</v>
      </c>
      <c r="J106" s="7">
        <f t="shared" si="89"/>
        <v>0</v>
      </c>
      <c r="K106" s="7">
        <f t="shared" si="90"/>
        <v>0</v>
      </c>
      <c r="L106" s="7">
        <f t="shared" si="91"/>
        <v>0</v>
      </c>
      <c r="M106" s="7">
        <f t="shared" si="92"/>
        <v>0</v>
      </c>
      <c r="N106" s="7"/>
      <c r="O106" t="s">
        <v>15</v>
      </c>
      <c r="P106" s="48" t="str">
        <f t="shared" si="78"/>
        <v>CWDM TR 10 Gbps All All</v>
      </c>
      <c r="Q106" s="19">
        <v>0.5</v>
      </c>
      <c r="R106" s="19">
        <v>0.5</v>
      </c>
      <c r="S106" s="19"/>
      <c r="T106" s="19"/>
      <c r="U106" s="19"/>
      <c r="V106" s="19"/>
      <c r="W106" s="19"/>
      <c r="X106" s="19"/>
      <c r="Y106" s="19"/>
      <c r="Z106" s="19"/>
      <c r="AA106" s="19"/>
    </row>
    <row r="107" spans="2:27" ht="13.8">
      <c r="B107" s="48" t="str">
        <f t="shared" si="79"/>
        <v>DWDM TR 2.5 Gbps All All</v>
      </c>
      <c r="C107" s="7">
        <f t="shared" si="82"/>
        <v>19152</v>
      </c>
      <c r="D107" s="7">
        <f t="shared" si="83"/>
        <v>16679.5</v>
      </c>
      <c r="E107" s="7">
        <f t="shared" si="84"/>
        <v>0</v>
      </c>
      <c r="F107" s="7">
        <f t="shared" si="85"/>
        <v>0</v>
      </c>
      <c r="G107" s="7">
        <f t="shared" si="86"/>
        <v>0</v>
      </c>
      <c r="H107" s="7">
        <f t="shared" si="87"/>
        <v>0</v>
      </c>
      <c r="I107" s="7">
        <f t="shared" si="88"/>
        <v>0</v>
      </c>
      <c r="J107" s="7">
        <f t="shared" si="89"/>
        <v>0</v>
      </c>
      <c r="K107" s="7">
        <f t="shared" si="90"/>
        <v>0</v>
      </c>
      <c r="L107" s="7">
        <f t="shared" si="91"/>
        <v>0</v>
      </c>
      <c r="M107" s="7">
        <f t="shared" si="92"/>
        <v>0</v>
      </c>
      <c r="N107" s="7"/>
      <c r="O107" t="s">
        <v>15</v>
      </c>
      <c r="P107" s="48" t="str">
        <f t="shared" si="78"/>
        <v>DWDM TR 2.5 Gbps All All</v>
      </c>
      <c r="Q107" s="19">
        <v>0.5</v>
      </c>
      <c r="R107" s="19">
        <v>0.5</v>
      </c>
      <c r="S107" s="19"/>
      <c r="T107" s="19"/>
      <c r="U107" s="19"/>
      <c r="V107" s="19"/>
      <c r="W107" s="19"/>
      <c r="X107" s="19"/>
      <c r="Y107" s="19"/>
      <c r="Z107" s="19"/>
      <c r="AA107" s="19"/>
    </row>
    <row r="108" spans="2:27" ht="13.8">
      <c r="B108" s="48" t="str">
        <f t="shared" si="79"/>
        <v>DWDM TR 10 Gbps fixed λ All XFP</v>
      </c>
      <c r="C108" s="7">
        <f t="shared" si="82"/>
        <v>43947</v>
      </c>
      <c r="D108" s="7">
        <f t="shared" si="83"/>
        <v>51133</v>
      </c>
      <c r="E108" s="7">
        <f t="shared" si="84"/>
        <v>0</v>
      </c>
      <c r="F108" s="7">
        <f t="shared" si="85"/>
        <v>0</v>
      </c>
      <c r="G108" s="7">
        <f t="shared" si="86"/>
        <v>0</v>
      </c>
      <c r="H108" s="7">
        <f t="shared" si="87"/>
        <v>0</v>
      </c>
      <c r="I108" s="7">
        <f t="shared" si="88"/>
        <v>0</v>
      </c>
      <c r="J108" s="7">
        <f t="shared" si="89"/>
        <v>0</v>
      </c>
      <c r="K108" s="7">
        <f t="shared" si="90"/>
        <v>0</v>
      </c>
      <c r="L108" s="7">
        <f t="shared" si="91"/>
        <v>0</v>
      </c>
      <c r="M108" s="7">
        <f t="shared" si="92"/>
        <v>0</v>
      </c>
      <c r="N108" s="7"/>
      <c r="O108" t="s">
        <v>15</v>
      </c>
      <c r="P108" s="48" t="str">
        <f t="shared" si="78"/>
        <v>DWDM TR 10 Gbps fixed λ All XFP</v>
      </c>
      <c r="Q108" s="19">
        <v>1</v>
      </c>
      <c r="R108" s="19">
        <v>1</v>
      </c>
      <c r="S108" s="19"/>
      <c r="T108" s="19"/>
      <c r="U108" s="19"/>
      <c r="V108" s="19"/>
      <c r="W108" s="19"/>
      <c r="X108" s="19"/>
      <c r="Y108" s="19"/>
      <c r="Z108" s="19"/>
      <c r="AA108" s="19"/>
    </row>
    <row r="109" spans="2:27" ht="13.8">
      <c r="B109" s="48" t="str">
        <f t="shared" si="79"/>
        <v>DWDM TR 10 Gbps fixed λ All SFP+</v>
      </c>
      <c r="C109" s="7">
        <f t="shared" si="82"/>
        <v>84695</v>
      </c>
      <c r="D109" s="7">
        <f t="shared" si="83"/>
        <v>173717</v>
      </c>
      <c r="E109" s="7">
        <f t="shared" si="84"/>
        <v>0</v>
      </c>
      <c r="F109" s="7">
        <f t="shared" si="85"/>
        <v>0</v>
      </c>
      <c r="G109" s="7">
        <f t="shared" si="86"/>
        <v>0</v>
      </c>
      <c r="H109" s="7">
        <f t="shared" si="87"/>
        <v>0</v>
      </c>
      <c r="I109" s="7">
        <f t="shared" si="88"/>
        <v>0</v>
      </c>
      <c r="J109" s="7">
        <f t="shared" si="89"/>
        <v>0</v>
      </c>
      <c r="K109" s="7">
        <f t="shared" si="90"/>
        <v>0</v>
      </c>
      <c r="L109" s="7">
        <f t="shared" si="91"/>
        <v>0</v>
      </c>
      <c r="M109" s="7">
        <f t="shared" si="92"/>
        <v>0</v>
      </c>
      <c r="N109" s="7"/>
      <c r="O109" t="s">
        <v>15</v>
      </c>
      <c r="P109" s="48" t="str">
        <f t="shared" si="78"/>
        <v>DWDM TR 10 Gbps fixed λ All SFP+</v>
      </c>
      <c r="Q109" s="19">
        <v>1</v>
      </c>
      <c r="R109" s="19">
        <v>1</v>
      </c>
      <c r="S109" s="19"/>
      <c r="T109" s="19"/>
      <c r="U109" s="19"/>
      <c r="V109" s="19"/>
      <c r="W109" s="19"/>
      <c r="X109" s="19"/>
      <c r="Y109" s="19"/>
      <c r="Z109" s="19"/>
      <c r="AA109" s="19"/>
    </row>
    <row r="110" spans="2:27" ht="13.8">
      <c r="B110" s="48" t="str">
        <f t="shared" si="79"/>
        <v xml:space="preserve">DWDM TR 10 Gbps Tunable All XFP </v>
      </c>
      <c r="C110" s="7">
        <f t="shared" si="82"/>
        <v>186074</v>
      </c>
      <c r="D110" s="7">
        <f t="shared" si="83"/>
        <v>148245</v>
      </c>
      <c r="E110" s="7">
        <f t="shared" si="84"/>
        <v>0</v>
      </c>
      <c r="F110" s="7">
        <f t="shared" si="85"/>
        <v>0</v>
      </c>
      <c r="G110" s="7">
        <f t="shared" si="86"/>
        <v>0</v>
      </c>
      <c r="H110" s="7">
        <f t="shared" si="87"/>
        <v>0</v>
      </c>
      <c r="I110" s="7">
        <f t="shared" si="88"/>
        <v>0</v>
      </c>
      <c r="J110" s="7">
        <f t="shared" si="89"/>
        <v>0</v>
      </c>
      <c r="K110" s="7">
        <f t="shared" si="90"/>
        <v>0</v>
      </c>
      <c r="L110" s="7">
        <f t="shared" si="91"/>
        <v>0</v>
      </c>
      <c r="M110" s="7">
        <f t="shared" si="92"/>
        <v>0</v>
      </c>
      <c r="N110" s="7"/>
      <c r="O110" t="s">
        <v>15</v>
      </c>
      <c r="P110" s="48" t="str">
        <f t="shared" si="78"/>
        <v xml:space="preserve">DWDM TR 10 Gbps Tunable All XFP </v>
      </c>
      <c r="Q110" s="19">
        <v>1</v>
      </c>
      <c r="R110" s="19">
        <v>1</v>
      </c>
      <c r="S110" s="19"/>
      <c r="T110" s="19"/>
      <c r="U110" s="19"/>
      <c r="V110" s="19"/>
      <c r="W110" s="19"/>
      <c r="X110" s="19"/>
      <c r="Y110" s="19"/>
      <c r="Z110" s="19"/>
      <c r="AA110" s="19"/>
    </row>
    <row r="111" spans="2:27" ht="13.8">
      <c r="B111" s="48" t="str">
        <f t="shared" si="79"/>
        <v>DWDM TR 10 Gbps Tunable All SFP+</v>
      </c>
      <c r="C111" s="7">
        <f t="shared" si="82"/>
        <v>105420</v>
      </c>
      <c r="D111" s="7">
        <f t="shared" si="83"/>
        <v>156390</v>
      </c>
      <c r="E111" s="7">
        <f t="shared" si="84"/>
        <v>0</v>
      </c>
      <c r="F111" s="7">
        <f t="shared" si="85"/>
        <v>0</v>
      </c>
      <c r="G111" s="7">
        <f t="shared" si="86"/>
        <v>0</v>
      </c>
      <c r="H111" s="7">
        <f t="shared" si="87"/>
        <v>0</v>
      </c>
      <c r="I111" s="7">
        <f t="shared" si="88"/>
        <v>0</v>
      </c>
      <c r="J111" s="7">
        <f t="shared" si="89"/>
        <v>0</v>
      </c>
      <c r="K111" s="7">
        <f t="shared" si="90"/>
        <v>0</v>
      </c>
      <c r="L111" s="7">
        <f t="shared" si="91"/>
        <v>0</v>
      </c>
      <c r="M111" s="7">
        <f t="shared" si="92"/>
        <v>0</v>
      </c>
      <c r="N111" s="7"/>
      <c r="O111" t="s">
        <v>15</v>
      </c>
      <c r="P111" s="48" t="str">
        <f t="shared" si="78"/>
        <v>DWDM TR 10 Gbps Tunable All SFP+</v>
      </c>
      <c r="Q111" s="19">
        <v>1</v>
      </c>
      <c r="R111" s="19">
        <v>1</v>
      </c>
      <c r="S111" s="19"/>
      <c r="T111" s="19"/>
      <c r="U111" s="19"/>
      <c r="V111" s="19"/>
      <c r="W111" s="19"/>
      <c r="X111" s="19"/>
      <c r="Y111" s="19"/>
      <c r="Z111" s="19"/>
      <c r="AA111" s="19"/>
    </row>
    <row r="112" spans="2:27" ht="13.8">
      <c r="B112" s="48" t="str">
        <f t="shared" si="79"/>
        <v>DWDM TR 100 Gbps All On board</v>
      </c>
      <c r="C112" s="7">
        <f t="shared" si="82"/>
        <v>54368.399999999987</v>
      </c>
      <c r="D112" s="7">
        <f t="shared" si="83"/>
        <v>55205.05</v>
      </c>
      <c r="E112" s="7">
        <f t="shared" si="84"/>
        <v>0</v>
      </c>
      <c r="F112" s="7">
        <f t="shared" si="85"/>
        <v>0</v>
      </c>
      <c r="G112" s="7">
        <f t="shared" si="86"/>
        <v>0</v>
      </c>
      <c r="H112" s="7">
        <f t="shared" si="87"/>
        <v>0</v>
      </c>
      <c r="I112" s="7">
        <f t="shared" si="88"/>
        <v>0</v>
      </c>
      <c r="J112" s="7">
        <f t="shared" si="89"/>
        <v>0</v>
      </c>
      <c r="K112" s="7">
        <f t="shared" si="90"/>
        <v>0</v>
      </c>
      <c r="L112" s="7">
        <f t="shared" si="91"/>
        <v>0</v>
      </c>
      <c r="M112" s="7">
        <f t="shared" si="92"/>
        <v>0</v>
      </c>
      <c r="N112" s="7"/>
      <c r="O112" t="s">
        <v>15</v>
      </c>
      <c r="P112" s="48" t="str">
        <f t="shared" si="78"/>
        <v>DWDM TR 100 Gbps All On board</v>
      </c>
      <c r="Q112" s="19">
        <f>1-Q205</f>
        <v>0.19999999999999996</v>
      </c>
      <c r="R112" s="19">
        <f t="shared" ref="R112" si="93">1-R205</f>
        <v>0.25</v>
      </c>
      <c r="S112" s="19"/>
      <c r="T112" s="19"/>
      <c r="U112" s="19"/>
      <c r="V112" s="19"/>
      <c r="W112" s="19"/>
      <c r="X112" s="19"/>
      <c r="Y112" s="19"/>
      <c r="Z112" s="19"/>
      <c r="AA112" s="19"/>
    </row>
    <row r="113" spans="2:27" ht="13.8">
      <c r="B113" s="48" t="str">
        <f t="shared" si="79"/>
        <v>DWDM TR 100 Gbps All Direct detect</v>
      </c>
      <c r="C113" s="7">
        <f t="shared" si="82"/>
        <v>0</v>
      </c>
      <c r="D113" s="7">
        <f t="shared" si="83"/>
        <v>0</v>
      </c>
      <c r="E113" s="7">
        <f t="shared" si="84"/>
        <v>0</v>
      </c>
      <c r="F113" s="7">
        <f t="shared" si="85"/>
        <v>0</v>
      </c>
      <c r="G113" s="7">
        <f t="shared" si="86"/>
        <v>0</v>
      </c>
      <c r="H113" s="7">
        <f t="shared" si="87"/>
        <v>0</v>
      </c>
      <c r="I113" s="7">
        <f t="shared" si="88"/>
        <v>0</v>
      </c>
      <c r="J113" s="7">
        <f t="shared" si="89"/>
        <v>0</v>
      </c>
      <c r="K113" s="7">
        <f t="shared" si="90"/>
        <v>0</v>
      </c>
      <c r="L113" s="7">
        <f t="shared" si="91"/>
        <v>0</v>
      </c>
      <c r="M113" s="7">
        <f t="shared" si="92"/>
        <v>0</v>
      </c>
      <c r="N113" s="7"/>
      <c r="O113" t="s">
        <v>15</v>
      </c>
      <c r="P113" s="48" t="str">
        <f t="shared" si="78"/>
        <v>DWDM TR 100 Gbps All Direct detect</v>
      </c>
      <c r="Q113" s="19">
        <v>0</v>
      </c>
      <c r="R113" s="19">
        <v>0</v>
      </c>
      <c r="S113" s="19"/>
      <c r="T113" s="19"/>
      <c r="U113" s="19"/>
      <c r="V113" s="19"/>
      <c r="W113" s="19"/>
      <c r="X113" s="19"/>
      <c r="Y113" s="19"/>
      <c r="Z113" s="19"/>
      <c r="AA113" s="19"/>
    </row>
    <row r="114" spans="2:27" ht="13.8">
      <c r="B114" s="48" t="str">
        <f t="shared" si="79"/>
        <v>DWDM TR 100 Gbps All CFP-DCO</v>
      </c>
      <c r="C114" s="7">
        <f t="shared" si="82"/>
        <v>1997.7500000000018</v>
      </c>
      <c r="D114" s="7">
        <f t="shared" si="83"/>
        <v>7715.5599999999986</v>
      </c>
      <c r="E114" s="7">
        <f t="shared" si="84"/>
        <v>0</v>
      </c>
      <c r="F114" s="7">
        <f t="shared" si="85"/>
        <v>0</v>
      </c>
      <c r="G114" s="7">
        <f t="shared" si="86"/>
        <v>0</v>
      </c>
      <c r="H114" s="7">
        <f t="shared" si="87"/>
        <v>0</v>
      </c>
      <c r="I114" s="7">
        <f t="shared" si="88"/>
        <v>0</v>
      </c>
      <c r="J114" s="7">
        <f t="shared" si="89"/>
        <v>0</v>
      </c>
      <c r="K114" s="7">
        <f t="shared" si="90"/>
        <v>0</v>
      </c>
      <c r="L114" s="7">
        <f t="shared" si="91"/>
        <v>0</v>
      </c>
      <c r="M114" s="7">
        <f t="shared" si="92"/>
        <v>0</v>
      </c>
      <c r="N114" s="7"/>
      <c r="O114" t="s">
        <v>15</v>
      </c>
      <c r="P114" s="48" t="str">
        <f t="shared" si="78"/>
        <v>DWDM TR 100 Gbps All CFP-DCO</v>
      </c>
      <c r="Q114" s="19">
        <f t="shared" ref="Q114:R114" si="94">1-Q52</f>
        <v>5.0000000000000044E-2</v>
      </c>
      <c r="R114" s="19">
        <f t="shared" si="94"/>
        <v>9.9999999999999978E-2</v>
      </c>
      <c r="S114" s="19"/>
      <c r="T114" s="19"/>
      <c r="U114" s="19"/>
      <c r="V114" s="19"/>
      <c r="W114" s="19"/>
      <c r="X114" s="19"/>
      <c r="Y114" s="19"/>
      <c r="Z114" s="19"/>
      <c r="AA114" s="19"/>
    </row>
    <row r="115" spans="2:27" ht="13.8">
      <c r="B115" s="48" t="str">
        <f t="shared" si="79"/>
        <v>DWDM TR 100 Gbps 80km QSFP28</v>
      </c>
      <c r="C115" s="7">
        <f t="shared" si="82"/>
        <v>0</v>
      </c>
      <c r="D115" s="7">
        <f t="shared" si="83"/>
        <v>0</v>
      </c>
      <c r="E115" s="7">
        <f t="shared" si="84"/>
        <v>0</v>
      </c>
      <c r="F115" s="7">
        <f t="shared" si="85"/>
        <v>0</v>
      </c>
      <c r="G115" s="7">
        <f t="shared" si="86"/>
        <v>0</v>
      </c>
      <c r="H115" s="7">
        <f t="shared" si="87"/>
        <v>0</v>
      </c>
      <c r="I115" s="7">
        <f t="shared" si="88"/>
        <v>0</v>
      </c>
      <c r="J115" s="7">
        <f t="shared" si="89"/>
        <v>0</v>
      </c>
      <c r="K115" s="7">
        <f t="shared" si="90"/>
        <v>0</v>
      </c>
      <c r="L115" s="7">
        <f t="shared" si="91"/>
        <v>0</v>
      </c>
      <c r="M115" s="7">
        <f t="shared" si="92"/>
        <v>0</v>
      </c>
      <c r="N115" s="7"/>
      <c r="O115" t="s">
        <v>15</v>
      </c>
      <c r="P115" s="48" t="str">
        <f t="shared" si="78"/>
        <v>DWDM TR 100 Gbps 80km QSFP28</v>
      </c>
      <c r="Q115" s="63">
        <v>0</v>
      </c>
      <c r="R115" s="63">
        <v>0</v>
      </c>
      <c r="S115" s="19"/>
      <c r="T115" s="19"/>
      <c r="U115" s="19"/>
      <c r="V115" s="19"/>
      <c r="W115" s="19"/>
      <c r="X115" s="19"/>
      <c r="Y115" s="19"/>
      <c r="Z115" s="19"/>
      <c r="AA115" s="19"/>
    </row>
    <row r="116" spans="2:27" ht="13.8">
      <c r="B116" s="48" t="str">
        <f t="shared" si="79"/>
        <v>DWDM TR 100 Gbps All CFP2-ACO</v>
      </c>
      <c r="C116" s="7">
        <f t="shared" si="82"/>
        <v>16382.7</v>
      </c>
      <c r="D116" s="7">
        <f t="shared" si="83"/>
        <v>7941.2960000000003</v>
      </c>
      <c r="E116" s="7">
        <f t="shared" si="84"/>
        <v>0</v>
      </c>
      <c r="F116" s="7">
        <f t="shared" si="85"/>
        <v>0</v>
      </c>
      <c r="G116" s="7">
        <f t="shared" si="86"/>
        <v>0</v>
      </c>
      <c r="H116" s="7">
        <f t="shared" si="87"/>
        <v>0</v>
      </c>
      <c r="I116" s="7">
        <f t="shared" si="88"/>
        <v>0</v>
      </c>
      <c r="J116" s="7">
        <f t="shared" si="89"/>
        <v>0</v>
      </c>
      <c r="K116" s="7">
        <f t="shared" si="90"/>
        <v>0</v>
      </c>
      <c r="L116" s="7">
        <f t="shared" si="91"/>
        <v>0</v>
      </c>
      <c r="M116" s="7">
        <f t="shared" si="92"/>
        <v>0</v>
      </c>
      <c r="N116" s="7"/>
      <c r="O116" t="s">
        <v>15</v>
      </c>
      <c r="P116" s="48" t="str">
        <f t="shared" si="78"/>
        <v>DWDM TR 100 Gbps All CFP2-ACO</v>
      </c>
      <c r="Q116" s="63">
        <f t="shared" ref="Q116" si="95">1-Q54</f>
        <v>0.9</v>
      </c>
      <c r="R116" s="63">
        <f t="shared" ref="R116" si="96">1-R54</f>
        <v>0.88</v>
      </c>
      <c r="S116" s="19"/>
      <c r="T116" s="19"/>
      <c r="U116" s="19"/>
      <c r="V116" s="19"/>
      <c r="W116" s="19"/>
      <c r="X116" s="19"/>
      <c r="Y116" s="19"/>
      <c r="Z116" s="19"/>
      <c r="AA116" s="19"/>
    </row>
    <row r="117" spans="2:27" ht="13.8">
      <c r="B117" s="48" t="str">
        <f t="shared" si="79"/>
        <v>DWDM TR 200 Gbps All On board</v>
      </c>
      <c r="C117" s="7">
        <f t="shared" si="82"/>
        <v>14610.400000000001</v>
      </c>
      <c r="D117" s="7">
        <f t="shared" si="83"/>
        <v>23792.55</v>
      </c>
      <c r="E117" s="7">
        <f t="shared" si="84"/>
        <v>0</v>
      </c>
      <c r="F117" s="7">
        <f t="shared" si="85"/>
        <v>0</v>
      </c>
      <c r="G117" s="7">
        <f t="shared" si="86"/>
        <v>0</v>
      </c>
      <c r="H117" s="7">
        <f t="shared" si="87"/>
        <v>0</v>
      </c>
      <c r="I117" s="7">
        <f t="shared" si="88"/>
        <v>0</v>
      </c>
      <c r="J117" s="7">
        <f t="shared" si="89"/>
        <v>0</v>
      </c>
      <c r="K117" s="7">
        <f t="shared" si="90"/>
        <v>0</v>
      </c>
      <c r="L117" s="7">
        <f t="shared" si="91"/>
        <v>0</v>
      </c>
      <c r="M117" s="7">
        <f t="shared" si="92"/>
        <v>0</v>
      </c>
      <c r="N117" s="7"/>
      <c r="O117" t="s">
        <v>15</v>
      </c>
      <c r="P117" s="48" t="str">
        <f t="shared" si="78"/>
        <v>DWDM TR 200 Gbps All On board</v>
      </c>
      <c r="Q117" s="63">
        <v>0.2</v>
      </c>
      <c r="R117" s="63">
        <v>0.25</v>
      </c>
      <c r="S117" s="19"/>
      <c r="T117" s="19"/>
      <c r="U117" s="19"/>
      <c r="V117" s="19"/>
      <c r="W117" s="19"/>
      <c r="X117" s="19"/>
      <c r="Y117" s="19"/>
      <c r="Z117" s="19"/>
      <c r="AA117" s="19"/>
    </row>
    <row r="118" spans="2:27" ht="13.8">
      <c r="B118" s="48" t="str">
        <f t="shared" si="79"/>
        <v>DWDM TR 200 Gbps All CFP2-DCO</v>
      </c>
      <c r="C118" s="7">
        <f t="shared" si="82"/>
        <v>0</v>
      </c>
      <c r="D118" s="7">
        <f t="shared" si="83"/>
        <v>8573.2999999999975</v>
      </c>
      <c r="E118" s="7">
        <f t="shared" si="84"/>
        <v>0</v>
      </c>
      <c r="F118" s="7">
        <f t="shared" si="85"/>
        <v>0</v>
      </c>
      <c r="G118" s="7">
        <f t="shared" si="86"/>
        <v>0</v>
      </c>
      <c r="H118" s="7">
        <f t="shared" si="87"/>
        <v>0</v>
      </c>
      <c r="I118" s="7">
        <f t="shared" si="88"/>
        <v>0</v>
      </c>
      <c r="J118" s="7">
        <f t="shared" si="89"/>
        <v>0</v>
      </c>
      <c r="K118" s="7">
        <f t="shared" si="90"/>
        <v>0</v>
      </c>
      <c r="L118" s="7">
        <f t="shared" si="91"/>
        <v>0</v>
      </c>
      <c r="M118" s="7">
        <f t="shared" si="92"/>
        <v>0</v>
      </c>
      <c r="N118" s="7"/>
      <c r="O118" t="s">
        <v>15</v>
      </c>
      <c r="P118" s="48" t="str">
        <f t="shared" si="78"/>
        <v>DWDM TR 200 Gbps All CFP2-DCO</v>
      </c>
      <c r="Q118" s="19">
        <f t="shared" ref="Q118:R118" si="97">1-Q56</f>
        <v>0</v>
      </c>
      <c r="R118" s="19">
        <f t="shared" si="97"/>
        <v>9.9999999999999978E-2</v>
      </c>
      <c r="S118" s="19"/>
      <c r="T118" s="19"/>
      <c r="U118" s="19"/>
      <c r="V118" s="19"/>
      <c r="W118" s="19"/>
      <c r="X118" s="19"/>
      <c r="Y118" s="19"/>
      <c r="Z118" s="19"/>
      <c r="AA118" s="19"/>
    </row>
    <row r="119" spans="2:27" ht="13.8">
      <c r="B119" s="48" t="str">
        <f t="shared" si="79"/>
        <v>DWDM TR 200 Gbps All CFP2-ACO</v>
      </c>
      <c r="C119" s="7">
        <f t="shared" si="82"/>
        <v>18203</v>
      </c>
      <c r="D119" s="7">
        <f t="shared" si="83"/>
        <v>36096.800000000003</v>
      </c>
      <c r="E119" s="7">
        <f t="shared" si="84"/>
        <v>0</v>
      </c>
      <c r="F119" s="7">
        <f t="shared" si="85"/>
        <v>0</v>
      </c>
      <c r="G119" s="7">
        <f t="shared" si="86"/>
        <v>0</v>
      </c>
      <c r="H119" s="7">
        <f t="shared" si="87"/>
        <v>0</v>
      </c>
      <c r="I119" s="7">
        <f t="shared" si="88"/>
        <v>0</v>
      </c>
      <c r="J119" s="7">
        <f t="shared" si="89"/>
        <v>0</v>
      </c>
      <c r="K119" s="7">
        <f t="shared" si="90"/>
        <v>0</v>
      </c>
      <c r="L119" s="7">
        <f t="shared" si="91"/>
        <v>0</v>
      </c>
      <c r="M119" s="7">
        <f t="shared" si="92"/>
        <v>0</v>
      </c>
      <c r="N119" s="7"/>
      <c r="O119" t="s">
        <v>15</v>
      </c>
      <c r="P119" s="48" t="str">
        <f t="shared" si="78"/>
        <v>DWDM TR 200 Gbps All CFP2-ACO</v>
      </c>
      <c r="Q119" s="19">
        <f t="shared" ref="Q119:R119" si="98">1-Q57</f>
        <v>1</v>
      </c>
      <c r="R119" s="19">
        <f t="shared" si="98"/>
        <v>1</v>
      </c>
      <c r="S119" s="19"/>
      <c r="T119" s="19"/>
      <c r="U119" s="19"/>
      <c r="V119" s="19"/>
      <c r="W119" s="19"/>
      <c r="X119" s="19"/>
      <c r="Y119" s="19"/>
      <c r="Z119" s="19"/>
      <c r="AA119" s="19"/>
    </row>
    <row r="120" spans="2:27" ht="13.8">
      <c r="B120" s="48" t="str">
        <f t="shared" si="79"/>
        <v>DWDM TR 400 Gbps On board</v>
      </c>
      <c r="C120" s="7">
        <f t="shared" si="82"/>
        <v>5250.0000000000009</v>
      </c>
      <c r="D120" s="7">
        <f t="shared" si="83"/>
        <v>11609.999999999998</v>
      </c>
      <c r="E120" s="7">
        <f t="shared" si="84"/>
        <v>0</v>
      </c>
      <c r="F120" s="7">
        <f t="shared" si="85"/>
        <v>0</v>
      </c>
      <c r="G120" s="7">
        <f t="shared" si="86"/>
        <v>0</v>
      </c>
      <c r="H120" s="7">
        <f t="shared" si="87"/>
        <v>0</v>
      </c>
      <c r="I120" s="7">
        <f t="shared" si="88"/>
        <v>0</v>
      </c>
      <c r="J120" s="7">
        <f t="shared" si="89"/>
        <v>0</v>
      </c>
      <c r="K120" s="7">
        <f t="shared" si="90"/>
        <v>0</v>
      </c>
      <c r="L120" s="7">
        <f t="shared" si="91"/>
        <v>0</v>
      </c>
      <c r="M120" s="7">
        <f t="shared" si="92"/>
        <v>0</v>
      </c>
      <c r="N120" s="7"/>
      <c r="O120" t="s">
        <v>15</v>
      </c>
      <c r="P120" s="48" t="str">
        <f t="shared" si="78"/>
        <v>DWDM TR 400 Gbps On board</v>
      </c>
      <c r="Q120" s="19">
        <f>1-Q58-Q213</f>
        <v>0.30000000000000004</v>
      </c>
      <c r="R120" s="19">
        <f t="shared" ref="R120" si="99">1-R58-R213</f>
        <v>0.29999999999999993</v>
      </c>
      <c r="S120" s="19"/>
      <c r="T120" s="19"/>
      <c r="U120" s="19"/>
      <c r="V120" s="19"/>
      <c r="W120" s="19"/>
      <c r="X120" s="19"/>
      <c r="Y120" s="19"/>
      <c r="Z120" s="19"/>
      <c r="AA120" s="19"/>
    </row>
    <row r="121" spans="2:27" ht="13.8">
      <c r="B121" s="48" t="str">
        <f t="shared" si="79"/>
        <v>DWDM TR 400 Gbps 120 km 400ZR</v>
      </c>
      <c r="C121" s="7">
        <f t="shared" si="82"/>
        <v>0</v>
      </c>
      <c r="D121" s="7">
        <f t="shared" si="83"/>
        <v>50</v>
      </c>
      <c r="E121" s="7">
        <f t="shared" si="84"/>
        <v>0</v>
      </c>
      <c r="F121" s="7">
        <f t="shared" si="85"/>
        <v>0</v>
      </c>
      <c r="G121" s="7">
        <f t="shared" si="86"/>
        <v>0</v>
      </c>
      <c r="H121" s="7">
        <f t="shared" si="87"/>
        <v>0</v>
      </c>
      <c r="I121" s="7">
        <f t="shared" si="88"/>
        <v>0</v>
      </c>
      <c r="J121" s="7">
        <f t="shared" si="89"/>
        <v>0</v>
      </c>
      <c r="K121" s="7">
        <f t="shared" si="90"/>
        <v>0</v>
      </c>
      <c r="L121" s="7">
        <f t="shared" si="91"/>
        <v>0</v>
      </c>
      <c r="M121" s="7">
        <f t="shared" si="92"/>
        <v>0</v>
      </c>
      <c r="N121" s="7"/>
      <c r="O121" t="s">
        <v>15</v>
      </c>
      <c r="P121" s="48" t="str">
        <f t="shared" si="78"/>
        <v>DWDM TR 400 Gbps 120 km 400ZR</v>
      </c>
      <c r="Q121" s="19">
        <f t="shared" ref="Q121:R121" si="100">1-Q59</f>
        <v>1</v>
      </c>
      <c r="R121" s="19">
        <f t="shared" si="100"/>
        <v>0.25</v>
      </c>
      <c r="S121" s="19"/>
      <c r="T121" s="19"/>
      <c r="U121" s="19"/>
      <c r="V121" s="19"/>
      <c r="W121" s="19"/>
      <c r="X121" s="19"/>
      <c r="Y121" s="19"/>
      <c r="Z121" s="19"/>
      <c r="AA121" s="19"/>
    </row>
    <row r="122" spans="2:27" ht="13.8">
      <c r="B122" s="48" t="str">
        <f t="shared" si="79"/>
        <v>DWDM TR 400 Gbps &gt;120 km 400ZR+   OSPF/QSFP-DD</v>
      </c>
      <c r="C122" s="7">
        <f t="shared" si="82"/>
        <v>0</v>
      </c>
      <c r="D122" s="7">
        <f t="shared" si="83"/>
        <v>50</v>
      </c>
      <c r="E122" s="7">
        <f t="shared" si="84"/>
        <v>0</v>
      </c>
      <c r="F122" s="7">
        <f t="shared" si="85"/>
        <v>0</v>
      </c>
      <c r="G122" s="7">
        <f t="shared" si="86"/>
        <v>0</v>
      </c>
      <c r="H122" s="7">
        <f t="shared" si="87"/>
        <v>0</v>
      </c>
      <c r="I122" s="7">
        <f t="shared" si="88"/>
        <v>0</v>
      </c>
      <c r="J122" s="7">
        <f t="shared" si="89"/>
        <v>0</v>
      </c>
      <c r="K122" s="7">
        <f t="shared" si="90"/>
        <v>0</v>
      </c>
      <c r="L122" s="7">
        <f t="shared" si="91"/>
        <v>0</v>
      </c>
      <c r="M122" s="7">
        <f t="shared" si="92"/>
        <v>0</v>
      </c>
      <c r="N122" s="7"/>
      <c r="O122" t="s">
        <v>15</v>
      </c>
      <c r="P122" s="48" t="str">
        <f t="shared" si="78"/>
        <v>DWDM TR 400 Gbps &gt;120 km 400ZR+   OSPF/QSFP-DD</v>
      </c>
      <c r="Q122" s="19">
        <f t="shared" ref="Q122:R122" si="101">1-Q60</f>
        <v>1</v>
      </c>
      <c r="R122" s="19">
        <f t="shared" si="101"/>
        <v>0.5</v>
      </c>
      <c r="S122" s="19"/>
      <c r="T122" s="19"/>
      <c r="U122" s="19"/>
      <c r="V122" s="19"/>
      <c r="W122" s="19"/>
      <c r="X122" s="19"/>
      <c r="Y122" s="19"/>
      <c r="Z122" s="19"/>
      <c r="AA122" s="19"/>
    </row>
    <row r="123" spans="2:27" ht="13.8">
      <c r="B123" s="48" t="str">
        <f t="shared" si="79"/>
        <v>DWDM TR 400 Gbps &gt;120 km 400ZR+ CFP2</v>
      </c>
      <c r="C123" s="7">
        <f t="shared" si="82"/>
        <v>0</v>
      </c>
      <c r="D123" s="7">
        <f t="shared" si="83"/>
        <v>0</v>
      </c>
      <c r="E123" s="7">
        <f t="shared" si="84"/>
        <v>0</v>
      </c>
      <c r="F123" s="7">
        <f t="shared" si="85"/>
        <v>0</v>
      </c>
      <c r="G123" s="7">
        <f t="shared" si="86"/>
        <v>0</v>
      </c>
      <c r="H123" s="7">
        <f t="shared" si="87"/>
        <v>0</v>
      </c>
      <c r="I123" s="7">
        <f t="shared" si="88"/>
        <v>0</v>
      </c>
      <c r="J123" s="7">
        <f t="shared" si="89"/>
        <v>0</v>
      </c>
      <c r="K123" s="7">
        <f t="shared" si="90"/>
        <v>0</v>
      </c>
      <c r="L123" s="7">
        <f t="shared" si="91"/>
        <v>0</v>
      </c>
      <c r="M123" s="7">
        <f t="shared" si="92"/>
        <v>0</v>
      </c>
      <c r="N123" s="7"/>
      <c r="O123" t="s">
        <v>15</v>
      </c>
      <c r="P123" s="48" t="str">
        <f t="shared" si="78"/>
        <v>DWDM TR 400 Gbps &gt;120 km 400ZR+ CFP2</v>
      </c>
      <c r="Q123" s="19">
        <f t="shared" ref="Q123:R123" si="102">1-Q61</f>
        <v>1</v>
      </c>
      <c r="R123" s="19">
        <f t="shared" si="102"/>
        <v>0.7</v>
      </c>
      <c r="S123" s="19"/>
      <c r="T123" s="19"/>
      <c r="U123" s="19"/>
      <c r="V123" s="19"/>
      <c r="W123" s="19"/>
      <c r="X123" s="19"/>
      <c r="Y123" s="19"/>
      <c r="Z123" s="19"/>
      <c r="AA123" s="19"/>
    </row>
    <row r="124" spans="2:27" ht="13.8">
      <c r="B124" s="48" t="str">
        <f t="shared" ref="B124:B128" si="103">B29</f>
        <v>DWDM TR 600G On board</v>
      </c>
      <c r="C124" s="7">
        <f t="shared" si="82"/>
        <v>0</v>
      </c>
      <c r="D124" s="7">
        <f t="shared" si="83"/>
        <v>0</v>
      </c>
      <c r="E124" s="7">
        <f t="shared" si="84"/>
        <v>0</v>
      </c>
      <c r="F124" s="7">
        <f t="shared" si="85"/>
        <v>0</v>
      </c>
      <c r="G124" s="7">
        <f t="shared" si="86"/>
        <v>0</v>
      </c>
      <c r="H124" s="7">
        <f t="shared" si="87"/>
        <v>0</v>
      </c>
      <c r="I124" s="7">
        <f t="shared" si="88"/>
        <v>0</v>
      </c>
      <c r="J124" s="7">
        <f t="shared" si="89"/>
        <v>0</v>
      </c>
      <c r="K124" s="7">
        <f t="shared" si="90"/>
        <v>0</v>
      </c>
      <c r="L124" s="7">
        <f t="shared" si="91"/>
        <v>0</v>
      </c>
      <c r="M124" s="7">
        <f t="shared" si="92"/>
        <v>0</v>
      </c>
      <c r="N124" s="7"/>
      <c r="O124" t="s">
        <v>15</v>
      </c>
      <c r="P124" s="48" t="str">
        <f t="shared" si="78"/>
        <v>DWDM TR 600G On board</v>
      </c>
      <c r="Q124" s="19">
        <f t="shared" ref="Q124:Q125" si="104">1-Q62-Q248</f>
        <v>1</v>
      </c>
      <c r="R124" s="19">
        <f t="shared" ref="R124" si="105">1-R62-R248</f>
        <v>0</v>
      </c>
      <c r="S124" s="19"/>
      <c r="T124" s="19"/>
      <c r="U124" s="19"/>
      <c r="V124" s="19"/>
      <c r="W124" s="19"/>
      <c r="X124" s="19"/>
      <c r="Y124" s="19"/>
      <c r="Z124" s="19"/>
      <c r="AA124" s="19"/>
    </row>
    <row r="125" spans="2:27" ht="13.8">
      <c r="B125" s="48" t="str">
        <f t="shared" si="103"/>
        <v>DWDM TR 800G On board</v>
      </c>
      <c r="C125" s="7">
        <f t="shared" si="82"/>
        <v>0</v>
      </c>
      <c r="D125" s="7">
        <f t="shared" si="83"/>
        <v>0</v>
      </c>
      <c r="E125" s="7">
        <f t="shared" si="84"/>
        <v>0</v>
      </c>
      <c r="F125" s="7">
        <f t="shared" si="85"/>
        <v>0</v>
      </c>
      <c r="G125" s="7">
        <f t="shared" si="86"/>
        <v>0</v>
      </c>
      <c r="H125" s="7">
        <f t="shared" si="87"/>
        <v>0</v>
      </c>
      <c r="I125" s="7">
        <f t="shared" si="88"/>
        <v>0</v>
      </c>
      <c r="J125" s="7">
        <f t="shared" si="89"/>
        <v>0</v>
      </c>
      <c r="K125" s="7">
        <f t="shared" si="90"/>
        <v>0</v>
      </c>
      <c r="L125" s="7">
        <f t="shared" si="91"/>
        <v>0</v>
      </c>
      <c r="M125" s="7">
        <f t="shared" si="92"/>
        <v>0</v>
      </c>
      <c r="N125" s="7"/>
      <c r="O125" t="s">
        <v>15</v>
      </c>
      <c r="P125" s="48" t="str">
        <f t="shared" si="78"/>
        <v>DWDM TR 800G On board</v>
      </c>
      <c r="Q125" s="19">
        <f t="shared" si="104"/>
        <v>1</v>
      </c>
      <c r="R125" s="19">
        <f t="shared" ref="R125" si="106">1-R63-R249</f>
        <v>1</v>
      </c>
      <c r="S125" s="19"/>
      <c r="T125" s="19"/>
      <c r="U125" s="19"/>
      <c r="V125" s="19"/>
      <c r="W125" s="19"/>
      <c r="X125" s="19"/>
      <c r="Y125" s="19"/>
      <c r="Z125" s="19"/>
      <c r="AA125" s="19"/>
    </row>
    <row r="126" spans="2:27" ht="13.8">
      <c r="B126" s="48" t="str">
        <f t="shared" si="103"/>
        <v>DWDM TR 800 Gbps 120 km 800ZR/ZR+</v>
      </c>
      <c r="C126" s="7">
        <f t="shared" si="82"/>
        <v>0</v>
      </c>
      <c r="D126" s="7">
        <f t="shared" si="83"/>
        <v>0</v>
      </c>
      <c r="E126" s="7">
        <f t="shared" si="84"/>
        <v>0</v>
      </c>
      <c r="F126" s="7">
        <f t="shared" si="85"/>
        <v>0</v>
      </c>
      <c r="G126" s="7">
        <f t="shared" si="86"/>
        <v>0</v>
      </c>
      <c r="H126" s="7">
        <f t="shared" si="87"/>
        <v>0</v>
      </c>
      <c r="I126" s="7">
        <f t="shared" si="88"/>
        <v>0</v>
      </c>
      <c r="J126" s="7">
        <f t="shared" si="89"/>
        <v>0</v>
      </c>
      <c r="K126" s="7">
        <f t="shared" si="90"/>
        <v>0</v>
      </c>
      <c r="L126" s="7">
        <f t="shared" si="91"/>
        <v>0</v>
      </c>
      <c r="M126" s="7">
        <f t="shared" si="92"/>
        <v>0</v>
      </c>
      <c r="N126" s="7"/>
      <c r="O126" t="s">
        <v>15</v>
      </c>
      <c r="P126" s="48" t="str">
        <f t="shared" si="78"/>
        <v>DWDM TR 800 Gbps 120 km 800ZR/ZR+</v>
      </c>
      <c r="Q126" s="19">
        <f t="shared" ref="Q126" si="107">1-Q64-Q250</f>
        <v>0</v>
      </c>
      <c r="R126" s="19">
        <f t="shared" ref="R126" si="108">1-R64-R250</f>
        <v>0</v>
      </c>
      <c r="S126" s="19"/>
      <c r="T126" s="19"/>
      <c r="U126" s="19"/>
      <c r="V126" s="19"/>
      <c r="W126" s="19"/>
      <c r="X126" s="19"/>
      <c r="Y126" s="19"/>
      <c r="Z126" s="19"/>
      <c r="AA126" s="19"/>
    </row>
    <row r="127" spans="2:27" ht="13.8">
      <c r="B127" s="48" t="str">
        <f t="shared" si="103"/>
        <v>DWDM TR 1.2T On-board</v>
      </c>
      <c r="C127" s="7">
        <f t="shared" si="82"/>
        <v>0</v>
      </c>
      <c r="D127" s="7">
        <f t="shared" si="83"/>
        <v>0</v>
      </c>
      <c r="E127" s="7">
        <f t="shared" si="84"/>
        <v>0</v>
      </c>
      <c r="F127" s="7">
        <f t="shared" si="85"/>
        <v>0</v>
      </c>
      <c r="G127" s="7">
        <f t="shared" si="86"/>
        <v>0</v>
      </c>
      <c r="H127" s="7">
        <f t="shared" si="87"/>
        <v>0</v>
      </c>
      <c r="I127" s="7">
        <f t="shared" si="88"/>
        <v>0</v>
      </c>
      <c r="J127" s="7">
        <f t="shared" si="89"/>
        <v>0</v>
      </c>
      <c r="K127" s="7">
        <f t="shared" si="90"/>
        <v>0</v>
      </c>
      <c r="L127" s="7">
        <f t="shared" si="91"/>
        <v>0</v>
      </c>
      <c r="M127" s="7">
        <f t="shared" si="92"/>
        <v>0</v>
      </c>
      <c r="N127" s="7"/>
      <c r="O127" t="s">
        <v>15</v>
      </c>
      <c r="P127" s="48" t="str">
        <f t="shared" si="78"/>
        <v>DWDM TR 1.2T On-board</v>
      </c>
      <c r="Q127" s="19">
        <f t="shared" ref="Q127:R127" si="109">1-Q65-Q251</f>
        <v>1</v>
      </c>
      <c r="R127" s="19">
        <f t="shared" si="109"/>
        <v>0.8</v>
      </c>
      <c r="S127" s="19"/>
      <c r="T127" s="19"/>
      <c r="U127" s="19"/>
      <c r="V127" s="19"/>
      <c r="W127" s="19"/>
      <c r="X127" s="19"/>
      <c r="Y127" s="19"/>
      <c r="Z127" s="19"/>
      <c r="AA127" s="19"/>
    </row>
    <row r="128" spans="2:27" ht="13.8">
      <c r="B128" s="48" t="str">
        <f t="shared" si="103"/>
        <v>DWDM TR 1.6T On-board</v>
      </c>
      <c r="C128" s="7">
        <f t="shared" si="82"/>
        <v>0</v>
      </c>
      <c r="D128" s="7">
        <f t="shared" si="83"/>
        <v>0</v>
      </c>
      <c r="E128" s="7">
        <f t="shared" si="84"/>
        <v>0</v>
      </c>
      <c r="F128" s="7">
        <f t="shared" si="85"/>
        <v>0</v>
      </c>
      <c r="G128" s="7">
        <f t="shared" si="86"/>
        <v>0</v>
      </c>
      <c r="H128" s="7">
        <f t="shared" si="87"/>
        <v>0</v>
      </c>
      <c r="I128" s="7">
        <f t="shared" si="88"/>
        <v>0</v>
      </c>
      <c r="J128" s="7">
        <f t="shared" si="89"/>
        <v>0</v>
      </c>
      <c r="K128" s="7">
        <f t="shared" si="90"/>
        <v>0</v>
      </c>
      <c r="L128" s="7">
        <f t="shared" si="91"/>
        <v>0</v>
      </c>
      <c r="M128" s="7">
        <f t="shared" si="92"/>
        <v>0</v>
      </c>
      <c r="N128" s="7"/>
      <c r="O128" t="s">
        <v>15</v>
      </c>
      <c r="P128" s="48" t="str">
        <f t="shared" si="78"/>
        <v>DWDM TR 1.6T On-board</v>
      </c>
      <c r="Q128" s="19">
        <f t="shared" ref="Q128:R128" si="110">1-Q66-Q252</f>
        <v>1</v>
      </c>
      <c r="R128" s="19">
        <f t="shared" si="110"/>
        <v>1</v>
      </c>
      <c r="S128" s="19"/>
      <c r="T128" s="19"/>
      <c r="U128" s="19"/>
      <c r="V128" s="19"/>
      <c r="W128" s="19"/>
      <c r="X128" s="19"/>
      <c r="Y128" s="19"/>
      <c r="Z128" s="19"/>
      <c r="AA128" s="19"/>
    </row>
    <row r="129" spans="2:27" ht="13.8">
      <c r="B129" s="58" t="str">
        <f>"Total "&amp;B100&amp;" units"</f>
        <v>Total InP integrated units</v>
      </c>
      <c r="C129" s="351">
        <f>SUM(C102:C128)</f>
        <v>636556.25</v>
      </c>
      <c r="D129" s="351">
        <f t="shared" ref="D129" si="111">SUM(D102:D128)</f>
        <v>828103.05600000022</v>
      </c>
      <c r="E129" s="351">
        <f t="shared" ref="E129" si="112">SUM(E102:E128)</f>
        <v>0</v>
      </c>
      <c r="F129" s="351">
        <f t="shared" ref="F129" si="113">SUM(F102:F128)</f>
        <v>0</v>
      </c>
      <c r="G129" s="351">
        <f t="shared" ref="G129" si="114">SUM(G102:G128)</f>
        <v>0</v>
      </c>
      <c r="H129" s="351">
        <f t="shared" ref="H129" si="115">SUM(H102:H128)</f>
        <v>0</v>
      </c>
      <c r="I129" s="351">
        <f t="shared" ref="I129" si="116">SUM(I102:I128)</f>
        <v>0</v>
      </c>
      <c r="J129" s="351">
        <f t="shared" ref="J129" si="117">SUM(J102:J128)</f>
        <v>0</v>
      </c>
      <c r="K129" s="351">
        <f t="shared" ref="K129" si="118">SUM(K102:K128)</f>
        <v>0</v>
      </c>
      <c r="L129" s="351">
        <f t="shared" ref="L129" si="119">SUM(L102:L128)</f>
        <v>0</v>
      </c>
      <c r="M129" s="351">
        <f t="shared" ref="M129" si="120">SUM(M102:M128)</f>
        <v>0</v>
      </c>
      <c r="N129" s="126"/>
    </row>
    <row r="130" spans="2:27">
      <c r="Q130" s="23"/>
      <c r="R130" s="23"/>
      <c r="S130" s="23"/>
      <c r="T130" s="23"/>
      <c r="U130" s="23"/>
      <c r="V130" s="23"/>
      <c r="W130" s="23"/>
    </row>
    <row r="131" spans="2:27" ht="21">
      <c r="B131" s="3" t="str">
        <f>Summary!B34</f>
        <v>GaAs discrete</v>
      </c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P131" s="3" t="str">
        <f t="shared" ref="P131:P159" si="121">B131</f>
        <v>GaAs discrete</v>
      </c>
      <c r="Q131" s="1"/>
      <c r="R131" s="4" t="s">
        <v>54</v>
      </c>
      <c r="S131" s="1"/>
      <c r="T131" s="1"/>
      <c r="U131" s="1"/>
      <c r="V131" s="1"/>
      <c r="W131" s="1"/>
    </row>
    <row r="132" spans="2:27" ht="13.8">
      <c r="B132" s="56" t="str">
        <f t="shared" ref="B132:B154" si="122">B6</f>
        <v>Product category</v>
      </c>
      <c r="C132" s="6">
        <f t="shared" ref="C132:M132" si="123">C$6</f>
        <v>2018</v>
      </c>
      <c r="D132" s="6">
        <f t="shared" si="123"/>
        <v>2019</v>
      </c>
      <c r="E132" s="6">
        <f t="shared" si="123"/>
        <v>2020</v>
      </c>
      <c r="F132" s="6">
        <f t="shared" si="123"/>
        <v>2021</v>
      </c>
      <c r="G132" s="6">
        <f t="shared" si="123"/>
        <v>2022</v>
      </c>
      <c r="H132" s="6">
        <f t="shared" si="123"/>
        <v>2023</v>
      </c>
      <c r="I132" s="6">
        <f t="shared" si="123"/>
        <v>2024</v>
      </c>
      <c r="J132" s="6">
        <f t="shared" si="123"/>
        <v>2025</v>
      </c>
      <c r="K132" s="6">
        <f t="shared" si="123"/>
        <v>2026</v>
      </c>
      <c r="L132" s="6">
        <f t="shared" si="123"/>
        <v>2027</v>
      </c>
      <c r="M132" s="6">
        <f t="shared" si="123"/>
        <v>2028</v>
      </c>
      <c r="N132" s="1"/>
      <c r="P132" s="17" t="str">
        <f t="shared" si="121"/>
        <v>Product category</v>
      </c>
      <c r="Q132" s="6">
        <f t="shared" ref="Q132:AA132" si="124">C132</f>
        <v>2018</v>
      </c>
      <c r="R132" s="6">
        <f t="shared" si="124"/>
        <v>2019</v>
      </c>
      <c r="S132" s="6">
        <f t="shared" si="124"/>
        <v>2020</v>
      </c>
      <c r="T132" s="6">
        <f t="shared" si="124"/>
        <v>2021</v>
      </c>
      <c r="U132" s="6">
        <f t="shared" si="124"/>
        <v>2022</v>
      </c>
      <c r="V132" s="6">
        <f t="shared" si="124"/>
        <v>2023</v>
      </c>
      <c r="W132" s="6">
        <f t="shared" si="124"/>
        <v>2024</v>
      </c>
      <c r="X132" s="6">
        <f t="shared" si="124"/>
        <v>2025</v>
      </c>
      <c r="Y132" s="6">
        <f t="shared" si="124"/>
        <v>2026</v>
      </c>
      <c r="Z132" s="6">
        <f t="shared" si="124"/>
        <v>2027</v>
      </c>
      <c r="AA132" s="6">
        <f t="shared" si="124"/>
        <v>2028</v>
      </c>
    </row>
    <row r="133" spans="2:27" ht="13.8">
      <c r="B133" s="50" t="str">
        <f t="shared" si="122"/>
        <v>CWDM TR 1 Gbps  40 km All</v>
      </c>
      <c r="C133" s="7">
        <f t="shared" ref="C133:C159" si="125">IF(C7=0,0,C7*Q133)</f>
        <v>0</v>
      </c>
      <c r="D133" s="7">
        <f t="shared" ref="D133:D159" si="126">IF(D7=0,0,D7*R133)</f>
        <v>0</v>
      </c>
      <c r="E133" s="7">
        <f t="shared" ref="E133:E159" si="127">IF(E7=0,0,E7*S133)</f>
        <v>0</v>
      </c>
      <c r="F133" s="7">
        <f t="shared" ref="F133:F159" si="128">IF(F7=0,0,F7*T133)</f>
        <v>0</v>
      </c>
      <c r="G133" s="7">
        <f t="shared" ref="G133:G159" si="129">IF(G7=0,0,G7*U133)</f>
        <v>0</v>
      </c>
      <c r="H133" s="7">
        <f t="shared" ref="H133:H159" si="130">IF(H7=0,0,H7*V133)</f>
        <v>0</v>
      </c>
      <c r="I133" s="7">
        <f t="shared" ref="I133:I159" si="131">IF(I7=0,0,I7*W133)</f>
        <v>0</v>
      </c>
      <c r="J133" s="7">
        <f t="shared" ref="J133:J159" si="132">IF(J7=0,0,J7*X133)</f>
        <v>0</v>
      </c>
      <c r="K133" s="7">
        <f t="shared" ref="K133:K159" si="133">IF(K7=0,0,K7*Y133)</f>
        <v>0</v>
      </c>
      <c r="L133" s="7">
        <f t="shared" ref="L133:L159" si="134">IF(L7=0,0,L7*Z133)</f>
        <v>0</v>
      </c>
      <c r="M133" s="7">
        <f t="shared" ref="M133:M159" si="135">IF(M7=0,0,M7*AA133)</f>
        <v>0</v>
      </c>
      <c r="N133" s="7"/>
      <c r="O133" s="111" t="s">
        <v>16</v>
      </c>
      <c r="P133" s="37" t="str">
        <f t="shared" si="121"/>
        <v>CWDM TR 1 Gbps  40 km All</v>
      </c>
      <c r="Q133" s="18">
        <v>0</v>
      </c>
      <c r="R133" s="18">
        <v>0</v>
      </c>
      <c r="S133" s="18"/>
      <c r="T133" s="18"/>
      <c r="U133" s="18"/>
      <c r="V133" s="18"/>
      <c r="W133" s="18"/>
      <c r="X133" s="18"/>
      <c r="Y133" s="18"/>
      <c r="Z133" s="18"/>
      <c r="AA133" s="18"/>
    </row>
    <row r="134" spans="2:27" ht="13.8">
      <c r="B134" s="48" t="str">
        <f t="shared" si="122"/>
        <v>CWDM TR 1 Gbps  80 km All</v>
      </c>
      <c r="C134" s="7">
        <f t="shared" si="125"/>
        <v>0</v>
      </c>
      <c r="D134" s="7">
        <f t="shared" si="126"/>
        <v>0</v>
      </c>
      <c r="E134" s="7">
        <f t="shared" si="127"/>
        <v>0</v>
      </c>
      <c r="F134" s="7">
        <f t="shared" si="128"/>
        <v>0</v>
      </c>
      <c r="G134" s="7">
        <f t="shared" si="129"/>
        <v>0</v>
      </c>
      <c r="H134" s="7">
        <f t="shared" si="130"/>
        <v>0</v>
      </c>
      <c r="I134" s="7">
        <f t="shared" si="131"/>
        <v>0</v>
      </c>
      <c r="J134" s="7">
        <f t="shared" si="132"/>
        <v>0</v>
      </c>
      <c r="K134" s="7">
        <f t="shared" si="133"/>
        <v>0</v>
      </c>
      <c r="L134" s="7">
        <f t="shared" si="134"/>
        <v>0</v>
      </c>
      <c r="M134" s="7">
        <f t="shared" si="135"/>
        <v>0</v>
      </c>
      <c r="N134" s="7"/>
      <c r="O134" s="111" t="s">
        <v>16</v>
      </c>
      <c r="P134" s="38" t="str">
        <f t="shared" si="121"/>
        <v>CWDM TR 1 Gbps  80 km All</v>
      </c>
      <c r="Q134" s="19">
        <v>0</v>
      </c>
      <c r="R134" s="19">
        <v>0</v>
      </c>
      <c r="S134" s="19"/>
      <c r="T134" s="19"/>
      <c r="U134" s="19"/>
      <c r="V134" s="19"/>
      <c r="W134" s="19"/>
      <c r="X134" s="19"/>
      <c r="Y134" s="19"/>
      <c r="Z134" s="19"/>
      <c r="AA134" s="19"/>
    </row>
    <row r="135" spans="2:27" ht="13.8">
      <c r="B135" s="48" t="str">
        <f t="shared" si="122"/>
        <v>CWDM TR 2.5 Gbps 40 km All</v>
      </c>
      <c r="C135" s="7">
        <f t="shared" si="125"/>
        <v>0</v>
      </c>
      <c r="D135" s="7">
        <f t="shared" si="126"/>
        <v>0</v>
      </c>
      <c r="E135" s="7">
        <f t="shared" si="127"/>
        <v>0</v>
      </c>
      <c r="F135" s="7">
        <f t="shared" si="128"/>
        <v>0</v>
      </c>
      <c r="G135" s="7">
        <f t="shared" si="129"/>
        <v>0</v>
      </c>
      <c r="H135" s="7">
        <f t="shared" si="130"/>
        <v>0</v>
      </c>
      <c r="I135" s="7">
        <f t="shared" si="131"/>
        <v>0</v>
      </c>
      <c r="J135" s="7">
        <f t="shared" si="132"/>
        <v>0</v>
      </c>
      <c r="K135" s="7">
        <f t="shared" si="133"/>
        <v>0</v>
      </c>
      <c r="L135" s="7">
        <f t="shared" si="134"/>
        <v>0</v>
      </c>
      <c r="M135" s="7">
        <f t="shared" si="135"/>
        <v>0</v>
      </c>
      <c r="N135" s="7"/>
      <c r="O135" s="111" t="s">
        <v>16</v>
      </c>
      <c r="P135" s="38" t="str">
        <f t="shared" si="121"/>
        <v>CWDM TR 2.5 Gbps 40 km All</v>
      </c>
      <c r="Q135" s="19">
        <v>0</v>
      </c>
      <c r="R135" s="19">
        <v>0</v>
      </c>
      <c r="S135" s="19"/>
      <c r="T135" s="19"/>
      <c r="U135" s="19"/>
      <c r="V135" s="19"/>
      <c r="W135" s="19"/>
      <c r="X135" s="19"/>
      <c r="Y135" s="19"/>
      <c r="Z135" s="19"/>
      <c r="AA135" s="19"/>
    </row>
    <row r="136" spans="2:27" ht="13.8">
      <c r="B136" s="48" t="str">
        <f t="shared" si="122"/>
        <v>CWDM TR 2.5 Gbps 80 km All</v>
      </c>
      <c r="C136" s="7">
        <f t="shared" si="125"/>
        <v>0</v>
      </c>
      <c r="D136" s="7">
        <f t="shared" si="126"/>
        <v>0</v>
      </c>
      <c r="E136" s="7">
        <f t="shared" si="127"/>
        <v>0</v>
      </c>
      <c r="F136" s="7">
        <f t="shared" si="128"/>
        <v>0</v>
      </c>
      <c r="G136" s="7">
        <f t="shared" si="129"/>
        <v>0</v>
      </c>
      <c r="H136" s="7">
        <f t="shared" si="130"/>
        <v>0</v>
      </c>
      <c r="I136" s="7">
        <f t="shared" si="131"/>
        <v>0</v>
      </c>
      <c r="J136" s="7">
        <f t="shared" si="132"/>
        <v>0</v>
      </c>
      <c r="K136" s="7">
        <f t="shared" si="133"/>
        <v>0</v>
      </c>
      <c r="L136" s="7">
        <f t="shared" si="134"/>
        <v>0</v>
      </c>
      <c r="M136" s="7">
        <f t="shared" si="135"/>
        <v>0</v>
      </c>
      <c r="N136" s="7"/>
      <c r="O136" s="111" t="s">
        <v>16</v>
      </c>
      <c r="P136" s="38" t="str">
        <f t="shared" si="121"/>
        <v>CWDM TR 2.5 Gbps 80 km All</v>
      </c>
      <c r="Q136" s="19">
        <v>0</v>
      </c>
      <c r="R136" s="19">
        <v>0</v>
      </c>
      <c r="S136" s="19"/>
      <c r="T136" s="19"/>
      <c r="U136" s="19"/>
      <c r="V136" s="19"/>
      <c r="W136" s="19"/>
      <c r="X136" s="19"/>
      <c r="Y136" s="19"/>
      <c r="Z136" s="19"/>
      <c r="AA136" s="19"/>
    </row>
    <row r="137" spans="2:27" ht="13.8">
      <c r="B137" s="48" t="str">
        <f t="shared" si="122"/>
        <v>CWDM TR 10 Gbps All All</v>
      </c>
      <c r="C137" s="7">
        <f t="shared" si="125"/>
        <v>0</v>
      </c>
      <c r="D137" s="7">
        <f t="shared" si="126"/>
        <v>0</v>
      </c>
      <c r="E137" s="7">
        <f t="shared" si="127"/>
        <v>0</v>
      </c>
      <c r="F137" s="7">
        <f t="shared" si="128"/>
        <v>0</v>
      </c>
      <c r="G137" s="7">
        <f t="shared" si="129"/>
        <v>0</v>
      </c>
      <c r="H137" s="7">
        <f t="shared" si="130"/>
        <v>0</v>
      </c>
      <c r="I137" s="7">
        <f t="shared" si="131"/>
        <v>0</v>
      </c>
      <c r="J137" s="7">
        <f t="shared" si="132"/>
        <v>0</v>
      </c>
      <c r="K137" s="7">
        <f t="shared" si="133"/>
        <v>0</v>
      </c>
      <c r="L137" s="7">
        <f t="shared" si="134"/>
        <v>0</v>
      </c>
      <c r="M137" s="7">
        <f t="shared" si="135"/>
        <v>0</v>
      </c>
      <c r="N137" s="7"/>
      <c r="O137" s="111" t="s">
        <v>16</v>
      </c>
      <c r="P137" s="38" t="str">
        <f t="shared" si="121"/>
        <v>CWDM TR 10 Gbps All All</v>
      </c>
      <c r="Q137" s="19">
        <v>0</v>
      </c>
      <c r="R137" s="19">
        <v>0</v>
      </c>
      <c r="S137" s="19"/>
      <c r="T137" s="19"/>
      <c r="U137" s="19"/>
      <c r="V137" s="19"/>
      <c r="W137" s="19"/>
      <c r="X137" s="19"/>
      <c r="Y137" s="19"/>
      <c r="Z137" s="19"/>
      <c r="AA137" s="19"/>
    </row>
    <row r="138" spans="2:27" ht="13.8">
      <c r="B138" s="48" t="str">
        <f t="shared" si="122"/>
        <v>DWDM TR 2.5 Gbps All All</v>
      </c>
      <c r="C138" s="7">
        <f t="shared" si="125"/>
        <v>0</v>
      </c>
      <c r="D138" s="7">
        <f t="shared" si="126"/>
        <v>0</v>
      </c>
      <c r="E138" s="7">
        <f t="shared" si="127"/>
        <v>0</v>
      </c>
      <c r="F138" s="7">
        <f t="shared" si="128"/>
        <v>0</v>
      </c>
      <c r="G138" s="7">
        <f t="shared" si="129"/>
        <v>0</v>
      </c>
      <c r="H138" s="7">
        <f t="shared" si="130"/>
        <v>0</v>
      </c>
      <c r="I138" s="7">
        <f t="shared" si="131"/>
        <v>0</v>
      </c>
      <c r="J138" s="7">
        <f t="shared" si="132"/>
        <v>0</v>
      </c>
      <c r="K138" s="7">
        <f t="shared" si="133"/>
        <v>0</v>
      </c>
      <c r="L138" s="7">
        <f t="shared" si="134"/>
        <v>0</v>
      </c>
      <c r="M138" s="7">
        <f t="shared" si="135"/>
        <v>0</v>
      </c>
      <c r="N138" s="7"/>
      <c r="O138" s="111" t="s">
        <v>16</v>
      </c>
      <c r="P138" s="38" t="str">
        <f t="shared" si="121"/>
        <v>DWDM TR 2.5 Gbps All All</v>
      </c>
      <c r="Q138" s="19">
        <v>0</v>
      </c>
      <c r="R138" s="19">
        <v>0</v>
      </c>
      <c r="S138" s="19"/>
      <c r="T138" s="19"/>
      <c r="U138" s="19"/>
      <c r="V138" s="19"/>
      <c r="W138" s="19"/>
      <c r="X138" s="19"/>
      <c r="Y138" s="19"/>
      <c r="Z138" s="19"/>
      <c r="AA138" s="19"/>
    </row>
    <row r="139" spans="2:27" ht="13.8">
      <c r="B139" s="48" t="str">
        <f t="shared" si="122"/>
        <v>DWDM TR 10 Gbps fixed λ All XFP</v>
      </c>
      <c r="C139" s="7">
        <f t="shared" si="125"/>
        <v>0</v>
      </c>
      <c r="D139" s="7">
        <f t="shared" si="126"/>
        <v>0</v>
      </c>
      <c r="E139" s="7">
        <f t="shared" si="127"/>
        <v>0</v>
      </c>
      <c r="F139" s="7">
        <f t="shared" si="128"/>
        <v>0</v>
      </c>
      <c r="G139" s="7">
        <f t="shared" si="129"/>
        <v>0</v>
      </c>
      <c r="H139" s="7">
        <f t="shared" si="130"/>
        <v>0</v>
      </c>
      <c r="I139" s="7">
        <f t="shared" si="131"/>
        <v>0</v>
      </c>
      <c r="J139" s="7">
        <f t="shared" si="132"/>
        <v>0</v>
      </c>
      <c r="K139" s="7">
        <f t="shared" si="133"/>
        <v>0</v>
      </c>
      <c r="L139" s="7">
        <f t="shared" si="134"/>
        <v>0</v>
      </c>
      <c r="M139" s="7">
        <f t="shared" si="135"/>
        <v>0</v>
      </c>
      <c r="N139" s="7"/>
      <c r="O139" s="111" t="s">
        <v>16</v>
      </c>
      <c r="P139" s="38" t="str">
        <f t="shared" si="121"/>
        <v>DWDM TR 10 Gbps fixed λ All XFP</v>
      </c>
      <c r="Q139" s="19">
        <v>0</v>
      </c>
      <c r="R139" s="19">
        <v>0</v>
      </c>
      <c r="S139" s="19"/>
      <c r="T139" s="19"/>
      <c r="U139" s="19"/>
      <c r="V139" s="19"/>
      <c r="W139" s="19"/>
      <c r="X139" s="19"/>
      <c r="Y139" s="19"/>
      <c r="Z139" s="19"/>
      <c r="AA139" s="19"/>
    </row>
    <row r="140" spans="2:27" ht="13.8">
      <c r="B140" s="48" t="str">
        <f t="shared" si="122"/>
        <v>DWDM TR 10 Gbps fixed λ All SFP+</v>
      </c>
      <c r="C140" s="7">
        <f t="shared" si="125"/>
        <v>0</v>
      </c>
      <c r="D140" s="7">
        <f t="shared" si="126"/>
        <v>0</v>
      </c>
      <c r="E140" s="7">
        <f t="shared" si="127"/>
        <v>0</v>
      </c>
      <c r="F140" s="7">
        <f t="shared" si="128"/>
        <v>0</v>
      </c>
      <c r="G140" s="7">
        <f t="shared" si="129"/>
        <v>0</v>
      </c>
      <c r="H140" s="7">
        <f t="shared" si="130"/>
        <v>0</v>
      </c>
      <c r="I140" s="7">
        <f t="shared" si="131"/>
        <v>0</v>
      </c>
      <c r="J140" s="7">
        <f t="shared" si="132"/>
        <v>0</v>
      </c>
      <c r="K140" s="7">
        <f t="shared" si="133"/>
        <v>0</v>
      </c>
      <c r="L140" s="7">
        <f t="shared" si="134"/>
        <v>0</v>
      </c>
      <c r="M140" s="7">
        <f t="shared" si="135"/>
        <v>0</v>
      </c>
      <c r="N140" s="7"/>
      <c r="O140" s="111" t="s">
        <v>16</v>
      </c>
      <c r="P140" s="38" t="str">
        <f t="shared" si="121"/>
        <v>DWDM TR 10 Gbps fixed λ All SFP+</v>
      </c>
      <c r="Q140" s="19">
        <v>0</v>
      </c>
      <c r="R140" s="19">
        <v>0</v>
      </c>
      <c r="S140" s="19"/>
      <c r="T140" s="19"/>
      <c r="U140" s="19"/>
      <c r="V140" s="19"/>
      <c r="W140" s="19"/>
      <c r="X140" s="19"/>
      <c r="Y140" s="19"/>
      <c r="Z140" s="19"/>
      <c r="AA140" s="19"/>
    </row>
    <row r="141" spans="2:27" ht="13.8">
      <c r="B141" s="48" t="str">
        <f t="shared" si="122"/>
        <v xml:space="preserve">DWDM TR 10 Gbps Tunable All XFP </v>
      </c>
      <c r="C141" s="7">
        <f t="shared" si="125"/>
        <v>0</v>
      </c>
      <c r="D141" s="7">
        <f t="shared" si="126"/>
        <v>0</v>
      </c>
      <c r="E141" s="7">
        <f t="shared" si="127"/>
        <v>0</v>
      </c>
      <c r="F141" s="7">
        <f t="shared" si="128"/>
        <v>0</v>
      </c>
      <c r="G141" s="7">
        <f t="shared" si="129"/>
        <v>0</v>
      </c>
      <c r="H141" s="7">
        <f t="shared" si="130"/>
        <v>0</v>
      </c>
      <c r="I141" s="7">
        <f t="shared" si="131"/>
        <v>0</v>
      </c>
      <c r="J141" s="7">
        <f t="shared" si="132"/>
        <v>0</v>
      </c>
      <c r="K141" s="7">
        <f t="shared" si="133"/>
        <v>0</v>
      </c>
      <c r="L141" s="7">
        <f t="shared" si="134"/>
        <v>0</v>
      </c>
      <c r="M141" s="7">
        <f t="shared" si="135"/>
        <v>0</v>
      </c>
      <c r="N141" s="7"/>
      <c r="O141" s="111" t="s">
        <v>16</v>
      </c>
      <c r="P141" s="38" t="str">
        <f t="shared" si="121"/>
        <v xml:space="preserve">DWDM TR 10 Gbps Tunable All XFP </v>
      </c>
      <c r="Q141" s="19">
        <v>0</v>
      </c>
      <c r="R141" s="19">
        <v>0</v>
      </c>
      <c r="S141" s="19"/>
      <c r="T141" s="19"/>
      <c r="U141" s="19"/>
      <c r="V141" s="19"/>
      <c r="W141" s="19"/>
      <c r="X141" s="19"/>
      <c r="Y141" s="19"/>
      <c r="Z141" s="19"/>
      <c r="AA141" s="19"/>
    </row>
    <row r="142" spans="2:27" ht="13.8">
      <c r="B142" s="48" t="str">
        <f t="shared" si="122"/>
        <v>DWDM TR 10 Gbps Tunable All SFP+</v>
      </c>
      <c r="C142" s="7">
        <f t="shared" si="125"/>
        <v>0</v>
      </c>
      <c r="D142" s="7">
        <f t="shared" si="126"/>
        <v>0</v>
      </c>
      <c r="E142" s="7">
        <f t="shared" si="127"/>
        <v>0</v>
      </c>
      <c r="F142" s="7">
        <f t="shared" si="128"/>
        <v>0</v>
      </c>
      <c r="G142" s="7">
        <f t="shared" si="129"/>
        <v>0</v>
      </c>
      <c r="H142" s="7">
        <f t="shared" si="130"/>
        <v>0</v>
      </c>
      <c r="I142" s="7">
        <f t="shared" si="131"/>
        <v>0</v>
      </c>
      <c r="J142" s="7">
        <f t="shared" si="132"/>
        <v>0</v>
      </c>
      <c r="K142" s="7">
        <f t="shared" si="133"/>
        <v>0</v>
      </c>
      <c r="L142" s="7">
        <f t="shared" si="134"/>
        <v>0</v>
      </c>
      <c r="M142" s="7">
        <f t="shared" si="135"/>
        <v>0</v>
      </c>
      <c r="N142" s="7"/>
      <c r="O142" s="111" t="s">
        <v>16</v>
      </c>
      <c r="P142" s="38" t="str">
        <f t="shared" si="121"/>
        <v>DWDM TR 10 Gbps Tunable All SFP+</v>
      </c>
      <c r="Q142" s="19">
        <v>0</v>
      </c>
      <c r="R142" s="19">
        <v>0</v>
      </c>
      <c r="S142" s="19"/>
      <c r="T142" s="19"/>
      <c r="U142" s="19"/>
      <c r="V142" s="19"/>
      <c r="W142" s="19"/>
      <c r="X142" s="19"/>
      <c r="Y142" s="19"/>
      <c r="Z142" s="19"/>
      <c r="AA142" s="19"/>
    </row>
    <row r="143" spans="2:27" ht="13.8">
      <c r="B143" s="48" t="str">
        <f t="shared" si="122"/>
        <v>DWDM TR 100 Gbps All On board</v>
      </c>
      <c r="C143" s="7">
        <f t="shared" si="125"/>
        <v>0</v>
      </c>
      <c r="D143" s="7">
        <f t="shared" si="126"/>
        <v>0</v>
      </c>
      <c r="E143" s="7">
        <f t="shared" si="127"/>
        <v>0</v>
      </c>
      <c r="F143" s="7">
        <f t="shared" si="128"/>
        <v>0</v>
      </c>
      <c r="G143" s="7">
        <f t="shared" si="129"/>
        <v>0</v>
      </c>
      <c r="H143" s="7">
        <f t="shared" si="130"/>
        <v>0</v>
      </c>
      <c r="I143" s="7">
        <f t="shared" si="131"/>
        <v>0</v>
      </c>
      <c r="J143" s="7">
        <f t="shared" si="132"/>
        <v>0</v>
      </c>
      <c r="K143" s="7">
        <f t="shared" si="133"/>
        <v>0</v>
      </c>
      <c r="L143" s="7">
        <f t="shared" si="134"/>
        <v>0</v>
      </c>
      <c r="M143" s="7">
        <f t="shared" si="135"/>
        <v>0</v>
      </c>
      <c r="N143" s="7"/>
      <c r="O143" s="111" t="s">
        <v>16</v>
      </c>
      <c r="P143" s="38" t="str">
        <f t="shared" si="121"/>
        <v>DWDM TR 100 Gbps All On board</v>
      </c>
      <c r="Q143" s="19">
        <v>0</v>
      </c>
      <c r="R143" s="19">
        <v>0</v>
      </c>
      <c r="S143" s="19"/>
      <c r="T143" s="19"/>
      <c r="U143" s="19"/>
      <c r="V143" s="19"/>
      <c r="W143" s="19"/>
      <c r="X143" s="19"/>
      <c r="Y143" s="19"/>
      <c r="Z143" s="19"/>
      <c r="AA143" s="19"/>
    </row>
    <row r="144" spans="2:27" ht="13.8">
      <c r="B144" s="48" t="str">
        <f t="shared" si="122"/>
        <v>DWDM TR 100 Gbps All Direct detect</v>
      </c>
      <c r="C144" s="7">
        <f t="shared" si="125"/>
        <v>0</v>
      </c>
      <c r="D144" s="7">
        <f t="shared" si="126"/>
        <v>0</v>
      </c>
      <c r="E144" s="7">
        <f t="shared" si="127"/>
        <v>0</v>
      </c>
      <c r="F144" s="7">
        <f t="shared" si="128"/>
        <v>0</v>
      </c>
      <c r="G144" s="7">
        <f t="shared" si="129"/>
        <v>0</v>
      </c>
      <c r="H144" s="7">
        <f t="shared" si="130"/>
        <v>0</v>
      </c>
      <c r="I144" s="7">
        <f t="shared" si="131"/>
        <v>0</v>
      </c>
      <c r="J144" s="7">
        <f t="shared" si="132"/>
        <v>0</v>
      </c>
      <c r="K144" s="7">
        <f t="shared" si="133"/>
        <v>0</v>
      </c>
      <c r="L144" s="7">
        <f t="shared" si="134"/>
        <v>0</v>
      </c>
      <c r="M144" s="7">
        <f t="shared" si="135"/>
        <v>0</v>
      </c>
      <c r="N144" s="7"/>
      <c r="O144" s="111" t="s">
        <v>16</v>
      </c>
      <c r="P144" s="38" t="str">
        <f t="shared" si="121"/>
        <v>DWDM TR 100 Gbps All Direct detect</v>
      </c>
      <c r="Q144" s="19">
        <v>0</v>
      </c>
      <c r="R144" s="19">
        <v>0</v>
      </c>
      <c r="S144" s="19"/>
      <c r="T144" s="19"/>
      <c r="U144" s="19"/>
      <c r="V144" s="19"/>
      <c r="W144" s="19"/>
      <c r="X144" s="19"/>
      <c r="Y144" s="19"/>
      <c r="Z144" s="19"/>
      <c r="AA144" s="19"/>
    </row>
    <row r="145" spans="2:27" ht="13.8">
      <c r="B145" s="48" t="str">
        <f t="shared" si="122"/>
        <v>DWDM TR 100 Gbps All CFP-DCO</v>
      </c>
      <c r="C145" s="7">
        <f t="shared" si="125"/>
        <v>0</v>
      </c>
      <c r="D145" s="7">
        <f t="shared" si="126"/>
        <v>0</v>
      </c>
      <c r="E145" s="7">
        <f t="shared" si="127"/>
        <v>0</v>
      </c>
      <c r="F145" s="7">
        <f t="shared" si="128"/>
        <v>0</v>
      </c>
      <c r="G145" s="7">
        <f t="shared" si="129"/>
        <v>0</v>
      </c>
      <c r="H145" s="7">
        <f t="shared" si="130"/>
        <v>0</v>
      </c>
      <c r="I145" s="7">
        <f t="shared" si="131"/>
        <v>0</v>
      </c>
      <c r="J145" s="7">
        <f t="shared" si="132"/>
        <v>0</v>
      </c>
      <c r="K145" s="7">
        <f t="shared" si="133"/>
        <v>0</v>
      </c>
      <c r="L145" s="7">
        <f t="shared" si="134"/>
        <v>0</v>
      </c>
      <c r="M145" s="7">
        <f t="shared" si="135"/>
        <v>0</v>
      </c>
      <c r="N145" s="7"/>
      <c r="O145" s="111" t="s">
        <v>16</v>
      </c>
      <c r="P145" s="38" t="str">
        <f t="shared" si="121"/>
        <v>DWDM TR 100 Gbps All CFP-DCO</v>
      </c>
      <c r="Q145" s="19">
        <v>0</v>
      </c>
      <c r="R145" s="19">
        <v>0</v>
      </c>
      <c r="S145" s="19"/>
      <c r="T145" s="19"/>
      <c r="U145" s="19"/>
      <c r="V145" s="19"/>
      <c r="W145" s="19"/>
      <c r="X145" s="19"/>
      <c r="Y145" s="19"/>
      <c r="Z145" s="19"/>
      <c r="AA145" s="19"/>
    </row>
    <row r="146" spans="2:27" ht="13.8">
      <c r="B146" s="48" t="str">
        <f t="shared" si="122"/>
        <v>DWDM TR 100 Gbps 80km QSFP28</v>
      </c>
      <c r="C146" s="7">
        <f t="shared" si="125"/>
        <v>0</v>
      </c>
      <c r="D146" s="7">
        <f t="shared" si="126"/>
        <v>0</v>
      </c>
      <c r="E146" s="7">
        <f t="shared" si="127"/>
        <v>0</v>
      </c>
      <c r="F146" s="7">
        <f t="shared" si="128"/>
        <v>0</v>
      </c>
      <c r="G146" s="7">
        <f t="shared" si="129"/>
        <v>0</v>
      </c>
      <c r="H146" s="7">
        <f t="shared" si="130"/>
        <v>0</v>
      </c>
      <c r="I146" s="7">
        <f t="shared" si="131"/>
        <v>0</v>
      </c>
      <c r="J146" s="7">
        <f t="shared" si="132"/>
        <v>0</v>
      </c>
      <c r="K146" s="7">
        <f t="shared" si="133"/>
        <v>0</v>
      </c>
      <c r="L146" s="7">
        <f t="shared" si="134"/>
        <v>0</v>
      </c>
      <c r="M146" s="7">
        <f t="shared" si="135"/>
        <v>0</v>
      </c>
      <c r="N146" s="7"/>
      <c r="O146" s="111" t="s">
        <v>16</v>
      </c>
      <c r="P146" s="38" t="str">
        <f t="shared" si="121"/>
        <v>DWDM TR 100 Gbps 80km QSFP28</v>
      </c>
      <c r="Q146" s="19">
        <v>0</v>
      </c>
      <c r="R146" s="19">
        <v>0</v>
      </c>
      <c r="S146" s="19"/>
      <c r="T146" s="19"/>
      <c r="U146" s="19"/>
      <c r="V146" s="19"/>
      <c r="W146" s="19"/>
      <c r="X146" s="19"/>
      <c r="Y146" s="19"/>
      <c r="Z146" s="19"/>
      <c r="AA146" s="19"/>
    </row>
    <row r="147" spans="2:27" ht="13.8">
      <c r="B147" s="48" t="str">
        <f t="shared" si="122"/>
        <v>DWDM TR 100 Gbps All CFP2-ACO</v>
      </c>
      <c r="C147" s="7">
        <f t="shared" si="125"/>
        <v>0</v>
      </c>
      <c r="D147" s="7">
        <f t="shared" si="126"/>
        <v>0</v>
      </c>
      <c r="E147" s="7">
        <f t="shared" si="127"/>
        <v>0</v>
      </c>
      <c r="F147" s="7">
        <f t="shared" si="128"/>
        <v>0</v>
      </c>
      <c r="G147" s="7">
        <f t="shared" si="129"/>
        <v>0</v>
      </c>
      <c r="H147" s="7">
        <f t="shared" si="130"/>
        <v>0</v>
      </c>
      <c r="I147" s="7">
        <f t="shared" si="131"/>
        <v>0</v>
      </c>
      <c r="J147" s="7">
        <f t="shared" si="132"/>
        <v>0</v>
      </c>
      <c r="K147" s="7">
        <f t="shared" si="133"/>
        <v>0</v>
      </c>
      <c r="L147" s="7">
        <f t="shared" si="134"/>
        <v>0</v>
      </c>
      <c r="M147" s="7">
        <f t="shared" si="135"/>
        <v>0</v>
      </c>
      <c r="N147" s="7"/>
      <c r="O147" s="111" t="s">
        <v>16</v>
      </c>
      <c r="P147" s="38" t="str">
        <f t="shared" si="121"/>
        <v>DWDM TR 100 Gbps All CFP2-ACO</v>
      </c>
      <c r="Q147" s="19">
        <v>0</v>
      </c>
      <c r="R147" s="19">
        <v>0</v>
      </c>
      <c r="S147" s="19"/>
      <c r="T147" s="19"/>
      <c r="U147" s="19"/>
      <c r="V147" s="19"/>
      <c r="W147" s="19"/>
      <c r="X147" s="19"/>
      <c r="Y147" s="19"/>
      <c r="Z147" s="19"/>
      <c r="AA147" s="19"/>
    </row>
    <row r="148" spans="2:27" ht="13.8">
      <c r="B148" s="48" t="str">
        <f t="shared" si="122"/>
        <v>DWDM TR 200 Gbps All On board</v>
      </c>
      <c r="C148" s="7">
        <f t="shared" si="125"/>
        <v>0</v>
      </c>
      <c r="D148" s="7">
        <f t="shared" si="126"/>
        <v>0</v>
      </c>
      <c r="E148" s="7">
        <f t="shared" si="127"/>
        <v>0</v>
      </c>
      <c r="F148" s="7">
        <f t="shared" si="128"/>
        <v>0</v>
      </c>
      <c r="G148" s="7">
        <f t="shared" si="129"/>
        <v>0</v>
      </c>
      <c r="H148" s="7">
        <f t="shared" si="130"/>
        <v>0</v>
      </c>
      <c r="I148" s="7">
        <f t="shared" si="131"/>
        <v>0</v>
      </c>
      <c r="J148" s="7">
        <f t="shared" si="132"/>
        <v>0</v>
      </c>
      <c r="K148" s="7">
        <f t="shared" si="133"/>
        <v>0</v>
      </c>
      <c r="L148" s="7">
        <f t="shared" si="134"/>
        <v>0</v>
      </c>
      <c r="M148" s="7">
        <f t="shared" si="135"/>
        <v>0</v>
      </c>
      <c r="N148" s="7"/>
      <c r="O148" s="111" t="s">
        <v>16</v>
      </c>
      <c r="P148" s="38" t="str">
        <f t="shared" si="121"/>
        <v>DWDM TR 200 Gbps All On board</v>
      </c>
      <c r="Q148" s="19">
        <v>0</v>
      </c>
      <c r="R148" s="19">
        <v>0</v>
      </c>
      <c r="S148" s="19"/>
      <c r="T148" s="19"/>
      <c r="U148" s="19"/>
      <c r="V148" s="19"/>
      <c r="W148" s="19"/>
      <c r="X148" s="19"/>
      <c r="Y148" s="19"/>
      <c r="Z148" s="19"/>
      <c r="AA148" s="19"/>
    </row>
    <row r="149" spans="2:27" ht="13.8">
      <c r="B149" s="48" t="str">
        <f t="shared" si="122"/>
        <v>DWDM TR 200 Gbps All CFP2-DCO</v>
      </c>
      <c r="C149" s="7">
        <f t="shared" si="125"/>
        <v>0</v>
      </c>
      <c r="D149" s="7">
        <f t="shared" si="126"/>
        <v>0</v>
      </c>
      <c r="E149" s="7">
        <f t="shared" si="127"/>
        <v>0</v>
      </c>
      <c r="F149" s="7">
        <f t="shared" si="128"/>
        <v>0</v>
      </c>
      <c r="G149" s="7">
        <f t="shared" si="129"/>
        <v>0</v>
      </c>
      <c r="H149" s="7">
        <f t="shared" si="130"/>
        <v>0</v>
      </c>
      <c r="I149" s="7">
        <f t="shared" si="131"/>
        <v>0</v>
      </c>
      <c r="J149" s="7">
        <f t="shared" si="132"/>
        <v>0</v>
      </c>
      <c r="K149" s="7">
        <f t="shared" si="133"/>
        <v>0</v>
      </c>
      <c r="L149" s="7">
        <f t="shared" si="134"/>
        <v>0</v>
      </c>
      <c r="M149" s="7">
        <f t="shared" si="135"/>
        <v>0</v>
      </c>
      <c r="N149" s="7"/>
      <c r="O149" s="111" t="s">
        <v>16</v>
      </c>
      <c r="P149" s="38" t="str">
        <f t="shared" si="121"/>
        <v>DWDM TR 200 Gbps All CFP2-DCO</v>
      </c>
      <c r="Q149" s="19">
        <v>0</v>
      </c>
      <c r="R149" s="19">
        <v>0</v>
      </c>
      <c r="S149" s="19"/>
      <c r="T149" s="19"/>
      <c r="U149" s="19"/>
      <c r="V149" s="19"/>
      <c r="W149" s="19"/>
      <c r="X149" s="19"/>
      <c r="Y149" s="19"/>
      <c r="Z149" s="19"/>
      <c r="AA149" s="19"/>
    </row>
    <row r="150" spans="2:27" ht="13.8">
      <c r="B150" s="48" t="str">
        <f t="shared" si="122"/>
        <v>DWDM TR 200 Gbps All CFP2-ACO</v>
      </c>
      <c r="C150" s="7">
        <f t="shared" si="125"/>
        <v>0</v>
      </c>
      <c r="D150" s="7">
        <f t="shared" si="126"/>
        <v>0</v>
      </c>
      <c r="E150" s="7">
        <f t="shared" si="127"/>
        <v>0</v>
      </c>
      <c r="F150" s="7">
        <f t="shared" si="128"/>
        <v>0</v>
      </c>
      <c r="G150" s="7">
        <f t="shared" si="129"/>
        <v>0</v>
      </c>
      <c r="H150" s="7">
        <f t="shared" si="130"/>
        <v>0</v>
      </c>
      <c r="I150" s="7">
        <f t="shared" si="131"/>
        <v>0</v>
      </c>
      <c r="J150" s="7">
        <f t="shared" si="132"/>
        <v>0</v>
      </c>
      <c r="K150" s="7">
        <f t="shared" si="133"/>
        <v>0</v>
      </c>
      <c r="L150" s="7">
        <f t="shared" si="134"/>
        <v>0</v>
      </c>
      <c r="M150" s="7">
        <f t="shared" si="135"/>
        <v>0</v>
      </c>
      <c r="N150" s="7"/>
      <c r="O150" s="111" t="s">
        <v>16</v>
      </c>
      <c r="P150" s="38" t="str">
        <f t="shared" si="121"/>
        <v>DWDM TR 200 Gbps All CFP2-ACO</v>
      </c>
      <c r="Q150" s="19">
        <v>0</v>
      </c>
      <c r="R150" s="19">
        <v>0</v>
      </c>
      <c r="S150" s="19"/>
      <c r="T150" s="19"/>
      <c r="U150" s="19"/>
      <c r="V150" s="19"/>
      <c r="W150" s="19"/>
      <c r="X150" s="19"/>
      <c r="Y150" s="19"/>
      <c r="Z150" s="19"/>
      <c r="AA150" s="19"/>
    </row>
    <row r="151" spans="2:27" ht="13.8">
      <c r="B151" s="48" t="str">
        <f t="shared" si="122"/>
        <v>DWDM TR 400 Gbps On board</v>
      </c>
      <c r="C151" s="7">
        <f t="shared" si="125"/>
        <v>0</v>
      </c>
      <c r="D151" s="7">
        <f t="shared" si="126"/>
        <v>0</v>
      </c>
      <c r="E151" s="7">
        <f t="shared" si="127"/>
        <v>0</v>
      </c>
      <c r="F151" s="7">
        <f t="shared" si="128"/>
        <v>0</v>
      </c>
      <c r="G151" s="7">
        <f t="shared" si="129"/>
        <v>0</v>
      </c>
      <c r="H151" s="7">
        <f t="shared" si="130"/>
        <v>0</v>
      </c>
      <c r="I151" s="7">
        <f t="shared" si="131"/>
        <v>0</v>
      </c>
      <c r="J151" s="7">
        <f t="shared" si="132"/>
        <v>0</v>
      </c>
      <c r="K151" s="7">
        <f t="shared" si="133"/>
        <v>0</v>
      </c>
      <c r="L151" s="7">
        <f t="shared" si="134"/>
        <v>0</v>
      </c>
      <c r="M151" s="7">
        <f t="shared" si="135"/>
        <v>0</v>
      </c>
      <c r="N151" s="7"/>
      <c r="O151" s="111" t="s">
        <v>16</v>
      </c>
      <c r="P151" s="38" t="str">
        <f t="shared" si="121"/>
        <v>DWDM TR 400 Gbps On board</v>
      </c>
      <c r="Q151" s="19">
        <v>0</v>
      </c>
      <c r="R151" s="19">
        <v>0</v>
      </c>
      <c r="S151" s="19"/>
      <c r="T151" s="19"/>
      <c r="U151" s="19"/>
      <c r="V151" s="19"/>
      <c r="W151" s="19"/>
      <c r="X151" s="19"/>
      <c r="Y151" s="19"/>
      <c r="Z151" s="19"/>
      <c r="AA151" s="19"/>
    </row>
    <row r="152" spans="2:27" ht="13.8">
      <c r="B152" s="48" t="str">
        <f t="shared" si="122"/>
        <v>DWDM TR 400 Gbps 120 km 400ZR</v>
      </c>
      <c r="C152" s="7">
        <f t="shared" si="125"/>
        <v>0</v>
      </c>
      <c r="D152" s="7">
        <f t="shared" si="126"/>
        <v>0</v>
      </c>
      <c r="E152" s="7">
        <f t="shared" si="127"/>
        <v>0</v>
      </c>
      <c r="F152" s="7">
        <f t="shared" si="128"/>
        <v>0</v>
      </c>
      <c r="G152" s="7">
        <f t="shared" si="129"/>
        <v>0</v>
      </c>
      <c r="H152" s="7">
        <f t="shared" si="130"/>
        <v>0</v>
      </c>
      <c r="I152" s="7">
        <f t="shared" si="131"/>
        <v>0</v>
      </c>
      <c r="J152" s="7">
        <f t="shared" si="132"/>
        <v>0</v>
      </c>
      <c r="K152" s="7">
        <f t="shared" si="133"/>
        <v>0</v>
      </c>
      <c r="L152" s="7">
        <f t="shared" si="134"/>
        <v>0</v>
      </c>
      <c r="M152" s="7">
        <f t="shared" si="135"/>
        <v>0</v>
      </c>
      <c r="N152" s="7"/>
      <c r="O152" s="111" t="s">
        <v>16</v>
      </c>
      <c r="P152" s="38" t="str">
        <f t="shared" si="121"/>
        <v>DWDM TR 400 Gbps 120 km 400ZR</v>
      </c>
      <c r="Q152" s="19">
        <v>0</v>
      </c>
      <c r="R152" s="19">
        <v>0</v>
      </c>
      <c r="S152" s="19"/>
      <c r="T152" s="19"/>
      <c r="U152" s="19"/>
      <c r="V152" s="19"/>
      <c r="W152" s="19"/>
      <c r="X152" s="19"/>
      <c r="Y152" s="19"/>
      <c r="Z152" s="19"/>
      <c r="AA152" s="19"/>
    </row>
    <row r="153" spans="2:27" ht="13.8">
      <c r="B153" s="48" t="str">
        <f t="shared" si="122"/>
        <v>DWDM TR 400 Gbps &gt;120 km 400ZR+   OSPF/QSFP-DD</v>
      </c>
      <c r="C153" s="7">
        <f t="shared" si="125"/>
        <v>0</v>
      </c>
      <c r="D153" s="7">
        <f t="shared" si="126"/>
        <v>0</v>
      </c>
      <c r="E153" s="7">
        <f t="shared" si="127"/>
        <v>0</v>
      </c>
      <c r="F153" s="7">
        <f t="shared" si="128"/>
        <v>0</v>
      </c>
      <c r="G153" s="7">
        <f t="shared" si="129"/>
        <v>0</v>
      </c>
      <c r="H153" s="7">
        <f t="shared" si="130"/>
        <v>0</v>
      </c>
      <c r="I153" s="7">
        <f t="shared" si="131"/>
        <v>0</v>
      </c>
      <c r="J153" s="7">
        <f t="shared" si="132"/>
        <v>0</v>
      </c>
      <c r="K153" s="7">
        <f t="shared" si="133"/>
        <v>0</v>
      </c>
      <c r="L153" s="7">
        <f t="shared" si="134"/>
        <v>0</v>
      </c>
      <c r="M153" s="7">
        <f t="shared" si="135"/>
        <v>0</v>
      </c>
      <c r="N153" s="7"/>
      <c r="O153" s="111" t="s">
        <v>16</v>
      </c>
      <c r="P153" s="38" t="str">
        <f t="shared" si="121"/>
        <v>DWDM TR 400 Gbps &gt;120 km 400ZR+   OSPF/QSFP-DD</v>
      </c>
      <c r="Q153" s="19">
        <v>0</v>
      </c>
      <c r="R153" s="19">
        <v>0</v>
      </c>
      <c r="S153" s="19"/>
      <c r="T153" s="19"/>
      <c r="U153" s="19"/>
      <c r="V153" s="19"/>
      <c r="W153" s="19"/>
      <c r="X153" s="19"/>
      <c r="Y153" s="19"/>
      <c r="Z153" s="19"/>
      <c r="AA153" s="19"/>
    </row>
    <row r="154" spans="2:27" ht="13.8">
      <c r="B154" s="48" t="str">
        <f t="shared" si="122"/>
        <v>DWDM TR 400 Gbps &gt;120 km 400ZR+ CFP2</v>
      </c>
      <c r="C154" s="7">
        <f t="shared" si="125"/>
        <v>0</v>
      </c>
      <c r="D154" s="7">
        <f t="shared" si="126"/>
        <v>0</v>
      </c>
      <c r="E154" s="7">
        <f t="shared" si="127"/>
        <v>0</v>
      </c>
      <c r="F154" s="7">
        <f t="shared" si="128"/>
        <v>0</v>
      </c>
      <c r="G154" s="7">
        <f t="shared" si="129"/>
        <v>0</v>
      </c>
      <c r="H154" s="7">
        <f t="shared" si="130"/>
        <v>0</v>
      </c>
      <c r="I154" s="7">
        <f t="shared" si="131"/>
        <v>0</v>
      </c>
      <c r="J154" s="7">
        <f t="shared" si="132"/>
        <v>0</v>
      </c>
      <c r="K154" s="7">
        <f t="shared" si="133"/>
        <v>0</v>
      </c>
      <c r="L154" s="7">
        <f t="shared" si="134"/>
        <v>0</v>
      </c>
      <c r="M154" s="7">
        <f t="shared" si="135"/>
        <v>0</v>
      </c>
      <c r="N154" s="7"/>
      <c r="O154" s="111" t="s">
        <v>16</v>
      </c>
      <c r="P154" s="38" t="str">
        <f t="shared" si="121"/>
        <v>DWDM TR 400 Gbps &gt;120 km 400ZR+ CFP2</v>
      </c>
      <c r="Q154" s="19">
        <v>0</v>
      </c>
      <c r="R154" s="19">
        <v>0</v>
      </c>
      <c r="S154" s="19"/>
      <c r="T154" s="19"/>
      <c r="U154" s="19"/>
      <c r="V154" s="19"/>
      <c r="W154" s="19"/>
      <c r="X154" s="19"/>
      <c r="Y154" s="19"/>
      <c r="Z154" s="19"/>
      <c r="AA154" s="19"/>
    </row>
    <row r="155" spans="2:27" ht="13.8">
      <c r="B155" s="48" t="str">
        <f t="shared" ref="B155:B159" si="136">B29</f>
        <v>DWDM TR 600G On board</v>
      </c>
      <c r="C155" s="7">
        <f t="shared" si="125"/>
        <v>0</v>
      </c>
      <c r="D155" s="7">
        <f t="shared" si="126"/>
        <v>0</v>
      </c>
      <c r="E155" s="7">
        <f t="shared" si="127"/>
        <v>0</v>
      </c>
      <c r="F155" s="7">
        <f t="shared" si="128"/>
        <v>0</v>
      </c>
      <c r="G155" s="7">
        <f t="shared" si="129"/>
        <v>0</v>
      </c>
      <c r="H155" s="7">
        <f t="shared" si="130"/>
        <v>0</v>
      </c>
      <c r="I155" s="7">
        <f t="shared" si="131"/>
        <v>0</v>
      </c>
      <c r="J155" s="7">
        <f t="shared" si="132"/>
        <v>0</v>
      </c>
      <c r="K155" s="7">
        <f t="shared" si="133"/>
        <v>0</v>
      </c>
      <c r="L155" s="7">
        <f t="shared" si="134"/>
        <v>0</v>
      </c>
      <c r="M155" s="7">
        <f t="shared" si="135"/>
        <v>0</v>
      </c>
      <c r="N155" s="7"/>
      <c r="O155" s="111" t="s">
        <v>16</v>
      </c>
      <c r="P155" s="38" t="str">
        <f t="shared" si="121"/>
        <v>DWDM TR 600G On board</v>
      </c>
      <c r="Q155" s="19">
        <v>0</v>
      </c>
      <c r="R155" s="19">
        <v>0</v>
      </c>
      <c r="S155" s="19"/>
      <c r="T155" s="19"/>
      <c r="U155" s="19"/>
      <c r="V155" s="19"/>
      <c r="W155" s="19"/>
      <c r="X155" s="19"/>
      <c r="Y155" s="19"/>
      <c r="Z155" s="19"/>
      <c r="AA155" s="19"/>
    </row>
    <row r="156" spans="2:27" ht="13.8">
      <c r="B156" s="48" t="str">
        <f t="shared" si="136"/>
        <v>DWDM TR 800G On board</v>
      </c>
      <c r="C156" s="7">
        <f t="shared" si="125"/>
        <v>0</v>
      </c>
      <c r="D156" s="7">
        <f t="shared" si="126"/>
        <v>0</v>
      </c>
      <c r="E156" s="7">
        <f t="shared" si="127"/>
        <v>0</v>
      </c>
      <c r="F156" s="7">
        <f t="shared" si="128"/>
        <v>0</v>
      </c>
      <c r="G156" s="7">
        <f t="shared" si="129"/>
        <v>0</v>
      </c>
      <c r="H156" s="7">
        <f t="shared" si="130"/>
        <v>0</v>
      </c>
      <c r="I156" s="7">
        <f t="shared" si="131"/>
        <v>0</v>
      </c>
      <c r="J156" s="7">
        <f t="shared" si="132"/>
        <v>0</v>
      </c>
      <c r="K156" s="7">
        <f t="shared" si="133"/>
        <v>0</v>
      </c>
      <c r="L156" s="7">
        <f t="shared" si="134"/>
        <v>0</v>
      </c>
      <c r="M156" s="7">
        <f t="shared" si="135"/>
        <v>0</v>
      </c>
      <c r="N156" s="7"/>
      <c r="O156" s="111" t="s">
        <v>16</v>
      </c>
      <c r="P156" s="38" t="str">
        <f t="shared" si="121"/>
        <v>DWDM TR 800G On board</v>
      </c>
      <c r="Q156" s="19">
        <v>0</v>
      </c>
      <c r="R156" s="19">
        <v>0</v>
      </c>
      <c r="S156" s="19"/>
      <c r="T156" s="19"/>
      <c r="U156" s="19"/>
      <c r="V156" s="19"/>
      <c r="W156" s="19"/>
      <c r="X156" s="19"/>
      <c r="Y156" s="19"/>
      <c r="Z156" s="19"/>
      <c r="AA156" s="19"/>
    </row>
    <row r="157" spans="2:27" ht="13.8">
      <c r="B157" s="48" t="str">
        <f t="shared" si="136"/>
        <v>DWDM TR 800 Gbps 120 km 800ZR/ZR+</v>
      </c>
      <c r="C157" s="7">
        <f t="shared" si="125"/>
        <v>0</v>
      </c>
      <c r="D157" s="7">
        <f t="shared" si="126"/>
        <v>0</v>
      </c>
      <c r="E157" s="7">
        <f t="shared" si="127"/>
        <v>0</v>
      </c>
      <c r="F157" s="7">
        <f t="shared" si="128"/>
        <v>0</v>
      </c>
      <c r="G157" s="7">
        <f t="shared" si="129"/>
        <v>0</v>
      </c>
      <c r="H157" s="7">
        <f t="shared" si="130"/>
        <v>0</v>
      </c>
      <c r="I157" s="7">
        <f t="shared" si="131"/>
        <v>0</v>
      </c>
      <c r="J157" s="7">
        <f t="shared" si="132"/>
        <v>0</v>
      </c>
      <c r="K157" s="7">
        <f t="shared" si="133"/>
        <v>0</v>
      </c>
      <c r="L157" s="7">
        <f t="shared" si="134"/>
        <v>0</v>
      </c>
      <c r="M157" s="7">
        <f t="shared" si="135"/>
        <v>0</v>
      </c>
      <c r="N157" s="7"/>
      <c r="O157" s="111" t="s">
        <v>16</v>
      </c>
      <c r="P157" s="38" t="str">
        <f t="shared" si="121"/>
        <v>DWDM TR 800 Gbps 120 km 800ZR/ZR+</v>
      </c>
      <c r="Q157" s="19">
        <v>0</v>
      </c>
      <c r="R157" s="19">
        <v>0</v>
      </c>
      <c r="S157" s="19"/>
      <c r="T157" s="19"/>
      <c r="U157" s="19"/>
      <c r="V157" s="19"/>
      <c r="W157" s="19"/>
      <c r="X157" s="19"/>
      <c r="Y157" s="19"/>
      <c r="Z157" s="19"/>
      <c r="AA157" s="19"/>
    </row>
    <row r="158" spans="2:27" ht="13.8">
      <c r="B158" s="48" t="str">
        <f t="shared" si="136"/>
        <v>DWDM TR 1.2T On-board</v>
      </c>
      <c r="C158" s="7">
        <f t="shared" si="125"/>
        <v>0</v>
      </c>
      <c r="D158" s="7">
        <f t="shared" si="126"/>
        <v>0</v>
      </c>
      <c r="E158" s="7">
        <f t="shared" si="127"/>
        <v>0</v>
      </c>
      <c r="F158" s="7">
        <f t="shared" si="128"/>
        <v>0</v>
      </c>
      <c r="G158" s="7">
        <f t="shared" si="129"/>
        <v>0</v>
      </c>
      <c r="H158" s="7">
        <f t="shared" si="130"/>
        <v>0</v>
      </c>
      <c r="I158" s="7">
        <f t="shared" si="131"/>
        <v>0</v>
      </c>
      <c r="J158" s="7">
        <f t="shared" si="132"/>
        <v>0</v>
      </c>
      <c r="K158" s="7">
        <f t="shared" si="133"/>
        <v>0</v>
      </c>
      <c r="L158" s="7">
        <f t="shared" si="134"/>
        <v>0</v>
      </c>
      <c r="M158" s="7">
        <f t="shared" si="135"/>
        <v>0</v>
      </c>
      <c r="N158" s="7"/>
      <c r="O158" s="111" t="s">
        <v>16</v>
      </c>
      <c r="P158" s="38" t="str">
        <f t="shared" si="121"/>
        <v>DWDM TR 1.2T On-board</v>
      </c>
      <c r="Q158" s="19">
        <v>0</v>
      </c>
      <c r="R158" s="19">
        <v>0</v>
      </c>
      <c r="S158" s="19"/>
      <c r="T158" s="19"/>
      <c r="U158" s="19"/>
      <c r="V158" s="19"/>
      <c r="W158" s="19"/>
      <c r="X158" s="19"/>
      <c r="Y158" s="19"/>
      <c r="Z158" s="19"/>
      <c r="AA158" s="19"/>
    </row>
    <row r="159" spans="2:27" ht="13.8">
      <c r="B159" s="48" t="str">
        <f t="shared" si="136"/>
        <v>DWDM TR 1.6T On-board</v>
      </c>
      <c r="C159" s="7">
        <f t="shared" si="125"/>
        <v>0</v>
      </c>
      <c r="D159" s="7">
        <f t="shared" si="126"/>
        <v>0</v>
      </c>
      <c r="E159" s="7">
        <f t="shared" si="127"/>
        <v>0</v>
      </c>
      <c r="F159" s="7">
        <f t="shared" si="128"/>
        <v>0</v>
      </c>
      <c r="G159" s="7">
        <f t="shared" si="129"/>
        <v>0</v>
      </c>
      <c r="H159" s="7">
        <f t="shared" si="130"/>
        <v>0</v>
      </c>
      <c r="I159" s="7">
        <f t="shared" si="131"/>
        <v>0</v>
      </c>
      <c r="J159" s="7">
        <f t="shared" si="132"/>
        <v>0</v>
      </c>
      <c r="K159" s="7">
        <f t="shared" si="133"/>
        <v>0</v>
      </c>
      <c r="L159" s="7">
        <f t="shared" si="134"/>
        <v>0</v>
      </c>
      <c r="M159" s="7">
        <f t="shared" si="135"/>
        <v>0</v>
      </c>
      <c r="N159" s="7"/>
      <c r="O159" s="111" t="s">
        <v>16</v>
      </c>
      <c r="P159" s="38" t="str">
        <f t="shared" si="121"/>
        <v>DWDM TR 1.6T On-board</v>
      </c>
      <c r="Q159" s="19">
        <v>0</v>
      </c>
      <c r="R159" s="19">
        <v>0</v>
      </c>
      <c r="S159" s="19"/>
      <c r="T159" s="19"/>
      <c r="U159" s="19"/>
      <c r="V159" s="19"/>
      <c r="W159" s="19"/>
      <c r="X159" s="19"/>
      <c r="Y159" s="19"/>
      <c r="Z159" s="19"/>
      <c r="AA159" s="19"/>
    </row>
    <row r="160" spans="2:27" ht="13.8">
      <c r="B160" s="58" t="str">
        <f>"Total "&amp;B131&amp;" units"</f>
        <v>Total GaAs discrete units</v>
      </c>
      <c r="C160" s="351">
        <f>SUM(C133:C159)</f>
        <v>0</v>
      </c>
      <c r="D160" s="351">
        <f t="shared" ref="D160" si="137">SUM(D133:D159)</f>
        <v>0</v>
      </c>
      <c r="E160" s="351">
        <f t="shared" ref="E160" si="138">SUM(E133:E159)</f>
        <v>0</v>
      </c>
      <c r="F160" s="351">
        <f t="shared" ref="F160" si="139">SUM(F133:F159)</f>
        <v>0</v>
      </c>
      <c r="G160" s="351">
        <f t="shared" ref="G160" si="140">SUM(G133:G159)</f>
        <v>0</v>
      </c>
      <c r="H160" s="351">
        <f t="shared" ref="H160" si="141">SUM(H133:H159)</f>
        <v>0</v>
      </c>
      <c r="I160" s="351">
        <f t="shared" ref="I160" si="142">SUM(I133:I159)</f>
        <v>0</v>
      </c>
      <c r="J160" s="351">
        <f t="shared" ref="J160" si="143">SUM(J133:J159)</f>
        <v>0</v>
      </c>
      <c r="K160" s="351">
        <f t="shared" ref="K160" si="144">SUM(K133:K159)</f>
        <v>0</v>
      </c>
      <c r="L160" s="351">
        <f t="shared" ref="L160" si="145">SUM(L133:L159)</f>
        <v>0</v>
      </c>
      <c r="M160" s="351">
        <f t="shared" ref="M160" si="146">SUM(M133:M159)</f>
        <v>0</v>
      </c>
      <c r="N160" s="126"/>
      <c r="O160" s="111"/>
    </row>
    <row r="162" spans="2:27" ht="21">
      <c r="B162" s="3" t="str">
        <f>Summary!B35</f>
        <v>GaAs integrated</v>
      </c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P162" s="3" t="str">
        <f t="shared" ref="P162:P190" si="147">B162</f>
        <v>GaAs integrated</v>
      </c>
      <c r="Q162" s="1"/>
      <c r="R162" s="1"/>
      <c r="S162" s="1"/>
      <c r="T162" s="1"/>
      <c r="U162" s="1"/>
      <c r="V162" s="1"/>
      <c r="W162" s="1"/>
    </row>
    <row r="163" spans="2:27" ht="13.8">
      <c r="B163" s="56" t="str">
        <f t="shared" ref="B163:B185" si="148">B6</f>
        <v>Product category</v>
      </c>
      <c r="C163" s="6">
        <f t="shared" ref="C163:M163" si="149">C$6</f>
        <v>2018</v>
      </c>
      <c r="D163" s="6">
        <f t="shared" si="149"/>
        <v>2019</v>
      </c>
      <c r="E163" s="6">
        <f t="shared" si="149"/>
        <v>2020</v>
      </c>
      <c r="F163" s="6">
        <f t="shared" si="149"/>
        <v>2021</v>
      </c>
      <c r="G163" s="6">
        <f t="shared" si="149"/>
        <v>2022</v>
      </c>
      <c r="H163" s="6">
        <f t="shared" si="149"/>
        <v>2023</v>
      </c>
      <c r="I163" s="6">
        <f t="shared" si="149"/>
        <v>2024</v>
      </c>
      <c r="J163" s="6">
        <f t="shared" si="149"/>
        <v>2025</v>
      </c>
      <c r="K163" s="6">
        <f t="shared" si="149"/>
        <v>2026</v>
      </c>
      <c r="L163" s="6">
        <f t="shared" si="149"/>
        <v>2027</v>
      </c>
      <c r="M163" s="6">
        <f t="shared" si="149"/>
        <v>2028</v>
      </c>
      <c r="N163" s="1"/>
      <c r="P163" s="17" t="str">
        <f t="shared" si="147"/>
        <v>Product category</v>
      </c>
      <c r="Q163" s="6">
        <f t="shared" ref="Q163:AA163" si="150">C163</f>
        <v>2018</v>
      </c>
      <c r="R163" s="6">
        <f t="shared" si="150"/>
        <v>2019</v>
      </c>
      <c r="S163" s="6">
        <f t="shared" si="150"/>
        <v>2020</v>
      </c>
      <c r="T163" s="6">
        <f t="shared" si="150"/>
        <v>2021</v>
      </c>
      <c r="U163" s="6">
        <f t="shared" si="150"/>
        <v>2022</v>
      </c>
      <c r="V163" s="6">
        <f t="shared" si="150"/>
        <v>2023</v>
      </c>
      <c r="W163" s="6">
        <f t="shared" si="150"/>
        <v>2024</v>
      </c>
      <c r="X163" s="6">
        <f t="shared" si="150"/>
        <v>2025</v>
      </c>
      <c r="Y163" s="6">
        <f t="shared" si="150"/>
        <v>2026</v>
      </c>
      <c r="Z163" s="6">
        <f t="shared" si="150"/>
        <v>2027</v>
      </c>
      <c r="AA163" s="6">
        <f t="shared" si="150"/>
        <v>2028</v>
      </c>
    </row>
    <row r="164" spans="2:27" ht="13.8">
      <c r="B164" s="50" t="str">
        <f t="shared" si="148"/>
        <v>CWDM TR 1 Gbps  40 km All</v>
      </c>
      <c r="C164" s="7">
        <f t="shared" ref="C164:C190" si="151">IF(C7=0,0,C7*Q164)</f>
        <v>0</v>
      </c>
      <c r="D164" s="7">
        <f t="shared" ref="D164:D190" si="152">IF(D7=0,0,D7*R164)</f>
        <v>0</v>
      </c>
      <c r="E164" s="7">
        <f t="shared" ref="E164:E190" si="153">IF(E7=0,0,E7*S164)</f>
        <v>0</v>
      </c>
      <c r="F164" s="7">
        <f t="shared" ref="F164:F190" si="154">IF(F7=0,0,F7*T164)</f>
        <v>0</v>
      </c>
      <c r="G164" s="7">
        <f t="shared" ref="G164:G190" si="155">IF(G7=0,0,G7*U164)</f>
        <v>0</v>
      </c>
      <c r="H164" s="7">
        <f t="shared" ref="H164:H190" si="156">IF(H7=0,0,H7*V164)</f>
        <v>0</v>
      </c>
      <c r="I164" s="7">
        <f t="shared" ref="I164:I190" si="157">IF(I7=0,0,I7*W164)</f>
        <v>0</v>
      </c>
      <c r="J164" s="7">
        <f t="shared" ref="J164:J190" si="158">IF(J7=0,0,J7*X164)</f>
        <v>0</v>
      </c>
      <c r="K164" s="7">
        <f t="shared" ref="K164:K190" si="159">IF(K7=0,0,K7*Y164)</f>
        <v>0</v>
      </c>
      <c r="L164" s="7">
        <f t="shared" ref="L164:L190" si="160">IF(L7=0,0,L7*Z164)</f>
        <v>0</v>
      </c>
      <c r="M164" s="7">
        <f t="shared" ref="M164:M190" si="161">IF(M7=0,0,M7*AA164)</f>
        <v>0</v>
      </c>
      <c r="N164" s="7"/>
      <c r="O164" s="111" t="s">
        <v>17</v>
      </c>
      <c r="P164" s="37" t="str">
        <f t="shared" si="147"/>
        <v>CWDM TR 1 Gbps  40 km All</v>
      </c>
      <c r="Q164" s="63">
        <v>0</v>
      </c>
      <c r="R164" s="63">
        <v>0</v>
      </c>
      <c r="S164" s="18"/>
      <c r="T164" s="18"/>
      <c r="U164" s="18"/>
      <c r="V164" s="18"/>
      <c r="W164" s="18"/>
      <c r="X164" s="18"/>
      <c r="Y164" s="18"/>
      <c r="Z164" s="18"/>
      <c r="AA164" s="18"/>
    </row>
    <row r="165" spans="2:27" ht="13.8">
      <c r="B165" s="48" t="str">
        <f t="shared" si="148"/>
        <v>CWDM TR 1 Gbps  80 km All</v>
      </c>
      <c r="C165" s="7">
        <f t="shared" si="151"/>
        <v>0</v>
      </c>
      <c r="D165" s="7">
        <f t="shared" si="152"/>
        <v>0</v>
      </c>
      <c r="E165" s="7">
        <f t="shared" si="153"/>
        <v>0</v>
      </c>
      <c r="F165" s="7">
        <f t="shared" si="154"/>
        <v>0</v>
      </c>
      <c r="G165" s="7">
        <f t="shared" si="155"/>
        <v>0</v>
      </c>
      <c r="H165" s="7">
        <f t="shared" si="156"/>
        <v>0</v>
      </c>
      <c r="I165" s="7">
        <f t="shared" si="157"/>
        <v>0</v>
      </c>
      <c r="J165" s="7">
        <f t="shared" si="158"/>
        <v>0</v>
      </c>
      <c r="K165" s="7">
        <f t="shared" si="159"/>
        <v>0</v>
      </c>
      <c r="L165" s="7">
        <f t="shared" si="160"/>
        <v>0</v>
      </c>
      <c r="M165" s="7">
        <f t="shared" si="161"/>
        <v>0</v>
      </c>
      <c r="N165" s="7"/>
      <c r="O165" s="111" t="s">
        <v>17</v>
      </c>
      <c r="P165" s="38" t="str">
        <f t="shared" si="147"/>
        <v>CWDM TR 1 Gbps  80 km All</v>
      </c>
      <c r="Q165" s="63">
        <v>0</v>
      </c>
      <c r="R165" s="63">
        <v>0</v>
      </c>
      <c r="S165" s="19"/>
      <c r="T165" s="19"/>
      <c r="U165" s="19"/>
      <c r="V165" s="19"/>
      <c r="W165" s="19"/>
      <c r="X165" s="19"/>
      <c r="Y165" s="19"/>
      <c r="Z165" s="19"/>
      <c r="AA165" s="19"/>
    </row>
    <row r="166" spans="2:27" ht="13.8">
      <c r="B166" s="48" t="str">
        <f t="shared" si="148"/>
        <v>CWDM TR 2.5 Gbps 40 km All</v>
      </c>
      <c r="C166" s="7">
        <f t="shared" si="151"/>
        <v>0</v>
      </c>
      <c r="D166" s="7">
        <f t="shared" si="152"/>
        <v>0</v>
      </c>
      <c r="E166" s="7">
        <f t="shared" si="153"/>
        <v>0</v>
      </c>
      <c r="F166" s="7">
        <f t="shared" si="154"/>
        <v>0</v>
      </c>
      <c r="G166" s="7">
        <f t="shared" si="155"/>
        <v>0</v>
      </c>
      <c r="H166" s="7">
        <f t="shared" si="156"/>
        <v>0</v>
      </c>
      <c r="I166" s="7">
        <f t="shared" si="157"/>
        <v>0</v>
      </c>
      <c r="J166" s="7">
        <f t="shared" si="158"/>
        <v>0</v>
      </c>
      <c r="K166" s="7">
        <f t="shared" si="159"/>
        <v>0</v>
      </c>
      <c r="L166" s="7">
        <f t="shared" si="160"/>
        <v>0</v>
      </c>
      <c r="M166" s="7">
        <f t="shared" si="161"/>
        <v>0</v>
      </c>
      <c r="N166" s="7"/>
      <c r="O166" s="111" t="s">
        <v>17</v>
      </c>
      <c r="P166" s="38" t="str">
        <f t="shared" si="147"/>
        <v>CWDM TR 2.5 Gbps 40 km All</v>
      </c>
      <c r="Q166" s="63">
        <v>0</v>
      </c>
      <c r="R166" s="63">
        <v>0</v>
      </c>
      <c r="S166" s="19"/>
      <c r="T166" s="19"/>
      <c r="U166" s="19"/>
      <c r="V166" s="19"/>
      <c r="W166" s="19"/>
      <c r="X166" s="19"/>
      <c r="Y166" s="19"/>
      <c r="Z166" s="19"/>
      <c r="AA166" s="19"/>
    </row>
    <row r="167" spans="2:27" ht="13.8">
      <c r="B167" s="48" t="str">
        <f t="shared" si="148"/>
        <v>CWDM TR 2.5 Gbps 80 km All</v>
      </c>
      <c r="C167" s="7">
        <f t="shared" si="151"/>
        <v>0</v>
      </c>
      <c r="D167" s="7">
        <f t="shared" si="152"/>
        <v>0</v>
      </c>
      <c r="E167" s="7">
        <f t="shared" si="153"/>
        <v>0</v>
      </c>
      <c r="F167" s="7">
        <f t="shared" si="154"/>
        <v>0</v>
      </c>
      <c r="G167" s="7">
        <f t="shared" si="155"/>
        <v>0</v>
      </c>
      <c r="H167" s="7">
        <f t="shared" si="156"/>
        <v>0</v>
      </c>
      <c r="I167" s="7">
        <f t="shared" si="157"/>
        <v>0</v>
      </c>
      <c r="J167" s="7">
        <f t="shared" si="158"/>
        <v>0</v>
      </c>
      <c r="K167" s="7">
        <f t="shared" si="159"/>
        <v>0</v>
      </c>
      <c r="L167" s="7">
        <f t="shared" si="160"/>
        <v>0</v>
      </c>
      <c r="M167" s="7">
        <f t="shared" si="161"/>
        <v>0</v>
      </c>
      <c r="N167" s="7"/>
      <c r="O167" s="111" t="s">
        <v>17</v>
      </c>
      <c r="P167" s="38" t="str">
        <f t="shared" si="147"/>
        <v>CWDM TR 2.5 Gbps 80 km All</v>
      </c>
      <c r="Q167" s="63">
        <v>0</v>
      </c>
      <c r="R167" s="63">
        <v>0</v>
      </c>
      <c r="S167" s="19"/>
      <c r="T167" s="19"/>
      <c r="U167" s="19"/>
      <c r="V167" s="19"/>
      <c r="W167" s="19"/>
      <c r="X167" s="19"/>
      <c r="Y167" s="19"/>
      <c r="Z167" s="19"/>
      <c r="AA167" s="19"/>
    </row>
    <row r="168" spans="2:27" ht="13.8">
      <c r="B168" s="48" t="str">
        <f t="shared" si="148"/>
        <v>CWDM TR 10 Gbps All All</v>
      </c>
      <c r="C168" s="7">
        <f t="shared" si="151"/>
        <v>0</v>
      </c>
      <c r="D168" s="7">
        <f t="shared" si="152"/>
        <v>0</v>
      </c>
      <c r="E168" s="7">
        <f t="shared" si="153"/>
        <v>0</v>
      </c>
      <c r="F168" s="7">
        <f t="shared" si="154"/>
        <v>0</v>
      </c>
      <c r="G168" s="7">
        <f t="shared" si="155"/>
        <v>0</v>
      </c>
      <c r="H168" s="7">
        <f t="shared" si="156"/>
        <v>0</v>
      </c>
      <c r="I168" s="7">
        <f t="shared" si="157"/>
        <v>0</v>
      </c>
      <c r="J168" s="7">
        <f t="shared" si="158"/>
        <v>0</v>
      </c>
      <c r="K168" s="7">
        <f t="shared" si="159"/>
        <v>0</v>
      </c>
      <c r="L168" s="7">
        <f t="shared" si="160"/>
        <v>0</v>
      </c>
      <c r="M168" s="7">
        <f t="shared" si="161"/>
        <v>0</v>
      </c>
      <c r="N168" s="7"/>
      <c r="O168" s="111" t="s">
        <v>17</v>
      </c>
      <c r="P168" s="38" t="str">
        <f t="shared" si="147"/>
        <v>CWDM TR 10 Gbps All All</v>
      </c>
      <c r="Q168" s="63">
        <v>0</v>
      </c>
      <c r="R168" s="63">
        <v>0</v>
      </c>
      <c r="S168" s="19"/>
      <c r="T168" s="19"/>
      <c r="U168" s="19"/>
      <c r="V168" s="19"/>
      <c r="W168" s="19"/>
      <c r="X168" s="19"/>
      <c r="Y168" s="19"/>
      <c r="Z168" s="19"/>
      <c r="AA168" s="19"/>
    </row>
    <row r="169" spans="2:27" ht="13.8">
      <c r="B169" s="48" t="str">
        <f t="shared" si="148"/>
        <v>DWDM TR 2.5 Gbps All All</v>
      </c>
      <c r="C169" s="7">
        <f t="shared" si="151"/>
        <v>0</v>
      </c>
      <c r="D169" s="7">
        <f t="shared" si="152"/>
        <v>0</v>
      </c>
      <c r="E169" s="7">
        <f t="shared" si="153"/>
        <v>0</v>
      </c>
      <c r="F169" s="7">
        <f t="shared" si="154"/>
        <v>0</v>
      </c>
      <c r="G169" s="7">
        <f t="shared" si="155"/>
        <v>0</v>
      </c>
      <c r="H169" s="7">
        <f t="shared" si="156"/>
        <v>0</v>
      </c>
      <c r="I169" s="7">
        <f t="shared" si="157"/>
        <v>0</v>
      </c>
      <c r="J169" s="7">
        <f t="shared" si="158"/>
        <v>0</v>
      </c>
      <c r="K169" s="7">
        <f t="shared" si="159"/>
        <v>0</v>
      </c>
      <c r="L169" s="7">
        <f t="shared" si="160"/>
        <v>0</v>
      </c>
      <c r="M169" s="7">
        <f t="shared" si="161"/>
        <v>0</v>
      </c>
      <c r="N169" s="7"/>
      <c r="O169" s="111" t="s">
        <v>17</v>
      </c>
      <c r="P169" s="38" t="str">
        <f t="shared" si="147"/>
        <v>DWDM TR 2.5 Gbps All All</v>
      </c>
      <c r="Q169" s="63">
        <v>0</v>
      </c>
      <c r="R169" s="63">
        <v>0</v>
      </c>
      <c r="S169" s="19"/>
      <c r="T169" s="19"/>
      <c r="U169" s="19"/>
      <c r="V169" s="19"/>
      <c r="W169" s="19"/>
      <c r="X169" s="19"/>
      <c r="Y169" s="19"/>
      <c r="Z169" s="19"/>
      <c r="AA169" s="19"/>
    </row>
    <row r="170" spans="2:27" ht="13.8">
      <c r="B170" s="48" t="str">
        <f t="shared" si="148"/>
        <v>DWDM TR 10 Gbps fixed λ All XFP</v>
      </c>
      <c r="C170" s="7">
        <f t="shared" si="151"/>
        <v>0</v>
      </c>
      <c r="D170" s="7">
        <f t="shared" si="152"/>
        <v>0</v>
      </c>
      <c r="E170" s="7">
        <f t="shared" si="153"/>
        <v>0</v>
      </c>
      <c r="F170" s="7">
        <f t="shared" si="154"/>
        <v>0</v>
      </c>
      <c r="G170" s="7">
        <f t="shared" si="155"/>
        <v>0</v>
      </c>
      <c r="H170" s="7">
        <f t="shared" si="156"/>
        <v>0</v>
      </c>
      <c r="I170" s="7">
        <f t="shared" si="157"/>
        <v>0</v>
      </c>
      <c r="J170" s="7">
        <f t="shared" si="158"/>
        <v>0</v>
      </c>
      <c r="K170" s="7">
        <f t="shared" si="159"/>
        <v>0</v>
      </c>
      <c r="L170" s="7">
        <f t="shared" si="160"/>
        <v>0</v>
      </c>
      <c r="M170" s="7">
        <f t="shared" si="161"/>
        <v>0</v>
      </c>
      <c r="N170" s="7"/>
      <c r="O170" s="111" t="s">
        <v>17</v>
      </c>
      <c r="P170" s="38" t="str">
        <f t="shared" si="147"/>
        <v>DWDM TR 10 Gbps fixed λ All XFP</v>
      </c>
      <c r="Q170" s="63">
        <v>0</v>
      </c>
      <c r="R170" s="63">
        <v>0</v>
      </c>
      <c r="S170" s="19"/>
      <c r="T170" s="19"/>
      <c r="U170" s="19"/>
      <c r="V170" s="19"/>
      <c r="W170" s="19"/>
      <c r="X170" s="19"/>
      <c r="Y170" s="19"/>
      <c r="Z170" s="19"/>
      <c r="AA170" s="19"/>
    </row>
    <row r="171" spans="2:27" ht="13.8">
      <c r="B171" s="48" t="str">
        <f t="shared" si="148"/>
        <v>DWDM TR 10 Gbps fixed λ All SFP+</v>
      </c>
      <c r="C171" s="7">
        <f t="shared" si="151"/>
        <v>0</v>
      </c>
      <c r="D171" s="7">
        <f t="shared" si="152"/>
        <v>0</v>
      </c>
      <c r="E171" s="7">
        <f t="shared" si="153"/>
        <v>0</v>
      </c>
      <c r="F171" s="7">
        <f t="shared" si="154"/>
        <v>0</v>
      </c>
      <c r="G171" s="7">
        <f t="shared" si="155"/>
        <v>0</v>
      </c>
      <c r="H171" s="7">
        <f t="shared" si="156"/>
        <v>0</v>
      </c>
      <c r="I171" s="7">
        <f t="shared" si="157"/>
        <v>0</v>
      </c>
      <c r="J171" s="7">
        <f t="shared" si="158"/>
        <v>0</v>
      </c>
      <c r="K171" s="7">
        <f t="shared" si="159"/>
        <v>0</v>
      </c>
      <c r="L171" s="7">
        <f t="shared" si="160"/>
        <v>0</v>
      </c>
      <c r="M171" s="7">
        <f t="shared" si="161"/>
        <v>0</v>
      </c>
      <c r="N171" s="7"/>
      <c r="O171" s="111" t="s">
        <v>17</v>
      </c>
      <c r="P171" s="38" t="str">
        <f t="shared" si="147"/>
        <v>DWDM TR 10 Gbps fixed λ All SFP+</v>
      </c>
      <c r="Q171" s="63">
        <v>0</v>
      </c>
      <c r="R171" s="63">
        <v>0</v>
      </c>
      <c r="S171" s="19"/>
      <c r="T171" s="19"/>
      <c r="U171" s="19"/>
      <c r="V171" s="19"/>
      <c r="W171" s="19"/>
      <c r="X171" s="19"/>
      <c r="Y171" s="19"/>
      <c r="Z171" s="19"/>
      <c r="AA171" s="19"/>
    </row>
    <row r="172" spans="2:27" ht="13.8">
      <c r="B172" s="48" t="str">
        <f t="shared" si="148"/>
        <v xml:space="preserve">DWDM TR 10 Gbps Tunable All XFP </v>
      </c>
      <c r="C172" s="7">
        <f t="shared" si="151"/>
        <v>0</v>
      </c>
      <c r="D172" s="7">
        <f t="shared" si="152"/>
        <v>0</v>
      </c>
      <c r="E172" s="7">
        <f t="shared" si="153"/>
        <v>0</v>
      </c>
      <c r="F172" s="7">
        <f t="shared" si="154"/>
        <v>0</v>
      </c>
      <c r="G172" s="7">
        <f t="shared" si="155"/>
        <v>0</v>
      </c>
      <c r="H172" s="7">
        <f t="shared" si="156"/>
        <v>0</v>
      </c>
      <c r="I172" s="7">
        <f t="shared" si="157"/>
        <v>0</v>
      </c>
      <c r="J172" s="7">
        <f t="shared" si="158"/>
        <v>0</v>
      </c>
      <c r="K172" s="7">
        <f t="shared" si="159"/>
        <v>0</v>
      </c>
      <c r="L172" s="7">
        <f t="shared" si="160"/>
        <v>0</v>
      </c>
      <c r="M172" s="7">
        <f t="shared" si="161"/>
        <v>0</v>
      </c>
      <c r="N172" s="7"/>
      <c r="O172" s="111" t="s">
        <v>17</v>
      </c>
      <c r="P172" s="38" t="str">
        <f t="shared" si="147"/>
        <v xml:space="preserve">DWDM TR 10 Gbps Tunable All XFP </v>
      </c>
      <c r="Q172" s="63">
        <v>0</v>
      </c>
      <c r="R172" s="63">
        <v>0</v>
      </c>
      <c r="S172" s="19"/>
      <c r="T172" s="19"/>
      <c r="U172" s="19"/>
      <c r="V172" s="19"/>
      <c r="W172" s="19"/>
      <c r="X172" s="19"/>
      <c r="Y172" s="19"/>
      <c r="Z172" s="19"/>
      <c r="AA172" s="19"/>
    </row>
    <row r="173" spans="2:27" ht="13.8">
      <c r="B173" s="48" t="str">
        <f t="shared" si="148"/>
        <v>DWDM TR 10 Gbps Tunable All SFP+</v>
      </c>
      <c r="C173" s="7">
        <f t="shared" si="151"/>
        <v>0</v>
      </c>
      <c r="D173" s="7">
        <f t="shared" si="152"/>
        <v>0</v>
      </c>
      <c r="E173" s="7">
        <f t="shared" si="153"/>
        <v>0</v>
      </c>
      <c r="F173" s="7">
        <f t="shared" si="154"/>
        <v>0</v>
      </c>
      <c r="G173" s="7">
        <f t="shared" si="155"/>
        <v>0</v>
      </c>
      <c r="H173" s="7">
        <f t="shared" si="156"/>
        <v>0</v>
      </c>
      <c r="I173" s="7">
        <f t="shared" si="157"/>
        <v>0</v>
      </c>
      <c r="J173" s="7">
        <f t="shared" si="158"/>
        <v>0</v>
      </c>
      <c r="K173" s="7">
        <f t="shared" si="159"/>
        <v>0</v>
      </c>
      <c r="L173" s="7">
        <f t="shared" si="160"/>
        <v>0</v>
      </c>
      <c r="M173" s="7">
        <f t="shared" si="161"/>
        <v>0</v>
      </c>
      <c r="N173" s="7"/>
      <c r="O173" s="111" t="s">
        <v>17</v>
      </c>
      <c r="P173" s="38" t="str">
        <f t="shared" si="147"/>
        <v>DWDM TR 10 Gbps Tunable All SFP+</v>
      </c>
      <c r="Q173" s="63">
        <v>0</v>
      </c>
      <c r="R173" s="63">
        <v>0</v>
      </c>
      <c r="S173" s="19"/>
      <c r="T173" s="19"/>
      <c r="U173" s="19"/>
      <c r="V173" s="19"/>
      <c r="W173" s="19"/>
      <c r="X173" s="19"/>
      <c r="Y173" s="19"/>
      <c r="Z173" s="19"/>
      <c r="AA173" s="19"/>
    </row>
    <row r="174" spans="2:27" ht="13.8">
      <c r="B174" s="48" t="str">
        <f t="shared" si="148"/>
        <v>DWDM TR 100 Gbps All On board</v>
      </c>
      <c r="C174" s="7">
        <f t="shared" si="151"/>
        <v>0</v>
      </c>
      <c r="D174" s="7">
        <f t="shared" si="152"/>
        <v>0</v>
      </c>
      <c r="E174" s="7">
        <f t="shared" si="153"/>
        <v>0</v>
      </c>
      <c r="F174" s="7">
        <f t="shared" si="154"/>
        <v>0</v>
      </c>
      <c r="G174" s="7">
        <f t="shared" si="155"/>
        <v>0</v>
      </c>
      <c r="H174" s="7">
        <f t="shared" si="156"/>
        <v>0</v>
      </c>
      <c r="I174" s="7">
        <f t="shared" si="157"/>
        <v>0</v>
      </c>
      <c r="J174" s="7">
        <f t="shared" si="158"/>
        <v>0</v>
      </c>
      <c r="K174" s="7">
        <f t="shared" si="159"/>
        <v>0</v>
      </c>
      <c r="L174" s="7">
        <f t="shared" si="160"/>
        <v>0</v>
      </c>
      <c r="M174" s="7">
        <f t="shared" si="161"/>
        <v>0</v>
      </c>
      <c r="N174" s="7"/>
      <c r="O174" s="111" t="s">
        <v>17</v>
      </c>
      <c r="P174" s="38" t="str">
        <f t="shared" si="147"/>
        <v>DWDM TR 100 Gbps All On board</v>
      </c>
      <c r="Q174" s="63">
        <v>0</v>
      </c>
      <c r="R174" s="63">
        <v>0</v>
      </c>
      <c r="S174" s="19"/>
      <c r="T174" s="19"/>
      <c r="U174" s="19"/>
      <c r="V174" s="19"/>
      <c r="W174" s="19"/>
      <c r="X174" s="19"/>
      <c r="Y174" s="19"/>
      <c r="Z174" s="19"/>
      <c r="AA174" s="19"/>
    </row>
    <row r="175" spans="2:27" ht="13.8">
      <c r="B175" s="48" t="str">
        <f t="shared" si="148"/>
        <v>DWDM TR 100 Gbps All Direct detect</v>
      </c>
      <c r="C175" s="7">
        <f t="shared" si="151"/>
        <v>0</v>
      </c>
      <c r="D175" s="7">
        <f t="shared" si="152"/>
        <v>0</v>
      </c>
      <c r="E175" s="7">
        <f t="shared" si="153"/>
        <v>0</v>
      </c>
      <c r="F175" s="7">
        <f t="shared" si="154"/>
        <v>0</v>
      </c>
      <c r="G175" s="7">
        <f t="shared" si="155"/>
        <v>0</v>
      </c>
      <c r="H175" s="7">
        <f t="shared" si="156"/>
        <v>0</v>
      </c>
      <c r="I175" s="7">
        <f t="shared" si="157"/>
        <v>0</v>
      </c>
      <c r="J175" s="7">
        <f t="shared" si="158"/>
        <v>0</v>
      </c>
      <c r="K175" s="7">
        <f t="shared" si="159"/>
        <v>0</v>
      </c>
      <c r="L175" s="7">
        <f t="shared" si="160"/>
        <v>0</v>
      </c>
      <c r="M175" s="7">
        <f t="shared" si="161"/>
        <v>0</v>
      </c>
      <c r="N175" s="7"/>
      <c r="O175" s="111" t="s">
        <v>17</v>
      </c>
      <c r="P175" s="38" t="str">
        <f t="shared" si="147"/>
        <v>DWDM TR 100 Gbps All Direct detect</v>
      </c>
      <c r="Q175" s="63">
        <v>0</v>
      </c>
      <c r="R175" s="63">
        <v>0</v>
      </c>
      <c r="S175" s="19"/>
      <c r="T175" s="19"/>
      <c r="U175" s="19"/>
      <c r="V175" s="19"/>
      <c r="W175" s="19"/>
      <c r="X175" s="19"/>
      <c r="Y175" s="19"/>
      <c r="Z175" s="19"/>
      <c r="AA175" s="19"/>
    </row>
    <row r="176" spans="2:27" ht="13.8">
      <c r="B176" s="48" t="str">
        <f t="shared" si="148"/>
        <v>DWDM TR 100 Gbps All CFP-DCO</v>
      </c>
      <c r="C176" s="7">
        <f t="shared" si="151"/>
        <v>0</v>
      </c>
      <c r="D176" s="7">
        <f t="shared" si="152"/>
        <v>0</v>
      </c>
      <c r="E176" s="7">
        <f t="shared" si="153"/>
        <v>0</v>
      </c>
      <c r="F176" s="7">
        <f t="shared" si="154"/>
        <v>0</v>
      </c>
      <c r="G176" s="7">
        <f t="shared" si="155"/>
        <v>0</v>
      </c>
      <c r="H176" s="7">
        <f t="shared" si="156"/>
        <v>0</v>
      </c>
      <c r="I176" s="7">
        <f t="shared" si="157"/>
        <v>0</v>
      </c>
      <c r="J176" s="7">
        <f t="shared" si="158"/>
        <v>0</v>
      </c>
      <c r="K176" s="7">
        <f t="shared" si="159"/>
        <v>0</v>
      </c>
      <c r="L176" s="7">
        <f t="shared" si="160"/>
        <v>0</v>
      </c>
      <c r="M176" s="7">
        <f t="shared" si="161"/>
        <v>0</v>
      </c>
      <c r="N176" s="7"/>
      <c r="O176" s="111" t="s">
        <v>17</v>
      </c>
      <c r="P176" s="38" t="str">
        <f t="shared" si="147"/>
        <v>DWDM TR 100 Gbps All CFP-DCO</v>
      </c>
      <c r="Q176" s="63">
        <v>0</v>
      </c>
      <c r="R176" s="63">
        <v>0</v>
      </c>
      <c r="S176" s="19"/>
      <c r="T176" s="19"/>
      <c r="U176" s="19"/>
      <c r="V176" s="19"/>
      <c r="W176" s="19"/>
      <c r="X176" s="19"/>
      <c r="Y176" s="19"/>
      <c r="Z176" s="19"/>
      <c r="AA176" s="19"/>
    </row>
    <row r="177" spans="2:27" ht="13.8">
      <c r="B177" s="48" t="str">
        <f t="shared" si="148"/>
        <v>DWDM TR 100 Gbps 80km QSFP28</v>
      </c>
      <c r="C177" s="7">
        <f t="shared" si="151"/>
        <v>0</v>
      </c>
      <c r="D177" s="7">
        <f t="shared" si="152"/>
        <v>0</v>
      </c>
      <c r="E177" s="7">
        <f t="shared" si="153"/>
        <v>0</v>
      </c>
      <c r="F177" s="7">
        <f t="shared" si="154"/>
        <v>0</v>
      </c>
      <c r="G177" s="7">
        <f t="shared" si="155"/>
        <v>0</v>
      </c>
      <c r="H177" s="7">
        <f t="shared" si="156"/>
        <v>0</v>
      </c>
      <c r="I177" s="7">
        <f t="shared" si="157"/>
        <v>0</v>
      </c>
      <c r="J177" s="7">
        <f t="shared" si="158"/>
        <v>0</v>
      </c>
      <c r="K177" s="7">
        <f t="shared" si="159"/>
        <v>0</v>
      </c>
      <c r="L177" s="7">
        <f t="shared" si="160"/>
        <v>0</v>
      </c>
      <c r="M177" s="7">
        <f t="shared" si="161"/>
        <v>0</v>
      </c>
      <c r="N177" s="7"/>
      <c r="O177" s="111" t="s">
        <v>17</v>
      </c>
      <c r="P177" s="38" t="str">
        <f t="shared" si="147"/>
        <v>DWDM TR 100 Gbps 80km QSFP28</v>
      </c>
      <c r="Q177" s="63">
        <v>0</v>
      </c>
      <c r="R177" s="63">
        <v>0</v>
      </c>
      <c r="S177" s="19"/>
      <c r="T177" s="19"/>
      <c r="U177" s="19"/>
      <c r="V177" s="19"/>
      <c r="W177" s="19"/>
      <c r="X177" s="19"/>
      <c r="Y177" s="19"/>
      <c r="Z177" s="19"/>
      <c r="AA177" s="19"/>
    </row>
    <row r="178" spans="2:27" ht="13.8">
      <c r="B178" s="48" t="str">
        <f t="shared" si="148"/>
        <v>DWDM TR 100 Gbps All CFP2-ACO</v>
      </c>
      <c r="C178" s="7">
        <f t="shared" si="151"/>
        <v>0</v>
      </c>
      <c r="D178" s="7">
        <f t="shared" si="152"/>
        <v>0</v>
      </c>
      <c r="E178" s="7">
        <f t="shared" si="153"/>
        <v>0</v>
      </c>
      <c r="F178" s="7">
        <f t="shared" si="154"/>
        <v>0</v>
      </c>
      <c r="G178" s="7">
        <f t="shared" si="155"/>
        <v>0</v>
      </c>
      <c r="H178" s="7">
        <f t="shared" si="156"/>
        <v>0</v>
      </c>
      <c r="I178" s="7">
        <f t="shared" si="157"/>
        <v>0</v>
      </c>
      <c r="J178" s="7">
        <f t="shared" si="158"/>
        <v>0</v>
      </c>
      <c r="K178" s="7">
        <f t="shared" si="159"/>
        <v>0</v>
      </c>
      <c r="L178" s="7">
        <f t="shared" si="160"/>
        <v>0</v>
      </c>
      <c r="M178" s="7">
        <f t="shared" si="161"/>
        <v>0</v>
      </c>
      <c r="N178" s="7"/>
      <c r="O178" s="111" t="s">
        <v>17</v>
      </c>
      <c r="P178" s="38" t="str">
        <f t="shared" si="147"/>
        <v>DWDM TR 100 Gbps All CFP2-ACO</v>
      </c>
      <c r="Q178" s="63">
        <v>0</v>
      </c>
      <c r="R178" s="63">
        <v>0</v>
      </c>
      <c r="S178" s="19"/>
      <c r="T178" s="19"/>
      <c r="U178" s="19"/>
      <c r="V178" s="19"/>
      <c r="W178" s="19"/>
      <c r="X178" s="19"/>
      <c r="Y178" s="19"/>
      <c r="Z178" s="19"/>
      <c r="AA178" s="19"/>
    </row>
    <row r="179" spans="2:27" ht="13.8">
      <c r="B179" s="48" t="str">
        <f t="shared" si="148"/>
        <v>DWDM TR 200 Gbps All On board</v>
      </c>
      <c r="C179" s="7">
        <f t="shared" si="151"/>
        <v>0</v>
      </c>
      <c r="D179" s="7">
        <f t="shared" si="152"/>
        <v>0</v>
      </c>
      <c r="E179" s="7">
        <f t="shared" si="153"/>
        <v>0</v>
      </c>
      <c r="F179" s="7">
        <f t="shared" si="154"/>
        <v>0</v>
      </c>
      <c r="G179" s="7">
        <f t="shared" si="155"/>
        <v>0</v>
      </c>
      <c r="H179" s="7">
        <f t="shared" si="156"/>
        <v>0</v>
      </c>
      <c r="I179" s="7">
        <f t="shared" si="157"/>
        <v>0</v>
      </c>
      <c r="J179" s="7">
        <f t="shared" si="158"/>
        <v>0</v>
      </c>
      <c r="K179" s="7">
        <f t="shared" si="159"/>
        <v>0</v>
      </c>
      <c r="L179" s="7">
        <f t="shared" si="160"/>
        <v>0</v>
      </c>
      <c r="M179" s="7">
        <f t="shared" si="161"/>
        <v>0</v>
      </c>
      <c r="N179" s="7"/>
      <c r="O179" s="111" t="s">
        <v>17</v>
      </c>
      <c r="P179" s="38" t="str">
        <f t="shared" si="147"/>
        <v>DWDM TR 200 Gbps All On board</v>
      </c>
      <c r="Q179" s="19">
        <v>0</v>
      </c>
      <c r="R179" s="19">
        <v>0</v>
      </c>
      <c r="S179" s="19"/>
      <c r="T179" s="19"/>
      <c r="U179" s="19"/>
      <c r="V179" s="19"/>
      <c r="W179" s="19"/>
      <c r="X179" s="19"/>
      <c r="Y179" s="19"/>
      <c r="Z179" s="19"/>
      <c r="AA179" s="19"/>
    </row>
    <row r="180" spans="2:27" ht="13.8">
      <c r="B180" s="48" t="str">
        <f t="shared" si="148"/>
        <v>DWDM TR 200 Gbps All CFP2-DCO</v>
      </c>
      <c r="C180" s="7">
        <f t="shared" si="151"/>
        <v>0</v>
      </c>
      <c r="D180" s="7">
        <f t="shared" si="152"/>
        <v>0</v>
      </c>
      <c r="E180" s="7">
        <f t="shared" si="153"/>
        <v>0</v>
      </c>
      <c r="F180" s="7">
        <f t="shared" si="154"/>
        <v>0</v>
      </c>
      <c r="G180" s="7">
        <f t="shared" si="155"/>
        <v>0</v>
      </c>
      <c r="H180" s="7">
        <f t="shared" si="156"/>
        <v>0</v>
      </c>
      <c r="I180" s="7">
        <f t="shared" si="157"/>
        <v>0</v>
      </c>
      <c r="J180" s="7">
        <f t="shared" si="158"/>
        <v>0</v>
      </c>
      <c r="K180" s="7">
        <f t="shared" si="159"/>
        <v>0</v>
      </c>
      <c r="L180" s="7">
        <f t="shared" si="160"/>
        <v>0</v>
      </c>
      <c r="M180" s="7">
        <f t="shared" si="161"/>
        <v>0</v>
      </c>
      <c r="N180" s="7"/>
      <c r="O180" s="111" t="s">
        <v>17</v>
      </c>
      <c r="P180" s="38" t="str">
        <f t="shared" si="147"/>
        <v>DWDM TR 200 Gbps All CFP2-DCO</v>
      </c>
      <c r="Q180" s="19">
        <v>0</v>
      </c>
      <c r="R180" s="19">
        <v>0</v>
      </c>
      <c r="S180" s="19"/>
      <c r="T180" s="19"/>
      <c r="U180" s="19"/>
      <c r="V180" s="19"/>
      <c r="W180" s="19"/>
      <c r="X180" s="19"/>
      <c r="Y180" s="19"/>
      <c r="Z180" s="19"/>
      <c r="AA180" s="19"/>
    </row>
    <row r="181" spans="2:27" ht="13.8">
      <c r="B181" s="48" t="str">
        <f t="shared" si="148"/>
        <v>DWDM TR 200 Gbps All CFP2-ACO</v>
      </c>
      <c r="C181" s="7">
        <f t="shared" si="151"/>
        <v>0</v>
      </c>
      <c r="D181" s="7">
        <f t="shared" si="152"/>
        <v>0</v>
      </c>
      <c r="E181" s="7">
        <f t="shared" si="153"/>
        <v>0</v>
      </c>
      <c r="F181" s="7">
        <f t="shared" si="154"/>
        <v>0</v>
      </c>
      <c r="G181" s="7">
        <f t="shared" si="155"/>
        <v>0</v>
      </c>
      <c r="H181" s="7">
        <f t="shared" si="156"/>
        <v>0</v>
      </c>
      <c r="I181" s="7">
        <f t="shared" si="157"/>
        <v>0</v>
      </c>
      <c r="J181" s="7">
        <f t="shared" si="158"/>
        <v>0</v>
      </c>
      <c r="K181" s="7">
        <f t="shared" si="159"/>
        <v>0</v>
      </c>
      <c r="L181" s="7">
        <f t="shared" si="160"/>
        <v>0</v>
      </c>
      <c r="M181" s="7">
        <f t="shared" si="161"/>
        <v>0</v>
      </c>
      <c r="N181" s="7"/>
      <c r="O181" s="111" t="s">
        <v>17</v>
      </c>
      <c r="P181" s="38" t="str">
        <f t="shared" si="147"/>
        <v>DWDM TR 200 Gbps All CFP2-ACO</v>
      </c>
      <c r="Q181" s="19">
        <v>0</v>
      </c>
      <c r="R181" s="19">
        <v>0</v>
      </c>
      <c r="S181" s="19"/>
      <c r="T181" s="19"/>
      <c r="U181" s="19"/>
      <c r="V181" s="19"/>
      <c r="W181" s="19"/>
      <c r="X181" s="19"/>
      <c r="Y181" s="19"/>
      <c r="Z181" s="19"/>
      <c r="AA181" s="19"/>
    </row>
    <row r="182" spans="2:27" ht="13.8">
      <c r="B182" s="48" t="str">
        <f t="shared" si="148"/>
        <v>DWDM TR 400 Gbps On board</v>
      </c>
      <c r="C182" s="7">
        <f t="shared" si="151"/>
        <v>0</v>
      </c>
      <c r="D182" s="7">
        <f t="shared" si="152"/>
        <v>0</v>
      </c>
      <c r="E182" s="7">
        <f t="shared" si="153"/>
        <v>0</v>
      </c>
      <c r="F182" s="7">
        <f t="shared" si="154"/>
        <v>0</v>
      </c>
      <c r="G182" s="7">
        <f t="shared" si="155"/>
        <v>0</v>
      </c>
      <c r="H182" s="7">
        <f t="shared" si="156"/>
        <v>0</v>
      </c>
      <c r="I182" s="7">
        <f t="shared" si="157"/>
        <v>0</v>
      </c>
      <c r="J182" s="7">
        <f t="shared" si="158"/>
        <v>0</v>
      </c>
      <c r="K182" s="7">
        <f t="shared" si="159"/>
        <v>0</v>
      </c>
      <c r="L182" s="7">
        <f t="shared" si="160"/>
        <v>0</v>
      </c>
      <c r="M182" s="7">
        <f t="shared" si="161"/>
        <v>0</v>
      </c>
      <c r="N182" s="7"/>
      <c r="O182" s="111" t="s">
        <v>17</v>
      </c>
      <c r="P182" s="38" t="str">
        <f t="shared" si="147"/>
        <v>DWDM TR 400 Gbps On board</v>
      </c>
      <c r="Q182" s="19">
        <v>0</v>
      </c>
      <c r="R182" s="19">
        <v>0</v>
      </c>
      <c r="S182" s="19"/>
      <c r="T182" s="19"/>
      <c r="U182" s="19"/>
      <c r="V182" s="19"/>
      <c r="W182" s="19"/>
      <c r="X182" s="19"/>
      <c r="Y182" s="19"/>
      <c r="Z182" s="19"/>
      <c r="AA182" s="19"/>
    </row>
    <row r="183" spans="2:27" ht="13.8">
      <c r="B183" s="48" t="str">
        <f t="shared" si="148"/>
        <v>DWDM TR 400 Gbps 120 km 400ZR</v>
      </c>
      <c r="C183" s="7">
        <f t="shared" si="151"/>
        <v>0</v>
      </c>
      <c r="D183" s="7">
        <f t="shared" si="152"/>
        <v>0</v>
      </c>
      <c r="E183" s="7">
        <f t="shared" si="153"/>
        <v>0</v>
      </c>
      <c r="F183" s="7">
        <f t="shared" si="154"/>
        <v>0</v>
      </c>
      <c r="G183" s="7">
        <f t="shared" si="155"/>
        <v>0</v>
      </c>
      <c r="H183" s="7">
        <f t="shared" si="156"/>
        <v>0</v>
      </c>
      <c r="I183" s="7">
        <f t="shared" si="157"/>
        <v>0</v>
      </c>
      <c r="J183" s="7">
        <f t="shared" si="158"/>
        <v>0</v>
      </c>
      <c r="K183" s="7">
        <f t="shared" si="159"/>
        <v>0</v>
      </c>
      <c r="L183" s="7">
        <f t="shared" si="160"/>
        <v>0</v>
      </c>
      <c r="M183" s="7">
        <f t="shared" si="161"/>
        <v>0</v>
      </c>
      <c r="N183" s="7"/>
      <c r="O183" s="111" t="s">
        <v>17</v>
      </c>
      <c r="P183" s="38" t="str">
        <f t="shared" si="147"/>
        <v>DWDM TR 400 Gbps 120 km 400ZR</v>
      </c>
      <c r="Q183" s="19">
        <v>0</v>
      </c>
      <c r="R183" s="19">
        <v>0</v>
      </c>
      <c r="S183" s="19"/>
      <c r="T183" s="19"/>
      <c r="U183" s="19"/>
      <c r="V183" s="19"/>
      <c r="W183" s="19"/>
      <c r="X183" s="19"/>
      <c r="Y183" s="19"/>
      <c r="Z183" s="19"/>
      <c r="AA183" s="19"/>
    </row>
    <row r="184" spans="2:27" ht="13.8">
      <c r="B184" s="48" t="str">
        <f t="shared" si="148"/>
        <v>DWDM TR 400 Gbps &gt;120 km 400ZR+   OSPF/QSFP-DD</v>
      </c>
      <c r="C184" s="7">
        <f t="shared" si="151"/>
        <v>0</v>
      </c>
      <c r="D184" s="7">
        <f t="shared" si="152"/>
        <v>0</v>
      </c>
      <c r="E184" s="7">
        <f t="shared" si="153"/>
        <v>0</v>
      </c>
      <c r="F184" s="7">
        <f t="shared" si="154"/>
        <v>0</v>
      </c>
      <c r="G184" s="7">
        <f t="shared" si="155"/>
        <v>0</v>
      </c>
      <c r="H184" s="7">
        <f t="shared" si="156"/>
        <v>0</v>
      </c>
      <c r="I184" s="7">
        <f t="shared" si="157"/>
        <v>0</v>
      </c>
      <c r="J184" s="7">
        <f t="shared" si="158"/>
        <v>0</v>
      </c>
      <c r="K184" s="7">
        <f t="shared" si="159"/>
        <v>0</v>
      </c>
      <c r="L184" s="7">
        <f t="shared" si="160"/>
        <v>0</v>
      </c>
      <c r="M184" s="7">
        <f t="shared" si="161"/>
        <v>0</v>
      </c>
      <c r="N184" s="7"/>
      <c r="O184" s="111" t="s">
        <v>17</v>
      </c>
      <c r="P184" s="38" t="str">
        <f t="shared" si="147"/>
        <v>DWDM TR 400 Gbps &gt;120 km 400ZR+   OSPF/QSFP-DD</v>
      </c>
      <c r="Q184" s="19">
        <v>0</v>
      </c>
      <c r="R184" s="19">
        <v>0</v>
      </c>
      <c r="S184" s="19"/>
      <c r="T184" s="19"/>
      <c r="U184" s="19"/>
      <c r="V184" s="19"/>
      <c r="W184" s="19"/>
      <c r="X184" s="19"/>
      <c r="Y184" s="19"/>
      <c r="Z184" s="19"/>
      <c r="AA184" s="19"/>
    </row>
    <row r="185" spans="2:27" ht="13.8">
      <c r="B185" s="48" t="str">
        <f t="shared" si="148"/>
        <v>DWDM TR 400 Gbps &gt;120 km 400ZR+ CFP2</v>
      </c>
      <c r="C185" s="7">
        <f t="shared" si="151"/>
        <v>0</v>
      </c>
      <c r="D185" s="7">
        <f t="shared" si="152"/>
        <v>0</v>
      </c>
      <c r="E185" s="7">
        <f t="shared" si="153"/>
        <v>0</v>
      </c>
      <c r="F185" s="7">
        <f t="shared" si="154"/>
        <v>0</v>
      </c>
      <c r="G185" s="7">
        <f t="shared" si="155"/>
        <v>0</v>
      </c>
      <c r="H185" s="7">
        <f t="shared" si="156"/>
        <v>0</v>
      </c>
      <c r="I185" s="7">
        <f t="shared" si="157"/>
        <v>0</v>
      </c>
      <c r="J185" s="7">
        <f t="shared" si="158"/>
        <v>0</v>
      </c>
      <c r="K185" s="7">
        <f t="shared" si="159"/>
        <v>0</v>
      </c>
      <c r="L185" s="7">
        <f t="shared" si="160"/>
        <v>0</v>
      </c>
      <c r="M185" s="7">
        <f t="shared" si="161"/>
        <v>0</v>
      </c>
      <c r="N185" s="7"/>
      <c r="O185" s="111" t="s">
        <v>17</v>
      </c>
      <c r="P185" s="38" t="str">
        <f t="shared" si="147"/>
        <v>DWDM TR 400 Gbps &gt;120 km 400ZR+ CFP2</v>
      </c>
      <c r="Q185" s="19">
        <v>0</v>
      </c>
      <c r="R185" s="19">
        <v>0</v>
      </c>
      <c r="S185" s="19"/>
      <c r="T185" s="19"/>
      <c r="U185" s="19"/>
      <c r="V185" s="19"/>
      <c r="W185" s="19"/>
      <c r="X185" s="19"/>
      <c r="Y185" s="19"/>
      <c r="Z185" s="19"/>
      <c r="AA185" s="19"/>
    </row>
    <row r="186" spans="2:27" ht="13.8">
      <c r="B186" s="48" t="str">
        <f t="shared" ref="B186:B190" si="162">B29</f>
        <v>DWDM TR 600G On board</v>
      </c>
      <c r="C186" s="7">
        <f t="shared" si="151"/>
        <v>0</v>
      </c>
      <c r="D186" s="7">
        <f t="shared" si="152"/>
        <v>0</v>
      </c>
      <c r="E186" s="7">
        <f t="shared" si="153"/>
        <v>0</v>
      </c>
      <c r="F186" s="7">
        <f t="shared" si="154"/>
        <v>0</v>
      </c>
      <c r="G186" s="7">
        <f t="shared" si="155"/>
        <v>0</v>
      </c>
      <c r="H186" s="7">
        <f t="shared" si="156"/>
        <v>0</v>
      </c>
      <c r="I186" s="7">
        <f t="shared" si="157"/>
        <v>0</v>
      </c>
      <c r="J186" s="7">
        <f t="shared" si="158"/>
        <v>0</v>
      </c>
      <c r="K186" s="7">
        <f t="shared" si="159"/>
        <v>0</v>
      </c>
      <c r="L186" s="7">
        <f t="shared" si="160"/>
        <v>0</v>
      </c>
      <c r="M186" s="7">
        <f t="shared" si="161"/>
        <v>0</v>
      </c>
      <c r="N186" s="7"/>
      <c r="O186" s="111" t="s">
        <v>17</v>
      </c>
      <c r="P186" s="38" t="str">
        <f t="shared" si="147"/>
        <v>DWDM TR 600G On board</v>
      </c>
      <c r="Q186" s="19">
        <v>0</v>
      </c>
      <c r="R186" s="19">
        <v>0</v>
      </c>
      <c r="S186" s="19"/>
      <c r="T186" s="19"/>
      <c r="U186" s="19"/>
      <c r="V186" s="19"/>
      <c r="W186" s="19"/>
      <c r="X186" s="19"/>
      <c r="Y186" s="19"/>
      <c r="Z186" s="19"/>
      <c r="AA186" s="19"/>
    </row>
    <row r="187" spans="2:27" ht="13.8">
      <c r="B187" s="48" t="str">
        <f t="shared" si="162"/>
        <v>DWDM TR 800G On board</v>
      </c>
      <c r="C187" s="7">
        <f t="shared" si="151"/>
        <v>0</v>
      </c>
      <c r="D187" s="7">
        <f t="shared" si="152"/>
        <v>0</v>
      </c>
      <c r="E187" s="7">
        <f t="shared" si="153"/>
        <v>0</v>
      </c>
      <c r="F187" s="7">
        <f t="shared" si="154"/>
        <v>0</v>
      </c>
      <c r="G187" s="7">
        <f t="shared" si="155"/>
        <v>0</v>
      </c>
      <c r="H187" s="7">
        <f t="shared" si="156"/>
        <v>0</v>
      </c>
      <c r="I187" s="7">
        <f t="shared" si="157"/>
        <v>0</v>
      </c>
      <c r="J187" s="7">
        <f t="shared" si="158"/>
        <v>0</v>
      </c>
      <c r="K187" s="7">
        <f t="shared" si="159"/>
        <v>0</v>
      </c>
      <c r="L187" s="7">
        <f t="shared" si="160"/>
        <v>0</v>
      </c>
      <c r="M187" s="7">
        <f t="shared" si="161"/>
        <v>0</v>
      </c>
      <c r="N187" s="7"/>
      <c r="O187" s="111" t="s">
        <v>17</v>
      </c>
      <c r="P187" s="38" t="str">
        <f t="shared" si="147"/>
        <v>DWDM TR 800G On board</v>
      </c>
      <c r="Q187" s="19">
        <v>0</v>
      </c>
      <c r="R187" s="19">
        <v>0</v>
      </c>
      <c r="S187" s="19"/>
      <c r="T187" s="19"/>
      <c r="U187" s="19"/>
      <c r="V187" s="19"/>
      <c r="W187" s="19"/>
      <c r="X187" s="19"/>
      <c r="Y187" s="19"/>
      <c r="Z187" s="19"/>
      <c r="AA187" s="19"/>
    </row>
    <row r="188" spans="2:27" ht="13.8">
      <c r="B188" s="48" t="str">
        <f t="shared" si="162"/>
        <v>DWDM TR 800 Gbps 120 km 800ZR/ZR+</v>
      </c>
      <c r="C188" s="7">
        <f t="shared" si="151"/>
        <v>0</v>
      </c>
      <c r="D188" s="7">
        <f t="shared" si="152"/>
        <v>0</v>
      </c>
      <c r="E188" s="7">
        <f t="shared" si="153"/>
        <v>0</v>
      </c>
      <c r="F188" s="7">
        <f t="shared" si="154"/>
        <v>0</v>
      </c>
      <c r="G188" s="7">
        <f t="shared" si="155"/>
        <v>0</v>
      </c>
      <c r="H188" s="7">
        <f t="shared" si="156"/>
        <v>0</v>
      </c>
      <c r="I188" s="7">
        <f t="shared" si="157"/>
        <v>0</v>
      </c>
      <c r="J188" s="7">
        <f t="shared" si="158"/>
        <v>0</v>
      </c>
      <c r="K188" s="7">
        <f t="shared" si="159"/>
        <v>0</v>
      </c>
      <c r="L188" s="7">
        <f t="shared" si="160"/>
        <v>0</v>
      </c>
      <c r="M188" s="7">
        <f t="shared" si="161"/>
        <v>0</v>
      </c>
      <c r="N188" s="7"/>
      <c r="O188" s="111" t="s">
        <v>17</v>
      </c>
      <c r="P188" s="38" t="str">
        <f t="shared" si="147"/>
        <v>DWDM TR 800 Gbps 120 km 800ZR/ZR+</v>
      </c>
      <c r="Q188" s="19">
        <v>0</v>
      </c>
      <c r="R188" s="19">
        <v>0</v>
      </c>
      <c r="S188" s="19"/>
      <c r="T188" s="19"/>
      <c r="U188" s="19"/>
      <c r="V188" s="19"/>
      <c r="W188" s="19"/>
      <c r="X188" s="19"/>
      <c r="Y188" s="19"/>
      <c r="Z188" s="19"/>
      <c r="AA188" s="19"/>
    </row>
    <row r="189" spans="2:27" ht="13.8">
      <c r="B189" s="48" t="str">
        <f t="shared" si="162"/>
        <v>DWDM TR 1.2T On-board</v>
      </c>
      <c r="C189" s="7">
        <f t="shared" si="151"/>
        <v>0</v>
      </c>
      <c r="D189" s="7">
        <f t="shared" si="152"/>
        <v>0</v>
      </c>
      <c r="E189" s="7">
        <f t="shared" si="153"/>
        <v>0</v>
      </c>
      <c r="F189" s="7">
        <f t="shared" si="154"/>
        <v>0</v>
      </c>
      <c r="G189" s="7">
        <f t="shared" si="155"/>
        <v>0</v>
      </c>
      <c r="H189" s="7">
        <f t="shared" si="156"/>
        <v>0</v>
      </c>
      <c r="I189" s="7">
        <f t="shared" si="157"/>
        <v>0</v>
      </c>
      <c r="J189" s="7">
        <f t="shared" si="158"/>
        <v>0</v>
      </c>
      <c r="K189" s="7">
        <f t="shared" si="159"/>
        <v>0</v>
      </c>
      <c r="L189" s="7">
        <f t="shared" si="160"/>
        <v>0</v>
      </c>
      <c r="M189" s="7">
        <f t="shared" si="161"/>
        <v>0</v>
      </c>
      <c r="N189" s="7"/>
      <c r="O189" s="111" t="s">
        <v>17</v>
      </c>
      <c r="P189" s="38" t="str">
        <f t="shared" si="147"/>
        <v>DWDM TR 1.2T On-board</v>
      </c>
      <c r="Q189" s="19">
        <v>0</v>
      </c>
      <c r="R189" s="19">
        <v>0</v>
      </c>
      <c r="S189" s="19"/>
      <c r="T189" s="19"/>
      <c r="U189" s="19"/>
      <c r="V189" s="19"/>
      <c r="W189" s="19"/>
      <c r="X189" s="19"/>
      <c r="Y189" s="19"/>
      <c r="Z189" s="19"/>
      <c r="AA189" s="19"/>
    </row>
    <row r="190" spans="2:27" ht="13.8">
      <c r="B190" s="48" t="str">
        <f t="shared" si="162"/>
        <v>DWDM TR 1.6T On-board</v>
      </c>
      <c r="C190" s="7">
        <f t="shared" si="151"/>
        <v>0</v>
      </c>
      <c r="D190" s="7">
        <f t="shared" si="152"/>
        <v>0</v>
      </c>
      <c r="E190" s="7">
        <f t="shared" si="153"/>
        <v>0</v>
      </c>
      <c r="F190" s="7">
        <f t="shared" si="154"/>
        <v>0</v>
      </c>
      <c r="G190" s="7">
        <f t="shared" si="155"/>
        <v>0</v>
      </c>
      <c r="H190" s="7">
        <f t="shared" si="156"/>
        <v>0</v>
      </c>
      <c r="I190" s="7">
        <f t="shared" si="157"/>
        <v>0</v>
      </c>
      <c r="J190" s="7">
        <f t="shared" si="158"/>
        <v>0</v>
      </c>
      <c r="K190" s="7">
        <f t="shared" si="159"/>
        <v>0</v>
      </c>
      <c r="L190" s="7">
        <f t="shared" si="160"/>
        <v>0</v>
      </c>
      <c r="M190" s="7">
        <f t="shared" si="161"/>
        <v>0</v>
      </c>
      <c r="N190" s="7"/>
      <c r="O190" s="111" t="s">
        <v>17</v>
      </c>
      <c r="P190" s="38" t="str">
        <f t="shared" si="147"/>
        <v>DWDM TR 1.6T On-board</v>
      </c>
      <c r="Q190" s="19">
        <v>0</v>
      </c>
      <c r="R190" s="19">
        <v>0</v>
      </c>
      <c r="S190" s="19"/>
      <c r="T190" s="19"/>
      <c r="U190" s="19"/>
      <c r="V190" s="19"/>
      <c r="W190" s="19"/>
      <c r="X190" s="19"/>
      <c r="Y190" s="19"/>
      <c r="Z190" s="19"/>
      <c r="AA190" s="19"/>
    </row>
    <row r="191" spans="2:27" ht="15" customHeight="1">
      <c r="B191" s="58" t="str">
        <f>"Total "&amp;B162&amp;" units"</f>
        <v>Total GaAs integrated units</v>
      </c>
      <c r="C191" s="351">
        <f>SUM(C164:C190)</f>
        <v>0</v>
      </c>
      <c r="D191" s="351">
        <f t="shared" ref="D191" si="163">SUM(D164:D190)</f>
        <v>0</v>
      </c>
      <c r="E191" s="351">
        <f t="shared" ref="E191" si="164">SUM(E164:E190)</f>
        <v>0</v>
      </c>
      <c r="F191" s="351">
        <f t="shared" ref="F191" si="165">SUM(F164:F190)</f>
        <v>0</v>
      </c>
      <c r="G191" s="351">
        <f t="shared" ref="G191" si="166">SUM(G164:G190)</f>
        <v>0</v>
      </c>
      <c r="H191" s="351">
        <f t="shared" ref="H191" si="167">SUM(H164:H190)</f>
        <v>0</v>
      </c>
      <c r="I191" s="351">
        <f t="shared" ref="I191" si="168">SUM(I164:I190)</f>
        <v>0</v>
      </c>
      <c r="J191" s="351">
        <f t="shared" ref="J191" si="169">SUM(J164:J190)</f>
        <v>0</v>
      </c>
      <c r="K191" s="351">
        <f t="shared" ref="K191" si="170">SUM(K164:K190)</f>
        <v>0</v>
      </c>
      <c r="L191" s="351">
        <f t="shared" ref="L191" si="171">SUM(L164:L190)</f>
        <v>0</v>
      </c>
      <c r="M191" s="351">
        <f t="shared" ref="M191" si="172">SUM(M164:M190)</f>
        <v>0</v>
      </c>
      <c r="N191" s="126"/>
      <c r="O191" s="21"/>
      <c r="P191" s="8"/>
    </row>
    <row r="192" spans="2:27">
      <c r="Q192" s="23"/>
      <c r="R192" s="23"/>
      <c r="S192" s="23"/>
      <c r="T192" s="23"/>
      <c r="U192" s="23"/>
      <c r="V192" s="23"/>
      <c r="W192" s="23"/>
    </row>
    <row r="193" spans="2:27" ht="21">
      <c r="B193" s="3" t="str">
        <f>Summary!B36</f>
        <v>LiNbO3 bulk</v>
      </c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P193" s="3" t="str">
        <f t="shared" ref="P193:P221" si="173">B193</f>
        <v>LiNbO3 bulk</v>
      </c>
      <c r="Q193" s="1"/>
      <c r="R193" s="4"/>
      <c r="S193" s="1"/>
      <c r="T193" s="1"/>
      <c r="U193" s="1"/>
      <c r="V193" s="1"/>
      <c r="W193" s="1"/>
    </row>
    <row r="194" spans="2:27" ht="13.8">
      <c r="B194" s="56" t="str">
        <f t="shared" ref="B194:B216" si="174">B6</f>
        <v>Product category</v>
      </c>
      <c r="C194" s="6">
        <f t="shared" ref="C194:M194" si="175">C$6</f>
        <v>2018</v>
      </c>
      <c r="D194" s="6">
        <f t="shared" si="175"/>
        <v>2019</v>
      </c>
      <c r="E194" s="6">
        <f t="shared" si="175"/>
        <v>2020</v>
      </c>
      <c r="F194" s="6">
        <f t="shared" si="175"/>
        <v>2021</v>
      </c>
      <c r="G194" s="6">
        <f t="shared" si="175"/>
        <v>2022</v>
      </c>
      <c r="H194" s="6">
        <f t="shared" si="175"/>
        <v>2023</v>
      </c>
      <c r="I194" s="6">
        <f t="shared" si="175"/>
        <v>2024</v>
      </c>
      <c r="J194" s="6">
        <f t="shared" si="175"/>
        <v>2025</v>
      </c>
      <c r="K194" s="6">
        <f t="shared" si="175"/>
        <v>2026</v>
      </c>
      <c r="L194" s="6">
        <f t="shared" si="175"/>
        <v>2027</v>
      </c>
      <c r="M194" s="6">
        <f t="shared" si="175"/>
        <v>2028</v>
      </c>
      <c r="N194" s="1"/>
      <c r="P194" s="17" t="str">
        <f t="shared" si="173"/>
        <v>Product category</v>
      </c>
      <c r="Q194" s="6">
        <f t="shared" ref="Q194:AA194" si="176">C194</f>
        <v>2018</v>
      </c>
      <c r="R194" s="6">
        <f t="shared" si="176"/>
        <v>2019</v>
      </c>
      <c r="S194" s="6">
        <f t="shared" si="176"/>
        <v>2020</v>
      </c>
      <c r="T194" s="6">
        <f t="shared" si="176"/>
        <v>2021</v>
      </c>
      <c r="U194" s="6">
        <f t="shared" si="176"/>
        <v>2022</v>
      </c>
      <c r="V194" s="6">
        <f t="shared" si="176"/>
        <v>2023</v>
      </c>
      <c r="W194" s="6">
        <f t="shared" si="176"/>
        <v>2024</v>
      </c>
      <c r="X194" s="6">
        <f t="shared" si="176"/>
        <v>2025</v>
      </c>
      <c r="Y194" s="6">
        <f t="shared" si="176"/>
        <v>2026</v>
      </c>
      <c r="Z194" s="6">
        <f t="shared" si="176"/>
        <v>2027</v>
      </c>
      <c r="AA194" s="6">
        <f t="shared" si="176"/>
        <v>2028</v>
      </c>
    </row>
    <row r="195" spans="2:27" ht="15.6">
      <c r="B195" s="50" t="str">
        <f t="shared" si="174"/>
        <v>CWDM TR 1 Gbps  40 km All</v>
      </c>
      <c r="C195" s="7">
        <f t="shared" ref="C195:C221" si="177">IF(C7=0,0,C7*Q195)</f>
        <v>0</v>
      </c>
      <c r="D195" s="7">
        <f t="shared" ref="D195:D221" si="178">IF(D7=0,0,D7*R195)</f>
        <v>0</v>
      </c>
      <c r="E195" s="7">
        <f t="shared" ref="E195:E221" si="179">IF(E7=0,0,E7*S195)</f>
        <v>0</v>
      </c>
      <c r="F195" s="7">
        <f t="shared" ref="F195:F221" si="180">IF(F7=0,0,F7*T195)</f>
        <v>0</v>
      </c>
      <c r="G195" s="7">
        <f t="shared" ref="G195:G221" si="181">IF(G7=0,0,G7*U195)</f>
        <v>0</v>
      </c>
      <c r="H195" s="7">
        <f t="shared" ref="H195:H221" si="182">IF(H7=0,0,H7*V195)</f>
        <v>0</v>
      </c>
      <c r="I195" s="7">
        <f t="shared" ref="I195:I221" si="183">IF(I7=0,0,I7*W195)</f>
        <v>0</v>
      </c>
      <c r="J195" s="7">
        <f t="shared" ref="J195:J221" si="184">IF(J7=0,0,J7*X195)</f>
        <v>0</v>
      </c>
      <c r="K195" s="7">
        <f t="shared" ref="K195:K221" si="185">IF(K7=0,0,K7*Y195)</f>
        <v>0</v>
      </c>
      <c r="L195" s="7">
        <f t="shared" ref="L195:L221" si="186">IF(L7=0,0,L7*Z195)</f>
        <v>0</v>
      </c>
      <c r="M195" s="7">
        <f t="shared" ref="M195:M221" si="187">IF(M7=0,0,M7*AA195)</f>
        <v>0</v>
      </c>
      <c r="N195" s="7"/>
      <c r="O195" s="111" t="s">
        <v>128</v>
      </c>
      <c r="P195" s="37" t="str">
        <f t="shared" si="173"/>
        <v>CWDM TR 1 Gbps  40 km All</v>
      </c>
      <c r="Q195" s="18">
        <v>0</v>
      </c>
      <c r="R195" s="18">
        <v>0</v>
      </c>
      <c r="S195" s="18"/>
      <c r="T195" s="18"/>
      <c r="U195" s="18"/>
      <c r="V195" s="18"/>
      <c r="W195" s="18"/>
      <c r="X195" s="18"/>
      <c r="Y195" s="18"/>
      <c r="Z195" s="18"/>
      <c r="AA195" s="18"/>
    </row>
    <row r="196" spans="2:27" ht="15.6">
      <c r="B196" s="48" t="str">
        <f t="shared" si="174"/>
        <v>CWDM TR 1 Gbps  80 km All</v>
      </c>
      <c r="C196" s="7">
        <f t="shared" si="177"/>
        <v>0</v>
      </c>
      <c r="D196" s="7">
        <f t="shared" si="178"/>
        <v>0</v>
      </c>
      <c r="E196" s="7">
        <f t="shared" si="179"/>
        <v>0</v>
      </c>
      <c r="F196" s="7">
        <f t="shared" si="180"/>
        <v>0</v>
      </c>
      <c r="G196" s="7">
        <f t="shared" si="181"/>
        <v>0</v>
      </c>
      <c r="H196" s="7">
        <f t="shared" si="182"/>
        <v>0</v>
      </c>
      <c r="I196" s="7">
        <f t="shared" si="183"/>
        <v>0</v>
      </c>
      <c r="J196" s="7">
        <f t="shared" si="184"/>
        <v>0</v>
      </c>
      <c r="K196" s="7">
        <f t="shared" si="185"/>
        <v>0</v>
      </c>
      <c r="L196" s="7">
        <f t="shared" si="186"/>
        <v>0</v>
      </c>
      <c r="M196" s="7">
        <f t="shared" si="187"/>
        <v>0</v>
      </c>
      <c r="N196" s="7"/>
      <c r="O196" s="111" t="s">
        <v>128</v>
      </c>
      <c r="P196" s="38" t="str">
        <f t="shared" si="173"/>
        <v>CWDM TR 1 Gbps  80 km All</v>
      </c>
      <c r="Q196" s="19">
        <v>0</v>
      </c>
      <c r="R196" s="19">
        <v>0</v>
      </c>
      <c r="S196" s="19"/>
      <c r="T196" s="19"/>
      <c r="U196" s="19"/>
      <c r="V196" s="19"/>
      <c r="W196" s="19"/>
      <c r="X196" s="19"/>
      <c r="Y196" s="19"/>
      <c r="Z196" s="19"/>
      <c r="AA196" s="19"/>
    </row>
    <row r="197" spans="2:27" ht="15.6">
      <c r="B197" s="48" t="str">
        <f t="shared" si="174"/>
        <v>CWDM TR 2.5 Gbps 40 km All</v>
      </c>
      <c r="C197" s="7">
        <f t="shared" si="177"/>
        <v>0</v>
      </c>
      <c r="D197" s="7">
        <f t="shared" si="178"/>
        <v>0</v>
      </c>
      <c r="E197" s="7">
        <f t="shared" si="179"/>
        <v>0</v>
      </c>
      <c r="F197" s="7">
        <f t="shared" si="180"/>
        <v>0</v>
      </c>
      <c r="G197" s="7">
        <f t="shared" si="181"/>
        <v>0</v>
      </c>
      <c r="H197" s="7">
        <f t="shared" si="182"/>
        <v>0</v>
      </c>
      <c r="I197" s="7">
        <f t="shared" si="183"/>
        <v>0</v>
      </c>
      <c r="J197" s="7">
        <f t="shared" si="184"/>
        <v>0</v>
      </c>
      <c r="K197" s="7">
        <f t="shared" si="185"/>
        <v>0</v>
      </c>
      <c r="L197" s="7">
        <f t="shared" si="186"/>
        <v>0</v>
      </c>
      <c r="M197" s="7">
        <f t="shared" si="187"/>
        <v>0</v>
      </c>
      <c r="N197" s="7"/>
      <c r="O197" s="111" t="s">
        <v>128</v>
      </c>
      <c r="P197" s="38" t="str">
        <f t="shared" si="173"/>
        <v>CWDM TR 2.5 Gbps 40 km All</v>
      </c>
      <c r="Q197" s="19">
        <v>0</v>
      </c>
      <c r="R197" s="19">
        <v>0</v>
      </c>
      <c r="S197" s="19"/>
      <c r="T197" s="19"/>
      <c r="U197" s="19"/>
      <c r="V197" s="19"/>
      <c r="W197" s="19"/>
      <c r="X197" s="19"/>
      <c r="Y197" s="19"/>
      <c r="Z197" s="19"/>
      <c r="AA197" s="19"/>
    </row>
    <row r="198" spans="2:27" ht="15.6">
      <c r="B198" s="48" t="str">
        <f t="shared" si="174"/>
        <v>CWDM TR 2.5 Gbps 80 km All</v>
      </c>
      <c r="C198" s="7">
        <f t="shared" si="177"/>
        <v>0</v>
      </c>
      <c r="D198" s="7">
        <f t="shared" si="178"/>
        <v>0</v>
      </c>
      <c r="E198" s="7">
        <f t="shared" si="179"/>
        <v>0</v>
      </c>
      <c r="F198" s="7">
        <f t="shared" si="180"/>
        <v>0</v>
      </c>
      <c r="G198" s="7">
        <f t="shared" si="181"/>
        <v>0</v>
      </c>
      <c r="H198" s="7">
        <f t="shared" si="182"/>
        <v>0</v>
      </c>
      <c r="I198" s="7">
        <f t="shared" si="183"/>
        <v>0</v>
      </c>
      <c r="J198" s="7">
        <f t="shared" si="184"/>
        <v>0</v>
      </c>
      <c r="K198" s="7">
        <f t="shared" si="185"/>
        <v>0</v>
      </c>
      <c r="L198" s="7">
        <f t="shared" si="186"/>
        <v>0</v>
      </c>
      <c r="M198" s="7">
        <f t="shared" si="187"/>
        <v>0</v>
      </c>
      <c r="N198" s="7"/>
      <c r="O198" s="111" t="s">
        <v>128</v>
      </c>
      <c r="P198" s="38" t="str">
        <f t="shared" si="173"/>
        <v>CWDM TR 2.5 Gbps 80 km All</v>
      </c>
      <c r="Q198" s="19">
        <v>0</v>
      </c>
      <c r="R198" s="19">
        <v>0</v>
      </c>
      <c r="S198" s="19"/>
      <c r="T198" s="19"/>
      <c r="U198" s="19"/>
      <c r="V198" s="19"/>
      <c r="W198" s="19"/>
      <c r="X198" s="19"/>
      <c r="Y198" s="19"/>
      <c r="Z198" s="19"/>
      <c r="AA198" s="19"/>
    </row>
    <row r="199" spans="2:27" ht="15.6">
      <c r="B199" s="48" t="str">
        <f t="shared" si="174"/>
        <v>CWDM TR 10 Gbps All All</v>
      </c>
      <c r="C199" s="7">
        <f t="shared" si="177"/>
        <v>0</v>
      </c>
      <c r="D199" s="7">
        <f t="shared" si="178"/>
        <v>0</v>
      </c>
      <c r="E199" s="7">
        <f t="shared" si="179"/>
        <v>0</v>
      </c>
      <c r="F199" s="7">
        <f t="shared" si="180"/>
        <v>0</v>
      </c>
      <c r="G199" s="7">
        <f t="shared" si="181"/>
        <v>0</v>
      </c>
      <c r="H199" s="7">
        <f t="shared" si="182"/>
        <v>0</v>
      </c>
      <c r="I199" s="7">
        <f t="shared" si="183"/>
        <v>0</v>
      </c>
      <c r="J199" s="7">
        <f t="shared" si="184"/>
        <v>0</v>
      </c>
      <c r="K199" s="7">
        <f t="shared" si="185"/>
        <v>0</v>
      </c>
      <c r="L199" s="7">
        <f t="shared" si="186"/>
        <v>0</v>
      </c>
      <c r="M199" s="7">
        <f t="shared" si="187"/>
        <v>0</v>
      </c>
      <c r="N199" s="7"/>
      <c r="O199" s="111" t="s">
        <v>128</v>
      </c>
      <c r="P199" s="38" t="str">
        <f t="shared" si="173"/>
        <v>CWDM TR 10 Gbps All All</v>
      </c>
      <c r="Q199" s="19">
        <v>0</v>
      </c>
      <c r="R199" s="19">
        <v>0</v>
      </c>
      <c r="S199" s="19"/>
      <c r="T199" s="19"/>
      <c r="U199" s="19"/>
      <c r="V199" s="19"/>
      <c r="W199" s="19"/>
      <c r="X199" s="19"/>
      <c r="Y199" s="19"/>
      <c r="Z199" s="19"/>
      <c r="AA199" s="19"/>
    </row>
    <row r="200" spans="2:27" ht="15.6">
      <c r="B200" s="48" t="str">
        <f t="shared" si="174"/>
        <v>DWDM TR 2.5 Gbps All All</v>
      </c>
      <c r="C200" s="7">
        <f t="shared" si="177"/>
        <v>0</v>
      </c>
      <c r="D200" s="7">
        <f t="shared" si="178"/>
        <v>0</v>
      </c>
      <c r="E200" s="7">
        <f t="shared" si="179"/>
        <v>0</v>
      </c>
      <c r="F200" s="7">
        <f t="shared" si="180"/>
        <v>0</v>
      </c>
      <c r="G200" s="7">
        <f t="shared" si="181"/>
        <v>0</v>
      </c>
      <c r="H200" s="7">
        <f t="shared" si="182"/>
        <v>0</v>
      </c>
      <c r="I200" s="7">
        <f t="shared" si="183"/>
        <v>0</v>
      </c>
      <c r="J200" s="7">
        <f t="shared" si="184"/>
        <v>0</v>
      </c>
      <c r="K200" s="7">
        <f t="shared" si="185"/>
        <v>0</v>
      </c>
      <c r="L200" s="7">
        <f t="shared" si="186"/>
        <v>0</v>
      </c>
      <c r="M200" s="7">
        <f t="shared" si="187"/>
        <v>0</v>
      </c>
      <c r="N200" s="7"/>
      <c r="O200" s="111" t="s">
        <v>128</v>
      </c>
      <c r="P200" s="38" t="str">
        <f t="shared" si="173"/>
        <v>DWDM TR 2.5 Gbps All All</v>
      </c>
      <c r="Q200" s="19">
        <v>0</v>
      </c>
      <c r="R200" s="19">
        <v>0</v>
      </c>
      <c r="S200" s="19"/>
      <c r="T200" s="19"/>
      <c r="U200" s="19"/>
      <c r="V200" s="19"/>
      <c r="W200" s="19"/>
      <c r="X200" s="19"/>
      <c r="Y200" s="19"/>
      <c r="Z200" s="19"/>
      <c r="AA200" s="19"/>
    </row>
    <row r="201" spans="2:27" ht="15.6">
      <c r="B201" s="48" t="str">
        <f t="shared" si="174"/>
        <v>DWDM TR 10 Gbps fixed λ All XFP</v>
      </c>
      <c r="C201" s="7">
        <f t="shared" si="177"/>
        <v>0</v>
      </c>
      <c r="D201" s="7">
        <f t="shared" si="178"/>
        <v>0</v>
      </c>
      <c r="E201" s="7">
        <f t="shared" si="179"/>
        <v>0</v>
      </c>
      <c r="F201" s="7">
        <f t="shared" si="180"/>
        <v>0</v>
      </c>
      <c r="G201" s="7">
        <f t="shared" si="181"/>
        <v>0</v>
      </c>
      <c r="H201" s="7">
        <f t="shared" si="182"/>
        <v>0</v>
      </c>
      <c r="I201" s="7">
        <f t="shared" si="183"/>
        <v>0</v>
      </c>
      <c r="J201" s="7">
        <f t="shared" si="184"/>
        <v>0</v>
      </c>
      <c r="K201" s="7">
        <f t="shared" si="185"/>
        <v>0</v>
      </c>
      <c r="L201" s="7">
        <f t="shared" si="186"/>
        <v>0</v>
      </c>
      <c r="M201" s="7">
        <f t="shared" si="187"/>
        <v>0</v>
      </c>
      <c r="N201" s="7"/>
      <c r="O201" s="111" t="s">
        <v>128</v>
      </c>
      <c r="P201" s="38" t="str">
        <f t="shared" si="173"/>
        <v>DWDM TR 10 Gbps fixed λ All XFP</v>
      </c>
      <c r="Q201" s="19">
        <v>0</v>
      </c>
      <c r="R201" s="19">
        <v>0</v>
      </c>
      <c r="S201" s="19"/>
      <c r="T201" s="19"/>
      <c r="U201" s="19"/>
      <c r="V201" s="19"/>
      <c r="W201" s="19"/>
      <c r="X201" s="19"/>
      <c r="Y201" s="19"/>
      <c r="Z201" s="19"/>
      <c r="AA201" s="19"/>
    </row>
    <row r="202" spans="2:27" ht="15.6">
      <c r="B202" s="48" t="str">
        <f t="shared" si="174"/>
        <v>DWDM TR 10 Gbps fixed λ All SFP+</v>
      </c>
      <c r="C202" s="7">
        <f t="shared" si="177"/>
        <v>0</v>
      </c>
      <c r="D202" s="7">
        <f t="shared" si="178"/>
        <v>0</v>
      </c>
      <c r="E202" s="7">
        <f t="shared" si="179"/>
        <v>0</v>
      </c>
      <c r="F202" s="7">
        <f t="shared" si="180"/>
        <v>0</v>
      </c>
      <c r="G202" s="7">
        <f t="shared" si="181"/>
        <v>0</v>
      </c>
      <c r="H202" s="7">
        <f t="shared" si="182"/>
        <v>0</v>
      </c>
      <c r="I202" s="7">
        <f t="shared" si="183"/>
        <v>0</v>
      </c>
      <c r="J202" s="7">
        <f t="shared" si="184"/>
        <v>0</v>
      </c>
      <c r="K202" s="7">
        <f t="shared" si="185"/>
        <v>0</v>
      </c>
      <c r="L202" s="7">
        <f t="shared" si="186"/>
        <v>0</v>
      </c>
      <c r="M202" s="7">
        <f t="shared" si="187"/>
        <v>0</v>
      </c>
      <c r="N202" s="7"/>
      <c r="O202" s="111" t="s">
        <v>128</v>
      </c>
      <c r="P202" s="38" t="str">
        <f t="shared" si="173"/>
        <v>DWDM TR 10 Gbps fixed λ All SFP+</v>
      </c>
      <c r="Q202" s="19">
        <v>0</v>
      </c>
      <c r="R202" s="19">
        <v>0</v>
      </c>
      <c r="S202" s="19"/>
      <c r="T202" s="19"/>
      <c r="U202" s="19"/>
      <c r="V202" s="19"/>
      <c r="W202" s="19"/>
      <c r="X202" s="19"/>
      <c r="Y202" s="19"/>
      <c r="Z202" s="19"/>
      <c r="AA202" s="19"/>
    </row>
    <row r="203" spans="2:27" ht="15.6">
      <c r="B203" s="48" t="str">
        <f t="shared" si="174"/>
        <v xml:space="preserve">DWDM TR 10 Gbps Tunable All XFP </v>
      </c>
      <c r="C203" s="7">
        <f t="shared" si="177"/>
        <v>0</v>
      </c>
      <c r="D203" s="7">
        <f t="shared" si="178"/>
        <v>0</v>
      </c>
      <c r="E203" s="7">
        <f t="shared" si="179"/>
        <v>0</v>
      </c>
      <c r="F203" s="7">
        <f t="shared" si="180"/>
        <v>0</v>
      </c>
      <c r="G203" s="7">
        <f t="shared" si="181"/>
        <v>0</v>
      </c>
      <c r="H203" s="7">
        <f t="shared" si="182"/>
        <v>0</v>
      </c>
      <c r="I203" s="7">
        <f t="shared" si="183"/>
        <v>0</v>
      </c>
      <c r="J203" s="7">
        <f t="shared" si="184"/>
        <v>0</v>
      </c>
      <c r="K203" s="7">
        <f t="shared" si="185"/>
        <v>0</v>
      </c>
      <c r="L203" s="7">
        <f t="shared" si="186"/>
        <v>0</v>
      </c>
      <c r="M203" s="7">
        <f t="shared" si="187"/>
        <v>0</v>
      </c>
      <c r="N203" s="7"/>
      <c r="O203" s="111" t="s">
        <v>128</v>
      </c>
      <c r="P203" s="38" t="str">
        <f t="shared" si="173"/>
        <v xml:space="preserve">DWDM TR 10 Gbps Tunable All XFP </v>
      </c>
      <c r="Q203" s="19">
        <v>0</v>
      </c>
      <c r="R203" s="19">
        <v>0</v>
      </c>
      <c r="S203" s="19"/>
      <c r="T203" s="19"/>
      <c r="U203" s="19"/>
      <c r="V203" s="19"/>
      <c r="W203" s="19"/>
      <c r="X203" s="19"/>
      <c r="Y203" s="19"/>
      <c r="Z203" s="19"/>
      <c r="AA203" s="19"/>
    </row>
    <row r="204" spans="2:27" ht="15.6">
      <c r="B204" s="48" t="str">
        <f t="shared" si="174"/>
        <v>DWDM TR 10 Gbps Tunable All SFP+</v>
      </c>
      <c r="C204" s="7">
        <f t="shared" si="177"/>
        <v>0</v>
      </c>
      <c r="D204" s="7">
        <f t="shared" si="178"/>
        <v>0</v>
      </c>
      <c r="E204" s="7">
        <f t="shared" si="179"/>
        <v>0</v>
      </c>
      <c r="F204" s="7">
        <f t="shared" si="180"/>
        <v>0</v>
      </c>
      <c r="G204" s="7">
        <f t="shared" si="181"/>
        <v>0</v>
      </c>
      <c r="H204" s="7">
        <f t="shared" si="182"/>
        <v>0</v>
      </c>
      <c r="I204" s="7">
        <f t="shared" si="183"/>
        <v>0</v>
      </c>
      <c r="J204" s="7">
        <f t="shared" si="184"/>
        <v>0</v>
      </c>
      <c r="K204" s="7">
        <f t="shared" si="185"/>
        <v>0</v>
      </c>
      <c r="L204" s="7">
        <f t="shared" si="186"/>
        <v>0</v>
      </c>
      <c r="M204" s="7">
        <f t="shared" si="187"/>
        <v>0</v>
      </c>
      <c r="N204" s="7"/>
      <c r="O204" s="111" t="s">
        <v>128</v>
      </c>
      <c r="P204" s="38" t="str">
        <f t="shared" si="173"/>
        <v>DWDM TR 10 Gbps Tunable All SFP+</v>
      </c>
      <c r="Q204" s="19">
        <v>0</v>
      </c>
      <c r="R204" s="19">
        <v>0</v>
      </c>
      <c r="S204" s="19"/>
      <c r="T204" s="19"/>
      <c r="U204" s="19"/>
      <c r="V204" s="19"/>
      <c r="W204" s="19"/>
      <c r="X204" s="19"/>
      <c r="Y204" s="19"/>
      <c r="Z204" s="19"/>
      <c r="AA204" s="19"/>
    </row>
    <row r="205" spans="2:27" ht="15.6">
      <c r="B205" s="48" t="str">
        <f t="shared" si="174"/>
        <v>DWDM TR 100 Gbps All On board</v>
      </c>
      <c r="C205" s="7">
        <f t="shared" si="177"/>
        <v>217473.6</v>
      </c>
      <c r="D205" s="7">
        <f t="shared" si="178"/>
        <v>165615.15000000002</v>
      </c>
      <c r="E205" s="7">
        <f t="shared" si="179"/>
        <v>0</v>
      </c>
      <c r="F205" s="7">
        <f t="shared" si="180"/>
        <v>0</v>
      </c>
      <c r="G205" s="7">
        <f t="shared" si="181"/>
        <v>0</v>
      </c>
      <c r="H205" s="7">
        <f t="shared" si="182"/>
        <v>0</v>
      </c>
      <c r="I205" s="7">
        <f t="shared" si="183"/>
        <v>0</v>
      </c>
      <c r="J205" s="7">
        <f t="shared" si="184"/>
        <v>0</v>
      </c>
      <c r="K205" s="7">
        <f t="shared" si="185"/>
        <v>0</v>
      </c>
      <c r="L205" s="7">
        <f t="shared" si="186"/>
        <v>0</v>
      </c>
      <c r="M205" s="7">
        <f t="shared" si="187"/>
        <v>0</v>
      </c>
      <c r="N205" s="7"/>
      <c r="O205" s="111" t="s">
        <v>128</v>
      </c>
      <c r="P205" s="38" t="str">
        <f t="shared" si="173"/>
        <v>DWDM TR 100 Gbps All On board</v>
      </c>
      <c r="Q205" s="19">
        <v>0.8</v>
      </c>
      <c r="R205" s="19">
        <v>0.75</v>
      </c>
      <c r="S205" s="19"/>
      <c r="T205" s="19"/>
      <c r="U205" s="19"/>
      <c r="V205" s="19"/>
      <c r="W205" s="19"/>
      <c r="X205" s="19"/>
      <c r="Y205" s="19"/>
      <c r="Z205" s="19"/>
      <c r="AA205" s="19"/>
    </row>
    <row r="206" spans="2:27" ht="15.6">
      <c r="B206" s="48" t="str">
        <f t="shared" si="174"/>
        <v>DWDM TR 100 Gbps All Direct detect</v>
      </c>
      <c r="C206" s="7">
        <f t="shared" si="177"/>
        <v>0</v>
      </c>
      <c r="D206" s="7">
        <f t="shared" si="178"/>
        <v>0</v>
      </c>
      <c r="E206" s="7">
        <f t="shared" si="179"/>
        <v>0</v>
      </c>
      <c r="F206" s="7">
        <f t="shared" si="180"/>
        <v>0</v>
      </c>
      <c r="G206" s="7">
        <f t="shared" si="181"/>
        <v>0</v>
      </c>
      <c r="H206" s="7">
        <f t="shared" si="182"/>
        <v>0</v>
      </c>
      <c r="I206" s="7">
        <f t="shared" si="183"/>
        <v>0</v>
      </c>
      <c r="J206" s="7">
        <f t="shared" si="184"/>
        <v>0</v>
      </c>
      <c r="K206" s="7">
        <f t="shared" si="185"/>
        <v>0</v>
      </c>
      <c r="L206" s="7">
        <f t="shared" si="186"/>
        <v>0</v>
      </c>
      <c r="M206" s="7">
        <f t="shared" si="187"/>
        <v>0</v>
      </c>
      <c r="N206" s="7"/>
      <c r="O206" s="111" t="s">
        <v>128</v>
      </c>
      <c r="P206" s="38" t="str">
        <f t="shared" si="173"/>
        <v>DWDM TR 100 Gbps All Direct detect</v>
      </c>
      <c r="Q206" s="19">
        <v>0</v>
      </c>
      <c r="R206" s="19">
        <v>0</v>
      </c>
      <c r="S206" s="19"/>
      <c r="T206" s="19"/>
      <c r="U206" s="19"/>
      <c r="V206" s="19"/>
      <c r="W206" s="19"/>
      <c r="X206" s="19"/>
      <c r="Y206" s="19"/>
      <c r="Z206" s="19"/>
      <c r="AA206" s="19"/>
    </row>
    <row r="207" spans="2:27" ht="15.6">
      <c r="B207" s="48" t="str">
        <f t="shared" si="174"/>
        <v>DWDM TR 100 Gbps All CFP-DCO</v>
      </c>
      <c r="C207" s="7">
        <f t="shared" si="177"/>
        <v>0</v>
      </c>
      <c r="D207" s="7">
        <f t="shared" si="178"/>
        <v>0</v>
      </c>
      <c r="E207" s="7">
        <f t="shared" si="179"/>
        <v>0</v>
      </c>
      <c r="F207" s="7">
        <f t="shared" si="180"/>
        <v>0</v>
      </c>
      <c r="G207" s="7">
        <f t="shared" si="181"/>
        <v>0</v>
      </c>
      <c r="H207" s="7">
        <f t="shared" si="182"/>
        <v>0</v>
      </c>
      <c r="I207" s="7">
        <f t="shared" si="183"/>
        <v>0</v>
      </c>
      <c r="J207" s="7">
        <f t="shared" si="184"/>
        <v>0</v>
      </c>
      <c r="K207" s="7">
        <f t="shared" si="185"/>
        <v>0</v>
      </c>
      <c r="L207" s="7">
        <f t="shared" si="186"/>
        <v>0</v>
      </c>
      <c r="M207" s="7">
        <f t="shared" si="187"/>
        <v>0</v>
      </c>
      <c r="N207" s="7"/>
      <c r="O207" s="111" t="s">
        <v>128</v>
      </c>
      <c r="P207" s="38" t="str">
        <f t="shared" si="173"/>
        <v>DWDM TR 100 Gbps All CFP-DCO</v>
      </c>
      <c r="Q207" s="19">
        <v>0</v>
      </c>
      <c r="R207" s="19">
        <v>0</v>
      </c>
      <c r="S207" s="19"/>
      <c r="T207" s="19"/>
      <c r="U207" s="19"/>
      <c r="V207" s="19"/>
      <c r="W207" s="19"/>
      <c r="X207" s="19"/>
      <c r="Y207" s="19"/>
      <c r="Z207" s="19"/>
      <c r="AA207" s="19"/>
    </row>
    <row r="208" spans="2:27" ht="15.6">
      <c r="B208" s="48" t="str">
        <f t="shared" si="174"/>
        <v>DWDM TR 100 Gbps 80km QSFP28</v>
      </c>
      <c r="C208" s="7">
        <f t="shared" si="177"/>
        <v>0</v>
      </c>
      <c r="D208" s="7">
        <f t="shared" si="178"/>
        <v>0</v>
      </c>
      <c r="E208" s="7">
        <f t="shared" si="179"/>
        <v>0</v>
      </c>
      <c r="F208" s="7">
        <f t="shared" si="180"/>
        <v>0</v>
      </c>
      <c r="G208" s="7">
        <f t="shared" si="181"/>
        <v>0</v>
      </c>
      <c r="H208" s="7">
        <f t="shared" si="182"/>
        <v>0</v>
      </c>
      <c r="I208" s="7">
        <f t="shared" si="183"/>
        <v>0</v>
      </c>
      <c r="J208" s="7">
        <f t="shared" si="184"/>
        <v>0</v>
      </c>
      <c r="K208" s="7">
        <f t="shared" si="185"/>
        <v>0</v>
      </c>
      <c r="L208" s="7">
        <f t="shared" si="186"/>
        <v>0</v>
      </c>
      <c r="M208" s="7">
        <f t="shared" si="187"/>
        <v>0</v>
      </c>
      <c r="N208" s="7"/>
      <c r="O208" s="111" t="s">
        <v>128</v>
      </c>
      <c r="P208" s="38" t="str">
        <f t="shared" si="173"/>
        <v>DWDM TR 100 Gbps 80km QSFP28</v>
      </c>
      <c r="Q208" s="19">
        <v>0</v>
      </c>
      <c r="R208" s="19">
        <v>0</v>
      </c>
      <c r="S208" s="19"/>
      <c r="T208" s="19"/>
      <c r="U208" s="19"/>
      <c r="V208" s="19"/>
      <c r="W208" s="19"/>
      <c r="X208" s="19"/>
      <c r="Y208" s="19"/>
      <c r="Z208" s="19"/>
      <c r="AA208" s="19"/>
    </row>
    <row r="209" spans="2:27" ht="15.6">
      <c r="B209" s="48" t="str">
        <f t="shared" si="174"/>
        <v>DWDM TR 100 Gbps All CFP2-ACO</v>
      </c>
      <c r="C209" s="7">
        <f t="shared" si="177"/>
        <v>0</v>
      </c>
      <c r="D209" s="7">
        <f t="shared" si="178"/>
        <v>0</v>
      </c>
      <c r="E209" s="7">
        <f t="shared" si="179"/>
        <v>0</v>
      </c>
      <c r="F209" s="7">
        <f t="shared" si="180"/>
        <v>0</v>
      </c>
      <c r="G209" s="7">
        <f t="shared" si="181"/>
        <v>0</v>
      </c>
      <c r="H209" s="7">
        <f t="shared" si="182"/>
        <v>0</v>
      </c>
      <c r="I209" s="7">
        <f t="shared" si="183"/>
        <v>0</v>
      </c>
      <c r="J209" s="7">
        <f t="shared" si="184"/>
        <v>0</v>
      </c>
      <c r="K209" s="7">
        <f t="shared" si="185"/>
        <v>0</v>
      </c>
      <c r="L209" s="7">
        <f t="shared" si="186"/>
        <v>0</v>
      </c>
      <c r="M209" s="7">
        <f t="shared" si="187"/>
        <v>0</v>
      </c>
      <c r="N209" s="7"/>
      <c r="O209" s="111" t="s">
        <v>128</v>
      </c>
      <c r="P209" s="38" t="str">
        <f t="shared" si="173"/>
        <v>DWDM TR 100 Gbps All CFP2-ACO</v>
      </c>
      <c r="Q209" s="19">
        <v>0</v>
      </c>
      <c r="R209" s="19">
        <v>0</v>
      </c>
      <c r="S209" s="19"/>
      <c r="T209" s="19"/>
      <c r="U209" s="19"/>
      <c r="V209" s="19"/>
      <c r="W209" s="19"/>
      <c r="X209" s="19"/>
      <c r="Y209" s="19"/>
      <c r="Z209" s="19"/>
      <c r="AA209" s="19"/>
    </row>
    <row r="210" spans="2:27" ht="15.6">
      <c r="B210" s="48" t="str">
        <f t="shared" si="174"/>
        <v>DWDM TR 200 Gbps All On board</v>
      </c>
      <c r="C210" s="7">
        <f t="shared" si="177"/>
        <v>58441.600000000006</v>
      </c>
      <c r="D210" s="7">
        <f t="shared" si="178"/>
        <v>71377.649999999994</v>
      </c>
      <c r="E210" s="7">
        <f t="shared" si="179"/>
        <v>0</v>
      </c>
      <c r="F210" s="7">
        <f t="shared" si="180"/>
        <v>0</v>
      </c>
      <c r="G210" s="7">
        <f t="shared" si="181"/>
        <v>0</v>
      </c>
      <c r="H210" s="7">
        <f t="shared" si="182"/>
        <v>0</v>
      </c>
      <c r="I210" s="7">
        <f t="shared" si="183"/>
        <v>0</v>
      </c>
      <c r="J210" s="7">
        <f t="shared" si="184"/>
        <v>0</v>
      </c>
      <c r="K210" s="7">
        <f t="shared" si="185"/>
        <v>0</v>
      </c>
      <c r="L210" s="7">
        <f t="shared" si="186"/>
        <v>0</v>
      </c>
      <c r="M210" s="7">
        <f t="shared" si="187"/>
        <v>0</v>
      </c>
      <c r="N210" s="7"/>
      <c r="O210" s="111" t="s">
        <v>128</v>
      </c>
      <c r="P210" s="38" t="str">
        <f t="shared" si="173"/>
        <v>DWDM TR 200 Gbps All On board</v>
      </c>
      <c r="Q210" s="19">
        <v>0.8</v>
      </c>
      <c r="R210" s="19">
        <v>0.75</v>
      </c>
      <c r="S210" s="19"/>
      <c r="T210" s="19"/>
      <c r="U210" s="19"/>
      <c r="V210" s="19"/>
      <c r="W210" s="19"/>
      <c r="X210" s="19"/>
      <c r="Y210" s="19"/>
      <c r="Z210" s="19"/>
      <c r="AA210" s="19"/>
    </row>
    <row r="211" spans="2:27" ht="15.6">
      <c r="B211" s="48" t="str">
        <f t="shared" si="174"/>
        <v>DWDM TR 200 Gbps All CFP2-DCO</v>
      </c>
      <c r="C211" s="7">
        <f t="shared" si="177"/>
        <v>0</v>
      </c>
      <c r="D211" s="7">
        <f t="shared" si="178"/>
        <v>0</v>
      </c>
      <c r="E211" s="7">
        <f t="shared" si="179"/>
        <v>0</v>
      </c>
      <c r="F211" s="7">
        <f t="shared" si="180"/>
        <v>0</v>
      </c>
      <c r="G211" s="7">
        <f t="shared" si="181"/>
        <v>0</v>
      </c>
      <c r="H211" s="7">
        <f t="shared" si="182"/>
        <v>0</v>
      </c>
      <c r="I211" s="7">
        <f t="shared" si="183"/>
        <v>0</v>
      </c>
      <c r="J211" s="7">
        <f t="shared" si="184"/>
        <v>0</v>
      </c>
      <c r="K211" s="7">
        <f t="shared" si="185"/>
        <v>0</v>
      </c>
      <c r="L211" s="7">
        <f t="shared" si="186"/>
        <v>0</v>
      </c>
      <c r="M211" s="7">
        <f t="shared" si="187"/>
        <v>0</v>
      </c>
      <c r="N211" s="7"/>
      <c r="O211" s="111" t="s">
        <v>128</v>
      </c>
      <c r="P211" s="38" t="str">
        <f t="shared" si="173"/>
        <v>DWDM TR 200 Gbps All CFP2-DCO</v>
      </c>
      <c r="Q211" s="19">
        <v>0</v>
      </c>
      <c r="R211" s="19">
        <v>0</v>
      </c>
      <c r="S211" s="19"/>
      <c r="T211" s="19"/>
      <c r="U211" s="19"/>
      <c r="V211" s="19"/>
      <c r="W211" s="19"/>
      <c r="X211" s="19"/>
      <c r="Y211" s="19"/>
      <c r="Z211" s="19"/>
      <c r="AA211" s="19"/>
    </row>
    <row r="212" spans="2:27" ht="15.6">
      <c r="B212" s="48" t="str">
        <f t="shared" si="174"/>
        <v>DWDM TR 200 Gbps All CFP2-ACO</v>
      </c>
      <c r="C212" s="7">
        <f t="shared" si="177"/>
        <v>0</v>
      </c>
      <c r="D212" s="7">
        <f t="shared" si="178"/>
        <v>0</v>
      </c>
      <c r="E212" s="7">
        <f t="shared" si="179"/>
        <v>0</v>
      </c>
      <c r="F212" s="7">
        <f t="shared" si="180"/>
        <v>0</v>
      </c>
      <c r="G212" s="7">
        <f t="shared" si="181"/>
        <v>0</v>
      </c>
      <c r="H212" s="7">
        <f t="shared" si="182"/>
        <v>0</v>
      </c>
      <c r="I212" s="7">
        <f t="shared" si="183"/>
        <v>0</v>
      </c>
      <c r="J212" s="7">
        <f t="shared" si="184"/>
        <v>0</v>
      </c>
      <c r="K212" s="7">
        <f t="shared" si="185"/>
        <v>0</v>
      </c>
      <c r="L212" s="7">
        <f t="shared" si="186"/>
        <v>0</v>
      </c>
      <c r="M212" s="7">
        <f t="shared" si="187"/>
        <v>0</v>
      </c>
      <c r="N212" s="7"/>
      <c r="O212" s="111" t="s">
        <v>128</v>
      </c>
      <c r="P212" s="38" t="str">
        <f t="shared" si="173"/>
        <v>DWDM TR 200 Gbps All CFP2-ACO</v>
      </c>
      <c r="Q212" s="19">
        <v>0</v>
      </c>
      <c r="R212" s="19">
        <v>0</v>
      </c>
      <c r="S212" s="19"/>
      <c r="T212" s="19"/>
      <c r="U212" s="19"/>
      <c r="V212" s="19"/>
      <c r="W212" s="19"/>
      <c r="X212" s="19"/>
      <c r="Y212" s="19"/>
      <c r="Z212" s="19"/>
      <c r="AA212" s="19"/>
    </row>
    <row r="213" spans="2:27" ht="15.6">
      <c r="B213" s="48" t="str">
        <f t="shared" si="174"/>
        <v>DWDM TR 400 Gbps On board</v>
      </c>
      <c r="C213" s="7">
        <f t="shared" si="177"/>
        <v>12250</v>
      </c>
      <c r="D213" s="7">
        <f t="shared" si="178"/>
        <v>25155</v>
      </c>
      <c r="E213" s="7">
        <f t="shared" si="179"/>
        <v>0</v>
      </c>
      <c r="F213" s="7">
        <f t="shared" si="180"/>
        <v>0</v>
      </c>
      <c r="G213" s="7">
        <f t="shared" si="181"/>
        <v>0</v>
      </c>
      <c r="H213" s="7">
        <f t="shared" si="182"/>
        <v>0</v>
      </c>
      <c r="I213" s="7">
        <f t="shared" si="183"/>
        <v>0</v>
      </c>
      <c r="J213" s="7">
        <f t="shared" si="184"/>
        <v>0</v>
      </c>
      <c r="K213" s="7">
        <f t="shared" si="185"/>
        <v>0</v>
      </c>
      <c r="L213" s="7">
        <f t="shared" si="186"/>
        <v>0</v>
      </c>
      <c r="M213" s="7">
        <f t="shared" si="187"/>
        <v>0</v>
      </c>
      <c r="N213" s="7"/>
      <c r="O213" s="111" t="s">
        <v>128</v>
      </c>
      <c r="P213" s="38" t="str">
        <f t="shared" si="173"/>
        <v>DWDM TR 400 Gbps On board</v>
      </c>
      <c r="Q213" s="19">
        <v>0.7</v>
      </c>
      <c r="R213" s="19">
        <v>0.65</v>
      </c>
      <c r="S213" s="19"/>
      <c r="T213" s="19"/>
      <c r="U213" s="19"/>
      <c r="V213" s="19"/>
      <c r="W213" s="19"/>
      <c r="X213" s="19"/>
      <c r="Y213" s="19"/>
      <c r="Z213" s="19"/>
      <c r="AA213" s="19"/>
    </row>
    <row r="214" spans="2:27" ht="15.6">
      <c r="B214" s="48" t="str">
        <f t="shared" si="174"/>
        <v>DWDM TR 400 Gbps 120 km 400ZR</v>
      </c>
      <c r="C214" s="7">
        <f t="shared" si="177"/>
        <v>0</v>
      </c>
      <c r="D214" s="7">
        <f t="shared" si="178"/>
        <v>0</v>
      </c>
      <c r="E214" s="7">
        <f t="shared" si="179"/>
        <v>0</v>
      </c>
      <c r="F214" s="7">
        <f t="shared" si="180"/>
        <v>0</v>
      </c>
      <c r="G214" s="7">
        <f t="shared" si="181"/>
        <v>0</v>
      </c>
      <c r="H214" s="7">
        <f t="shared" si="182"/>
        <v>0</v>
      </c>
      <c r="I214" s="7">
        <f t="shared" si="183"/>
        <v>0</v>
      </c>
      <c r="J214" s="7">
        <f t="shared" si="184"/>
        <v>0</v>
      </c>
      <c r="K214" s="7">
        <f t="shared" si="185"/>
        <v>0</v>
      </c>
      <c r="L214" s="7">
        <f t="shared" si="186"/>
        <v>0</v>
      </c>
      <c r="M214" s="7">
        <f t="shared" si="187"/>
        <v>0</v>
      </c>
      <c r="N214" s="7"/>
      <c r="O214" s="111" t="s">
        <v>128</v>
      </c>
      <c r="P214" s="38" t="str">
        <f t="shared" si="173"/>
        <v>DWDM TR 400 Gbps 120 km 400ZR</v>
      </c>
      <c r="Q214" s="19">
        <v>0</v>
      </c>
      <c r="R214" s="19">
        <v>0</v>
      </c>
      <c r="S214" s="19"/>
      <c r="T214" s="19"/>
      <c r="U214" s="19"/>
      <c r="V214" s="19"/>
      <c r="W214" s="19"/>
      <c r="X214" s="19"/>
      <c r="Y214" s="19"/>
      <c r="Z214" s="19"/>
      <c r="AA214" s="19"/>
    </row>
    <row r="215" spans="2:27" ht="15.6">
      <c r="B215" s="48" t="str">
        <f t="shared" si="174"/>
        <v>DWDM TR 400 Gbps &gt;120 km 400ZR+   OSPF/QSFP-DD</v>
      </c>
      <c r="C215" s="7">
        <f t="shared" si="177"/>
        <v>0</v>
      </c>
      <c r="D215" s="7">
        <f t="shared" si="178"/>
        <v>0</v>
      </c>
      <c r="E215" s="7">
        <f t="shared" si="179"/>
        <v>0</v>
      </c>
      <c r="F215" s="7">
        <f t="shared" si="180"/>
        <v>0</v>
      </c>
      <c r="G215" s="7">
        <f t="shared" si="181"/>
        <v>0</v>
      </c>
      <c r="H215" s="7">
        <f t="shared" si="182"/>
        <v>0</v>
      </c>
      <c r="I215" s="7">
        <f t="shared" si="183"/>
        <v>0</v>
      </c>
      <c r="J215" s="7">
        <f t="shared" si="184"/>
        <v>0</v>
      </c>
      <c r="K215" s="7">
        <f t="shared" si="185"/>
        <v>0</v>
      </c>
      <c r="L215" s="7">
        <f t="shared" si="186"/>
        <v>0</v>
      </c>
      <c r="M215" s="7">
        <f t="shared" si="187"/>
        <v>0</v>
      </c>
      <c r="N215" s="7"/>
      <c r="O215" s="111" t="s">
        <v>128</v>
      </c>
      <c r="P215" s="38" t="str">
        <f t="shared" si="173"/>
        <v>DWDM TR 400 Gbps &gt;120 km 400ZR+   OSPF/QSFP-DD</v>
      </c>
      <c r="Q215" s="19">
        <v>0</v>
      </c>
      <c r="R215" s="19">
        <v>0</v>
      </c>
      <c r="S215" s="19"/>
      <c r="T215" s="19"/>
      <c r="U215" s="19"/>
      <c r="V215" s="19"/>
      <c r="W215" s="19"/>
      <c r="X215" s="19"/>
      <c r="Y215" s="19"/>
      <c r="Z215" s="19"/>
      <c r="AA215" s="19"/>
    </row>
    <row r="216" spans="2:27" ht="15.6">
      <c r="B216" s="48" t="str">
        <f t="shared" si="174"/>
        <v>DWDM TR 400 Gbps &gt;120 km 400ZR+ CFP2</v>
      </c>
      <c r="C216" s="7">
        <f t="shared" si="177"/>
        <v>0</v>
      </c>
      <c r="D216" s="7">
        <f t="shared" si="178"/>
        <v>0</v>
      </c>
      <c r="E216" s="7">
        <f t="shared" si="179"/>
        <v>0</v>
      </c>
      <c r="F216" s="7">
        <f t="shared" si="180"/>
        <v>0</v>
      </c>
      <c r="G216" s="7">
        <f t="shared" si="181"/>
        <v>0</v>
      </c>
      <c r="H216" s="7">
        <f t="shared" si="182"/>
        <v>0</v>
      </c>
      <c r="I216" s="7">
        <f t="shared" si="183"/>
        <v>0</v>
      </c>
      <c r="J216" s="7">
        <f t="shared" si="184"/>
        <v>0</v>
      </c>
      <c r="K216" s="7">
        <f t="shared" si="185"/>
        <v>0</v>
      </c>
      <c r="L216" s="7">
        <f t="shared" si="186"/>
        <v>0</v>
      </c>
      <c r="M216" s="7">
        <f t="shared" si="187"/>
        <v>0</v>
      </c>
      <c r="N216" s="7"/>
      <c r="O216" s="111" t="s">
        <v>128</v>
      </c>
      <c r="P216" s="38" t="str">
        <f t="shared" si="173"/>
        <v>DWDM TR 400 Gbps &gt;120 km 400ZR+ CFP2</v>
      </c>
      <c r="Q216" s="19">
        <v>0</v>
      </c>
      <c r="R216" s="19">
        <v>0</v>
      </c>
      <c r="S216" s="19"/>
      <c r="T216" s="19"/>
      <c r="U216" s="19"/>
      <c r="V216" s="19"/>
      <c r="W216" s="19"/>
      <c r="X216" s="19"/>
      <c r="Y216" s="19"/>
      <c r="Z216" s="19"/>
      <c r="AA216" s="19"/>
    </row>
    <row r="217" spans="2:27" ht="15.6">
      <c r="B217" s="48" t="str">
        <f t="shared" ref="B217:B221" si="188">B29</f>
        <v>DWDM TR 600G On board</v>
      </c>
      <c r="C217" s="7">
        <f t="shared" si="177"/>
        <v>0</v>
      </c>
      <c r="D217" s="7">
        <f t="shared" si="178"/>
        <v>0</v>
      </c>
      <c r="E217" s="7">
        <f t="shared" si="179"/>
        <v>0</v>
      </c>
      <c r="F217" s="7">
        <f t="shared" si="180"/>
        <v>0</v>
      </c>
      <c r="G217" s="7">
        <f t="shared" si="181"/>
        <v>0</v>
      </c>
      <c r="H217" s="7">
        <f t="shared" si="182"/>
        <v>0</v>
      </c>
      <c r="I217" s="7">
        <f t="shared" si="183"/>
        <v>0</v>
      </c>
      <c r="J217" s="7">
        <f t="shared" si="184"/>
        <v>0</v>
      </c>
      <c r="K217" s="7">
        <f t="shared" si="185"/>
        <v>0</v>
      </c>
      <c r="L217" s="7">
        <f t="shared" si="186"/>
        <v>0</v>
      </c>
      <c r="M217" s="7">
        <f t="shared" si="187"/>
        <v>0</v>
      </c>
      <c r="N217" s="7"/>
      <c r="O217" s="111" t="s">
        <v>128</v>
      </c>
      <c r="P217" s="38" t="str">
        <f t="shared" si="173"/>
        <v>DWDM TR 600G On board</v>
      </c>
      <c r="Q217" s="19">
        <v>0</v>
      </c>
      <c r="R217" s="19">
        <v>0</v>
      </c>
      <c r="S217" s="19"/>
      <c r="T217" s="19"/>
      <c r="U217" s="19"/>
      <c r="V217" s="19"/>
      <c r="W217" s="19"/>
      <c r="X217" s="19"/>
      <c r="Y217" s="19"/>
      <c r="Z217" s="19"/>
      <c r="AA217" s="19"/>
    </row>
    <row r="218" spans="2:27" ht="15.6">
      <c r="B218" s="48" t="str">
        <f t="shared" si="188"/>
        <v>DWDM TR 800G On board</v>
      </c>
      <c r="C218" s="7">
        <f t="shared" si="177"/>
        <v>0</v>
      </c>
      <c r="D218" s="7">
        <f t="shared" si="178"/>
        <v>0</v>
      </c>
      <c r="E218" s="7">
        <f t="shared" si="179"/>
        <v>0</v>
      </c>
      <c r="F218" s="7">
        <f t="shared" si="180"/>
        <v>0</v>
      </c>
      <c r="G218" s="7">
        <f t="shared" si="181"/>
        <v>0</v>
      </c>
      <c r="H218" s="7">
        <f t="shared" si="182"/>
        <v>0</v>
      </c>
      <c r="I218" s="7">
        <f t="shared" si="183"/>
        <v>0</v>
      </c>
      <c r="J218" s="7">
        <f t="shared" si="184"/>
        <v>0</v>
      </c>
      <c r="K218" s="7">
        <f t="shared" si="185"/>
        <v>0</v>
      </c>
      <c r="L218" s="7">
        <f t="shared" si="186"/>
        <v>0</v>
      </c>
      <c r="M218" s="7">
        <f t="shared" si="187"/>
        <v>0</v>
      </c>
      <c r="N218" s="7"/>
      <c r="O218" s="111" t="s">
        <v>128</v>
      </c>
      <c r="P218" s="38" t="str">
        <f t="shared" si="173"/>
        <v>DWDM TR 800G On board</v>
      </c>
      <c r="Q218" s="19">
        <v>0</v>
      </c>
      <c r="R218" s="19">
        <v>0</v>
      </c>
      <c r="S218" s="19"/>
      <c r="T218" s="19"/>
      <c r="U218" s="19"/>
      <c r="V218" s="19"/>
      <c r="W218" s="19"/>
      <c r="X218" s="19"/>
      <c r="Y218" s="19"/>
      <c r="Z218" s="19"/>
      <c r="AA218" s="19"/>
    </row>
    <row r="219" spans="2:27" ht="15.6">
      <c r="B219" s="48" t="str">
        <f t="shared" si="188"/>
        <v>DWDM TR 800 Gbps 120 km 800ZR/ZR+</v>
      </c>
      <c r="C219" s="7">
        <f t="shared" si="177"/>
        <v>0</v>
      </c>
      <c r="D219" s="7">
        <f t="shared" si="178"/>
        <v>0</v>
      </c>
      <c r="E219" s="7">
        <f t="shared" si="179"/>
        <v>0</v>
      </c>
      <c r="F219" s="7">
        <f t="shared" si="180"/>
        <v>0</v>
      </c>
      <c r="G219" s="7">
        <f t="shared" si="181"/>
        <v>0</v>
      </c>
      <c r="H219" s="7">
        <f t="shared" si="182"/>
        <v>0</v>
      </c>
      <c r="I219" s="7">
        <f t="shared" si="183"/>
        <v>0</v>
      </c>
      <c r="J219" s="7">
        <f t="shared" si="184"/>
        <v>0</v>
      </c>
      <c r="K219" s="7">
        <f t="shared" si="185"/>
        <v>0</v>
      </c>
      <c r="L219" s="7">
        <f t="shared" si="186"/>
        <v>0</v>
      </c>
      <c r="M219" s="7">
        <f t="shared" si="187"/>
        <v>0</v>
      </c>
      <c r="N219" s="7"/>
      <c r="O219" s="111" t="s">
        <v>128</v>
      </c>
      <c r="P219" s="38" t="str">
        <f t="shared" si="173"/>
        <v>DWDM TR 800 Gbps 120 km 800ZR/ZR+</v>
      </c>
      <c r="Q219" s="19">
        <v>0</v>
      </c>
      <c r="R219" s="19">
        <v>0</v>
      </c>
      <c r="S219" s="19"/>
      <c r="T219" s="19"/>
      <c r="U219" s="19"/>
      <c r="V219" s="19"/>
      <c r="W219" s="19"/>
      <c r="X219" s="19"/>
      <c r="Y219" s="19"/>
      <c r="Z219" s="19"/>
      <c r="AA219" s="19"/>
    </row>
    <row r="220" spans="2:27" ht="15.6">
      <c r="B220" s="48" t="str">
        <f t="shared" si="188"/>
        <v>DWDM TR 1.2T On-board</v>
      </c>
      <c r="C220" s="7">
        <f t="shared" si="177"/>
        <v>0</v>
      </c>
      <c r="D220" s="7">
        <f t="shared" si="178"/>
        <v>0</v>
      </c>
      <c r="E220" s="7">
        <f t="shared" si="179"/>
        <v>0</v>
      </c>
      <c r="F220" s="7">
        <f t="shared" si="180"/>
        <v>0</v>
      </c>
      <c r="G220" s="7">
        <f t="shared" si="181"/>
        <v>0</v>
      </c>
      <c r="H220" s="7">
        <f t="shared" si="182"/>
        <v>0</v>
      </c>
      <c r="I220" s="7">
        <f t="shared" si="183"/>
        <v>0</v>
      </c>
      <c r="J220" s="7">
        <f t="shared" si="184"/>
        <v>0</v>
      </c>
      <c r="K220" s="7">
        <f t="shared" si="185"/>
        <v>0</v>
      </c>
      <c r="L220" s="7">
        <f t="shared" si="186"/>
        <v>0</v>
      </c>
      <c r="M220" s="7">
        <f t="shared" si="187"/>
        <v>0</v>
      </c>
      <c r="N220" s="7"/>
      <c r="O220" s="111" t="s">
        <v>128</v>
      </c>
      <c r="P220" s="38" t="str">
        <f t="shared" si="173"/>
        <v>DWDM TR 1.2T On-board</v>
      </c>
      <c r="Q220" s="19">
        <v>0</v>
      </c>
      <c r="R220" s="19">
        <v>0</v>
      </c>
      <c r="S220" s="19"/>
      <c r="T220" s="19"/>
      <c r="U220" s="19"/>
      <c r="V220" s="19"/>
      <c r="W220" s="19"/>
      <c r="X220" s="19"/>
      <c r="Y220" s="19"/>
      <c r="Z220" s="19"/>
      <c r="AA220" s="19"/>
    </row>
    <row r="221" spans="2:27" ht="15.6">
      <c r="B221" s="48" t="str">
        <f t="shared" si="188"/>
        <v>DWDM TR 1.6T On-board</v>
      </c>
      <c r="C221" s="7">
        <f t="shared" si="177"/>
        <v>0</v>
      </c>
      <c r="D221" s="7">
        <f t="shared" si="178"/>
        <v>0</v>
      </c>
      <c r="E221" s="7">
        <f t="shared" si="179"/>
        <v>0</v>
      </c>
      <c r="F221" s="7">
        <f t="shared" si="180"/>
        <v>0</v>
      </c>
      <c r="G221" s="7">
        <f t="shared" si="181"/>
        <v>0</v>
      </c>
      <c r="H221" s="7">
        <f t="shared" si="182"/>
        <v>0</v>
      </c>
      <c r="I221" s="7">
        <f t="shared" si="183"/>
        <v>0</v>
      </c>
      <c r="J221" s="7">
        <f t="shared" si="184"/>
        <v>0</v>
      </c>
      <c r="K221" s="7">
        <f t="shared" si="185"/>
        <v>0</v>
      </c>
      <c r="L221" s="7">
        <f t="shared" si="186"/>
        <v>0</v>
      </c>
      <c r="M221" s="7">
        <f t="shared" si="187"/>
        <v>0</v>
      </c>
      <c r="N221" s="7"/>
      <c r="O221" s="111" t="s">
        <v>128</v>
      </c>
      <c r="P221" s="38" t="str">
        <f t="shared" si="173"/>
        <v>DWDM TR 1.6T On-board</v>
      </c>
      <c r="Q221" s="19">
        <v>0</v>
      </c>
      <c r="R221" s="19">
        <v>0</v>
      </c>
      <c r="S221" s="19"/>
      <c r="T221" s="19"/>
      <c r="U221" s="19"/>
      <c r="V221" s="19"/>
      <c r="W221" s="19"/>
      <c r="X221" s="19"/>
      <c r="Y221" s="19"/>
      <c r="Z221" s="19"/>
      <c r="AA221" s="19"/>
    </row>
    <row r="222" spans="2:27" ht="13.8">
      <c r="B222" s="58" t="str">
        <f t="shared" ref="B222" si="189">B34</f>
        <v>Total</v>
      </c>
      <c r="C222" s="351">
        <f>SUM(C195:C221)</f>
        <v>288165.2</v>
      </c>
      <c r="D222" s="351">
        <f t="shared" ref="D222" si="190">SUM(D195:D221)</f>
        <v>262147.80000000005</v>
      </c>
      <c r="E222" s="351">
        <f t="shared" ref="E222" si="191">SUM(E195:E221)</f>
        <v>0</v>
      </c>
      <c r="F222" s="351">
        <f t="shared" ref="F222" si="192">SUM(F195:F221)</f>
        <v>0</v>
      </c>
      <c r="G222" s="351">
        <f t="shared" ref="G222" si="193">SUM(G195:G221)</f>
        <v>0</v>
      </c>
      <c r="H222" s="351">
        <f t="shared" ref="H222" si="194">SUM(H195:H221)</f>
        <v>0</v>
      </c>
      <c r="I222" s="351">
        <f t="shared" ref="I222" si="195">SUM(I195:I221)</f>
        <v>0</v>
      </c>
      <c r="J222" s="351">
        <f t="shared" ref="J222" si="196">SUM(J195:J221)</f>
        <v>0</v>
      </c>
      <c r="K222" s="351">
        <f t="shared" ref="K222" si="197">SUM(K195:K221)</f>
        <v>0</v>
      </c>
      <c r="L222" s="351">
        <f t="shared" ref="L222" si="198">SUM(L195:L221)</f>
        <v>0</v>
      </c>
      <c r="M222" s="351">
        <f t="shared" ref="M222" si="199">SUM(M195:M221)</f>
        <v>0</v>
      </c>
      <c r="N222" s="126"/>
      <c r="O222" s="111"/>
      <c r="Q222" s="192"/>
      <c r="R222" s="192"/>
      <c r="S222" s="192"/>
      <c r="T222" s="192"/>
      <c r="U222" s="192"/>
      <c r="V222" s="192"/>
      <c r="W222" s="192"/>
      <c r="X222" s="192"/>
      <c r="Y222" s="192"/>
      <c r="Z222" s="192"/>
      <c r="AA222" s="192"/>
    </row>
    <row r="224" spans="2:27" ht="21">
      <c r="B224" s="3" t="str">
        <f>Summary!B37</f>
        <v>TFLN and other</v>
      </c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P224" s="3" t="str">
        <f t="shared" ref="P224:P252" si="200">B224</f>
        <v>TFLN and other</v>
      </c>
      <c r="Q224" s="1"/>
      <c r="R224" s="1"/>
      <c r="S224" s="1"/>
      <c r="T224" s="1"/>
      <c r="U224" s="1"/>
      <c r="V224" s="1"/>
      <c r="W224" s="1"/>
    </row>
    <row r="225" spans="2:27" ht="13.8">
      <c r="B225" s="56" t="str">
        <f t="shared" ref="B225:B247" si="201">B6</f>
        <v>Product category</v>
      </c>
      <c r="C225" s="6">
        <f t="shared" ref="C225:M225" si="202">C$6</f>
        <v>2018</v>
      </c>
      <c r="D225" s="6">
        <f t="shared" si="202"/>
        <v>2019</v>
      </c>
      <c r="E225" s="6">
        <f t="shared" si="202"/>
        <v>2020</v>
      </c>
      <c r="F225" s="6">
        <f t="shared" si="202"/>
        <v>2021</v>
      </c>
      <c r="G225" s="6">
        <f t="shared" si="202"/>
        <v>2022</v>
      </c>
      <c r="H225" s="6">
        <f t="shared" si="202"/>
        <v>2023</v>
      </c>
      <c r="I225" s="6">
        <f t="shared" si="202"/>
        <v>2024</v>
      </c>
      <c r="J225" s="6">
        <f t="shared" si="202"/>
        <v>2025</v>
      </c>
      <c r="K225" s="6">
        <f t="shared" si="202"/>
        <v>2026</v>
      </c>
      <c r="L225" s="6">
        <f t="shared" si="202"/>
        <v>2027</v>
      </c>
      <c r="M225" s="6">
        <f t="shared" si="202"/>
        <v>2028</v>
      </c>
      <c r="N225" s="1"/>
      <c r="P225" s="17" t="str">
        <f t="shared" si="200"/>
        <v>Product category</v>
      </c>
      <c r="Q225" s="6">
        <f t="shared" ref="Q225:AA225" si="203">C225</f>
        <v>2018</v>
      </c>
      <c r="R225" s="6">
        <f t="shared" si="203"/>
        <v>2019</v>
      </c>
      <c r="S225" s="6">
        <f t="shared" si="203"/>
        <v>2020</v>
      </c>
      <c r="T225" s="6">
        <f t="shared" si="203"/>
        <v>2021</v>
      </c>
      <c r="U225" s="6">
        <f t="shared" si="203"/>
        <v>2022</v>
      </c>
      <c r="V225" s="6">
        <f t="shared" si="203"/>
        <v>2023</v>
      </c>
      <c r="W225" s="6">
        <f t="shared" si="203"/>
        <v>2024</v>
      </c>
      <c r="X225" s="6">
        <f t="shared" si="203"/>
        <v>2025</v>
      </c>
      <c r="Y225" s="6">
        <f t="shared" si="203"/>
        <v>2026</v>
      </c>
      <c r="Z225" s="6">
        <f t="shared" si="203"/>
        <v>2027</v>
      </c>
      <c r="AA225" s="6">
        <f t="shared" si="203"/>
        <v>2028</v>
      </c>
    </row>
    <row r="226" spans="2:27" ht="15.6">
      <c r="B226" s="50" t="str">
        <f t="shared" si="201"/>
        <v>CWDM TR 1 Gbps  40 km All</v>
      </c>
      <c r="C226" s="7">
        <f t="shared" ref="C226:C252" si="204">IF(C7=0,0,C7*Q226)</f>
        <v>0</v>
      </c>
      <c r="D226" s="7">
        <f t="shared" ref="D226:D252" si="205">IF(D7=0,0,D7*R226)</f>
        <v>0</v>
      </c>
      <c r="E226" s="7">
        <f t="shared" ref="E226:E252" si="206">IF(E7=0,0,E7*S226)</f>
        <v>0</v>
      </c>
      <c r="F226" s="7">
        <f t="shared" ref="F226:F252" si="207">IF(F7=0,0,F7*T226)</f>
        <v>0</v>
      </c>
      <c r="G226" s="7">
        <f t="shared" ref="G226:G252" si="208">IF(G7=0,0,G7*U226)</f>
        <v>0</v>
      </c>
      <c r="H226" s="7">
        <f t="shared" ref="H226:H252" si="209">IF(H7=0,0,H7*V226)</f>
        <v>0</v>
      </c>
      <c r="I226" s="7">
        <f t="shared" ref="I226:I252" si="210">IF(I7=0,0,I7*W226)</f>
        <v>0</v>
      </c>
      <c r="J226" s="7">
        <f t="shared" ref="J226:J252" si="211">IF(J7=0,0,J7*X226)</f>
        <v>0</v>
      </c>
      <c r="K226" s="7">
        <f t="shared" ref="K226:K252" si="212">IF(K7=0,0,K7*Y226)</f>
        <v>0</v>
      </c>
      <c r="L226" s="7">
        <f t="shared" ref="L226:L252" si="213">IF(L7=0,0,L7*Z226)</f>
        <v>0</v>
      </c>
      <c r="M226" s="7">
        <f t="shared" ref="M226:M252" si="214">IF(M7=0,0,M7*AA226)</f>
        <v>0</v>
      </c>
      <c r="N226" s="7"/>
      <c r="O226" s="111" t="s">
        <v>129</v>
      </c>
      <c r="P226" s="37" t="str">
        <f t="shared" si="200"/>
        <v>CWDM TR 1 Gbps  40 km All</v>
      </c>
      <c r="Q226" s="18">
        <v>0</v>
      </c>
      <c r="R226" s="18">
        <v>0</v>
      </c>
      <c r="S226" s="18"/>
      <c r="T226" s="18"/>
      <c r="U226" s="18"/>
      <c r="V226" s="18"/>
      <c r="W226" s="18"/>
      <c r="X226" s="18"/>
      <c r="Y226" s="18"/>
      <c r="Z226" s="18"/>
      <c r="AA226" s="18"/>
    </row>
    <row r="227" spans="2:27" ht="15.6">
      <c r="B227" s="48" t="str">
        <f t="shared" si="201"/>
        <v>CWDM TR 1 Gbps  80 km All</v>
      </c>
      <c r="C227" s="7">
        <f t="shared" si="204"/>
        <v>0</v>
      </c>
      <c r="D227" s="7">
        <f t="shared" si="205"/>
        <v>0</v>
      </c>
      <c r="E227" s="7">
        <f t="shared" si="206"/>
        <v>0</v>
      </c>
      <c r="F227" s="7">
        <f t="shared" si="207"/>
        <v>0</v>
      </c>
      <c r="G227" s="7">
        <f t="shared" si="208"/>
        <v>0</v>
      </c>
      <c r="H227" s="7">
        <f t="shared" si="209"/>
        <v>0</v>
      </c>
      <c r="I227" s="7">
        <f t="shared" si="210"/>
        <v>0</v>
      </c>
      <c r="J227" s="7">
        <f t="shared" si="211"/>
        <v>0</v>
      </c>
      <c r="K227" s="7">
        <f t="shared" si="212"/>
        <v>0</v>
      </c>
      <c r="L227" s="7">
        <f t="shared" si="213"/>
        <v>0</v>
      </c>
      <c r="M227" s="7">
        <f t="shared" si="214"/>
        <v>0</v>
      </c>
      <c r="N227" s="7"/>
      <c r="O227" s="111" t="s">
        <v>129</v>
      </c>
      <c r="P227" s="38" t="str">
        <f t="shared" si="200"/>
        <v>CWDM TR 1 Gbps  80 km All</v>
      </c>
      <c r="Q227" s="19">
        <v>0</v>
      </c>
      <c r="R227" s="19">
        <v>0</v>
      </c>
      <c r="S227" s="19"/>
      <c r="T227" s="19"/>
      <c r="U227" s="19"/>
      <c r="V227" s="19"/>
      <c r="W227" s="19"/>
      <c r="X227" s="19"/>
      <c r="Y227" s="19"/>
      <c r="Z227" s="19"/>
      <c r="AA227" s="19"/>
    </row>
    <row r="228" spans="2:27" ht="15.6">
      <c r="B228" s="48" t="str">
        <f t="shared" si="201"/>
        <v>CWDM TR 2.5 Gbps 40 km All</v>
      </c>
      <c r="C228" s="7">
        <f t="shared" si="204"/>
        <v>0</v>
      </c>
      <c r="D228" s="7">
        <f t="shared" si="205"/>
        <v>0</v>
      </c>
      <c r="E228" s="7">
        <f t="shared" si="206"/>
        <v>0</v>
      </c>
      <c r="F228" s="7">
        <f t="shared" si="207"/>
        <v>0</v>
      </c>
      <c r="G228" s="7">
        <f t="shared" si="208"/>
        <v>0</v>
      </c>
      <c r="H228" s="7">
        <f t="shared" si="209"/>
        <v>0</v>
      </c>
      <c r="I228" s="7">
        <f t="shared" si="210"/>
        <v>0</v>
      </c>
      <c r="J228" s="7">
        <f t="shared" si="211"/>
        <v>0</v>
      </c>
      <c r="K228" s="7">
        <f t="shared" si="212"/>
        <v>0</v>
      </c>
      <c r="L228" s="7">
        <f t="shared" si="213"/>
        <v>0</v>
      </c>
      <c r="M228" s="7">
        <f t="shared" si="214"/>
        <v>0</v>
      </c>
      <c r="N228" s="7"/>
      <c r="O228" s="111" t="s">
        <v>129</v>
      </c>
      <c r="P228" s="38" t="str">
        <f t="shared" si="200"/>
        <v>CWDM TR 2.5 Gbps 40 km All</v>
      </c>
      <c r="Q228" s="19">
        <v>0</v>
      </c>
      <c r="R228" s="19">
        <v>0</v>
      </c>
      <c r="S228" s="19"/>
      <c r="T228" s="19"/>
      <c r="U228" s="19"/>
      <c r="V228" s="19"/>
      <c r="W228" s="19"/>
      <c r="X228" s="19"/>
      <c r="Y228" s="19"/>
      <c r="Z228" s="19"/>
      <c r="AA228" s="19"/>
    </row>
    <row r="229" spans="2:27" ht="15.6">
      <c r="B229" s="48" t="str">
        <f t="shared" si="201"/>
        <v>CWDM TR 2.5 Gbps 80 km All</v>
      </c>
      <c r="C229" s="7">
        <f t="shared" si="204"/>
        <v>0</v>
      </c>
      <c r="D229" s="7">
        <f t="shared" si="205"/>
        <v>0</v>
      </c>
      <c r="E229" s="7">
        <f t="shared" si="206"/>
        <v>0</v>
      </c>
      <c r="F229" s="7">
        <f t="shared" si="207"/>
        <v>0</v>
      </c>
      <c r="G229" s="7">
        <f t="shared" si="208"/>
        <v>0</v>
      </c>
      <c r="H229" s="7">
        <f t="shared" si="209"/>
        <v>0</v>
      </c>
      <c r="I229" s="7">
        <f t="shared" si="210"/>
        <v>0</v>
      </c>
      <c r="J229" s="7">
        <f t="shared" si="211"/>
        <v>0</v>
      </c>
      <c r="K229" s="7">
        <f t="shared" si="212"/>
        <v>0</v>
      </c>
      <c r="L229" s="7">
        <f t="shared" si="213"/>
        <v>0</v>
      </c>
      <c r="M229" s="7">
        <f t="shared" si="214"/>
        <v>0</v>
      </c>
      <c r="N229" s="7"/>
      <c r="O229" s="111" t="s">
        <v>129</v>
      </c>
      <c r="P229" s="38" t="str">
        <f t="shared" si="200"/>
        <v>CWDM TR 2.5 Gbps 80 km All</v>
      </c>
      <c r="Q229" s="19">
        <v>0</v>
      </c>
      <c r="R229" s="19">
        <v>0</v>
      </c>
      <c r="S229" s="19"/>
      <c r="T229" s="19"/>
      <c r="U229" s="19"/>
      <c r="V229" s="19"/>
      <c r="W229" s="19"/>
      <c r="X229" s="19"/>
      <c r="Y229" s="19"/>
      <c r="Z229" s="19"/>
      <c r="AA229" s="19"/>
    </row>
    <row r="230" spans="2:27" ht="15.6">
      <c r="B230" s="48" t="str">
        <f t="shared" si="201"/>
        <v>CWDM TR 10 Gbps All All</v>
      </c>
      <c r="C230" s="7">
        <f t="shared" si="204"/>
        <v>0</v>
      </c>
      <c r="D230" s="7">
        <f t="shared" si="205"/>
        <v>0</v>
      </c>
      <c r="E230" s="7">
        <f t="shared" si="206"/>
        <v>0</v>
      </c>
      <c r="F230" s="7">
        <f t="shared" si="207"/>
        <v>0</v>
      </c>
      <c r="G230" s="7">
        <f t="shared" si="208"/>
        <v>0</v>
      </c>
      <c r="H230" s="7">
        <f t="shared" si="209"/>
        <v>0</v>
      </c>
      <c r="I230" s="7">
        <f t="shared" si="210"/>
        <v>0</v>
      </c>
      <c r="J230" s="7">
        <f t="shared" si="211"/>
        <v>0</v>
      </c>
      <c r="K230" s="7">
        <f t="shared" si="212"/>
        <v>0</v>
      </c>
      <c r="L230" s="7">
        <f t="shared" si="213"/>
        <v>0</v>
      </c>
      <c r="M230" s="7">
        <f t="shared" si="214"/>
        <v>0</v>
      </c>
      <c r="N230" s="7"/>
      <c r="O230" s="111" t="s">
        <v>129</v>
      </c>
      <c r="P230" s="38" t="str">
        <f t="shared" si="200"/>
        <v>CWDM TR 10 Gbps All All</v>
      </c>
      <c r="Q230" s="19">
        <v>0</v>
      </c>
      <c r="R230" s="19">
        <v>0</v>
      </c>
      <c r="S230" s="19"/>
      <c r="T230" s="19"/>
      <c r="U230" s="19"/>
      <c r="V230" s="19"/>
      <c r="W230" s="19"/>
      <c r="X230" s="19"/>
      <c r="Y230" s="19"/>
      <c r="Z230" s="19"/>
      <c r="AA230" s="19"/>
    </row>
    <row r="231" spans="2:27" ht="15.6">
      <c r="B231" s="48" t="str">
        <f t="shared" si="201"/>
        <v>DWDM TR 2.5 Gbps All All</v>
      </c>
      <c r="C231" s="7">
        <f t="shared" si="204"/>
        <v>0</v>
      </c>
      <c r="D231" s="7">
        <f t="shared" si="205"/>
        <v>0</v>
      </c>
      <c r="E231" s="7">
        <f t="shared" si="206"/>
        <v>0</v>
      </c>
      <c r="F231" s="7">
        <f t="shared" si="207"/>
        <v>0</v>
      </c>
      <c r="G231" s="7">
        <f t="shared" si="208"/>
        <v>0</v>
      </c>
      <c r="H231" s="7">
        <f t="shared" si="209"/>
        <v>0</v>
      </c>
      <c r="I231" s="7">
        <f t="shared" si="210"/>
        <v>0</v>
      </c>
      <c r="J231" s="7">
        <f t="shared" si="211"/>
        <v>0</v>
      </c>
      <c r="K231" s="7">
        <f t="shared" si="212"/>
        <v>0</v>
      </c>
      <c r="L231" s="7">
        <f t="shared" si="213"/>
        <v>0</v>
      </c>
      <c r="M231" s="7">
        <f t="shared" si="214"/>
        <v>0</v>
      </c>
      <c r="N231" s="7"/>
      <c r="O231" s="111" t="s">
        <v>129</v>
      </c>
      <c r="P231" s="38" t="str">
        <f t="shared" si="200"/>
        <v>DWDM TR 2.5 Gbps All All</v>
      </c>
      <c r="Q231" s="19">
        <v>0</v>
      </c>
      <c r="R231" s="19">
        <v>0</v>
      </c>
      <c r="S231" s="19"/>
      <c r="T231" s="19"/>
      <c r="U231" s="19"/>
      <c r="V231" s="19"/>
      <c r="W231" s="19"/>
      <c r="X231" s="19"/>
      <c r="Y231" s="19"/>
      <c r="Z231" s="19"/>
      <c r="AA231" s="19"/>
    </row>
    <row r="232" spans="2:27" ht="15.6">
      <c r="B232" s="48" t="str">
        <f t="shared" si="201"/>
        <v>DWDM TR 10 Gbps fixed λ All XFP</v>
      </c>
      <c r="C232" s="7">
        <f t="shared" si="204"/>
        <v>0</v>
      </c>
      <c r="D232" s="7">
        <f t="shared" si="205"/>
        <v>0</v>
      </c>
      <c r="E232" s="7">
        <f t="shared" si="206"/>
        <v>0</v>
      </c>
      <c r="F232" s="7">
        <f t="shared" si="207"/>
        <v>0</v>
      </c>
      <c r="G232" s="7">
        <f t="shared" si="208"/>
        <v>0</v>
      </c>
      <c r="H232" s="7">
        <f t="shared" si="209"/>
        <v>0</v>
      </c>
      <c r="I232" s="7">
        <f t="shared" si="210"/>
        <v>0</v>
      </c>
      <c r="J232" s="7">
        <f t="shared" si="211"/>
        <v>0</v>
      </c>
      <c r="K232" s="7">
        <f t="shared" si="212"/>
        <v>0</v>
      </c>
      <c r="L232" s="7">
        <f t="shared" si="213"/>
        <v>0</v>
      </c>
      <c r="M232" s="7">
        <f t="shared" si="214"/>
        <v>0</v>
      </c>
      <c r="N232" s="7"/>
      <c r="O232" s="111" t="s">
        <v>129</v>
      </c>
      <c r="P232" s="38" t="str">
        <f t="shared" si="200"/>
        <v>DWDM TR 10 Gbps fixed λ All XFP</v>
      </c>
      <c r="Q232" s="19">
        <v>0</v>
      </c>
      <c r="R232" s="19">
        <v>0</v>
      </c>
      <c r="S232" s="19"/>
      <c r="T232" s="19"/>
      <c r="U232" s="19"/>
      <c r="V232" s="19"/>
      <c r="W232" s="19"/>
      <c r="X232" s="19"/>
      <c r="Y232" s="19"/>
      <c r="Z232" s="19"/>
      <c r="AA232" s="19"/>
    </row>
    <row r="233" spans="2:27" ht="15.6">
      <c r="B233" s="48" t="str">
        <f t="shared" si="201"/>
        <v>DWDM TR 10 Gbps fixed λ All SFP+</v>
      </c>
      <c r="C233" s="7">
        <f t="shared" si="204"/>
        <v>0</v>
      </c>
      <c r="D233" s="7">
        <f t="shared" si="205"/>
        <v>0</v>
      </c>
      <c r="E233" s="7">
        <f t="shared" si="206"/>
        <v>0</v>
      </c>
      <c r="F233" s="7">
        <f t="shared" si="207"/>
        <v>0</v>
      </c>
      <c r="G233" s="7">
        <f t="shared" si="208"/>
        <v>0</v>
      </c>
      <c r="H233" s="7">
        <f t="shared" si="209"/>
        <v>0</v>
      </c>
      <c r="I233" s="7">
        <f t="shared" si="210"/>
        <v>0</v>
      </c>
      <c r="J233" s="7">
        <f t="shared" si="211"/>
        <v>0</v>
      </c>
      <c r="K233" s="7">
        <f t="shared" si="212"/>
        <v>0</v>
      </c>
      <c r="L233" s="7">
        <f t="shared" si="213"/>
        <v>0</v>
      </c>
      <c r="M233" s="7">
        <f t="shared" si="214"/>
        <v>0</v>
      </c>
      <c r="N233" s="7"/>
      <c r="O233" s="111" t="s">
        <v>129</v>
      </c>
      <c r="P233" s="38" t="str">
        <f t="shared" si="200"/>
        <v>DWDM TR 10 Gbps fixed λ All SFP+</v>
      </c>
      <c r="Q233" s="19">
        <v>0</v>
      </c>
      <c r="R233" s="19">
        <v>0</v>
      </c>
      <c r="S233" s="19"/>
      <c r="T233" s="19"/>
      <c r="U233" s="19"/>
      <c r="V233" s="19"/>
      <c r="W233" s="19"/>
      <c r="X233" s="19"/>
      <c r="Y233" s="19"/>
      <c r="Z233" s="19"/>
      <c r="AA233" s="19"/>
    </row>
    <row r="234" spans="2:27" ht="15.6">
      <c r="B234" s="48" t="str">
        <f t="shared" si="201"/>
        <v xml:space="preserve">DWDM TR 10 Gbps Tunable All XFP </v>
      </c>
      <c r="C234" s="7">
        <f t="shared" si="204"/>
        <v>0</v>
      </c>
      <c r="D234" s="7">
        <f t="shared" si="205"/>
        <v>0</v>
      </c>
      <c r="E234" s="7">
        <f t="shared" si="206"/>
        <v>0</v>
      </c>
      <c r="F234" s="7">
        <f t="shared" si="207"/>
        <v>0</v>
      </c>
      <c r="G234" s="7">
        <f t="shared" si="208"/>
        <v>0</v>
      </c>
      <c r="H234" s="7">
        <f t="shared" si="209"/>
        <v>0</v>
      </c>
      <c r="I234" s="7">
        <f t="shared" si="210"/>
        <v>0</v>
      </c>
      <c r="J234" s="7">
        <f t="shared" si="211"/>
        <v>0</v>
      </c>
      <c r="K234" s="7">
        <f t="shared" si="212"/>
        <v>0</v>
      </c>
      <c r="L234" s="7">
        <f t="shared" si="213"/>
        <v>0</v>
      </c>
      <c r="M234" s="7">
        <f t="shared" si="214"/>
        <v>0</v>
      </c>
      <c r="N234" s="7"/>
      <c r="O234" s="111" t="s">
        <v>129</v>
      </c>
      <c r="P234" s="38" t="str">
        <f t="shared" si="200"/>
        <v xml:space="preserve">DWDM TR 10 Gbps Tunable All XFP </v>
      </c>
      <c r="Q234" s="19">
        <v>0</v>
      </c>
      <c r="R234" s="19">
        <v>0</v>
      </c>
      <c r="S234" s="19"/>
      <c r="T234" s="19"/>
      <c r="U234" s="19"/>
      <c r="V234" s="19"/>
      <c r="W234" s="19"/>
      <c r="X234" s="19"/>
      <c r="Y234" s="19"/>
      <c r="Z234" s="19"/>
      <c r="AA234" s="19"/>
    </row>
    <row r="235" spans="2:27" ht="15.6">
      <c r="B235" s="48" t="str">
        <f t="shared" si="201"/>
        <v>DWDM TR 10 Gbps Tunable All SFP+</v>
      </c>
      <c r="C235" s="7">
        <f t="shared" si="204"/>
        <v>0</v>
      </c>
      <c r="D235" s="7">
        <f t="shared" si="205"/>
        <v>0</v>
      </c>
      <c r="E235" s="7">
        <f t="shared" si="206"/>
        <v>0</v>
      </c>
      <c r="F235" s="7">
        <f t="shared" si="207"/>
        <v>0</v>
      </c>
      <c r="G235" s="7">
        <f t="shared" si="208"/>
        <v>0</v>
      </c>
      <c r="H235" s="7">
        <f t="shared" si="209"/>
        <v>0</v>
      </c>
      <c r="I235" s="7">
        <f t="shared" si="210"/>
        <v>0</v>
      </c>
      <c r="J235" s="7">
        <f t="shared" si="211"/>
        <v>0</v>
      </c>
      <c r="K235" s="7">
        <f t="shared" si="212"/>
        <v>0</v>
      </c>
      <c r="L235" s="7">
        <f t="shared" si="213"/>
        <v>0</v>
      </c>
      <c r="M235" s="7">
        <f t="shared" si="214"/>
        <v>0</v>
      </c>
      <c r="N235" s="7"/>
      <c r="O235" s="111" t="s">
        <v>129</v>
      </c>
      <c r="P235" s="38" t="str">
        <f t="shared" si="200"/>
        <v>DWDM TR 10 Gbps Tunable All SFP+</v>
      </c>
      <c r="Q235" s="19">
        <v>0</v>
      </c>
      <c r="R235" s="19">
        <v>0</v>
      </c>
      <c r="S235" s="19"/>
      <c r="T235" s="19"/>
      <c r="U235" s="19"/>
      <c r="V235" s="19"/>
      <c r="W235" s="19"/>
      <c r="X235" s="19"/>
      <c r="Y235" s="19"/>
      <c r="Z235" s="19"/>
      <c r="AA235" s="19"/>
    </row>
    <row r="236" spans="2:27" ht="15.6">
      <c r="B236" s="48" t="str">
        <f t="shared" si="201"/>
        <v>DWDM TR 100 Gbps All On board</v>
      </c>
      <c r="C236" s="7">
        <f t="shared" si="204"/>
        <v>0</v>
      </c>
      <c r="D236" s="7">
        <f t="shared" si="205"/>
        <v>0</v>
      </c>
      <c r="E236" s="7">
        <f t="shared" si="206"/>
        <v>0</v>
      </c>
      <c r="F236" s="7">
        <f t="shared" si="207"/>
        <v>0</v>
      </c>
      <c r="G236" s="7">
        <f t="shared" si="208"/>
        <v>0</v>
      </c>
      <c r="H236" s="7">
        <f t="shared" si="209"/>
        <v>0</v>
      </c>
      <c r="I236" s="7">
        <f t="shared" si="210"/>
        <v>0</v>
      </c>
      <c r="J236" s="7">
        <f t="shared" si="211"/>
        <v>0</v>
      </c>
      <c r="K236" s="7">
        <f t="shared" si="212"/>
        <v>0</v>
      </c>
      <c r="L236" s="7">
        <f t="shared" si="213"/>
        <v>0</v>
      </c>
      <c r="M236" s="7">
        <f t="shared" si="214"/>
        <v>0</v>
      </c>
      <c r="N236" s="7"/>
      <c r="O236" s="111" t="s">
        <v>129</v>
      </c>
      <c r="P236" s="38" t="str">
        <f t="shared" si="200"/>
        <v>DWDM TR 100 Gbps All On board</v>
      </c>
      <c r="Q236" s="19">
        <v>0</v>
      </c>
      <c r="R236" s="19">
        <v>0</v>
      </c>
      <c r="S236" s="19"/>
      <c r="T236" s="19"/>
      <c r="U236" s="19"/>
      <c r="V236" s="19"/>
      <c r="W236" s="19"/>
      <c r="X236" s="19"/>
      <c r="Y236" s="19"/>
      <c r="Z236" s="19"/>
      <c r="AA236" s="19"/>
    </row>
    <row r="237" spans="2:27" ht="15.6">
      <c r="B237" s="48" t="str">
        <f t="shared" si="201"/>
        <v>DWDM TR 100 Gbps All Direct detect</v>
      </c>
      <c r="C237" s="7">
        <f t="shared" si="204"/>
        <v>0</v>
      </c>
      <c r="D237" s="7">
        <f t="shared" si="205"/>
        <v>0</v>
      </c>
      <c r="E237" s="7">
        <f t="shared" si="206"/>
        <v>0</v>
      </c>
      <c r="F237" s="7">
        <f t="shared" si="207"/>
        <v>0</v>
      </c>
      <c r="G237" s="7">
        <f t="shared" si="208"/>
        <v>0</v>
      </c>
      <c r="H237" s="7">
        <f t="shared" si="209"/>
        <v>0</v>
      </c>
      <c r="I237" s="7">
        <f t="shared" si="210"/>
        <v>0</v>
      </c>
      <c r="J237" s="7">
        <f t="shared" si="211"/>
        <v>0</v>
      </c>
      <c r="K237" s="7">
        <f t="shared" si="212"/>
        <v>0</v>
      </c>
      <c r="L237" s="7">
        <f t="shared" si="213"/>
        <v>0</v>
      </c>
      <c r="M237" s="7">
        <f t="shared" si="214"/>
        <v>0</v>
      </c>
      <c r="N237" s="7"/>
      <c r="O237" s="111" t="s">
        <v>129</v>
      </c>
      <c r="P237" s="38" t="str">
        <f t="shared" si="200"/>
        <v>DWDM TR 100 Gbps All Direct detect</v>
      </c>
      <c r="Q237" s="19">
        <v>0</v>
      </c>
      <c r="R237" s="19">
        <v>0</v>
      </c>
      <c r="S237" s="19"/>
      <c r="T237" s="19"/>
      <c r="U237" s="19"/>
      <c r="V237" s="19"/>
      <c r="W237" s="19"/>
      <c r="X237" s="19"/>
      <c r="Y237" s="19"/>
      <c r="Z237" s="19"/>
      <c r="AA237" s="19"/>
    </row>
    <row r="238" spans="2:27" ht="15.6">
      <c r="B238" s="48" t="str">
        <f t="shared" si="201"/>
        <v>DWDM TR 100 Gbps All CFP-DCO</v>
      </c>
      <c r="C238" s="7">
        <f t="shared" si="204"/>
        <v>0</v>
      </c>
      <c r="D238" s="7">
        <f t="shared" si="205"/>
        <v>0</v>
      </c>
      <c r="E238" s="7">
        <f t="shared" si="206"/>
        <v>0</v>
      </c>
      <c r="F238" s="7">
        <f t="shared" si="207"/>
        <v>0</v>
      </c>
      <c r="G238" s="7">
        <f t="shared" si="208"/>
        <v>0</v>
      </c>
      <c r="H238" s="7">
        <f t="shared" si="209"/>
        <v>0</v>
      </c>
      <c r="I238" s="7">
        <f t="shared" si="210"/>
        <v>0</v>
      </c>
      <c r="J238" s="7">
        <f t="shared" si="211"/>
        <v>0</v>
      </c>
      <c r="K238" s="7">
        <f t="shared" si="212"/>
        <v>0</v>
      </c>
      <c r="L238" s="7">
        <f t="shared" si="213"/>
        <v>0</v>
      </c>
      <c r="M238" s="7">
        <f t="shared" si="214"/>
        <v>0</v>
      </c>
      <c r="N238" s="7"/>
      <c r="O238" s="111" t="s">
        <v>129</v>
      </c>
      <c r="P238" s="38" t="str">
        <f t="shared" si="200"/>
        <v>DWDM TR 100 Gbps All CFP-DCO</v>
      </c>
      <c r="Q238" s="19">
        <v>0</v>
      </c>
      <c r="R238" s="19">
        <v>0</v>
      </c>
      <c r="S238" s="19"/>
      <c r="T238" s="19"/>
      <c r="U238" s="19"/>
      <c r="V238" s="19"/>
      <c r="W238" s="19"/>
      <c r="X238" s="19"/>
      <c r="Y238" s="19"/>
      <c r="Z238" s="19"/>
      <c r="AA238" s="19"/>
    </row>
    <row r="239" spans="2:27" ht="15.6">
      <c r="B239" s="48" t="str">
        <f t="shared" si="201"/>
        <v>DWDM TR 100 Gbps 80km QSFP28</v>
      </c>
      <c r="C239" s="7">
        <f t="shared" si="204"/>
        <v>0</v>
      </c>
      <c r="D239" s="7">
        <f t="shared" si="205"/>
        <v>0</v>
      </c>
      <c r="E239" s="7">
        <f t="shared" si="206"/>
        <v>0</v>
      </c>
      <c r="F239" s="7">
        <f t="shared" si="207"/>
        <v>0</v>
      </c>
      <c r="G239" s="7">
        <f t="shared" si="208"/>
        <v>0</v>
      </c>
      <c r="H239" s="7">
        <f t="shared" si="209"/>
        <v>0</v>
      </c>
      <c r="I239" s="7">
        <f t="shared" si="210"/>
        <v>0</v>
      </c>
      <c r="J239" s="7">
        <f t="shared" si="211"/>
        <v>0</v>
      </c>
      <c r="K239" s="7">
        <f t="shared" si="212"/>
        <v>0</v>
      </c>
      <c r="L239" s="7">
        <f t="shared" si="213"/>
        <v>0</v>
      </c>
      <c r="M239" s="7">
        <f t="shared" si="214"/>
        <v>0</v>
      </c>
      <c r="N239" s="7"/>
      <c r="O239" s="111" t="s">
        <v>129</v>
      </c>
      <c r="P239" s="38" t="str">
        <f t="shared" si="200"/>
        <v>DWDM TR 100 Gbps 80km QSFP28</v>
      </c>
      <c r="Q239" s="19">
        <v>0</v>
      </c>
      <c r="R239" s="19">
        <v>0</v>
      </c>
      <c r="S239" s="19"/>
      <c r="T239" s="19"/>
      <c r="U239" s="19"/>
      <c r="V239" s="19"/>
      <c r="W239" s="19"/>
      <c r="X239" s="19"/>
      <c r="Y239" s="19"/>
      <c r="Z239" s="19"/>
      <c r="AA239" s="19"/>
    </row>
    <row r="240" spans="2:27" ht="15.6">
      <c r="B240" s="48" t="str">
        <f t="shared" si="201"/>
        <v>DWDM TR 100 Gbps All CFP2-ACO</v>
      </c>
      <c r="C240" s="7">
        <f t="shared" si="204"/>
        <v>0</v>
      </c>
      <c r="D240" s="7">
        <f t="shared" si="205"/>
        <v>0</v>
      </c>
      <c r="E240" s="7">
        <f t="shared" si="206"/>
        <v>0</v>
      </c>
      <c r="F240" s="7">
        <f t="shared" si="207"/>
        <v>0</v>
      </c>
      <c r="G240" s="7">
        <f t="shared" si="208"/>
        <v>0</v>
      </c>
      <c r="H240" s="7">
        <f t="shared" si="209"/>
        <v>0</v>
      </c>
      <c r="I240" s="7">
        <f t="shared" si="210"/>
        <v>0</v>
      </c>
      <c r="J240" s="7">
        <f t="shared" si="211"/>
        <v>0</v>
      </c>
      <c r="K240" s="7">
        <f t="shared" si="212"/>
        <v>0</v>
      </c>
      <c r="L240" s="7">
        <f t="shared" si="213"/>
        <v>0</v>
      </c>
      <c r="M240" s="7">
        <f t="shared" si="214"/>
        <v>0</v>
      </c>
      <c r="N240" s="7"/>
      <c r="O240" s="111" t="s">
        <v>129</v>
      </c>
      <c r="P240" s="38" t="str">
        <f t="shared" si="200"/>
        <v>DWDM TR 100 Gbps All CFP2-ACO</v>
      </c>
      <c r="Q240" s="19">
        <v>0</v>
      </c>
      <c r="R240" s="19">
        <v>0</v>
      </c>
      <c r="S240" s="19"/>
      <c r="T240" s="19"/>
      <c r="U240" s="19"/>
      <c r="V240" s="19"/>
      <c r="W240" s="19"/>
      <c r="X240" s="19"/>
      <c r="Y240" s="19"/>
      <c r="Z240" s="19"/>
      <c r="AA240" s="19"/>
    </row>
    <row r="241" spans="2:27" ht="15.6">
      <c r="B241" s="48" t="str">
        <f t="shared" si="201"/>
        <v>DWDM TR 200 Gbps All On board</v>
      </c>
      <c r="C241" s="7">
        <f t="shared" si="204"/>
        <v>0</v>
      </c>
      <c r="D241" s="7">
        <f t="shared" si="205"/>
        <v>0</v>
      </c>
      <c r="E241" s="7">
        <f t="shared" si="206"/>
        <v>0</v>
      </c>
      <c r="F241" s="7">
        <f t="shared" si="207"/>
        <v>0</v>
      </c>
      <c r="G241" s="7">
        <f t="shared" si="208"/>
        <v>0</v>
      </c>
      <c r="H241" s="7">
        <f t="shared" si="209"/>
        <v>0</v>
      </c>
      <c r="I241" s="7">
        <f t="shared" si="210"/>
        <v>0</v>
      </c>
      <c r="J241" s="7">
        <f t="shared" si="211"/>
        <v>0</v>
      </c>
      <c r="K241" s="7">
        <f t="shared" si="212"/>
        <v>0</v>
      </c>
      <c r="L241" s="7">
        <f t="shared" si="213"/>
        <v>0</v>
      </c>
      <c r="M241" s="7">
        <f t="shared" si="214"/>
        <v>0</v>
      </c>
      <c r="N241" s="7"/>
      <c r="O241" s="111" t="s">
        <v>129</v>
      </c>
      <c r="P241" s="38" t="str">
        <f t="shared" si="200"/>
        <v>DWDM TR 200 Gbps All On board</v>
      </c>
      <c r="Q241" s="19">
        <v>0</v>
      </c>
      <c r="R241" s="19">
        <v>0</v>
      </c>
      <c r="S241" s="19"/>
      <c r="T241" s="19"/>
      <c r="U241" s="19"/>
      <c r="V241" s="19"/>
      <c r="W241" s="19"/>
      <c r="X241" s="19"/>
      <c r="Y241" s="19"/>
      <c r="Z241" s="19"/>
      <c r="AA241" s="19"/>
    </row>
    <row r="242" spans="2:27" ht="15.6">
      <c r="B242" s="48" t="str">
        <f t="shared" si="201"/>
        <v>DWDM TR 200 Gbps All CFP2-DCO</v>
      </c>
      <c r="C242" s="7">
        <f t="shared" si="204"/>
        <v>0</v>
      </c>
      <c r="D242" s="7">
        <f t="shared" si="205"/>
        <v>0</v>
      </c>
      <c r="E242" s="7">
        <f t="shared" si="206"/>
        <v>0</v>
      </c>
      <c r="F242" s="7">
        <f t="shared" si="207"/>
        <v>0</v>
      </c>
      <c r="G242" s="7">
        <f t="shared" si="208"/>
        <v>0</v>
      </c>
      <c r="H242" s="7">
        <f t="shared" si="209"/>
        <v>0</v>
      </c>
      <c r="I242" s="7">
        <f t="shared" si="210"/>
        <v>0</v>
      </c>
      <c r="J242" s="7">
        <f t="shared" si="211"/>
        <v>0</v>
      </c>
      <c r="K242" s="7">
        <f t="shared" si="212"/>
        <v>0</v>
      </c>
      <c r="L242" s="7">
        <f t="shared" si="213"/>
        <v>0</v>
      </c>
      <c r="M242" s="7">
        <f t="shared" si="214"/>
        <v>0</v>
      </c>
      <c r="N242" s="7"/>
      <c r="O242" s="111" t="s">
        <v>129</v>
      </c>
      <c r="P242" s="38" t="str">
        <f t="shared" si="200"/>
        <v>DWDM TR 200 Gbps All CFP2-DCO</v>
      </c>
      <c r="Q242" s="19">
        <v>0</v>
      </c>
      <c r="R242" s="19">
        <v>0</v>
      </c>
      <c r="S242" s="19"/>
      <c r="T242" s="19"/>
      <c r="U242" s="19"/>
      <c r="V242" s="19"/>
      <c r="W242" s="19"/>
      <c r="X242" s="19"/>
      <c r="Y242" s="19"/>
      <c r="Z242" s="19"/>
      <c r="AA242" s="19"/>
    </row>
    <row r="243" spans="2:27" ht="15.6">
      <c r="B243" s="48" t="str">
        <f t="shared" si="201"/>
        <v>DWDM TR 200 Gbps All CFP2-ACO</v>
      </c>
      <c r="C243" s="7">
        <f t="shared" si="204"/>
        <v>0</v>
      </c>
      <c r="D243" s="7">
        <f t="shared" si="205"/>
        <v>0</v>
      </c>
      <c r="E243" s="7">
        <f t="shared" si="206"/>
        <v>0</v>
      </c>
      <c r="F243" s="7">
        <f t="shared" si="207"/>
        <v>0</v>
      </c>
      <c r="G243" s="7">
        <f t="shared" si="208"/>
        <v>0</v>
      </c>
      <c r="H243" s="7">
        <f t="shared" si="209"/>
        <v>0</v>
      </c>
      <c r="I243" s="7">
        <f t="shared" si="210"/>
        <v>0</v>
      </c>
      <c r="J243" s="7">
        <f t="shared" si="211"/>
        <v>0</v>
      </c>
      <c r="K243" s="7">
        <f t="shared" si="212"/>
        <v>0</v>
      </c>
      <c r="L243" s="7">
        <f t="shared" si="213"/>
        <v>0</v>
      </c>
      <c r="M243" s="7">
        <f t="shared" si="214"/>
        <v>0</v>
      </c>
      <c r="N243" s="7"/>
      <c r="O243" s="111" t="s">
        <v>129</v>
      </c>
      <c r="P243" s="38" t="str">
        <f t="shared" si="200"/>
        <v>DWDM TR 200 Gbps All CFP2-ACO</v>
      </c>
      <c r="Q243" s="19">
        <v>0</v>
      </c>
      <c r="R243" s="19">
        <v>0</v>
      </c>
      <c r="S243" s="19"/>
      <c r="T243" s="19"/>
      <c r="U243" s="19"/>
      <c r="V243" s="19"/>
      <c r="W243" s="19"/>
      <c r="X243" s="19"/>
      <c r="Y243" s="19"/>
      <c r="Z243" s="19"/>
      <c r="AA243" s="19"/>
    </row>
    <row r="244" spans="2:27" ht="15.6">
      <c r="B244" s="48" t="str">
        <f t="shared" si="201"/>
        <v>DWDM TR 400 Gbps On board</v>
      </c>
      <c r="C244" s="7">
        <f t="shared" si="204"/>
        <v>0</v>
      </c>
      <c r="D244" s="7">
        <f t="shared" si="205"/>
        <v>0</v>
      </c>
      <c r="E244" s="7">
        <f t="shared" si="206"/>
        <v>0</v>
      </c>
      <c r="F244" s="7">
        <f t="shared" si="207"/>
        <v>0</v>
      </c>
      <c r="G244" s="7">
        <f t="shared" si="208"/>
        <v>0</v>
      </c>
      <c r="H244" s="7">
        <f t="shared" si="209"/>
        <v>0</v>
      </c>
      <c r="I244" s="7">
        <f t="shared" si="210"/>
        <v>0</v>
      </c>
      <c r="J244" s="7">
        <f t="shared" si="211"/>
        <v>0</v>
      </c>
      <c r="K244" s="7">
        <f t="shared" si="212"/>
        <v>0</v>
      </c>
      <c r="L244" s="7">
        <f t="shared" si="213"/>
        <v>0</v>
      </c>
      <c r="M244" s="7">
        <f t="shared" si="214"/>
        <v>0</v>
      </c>
      <c r="N244" s="7"/>
      <c r="O244" s="111" t="s">
        <v>129</v>
      </c>
      <c r="P244" s="38" t="str">
        <f t="shared" si="200"/>
        <v>DWDM TR 400 Gbps On board</v>
      </c>
      <c r="Q244" s="19">
        <v>0</v>
      </c>
      <c r="R244" s="19">
        <v>0</v>
      </c>
      <c r="S244" s="19"/>
      <c r="T244" s="19"/>
      <c r="U244" s="19"/>
      <c r="V244" s="19"/>
      <c r="W244" s="19"/>
      <c r="X244" s="19"/>
      <c r="Y244" s="19"/>
      <c r="Z244" s="19"/>
      <c r="AA244" s="19"/>
    </row>
    <row r="245" spans="2:27" ht="15.6">
      <c r="B245" s="48" t="str">
        <f t="shared" si="201"/>
        <v>DWDM TR 400 Gbps 120 km 400ZR</v>
      </c>
      <c r="C245" s="7">
        <f t="shared" si="204"/>
        <v>0</v>
      </c>
      <c r="D245" s="7">
        <f t="shared" si="205"/>
        <v>0</v>
      </c>
      <c r="E245" s="7">
        <f t="shared" si="206"/>
        <v>0</v>
      </c>
      <c r="F245" s="7">
        <f t="shared" si="207"/>
        <v>0</v>
      </c>
      <c r="G245" s="7">
        <f t="shared" si="208"/>
        <v>0</v>
      </c>
      <c r="H245" s="7">
        <f t="shared" si="209"/>
        <v>0</v>
      </c>
      <c r="I245" s="7">
        <f t="shared" si="210"/>
        <v>0</v>
      </c>
      <c r="J245" s="7">
        <f t="shared" si="211"/>
        <v>0</v>
      </c>
      <c r="K245" s="7">
        <f t="shared" si="212"/>
        <v>0</v>
      </c>
      <c r="L245" s="7">
        <f t="shared" si="213"/>
        <v>0</v>
      </c>
      <c r="M245" s="7">
        <f t="shared" si="214"/>
        <v>0</v>
      </c>
      <c r="N245" s="7"/>
      <c r="O245" s="111" t="s">
        <v>129</v>
      </c>
      <c r="P245" s="38" t="str">
        <f t="shared" si="200"/>
        <v>DWDM TR 400 Gbps 120 km 400ZR</v>
      </c>
      <c r="Q245" s="19">
        <v>0</v>
      </c>
      <c r="R245" s="19">
        <v>0</v>
      </c>
      <c r="S245" s="19"/>
      <c r="T245" s="19"/>
      <c r="U245" s="19"/>
      <c r="V245" s="19"/>
      <c r="W245" s="19"/>
      <c r="X245" s="19"/>
      <c r="Y245" s="19"/>
      <c r="Z245" s="19"/>
      <c r="AA245" s="19"/>
    </row>
    <row r="246" spans="2:27" ht="15.6">
      <c r="B246" s="48" t="str">
        <f t="shared" si="201"/>
        <v>DWDM TR 400 Gbps &gt;120 km 400ZR+   OSPF/QSFP-DD</v>
      </c>
      <c r="C246" s="7">
        <f t="shared" si="204"/>
        <v>0</v>
      </c>
      <c r="D246" s="7">
        <f t="shared" si="205"/>
        <v>0</v>
      </c>
      <c r="E246" s="7">
        <f t="shared" si="206"/>
        <v>0</v>
      </c>
      <c r="F246" s="7">
        <f t="shared" si="207"/>
        <v>0</v>
      </c>
      <c r="G246" s="7">
        <f t="shared" si="208"/>
        <v>0</v>
      </c>
      <c r="H246" s="7">
        <f t="shared" si="209"/>
        <v>0</v>
      </c>
      <c r="I246" s="7">
        <f t="shared" si="210"/>
        <v>0</v>
      </c>
      <c r="J246" s="7">
        <f t="shared" si="211"/>
        <v>0</v>
      </c>
      <c r="K246" s="7">
        <f t="shared" si="212"/>
        <v>0</v>
      </c>
      <c r="L246" s="7">
        <f t="shared" si="213"/>
        <v>0</v>
      </c>
      <c r="M246" s="7">
        <f t="shared" si="214"/>
        <v>0</v>
      </c>
      <c r="N246" s="7"/>
      <c r="O246" s="111" t="s">
        <v>129</v>
      </c>
      <c r="P246" s="38" t="str">
        <f t="shared" si="200"/>
        <v>DWDM TR 400 Gbps &gt;120 km 400ZR+   OSPF/QSFP-DD</v>
      </c>
      <c r="Q246" s="19">
        <v>0</v>
      </c>
      <c r="R246" s="19">
        <v>0</v>
      </c>
      <c r="S246" s="19"/>
      <c r="T246" s="19"/>
      <c r="U246" s="19"/>
      <c r="V246" s="19"/>
      <c r="W246" s="19"/>
      <c r="X246" s="19"/>
      <c r="Y246" s="19"/>
      <c r="Z246" s="19"/>
      <c r="AA246" s="19"/>
    </row>
    <row r="247" spans="2:27" ht="15.6">
      <c r="B247" s="48" t="str">
        <f t="shared" si="201"/>
        <v>DWDM TR 400 Gbps &gt;120 km 400ZR+ CFP2</v>
      </c>
      <c r="C247" s="7">
        <f t="shared" si="204"/>
        <v>0</v>
      </c>
      <c r="D247" s="7">
        <f t="shared" si="205"/>
        <v>0</v>
      </c>
      <c r="E247" s="7">
        <f t="shared" si="206"/>
        <v>0</v>
      </c>
      <c r="F247" s="7">
        <f t="shared" si="207"/>
        <v>0</v>
      </c>
      <c r="G247" s="7">
        <f t="shared" si="208"/>
        <v>0</v>
      </c>
      <c r="H247" s="7">
        <f t="shared" si="209"/>
        <v>0</v>
      </c>
      <c r="I247" s="7">
        <f t="shared" si="210"/>
        <v>0</v>
      </c>
      <c r="J247" s="7">
        <f t="shared" si="211"/>
        <v>0</v>
      </c>
      <c r="K247" s="7">
        <f t="shared" si="212"/>
        <v>0</v>
      </c>
      <c r="L247" s="7">
        <f t="shared" si="213"/>
        <v>0</v>
      </c>
      <c r="M247" s="7">
        <f t="shared" si="214"/>
        <v>0</v>
      </c>
      <c r="N247" s="7"/>
      <c r="O247" s="111" t="s">
        <v>129</v>
      </c>
      <c r="P247" s="38" t="str">
        <f t="shared" si="200"/>
        <v>DWDM TR 400 Gbps &gt;120 km 400ZR+ CFP2</v>
      </c>
      <c r="Q247" s="19">
        <v>0</v>
      </c>
      <c r="R247" s="19">
        <v>0</v>
      </c>
      <c r="S247" s="19"/>
      <c r="T247" s="19"/>
      <c r="U247" s="19"/>
      <c r="V247" s="19"/>
      <c r="W247" s="19"/>
      <c r="X247" s="19"/>
      <c r="Y247" s="19"/>
      <c r="Z247" s="19"/>
      <c r="AA247" s="19"/>
    </row>
    <row r="248" spans="2:27" ht="15.6">
      <c r="B248" s="48" t="str">
        <f t="shared" ref="B248:B252" si="215">B29</f>
        <v>DWDM TR 600G On board</v>
      </c>
      <c r="C248" s="7">
        <f t="shared" si="204"/>
        <v>0</v>
      </c>
      <c r="D248" s="7">
        <f t="shared" si="205"/>
        <v>0</v>
      </c>
      <c r="E248" s="7">
        <f t="shared" si="206"/>
        <v>0</v>
      </c>
      <c r="F248" s="7">
        <f t="shared" si="207"/>
        <v>0</v>
      </c>
      <c r="G248" s="7">
        <f t="shared" si="208"/>
        <v>0</v>
      </c>
      <c r="H248" s="7">
        <f t="shared" si="209"/>
        <v>0</v>
      </c>
      <c r="I248" s="7">
        <f t="shared" si="210"/>
        <v>0</v>
      </c>
      <c r="J248" s="7">
        <f t="shared" si="211"/>
        <v>0</v>
      </c>
      <c r="K248" s="7">
        <f t="shared" si="212"/>
        <v>0</v>
      </c>
      <c r="L248" s="7">
        <f t="shared" si="213"/>
        <v>0</v>
      </c>
      <c r="M248" s="7">
        <f t="shared" si="214"/>
        <v>0</v>
      </c>
      <c r="N248" s="7"/>
      <c r="O248" s="111" t="s">
        <v>129</v>
      </c>
      <c r="P248" s="38" t="str">
        <f t="shared" si="200"/>
        <v>DWDM TR 600G On board</v>
      </c>
      <c r="Q248" s="19">
        <v>0</v>
      </c>
      <c r="R248" s="19">
        <v>0</v>
      </c>
      <c r="S248" s="19"/>
      <c r="T248" s="19"/>
      <c r="U248" s="19"/>
      <c r="V248" s="19"/>
      <c r="W248" s="19"/>
      <c r="X248" s="19"/>
      <c r="Y248" s="19"/>
      <c r="Z248" s="19"/>
      <c r="AA248" s="19"/>
    </row>
    <row r="249" spans="2:27" ht="15.6">
      <c r="B249" s="48" t="str">
        <f t="shared" si="215"/>
        <v>DWDM TR 800G On board</v>
      </c>
      <c r="C249" s="7">
        <f t="shared" si="204"/>
        <v>0</v>
      </c>
      <c r="D249" s="7">
        <f t="shared" si="205"/>
        <v>0</v>
      </c>
      <c r="E249" s="7">
        <f t="shared" si="206"/>
        <v>0</v>
      </c>
      <c r="F249" s="7">
        <f t="shared" si="207"/>
        <v>0</v>
      </c>
      <c r="G249" s="7">
        <f t="shared" si="208"/>
        <v>0</v>
      </c>
      <c r="H249" s="7">
        <f t="shared" si="209"/>
        <v>0</v>
      </c>
      <c r="I249" s="7">
        <f t="shared" si="210"/>
        <v>0</v>
      </c>
      <c r="J249" s="7">
        <f t="shared" si="211"/>
        <v>0</v>
      </c>
      <c r="K249" s="7">
        <f t="shared" si="212"/>
        <v>0</v>
      </c>
      <c r="L249" s="7">
        <f t="shared" si="213"/>
        <v>0</v>
      </c>
      <c r="M249" s="7">
        <f t="shared" si="214"/>
        <v>0</v>
      </c>
      <c r="N249" s="7"/>
      <c r="O249" s="111" t="s">
        <v>129</v>
      </c>
      <c r="P249" s="38" t="str">
        <f t="shared" si="200"/>
        <v>DWDM TR 800G On board</v>
      </c>
      <c r="Q249" s="19">
        <v>0</v>
      </c>
      <c r="R249" s="19">
        <v>0</v>
      </c>
      <c r="S249" s="19"/>
      <c r="T249" s="19"/>
      <c r="U249" s="19"/>
      <c r="V249" s="19"/>
      <c r="W249" s="19"/>
      <c r="X249" s="19"/>
      <c r="Y249" s="19"/>
      <c r="Z249" s="19"/>
      <c r="AA249" s="19"/>
    </row>
    <row r="250" spans="2:27" ht="15.6">
      <c r="B250" s="48" t="str">
        <f t="shared" si="215"/>
        <v>DWDM TR 800 Gbps 120 km 800ZR/ZR+</v>
      </c>
      <c r="C250" s="7">
        <f t="shared" si="204"/>
        <v>0</v>
      </c>
      <c r="D250" s="7">
        <f t="shared" si="205"/>
        <v>0</v>
      </c>
      <c r="E250" s="7">
        <f t="shared" si="206"/>
        <v>0</v>
      </c>
      <c r="F250" s="7">
        <f t="shared" si="207"/>
        <v>0</v>
      </c>
      <c r="G250" s="7">
        <f t="shared" si="208"/>
        <v>0</v>
      </c>
      <c r="H250" s="7">
        <f t="shared" si="209"/>
        <v>0</v>
      </c>
      <c r="I250" s="7">
        <f t="shared" si="210"/>
        <v>0</v>
      </c>
      <c r="J250" s="7">
        <f t="shared" si="211"/>
        <v>0</v>
      </c>
      <c r="K250" s="7">
        <f t="shared" si="212"/>
        <v>0</v>
      </c>
      <c r="L250" s="7">
        <f t="shared" si="213"/>
        <v>0</v>
      </c>
      <c r="M250" s="7">
        <f t="shared" si="214"/>
        <v>0</v>
      </c>
      <c r="N250" s="7"/>
      <c r="O250" s="111" t="s">
        <v>129</v>
      </c>
      <c r="P250" s="38" t="str">
        <f t="shared" si="200"/>
        <v>DWDM TR 800 Gbps 120 km 800ZR/ZR+</v>
      </c>
      <c r="Q250" s="19">
        <v>0</v>
      </c>
      <c r="R250" s="19">
        <v>0</v>
      </c>
      <c r="S250" s="19"/>
      <c r="T250" s="19"/>
      <c r="U250" s="19"/>
      <c r="V250" s="19"/>
      <c r="W250" s="19"/>
      <c r="X250" s="19"/>
      <c r="Y250" s="19"/>
      <c r="Z250" s="19"/>
      <c r="AA250" s="19"/>
    </row>
    <row r="251" spans="2:27" ht="15.6">
      <c r="B251" s="48" t="str">
        <f t="shared" si="215"/>
        <v>DWDM TR 1.2T On-board</v>
      </c>
      <c r="C251" s="7">
        <f t="shared" si="204"/>
        <v>0</v>
      </c>
      <c r="D251" s="7">
        <f t="shared" si="205"/>
        <v>0</v>
      </c>
      <c r="E251" s="7">
        <f t="shared" si="206"/>
        <v>0</v>
      </c>
      <c r="F251" s="7">
        <f t="shared" si="207"/>
        <v>0</v>
      </c>
      <c r="G251" s="7">
        <f t="shared" si="208"/>
        <v>0</v>
      </c>
      <c r="H251" s="7">
        <f t="shared" si="209"/>
        <v>0</v>
      </c>
      <c r="I251" s="7">
        <f t="shared" si="210"/>
        <v>0</v>
      </c>
      <c r="J251" s="7">
        <f t="shared" si="211"/>
        <v>0</v>
      </c>
      <c r="K251" s="7">
        <f t="shared" si="212"/>
        <v>0</v>
      </c>
      <c r="L251" s="7">
        <f t="shared" si="213"/>
        <v>0</v>
      </c>
      <c r="M251" s="7">
        <f t="shared" si="214"/>
        <v>0</v>
      </c>
      <c r="N251" s="7"/>
      <c r="O251" s="111" t="s">
        <v>129</v>
      </c>
      <c r="P251" s="38" t="str">
        <f t="shared" si="200"/>
        <v>DWDM TR 1.2T On-board</v>
      </c>
      <c r="Q251" s="19">
        <v>0</v>
      </c>
      <c r="R251" s="19">
        <v>0</v>
      </c>
      <c r="S251" s="19"/>
      <c r="T251" s="19"/>
      <c r="U251" s="19"/>
      <c r="V251" s="19"/>
      <c r="W251" s="19"/>
      <c r="X251" s="19"/>
      <c r="Y251" s="19"/>
      <c r="Z251" s="19"/>
      <c r="AA251" s="19"/>
    </row>
    <row r="252" spans="2:27" ht="15.6">
      <c r="B252" s="48" t="str">
        <f t="shared" si="215"/>
        <v>DWDM TR 1.6T On-board</v>
      </c>
      <c r="C252" s="7">
        <f t="shared" si="204"/>
        <v>0</v>
      </c>
      <c r="D252" s="7">
        <f t="shared" si="205"/>
        <v>0</v>
      </c>
      <c r="E252" s="7">
        <f t="shared" si="206"/>
        <v>0</v>
      </c>
      <c r="F252" s="7">
        <f t="shared" si="207"/>
        <v>0</v>
      </c>
      <c r="G252" s="7">
        <f t="shared" si="208"/>
        <v>0</v>
      </c>
      <c r="H252" s="7">
        <f t="shared" si="209"/>
        <v>0</v>
      </c>
      <c r="I252" s="7">
        <f t="shared" si="210"/>
        <v>0</v>
      </c>
      <c r="J252" s="7">
        <f t="shared" si="211"/>
        <v>0</v>
      </c>
      <c r="K252" s="7">
        <f t="shared" si="212"/>
        <v>0</v>
      </c>
      <c r="L252" s="7">
        <f t="shared" si="213"/>
        <v>0</v>
      </c>
      <c r="M252" s="7">
        <f t="shared" si="214"/>
        <v>0</v>
      </c>
      <c r="N252" s="7"/>
      <c r="O252" s="111" t="s">
        <v>129</v>
      </c>
      <c r="P252" s="38" t="str">
        <f t="shared" si="200"/>
        <v>DWDM TR 1.6T On-board</v>
      </c>
      <c r="Q252" s="19">
        <v>0</v>
      </c>
      <c r="R252" s="19">
        <v>0</v>
      </c>
      <c r="S252" s="19"/>
      <c r="T252" s="19"/>
      <c r="U252" s="19"/>
      <c r="V252" s="19"/>
      <c r="W252" s="19"/>
      <c r="X252" s="19"/>
      <c r="Y252" s="19"/>
      <c r="Z252" s="19"/>
      <c r="AA252" s="19"/>
    </row>
    <row r="253" spans="2:27" ht="13.8">
      <c r="B253" s="58" t="str">
        <f t="shared" ref="B253" si="216">B34</f>
        <v>Total</v>
      </c>
      <c r="C253" s="351">
        <f>SUM(C226:C252)</f>
        <v>0</v>
      </c>
      <c r="D253" s="351">
        <f t="shared" ref="D253" si="217">SUM(D226:D252)</f>
        <v>0</v>
      </c>
      <c r="E253" s="351">
        <f t="shared" ref="E253" si="218">SUM(E226:E252)</f>
        <v>0</v>
      </c>
      <c r="F253" s="351">
        <f t="shared" ref="F253" si="219">SUM(F226:F252)</f>
        <v>0</v>
      </c>
      <c r="G253" s="351">
        <f t="shared" ref="G253" si="220">SUM(G226:G252)</f>
        <v>0</v>
      </c>
      <c r="H253" s="351">
        <f t="shared" ref="H253" si="221">SUM(H226:H252)</f>
        <v>0</v>
      </c>
      <c r="I253" s="351">
        <f t="shared" ref="I253" si="222">SUM(I226:I252)</f>
        <v>0</v>
      </c>
      <c r="J253" s="351">
        <f t="shared" ref="J253" si="223">SUM(J226:J252)</f>
        <v>0</v>
      </c>
      <c r="K253" s="351">
        <f t="shared" ref="K253" si="224">SUM(K226:K252)</f>
        <v>0</v>
      </c>
      <c r="L253" s="351">
        <f t="shared" ref="L253" si="225">SUM(L226:L252)</f>
        <v>0</v>
      </c>
      <c r="M253" s="351">
        <f t="shared" ref="M253" si="226">SUM(M226:M252)</f>
        <v>0</v>
      </c>
      <c r="N253" s="126"/>
      <c r="O253" s="21"/>
      <c r="P253" s="8"/>
    </row>
    <row r="254" spans="2:27">
      <c r="O254" s="21"/>
    </row>
    <row r="255" spans="2:27" ht="21">
      <c r="B255" s="54" t="s">
        <v>58</v>
      </c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192"/>
      <c r="P255" s="54" t="s">
        <v>59</v>
      </c>
      <c r="Q255" s="55"/>
      <c r="R255" s="55"/>
      <c r="S255" s="55"/>
      <c r="T255" s="55"/>
      <c r="U255" s="55"/>
      <c r="V255" s="55"/>
      <c r="W255" s="55"/>
      <c r="X255" s="55"/>
      <c r="Y255" s="55"/>
      <c r="Z255" s="55"/>
      <c r="AA255" s="55"/>
    </row>
    <row r="257" spans="2:28" ht="21">
      <c r="B257" s="3" t="str">
        <f>B38</f>
        <v>Silicon Photonics</v>
      </c>
      <c r="C257" s="4" t="s">
        <v>60</v>
      </c>
      <c r="D257" s="1"/>
      <c r="E257" s="1"/>
      <c r="F257" s="98"/>
      <c r="G257" s="142"/>
      <c r="H257" s="142"/>
      <c r="I257" s="1"/>
      <c r="J257" s="98"/>
      <c r="K257" s="98"/>
      <c r="L257" s="98"/>
      <c r="M257" s="98"/>
      <c r="N257" s="1"/>
      <c r="P257" s="3" t="s">
        <v>61</v>
      </c>
      <c r="R257" s="348"/>
      <c r="S257" s="142"/>
      <c r="T257" s="1"/>
      <c r="U257" s="157"/>
      <c r="V257" s="1"/>
      <c r="W257" s="1"/>
    </row>
    <row r="258" spans="2:28" ht="13.8">
      <c r="B258" s="56" t="s">
        <v>55</v>
      </c>
      <c r="C258" s="6">
        <f t="shared" ref="C258:M258" si="227">C163</f>
        <v>2018</v>
      </c>
      <c r="D258" s="6">
        <f t="shared" si="227"/>
        <v>2019</v>
      </c>
      <c r="E258" s="6">
        <f t="shared" si="227"/>
        <v>2020</v>
      </c>
      <c r="F258" s="6">
        <f t="shared" si="227"/>
        <v>2021</v>
      </c>
      <c r="G258" s="6">
        <f t="shared" si="227"/>
        <v>2022</v>
      </c>
      <c r="H258" s="6">
        <f t="shared" si="227"/>
        <v>2023</v>
      </c>
      <c r="I258" s="6">
        <f t="shared" si="227"/>
        <v>2024</v>
      </c>
      <c r="J258" s="6">
        <f t="shared" si="227"/>
        <v>2025</v>
      </c>
      <c r="K258" s="6">
        <f t="shared" si="227"/>
        <v>2026</v>
      </c>
      <c r="L258" s="6">
        <f t="shared" si="227"/>
        <v>2027</v>
      </c>
      <c r="M258" s="6">
        <f t="shared" si="227"/>
        <v>2028</v>
      </c>
      <c r="N258" s="1"/>
      <c r="P258" s="17" t="str">
        <f t="shared" ref="P258:AA258" si="228">B258</f>
        <v>Product category</v>
      </c>
      <c r="Q258" s="6">
        <f t="shared" si="228"/>
        <v>2018</v>
      </c>
      <c r="R258" s="6">
        <f t="shared" si="228"/>
        <v>2019</v>
      </c>
      <c r="S258" s="6">
        <f t="shared" si="228"/>
        <v>2020</v>
      </c>
      <c r="T258" s="6">
        <f t="shared" si="228"/>
        <v>2021</v>
      </c>
      <c r="U258" s="6">
        <f t="shared" si="228"/>
        <v>2022</v>
      </c>
      <c r="V258" s="6">
        <f t="shared" si="228"/>
        <v>2023</v>
      </c>
      <c r="W258" s="6">
        <f t="shared" si="228"/>
        <v>2024</v>
      </c>
      <c r="X258" s="6">
        <f t="shared" si="228"/>
        <v>2025</v>
      </c>
      <c r="Y258" s="6">
        <f t="shared" si="228"/>
        <v>2026</v>
      </c>
      <c r="Z258" s="6">
        <f t="shared" si="228"/>
        <v>2027</v>
      </c>
      <c r="AA258" s="6">
        <f t="shared" si="228"/>
        <v>2028</v>
      </c>
    </row>
    <row r="259" spans="2:28" ht="13.8">
      <c r="B259" s="50" t="str">
        <f t="shared" ref="B259:B285" si="229">B164</f>
        <v>CWDM TR 1 Gbps  40 km All</v>
      </c>
      <c r="C259" s="74">
        <f t="shared" ref="C259:C285" si="230">IF(C40=0,0,C40*Q259/10^6)</f>
        <v>0</v>
      </c>
      <c r="D259" s="74">
        <f t="shared" ref="D259:D285" si="231">IF(D40=0,0,D40*R259/10^6)</f>
        <v>0</v>
      </c>
      <c r="E259" s="74">
        <f t="shared" ref="E259:E285" si="232">IF(E40=0,0,E40*S259/10^6)</f>
        <v>0</v>
      </c>
      <c r="F259" s="74">
        <f t="shared" ref="F259:F285" si="233">IF(F40=0,0,F40*T259/10^6)</f>
        <v>0</v>
      </c>
      <c r="G259" s="74">
        <f t="shared" ref="G259:G285" si="234">IF(G40=0,0,G40*U259/10^6)</f>
        <v>0</v>
      </c>
      <c r="H259" s="74">
        <f t="shared" ref="H259:H285" si="235">IF(H40=0,0,H40*V259/10^6)</f>
        <v>0</v>
      </c>
      <c r="I259" s="74">
        <f t="shared" ref="I259:I285" si="236">IF(I40=0,0,I40*W259/10^6)</f>
        <v>0</v>
      </c>
      <c r="J259" s="74">
        <f t="shared" ref="J259:J285" si="237">IF(J40=0,0,J40*X259/10^6)</f>
        <v>0</v>
      </c>
      <c r="K259" s="74">
        <f t="shared" ref="K259:K285" si="238">IF(K40=0,0,K40*Y259/10^6)</f>
        <v>0</v>
      </c>
      <c r="L259" s="74">
        <f t="shared" ref="L259:L285" si="239">IF(L40=0,0,L40*Z259/10^6)</f>
        <v>0</v>
      </c>
      <c r="M259" s="74">
        <f t="shared" ref="M259:M285" si="240">IF(M40=0,0,M40*AA259/10^6)</f>
        <v>0</v>
      </c>
      <c r="N259" s="74"/>
      <c r="P259" s="37" t="str">
        <f t="shared" ref="P259:P285" si="241">B259</f>
        <v>CWDM TR 1 Gbps  40 km All</v>
      </c>
      <c r="Q259" s="176">
        <v>74</v>
      </c>
      <c r="R259" s="176">
        <v>62.278221302119469</v>
      </c>
      <c r="S259" s="176"/>
      <c r="T259" s="176"/>
      <c r="U259" s="176"/>
      <c r="V259" s="176"/>
      <c r="W259" s="176"/>
      <c r="X259" s="176"/>
      <c r="Y259" s="176"/>
      <c r="Z259" s="176"/>
      <c r="AA259" s="176"/>
      <c r="AB259" s="80"/>
    </row>
    <row r="260" spans="2:28" ht="13.8">
      <c r="B260" s="48" t="str">
        <f t="shared" si="229"/>
        <v>CWDM TR 1 Gbps  80 km All</v>
      </c>
      <c r="C260" s="74">
        <f t="shared" si="230"/>
        <v>0</v>
      </c>
      <c r="D260" s="74">
        <f t="shared" si="231"/>
        <v>0</v>
      </c>
      <c r="E260" s="74">
        <f t="shared" si="232"/>
        <v>0</v>
      </c>
      <c r="F260" s="74">
        <f t="shared" si="233"/>
        <v>0</v>
      </c>
      <c r="G260" s="74">
        <f t="shared" si="234"/>
        <v>0</v>
      </c>
      <c r="H260" s="74">
        <f t="shared" si="235"/>
        <v>0</v>
      </c>
      <c r="I260" s="74">
        <f t="shared" si="236"/>
        <v>0</v>
      </c>
      <c r="J260" s="74">
        <f t="shared" si="237"/>
        <v>0</v>
      </c>
      <c r="K260" s="74">
        <f t="shared" si="238"/>
        <v>0</v>
      </c>
      <c r="L260" s="74">
        <f t="shared" si="239"/>
        <v>0</v>
      </c>
      <c r="M260" s="74">
        <f t="shared" si="240"/>
        <v>0</v>
      </c>
      <c r="N260" s="74"/>
      <c r="P260" s="38" t="str">
        <f t="shared" si="241"/>
        <v>CWDM TR 1 Gbps  80 km All</v>
      </c>
      <c r="Q260" s="176">
        <v>77</v>
      </c>
      <c r="R260" s="176">
        <v>67.267073952558732</v>
      </c>
      <c r="S260" s="176"/>
      <c r="T260" s="176"/>
      <c r="U260" s="176"/>
      <c r="V260" s="176"/>
      <c r="W260" s="176"/>
      <c r="X260" s="176"/>
      <c r="Y260" s="176"/>
      <c r="Z260" s="176"/>
      <c r="AA260" s="176"/>
      <c r="AB260" s="80"/>
    </row>
    <row r="261" spans="2:28" ht="13.8">
      <c r="B261" s="48" t="str">
        <f t="shared" si="229"/>
        <v>CWDM TR 2.5 Gbps 40 km All</v>
      </c>
      <c r="C261" s="74">
        <f t="shared" si="230"/>
        <v>0</v>
      </c>
      <c r="D261" s="74">
        <f t="shared" si="231"/>
        <v>0</v>
      </c>
      <c r="E261" s="74">
        <f t="shared" si="232"/>
        <v>0</v>
      </c>
      <c r="F261" s="74">
        <f t="shared" si="233"/>
        <v>0</v>
      </c>
      <c r="G261" s="74">
        <f t="shared" si="234"/>
        <v>0</v>
      </c>
      <c r="H261" s="74">
        <f t="shared" si="235"/>
        <v>0</v>
      </c>
      <c r="I261" s="74">
        <f t="shared" si="236"/>
        <v>0</v>
      </c>
      <c r="J261" s="74">
        <f t="shared" si="237"/>
        <v>0</v>
      </c>
      <c r="K261" s="74">
        <f t="shared" si="238"/>
        <v>0</v>
      </c>
      <c r="L261" s="74">
        <f t="shared" si="239"/>
        <v>0</v>
      </c>
      <c r="M261" s="74">
        <f t="shared" si="240"/>
        <v>0</v>
      </c>
      <c r="N261" s="74"/>
      <c r="P261" s="38" t="str">
        <f t="shared" si="241"/>
        <v>CWDM TR 2.5 Gbps 40 km All</v>
      </c>
      <c r="Q261" s="176">
        <v>75</v>
      </c>
      <c r="R261" s="176">
        <v>70.549336138721614</v>
      </c>
      <c r="S261" s="176"/>
      <c r="T261" s="176"/>
      <c r="U261" s="176"/>
      <c r="V261" s="176"/>
      <c r="W261" s="176"/>
      <c r="X261" s="176"/>
      <c r="Y261" s="176"/>
      <c r="Z261" s="176"/>
      <c r="AA261" s="176"/>
      <c r="AB261" s="80"/>
    </row>
    <row r="262" spans="2:28" ht="13.8">
      <c r="B262" s="48" t="str">
        <f t="shared" si="229"/>
        <v>CWDM TR 2.5 Gbps 80 km All</v>
      </c>
      <c r="C262" s="74">
        <f t="shared" si="230"/>
        <v>0</v>
      </c>
      <c r="D262" s="74">
        <f t="shared" si="231"/>
        <v>0</v>
      </c>
      <c r="E262" s="74">
        <f t="shared" si="232"/>
        <v>0</v>
      </c>
      <c r="F262" s="74">
        <f t="shared" si="233"/>
        <v>0</v>
      </c>
      <c r="G262" s="74">
        <f t="shared" si="234"/>
        <v>0</v>
      </c>
      <c r="H262" s="74">
        <f t="shared" si="235"/>
        <v>0</v>
      </c>
      <c r="I262" s="74">
        <f t="shared" si="236"/>
        <v>0</v>
      </c>
      <c r="J262" s="74">
        <f t="shared" si="237"/>
        <v>0</v>
      </c>
      <c r="K262" s="74">
        <f t="shared" si="238"/>
        <v>0</v>
      </c>
      <c r="L262" s="74">
        <f t="shared" si="239"/>
        <v>0</v>
      </c>
      <c r="M262" s="74">
        <f t="shared" si="240"/>
        <v>0</v>
      </c>
      <c r="N262" s="74"/>
      <c r="P262" s="38" t="str">
        <f t="shared" si="241"/>
        <v>CWDM TR 2.5 Gbps 80 km All</v>
      </c>
      <c r="Q262" s="176">
        <v>133</v>
      </c>
      <c r="R262" s="176">
        <v>114.65575965665228</v>
      </c>
      <c r="S262" s="176"/>
      <c r="T262" s="176"/>
      <c r="U262" s="176"/>
      <c r="V262" s="176"/>
      <c r="W262" s="176"/>
      <c r="X262" s="176"/>
      <c r="Y262" s="176"/>
      <c r="Z262" s="176"/>
      <c r="AA262" s="176"/>
      <c r="AB262" s="80"/>
    </row>
    <row r="263" spans="2:28" ht="13.8">
      <c r="B263" s="48" t="str">
        <f t="shared" si="229"/>
        <v>CWDM TR 10 Gbps All All</v>
      </c>
      <c r="C263" s="74">
        <f t="shared" si="230"/>
        <v>0</v>
      </c>
      <c r="D263" s="74">
        <f t="shared" si="231"/>
        <v>0</v>
      </c>
      <c r="E263" s="74">
        <f t="shared" si="232"/>
        <v>0</v>
      </c>
      <c r="F263" s="74">
        <f t="shared" si="233"/>
        <v>0</v>
      </c>
      <c r="G263" s="74">
        <f t="shared" si="234"/>
        <v>0</v>
      </c>
      <c r="H263" s="74">
        <f t="shared" si="235"/>
        <v>0</v>
      </c>
      <c r="I263" s="74">
        <f t="shared" si="236"/>
        <v>0</v>
      </c>
      <c r="J263" s="74">
        <f t="shared" si="237"/>
        <v>0</v>
      </c>
      <c r="K263" s="74">
        <f t="shared" si="238"/>
        <v>0</v>
      </c>
      <c r="L263" s="74">
        <f t="shared" si="239"/>
        <v>0</v>
      </c>
      <c r="M263" s="74">
        <f t="shared" si="240"/>
        <v>0</v>
      </c>
      <c r="N263" s="74"/>
      <c r="P263" s="38" t="str">
        <f t="shared" si="241"/>
        <v>CWDM TR 10 Gbps All All</v>
      </c>
      <c r="Q263" s="176">
        <v>288</v>
      </c>
      <c r="R263" s="176">
        <v>250</v>
      </c>
      <c r="S263" s="176"/>
      <c r="T263" s="176"/>
      <c r="U263" s="176"/>
      <c r="V263" s="176"/>
      <c r="W263" s="176"/>
      <c r="X263" s="176"/>
      <c r="Y263" s="176"/>
      <c r="Z263" s="176"/>
      <c r="AA263" s="176"/>
      <c r="AB263" s="80"/>
    </row>
    <row r="264" spans="2:28" ht="13.8">
      <c r="B264" s="48" t="str">
        <f t="shared" si="229"/>
        <v>DWDM TR 2.5 Gbps All All</v>
      </c>
      <c r="C264" s="74">
        <f t="shared" si="230"/>
        <v>0</v>
      </c>
      <c r="D264" s="74">
        <f t="shared" si="231"/>
        <v>0</v>
      </c>
      <c r="E264" s="74">
        <f t="shared" si="232"/>
        <v>0</v>
      </c>
      <c r="F264" s="74">
        <f t="shared" si="233"/>
        <v>0</v>
      </c>
      <c r="G264" s="74">
        <f t="shared" si="234"/>
        <v>0</v>
      </c>
      <c r="H264" s="74">
        <f t="shared" si="235"/>
        <v>0</v>
      </c>
      <c r="I264" s="74">
        <f t="shared" si="236"/>
        <v>0</v>
      </c>
      <c r="J264" s="74">
        <f t="shared" si="237"/>
        <v>0</v>
      </c>
      <c r="K264" s="74">
        <f t="shared" si="238"/>
        <v>0</v>
      </c>
      <c r="L264" s="74">
        <f t="shared" si="239"/>
        <v>0</v>
      </c>
      <c r="M264" s="74">
        <f t="shared" si="240"/>
        <v>0</v>
      </c>
      <c r="N264" s="74"/>
      <c r="P264" s="38" t="str">
        <f t="shared" si="241"/>
        <v>DWDM TR 2.5 Gbps All All</v>
      </c>
      <c r="Q264" s="176">
        <v>226</v>
      </c>
      <c r="R264" s="176">
        <v>176.82061812404447</v>
      </c>
      <c r="S264" s="176"/>
      <c r="T264" s="176"/>
      <c r="U264" s="176"/>
      <c r="V264" s="176"/>
      <c r="W264" s="176"/>
      <c r="X264" s="176"/>
      <c r="Y264" s="176"/>
      <c r="Z264" s="176"/>
      <c r="AA264" s="176"/>
      <c r="AB264" s="80"/>
    </row>
    <row r="265" spans="2:28" ht="13.8">
      <c r="B265" s="48" t="str">
        <f t="shared" si="229"/>
        <v>DWDM TR 10 Gbps fixed λ All XFP</v>
      </c>
      <c r="C265" s="74">
        <f t="shared" si="230"/>
        <v>0</v>
      </c>
      <c r="D265" s="74">
        <f t="shared" si="231"/>
        <v>0</v>
      </c>
      <c r="E265" s="74">
        <f t="shared" si="232"/>
        <v>0</v>
      </c>
      <c r="F265" s="74">
        <f t="shared" si="233"/>
        <v>0</v>
      </c>
      <c r="G265" s="74">
        <f t="shared" si="234"/>
        <v>0</v>
      </c>
      <c r="H265" s="74">
        <f t="shared" si="235"/>
        <v>0</v>
      </c>
      <c r="I265" s="74">
        <f t="shared" si="236"/>
        <v>0</v>
      </c>
      <c r="J265" s="74">
        <f t="shared" si="237"/>
        <v>0</v>
      </c>
      <c r="K265" s="74">
        <f t="shared" si="238"/>
        <v>0</v>
      </c>
      <c r="L265" s="74">
        <f t="shared" si="239"/>
        <v>0</v>
      </c>
      <c r="M265" s="74">
        <f t="shared" si="240"/>
        <v>0</v>
      </c>
      <c r="N265" s="74"/>
      <c r="P265" s="38" t="str">
        <f t="shared" si="241"/>
        <v>DWDM TR 10 Gbps fixed λ All XFP</v>
      </c>
      <c r="Q265" s="176">
        <v>343</v>
      </c>
      <c r="R265" s="176">
        <v>310.75906824459594</v>
      </c>
      <c r="S265" s="176"/>
      <c r="T265" s="176"/>
      <c r="U265" s="176"/>
      <c r="V265" s="176"/>
      <c r="W265" s="176"/>
      <c r="X265" s="176"/>
      <c r="Y265" s="176"/>
      <c r="Z265" s="176"/>
      <c r="AA265" s="176"/>
      <c r="AB265" s="80"/>
    </row>
    <row r="266" spans="2:28" ht="13.8">
      <c r="B266" s="48" t="str">
        <f t="shared" si="229"/>
        <v>DWDM TR 10 Gbps fixed λ All SFP+</v>
      </c>
      <c r="C266" s="74">
        <f t="shared" si="230"/>
        <v>0</v>
      </c>
      <c r="D266" s="74">
        <f t="shared" si="231"/>
        <v>0</v>
      </c>
      <c r="E266" s="74">
        <f t="shared" si="232"/>
        <v>0</v>
      </c>
      <c r="F266" s="74">
        <f t="shared" si="233"/>
        <v>0</v>
      </c>
      <c r="G266" s="74">
        <f t="shared" si="234"/>
        <v>0</v>
      </c>
      <c r="H266" s="74">
        <f t="shared" si="235"/>
        <v>0</v>
      </c>
      <c r="I266" s="74">
        <f t="shared" si="236"/>
        <v>0</v>
      </c>
      <c r="J266" s="74">
        <f t="shared" si="237"/>
        <v>0</v>
      </c>
      <c r="K266" s="74">
        <f t="shared" si="238"/>
        <v>0</v>
      </c>
      <c r="L266" s="74">
        <f t="shared" si="239"/>
        <v>0</v>
      </c>
      <c r="M266" s="74">
        <f t="shared" si="240"/>
        <v>0</v>
      </c>
      <c r="N266" s="74"/>
      <c r="P266" s="38" t="str">
        <f t="shared" si="241"/>
        <v>DWDM TR 10 Gbps fixed λ All SFP+</v>
      </c>
      <c r="Q266" s="176">
        <v>357</v>
      </c>
      <c r="R266" s="176">
        <v>280.04375768912814</v>
      </c>
      <c r="S266" s="176"/>
      <c r="T266" s="176"/>
      <c r="U266" s="176"/>
      <c r="V266" s="176"/>
      <c r="W266" s="176"/>
      <c r="X266" s="176"/>
      <c r="Y266" s="176"/>
      <c r="Z266" s="176"/>
      <c r="AA266" s="176"/>
      <c r="AB266" s="80"/>
    </row>
    <row r="267" spans="2:28" ht="13.8">
      <c r="B267" s="48" t="str">
        <f t="shared" si="229"/>
        <v xml:space="preserve">DWDM TR 10 Gbps Tunable All XFP </v>
      </c>
      <c r="C267" s="74">
        <f t="shared" si="230"/>
        <v>0</v>
      </c>
      <c r="D267" s="74">
        <f t="shared" si="231"/>
        <v>0</v>
      </c>
      <c r="E267" s="74">
        <f t="shared" si="232"/>
        <v>0</v>
      </c>
      <c r="F267" s="74">
        <f t="shared" si="233"/>
        <v>0</v>
      </c>
      <c r="G267" s="74">
        <f t="shared" si="234"/>
        <v>0</v>
      </c>
      <c r="H267" s="74">
        <f t="shared" si="235"/>
        <v>0</v>
      </c>
      <c r="I267" s="74">
        <f t="shared" si="236"/>
        <v>0</v>
      </c>
      <c r="J267" s="74">
        <f t="shared" si="237"/>
        <v>0</v>
      </c>
      <c r="K267" s="74">
        <f t="shared" si="238"/>
        <v>0</v>
      </c>
      <c r="L267" s="74">
        <f t="shared" si="239"/>
        <v>0</v>
      </c>
      <c r="M267" s="74">
        <f t="shared" si="240"/>
        <v>0</v>
      </c>
      <c r="N267" s="74"/>
      <c r="P267" s="38" t="str">
        <f t="shared" si="241"/>
        <v xml:space="preserve">DWDM TR 10 Gbps Tunable All XFP </v>
      </c>
      <c r="Q267" s="176">
        <v>496</v>
      </c>
      <c r="R267" s="176">
        <v>449.18822219973691</v>
      </c>
      <c r="S267" s="176"/>
      <c r="T267" s="176"/>
      <c r="U267" s="176"/>
      <c r="V267" s="176"/>
      <c r="W267" s="176"/>
      <c r="X267" s="176"/>
      <c r="Y267" s="176"/>
      <c r="Z267" s="176"/>
      <c r="AA267" s="176"/>
      <c r="AB267" s="80"/>
    </row>
    <row r="268" spans="2:28" ht="13.8">
      <c r="B268" s="48" t="str">
        <f t="shared" si="229"/>
        <v>DWDM TR 10 Gbps Tunable All SFP+</v>
      </c>
      <c r="C268" s="74">
        <f t="shared" si="230"/>
        <v>0</v>
      </c>
      <c r="D268" s="74">
        <f t="shared" si="231"/>
        <v>0</v>
      </c>
      <c r="E268" s="74">
        <f t="shared" si="232"/>
        <v>0</v>
      </c>
      <c r="F268" s="74">
        <f t="shared" si="233"/>
        <v>0</v>
      </c>
      <c r="G268" s="74">
        <f t="shared" si="234"/>
        <v>0</v>
      </c>
      <c r="H268" s="74">
        <f t="shared" si="235"/>
        <v>0</v>
      </c>
      <c r="I268" s="74">
        <f t="shared" si="236"/>
        <v>0</v>
      </c>
      <c r="J268" s="74">
        <f t="shared" si="237"/>
        <v>0</v>
      </c>
      <c r="K268" s="74">
        <f t="shared" si="238"/>
        <v>0</v>
      </c>
      <c r="L268" s="74">
        <f t="shared" si="239"/>
        <v>0</v>
      </c>
      <c r="M268" s="74">
        <f t="shared" si="240"/>
        <v>0</v>
      </c>
      <c r="N268" s="74"/>
      <c r="P268" s="39" t="str">
        <f t="shared" si="241"/>
        <v>DWDM TR 10 Gbps Tunable All SFP+</v>
      </c>
      <c r="Q268" s="263">
        <v>604</v>
      </c>
      <c r="R268" s="263">
        <v>487.46306029797319</v>
      </c>
      <c r="S268" s="263"/>
      <c r="T268" s="263"/>
      <c r="U268" s="263"/>
      <c r="V268" s="263"/>
      <c r="W268" s="263"/>
      <c r="X268" s="263"/>
      <c r="Y268" s="263"/>
      <c r="Z268" s="263"/>
      <c r="AA268" s="263"/>
      <c r="AB268" s="80"/>
    </row>
    <row r="269" spans="2:28" ht="13.8">
      <c r="B269" s="48" t="str">
        <f t="shared" si="229"/>
        <v>DWDM TR 100 Gbps All On board</v>
      </c>
      <c r="C269" s="74">
        <f t="shared" si="230"/>
        <v>0</v>
      </c>
      <c r="D269" s="74">
        <f t="shared" si="231"/>
        <v>0</v>
      </c>
      <c r="E269" s="74">
        <f t="shared" si="232"/>
        <v>0</v>
      </c>
      <c r="F269" s="74">
        <f t="shared" si="233"/>
        <v>0</v>
      </c>
      <c r="G269" s="74">
        <f t="shared" si="234"/>
        <v>0</v>
      </c>
      <c r="H269" s="74">
        <f t="shared" si="235"/>
        <v>0</v>
      </c>
      <c r="I269" s="74">
        <f t="shared" si="236"/>
        <v>0</v>
      </c>
      <c r="J269" s="74">
        <f t="shared" si="237"/>
        <v>0</v>
      </c>
      <c r="K269" s="74">
        <f t="shared" si="238"/>
        <v>0</v>
      </c>
      <c r="L269" s="74">
        <f t="shared" si="239"/>
        <v>0</v>
      </c>
      <c r="M269" s="74">
        <f t="shared" si="240"/>
        <v>0</v>
      </c>
      <c r="N269" s="74"/>
      <c r="P269" s="38" t="str">
        <f t="shared" si="241"/>
        <v>DWDM TR 100 Gbps All On board</v>
      </c>
      <c r="Q269" s="176">
        <v>8000</v>
      </c>
      <c r="R269" s="176">
        <v>6400</v>
      </c>
      <c r="S269" s="176"/>
      <c r="T269" s="176"/>
      <c r="U269" s="176"/>
      <c r="V269" s="176"/>
      <c r="W269" s="176"/>
      <c r="X269" s="176"/>
      <c r="Y269" s="176"/>
      <c r="Z269" s="176"/>
      <c r="AA269" s="176"/>
      <c r="AB269" s="80"/>
    </row>
    <row r="270" spans="2:28" ht="13.8">
      <c r="B270" s="48" t="str">
        <f t="shared" si="229"/>
        <v>DWDM TR 100 Gbps All Direct detect</v>
      </c>
      <c r="C270" s="74">
        <f t="shared" si="230"/>
        <v>71.334000000000003</v>
      </c>
      <c r="D270" s="74">
        <f t="shared" si="231"/>
        <v>93.416666666666671</v>
      </c>
      <c r="E270" s="74">
        <f t="shared" si="232"/>
        <v>0</v>
      </c>
      <c r="F270" s="74">
        <f t="shared" si="233"/>
        <v>0</v>
      </c>
      <c r="G270" s="74">
        <f t="shared" si="234"/>
        <v>0</v>
      </c>
      <c r="H270" s="74">
        <f t="shared" si="235"/>
        <v>0</v>
      </c>
      <c r="I270" s="74">
        <f t="shared" si="236"/>
        <v>0</v>
      </c>
      <c r="J270" s="74">
        <f t="shared" si="237"/>
        <v>0</v>
      </c>
      <c r="K270" s="74">
        <f t="shared" si="238"/>
        <v>0</v>
      </c>
      <c r="L270" s="74">
        <f t="shared" si="239"/>
        <v>0</v>
      </c>
      <c r="M270" s="74">
        <f t="shared" si="240"/>
        <v>0</v>
      </c>
      <c r="N270" s="74"/>
      <c r="P270" s="38" t="str">
        <f t="shared" si="241"/>
        <v>DWDM TR 100 Gbps All Direct detect</v>
      </c>
      <c r="Q270" s="176">
        <v>2642</v>
      </c>
      <c r="R270" s="176">
        <v>2458.3333333333335</v>
      </c>
      <c r="S270" s="176"/>
      <c r="T270" s="176"/>
      <c r="U270" s="176"/>
      <c r="V270" s="176"/>
      <c r="W270" s="176"/>
      <c r="X270" s="176"/>
      <c r="Y270" s="176"/>
      <c r="Z270" s="176"/>
      <c r="AA270" s="176"/>
      <c r="AB270" s="80"/>
    </row>
    <row r="271" spans="2:28" ht="13.8">
      <c r="B271" s="48" t="str">
        <f t="shared" si="229"/>
        <v>DWDM TR 100 Gbps All CFP-DCO</v>
      </c>
      <c r="C271" s="74">
        <f t="shared" si="230"/>
        <v>208.76487499999999</v>
      </c>
      <c r="D271" s="74">
        <f t="shared" si="231"/>
        <v>305.53617600000007</v>
      </c>
      <c r="E271" s="74">
        <f t="shared" si="232"/>
        <v>0</v>
      </c>
      <c r="F271" s="74">
        <f t="shared" si="233"/>
        <v>0</v>
      </c>
      <c r="G271" s="74">
        <f t="shared" si="234"/>
        <v>0</v>
      </c>
      <c r="H271" s="74">
        <f t="shared" si="235"/>
        <v>0</v>
      </c>
      <c r="I271" s="74">
        <f t="shared" si="236"/>
        <v>0</v>
      </c>
      <c r="J271" s="74">
        <f t="shared" si="237"/>
        <v>0</v>
      </c>
      <c r="K271" s="74">
        <f t="shared" si="238"/>
        <v>0</v>
      </c>
      <c r="L271" s="74">
        <f t="shared" si="239"/>
        <v>0</v>
      </c>
      <c r="M271" s="74">
        <f t="shared" si="240"/>
        <v>0</v>
      </c>
      <c r="N271" s="74"/>
      <c r="P271" s="38" t="str">
        <f t="shared" si="241"/>
        <v>DWDM TR 100 Gbps All CFP-DCO</v>
      </c>
      <c r="Q271" s="176">
        <v>5500</v>
      </c>
      <c r="R271" s="176">
        <v>4400</v>
      </c>
      <c r="S271" s="176"/>
      <c r="T271" s="176"/>
      <c r="U271" s="176"/>
      <c r="V271" s="176"/>
      <c r="W271" s="176"/>
      <c r="X271" s="176"/>
      <c r="Y271" s="176"/>
      <c r="Z271" s="176"/>
      <c r="AA271" s="176"/>
      <c r="AB271" s="80"/>
    </row>
    <row r="272" spans="2:28" ht="13.8">
      <c r="B272" s="48" t="str">
        <f t="shared" si="229"/>
        <v>DWDM TR 100 Gbps 80km QSFP28</v>
      </c>
      <c r="C272" s="74">
        <f t="shared" si="230"/>
        <v>0</v>
      </c>
      <c r="D272" s="74">
        <f t="shared" si="231"/>
        <v>0</v>
      </c>
      <c r="E272" s="74">
        <f t="shared" si="232"/>
        <v>0</v>
      </c>
      <c r="F272" s="74">
        <f t="shared" si="233"/>
        <v>0</v>
      </c>
      <c r="G272" s="74">
        <f t="shared" si="234"/>
        <v>0</v>
      </c>
      <c r="H272" s="74">
        <f t="shared" si="235"/>
        <v>0</v>
      </c>
      <c r="I272" s="74">
        <f t="shared" si="236"/>
        <v>0</v>
      </c>
      <c r="J272" s="74">
        <f t="shared" si="237"/>
        <v>0</v>
      </c>
      <c r="K272" s="74">
        <f t="shared" si="238"/>
        <v>0</v>
      </c>
      <c r="L272" s="74">
        <f t="shared" si="239"/>
        <v>0</v>
      </c>
      <c r="M272" s="74">
        <f t="shared" si="240"/>
        <v>0</v>
      </c>
      <c r="N272" s="74"/>
      <c r="P272" s="38" t="str">
        <f t="shared" si="241"/>
        <v>DWDM TR 100 Gbps 80km QSFP28</v>
      </c>
      <c r="Q272" s="176">
        <v>0</v>
      </c>
      <c r="R272" s="176">
        <v>0</v>
      </c>
      <c r="S272" s="176"/>
      <c r="T272" s="176"/>
      <c r="U272" s="176"/>
      <c r="V272" s="176"/>
      <c r="W272" s="176"/>
      <c r="X272" s="176"/>
      <c r="Y272" s="176"/>
      <c r="Z272" s="176"/>
      <c r="AA272" s="176"/>
      <c r="AB272" s="80"/>
    </row>
    <row r="273" spans="2:28" ht="13.8">
      <c r="B273" s="48" t="str">
        <f t="shared" si="229"/>
        <v>DWDM TR 100 Gbps All CFP2-ACO</v>
      </c>
      <c r="C273" s="74">
        <f t="shared" si="230"/>
        <v>9.4109510000000025</v>
      </c>
      <c r="D273" s="74">
        <f t="shared" si="231"/>
        <v>4.2233255999999999</v>
      </c>
      <c r="E273" s="74">
        <f t="shared" si="232"/>
        <v>0</v>
      </c>
      <c r="F273" s="74">
        <f t="shared" si="233"/>
        <v>0</v>
      </c>
      <c r="G273" s="74">
        <f t="shared" si="234"/>
        <v>0</v>
      </c>
      <c r="H273" s="74">
        <f t="shared" si="235"/>
        <v>0</v>
      </c>
      <c r="I273" s="74">
        <f t="shared" si="236"/>
        <v>0</v>
      </c>
      <c r="J273" s="74">
        <f t="shared" si="237"/>
        <v>0</v>
      </c>
      <c r="K273" s="74">
        <f t="shared" si="238"/>
        <v>0</v>
      </c>
      <c r="L273" s="74">
        <f t="shared" si="239"/>
        <v>0</v>
      </c>
      <c r="M273" s="74">
        <f t="shared" si="240"/>
        <v>0</v>
      </c>
      <c r="N273" s="74"/>
      <c r="P273" s="38" t="str">
        <f t="shared" si="241"/>
        <v>DWDM TR 100 Gbps All CFP2-ACO</v>
      </c>
      <c r="Q273" s="176">
        <v>5170</v>
      </c>
      <c r="R273" s="176">
        <v>3900</v>
      </c>
      <c r="S273" s="176"/>
      <c r="T273" s="176"/>
      <c r="U273" s="176"/>
      <c r="V273" s="176"/>
      <c r="W273" s="176"/>
      <c r="X273" s="176"/>
      <c r="Y273" s="176"/>
      <c r="Z273" s="176"/>
      <c r="AA273" s="176"/>
      <c r="AB273" s="80"/>
    </row>
    <row r="274" spans="2:28" ht="13.8">
      <c r="B274" s="48" t="str">
        <f t="shared" si="229"/>
        <v>DWDM TR 200 Gbps All On board</v>
      </c>
      <c r="C274" s="74">
        <f t="shared" si="230"/>
        <v>0</v>
      </c>
      <c r="D274" s="74">
        <f t="shared" si="231"/>
        <v>0</v>
      </c>
      <c r="E274" s="74">
        <f t="shared" si="232"/>
        <v>0</v>
      </c>
      <c r="F274" s="74">
        <f t="shared" si="233"/>
        <v>0</v>
      </c>
      <c r="G274" s="74">
        <f t="shared" si="234"/>
        <v>0</v>
      </c>
      <c r="H274" s="74">
        <f t="shared" si="235"/>
        <v>0</v>
      </c>
      <c r="I274" s="74">
        <f t="shared" si="236"/>
        <v>0</v>
      </c>
      <c r="J274" s="74">
        <f t="shared" si="237"/>
        <v>0</v>
      </c>
      <c r="K274" s="74">
        <f t="shared" si="238"/>
        <v>0</v>
      </c>
      <c r="L274" s="74">
        <f t="shared" si="239"/>
        <v>0</v>
      </c>
      <c r="M274" s="74">
        <f t="shared" si="240"/>
        <v>0</v>
      </c>
      <c r="N274" s="74"/>
      <c r="P274" s="38" t="str">
        <f t="shared" si="241"/>
        <v>DWDM TR 200 Gbps All On board</v>
      </c>
      <c r="Q274" s="176">
        <v>8727.2727272727279</v>
      </c>
      <c r="R274" s="176">
        <v>6981.818181818182</v>
      </c>
      <c r="S274" s="176"/>
      <c r="T274" s="176"/>
      <c r="U274" s="176"/>
      <c r="V274" s="176"/>
      <c r="W274" s="176"/>
      <c r="X274" s="176"/>
      <c r="Y274" s="176"/>
      <c r="Z274" s="176"/>
      <c r="AA274" s="176"/>
      <c r="AB274" s="80"/>
    </row>
    <row r="275" spans="2:28" ht="13.8">
      <c r="B275" s="48" t="str">
        <f t="shared" si="229"/>
        <v>DWDM TR 200 Gbps All CFP2-DCO</v>
      </c>
      <c r="C275" s="74">
        <f t="shared" si="230"/>
        <v>184.47</v>
      </c>
      <c r="D275" s="74">
        <f t="shared" si="231"/>
        <v>370.36655999999999</v>
      </c>
      <c r="E275" s="74">
        <f t="shared" si="232"/>
        <v>0</v>
      </c>
      <c r="F275" s="74">
        <f t="shared" si="233"/>
        <v>0</v>
      </c>
      <c r="G275" s="74">
        <f t="shared" si="234"/>
        <v>0</v>
      </c>
      <c r="H275" s="74">
        <f t="shared" si="235"/>
        <v>0</v>
      </c>
      <c r="I275" s="74">
        <f t="shared" si="236"/>
        <v>0</v>
      </c>
      <c r="J275" s="74">
        <f t="shared" si="237"/>
        <v>0</v>
      </c>
      <c r="K275" s="74">
        <f t="shared" si="238"/>
        <v>0</v>
      </c>
      <c r="L275" s="74">
        <f t="shared" si="239"/>
        <v>0</v>
      </c>
      <c r="M275" s="74">
        <f t="shared" si="240"/>
        <v>0</v>
      </c>
      <c r="N275" s="74"/>
      <c r="P275" s="38" t="str">
        <f t="shared" si="241"/>
        <v>DWDM TR 200 Gbps All CFP2-DCO</v>
      </c>
      <c r="Q275" s="176">
        <v>6000</v>
      </c>
      <c r="R275" s="176">
        <v>4800</v>
      </c>
      <c r="S275" s="176"/>
      <c r="T275" s="176"/>
      <c r="U275" s="176"/>
      <c r="V275" s="176"/>
      <c r="W275" s="176"/>
      <c r="X275" s="176"/>
      <c r="Y275" s="176"/>
      <c r="Z275" s="176"/>
      <c r="AA275" s="176"/>
      <c r="AB275" s="80"/>
    </row>
    <row r="276" spans="2:28" ht="13.8">
      <c r="B276" s="48" t="str">
        <f t="shared" si="229"/>
        <v>DWDM TR 200 Gbps All CFP2-ACO</v>
      </c>
      <c r="C276" s="74">
        <f t="shared" si="230"/>
        <v>0</v>
      </c>
      <c r="D276" s="74">
        <f t="shared" si="231"/>
        <v>0</v>
      </c>
      <c r="E276" s="74">
        <f t="shared" si="232"/>
        <v>0</v>
      </c>
      <c r="F276" s="74">
        <f t="shared" si="233"/>
        <v>0</v>
      </c>
      <c r="G276" s="74">
        <f t="shared" si="234"/>
        <v>0</v>
      </c>
      <c r="H276" s="74">
        <f t="shared" si="235"/>
        <v>0</v>
      </c>
      <c r="I276" s="74">
        <f t="shared" si="236"/>
        <v>0</v>
      </c>
      <c r="J276" s="74">
        <f t="shared" si="237"/>
        <v>0</v>
      </c>
      <c r="K276" s="74">
        <f t="shared" si="238"/>
        <v>0</v>
      </c>
      <c r="L276" s="74">
        <f t="shared" si="239"/>
        <v>0</v>
      </c>
      <c r="M276" s="74">
        <f t="shared" si="240"/>
        <v>0</v>
      </c>
      <c r="N276" s="74"/>
      <c r="P276" s="38" t="str">
        <f t="shared" si="241"/>
        <v>DWDM TR 200 Gbps All CFP2-ACO</v>
      </c>
      <c r="Q276" s="176">
        <v>5600</v>
      </c>
      <c r="R276" s="176">
        <v>4300</v>
      </c>
      <c r="S276" s="176"/>
      <c r="T276" s="176"/>
      <c r="U276" s="176"/>
      <c r="V276" s="176"/>
      <c r="W276" s="176"/>
      <c r="X276" s="176"/>
      <c r="Y276" s="176"/>
      <c r="Z276" s="176"/>
      <c r="AA276" s="176"/>
      <c r="AB276" s="80"/>
    </row>
    <row r="277" spans="2:28" ht="13.8">
      <c r="B277" s="48" t="str">
        <f t="shared" si="229"/>
        <v>DWDM TR 400 Gbps On board</v>
      </c>
      <c r="C277" s="74">
        <f t="shared" si="230"/>
        <v>0</v>
      </c>
      <c r="D277" s="74">
        <f t="shared" si="231"/>
        <v>16.88727272727273</v>
      </c>
      <c r="E277" s="74">
        <f t="shared" si="232"/>
        <v>0</v>
      </c>
      <c r="F277" s="74">
        <f t="shared" si="233"/>
        <v>0</v>
      </c>
      <c r="G277" s="74">
        <f t="shared" si="234"/>
        <v>0</v>
      </c>
      <c r="H277" s="74">
        <f t="shared" si="235"/>
        <v>0</v>
      </c>
      <c r="I277" s="74">
        <f t="shared" si="236"/>
        <v>0</v>
      </c>
      <c r="J277" s="74">
        <f t="shared" si="237"/>
        <v>0</v>
      </c>
      <c r="K277" s="74">
        <f t="shared" si="238"/>
        <v>0</v>
      </c>
      <c r="L277" s="74">
        <f t="shared" si="239"/>
        <v>0</v>
      </c>
      <c r="M277" s="74">
        <f t="shared" si="240"/>
        <v>0</v>
      </c>
      <c r="N277" s="74"/>
      <c r="P277" s="38" t="str">
        <f t="shared" si="241"/>
        <v>DWDM TR 400 Gbps On board</v>
      </c>
      <c r="Q277" s="176">
        <v>0</v>
      </c>
      <c r="R277" s="176">
        <v>8727.2727272727279</v>
      </c>
      <c r="S277" s="176"/>
      <c r="T277" s="176"/>
      <c r="U277" s="176"/>
      <c r="V277" s="176"/>
      <c r="W277" s="176"/>
      <c r="X277" s="176"/>
      <c r="Y277" s="176"/>
      <c r="Z277" s="176"/>
      <c r="AA277" s="176"/>
      <c r="AB277" s="80"/>
    </row>
    <row r="278" spans="2:28" ht="13.8">
      <c r="B278" s="48" t="str">
        <f t="shared" si="229"/>
        <v>DWDM TR 400 Gbps 120 km 400ZR</v>
      </c>
      <c r="C278" s="74">
        <f t="shared" si="230"/>
        <v>0</v>
      </c>
      <c r="D278" s="74">
        <f t="shared" si="231"/>
        <v>0.9</v>
      </c>
      <c r="E278" s="74">
        <f t="shared" si="232"/>
        <v>0</v>
      </c>
      <c r="F278" s="74">
        <f t="shared" si="233"/>
        <v>0</v>
      </c>
      <c r="G278" s="74">
        <f t="shared" si="234"/>
        <v>0</v>
      </c>
      <c r="H278" s="74">
        <f t="shared" si="235"/>
        <v>0</v>
      </c>
      <c r="I278" s="74">
        <f t="shared" si="236"/>
        <v>0</v>
      </c>
      <c r="J278" s="74">
        <f t="shared" si="237"/>
        <v>0</v>
      </c>
      <c r="K278" s="74">
        <f t="shared" si="238"/>
        <v>0</v>
      </c>
      <c r="L278" s="74">
        <f t="shared" si="239"/>
        <v>0</v>
      </c>
      <c r="M278" s="74">
        <f t="shared" si="240"/>
        <v>0</v>
      </c>
      <c r="N278" s="74"/>
      <c r="P278" s="38" t="str">
        <f t="shared" si="241"/>
        <v>DWDM TR 400 Gbps 120 km 400ZR</v>
      </c>
      <c r="Q278" s="176">
        <v>0</v>
      </c>
      <c r="R278" s="176">
        <v>6000</v>
      </c>
      <c r="S278" s="176"/>
      <c r="T278" s="176"/>
      <c r="U278" s="176"/>
      <c r="V278" s="176"/>
      <c r="W278" s="176"/>
      <c r="X278" s="176"/>
      <c r="Y278" s="176"/>
      <c r="Z278" s="176"/>
      <c r="AA278" s="176"/>
      <c r="AB278" s="80"/>
    </row>
    <row r="279" spans="2:28" ht="13.8">
      <c r="B279" s="48" t="str">
        <f t="shared" si="229"/>
        <v>DWDM TR 400 Gbps &gt;120 km 400ZR+   OSPF/QSFP-DD</v>
      </c>
      <c r="C279" s="74">
        <f t="shared" si="230"/>
        <v>0</v>
      </c>
      <c r="D279" s="74">
        <f t="shared" si="231"/>
        <v>0.41</v>
      </c>
      <c r="E279" s="74">
        <f t="shared" si="232"/>
        <v>0</v>
      </c>
      <c r="F279" s="74">
        <f t="shared" si="233"/>
        <v>0</v>
      </c>
      <c r="G279" s="74">
        <f t="shared" si="234"/>
        <v>0</v>
      </c>
      <c r="H279" s="74">
        <f t="shared" si="235"/>
        <v>0</v>
      </c>
      <c r="I279" s="74">
        <f t="shared" si="236"/>
        <v>0</v>
      </c>
      <c r="J279" s="74">
        <f t="shared" si="237"/>
        <v>0</v>
      </c>
      <c r="K279" s="74">
        <f t="shared" si="238"/>
        <v>0</v>
      </c>
      <c r="L279" s="74">
        <f t="shared" si="239"/>
        <v>0</v>
      </c>
      <c r="M279" s="74">
        <f t="shared" si="240"/>
        <v>0</v>
      </c>
      <c r="N279" s="74"/>
      <c r="P279" s="38" t="str">
        <f t="shared" si="241"/>
        <v>DWDM TR 400 Gbps &gt;120 km 400ZR+   OSPF/QSFP-DD</v>
      </c>
      <c r="Q279" s="176">
        <v>0</v>
      </c>
      <c r="R279" s="176">
        <v>8200</v>
      </c>
      <c r="S279" s="176"/>
      <c r="T279" s="176"/>
      <c r="U279" s="176"/>
      <c r="V279" s="176"/>
      <c r="W279" s="176"/>
      <c r="X279" s="176"/>
      <c r="Y279" s="176"/>
      <c r="Z279" s="176"/>
      <c r="AA279" s="176"/>
      <c r="AB279" s="80"/>
    </row>
    <row r="280" spans="2:28" ht="13.8">
      <c r="B280" s="48" t="str">
        <f t="shared" si="229"/>
        <v>DWDM TR 400 Gbps &gt;120 km 400ZR+ CFP2</v>
      </c>
      <c r="C280" s="74">
        <f t="shared" si="230"/>
        <v>0</v>
      </c>
      <c r="D280" s="74">
        <f t="shared" si="231"/>
        <v>0</v>
      </c>
      <c r="E280" s="74">
        <f t="shared" si="232"/>
        <v>0</v>
      </c>
      <c r="F280" s="74">
        <f t="shared" si="233"/>
        <v>0</v>
      </c>
      <c r="G280" s="74">
        <f t="shared" si="234"/>
        <v>0</v>
      </c>
      <c r="H280" s="74">
        <f t="shared" si="235"/>
        <v>0</v>
      </c>
      <c r="I280" s="74">
        <f t="shared" si="236"/>
        <v>0</v>
      </c>
      <c r="J280" s="74">
        <f t="shared" si="237"/>
        <v>0</v>
      </c>
      <c r="K280" s="74">
        <f t="shared" si="238"/>
        <v>0</v>
      </c>
      <c r="L280" s="74">
        <f t="shared" si="239"/>
        <v>0</v>
      </c>
      <c r="M280" s="74">
        <f t="shared" si="240"/>
        <v>0</v>
      </c>
      <c r="N280" s="74"/>
      <c r="P280" s="38" t="str">
        <f t="shared" si="241"/>
        <v>DWDM TR 400 Gbps &gt;120 km 400ZR+ CFP2</v>
      </c>
      <c r="Q280" s="176">
        <v>0</v>
      </c>
      <c r="R280" s="176">
        <v>0</v>
      </c>
      <c r="S280" s="176"/>
      <c r="T280" s="176"/>
      <c r="U280" s="176"/>
      <c r="V280" s="176"/>
      <c r="W280" s="176"/>
      <c r="X280" s="176"/>
      <c r="Y280" s="176"/>
      <c r="Z280" s="176"/>
      <c r="AA280" s="176"/>
      <c r="AB280" s="80"/>
    </row>
    <row r="281" spans="2:28" ht="13.8">
      <c r="B281" s="48" t="str">
        <f t="shared" si="229"/>
        <v>DWDM TR 600G On board</v>
      </c>
      <c r="C281" s="74">
        <f t="shared" si="230"/>
        <v>0</v>
      </c>
      <c r="D281" s="74">
        <f t="shared" si="231"/>
        <v>0.82</v>
      </c>
      <c r="E281" s="74">
        <f t="shared" si="232"/>
        <v>0</v>
      </c>
      <c r="F281" s="74">
        <f t="shared" si="233"/>
        <v>0</v>
      </c>
      <c r="G281" s="74">
        <f t="shared" si="234"/>
        <v>0</v>
      </c>
      <c r="H281" s="74">
        <f t="shared" si="235"/>
        <v>0</v>
      </c>
      <c r="I281" s="74">
        <f t="shared" si="236"/>
        <v>0</v>
      </c>
      <c r="J281" s="74">
        <f t="shared" si="237"/>
        <v>0</v>
      </c>
      <c r="K281" s="74">
        <f t="shared" si="238"/>
        <v>0</v>
      </c>
      <c r="L281" s="74">
        <f t="shared" si="239"/>
        <v>0</v>
      </c>
      <c r="M281" s="74">
        <f t="shared" si="240"/>
        <v>0</v>
      </c>
      <c r="N281" s="74"/>
      <c r="P281" s="38" t="str">
        <f t="shared" si="241"/>
        <v>DWDM TR 600G On board</v>
      </c>
      <c r="Q281" s="176">
        <v>16000</v>
      </c>
      <c r="R281" s="176">
        <v>10000</v>
      </c>
      <c r="S281" s="176"/>
      <c r="T281" s="176"/>
      <c r="U281" s="176"/>
      <c r="V281" s="176"/>
      <c r="W281" s="176"/>
      <c r="X281" s="176"/>
      <c r="Y281" s="176"/>
      <c r="Z281" s="176"/>
      <c r="AA281" s="176"/>
      <c r="AB281" s="80"/>
    </row>
    <row r="282" spans="2:28" ht="13.8">
      <c r="B282" s="48" t="str">
        <f t="shared" si="229"/>
        <v>DWDM TR 800G On board</v>
      </c>
      <c r="C282" s="74">
        <f t="shared" si="230"/>
        <v>0</v>
      </c>
      <c r="D282" s="74">
        <f t="shared" si="231"/>
        <v>0</v>
      </c>
      <c r="E282" s="74">
        <f t="shared" si="232"/>
        <v>0</v>
      </c>
      <c r="F282" s="74">
        <f t="shared" si="233"/>
        <v>0</v>
      </c>
      <c r="G282" s="74">
        <f t="shared" si="234"/>
        <v>0</v>
      </c>
      <c r="H282" s="74">
        <f t="shared" si="235"/>
        <v>0</v>
      </c>
      <c r="I282" s="74">
        <f t="shared" si="236"/>
        <v>0</v>
      </c>
      <c r="J282" s="74">
        <f t="shared" si="237"/>
        <v>0</v>
      </c>
      <c r="K282" s="74">
        <f t="shared" si="238"/>
        <v>0</v>
      </c>
      <c r="L282" s="74">
        <f t="shared" si="239"/>
        <v>0</v>
      </c>
      <c r="M282" s="74">
        <f t="shared" si="240"/>
        <v>0</v>
      </c>
      <c r="N282" s="74"/>
      <c r="P282" s="38" t="str">
        <f t="shared" si="241"/>
        <v>DWDM TR 800G On board</v>
      </c>
      <c r="Q282" s="176">
        <v>0</v>
      </c>
      <c r="R282" s="176">
        <v>0</v>
      </c>
      <c r="S282" s="176"/>
      <c r="T282" s="176"/>
      <c r="U282" s="176"/>
      <c r="V282" s="176"/>
      <c r="W282" s="176"/>
      <c r="X282" s="176"/>
      <c r="Y282" s="176"/>
      <c r="Z282" s="176"/>
      <c r="AA282" s="176"/>
      <c r="AB282" s="80"/>
    </row>
    <row r="283" spans="2:28" ht="13.8">
      <c r="B283" s="48" t="str">
        <f t="shared" si="229"/>
        <v>DWDM TR 800 Gbps 120 km 800ZR/ZR+</v>
      </c>
      <c r="C283" s="74">
        <f t="shared" si="230"/>
        <v>0</v>
      </c>
      <c r="D283" s="74">
        <f t="shared" si="231"/>
        <v>0</v>
      </c>
      <c r="E283" s="74">
        <f t="shared" si="232"/>
        <v>0</v>
      </c>
      <c r="F283" s="74">
        <f t="shared" si="233"/>
        <v>0</v>
      </c>
      <c r="G283" s="74">
        <f t="shared" si="234"/>
        <v>0</v>
      </c>
      <c r="H283" s="74">
        <f t="shared" si="235"/>
        <v>0</v>
      </c>
      <c r="I283" s="74">
        <f t="shared" si="236"/>
        <v>0</v>
      </c>
      <c r="J283" s="74">
        <f t="shared" si="237"/>
        <v>0</v>
      </c>
      <c r="K283" s="74">
        <f t="shared" si="238"/>
        <v>0</v>
      </c>
      <c r="L283" s="74">
        <f t="shared" si="239"/>
        <v>0</v>
      </c>
      <c r="M283" s="74">
        <f t="shared" si="240"/>
        <v>0</v>
      </c>
      <c r="N283" s="74"/>
      <c r="P283" s="38" t="str">
        <f t="shared" si="241"/>
        <v>DWDM TR 800 Gbps 120 km 800ZR/ZR+</v>
      </c>
      <c r="Q283" s="176">
        <v>0</v>
      </c>
      <c r="R283" s="176">
        <v>0</v>
      </c>
      <c r="S283" s="176"/>
      <c r="T283" s="176"/>
      <c r="U283" s="176"/>
      <c r="V283" s="176"/>
      <c r="W283" s="176"/>
      <c r="X283" s="176"/>
      <c r="Y283" s="176"/>
      <c r="Z283" s="176"/>
      <c r="AA283" s="176"/>
      <c r="AB283" s="80"/>
    </row>
    <row r="284" spans="2:28" ht="13.8">
      <c r="B284" s="48" t="str">
        <f t="shared" si="229"/>
        <v>DWDM TR 1.2T On-board</v>
      </c>
      <c r="C284" s="74">
        <f t="shared" si="230"/>
        <v>0</v>
      </c>
      <c r="D284" s="74">
        <f t="shared" si="231"/>
        <v>0</v>
      </c>
      <c r="E284" s="74">
        <f t="shared" si="232"/>
        <v>0</v>
      </c>
      <c r="F284" s="74">
        <f t="shared" si="233"/>
        <v>0</v>
      </c>
      <c r="G284" s="74">
        <f t="shared" si="234"/>
        <v>0</v>
      </c>
      <c r="H284" s="74">
        <f t="shared" si="235"/>
        <v>0</v>
      </c>
      <c r="I284" s="74">
        <f t="shared" si="236"/>
        <v>0</v>
      </c>
      <c r="J284" s="74">
        <f t="shared" si="237"/>
        <v>0</v>
      </c>
      <c r="K284" s="74">
        <f t="shared" si="238"/>
        <v>0</v>
      </c>
      <c r="L284" s="74">
        <f t="shared" si="239"/>
        <v>0</v>
      </c>
      <c r="M284" s="74">
        <f t="shared" si="240"/>
        <v>0</v>
      </c>
      <c r="N284" s="74"/>
      <c r="P284" s="38" t="str">
        <f t="shared" si="241"/>
        <v>DWDM TR 1.2T On-board</v>
      </c>
      <c r="Q284" s="176">
        <v>0</v>
      </c>
      <c r="R284" s="176">
        <v>0</v>
      </c>
      <c r="S284" s="176"/>
      <c r="T284" s="176"/>
      <c r="U284" s="176"/>
      <c r="V284" s="176"/>
      <c r="W284" s="176"/>
      <c r="X284" s="176"/>
      <c r="Y284" s="176"/>
      <c r="Z284" s="176"/>
      <c r="AA284" s="176"/>
      <c r="AB284" s="80"/>
    </row>
    <row r="285" spans="2:28" ht="13.8">
      <c r="B285" s="48" t="str">
        <f t="shared" si="229"/>
        <v>DWDM TR 1.6T On-board</v>
      </c>
      <c r="C285" s="74">
        <f t="shared" si="230"/>
        <v>0</v>
      </c>
      <c r="D285" s="74">
        <f t="shared" si="231"/>
        <v>0</v>
      </c>
      <c r="E285" s="74">
        <f t="shared" si="232"/>
        <v>0</v>
      </c>
      <c r="F285" s="74">
        <f t="shared" si="233"/>
        <v>0</v>
      </c>
      <c r="G285" s="74">
        <f t="shared" si="234"/>
        <v>0</v>
      </c>
      <c r="H285" s="74">
        <f t="shared" si="235"/>
        <v>0</v>
      </c>
      <c r="I285" s="74">
        <f t="shared" si="236"/>
        <v>0</v>
      </c>
      <c r="J285" s="74">
        <f t="shared" si="237"/>
        <v>0</v>
      </c>
      <c r="K285" s="74">
        <f t="shared" si="238"/>
        <v>0</v>
      </c>
      <c r="L285" s="74">
        <f t="shared" si="239"/>
        <v>0</v>
      </c>
      <c r="M285" s="74">
        <f t="shared" si="240"/>
        <v>0</v>
      </c>
      <c r="N285" s="74"/>
      <c r="P285" s="38" t="str">
        <f t="shared" si="241"/>
        <v>DWDM TR 1.6T On-board</v>
      </c>
      <c r="Q285" s="176">
        <v>0</v>
      </c>
      <c r="R285" s="176">
        <v>0</v>
      </c>
      <c r="S285" s="176"/>
      <c r="T285" s="176"/>
      <c r="U285" s="176"/>
      <c r="V285" s="176"/>
      <c r="W285" s="176"/>
      <c r="X285" s="176"/>
      <c r="Y285" s="176"/>
      <c r="Z285" s="176"/>
      <c r="AA285" s="176"/>
      <c r="AB285" s="80"/>
    </row>
    <row r="286" spans="2:28" ht="13.8">
      <c r="B286" s="57" t="s">
        <v>80</v>
      </c>
      <c r="C286" s="51">
        <f>SUM(C259:C285)</f>
        <v>473.979826</v>
      </c>
      <c r="D286" s="51">
        <f t="shared" ref="D286:M286" si="242">SUM(D259:D285)</f>
        <v>792.56000099393941</v>
      </c>
      <c r="E286" s="51">
        <f t="shared" si="242"/>
        <v>0</v>
      </c>
      <c r="F286" s="51">
        <f t="shared" si="242"/>
        <v>0</v>
      </c>
      <c r="G286" s="51">
        <f t="shared" si="242"/>
        <v>0</v>
      </c>
      <c r="H286" s="51">
        <f t="shared" si="242"/>
        <v>0</v>
      </c>
      <c r="I286" s="51">
        <f t="shared" si="242"/>
        <v>0</v>
      </c>
      <c r="J286" s="51">
        <f t="shared" si="242"/>
        <v>0</v>
      </c>
      <c r="K286" s="51">
        <f t="shared" si="242"/>
        <v>0</v>
      </c>
      <c r="L286" s="51">
        <f t="shared" si="242"/>
        <v>0</v>
      </c>
      <c r="M286" s="51">
        <f t="shared" si="242"/>
        <v>0</v>
      </c>
      <c r="N286" s="173"/>
    </row>
    <row r="288" spans="2:28" ht="21">
      <c r="B288" s="3" t="str">
        <f>B69</f>
        <v>InP discrete</v>
      </c>
      <c r="C288" s="4" t="s">
        <v>60</v>
      </c>
      <c r="D288" s="1"/>
      <c r="E288" s="1"/>
      <c r="F288" s="98"/>
      <c r="G288" s="142"/>
      <c r="H288" s="142"/>
      <c r="I288" s="1"/>
      <c r="J288" s="98"/>
      <c r="K288" s="98"/>
      <c r="L288" s="98"/>
      <c r="M288" s="1"/>
      <c r="N288" s="1"/>
    </row>
    <row r="289" spans="2:14" ht="13.8">
      <c r="B289" s="56" t="s">
        <v>55</v>
      </c>
      <c r="C289" s="6">
        <f t="shared" ref="C289:M289" si="243">C$6</f>
        <v>2018</v>
      </c>
      <c r="D289" s="6">
        <f t="shared" si="243"/>
        <v>2019</v>
      </c>
      <c r="E289" s="6">
        <f t="shared" si="243"/>
        <v>2020</v>
      </c>
      <c r="F289" s="6">
        <f t="shared" si="243"/>
        <v>2021</v>
      </c>
      <c r="G289" s="6">
        <f t="shared" si="243"/>
        <v>2022</v>
      </c>
      <c r="H289" s="6">
        <f t="shared" si="243"/>
        <v>2023</v>
      </c>
      <c r="I289" s="6">
        <f t="shared" si="243"/>
        <v>2024</v>
      </c>
      <c r="J289" s="6">
        <f t="shared" si="243"/>
        <v>2025</v>
      </c>
      <c r="K289" s="6">
        <f t="shared" si="243"/>
        <v>2026</v>
      </c>
      <c r="L289" s="6">
        <f t="shared" si="243"/>
        <v>2027</v>
      </c>
      <c r="M289" s="6">
        <f t="shared" si="243"/>
        <v>2028</v>
      </c>
      <c r="N289" s="1"/>
    </row>
    <row r="290" spans="2:14" ht="13.8">
      <c r="B290" s="50" t="str">
        <f t="shared" ref="B290:B311" si="244">B259</f>
        <v>CWDM TR 1 Gbps  40 km All</v>
      </c>
      <c r="C290" s="81">
        <f t="shared" ref="C290:C316" si="245">IF(C71=0,0,C71*Q259/10^6)</f>
        <v>3.4956860000000001</v>
      </c>
      <c r="D290" s="81">
        <f t="shared" ref="D290:D316" si="246">IF(D71=0,0,D71*R259/10^6)</f>
        <v>1.9876094328571428</v>
      </c>
      <c r="E290" s="81">
        <f t="shared" ref="E290:E316" si="247">IF(E71=0,0,E71*S259/10^6)</f>
        <v>0</v>
      </c>
      <c r="F290" s="81">
        <f t="shared" ref="F290:F316" si="248">IF(F71=0,0,F71*T259/10^6)</f>
        <v>0</v>
      </c>
      <c r="G290" s="81">
        <f t="shared" ref="G290:G316" si="249">IF(G71=0,0,G71*U259/10^6)</f>
        <v>0</v>
      </c>
      <c r="H290" s="81">
        <f t="shared" ref="H290:H316" si="250">IF(H71=0,0,H71*V259/10^6)</f>
        <v>0</v>
      </c>
      <c r="I290" s="81">
        <f t="shared" ref="I290:I316" si="251">IF(I71=0,0,I71*W259/10^6)</f>
        <v>0</v>
      </c>
      <c r="J290" s="81">
        <f t="shared" ref="J290:J316" si="252">IF(J71=0,0,J71*X259/10^6)</f>
        <v>0</v>
      </c>
      <c r="K290" s="81">
        <f t="shared" ref="K290:K316" si="253">IF(K71=0,0,K71*Y259/10^6)</f>
        <v>0</v>
      </c>
      <c r="L290" s="81">
        <f t="shared" ref="L290:L316" si="254">IF(L71=0,0,L71*Z259/10^6)</f>
        <v>0</v>
      </c>
      <c r="M290" s="81">
        <f t="shared" ref="M290:M316" si="255">IF(M71=0,0,M71*AA259/10^6)</f>
        <v>0</v>
      </c>
      <c r="N290" s="81"/>
    </row>
    <row r="291" spans="2:14" ht="13.8">
      <c r="B291" s="48" t="str">
        <f t="shared" si="244"/>
        <v>CWDM TR 1 Gbps  80 km All</v>
      </c>
      <c r="C291" s="81">
        <f t="shared" si="245"/>
        <v>2.7073969999999998</v>
      </c>
      <c r="D291" s="81">
        <f t="shared" si="246"/>
        <v>1.7837209999999999</v>
      </c>
      <c r="E291" s="81">
        <f t="shared" si="247"/>
        <v>0</v>
      </c>
      <c r="F291" s="81">
        <f t="shared" si="248"/>
        <v>0</v>
      </c>
      <c r="G291" s="81">
        <f t="shared" si="249"/>
        <v>0</v>
      </c>
      <c r="H291" s="81">
        <f t="shared" si="250"/>
        <v>0</v>
      </c>
      <c r="I291" s="81">
        <f t="shared" si="251"/>
        <v>0</v>
      </c>
      <c r="J291" s="81">
        <f t="shared" si="252"/>
        <v>0</v>
      </c>
      <c r="K291" s="81">
        <f t="shared" si="253"/>
        <v>0</v>
      </c>
      <c r="L291" s="81">
        <f t="shared" si="254"/>
        <v>0</v>
      </c>
      <c r="M291" s="81">
        <f t="shared" si="255"/>
        <v>0</v>
      </c>
      <c r="N291" s="81"/>
    </row>
    <row r="292" spans="2:14" ht="13.8">
      <c r="B292" s="48" t="str">
        <f t="shared" si="244"/>
        <v>CWDM TR 2.5 Gbps 40 km All</v>
      </c>
      <c r="C292" s="81">
        <f t="shared" si="245"/>
        <v>2.4903749999999998</v>
      </c>
      <c r="D292" s="81">
        <f t="shared" si="246"/>
        <v>1.944763</v>
      </c>
      <c r="E292" s="81">
        <f t="shared" si="247"/>
        <v>0</v>
      </c>
      <c r="F292" s="81">
        <f t="shared" si="248"/>
        <v>0</v>
      </c>
      <c r="G292" s="81">
        <f t="shared" si="249"/>
        <v>0</v>
      </c>
      <c r="H292" s="81">
        <f t="shared" si="250"/>
        <v>0</v>
      </c>
      <c r="I292" s="81">
        <f t="shared" si="251"/>
        <v>0</v>
      </c>
      <c r="J292" s="81">
        <f t="shared" si="252"/>
        <v>0</v>
      </c>
      <c r="K292" s="81">
        <f t="shared" si="253"/>
        <v>0</v>
      </c>
      <c r="L292" s="81">
        <f t="shared" si="254"/>
        <v>0</v>
      </c>
      <c r="M292" s="81">
        <f t="shared" si="255"/>
        <v>0</v>
      </c>
      <c r="N292" s="81"/>
    </row>
    <row r="293" spans="2:14" ht="13.8">
      <c r="B293" s="48" t="str">
        <f t="shared" si="244"/>
        <v>CWDM TR 2.5 Gbps 80 km All</v>
      </c>
      <c r="C293" s="81">
        <f t="shared" si="245"/>
        <v>5.0194200000000002</v>
      </c>
      <c r="D293" s="81">
        <f t="shared" si="246"/>
        <v>3.3393489999999977</v>
      </c>
      <c r="E293" s="81">
        <f t="shared" si="247"/>
        <v>0</v>
      </c>
      <c r="F293" s="81">
        <f t="shared" si="248"/>
        <v>0</v>
      </c>
      <c r="G293" s="81">
        <f t="shared" si="249"/>
        <v>0</v>
      </c>
      <c r="H293" s="81">
        <f t="shared" si="250"/>
        <v>0</v>
      </c>
      <c r="I293" s="81">
        <f t="shared" si="251"/>
        <v>0</v>
      </c>
      <c r="J293" s="81">
        <f t="shared" si="252"/>
        <v>0</v>
      </c>
      <c r="K293" s="81">
        <f t="shared" si="253"/>
        <v>0</v>
      </c>
      <c r="L293" s="81">
        <f t="shared" si="254"/>
        <v>0</v>
      </c>
      <c r="M293" s="81">
        <f t="shared" si="255"/>
        <v>0</v>
      </c>
      <c r="N293" s="81"/>
    </row>
    <row r="294" spans="2:14" ht="13.8">
      <c r="B294" s="48" t="str">
        <f t="shared" si="244"/>
        <v>CWDM TR 10 Gbps All All</v>
      </c>
      <c r="C294" s="81">
        <f t="shared" si="245"/>
        <v>24.899328000000001</v>
      </c>
      <c r="D294" s="81">
        <f t="shared" si="246"/>
        <v>32.725999999999999</v>
      </c>
      <c r="E294" s="81">
        <f t="shared" si="247"/>
        <v>0</v>
      </c>
      <c r="F294" s="81">
        <f t="shared" si="248"/>
        <v>0</v>
      </c>
      <c r="G294" s="81">
        <f t="shared" si="249"/>
        <v>0</v>
      </c>
      <c r="H294" s="81">
        <f t="shared" si="250"/>
        <v>0</v>
      </c>
      <c r="I294" s="81">
        <f t="shared" si="251"/>
        <v>0</v>
      </c>
      <c r="J294" s="81">
        <f t="shared" si="252"/>
        <v>0</v>
      </c>
      <c r="K294" s="81">
        <f t="shared" si="253"/>
        <v>0</v>
      </c>
      <c r="L294" s="81">
        <f t="shared" si="254"/>
        <v>0</v>
      </c>
      <c r="M294" s="81">
        <f t="shared" si="255"/>
        <v>0</v>
      </c>
      <c r="N294" s="81"/>
    </row>
    <row r="295" spans="2:14" ht="13.8">
      <c r="B295" s="48" t="str">
        <f t="shared" si="244"/>
        <v>DWDM TR 2.5 Gbps All All</v>
      </c>
      <c r="C295" s="81">
        <f t="shared" si="245"/>
        <v>4.3283519999999998</v>
      </c>
      <c r="D295" s="81">
        <f t="shared" si="246"/>
        <v>2.9492794999999998</v>
      </c>
      <c r="E295" s="81">
        <f t="shared" si="247"/>
        <v>0</v>
      </c>
      <c r="F295" s="81">
        <f t="shared" si="248"/>
        <v>0</v>
      </c>
      <c r="G295" s="81">
        <f t="shared" si="249"/>
        <v>0</v>
      </c>
      <c r="H295" s="81">
        <f t="shared" si="250"/>
        <v>0</v>
      </c>
      <c r="I295" s="81">
        <f t="shared" si="251"/>
        <v>0</v>
      </c>
      <c r="J295" s="81">
        <f t="shared" si="252"/>
        <v>0</v>
      </c>
      <c r="K295" s="81">
        <f t="shared" si="253"/>
        <v>0</v>
      </c>
      <c r="L295" s="81">
        <f t="shared" si="254"/>
        <v>0</v>
      </c>
      <c r="M295" s="81">
        <f t="shared" si="255"/>
        <v>0</v>
      </c>
      <c r="N295" s="81"/>
    </row>
    <row r="296" spans="2:14" ht="13.8">
      <c r="B296" s="48" t="str">
        <f t="shared" si="244"/>
        <v>DWDM TR 10 Gbps fixed λ All XFP</v>
      </c>
      <c r="C296" s="81">
        <f t="shared" si="245"/>
        <v>0</v>
      </c>
      <c r="D296" s="81">
        <f t="shared" si="246"/>
        <v>0</v>
      </c>
      <c r="E296" s="81">
        <f t="shared" si="247"/>
        <v>0</v>
      </c>
      <c r="F296" s="81">
        <f t="shared" si="248"/>
        <v>0</v>
      </c>
      <c r="G296" s="81">
        <f t="shared" si="249"/>
        <v>0</v>
      </c>
      <c r="H296" s="81">
        <f t="shared" si="250"/>
        <v>0</v>
      </c>
      <c r="I296" s="81">
        <f t="shared" si="251"/>
        <v>0</v>
      </c>
      <c r="J296" s="81">
        <f t="shared" si="252"/>
        <v>0</v>
      </c>
      <c r="K296" s="81">
        <f t="shared" si="253"/>
        <v>0</v>
      </c>
      <c r="L296" s="81">
        <f t="shared" si="254"/>
        <v>0</v>
      </c>
      <c r="M296" s="81">
        <f t="shared" si="255"/>
        <v>0</v>
      </c>
      <c r="N296" s="81"/>
    </row>
    <row r="297" spans="2:14" ht="13.8">
      <c r="B297" s="48" t="str">
        <f t="shared" si="244"/>
        <v>DWDM TR 10 Gbps fixed λ All SFP+</v>
      </c>
      <c r="C297" s="81">
        <f t="shared" si="245"/>
        <v>0</v>
      </c>
      <c r="D297" s="81">
        <f t="shared" si="246"/>
        <v>0</v>
      </c>
      <c r="E297" s="81">
        <f t="shared" si="247"/>
        <v>0</v>
      </c>
      <c r="F297" s="81">
        <f t="shared" si="248"/>
        <v>0</v>
      </c>
      <c r="G297" s="81">
        <f t="shared" si="249"/>
        <v>0</v>
      </c>
      <c r="H297" s="81">
        <f t="shared" si="250"/>
        <v>0</v>
      </c>
      <c r="I297" s="81">
        <f t="shared" si="251"/>
        <v>0</v>
      </c>
      <c r="J297" s="81">
        <f t="shared" si="252"/>
        <v>0</v>
      </c>
      <c r="K297" s="81">
        <f t="shared" si="253"/>
        <v>0</v>
      </c>
      <c r="L297" s="81">
        <f t="shared" si="254"/>
        <v>0</v>
      </c>
      <c r="M297" s="81">
        <f t="shared" si="255"/>
        <v>0</v>
      </c>
      <c r="N297" s="81"/>
    </row>
    <row r="298" spans="2:14" ht="13.8">
      <c r="B298" s="48" t="str">
        <f t="shared" si="244"/>
        <v xml:space="preserve">DWDM TR 10 Gbps Tunable All XFP </v>
      </c>
      <c r="C298" s="81">
        <f t="shared" si="245"/>
        <v>0</v>
      </c>
      <c r="D298" s="81">
        <f t="shared" si="246"/>
        <v>0</v>
      </c>
      <c r="E298" s="81">
        <f t="shared" si="247"/>
        <v>0</v>
      </c>
      <c r="F298" s="81">
        <f t="shared" si="248"/>
        <v>0</v>
      </c>
      <c r="G298" s="81">
        <f t="shared" si="249"/>
        <v>0</v>
      </c>
      <c r="H298" s="81">
        <f t="shared" si="250"/>
        <v>0</v>
      </c>
      <c r="I298" s="81">
        <f t="shared" si="251"/>
        <v>0</v>
      </c>
      <c r="J298" s="81">
        <f t="shared" si="252"/>
        <v>0</v>
      </c>
      <c r="K298" s="81">
        <f t="shared" si="253"/>
        <v>0</v>
      </c>
      <c r="L298" s="81">
        <f t="shared" si="254"/>
        <v>0</v>
      </c>
      <c r="M298" s="81">
        <f t="shared" si="255"/>
        <v>0</v>
      </c>
      <c r="N298" s="81"/>
    </row>
    <row r="299" spans="2:14" ht="13.8">
      <c r="B299" s="48" t="str">
        <f t="shared" si="244"/>
        <v>DWDM TR 10 Gbps Tunable All SFP+</v>
      </c>
      <c r="C299" s="81">
        <f t="shared" si="245"/>
        <v>0</v>
      </c>
      <c r="D299" s="81">
        <f t="shared" si="246"/>
        <v>0</v>
      </c>
      <c r="E299" s="81">
        <f t="shared" si="247"/>
        <v>0</v>
      </c>
      <c r="F299" s="81">
        <f t="shared" si="248"/>
        <v>0</v>
      </c>
      <c r="G299" s="81">
        <f t="shared" si="249"/>
        <v>0</v>
      </c>
      <c r="H299" s="81">
        <f t="shared" si="250"/>
        <v>0</v>
      </c>
      <c r="I299" s="81">
        <f t="shared" si="251"/>
        <v>0</v>
      </c>
      <c r="J299" s="81">
        <f t="shared" si="252"/>
        <v>0</v>
      </c>
      <c r="K299" s="81">
        <f t="shared" si="253"/>
        <v>0</v>
      </c>
      <c r="L299" s="81">
        <f t="shared" si="254"/>
        <v>0</v>
      </c>
      <c r="M299" s="81">
        <f t="shared" si="255"/>
        <v>0</v>
      </c>
      <c r="N299" s="81"/>
    </row>
    <row r="300" spans="2:14" ht="13.8">
      <c r="B300" s="48" t="str">
        <f t="shared" si="244"/>
        <v>DWDM TR 100 Gbps All On board</v>
      </c>
      <c r="C300" s="81">
        <f t="shared" si="245"/>
        <v>0</v>
      </c>
      <c r="D300" s="81">
        <f t="shared" si="246"/>
        <v>0</v>
      </c>
      <c r="E300" s="81">
        <f t="shared" si="247"/>
        <v>0</v>
      </c>
      <c r="F300" s="81">
        <f t="shared" si="248"/>
        <v>0</v>
      </c>
      <c r="G300" s="81">
        <f t="shared" si="249"/>
        <v>0</v>
      </c>
      <c r="H300" s="81">
        <f t="shared" si="250"/>
        <v>0</v>
      </c>
      <c r="I300" s="81">
        <f t="shared" si="251"/>
        <v>0</v>
      </c>
      <c r="J300" s="81">
        <f t="shared" si="252"/>
        <v>0</v>
      </c>
      <c r="K300" s="81">
        <f t="shared" si="253"/>
        <v>0</v>
      </c>
      <c r="L300" s="81">
        <f t="shared" si="254"/>
        <v>0</v>
      </c>
      <c r="M300" s="81">
        <f t="shared" si="255"/>
        <v>0</v>
      </c>
      <c r="N300" s="81"/>
    </row>
    <row r="301" spans="2:14" ht="13.8">
      <c r="B301" s="48" t="str">
        <f t="shared" si="244"/>
        <v>DWDM TR 100 Gbps All Direct detect</v>
      </c>
      <c r="C301" s="81">
        <f t="shared" si="245"/>
        <v>0</v>
      </c>
      <c r="D301" s="81">
        <f t="shared" si="246"/>
        <v>0</v>
      </c>
      <c r="E301" s="81">
        <f t="shared" si="247"/>
        <v>0</v>
      </c>
      <c r="F301" s="81">
        <f t="shared" si="248"/>
        <v>0</v>
      </c>
      <c r="G301" s="81">
        <f t="shared" si="249"/>
        <v>0</v>
      </c>
      <c r="H301" s="81">
        <f t="shared" si="250"/>
        <v>0</v>
      </c>
      <c r="I301" s="81">
        <f t="shared" si="251"/>
        <v>0</v>
      </c>
      <c r="J301" s="81">
        <f t="shared" si="252"/>
        <v>0</v>
      </c>
      <c r="K301" s="81">
        <f t="shared" si="253"/>
        <v>0</v>
      </c>
      <c r="L301" s="81">
        <f t="shared" si="254"/>
        <v>0</v>
      </c>
      <c r="M301" s="81">
        <f t="shared" si="255"/>
        <v>0</v>
      </c>
      <c r="N301" s="81"/>
    </row>
    <row r="302" spans="2:14" ht="13.8">
      <c r="B302" s="48" t="str">
        <f t="shared" si="244"/>
        <v>DWDM TR 100 Gbps All CFP-DCO</v>
      </c>
      <c r="C302" s="81">
        <f t="shared" si="245"/>
        <v>0</v>
      </c>
      <c r="D302" s="81">
        <f t="shared" si="246"/>
        <v>0</v>
      </c>
      <c r="E302" s="81">
        <f t="shared" si="247"/>
        <v>0</v>
      </c>
      <c r="F302" s="81">
        <f t="shared" si="248"/>
        <v>0</v>
      </c>
      <c r="G302" s="81">
        <f t="shared" si="249"/>
        <v>0</v>
      </c>
      <c r="H302" s="81">
        <f t="shared" si="250"/>
        <v>0</v>
      </c>
      <c r="I302" s="81">
        <f t="shared" si="251"/>
        <v>0</v>
      </c>
      <c r="J302" s="81">
        <f t="shared" si="252"/>
        <v>0</v>
      </c>
      <c r="K302" s="81">
        <f t="shared" si="253"/>
        <v>0</v>
      </c>
      <c r="L302" s="81">
        <f t="shared" si="254"/>
        <v>0</v>
      </c>
      <c r="M302" s="81">
        <f t="shared" si="255"/>
        <v>0</v>
      </c>
      <c r="N302" s="81"/>
    </row>
    <row r="303" spans="2:14" ht="13.8">
      <c r="B303" s="48" t="str">
        <f t="shared" si="244"/>
        <v>DWDM TR 100 Gbps 80km QSFP28</v>
      </c>
      <c r="C303" s="81">
        <f t="shared" si="245"/>
        <v>0</v>
      </c>
      <c r="D303" s="81">
        <f t="shared" si="246"/>
        <v>0</v>
      </c>
      <c r="E303" s="81">
        <f t="shared" si="247"/>
        <v>0</v>
      </c>
      <c r="F303" s="81">
        <f t="shared" si="248"/>
        <v>0</v>
      </c>
      <c r="G303" s="81">
        <f t="shared" si="249"/>
        <v>0</v>
      </c>
      <c r="H303" s="81">
        <f t="shared" si="250"/>
        <v>0</v>
      </c>
      <c r="I303" s="81">
        <f t="shared" si="251"/>
        <v>0</v>
      </c>
      <c r="J303" s="81">
        <f t="shared" si="252"/>
        <v>0</v>
      </c>
      <c r="K303" s="81">
        <f t="shared" si="253"/>
        <v>0</v>
      </c>
      <c r="L303" s="81">
        <f t="shared" si="254"/>
        <v>0</v>
      </c>
      <c r="M303" s="81">
        <f t="shared" si="255"/>
        <v>0</v>
      </c>
      <c r="N303" s="81"/>
    </row>
    <row r="304" spans="2:14" ht="13.8">
      <c r="B304" s="48" t="str">
        <f t="shared" si="244"/>
        <v>DWDM TR 100 Gbps All CFP2-ACO</v>
      </c>
      <c r="C304" s="81">
        <f t="shared" si="245"/>
        <v>0</v>
      </c>
      <c r="D304" s="81">
        <f t="shared" si="246"/>
        <v>0</v>
      </c>
      <c r="E304" s="81">
        <f t="shared" si="247"/>
        <v>0</v>
      </c>
      <c r="F304" s="81">
        <f t="shared" si="248"/>
        <v>0</v>
      </c>
      <c r="G304" s="81">
        <f t="shared" si="249"/>
        <v>0</v>
      </c>
      <c r="H304" s="81">
        <f t="shared" si="250"/>
        <v>0</v>
      </c>
      <c r="I304" s="81">
        <f t="shared" si="251"/>
        <v>0</v>
      </c>
      <c r="J304" s="81">
        <f t="shared" si="252"/>
        <v>0</v>
      </c>
      <c r="K304" s="81">
        <f t="shared" si="253"/>
        <v>0</v>
      </c>
      <c r="L304" s="81">
        <f t="shared" si="254"/>
        <v>0</v>
      </c>
      <c r="M304" s="81">
        <f t="shared" si="255"/>
        <v>0</v>
      </c>
      <c r="N304" s="81"/>
    </row>
    <row r="305" spans="2:14" ht="13.8">
      <c r="B305" s="48" t="str">
        <f t="shared" si="244"/>
        <v>DWDM TR 200 Gbps All On board</v>
      </c>
      <c r="C305" s="81">
        <f t="shared" si="245"/>
        <v>0</v>
      </c>
      <c r="D305" s="81">
        <f t="shared" si="246"/>
        <v>0</v>
      </c>
      <c r="E305" s="81">
        <f t="shared" si="247"/>
        <v>0</v>
      </c>
      <c r="F305" s="81">
        <f t="shared" si="248"/>
        <v>0</v>
      </c>
      <c r="G305" s="81">
        <f t="shared" si="249"/>
        <v>0</v>
      </c>
      <c r="H305" s="81">
        <f t="shared" si="250"/>
        <v>0</v>
      </c>
      <c r="I305" s="81">
        <f t="shared" si="251"/>
        <v>0</v>
      </c>
      <c r="J305" s="81">
        <f t="shared" si="252"/>
        <v>0</v>
      </c>
      <c r="K305" s="81">
        <f t="shared" si="253"/>
        <v>0</v>
      </c>
      <c r="L305" s="81">
        <f t="shared" si="254"/>
        <v>0</v>
      </c>
      <c r="M305" s="81">
        <f t="shared" si="255"/>
        <v>0</v>
      </c>
      <c r="N305" s="81"/>
    </row>
    <row r="306" spans="2:14" ht="13.8">
      <c r="B306" s="48" t="str">
        <f t="shared" si="244"/>
        <v>DWDM TR 200 Gbps All CFP2-DCO</v>
      </c>
      <c r="C306" s="81">
        <f t="shared" si="245"/>
        <v>0</v>
      </c>
      <c r="D306" s="81">
        <f t="shared" si="246"/>
        <v>0</v>
      </c>
      <c r="E306" s="81">
        <f t="shared" si="247"/>
        <v>0</v>
      </c>
      <c r="F306" s="81">
        <f t="shared" si="248"/>
        <v>0</v>
      </c>
      <c r="G306" s="81">
        <f t="shared" si="249"/>
        <v>0</v>
      </c>
      <c r="H306" s="81">
        <f t="shared" si="250"/>
        <v>0</v>
      </c>
      <c r="I306" s="81">
        <f t="shared" si="251"/>
        <v>0</v>
      </c>
      <c r="J306" s="81">
        <f t="shared" si="252"/>
        <v>0</v>
      </c>
      <c r="K306" s="81">
        <f t="shared" si="253"/>
        <v>0</v>
      </c>
      <c r="L306" s="81">
        <f t="shared" si="254"/>
        <v>0</v>
      </c>
      <c r="M306" s="81">
        <f t="shared" si="255"/>
        <v>0</v>
      </c>
      <c r="N306" s="81"/>
    </row>
    <row r="307" spans="2:14" ht="13.8">
      <c r="B307" s="48" t="str">
        <f t="shared" si="244"/>
        <v>DWDM TR 200 Gbps All CFP2-ACO</v>
      </c>
      <c r="C307" s="81">
        <f t="shared" si="245"/>
        <v>0</v>
      </c>
      <c r="D307" s="81">
        <f t="shared" si="246"/>
        <v>0</v>
      </c>
      <c r="E307" s="81">
        <f t="shared" si="247"/>
        <v>0</v>
      </c>
      <c r="F307" s="81">
        <f t="shared" si="248"/>
        <v>0</v>
      </c>
      <c r="G307" s="81">
        <f t="shared" si="249"/>
        <v>0</v>
      </c>
      <c r="H307" s="81">
        <f t="shared" si="250"/>
        <v>0</v>
      </c>
      <c r="I307" s="81">
        <f t="shared" si="251"/>
        <v>0</v>
      </c>
      <c r="J307" s="81">
        <f t="shared" si="252"/>
        <v>0</v>
      </c>
      <c r="K307" s="81">
        <f t="shared" si="253"/>
        <v>0</v>
      </c>
      <c r="L307" s="81">
        <f t="shared" si="254"/>
        <v>0</v>
      </c>
      <c r="M307" s="81">
        <f t="shared" si="255"/>
        <v>0</v>
      </c>
      <c r="N307" s="81"/>
    </row>
    <row r="308" spans="2:14" ht="13.8">
      <c r="B308" s="48" t="str">
        <f t="shared" si="244"/>
        <v>DWDM TR 400 Gbps On board</v>
      </c>
      <c r="C308" s="81">
        <f t="shared" si="245"/>
        <v>0</v>
      </c>
      <c r="D308" s="81">
        <f t="shared" si="246"/>
        <v>0</v>
      </c>
      <c r="E308" s="81">
        <f t="shared" si="247"/>
        <v>0</v>
      </c>
      <c r="F308" s="81">
        <f t="shared" si="248"/>
        <v>0</v>
      </c>
      <c r="G308" s="81">
        <f t="shared" si="249"/>
        <v>0</v>
      </c>
      <c r="H308" s="81">
        <f t="shared" si="250"/>
        <v>0</v>
      </c>
      <c r="I308" s="81">
        <f t="shared" si="251"/>
        <v>0</v>
      </c>
      <c r="J308" s="81">
        <f t="shared" si="252"/>
        <v>0</v>
      </c>
      <c r="K308" s="81">
        <f t="shared" si="253"/>
        <v>0</v>
      </c>
      <c r="L308" s="81">
        <f t="shared" si="254"/>
        <v>0</v>
      </c>
      <c r="M308" s="81">
        <f t="shared" si="255"/>
        <v>0</v>
      </c>
      <c r="N308" s="81"/>
    </row>
    <row r="309" spans="2:14" ht="13.8">
      <c r="B309" s="48" t="str">
        <f t="shared" si="244"/>
        <v>DWDM TR 400 Gbps 120 km 400ZR</v>
      </c>
      <c r="C309" s="81">
        <f t="shared" si="245"/>
        <v>0</v>
      </c>
      <c r="D309" s="81">
        <f t="shared" si="246"/>
        <v>0</v>
      </c>
      <c r="E309" s="81">
        <f t="shared" si="247"/>
        <v>0</v>
      </c>
      <c r="F309" s="81">
        <f t="shared" si="248"/>
        <v>0</v>
      </c>
      <c r="G309" s="81">
        <f t="shared" si="249"/>
        <v>0</v>
      </c>
      <c r="H309" s="81">
        <f t="shared" si="250"/>
        <v>0</v>
      </c>
      <c r="I309" s="81">
        <f t="shared" si="251"/>
        <v>0</v>
      </c>
      <c r="J309" s="81">
        <f t="shared" si="252"/>
        <v>0</v>
      </c>
      <c r="K309" s="81">
        <f t="shared" si="253"/>
        <v>0</v>
      </c>
      <c r="L309" s="81">
        <f t="shared" si="254"/>
        <v>0</v>
      </c>
      <c r="M309" s="81">
        <f t="shared" si="255"/>
        <v>0</v>
      </c>
      <c r="N309" s="81"/>
    </row>
    <row r="310" spans="2:14" ht="13.8">
      <c r="B310" s="48" t="str">
        <f t="shared" si="244"/>
        <v>DWDM TR 400 Gbps &gt;120 km 400ZR+   OSPF/QSFP-DD</v>
      </c>
      <c r="C310" s="81">
        <f t="shared" si="245"/>
        <v>0</v>
      </c>
      <c r="D310" s="81">
        <f t="shared" si="246"/>
        <v>0</v>
      </c>
      <c r="E310" s="81">
        <f t="shared" si="247"/>
        <v>0</v>
      </c>
      <c r="F310" s="81">
        <f t="shared" si="248"/>
        <v>0</v>
      </c>
      <c r="G310" s="81">
        <f t="shared" si="249"/>
        <v>0</v>
      </c>
      <c r="H310" s="81">
        <f t="shared" si="250"/>
        <v>0</v>
      </c>
      <c r="I310" s="81">
        <f t="shared" si="251"/>
        <v>0</v>
      </c>
      <c r="J310" s="81">
        <f t="shared" si="252"/>
        <v>0</v>
      </c>
      <c r="K310" s="81">
        <f t="shared" si="253"/>
        <v>0</v>
      </c>
      <c r="L310" s="81">
        <f t="shared" si="254"/>
        <v>0</v>
      </c>
      <c r="M310" s="81">
        <f t="shared" si="255"/>
        <v>0</v>
      </c>
      <c r="N310" s="81"/>
    </row>
    <row r="311" spans="2:14" ht="13.8">
      <c r="B311" s="48" t="str">
        <f t="shared" si="244"/>
        <v>DWDM TR 400 Gbps &gt;120 km 400ZR+ CFP2</v>
      </c>
      <c r="C311" s="81">
        <f t="shared" si="245"/>
        <v>0</v>
      </c>
      <c r="D311" s="81">
        <f t="shared" si="246"/>
        <v>0</v>
      </c>
      <c r="E311" s="81">
        <f t="shared" si="247"/>
        <v>0</v>
      </c>
      <c r="F311" s="81">
        <f t="shared" si="248"/>
        <v>0</v>
      </c>
      <c r="G311" s="81">
        <f t="shared" si="249"/>
        <v>0</v>
      </c>
      <c r="H311" s="81">
        <f t="shared" si="250"/>
        <v>0</v>
      </c>
      <c r="I311" s="81">
        <f t="shared" si="251"/>
        <v>0</v>
      </c>
      <c r="J311" s="81">
        <f t="shared" si="252"/>
        <v>0</v>
      </c>
      <c r="K311" s="81">
        <f t="shared" si="253"/>
        <v>0</v>
      </c>
      <c r="L311" s="81">
        <f t="shared" si="254"/>
        <v>0</v>
      </c>
      <c r="M311" s="81">
        <f t="shared" si="255"/>
        <v>0</v>
      </c>
      <c r="N311" s="81"/>
    </row>
    <row r="312" spans="2:14" ht="13.8">
      <c r="B312" s="48" t="str">
        <f t="shared" ref="B312:B316" si="256">B281</f>
        <v>DWDM TR 600G On board</v>
      </c>
      <c r="C312" s="81">
        <f t="shared" si="245"/>
        <v>0</v>
      </c>
      <c r="D312" s="81">
        <f t="shared" si="246"/>
        <v>0</v>
      </c>
      <c r="E312" s="81">
        <f t="shared" si="247"/>
        <v>0</v>
      </c>
      <c r="F312" s="81">
        <f t="shared" si="248"/>
        <v>0</v>
      </c>
      <c r="G312" s="81">
        <f t="shared" si="249"/>
        <v>0</v>
      </c>
      <c r="H312" s="81">
        <f t="shared" si="250"/>
        <v>0</v>
      </c>
      <c r="I312" s="81">
        <f t="shared" si="251"/>
        <v>0</v>
      </c>
      <c r="J312" s="81">
        <f t="shared" si="252"/>
        <v>0</v>
      </c>
      <c r="K312" s="81">
        <f t="shared" si="253"/>
        <v>0</v>
      </c>
      <c r="L312" s="81">
        <f t="shared" si="254"/>
        <v>0</v>
      </c>
      <c r="M312" s="81">
        <f t="shared" si="255"/>
        <v>0</v>
      </c>
      <c r="N312" s="81"/>
    </row>
    <row r="313" spans="2:14" ht="13.8">
      <c r="B313" s="48" t="str">
        <f t="shared" si="256"/>
        <v>DWDM TR 800G On board</v>
      </c>
      <c r="C313" s="81">
        <f t="shared" si="245"/>
        <v>0</v>
      </c>
      <c r="D313" s="81">
        <f t="shared" si="246"/>
        <v>0</v>
      </c>
      <c r="E313" s="81">
        <f t="shared" si="247"/>
        <v>0</v>
      </c>
      <c r="F313" s="81">
        <f t="shared" si="248"/>
        <v>0</v>
      </c>
      <c r="G313" s="81">
        <f t="shared" si="249"/>
        <v>0</v>
      </c>
      <c r="H313" s="81">
        <f t="shared" si="250"/>
        <v>0</v>
      </c>
      <c r="I313" s="81">
        <f t="shared" si="251"/>
        <v>0</v>
      </c>
      <c r="J313" s="81">
        <f t="shared" si="252"/>
        <v>0</v>
      </c>
      <c r="K313" s="81">
        <f t="shared" si="253"/>
        <v>0</v>
      </c>
      <c r="L313" s="81">
        <f t="shared" si="254"/>
        <v>0</v>
      </c>
      <c r="M313" s="81">
        <f t="shared" si="255"/>
        <v>0</v>
      </c>
      <c r="N313" s="81"/>
    </row>
    <row r="314" spans="2:14" ht="13.8">
      <c r="B314" s="48" t="str">
        <f t="shared" si="256"/>
        <v>DWDM TR 800 Gbps 120 km 800ZR/ZR+</v>
      </c>
      <c r="C314" s="81">
        <f t="shared" si="245"/>
        <v>0</v>
      </c>
      <c r="D314" s="81">
        <f t="shared" si="246"/>
        <v>0</v>
      </c>
      <c r="E314" s="81">
        <f t="shared" si="247"/>
        <v>0</v>
      </c>
      <c r="F314" s="81">
        <f t="shared" si="248"/>
        <v>0</v>
      </c>
      <c r="G314" s="81">
        <f t="shared" si="249"/>
        <v>0</v>
      </c>
      <c r="H314" s="81">
        <f t="shared" si="250"/>
        <v>0</v>
      </c>
      <c r="I314" s="81">
        <f t="shared" si="251"/>
        <v>0</v>
      </c>
      <c r="J314" s="81">
        <f t="shared" si="252"/>
        <v>0</v>
      </c>
      <c r="K314" s="81">
        <f t="shared" si="253"/>
        <v>0</v>
      </c>
      <c r="L314" s="81">
        <f t="shared" si="254"/>
        <v>0</v>
      </c>
      <c r="M314" s="81">
        <f t="shared" si="255"/>
        <v>0</v>
      </c>
      <c r="N314" s="81"/>
    </row>
    <row r="315" spans="2:14" ht="13.8">
      <c r="B315" s="48" t="str">
        <f t="shared" si="256"/>
        <v>DWDM TR 1.2T On-board</v>
      </c>
      <c r="C315" s="81">
        <f t="shared" si="245"/>
        <v>0</v>
      </c>
      <c r="D315" s="81">
        <f t="shared" si="246"/>
        <v>0</v>
      </c>
      <c r="E315" s="81">
        <f t="shared" si="247"/>
        <v>0</v>
      </c>
      <c r="F315" s="81">
        <f t="shared" si="248"/>
        <v>0</v>
      </c>
      <c r="G315" s="81">
        <f t="shared" si="249"/>
        <v>0</v>
      </c>
      <c r="H315" s="81">
        <f t="shared" si="250"/>
        <v>0</v>
      </c>
      <c r="I315" s="81">
        <f t="shared" si="251"/>
        <v>0</v>
      </c>
      <c r="J315" s="81">
        <f t="shared" si="252"/>
        <v>0</v>
      </c>
      <c r="K315" s="81">
        <f t="shared" si="253"/>
        <v>0</v>
      </c>
      <c r="L315" s="81">
        <f t="shared" si="254"/>
        <v>0</v>
      </c>
      <c r="M315" s="81">
        <f t="shared" si="255"/>
        <v>0</v>
      </c>
      <c r="N315" s="81"/>
    </row>
    <row r="316" spans="2:14" ht="13.8">
      <c r="B316" s="48" t="str">
        <f t="shared" si="256"/>
        <v>DWDM TR 1.6T On-board</v>
      </c>
      <c r="C316" s="81">
        <f t="shared" si="245"/>
        <v>0</v>
      </c>
      <c r="D316" s="81">
        <f t="shared" si="246"/>
        <v>0</v>
      </c>
      <c r="E316" s="81">
        <f t="shared" si="247"/>
        <v>0</v>
      </c>
      <c r="F316" s="81">
        <f t="shared" si="248"/>
        <v>0</v>
      </c>
      <c r="G316" s="81">
        <f t="shared" si="249"/>
        <v>0</v>
      </c>
      <c r="H316" s="81">
        <f t="shared" si="250"/>
        <v>0</v>
      </c>
      <c r="I316" s="81">
        <f t="shared" si="251"/>
        <v>0</v>
      </c>
      <c r="J316" s="81">
        <f t="shared" si="252"/>
        <v>0</v>
      </c>
      <c r="K316" s="81">
        <f t="shared" si="253"/>
        <v>0</v>
      </c>
      <c r="L316" s="81">
        <f t="shared" si="254"/>
        <v>0</v>
      </c>
      <c r="M316" s="81">
        <f t="shared" si="255"/>
        <v>0</v>
      </c>
      <c r="N316" s="81"/>
    </row>
    <row r="317" spans="2:14" ht="13.8">
      <c r="B317" s="57" t="str">
        <f>"Total "&amp;B288&amp;" revenue"</f>
        <v>Total InP discrete revenue</v>
      </c>
      <c r="C317" s="51">
        <f>SUM(C290:C316)</f>
        <v>42.940558000000003</v>
      </c>
      <c r="D317" s="51">
        <f t="shared" ref="D317" si="257">SUM(D290:D316)</f>
        <v>44.730721932857143</v>
      </c>
      <c r="E317" s="51">
        <f t="shared" ref="E317" si="258">SUM(E290:E316)</f>
        <v>0</v>
      </c>
      <c r="F317" s="51">
        <f t="shared" ref="F317" si="259">SUM(F290:F316)</f>
        <v>0</v>
      </c>
      <c r="G317" s="51">
        <f t="shared" ref="G317" si="260">SUM(G290:G316)</f>
        <v>0</v>
      </c>
      <c r="H317" s="51">
        <f t="shared" ref="H317" si="261">SUM(H290:H316)</f>
        <v>0</v>
      </c>
      <c r="I317" s="51">
        <f t="shared" ref="I317" si="262">SUM(I290:I316)</f>
        <v>0</v>
      </c>
      <c r="J317" s="51">
        <f t="shared" ref="J317" si="263">SUM(J290:J316)</f>
        <v>0</v>
      </c>
      <c r="K317" s="51">
        <f t="shared" ref="K317" si="264">SUM(K290:K316)</f>
        <v>0</v>
      </c>
      <c r="L317" s="51">
        <f t="shared" ref="L317" si="265">SUM(L290:L316)</f>
        <v>0</v>
      </c>
      <c r="M317" s="51">
        <f t="shared" ref="M317" si="266">SUM(M290:M316)</f>
        <v>0</v>
      </c>
      <c r="N317" s="173"/>
    </row>
    <row r="319" spans="2:14" ht="21">
      <c r="B319" s="3" t="str">
        <f>B100</f>
        <v>InP integrated</v>
      </c>
      <c r="C319" s="4" t="s">
        <v>60</v>
      </c>
      <c r="D319" s="1"/>
      <c r="E319" s="1"/>
      <c r="F319" s="98"/>
      <c r="G319" s="142"/>
      <c r="H319" s="142"/>
      <c r="I319" s="1"/>
      <c r="J319" s="98"/>
      <c r="K319" s="98"/>
      <c r="L319" s="98"/>
      <c r="M319" s="1"/>
      <c r="N319" s="1"/>
    </row>
    <row r="320" spans="2:14" ht="13.8">
      <c r="B320" s="56" t="s">
        <v>55</v>
      </c>
      <c r="C320" s="6">
        <f t="shared" ref="C320:M320" si="267">C$6</f>
        <v>2018</v>
      </c>
      <c r="D320" s="6">
        <f t="shared" si="267"/>
        <v>2019</v>
      </c>
      <c r="E320" s="6">
        <f t="shared" si="267"/>
        <v>2020</v>
      </c>
      <c r="F320" s="6">
        <f t="shared" si="267"/>
        <v>2021</v>
      </c>
      <c r="G320" s="6">
        <f t="shared" si="267"/>
        <v>2022</v>
      </c>
      <c r="H320" s="6">
        <f t="shared" si="267"/>
        <v>2023</v>
      </c>
      <c r="I320" s="6">
        <f t="shared" si="267"/>
        <v>2024</v>
      </c>
      <c r="J320" s="6">
        <f t="shared" si="267"/>
        <v>2025</v>
      </c>
      <c r="K320" s="6">
        <f t="shared" si="267"/>
        <v>2026</v>
      </c>
      <c r="L320" s="6">
        <f t="shared" si="267"/>
        <v>2027</v>
      </c>
      <c r="M320" s="6">
        <f t="shared" si="267"/>
        <v>2028</v>
      </c>
      <c r="N320" s="1"/>
    </row>
    <row r="321" spans="2:14" ht="13.8">
      <c r="B321" s="50" t="str">
        <f t="shared" ref="B321:B342" si="268">B259</f>
        <v>CWDM TR 1 Gbps  40 km All</v>
      </c>
      <c r="C321" s="81">
        <f t="shared" ref="C321:C347" si="269">IF(C102=0,0,C102*Q259/10^6)</f>
        <v>0</v>
      </c>
      <c r="D321" s="81">
        <f t="shared" ref="D321:D347" si="270">IF(D102=0,0,D102*R259/10^6)</f>
        <v>0</v>
      </c>
      <c r="E321" s="81">
        <f t="shared" ref="E321:E347" si="271">IF(E102=0,0,E102*S259/10^6)</f>
        <v>0</v>
      </c>
      <c r="F321" s="81">
        <f t="shared" ref="F321:F347" si="272">IF(F102=0,0,F102*T259/10^6)</f>
        <v>0</v>
      </c>
      <c r="G321" s="81">
        <f t="shared" ref="G321:G347" si="273">IF(G102=0,0,G102*U259/10^6)</f>
        <v>0</v>
      </c>
      <c r="H321" s="81">
        <f t="shared" ref="H321:H347" si="274">IF(H102=0,0,H102*V259/10^6)</f>
        <v>0</v>
      </c>
      <c r="I321" s="74">
        <f t="shared" ref="I321:I347" si="275">IF(I102=0,0,I102*W259/10^6)</f>
        <v>0</v>
      </c>
      <c r="J321" s="74">
        <f t="shared" ref="J321:J347" si="276">IF(J102=0,0,J102*X259/10^6)</f>
        <v>0</v>
      </c>
      <c r="K321" s="74">
        <f t="shared" ref="K321:K347" si="277">IF(K102=0,0,K102*Y259/10^6)</f>
        <v>0</v>
      </c>
      <c r="L321" s="74">
        <f t="shared" ref="L321:L347" si="278">IF(L102=0,0,L102*Z259/10^6)</f>
        <v>0</v>
      </c>
      <c r="M321" s="74">
        <f t="shared" ref="M321:M347" si="279">IF(M102=0,0,M102*AA259/10^6)</f>
        <v>0</v>
      </c>
      <c r="N321" s="74"/>
    </row>
    <row r="322" spans="2:14" ht="13.8">
      <c r="B322" s="48" t="str">
        <f t="shared" si="268"/>
        <v>CWDM TR 1 Gbps  80 km All</v>
      </c>
      <c r="C322" s="81">
        <f t="shared" si="269"/>
        <v>0</v>
      </c>
      <c r="D322" s="81">
        <f t="shared" si="270"/>
        <v>0</v>
      </c>
      <c r="E322" s="81">
        <f t="shared" si="271"/>
        <v>0</v>
      </c>
      <c r="F322" s="81">
        <f t="shared" si="272"/>
        <v>0</v>
      </c>
      <c r="G322" s="81">
        <f t="shared" si="273"/>
        <v>0</v>
      </c>
      <c r="H322" s="81">
        <f t="shared" si="274"/>
        <v>0</v>
      </c>
      <c r="I322" s="74">
        <f t="shared" si="275"/>
        <v>0</v>
      </c>
      <c r="J322" s="74">
        <f t="shared" si="276"/>
        <v>0</v>
      </c>
      <c r="K322" s="74">
        <f t="shared" si="277"/>
        <v>0</v>
      </c>
      <c r="L322" s="74">
        <f t="shared" si="278"/>
        <v>0</v>
      </c>
      <c r="M322" s="74">
        <f t="shared" si="279"/>
        <v>0</v>
      </c>
      <c r="N322" s="74"/>
    </row>
    <row r="323" spans="2:14" ht="13.8">
      <c r="B323" s="48" t="str">
        <f t="shared" si="268"/>
        <v>CWDM TR 2.5 Gbps 40 km All</v>
      </c>
      <c r="C323" s="81">
        <f t="shared" si="269"/>
        <v>0</v>
      </c>
      <c r="D323" s="81">
        <f t="shared" si="270"/>
        <v>0</v>
      </c>
      <c r="E323" s="81">
        <f t="shared" si="271"/>
        <v>0</v>
      </c>
      <c r="F323" s="81">
        <f t="shared" si="272"/>
        <v>0</v>
      </c>
      <c r="G323" s="81">
        <f t="shared" si="273"/>
        <v>0</v>
      </c>
      <c r="H323" s="81">
        <f t="shared" si="274"/>
        <v>0</v>
      </c>
      <c r="I323" s="74">
        <f t="shared" si="275"/>
        <v>0</v>
      </c>
      <c r="J323" s="74">
        <f t="shared" si="276"/>
        <v>0</v>
      </c>
      <c r="K323" s="74">
        <f t="shared" si="277"/>
        <v>0</v>
      </c>
      <c r="L323" s="74">
        <f t="shared" si="278"/>
        <v>0</v>
      </c>
      <c r="M323" s="74">
        <f t="shared" si="279"/>
        <v>0</v>
      </c>
      <c r="N323" s="74"/>
    </row>
    <row r="324" spans="2:14" ht="13.8">
      <c r="B324" s="48" t="str">
        <f t="shared" si="268"/>
        <v>CWDM TR 2.5 Gbps 80 km All</v>
      </c>
      <c r="C324" s="81">
        <f t="shared" si="269"/>
        <v>0</v>
      </c>
      <c r="D324" s="81">
        <f t="shared" si="270"/>
        <v>0</v>
      </c>
      <c r="E324" s="81">
        <f t="shared" si="271"/>
        <v>0</v>
      </c>
      <c r="F324" s="81">
        <f t="shared" si="272"/>
        <v>0</v>
      </c>
      <c r="G324" s="81">
        <f t="shared" si="273"/>
        <v>0</v>
      </c>
      <c r="H324" s="81">
        <f t="shared" si="274"/>
        <v>0</v>
      </c>
      <c r="I324" s="74">
        <f t="shared" si="275"/>
        <v>0</v>
      </c>
      <c r="J324" s="74">
        <f t="shared" si="276"/>
        <v>0</v>
      </c>
      <c r="K324" s="74">
        <f t="shared" si="277"/>
        <v>0</v>
      </c>
      <c r="L324" s="74">
        <f t="shared" si="278"/>
        <v>0</v>
      </c>
      <c r="M324" s="74">
        <f t="shared" si="279"/>
        <v>0</v>
      </c>
      <c r="N324" s="74"/>
    </row>
    <row r="325" spans="2:14" ht="13.8">
      <c r="B325" s="48" t="str">
        <f t="shared" si="268"/>
        <v>CWDM TR 10 Gbps All All</v>
      </c>
      <c r="C325" s="81">
        <f t="shared" si="269"/>
        <v>24.899328000000001</v>
      </c>
      <c r="D325" s="81">
        <f t="shared" si="270"/>
        <v>32.725999999999999</v>
      </c>
      <c r="E325" s="81">
        <f t="shared" si="271"/>
        <v>0</v>
      </c>
      <c r="F325" s="81">
        <f t="shared" si="272"/>
        <v>0</v>
      </c>
      <c r="G325" s="81">
        <f t="shared" si="273"/>
        <v>0</v>
      </c>
      <c r="H325" s="81">
        <f t="shared" si="274"/>
        <v>0</v>
      </c>
      <c r="I325" s="74">
        <f t="shared" si="275"/>
        <v>0</v>
      </c>
      <c r="J325" s="74">
        <f t="shared" si="276"/>
        <v>0</v>
      </c>
      <c r="K325" s="74">
        <f t="shared" si="277"/>
        <v>0</v>
      </c>
      <c r="L325" s="74">
        <f t="shared" si="278"/>
        <v>0</v>
      </c>
      <c r="M325" s="74">
        <f t="shared" si="279"/>
        <v>0</v>
      </c>
      <c r="N325" s="74"/>
    </row>
    <row r="326" spans="2:14" ht="13.8">
      <c r="B326" s="48" t="str">
        <f t="shared" si="268"/>
        <v>DWDM TR 2.5 Gbps All All</v>
      </c>
      <c r="C326" s="81">
        <f t="shared" si="269"/>
        <v>4.3283519999999998</v>
      </c>
      <c r="D326" s="81">
        <f t="shared" si="270"/>
        <v>2.9492794999999998</v>
      </c>
      <c r="E326" s="81">
        <f t="shared" si="271"/>
        <v>0</v>
      </c>
      <c r="F326" s="81">
        <f t="shared" si="272"/>
        <v>0</v>
      </c>
      <c r="G326" s="81">
        <f t="shared" si="273"/>
        <v>0</v>
      </c>
      <c r="H326" s="81">
        <f t="shared" si="274"/>
        <v>0</v>
      </c>
      <c r="I326" s="74">
        <f t="shared" si="275"/>
        <v>0</v>
      </c>
      <c r="J326" s="74">
        <f t="shared" si="276"/>
        <v>0</v>
      </c>
      <c r="K326" s="74">
        <f t="shared" si="277"/>
        <v>0</v>
      </c>
      <c r="L326" s="74">
        <f t="shared" si="278"/>
        <v>0</v>
      </c>
      <c r="M326" s="74">
        <f t="shared" si="279"/>
        <v>0</v>
      </c>
      <c r="N326" s="74"/>
    </row>
    <row r="327" spans="2:14" ht="13.8">
      <c r="B327" s="48" t="str">
        <f t="shared" si="268"/>
        <v>DWDM TR 10 Gbps fixed λ All XFP</v>
      </c>
      <c r="C327" s="81">
        <f t="shared" si="269"/>
        <v>15.073821000000001</v>
      </c>
      <c r="D327" s="81">
        <f t="shared" si="270"/>
        <v>15.890043436550924</v>
      </c>
      <c r="E327" s="81">
        <f t="shared" si="271"/>
        <v>0</v>
      </c>
      <c r="F327" s="81">
        <f t="shared" si="272"/>
        <v>0</v>
      </c>
      <c r="G327" s="81">
        <f t="shared" si="273"/>
        <v>0</v>
      </c>
      <c r="H327" s="81">
        <f t="shared" si="274"/>
        <v>0</v>
      </c>
      <c r="I327" s="74">
        <f t="shared" si="275"/>
        <v>0</v>
      </c>
      <c r="J327" s="74">
        <f t="shared" si="276"/>
        <v>0</v>
      </c>
      <c r="K327" s="74">
        <f t="shared" si="277"/>
        <v>0</v>
      </c>
      <c r="L327" s="74">
        <f t="shared" si="278"/>
        <v>0</v>
      </c>
      <c r="M327" s="74">
        <f t="shared" si="279"/>
        <v>0</v>
      </c>
      <c r="N327" s="74"/>
    </row>
    <row r="328" spans="2:14" ht="13.8">
      <c r="B328" s="48" t="str">
        <f t="shared" si="268"/>
        <v>DWDM TR 10 Gbps fixed λ All SFP+</v>
      </c>
      <c r="C328" s="81">
        <f t="shared" si="269"/>
        <v>30.236115000000002</v>
      </c>
      <c r="D328" s="81">
        <f t="shared" si="270"/>
        <v>48.64836145448227</v>
      </c>
      <c r="E328" s="81">
        <f t="shared" si="271"/>
        <v>0</v>
      </c>
      <c r="F328" s="81">
        <f t="shared" si="272"/>
        <v>0</v>
      </c>
      <c r="G328" s="81">
        <f t="shared" si="273"/>
        <v>0</v>
      </c>
      <c r="H328" s="81">
        <f t="shared" si="274"/>
        <v>0</v>
      </c>
      <c r="I328" s="74">
        <f t="shared" si="275"/>
        <v>0</v>
      </c>
      <c r="J328" s="74">
        <f t="shared" si="276"/>
        <v>0</v>
      </c>
      <c r="K328" s="74">
        <f t="shared" si="277"/>
        <v>0</v>
      </c>
      <c r="L328" s="74">
        <f t="shared" si="278"/>
        <v>0</v>
      </c>
      <c r="M328" s="74">
        <f t="shared" si="279"/>
        <v>0</v>
      </c>
      <c r="N328" s="74"/>
    </row>
    <row r="329" spans="2:14" ht="13.8">
      <c r="B329" s="48" t="str">
        <f t="shared" si="268"/>
        <v xml:space="preserve">DWDM TR 10 Gbps Tunable All XFP </v>
      </c>
      <c r="C329" s="81">
        <f t="shared" si="269"/>
        <v>92.292704000000001</v>
      </c>
      <c r="D329" s="81">
        <f t="shared" si="270"/>
        <v>66.589907999999994</v>
      </c>
      <c r="E329" s="81">
        <f t="shared" si="271"/>
        <v>0</v>
      </c>
      <c r="F329" s="81">
        <f t="shared" si="272"/>
        <v>0</v>
      </c>
      <c r="G329" s="81">
        <f t="shared" si="273"/>
        <v>0</v>
      </c>
      <c r="H329" s="81">
        <f t="shared" si="274"/>
        <v>0</v>
      </c>
      <c r="I329" s="74">
        <f t="shared" si="275"/>
        <v>0</v>
      </c>
      <c r="J329" s="74">
        <f t="shared" si="276"/>
        <v>0</v>
      </c>
      <c r="K329" s="74">
        <f t="shared" si="277"/>
        <v>0</v>
      </c>
      <c r="L329" s="74">
        <f t="shared" si="278"/>
        <v>0</v>
      </c>
      <c r="M329" s="74">
        <f t="shared" si="279"/>
        <v>0</v>
      </c>
      <c r="N329" s="74"/>
    </row>
    <row r="330" spans="2:14" ht="13.8">
      <c r="B330" s="48" t="str">
        <f t="shared" si="268"/>
        <v>DWDM TR 10 Gbps Tunable All SFP+</v>
      </c>
      <c r="C330" s="81">
        <f t="shared" si="269"/>
        <v>63.673679999999997</v>
      </c>
      <c r="D330" s="81">
        <f t="shared" si="270"/>
        <v>76.234348000000026</v>
      </c>
      <c r="E330" s="81">
        <f t="shared" si="271"/>
        <v>0</v>
      </c>
      <c r="F330" s="81">
        <f t="shared" si="272"/>
        <v>0</v>
      </c>
      <c r="G330" s="81">
        <f t="shared" si="273"/>
        <v>0</v>
      </c>
      <c r="H330" s="81">
        <f t="shared" si="274"/>
        <v>0</v>
      </c>
      <c r="I330" s="74">
        <f t="shared" si="275"/>
        <v>0</v>
      </c>
      <c r="J330" s="74">
        <f t="shared" si="276"/>
        <v>0</v>
      </c>
      <c r="K330" s="74">
        <f t="shared" si="277"/>
        <v>0</v>
      </c>
      <c r="L330" s="74">
        <f t="shared" si="278"/>
        <v>0</v>
      </c>
      <c r="M330" s="74">
        <f t="shared" si="279"/>
        <v>0</v>
      </c>
      <c r="N330" s="74"/>
    </row>
    <row r="331" spans="2:14" ht="13.8">
      <c r="B331" s="48" t="str">
        <f t="shared" si="268"/>
        <v>DWDM TR 100 Gbps All On board</v>
      </c>
      <c r="C331" s="81">
        <f t="shared" si="269"/>
        <v>434.9471999999999</v>
      </c>
      <c r="D331" s="81">
        <f t="shared" si="270"/>
        <v>353.31232</v>
      </c>
      <c r="E331" s="81">
        <f t="shared" si="271"/>
        <v>0</v>
      </c>
      <c r="F331" s="81">
        <f t="shared" si="272"/>
        <v>0</v>
      </c>
      <c r="G331" s="81">
        <f t="shared" si="273"/>
        <v>0</v>
      </c>
      <c r="H331" s="81">
        <f t="shared" si="274"/>
        <v>0</v>
      </c>
      <c r="I331" s="74">
        <f t="shared" si="275"/>
        <v>0</v>
      </c>
      <c r="J331" s="74">
        <f t="shared" si="276"/>
        <v>0</v>
      </c>
      <c r="K331" s="74">
        <f t="shared" si="277"/>
        <v>0</v>
      </c>
      <c r="L331" s="74">
        <f t="shared" si="278"/>
        <v>0</v>
      </c>
      <c r="M331" s="74">
        <f t="shared" si="279"/>
        <v>0</v>
      </c>
      <c r="N331" s="74"/>
    </row>
    <row r="332" spans="2:14" ht="13.8">
      <c r="B332" s="48" t="str">
        <f t="shared" si="268"/>
        <v>DWDM TR 100 Gbps All Direct detect</v>
      </c>
      <c r="C332" s="81">
        <f t="shared" si="269"/>
        <v>0</v>
      </c>
      <c r="D332" s="81">
        <f t="shared" si="270"/>
        <v>0</v>
      </c>
      <c r="E332" s="81">
        <f t="shared" si="271"/>
        <v>0</v>
      </c>
      <c r="F332" s="81">
        <f t="shared" si="272"/>
        <v>0</v>
      </c>
      <c r="G332" s="81">
        <f t="shared" si="273"/>
        <v>0</v>
      </c>
      <c r="H332" s="81">
        <f t="shared" si="274"/>
        <v>0</v>
      </c>
      <c r="I332" s="74">
        <f t="shared" si="275"/>
        <v>0</v>
      </c>
      <c r="J332" s="74">
        <f t="shared" si="276"/>
        <v>0</v>
      </c>
      <c r="K332" s="74">
        <f t="shared" si="277"/>
        <v>0</v>
      </c>
      <c r="L332" s="74">
        <f t="shared" si="278"/>
        <v>0</v>
      </c>
      <c r="M332" s="74">
        <f t="shared" si="279"/>
        <v>0</v>
      </c>
      <c r="N332" s="74"/>
    </row>
    <row r="333" spans="2:14" ht="13.8">
      <c r="B333" s="48" t="str">
        <f t="shared" si="268"/>
        <v>DWDM TR 100 Gbps All CFP-DCO</v>
      </c>
      <c r="C333" s="81">
        <f t="shared" si="269"/>
        <v>10.98762500000001</v>
      </c>
      <c r="D333" s="81">
        <f t="shared" si="270"/>
        <v>33.948463999999994</v>
      </c>
      <c r="E333" s="81">
        <f t="shared" si="271"/>
        <v>0</v>
      </c>
      <c r="F333" s="81">
        <f t="shared" si="272"/>
        <v>0</v>
      </c>
      <c r="G333" s="81">
        <f t="shared" si="273"/>
        <v>0</v>
      </c>
      <c r="H333" s="81">
        <f t="shared" si="274"/>
        <v>0</v>
      </c>
      <c r="I333" s="74">
        <f t="shared" si="275"/>
        <v>0</v>
      </c>
      <c r="J333" s="74">
        <f t="shared" si="276"/>
        <v>0</v>
      </c>
      <c r="K333" s="74">
        <f t="shared" si="277"/>
        <v>0</v>
      </c>
      <c r="L333" s="74">
        <f t="shared" si="278"/>
        <v>0</v>
      </c>
      <c r="M333" s="74">
        <f t="shared" si="279"/>
        <v>0</v>
      </c>
      <c r="N333" s="74"/>
    </row>
    <row r="334" spans="2:14" ht="13.8">
      <c r="B334" s="48" t="str">
        <f t="shared" si="268"/>
        <v>DWDM TR 100 Gbps 80km QSFP28</v>
      </c>
      <c r="C334" s="81">
        <f t="shared" si="269"/>
        <v>0</v>
      </c>
      <c r="D334" s="81">
        <f t="shared" si="270"/>
        <v>0</v>
      </c>
      <c r="E334" s="81">
        <f t="shared" si="271"/>
        <v>0</v>
      </c>
      <c r="F334" s="81">
        <f t="shared" si="272"/>
        <v>0</v>
      </c>
      <c r="G334" s="81">
        <f t="shared" si="273"/>
        <v>0</v>
      </c>
      <c r="H334" s="81">
        <f t="shared" si="274"/>
        <v>0</v>
      </c>
      <c r="I334" s="74">
        <f t="shared" si="275"/>
        <v>0</v>
      </c>
      <c r="J334" s="74">
        <f t="shared" si="276"/>
        <v>0</v>
      </c>
      <c r="K334" s="74">
        <f t="shared" si="277"/>
        <v>0</v>
      </c>
      <c r="L334" s="74">
        <f t="shared" si="278"/>
        <v>0</v>
      </c>
      <c r="M334" s="74">
        <f t="shared" si="279"/>
        <v>0</v>
      </c>
      <c r="N334" s="74"/>
    </row>
    <row r="335" spans="2:14" ht="13.8">
      <c r="B335" s="48" t="str">
        <f t="shared" si="268"/>
        <v>DWDM TR 100 Gbps All CFP2-ACO</v>
      </c>
      <c r="C335" s="81">
        <f t="shared" si="269"/>
        <v>84.698559000000003</v>
      </c>
      <c r="D335" s="81">
        <f t="shared" si="270"/>
        <v>30.971054400000003</v>
      </c>
      <c r="E335" s="81">
        <f t="shared" si="271"/>
        <v>0</v>
      </c>
      <c r="F335" s="81">
        <f t="shared" si="272"/>
        <v>0</v>
      </c>
      <c r="G335" s="81">
        <f t="shared" si="273"/>
        <v>0</v>
      </c>
      <c r="H335" s="81">
        <f t="shared" si="274"/>
        <v>0</v>
      </c>
      <c r="I335" s="74">
        <f t="shared" si="275"/>
        <v>0</v>
      </c>
      <c r="J335" s="74">
        <f t="shared" si="276"/>
        <v>0</v>
      </c>
      <c r="K335" s="74">
        <f t="shared" si="277"/>
        <v>0</v>
      </c>
      <c r="L335" s="74">
        <f t="shared" si="278"/>
        <v>0</v>
      </c>
      <c r="M335" s="74">
        <f t="shared" si="279"/>
        <v>0</v>
      </c>
      <c r="N335" s="74"/>
    </row>
    <row r="336" spans="2:14" ht="13.8">
      <c r="B336" s="48" t="str">
        <f t="shared" si="268"/>
        <v>DWDM TR 200 Gbps All On board</v>
      </c>
      <c r="C336" s="81">
        <f t="shared" si="269"/>
        <v>127.50894545454548</v>
      </c>
      <c r="D336" s="81">
        <f t="shared" si="270"/>
        <v>166.11525818181818</v>
      </c>
      <c r="E336" s="81">
        <f t="shared" si="271"/>
        <v>0</v>
      </c>
      <c r="F336" s="81">
        <f t="shared" si="272"/>
        <v>0</v>
      </c>
      <c r="G336" s="81">
        <f t="shared" si="273"/>
        <v>0</v>
      </c>
      <c r="H336" s="81">
        <f t="shared" si="274"/>
        <v>0</v>
      </c>
      <c r="I336" s="74">
        <f t="shared" si="275"/>
        <v>0</v>
      </c>
      <c r="J336" s="74">
        <f t="shared" si="276"/>
        <v>0</v>
      </c>
      <c r="K336" s="74">
        <f t="shared" si="277"/>
        <v>0</v>
      </c>
      <c r="L336" s="74">
        <f t="shared" si="278"/>
        <v>0</v>
      </c>
      <c r="M336" s="74">
        <f t="shared" si="279"/>
        <v>0</v>
      </c>
      <c r="N336" s="74"/>
    </row>
    <row r="337" spans="2:14" ht="13.8">
      <c r="B337" s="48" t="str">
        <f t="shared" si="268"/>
        <v>DWDM TR 200 Gbps All CFP2-DCO</v>
      </c>
      <c r="C337" s="81">
        <f t="shared" si="269"/>
        <v>0</v>
      </c>
      <c r="D337" s="81">
        <f t="shared" si="270"/>
        <v>41.151839999999986</v>
      </c>
      <c r="E337" s="81">
        <f t="shared" si="271"/>
        <v>0</v>
      </c>
      <c r="F337" s="81">
        <f t="shared" si="272"/>
        <v>0</v>
      </c>
      <c r="G337" s="81">
        <f t="shared" si="273"/>
        <v>0</v>
      </c>
      <c r="H337" s="81">
        <f t="shared" si="274"/>
        <v>0</v>
      </c>
      <c r="I337" s="74">
        <f t="shared" si="275"/>
        <v>0</v>
      </c>
      <c r="J337" s="74">
        <f t="shared" si="276"/>
        <v>0</v>
      </c>
      <c r="K337" s="74">
        <f t="shared" si="277"/>
        <v>0</v>
      </c>
      <c r="L337" s="74">
        <f t="shared" si="278"/>
        <v>0</v>
      </c>
      <c r="M337" s="74">
        <f t="shared" si="279"/>
        <v>0</v>
      </c>
      <c r="N337" s="74"/>
    </row>
    <row r="338" spans="2:14" ht="13.8">
      <c r="B338" s="48" t="str">
        <f t="shared" si="268"/>
        <v>DWDM TR 200 Gbps All CFP2-ACO</v>
      </c>
      <c r="C338" s="81">
        <f t="shared" si="269"/>
        <v>101.93680000000001</v>
      </c>
      <c r="D338" s="81">
        <f t="shared" si="270"/>
        <v>155.21624</v>
      </c>
      <c r="E338" s="81">
        <f t="shared" si="271"/>
        <v>0</v>
      </c>
      <c r="F338" s="81">
        <f t="shared" si="272"/>
        <v>0</v>
      </c>
      <c r="G338" s="81">
        <f t="shared" si="273"/>
        <v>0</v>
      </c>
      <c r="H338" s="81">
        <f t="shared" si="274"/>
        <v>0</v>
      </c>
      <c r="I338" s="74">
        <f t="shared" si="275"/>
        <v>0</v>
      </c>
      <c r="J338" s="74">
        <f t="shared" si="276"/>
        <v>0</v>
      </c>
      <c r="K338" s="74">
        <f t="shared" si="277"/>
        <v>0</v>
      </c>
      <c r="L338" s="74">
        <f t="shared" si="278"/>
        <v>0</v>
      </c>
      <c r="M338" s="74">
        <f t="shared" si="279"/>
        <v>0</v>
      </c>
      <c r="N338" s="74"/>
    </row>
    <row r="339" spans="2:14" ht="13.8">
      <c r="B339" s="48" t="str">
        <f t="shared" si="268"/>
        <v>DWDM TR 400 Gbps On board</v>
      </c>
      <c r="C339" s="81">
        <f t="shared" si="269"/>
        <v>0</v>
      </c>
      <c r="D339" s="81">
        <f t="shared" si="270"/>
        <v>101.32363636363635</v>
      </c>
      <c r="E339" s="81">
        <f t="shared" si="271"/>
        <v>0</v>
      </c>
      <c r="F339" s="81">
        <f t="shared" si="272"/>
        <v>0</v>
      </c>
      <c r="G339" s="81">
        <f t="shared" si="273"/>
        <v>0</v>
      </c>
      <c r="H339" s="81">
        <f t="shared" si="274"/>
        <v>0</v>
      </c>
      <c r="I339" s="74">
        <f t="shared" si="275"/>
        <v>0</v>
      </c>
      <c r="J339" s="74">
        <f t="shared" si="276"/>
        <v>0</v>
      </c>
      <c r="K339" s="74">
        <f t="shared" si="277"/>
        <v>0</v>
      </c>
      <c r="L339" s="74">
        <f t="shared" si="278"/>
        <v>0</v>
      </c>
      <c r="M339" s="74">
        <f t="shared" si="279"/>
        <v>0</v>
      </c>
      <c r="N339" s="74"/>
    </row>
    <row r="340" spans="2:14" ht="13.8">
      <c r="B340" s="48" t="str">
        <f t="shared" si="268"/>
        <v>DWDM TR 400 Gbps 120 km 400ZR</v>
      </c>
      <c r="C340" s="81">
        <f t="shared" si="269"/>
        <v>0</v>
      </c>
      <c r="D340" s="81">
        <f t="shared" si="270"/>
        <v>0.3</v>
      </c>
      <c r="E340" s="81">
        <f t="shared" si="271"/>
        <v>0</v>
      </c>
      <c r="F340" s="81">
        <f t="shared" si="272"/>
        <v>0</v>
      </c>
      <c r="G340" s="81">
        <f t="shared" si="273"/>
        <v>0</v>
      </c>
      <c r="H340" s="81">
        <f t="shared" si="274"/>
        <v>0</v>
      </c>
      <c r="I340" s="74">
        <f t="shared" si="275"/>
        <v>0</v>
      </c>
      <c r="J340" s="74">
        <f t="shared" si="276"/>
        <v>0</v>
      </c>
      <c r="K340" s="74">
        <f t="shared" si="277"/>
        <v>0</v>
      </c>
      <c r="L340" s="74">
        <f t="shared" si="278"/>
        <v>0</v>
      </c>
      <c r="M340" s="74">
        <f t="shared" si="279"/>
        <v>0</v>
      </c>
      <c r="N340" s="74"/>
    </row>
    <row r="341" spans="2:14" ht="13.8">
      <c r="B341" s="48" t="str">
        <f t="shared" si="268"/>
        <v>DWDM TR 400 Gbps &gt;120 km 400ZR+   OSPF/QSFP-DD</v>
      </c>
      <c r="C341" s="81">
        <f t="shared" si="269"/>
        <v>0</v>
      </c>
      <c r="D341" s="81">
        <f t="shared" si="270"/>
        <v>0.41</v>
      </c>
      <c r="E341" s="81">
        <f t="shared" si="271"/>
        <v>0</v>
      </c>
      <c r="F341" s="81">
        <f t="shared" si="272"/>
        <v>0</v>
      </c>
      <c r="G341" s="81">
        <f t="shared" si="273"/>
        <v>0</v>
      </c>
      <c r="H341" s="81">
        <f t="shared" si="274"/>
        <v>0</v>
      </c>
      <c r="I341" s="74">
        <f t="shared" si="275"/>
        <v>0</v>
      </c>
      <c r="J341" s="74">
        <f t="shared" si="276"/>
        <v>0</v>
      </c>
      <c r="K341" s="74">
        <f t="shared" si="277"/>
        <v>0</v>
      </c>
      <c r="L341" s="74">
        <f t="shared" si="278"/>
        <v>0</v>
      </c>
      <c r="M341" s="74">
        <f t="shared" si="279"/>
        <v>0</v>
      </c>
      <c r="N341" s="74"/>
    </row>
    <row r="342" spans="2:14" ht="13.8">
      <c r="B342" s="48" t="str">
        <f t="shared" si="268"/>
        <v>DWDM TR 400 Gbps &gt;120 km 400ZR+ CFP2</v>
      </c>
      <c r="C342" s="81">
        <f t="shared" si="269"/>
        <v>0</v>
      </c>
      <c r="D342" s="81">
        <f t="shared" si="270"/>
        <v>0</v>
      </c>
      <c r="E342" s="81">
        <f t="shared" si="271"/>
        <v>0</v>
      </c>
      <c r="F342" s="81">
        <f t="shared" si="272"/>
        <v>0</v>
      </c>
      <c r="G342" s="81">
        <f t="shared" si="273"/>
        <v>0</v>
      </c>
      <c r="H342" s="81">
        <f t="shared" si="274"/>
        <v>0</v>
      </c>
      <c r="I342" s="74">
        <f t="shared" si="275"/>
        <v>0</v>
      </c>
      <c r="J342" s="74">
        <f t="shared" si="276"/>
        <v>0</v>
      </c>
      <c r="K342" s="74">
        <f t="shared" si="277"/>
        <v>0</v>
      </c>
      <c r="L342" s="74">
        <f t="shared" si="278"/>
        <v>0</v>
      </c>
      <c r="M342" s="74">
        <f t="shared" si="279"/>
        <v>0</v>
      </c>
      <c r="N342" s="74"/>
    </row>
    <row r="343" spans="2:14" ht="13.8">
      <c r="B343" s="48" t="str">
        <f t="shared" ref="B343:B347" si="280">B281</f>
        <v>DWDM TR 600G On board</v>
      </c>
      <c r="C343" s="81">
        <f t="shared" si="269"/>
        <v>0</v>
      </c>
      <c r="D343" s="81">
        <f t="shared" si="270"/>
        <v>0</v>
      </c>
      <c r="E343" s="81">
        <f t="shared" si="271"/>
        <v>0</v>
      </c>
      <c r="F343" s="81">
        <f t="shared" si="272"/>
        <v>0</v>
      </c>
      <c r="G343" s="81">
        <f t="shared" si="273"/>
        <v>0</v>
      </c>
      <c r="H343" s="81">
        <f t="shared" si="274"/>
        <v>0</v>
      </c>
      <c r="I343" s="74">
        <f t="shared" si="275"/>
        <v>0</v>
      </c>
      <c r="J343" s="74">
        <f t="shared" si="276"/>
        <v>0</v>
      </c>
      <c r="K343" s="74">
        <f t="shared" si="277"/>
        <v>0</v>
      </c>
      <c r="L343" s="74">
        <f t="shared" si="278"/>
        <v>0</v>
      </c>
      <c r="M343" s="74">
        <f t="shared" si="279"/>
        <v>0</v>
      </c>
      <c r="N343" s="74"/>
    </row>
    <row r="344" spans="2:14" ht="13.8">
      <c r="B344" s="48" t="str">
        <f t="shared" si="280"/>
        <v>DWDM TR 800G On board</v>
      </c>
      <c r="C344" s="81">
        <f t="shared" si="269"/>
        <v>0</v>
      </c>
      <c r="D344" s="81">
        <f t="shared" si="270"/>
        <v>0</v>
      </c>
      <c r="E344" s="81">
        <f t="shared" si="271"/>
        <v>0</v>
      </c>
      <c r="F344" s="81">
        <f t="shared" si="272"/>
        <v>0</v>
      </c>
      <c r="G344" s="81">
        <f t="shared" si="273"/>
        <v>0</v>
      </c>
      <c r="H344" s="81">
        <f t="shared" si="274"/>
        <v>0</v>
      </c>
      <c r="I344" s="74">
        <f t="shared" si="275"/>
        <v>0</v>
      </c>
      <c r="J344" s="74">
        <f t="shared" si="276"/>
        <v>0</v>
      </c>
      <c r="K344" s="74">
        <f t="shared" si="277"/>
        <v>0</v>
      </c>
      <c r="L344" s="74">
        <f t="shared" si="278"/>
        <v>0</v>
      </c>
      <c r="M344" s="74">
        <f t="shared" si="279"/>
        <v>0</v>
      </c>
      <c r="N344" s="74"/>
    </row>
    <row r="345" spans="2:14" ht="13.8">
      <c r="B345" s="48" t="str">
        <f t="shared" si="280"/>
        <v>DWDM TR 800 Gbps 120 km 800ZR/ZR+</v>
      </c>
      <c r="C345" s="81">
        <f t="shared" si="269"/>
        <v>0</v>
      </c>
      <c r="D345" s="81">
        <f t="shared" si="270"/>
        <v>0</v>
      </c>
      <c r="E345" s="81">
        <f t="shared" si="271"/>
        <v>0</v>
      </c>
      <c r="F345" s="81">
        <f t="shared" si="272"/>
        <v>0</v>
      </c>
      <c r="G345" s="81">
        <f t="shared" si="273"/>
        <v>0</v>
      </c>
      <c r="H345" s="81">
        <f t="shared" si="274"/>
        <v>0</v>
      </c>
      <c r="I345" s="74">
        <f t="shared" si="275"/>
        <v>0</v>
      </c>
      <c r="J345" s="74">
        <f t="shared" si="276"/>
        <v>0</v>
      </c>
      <c r="K345" s="74">
        <f t="shared" si="277"/>
        <v>0</v>
      </c>
      <c r="L345" s="74">
        <f t="shared" si="278"/>
        <v>0</v>
      </c>
      <c r="M345" s="74">
        <f t="shared" si="279"/>
        <v>0</v>
      </c>
      <c r="N345" s="74"/>
    </row>
    <row r="346" spans="2:14" ht="13.8">
      <c r="B346" s="48" t="str">
        <f t="shared" si="280"/>
        <v>DWDM TR 1.2T On-board</v>
      </c>
      <c r="C346" s="81">
        <f t="shared" si="269"/>
        <v>0</v>
      </c>
      <c r="D346" s="81">
        <f t="shared" si="270"/>
        <v>0</v>
      </c>
      <c r="E346" s="81">
        <f t="shared" si="271"/>
        <v>0</v>
      </c>
      <c r="F346" s="81">
        <f t="shared" si="272"/>
        <v>0</v>
      </c>
      <c r="G346" s="81">
        <f t="shared" si="273"/>
        <v>0</v>
      </c>
      <c r="H346" s="81">
        <f t="shared" si="274"/>
        <v>0</v>
      </c>
      <c r="I346" s="74">
        <f t="shared" si="275"/>
        <v>0</v>
      </c>
      <c r="J346" s="74">
        <f t="shared" si="276"/>
        <v>0</v>
      </c>
      <c r="K346" s="74">
        <f t="shared" si="277"/>
        <v>0</v>
      </c>
      <c r="L346" s="74">
        <f t="shared" si="278"/>
        <v>0</v>
      </c>
      <c r="M346" s="74">
        <f t="shared" si="279"/>
        <v>0</v>
      </c>
      <c r="N346" s="74"/>
    </row>
    <row r="347" spans="2:14" ht="13.8">
      <c r="B347" s="48" t="str">
        <f t="shared" si="280"/>
        <v>DWDM TR 1.6T On-board</v>
      </c>
      <c r="C347" s="81">
        <f t="shared" si="269"/>
        <v>0</v>
      </c>
      <c r="D347" s="81">
        <f t="shared" si="270"/>
        <v>0</v>
      </c>
      <c r="E347" s="81">
        <f t="shared" si="271"/>
        <v>0</v>
      </c>
      <c r="F347" s="81">
        <f t="shared" si="272"/>
        <v>0</v>
      </c>
      <c r="G347" s="81">
        <f t="shared" si="273"/>
        <v>0</v>
      </c>
      <c r="H347" s="81">
        <f t="shared" si="274"/>
        <v>0</v>
      </c>
      <c r="I347" s="74">
        <f t="shared" si="275"/>
        <v>0</v>
      </c>
      <c r="J347" s="74">
        <f t="shared" si="276"/>
        <v>0</v>
      </c>
      <c r="K347" s="74">
        <f t="shared" si="277"/>
        <v>0</v>
      </c>
      <c r="L347" s="74">
        <f t="shared" si="278"/>
        <v>0</v>
      </c>
      <c r="M347" s="74">
        <f t="shared" si="279"/>
        <v>0</v>
      </c>
      <c r="N347" s="74"/>
    </row>
    <row r="348" spans="2:14" ht="13.8">
      <c r="B348" s="57" t="str">
        <f>"Total "&amp;B319&amp;" revenue"</f>
        <v>Total InP integrated revenue</v>
      </c>
      <c r="C348" s="51">
        <f>SUM(C321:C347)</f>
        <v>990.58312945454531</v>
      </c>
      <c r="D348" s="51">
        <f t="shared" ref="D348" si="281">SUM(D321:D347)</f>
        <v>1125.7867533364877</v>
      </c>
      <c r="E348" s="51">
        <f t="shared" ref="E348" si="282">SUM(E321:E347)</f>
        <v>0</v>
      </c>
      <c r="F348" s="51">
        <f t="shared" ref="F348" si="283">SUM(F321:F347)</f>
        <v>0</v>
      </c>
      <c r="G348" s="51">
        <f t="shared" ref="G348" si="284">SUM(G321:G347)</f>
        <v>0</v>
      </c>
      <c r="H348" s="51">
        <f t="shared" ref="H348" si="285">SUM(H321:H347)</f>
        <v>0</v>
      </c>
      <c r="I348" s="51">
        <f t="shared" ref="I348" si="286">SUM(I321:I347)</f>
        <v>0</v>
      </c>
      <c r="J348" s="51">
        <f t="shared" ref="J348" si="287">SUM(J321:J347)</f>
        <v>0</v>
      </c>
      <c r="K348" s="51">
        <f t="shared" ref="K348" si="288">SUM(K321:K347)</f>
        <v>0</v>
      </c>
      <c r="L348" s="51">
        <f t="shared" ref="L348" si="289">SUM(L321:L347)</f>
        <v>0</v>
      </c>
      <c r="M348" s="51">
        <f t="shared" ref="M348" si="290">SUM(M321:M347)</f>
        <v>0</v>
      </c>
      <c r="N348" s="173"/>
    </row>
    <row r="350" spans="2:14" ht="21">
      <c r="B350" s="3" t="str">
        <f>B131</f>
        <v>GaAs discrete</v>
      </c>
      <c r="C350" s="4" t="s">
        <v>60</v>
      </c>
      <c r="D350" s="1"/>
      <c r="E350" s="1"/>
      <c r="F350" s="98"/>
      <c r="G350" s="142"/>
      <c r="H350" s="142"/>
      <c r="I350" s="1"/>
      <c r="J350" s="98"/>
      <c r="K350" s="98"/>
      <c r="L350" s="98"/>
      <c r="M350" s="1"/>
      <c r="N350" s="1"/>
    </row>
    <row r="351" spans="2:14" ht="13.8">
      <c r="B351" s="56" t="s">
        <v>55</v>
      </c>
      <c r="C351" s="6">
        <f t="shared" ref="C351:M351" si="291">C$6</f>
        <v>2018</v>
      </c>
      <c r="D351" s="6">
        <f t="shared" si="291"/>
        <v>2019</v>
      </c>
      <c r="E351" s="6">
        <f t="shared" si="291"/>
        <v>2020</v>
      </c>
      <c r="F351" s="6">
        <f t="shared" si="291"/>
        <v>2021</v>
      </c>
      <c r="G351" s="6">
        <f t="shared" si="291"/>
        <v>2022</v>
      </c>
      <c r="H351" s="6">
        <f t="shared" si="291"/>
        <v>2023</v>
      </c>
      <c r="I351" s="6">
        <f t="shared" si="291"/>
        <v>2024</v>
      </c>
      <c r="J351" s="6">
        <f t="shared" si="291"/>
        <v>2025</v>
      </c>
      <c r="K351" s="6">
        <f t="shared" si="291"/>
        <v>2026</v>
      </c>
      <c r="L351" s="6">
        <f t="shared" si="291"/>
        <v>2027</v>
      </c>
      <c r="M351" s="6">
        <f t="shared" si="291"/>
        <v>2028</v>
      </c>
      <c r="N351" s="1"/>
    </row>
    <row r="352" spans="2:14" ht="13.8">
      <c r="B352" s="50" t="str">
        <f t="shared" ref="B352:B373" si="292">B259</f>
        <v>CWDM TR 1 Gbps  40 km All</v>
      </c>
      <c r="C352" s="74">
        <f t="shared" ref="C352:C378" si="293">IF(C133=0,0*Q259/10^6)</f>
        <v>0</v>
      </c>
      <c r="D352" s="74">
        <f t="shared" ref="D352:D378" si="294">IF(D133=0,0*R259/10^6)</f>
        <v>0</v>
      </c>
      <c r="E352" s="74">
        <f t="shared" ref="E352:E378" si="295">IF(E133=0,0*S259/10^6)</f>
        <v>0</v>
      </c>
      <c r="F352" s="74">
        <f t="shared" ref="F352:F378" si="296">IF(F133=0,0*T259/10^6)</f>
        <v>0</v>
      </c>
      <c r="G352" s="74">
        <f t="shared" ref="G352:G378" si="297">IF(G133=0,0*U259/10^6)</f>
        <v>0</v>
      </c>
      <c r="H352" s="74">
        <f t="shared" ref="H352:H378" si="298">IF(H133=0,0*V259/10^6)</f>
        <v>0</v>
      </c>
      <c r="I352" s="74">
        <f t="shared" ref="I352:I378" si="299">IF(I133=0,0*W259/10^6)</f>
        <v>0</v>
      </c>
      <c r="J352" s="74">
        <f t="shared" ref="J352:J378" si="300">IF(J133=0,0*X259/10^6)</f>
        <v>0</v>
      </c>
      <c r="K352" s="74">
        <f t="shared" ref="K352:K378" si="301">IF(K133=0,0*Y259/10^6)</f>
        <v>0</v>
      </c>
      <c r="L352" s="74">
        <f t="shared" ref="L352:L378" si="302">IF(L133=0,0*Z259/10^6)</f>
        <v>0</v>
      </c>
      <c r="M352" s="74">
        <f t="shared" ref="M352:M378" si="303">IF(M133=0,0*AA259/10^6)</f>
        <v>0</v>
      </c>
      <c r="N352" s="74"/>
    </row>
    <row r="353" spans="2:14" ht="13.8">
      <c r="B353" s="48" t="str">
        <f t="shared" si="292"/>
        <v>CWDM TR 1 Gbps  80 km All</v>
      </c>
      <c r="C353" s="74">
        <f t="shared" si="293"/>
        <v>0</v>
      </c>
      <c r="D353" s="74">
        <f t="shared" si="294"/>
        <v>0</v>
      </c>
      <c r="E353" s="74">
        <f t="shared" si="295"/>
        <v>0</v>
      </c>
      <c r="F353" s="74">
        <f t="shared" si="296"/>
        <v>0</v>
      </c>
      <c r="G353" s="74">
        <f t="shared" si="297"/>
        <v>0</v>
      </c>
      <c r="H353" s="74">
        <f t="shared" si="298"/>
        <v>0</v>
      </c>
      <c r="I353" s="74">
        <f t="shared" si="299"/>
        <v>0</v>
      </c>
      <c r="J353" s="74">
        <f t="shared" si="300"/>
        <v>0</v>
      </c>
      <c r="K353" s="74">
        <f t="shared" si="301"/>
        <v>0</v>
      </c>
      <c r="L353" s="74">
        <f t="shared" si="302"/>
        <v>0</v>
      </c>
      <c r="M353" s="74">
        <f t="shared" si="303"/>
        <v>0</v>
      </c>
      <c r="N353" s="74"/>
    </row>
    <row r="354" spans="2:14" ht="13.8">
      <c r="B354" s="48" t="str">
        <f t="shared" si="292"/>
        <v>CWDM TR 2.5 Gbps 40 km All</v>
      </c>
      <c r="C354" s="74">
        <f t="shared" si="293"/>
        <v>0</v>
      </c>
      <c r="D354" s="74">
        <f t="shared" si="294"/>
        <v>0</v>
      </c>
      <c r="E354" s="74">
        <f t="shared" si="295"/>
        <v>0</v>
      </c>
      <c r="F354" s="74">
        <f t="shared" si="296"/>
        <v>0</v>
      </c>
      <c r="G354" s="74">
        <f t="shared" si="297"/>
        <v>0</v>
      </c>
      <c r="H354" s="74">
        <f t="shared" si="298"/>
        <v>0</v>
      </c>
      <c r="I354" s="74">
        <f t="shared" si="299"/>
        <v>0</v>
      </c>
      <c r="J354" s="74">
        <f t="shared" si="300"/>
        <v>0</v>
      </c>
      <c r="K354" s="74">
        <f t="shared" si="301"/>
        <v>0</v>
      </c>
      <c r="L354" s="74">
        <f t="shared" si="302"/>
        <v>0</v>
      </c>
      <c r="M354" s="74">
        <f t="shared" si="303"/>
        <v>0</v>
      </c>
      <c r="N354" s="74"/>
    </row>
    <row r="355" spans="2:14" ht="13.8">
      <c r="B355" s="48" t="str">
        <f t="shared" si="292"/>
        <v>CWDM TR 2.5 Gbps 80 km All</v>
      </c>
      <c r="C355" s="74">
        <f t="shared" si="293"/>
        <v>0</v>
      </c>
      <c r="D355" s="74">
        <f t="shared" si="294"/>
        <v>0</v>
      </c>
      <c r="E355" s="74">
        <f t="shared" si="295"/>
        <v>0</v>
      </c>
      <c r="F355" s="74">
        <f t="shared" si="296"/>
        <v>0</v>
      </c>
      <c r="G355" s="74">
        <f t="shared" si="297"/>
        <v>0</v>
      </c>
      <c r="H355" s="74">
        <f t="shared" si="298"/>
        <v>0</v>
      </c>
      <c r="I355" s="74">
        <f t="shared" si="299"/>
        <v>0</v>
      </c>
      <c r="J355" s="74">
        <f t="shared" si="300"/>
        <v>0</v>
      </c>
      <c r="K355" s="74">
        <f t="shared" si="301"/>
        <v>0</v>
      </c>
      <c r="L355" s="74">
        <f t="shared" si="302"/>
        <v>0</v>
      </c>
      <c r="M355" s="74">
        <f t="shared" si="303"/>
        <v>0</v>
      </c>
      <c r="N355" s="74"/>
    </row>
    <row r="356" spans="2:14" ht="13.8">
      <c r="B356" s="48" t="str">
        <f t="shared" si="292"/>
        <v>CWDM TR 10 Gbps All All</v>
      </c>
      <c r="C356" s="74">
        <f t="shared" si="293"/>
        <v>0</v>
      </c>
      <c r="D356" s="74">
        <f t="shared" si="294"/>
        <v>0</v>
      </c>
      <c r="E356" s="74">
        <f t="shared" si="295"/>
        <v>0</v>
      </c>
      <c r="F356" s="74">
        <f t="shared" si="296"/>
        <v>0</v>
      </c>
      <c r="G356" s="74">
        <f t="shared" si="297"/>
        <v>0</v>
      </c>
      <c r="H356" s="74">
        <f t="shared" si="298"/>
        <v>0</v>
      </c>
      <c r="I356" s="74">
        <f t="shared" si="299"/>
        <v>0</v>
      </c>
      <c r="J356" s="74">
        <f t="shared" si="300"/>
        <v>0</v>
      </c>
      <c r="K356" s="74">
        <f t="shared" si="301"/>
        <v>0</v>
      </c>
      <c r="L356" s="74">
        <f t="shared" si="302"/>
        <v>0</v>
      </c>
      <c r="M356" s="74">
        <f t="shared" si="303"/>
        <v>0</v>
      </c>
      <c r="N356" s="74"/>
    </row>
    <row r="357" spans="2:14" ht="13.8">
      <c r="B357" s="48" t="str">
        <f t="shared" si="292"/>
        <v>DWDM TR 2.5 Gbps All All</v>
      </c>
      <c r="C357" s="74">
        <f t="shared" si="293"/>
        <v>0</v>
      </c>
      <c r="D357" s="74">
        <f t="shared" si="294"/>
        <v>0</v>
      </c>
      <c r="E357" s="74">
        <f t="shared" si="295"/>
        <v>0</v>
      </c>
      <c r="F357" s="74">
        <f t="shared" si="296"/>
        <v>0</v>
      </c>
      <c r="G357" s="74">
        <f t="shared" si="297"/>
        <v>0</v>
      </c>
      <c r="H357" s="74">
        <f t="shared" si="298"/>
        <v>0</v>
      </c>
      <c r="I357" s="74">
        <f t="shared" si="299"/>
        <v>0</v>
      </c>
      <c r="J357" s="74">
        <f t="shared" si="300"/>
        <v>0</v>
      </c>
      <c r="K357" s="74">
        <f t="shared" si="301"/>
        <v>0</v>
      </c>
      <c r="L357" s="74">
        <f t="shared" si="302"/>
        <v>0</v>
      </c>
      <c r="M357" s="74">
        <f t="shared" si="303"/>
        <v>0</v>
      </c>
      <c r="N357" s="74"/>
    </row>
    <row r="358" spans="2:14" ht="13.8">
      <c r="B358" s="48" t="str">
        <f t="shared" si="292"/>
        <v>DWDM TR 10 Gbps fixed λ All XFP</v>
      </c>
      <c r="C358" s="74">
        <f t="shared" si="293"/>
        <v>0</v>
      </c>
      <c r="D358" s="74">
        <f t="shared" si="294"/>
        <v>0</v>
      </c>
      <c r="E358" s="74">
        <f t="shared" si="295"/>
        <v>0</v>
      </c>
      <c r="F358" s="74">
        <f t="shared" si="296"/>
        <v>0</v>
      </c>
      <c r="G358" s="74">
        <f t="shared" si="297"/>
        <v>0</v>
      </c>
      <c r="H358" s="74">
        <f t="shared" si="298"/>
        <v>0</v>
      </c>
      <c r="I358" s="74">
        <f t="shared" si="299"/>
        <v>0</v>
      </c>
      <c r="J358" s="74">
        <f t="shared" si="300"/>
        <v>0</v>
      </c>
      <c r="K358" s="74">
        <f t="shared" si="301"/>
        <v>0</v>
      </c>
      <c r="L358" s="74">
        <f t="shared" si="302"/>
        <v>0</v>
      </c>
      <c r="M358" s="74">
        <f t="shared" si="303"/>
        <v>0</v>
      </c>
      <c r="N358" s="74"/>
    </row>
    <row r="359" spans="2:14" ht="13.8">
      <c r="B359" s="48" t="str">
        <f t="shared" si="292"/>
        <v>DWDM TR 10 Gbps fixed λ All SFP+</v>
      </c>
      <c r="C359" s="74">
        <f t="shared" si="293"/>
        <v>0</v>
      </c>
      <c r="D359" s="74">
        <f t="shared" si="294"/>
        <v>0</v>
      </c>
      <c r="E359" s="74">
        <f t="shared" si="295"/>
        <v>0</v>
      </c>
      <c r="F359" s="74">
        <f t="shared" si="296"/>
        <v>0</v>
      </c>
      <c r="G359" s="74">
        <f t="shared" si="297"/>
        <v>0</v>
      </c>
      <c r="H359" s="74">
        <f t="shared" si="298"/>
        <v>0</v>
      </c>
      <c r="I359" s="74">
        <f t="shared" si="299"/>
        <v>0</v>
      </c>
      <c r="J359" s="74">
        <f t="shared" si="300"/>
        <v>0</v>
      </c>
      <c r="K359" s="74">
        <f t="shared" si="301"/>
        <v>0</v>
      </c>
      <c r="L359" s="74">
        <f t="shared" si="302"/>
        <v>0</v>
      </c>
      <c r="M359" s="74">
        <f t="shared" si="303"/>
        <v>0</v>
      </c>
      <c r="N359" s="74"/>
    </row>
    <row r="360" spans="2:14" ht="13.8">
      <c r="B360" s="48" t="str">
        <f t="shared" si="292"/>
        <v xml:space="preserve">DWDM TR 10 Gbps Tunable All XFP </v>
      </c>
      <c r="C360" s="74">
        <f t="shared" si="293"/>
        <v>0</v>
      </c>
      <c r="D360" s="74">
        <f t="shared" si="294"/>
        <v>0</v>
      </c>
      <c r="E360" s="74">
        <f t="shared" si="295"/>
        <v>0</v>
      </c>
      <c r="F360" s="74">
        <f t="shared" si="296"/>
        <v>0</v>
      </c>
      <c r="G360" s="74">
        <f t="shared" si="297"/>
        <v>0</v>
      </c>
      <c r="H360" s="74">
        <f t="shared" si="298"/>
        <v>0</v>
      </c>
      <c r="I360" s="74">
        <f t="shared" si="299"/>
        <v>0</v>
      </c>
      <c r="J360" s="74">
        <f t="shared" si="300"/>
        <v>0</v>
      </c>
      <c r="K360" s="74">
        <f t="shared" si="301"/>
        <v>0</v>
      </c>
      <c r="L360" s="74">
        <f t="shared" si="302"/>
        <v>0</v>
      </c>
      <c r="M360" s="74">
        <f t="shared" si="303"/>
        <v>0</v>
      </c>
      <c r="N360" s="74"/>
    </row>
    <row r="361" spans="2:14" ht="13.8">
      <c r="B361" s="48" t="str">
        <f t="shared" si="292"/>
        <v>DWDM TR 10 Gbps Tunable All SFP+</v>
      </c>
      <c r="C361" s="74">
        <f t="shared" si="293"/>
        <v>0</v>
      </c>
      <c r="D361" s="74">
        <f t="shared" si="294"/>
        <v>0</v>
      </c>
      <c r="E361" s="74">
        <f t="shared" si="295"/>
        <v>0</v>
      </c>
      <c r="F361" s="74">
        <f t="shared" si="296"/>
        <v>0</v>
      </c>
      <c r="G361" s="74">
        <f t="shared" si="297"/>
        <v>0</v>
      </c>
      <c r="H361" s="74">
        <f t="shared" si="298"/>
        <v>0</v>
      </c>
      <c r="I361" s="74">
        <f t="shared" si="299"/>
        <v>0</v>
      </c>
      <c r="J361" s="74">
        <f t="shared" si="300"/>
        <v>0</v>
      </c>
      <c r="K361" s="74">
        <f t="shared" si="301"/>
        <v>0</v>
      </c>
      <c r="L361" s="74">
        <f t="shared" si="302"/>
        <v>0</v>
      </c>
      <c r="M361" s="74">
        <f t="shared" si="303"/>
        <v>0</v>
      </c>
      <c r="N361" s="74"/>
    </row>
    <row r="362" spans="2:14" ht="13.8">
      <c r="B362" s="48" t="str">
        <f t="shared" si="292"/>
        <v>DWDM TR 100 Gbps All On board</v>
      </c>
      <c r="C362" s="74">
        <f t="shared" si="293"/>
        <v>0</v>
      </c>
      <c r="D362" s="74">
        <f t="shared" si="294"/>
        <v>0</v>
      </c>
      <c r="E362" s="74">
        <f t="shared" si="295"/>
        <v>0</v>
      </c>
      <c r="F362" s="74">
        <f t="shared" si="296"/>
        <v>0</v>
      </c>
      <c r="G362" s="74">
        <f t="shared" si="297"/>
        <v>0</v>
      </c>
      <c r="H362" s="74">
        <f t="shared" si="298"/>
        <v>0</v>
      </c>
      <c r="I362" s="74">
        <f t="shared" si="299"/>
        <v>0</v>
      </c>
      <c r="J362" s="74">
        <f t="shared" si="300"/>
        <v>0</v>
      </c>
      <c r="K362" s="74">
        <f t="shared" si="301"/>
        <v>0</v>
      </c>
      <c r="L362" s="74">
        <f t="shared" si="302"/>
        <v>0</v>
      </c>
      <c r="M362" s="74">
        <f t="shared" si="303"/>
        <v>0</v>
      </c>
      <c r="N362" s="74"/>
    </row>
    <row r="363" spans="2:14" ht="13.8">
      <c r="B363" s="48" t="str">
        <f t="shared" si="292"/>
        <v>DWDM TR 100 Gbps All Direct detect</v>
      </c>
      <c r="C363" s="74">
        <f t="shared" si="293"/>
        <v>0</v>
      </c>
      <c r="D363" s="74">
        <f t="shared" si="294"/>
        <v>0</v>
      </c>
      <c r="E363" s="74">
        <f t="shared" si="295"/>
        <v>0</v>
      </c>
      <c r="F363" s="74">
        <f t="shared" si="296"/>
        <v>0</v>
      </c>
      <c r="G363" s="74">
        <f t="shared" si="297"/>
        <v>0</v>
      </c>
      <c r="H363" s="74">
        <f t="shared" si="298"/>
        <v>0</v>
      </c>
      <c r="I363" s="74">
        <f t="shared" si="299"/>
        <v>0</v>
      </c>
      <c r="J363" s="74">
        <f t="shared" si="300"/>
        <v>0</v>
      </c>
      <c r="K363" s="74">
        <f t="shared" si="301"/>
        <v>0</v>
      </c>
      <c r="L363" s="74">
        <f t="shared" si="302"/>
        <v>0</v>
      </c>
      <c r="M363" s="74">
        <f t="shared" si="303"/>
        <v>0</v>
      </c>
      <c r="N363" s="74"/>
    </row>
    <row r="364" spans="2:14" ht="13.8">
      <c r="B364" s="48" t="str">
        <f t="shared" si="292"/>
        <v>DWDM TR 100 Gbps All CFP-DCO</v>
      </c>
      <c r="C364" s="74">
        <f t="shared" si="293"/>
        <v>0</v>
      </c>
      <c r="D364" s="74">
        <f t="shared" si="294"/>
        <v>0</v>
      </c>
      <c r="E364" s="74">
        <f t="shared" si="295"/>
        <v>0</v>
      </c>
      <c r="F364" s="74">
        <f t="shared" si="296"/>
        <v>0</v>
      </c>
      <c r="G364" s="74">
        <f t="shared" si="297"/>
        <v>0</v>
      </c>
      <c r="H364" s="74">
        <f t="shared" si="298"/>
        <v>0</v>
      </c>
      <c r="I364" s="74">
        <f t="shared" si="299"/>
        <v>0</v>
      </c>
      <c r="J364" s="74">
        <f t="shared" si="300"/>
        <v>0</v>
      </c>
      <c r="K364" s="74">
        <f t="shared" si="301"/>
        <v>0</v>
      </c>
      <c r="L364" s="74">
        <f t="shared" si="302"/>
        <v>0</v>
      </c>
      <c r="M364" s="74">
        <f t="shared" si="303"/>
        <v>0</v>
      </c>
      <c r="N364" s="74"/>
    </row>
    <row r="365" spans="2:14" ht="13.8">
      <c r="B365" s="48" t="str">
        <f t="shared" si="292"/>
        <v>DWDM TR 100 Gbps 80km QSFP28</v>
      </c>
      <c r="C365" s="74">
        <f t="shared" si="293"/>
        <v>0</v>
      </c>
      <c r="D365" s="74">
        <f t="shared" si="294"/>
        <v>0</v>
      </c>
      <c r="E365" s="74">
        <f t="shared" si="295"/>
        <v>0</v>
      </c>
      <c r="F365" s="74">
        <f t="shared" si="296"/>
        <v>0</v>
      </c>
      <c r="G365" s="74">
        <f t="shared" si="297"/>
        <v>0</v>
      </c>
      <c r="H365" s="74">
        <f t="shared" si="298"/>
        <v>0</v>
      </c>
      <c r="I365" s="74">
        <f t="shared" si="299"/>
        <v>0</v>
      </c>
      <c r="J365" s="74">
        <f t="shared" si="300"/>
        <v>0</v>
      </c>
      <c r="K365" s="74">
        <f t="shared" si="301"/>
        <v>0</v>
      </c>
      <c r="L365" s="74">
        <f t="shared" si="302"/>
        <v>0</v>
      </c>
      <c r="M365" s="74">
        <f t="shared" si="303"/>
        <v>0</v>
      </c>
      <c r="N365" s="74"/>
    </row>
    <row r="366" spans="2:14" ht="13.8">
      <c r="B366" s="48" t="str">
        <f t="shared" si="292"/>
        <v>DWDM TR 100 Gbps All CFP2-ACO</v>
      </c>
      <c r="C366" s="74">
        <f t="shared" si="293"/>
        <v>0</v>
      </c>
      <c r="D366" s="74">
        <f t="shared" si="294"/>
        <v>0</v>
      </c>
      <c r="E366" s="74">
        <f t="shared" si="295"/>
        <v>0</v>
      </c>
      <c r="F366" s="74">
        <f t="shared" si="296"/>
        <v>0</v>
      </c>
      <c r="G366" s="74">
        <f t="shared" si="297"/>
        <v>0</v>
      </c>
      <c r="H366" s="74">
        <f t="shared" si="298"/>
        <v>0</v>
      </c>
      <c r="I366" s="74">
        <f t="shared" si="299"/>
        <v>0</v>
      </c>
      <c r="J366" s="74">
        <f t="shared" si="300"/>
        <v>0</v>
      </c>
      <c r="K366" s="74">
        <f t="shared" si="301"/>
        <v>0</v>
      </c>
      <c r="L366" s="74">
        <f t="shared" si="302"/>
        <v>0</v>
      </c>
      <c r="M366" s="74">
        <f t="shared" si="303"/>
        <v>0</v>
      </c>
      <c r="N366" s="74"/>
    </row>
    <row r="367" spans="2:14" ht="13.8">
      <c r="B367" s="48" t="str">
        <f t="shared" si="292"/>
        <v>DWDM TR 200 Gbps All On board</v>
      </c>
      <c r="C367" s="74">
        <f t="shared" si="293"/>
        <v>0</v>
      </c>
      <c r="D367" s="74">
        <f t="shared" si="294"/>
        <v>0</v>
      </c>
      <c r="E367" s="74">
        <f t="shared" si="295"/>
        <v>0</v>
      </c>
      <c r="F367" s="74">
        <f t="shared" si="296"/>
        <v>0</v>
      </c>
      <c r="G367" s="74">
        <f t="shared" si="297"/>
        <v>0</v>
      </c>
      <c r="H367" s="74">
        <f t="shared" si="298"/>
        <v>0</v>
      </c>
      <c r="I367" s="74">
        <f t="shared" si="299"/>
        <v>0</v>
      </c>
      <c r="J367" s="74">
        <f t="shared" si="300"/>
        <v>0</v>
      </c>
      <c r="K367" s="74">
        <f t="shared" si="301"/>
        <v>0</v>
      </c>
      <c r="L367" s="74">
        <f t="shared" si="302"/>
        <v>0</v>
      </c>
      <c r="M367" s="74">
        <f t="shared" si="303"/>
        <v>0</v>
      </c>
      <c r="N367" s="74"/>
    </row>
    <row r="368" spans="2:14" ht="13.8">
      <c r="B368" s="48" t="str">
        <f t="shared" si="292"/>
        <v>DWDM TR 200 Gbps All CFP2-DCO</v>
      </c>
      <c r="C368" s="74">
        <f t="shared" si="293"/>
        <v>0</v>
      </c>
      <c r="D368" s="74">
        <f t="shared" si="294"/>
        <v>0</v>
      </c>
      <c r="E368" s="74">
        <f t="shared" si="295"/>
        <v>0</v>
      </c>
      <c r="F368" s="74">
        <f t="shared" si="296"/>
        <v>0</v>
      </c>
      <c r="G368" s="74">
        <f t="shared" si="297"/>
        <v>0</v>
      </c>
      <c r="H368" s="74">
        <f t="shared" si="298"/>
        <v>0</v>
      </c>
      <c r="I368" s="74">
        <f t="shared" si="299"/>
        <v>0</v>
      </c>
      <c r="J368" s="74">
        <f t="shared" si="300"/>
        <v>0</v>
      </c>
      <c r="K368" s="74">
        <f t="shared" si="301"/>
        <v>0</v>
      </c>
      <c r="L368" s="74">
        <f t="shared" si="302"/>
        <v>0</v>
      </c>
      <c r="M368" s="74">
        <f t="shared" si="303"/>
        <v>0</v>
      </c>
      <c r="N368" s="74"/>
    </row>
    <row r="369" spans="2:14" ht="13.8">
      <c r="B369" s="48" t="str">
        <f t="shared" si="292"/>
        <v>DWDM TR 200 Gbps All CFP2-ACO</v>
      </c>
      <c r="C369" s="74">
        <f t="shared" si="293"/>
        <v>0</v>
      </c>
      <c r="D369" s="74">
        <f t="shared" si="294"/>
        <v>0</v>
      </c>
      <c r="E369" s="74">
        <f t="shared" si="295"/>
        <v>0</v>
      </c>
      <c r="F369" s="74">
        <f t="shared" si="296"/>
        <v>0</v>
      </c>
      <c r="G369" s="74">
        <f t="shared" si="297"/>
        <v>0</v>
      </c>
      <c r="H369" s="74">
        <f t="shared" si="298"/>
        <v>0</v>
      </c>
      <c r="I369" s="74">
        <f t="shared" si="299"/>
        <v>0</v>
      </c>
      <c r="J369" s="74">
        <f t="shared" si="300"/>
        <v>0</v>
      </c>
      <c r="K369" s="74">
        <f t="shared" si="301"/>
        <v>0</v>
      </c>
      <c r="L369" s="74">
        <f t="shared" si="302"/>
        <v>0</v>
      </c>
      <c r="M369" s="74">
        <f t="shared" si="303"/>
        <v>0</v>
      </c>
      <c r="N369" s="74"/>
    </row>
    <row r="370" spans="2:14" ht="13.8">
      <c r="B370" s="48" t="str">
        <f t="shared" si="292"/>
        <v>DWDM TR 400 Gbps On board</v>
      </c>
      <c r="C370" s="74">
        <f t="shared" si="293"/>
        <v>0</v>
      </c>
      <c r="D370" s="74">
        <f t="shared" si="294"/>
        <v>0</v>
      </c>
      <c r="E370" s="74">
        <f t="shared" si="295"/>
        <v>0</v>
      </c>
      <c r="F370" s="74">
        <f t="shared" si="296"/>
        <v>0</v>
      </c>
      <c r="G370" s="74">
        <f t="shared" si="297"/>
        <v>0</v>
      </c>
      <c r="H370" s="74">
        <f t="shared" si="298"/>
        <v>0</v>
      </c>
      <c r="I370" s="74">
        <f t="shared" si="299"/>
        <v>0</v>
      </c>
      <c r="J370" s="74">
        <f t="shared" si="300"/>
        <v>0</v>
      </c>
      <c r="K370" s="74">
        <f t="shared" si="301"/>
        <v>0</v>
      </c>
      <c r="L370" s="74">
        <f t="shared" si="302"/>
        <v>0</v>
      </c>
      <c r="M370" s="74">
        <f t="shared" si="303"/>
        <v>0</v>
      </c>
      <c r="N370" s="74"/>
    </row>
    <row r="371" spans="2:14" ht="13.8">
      <c r="B371" s="48" t="str">
        <f t="shared" si="292"/>
        <v>DWDM TR 400 Gbps 120 km 400ZR</v>
      </c>
      <c r="C371" s="74">
        <f t="shared" si="293"/>
        <v>0</v>
      </c>
      <c r="D371" s="74">
        <f t="shared" si="294"/>
        <v>0</v>
      </c>
      <c r="E371" s="74">
        <f t="shared" si="295"/>
        <v>0</v>
      </c>
      <c r="F371" s="74">
        <f t="shared" si="296"/>
        <v>0</v>
      </c>
      <c r="G371" s="74">
        <f t="shared" si="297"/>
        <v>0</v>
      </c>
      <c r="H371" s="74">
        <f t="shared" si="298"/>
        <v>0</v>
      </c>
      <c r="I371" s="74">
        <f t="shared" si="299"/>
        <v>0</v>
      </c>
      <c r="J371" s="74">
        <f t="shared" si="300"/>
        <v>0</v>
      </c>
      <c r="K371" s="74">
        <f t="shared" si="301"/>
        <v>0</v>
      </c>
      <c r="L371" s="74">
        <f t="shared" si="302"/>
        <v>0</v>
      </c>
      <c r="M371" s="74">
        <f t="shared" si="303"/>
        <v>0</v>
      </c>
      <c r="N371" s="74"/>
    </row>
    <row r="372" spans="2:14" ht="13.8">
      <c r="B372" s="48" t="str">
        <f t="shared" si="292"/>
        <v>DWDM TR 400 Gbps &gt;120 km 400ZR+   OSPF/QSFP-DD</v>
      </c>
      <c r="C372" s="74">
        <f t="shared" si="293"/>
        <v>0</v>
      </c>
      <c r="D372" s="74">
        <f t="shared" si="294"/>
        <v>0</v>
      </c>
      <c r="E372" s="74">
        <f t="shared" si="295"/>
        <v>0</v>
      </c>
      <c r="F372" s="74">
        <f t="shared" si="296"/>
        <v>0</v>
      </c>
      <c r="G372" s="74">
        <f t="shared" si="297"/>
        <v>0</v>
      </c>
      <c r="H372" s="74">
        <f t="shared" si="298"/>
        <v>0</v>
      </c>
      <c r="I372" s="74">
        <f t="shared" si="299"/>
        <v>0</v>
      </c>
      <c r="J372" s="74">
        <f t="shared" si="300"/>
        <v>0</v>
      </c>
      <c r="K372" s="74">
        <f t="shared" si="301"/>
        <v>0</v>
      </c>
      <c r="L372" s="74">
        <f t="shared" si="302"/>
        <v>0</v>
      </c>
      <c r="M372" s="74">
        <f t="shared" si="303"/>
        <v>0</v>
      </c>
      <c r="N372" s="74"/>
    </row>
    <row r="373" spans="2:14" ht="13.8">
      <c r="B373" s="48" t="str">
        <f t="shared" si="292"/>
        <v>DWDM TR 400 Gbps &gt;120 km 400ZR+ CFP2</v>
      </c>
      <c r="C373" s="74">
        <f t="shared" si="293"/>
        <v>0</v>
      </c>
      <c r="D373" s="74">
        <f t="shared" si="294"/>
        <v>0</v>
      </c>
      <c r="E373" s="74">
        <f t="shared" si="295"/>
        <v>0</v>
      </c>
      <c r="F373" s="74">
        <f t="shared" si="296"/>
        <v>0</v>
      </c>
      <c r="G373" s="74">
        <f t="shared" si="297"/>
        <v>0</v>
      </c>
      <c r="H373" s="74">
        <f t="shared" si="298"/>
        <v>0</v>
      </c>
      <c r="I373" s="74">
        <f t="shared" si="299"/>
        <v>0</v>
      </c>
      <c r="J373" s="74">
        <f t="shared" si="300"/>
        <v>0</v>
      </c>
      <c r="K373" s="74">
        <f t="shared" si="301"/>
        <v>0</v>
      </c>
      <c r="L373" s="74">
        <f t="shared" si="302"/>
        <v>0</v>
      </c>
      <c r="M373" s="74">
        <f t="shared" si="303"/>
        <v>0</v>
      </c>
      <c r="N373" s="74"/>
    </row>
    <row r="374" spans="2:14" ht="13.8">
      <c r="B374" s="48" t="str">
        <f t="shared" ref="B374:B378" si="304">B281</f>
        <v>DWDM TR 600G On board</v>
      </c>
      <c r="C374" s="74">
        <f t="shared" si="293"/>
        <v>0</v>
      </c>
      <c r="D374" s="74">
        <f t="shared" si="294"/>
        <v>0</v>
      </c>
      <c r="E374" s="74">
        <f t="shared" si="295"/>
        <v>0</v>
      </c>
      <c r="F374" s="74">
        <f t="shared" si="296"/>
        <v>0</v>
      </c>
      <c r="G374" s="74">
        <f t="shared" si="297"/>
        <v>0</v>
      </c>
      <c r="H374" s="74">
        <f t="shared" si="298"/>
        <v>0</v>
      </c>
      <c r="I374" s="74">
        <f t="shared" si="299"/>
        <v>0</v>
      </c>
      <c r="J374" s="74">
        <f t="shared" si="300"/>
        <v>0</v>
      </c>
      <c r="K374" s="74">
        <f t="shared" si="301"/>
        <v>0</v>
      </c>
      <c r="L374" s="74">
        <f t="shared" si="302"/>
        <v>0</v>
      </c>
      <c r="M374" s="74">
        <f t="shared" si="303"/>
        <v>0</v>
      </c>
      <c r="N374" s="74"/>
    </row>
    <row r="375" spans="2:14" ht="13.8">
      <c r="B375" s="48" t="str">
        <f t="shared" si="304"/>
        <v>DWDM TR 800G On board</v>
      </c>
      <c r="C375" s="74">
        <f t="shared" si="293"/>
        <v>0</v>
      </c>
      <c r="D375" s="74">
        <f t="shared" si="294"/>
        <v>0</v>
      </c>
      <c r="E375" s="74">
        <f t="shared" si="295"/>
        <v>0</v>
      </c>
      <c r="F375" s="74">
        <f t="shared" si="296"/>
        <v>0</v>
      </c>
      <c r="G375" s="74">
        <f t="shared" si="297"/>
        <v>0</v>
      </c>
      <c r="H375" s="74">
        <f t="shared" si="298"/>
        <v>0</v>
      </c>
      <c r="I375" s="74">
        <f t="shared" si="299"/>
        <v>0</v>
      </c>
      <c r="J375" s="74">
        <f t="shared" si="300"/>
        <v>0</v>
      </c>
      <c r="K375" s="74">
        <f t="shared" si="301"/>
        <v>0</v>
      </c>
      <c r="L375" s="74">
        <f t="shared" si="302"/>
        <v>0</v>
      </c>
      <c r="M375" s="74">
        <f t="shared" si="303"/>
        <v>0</v>
      </c>
      <c r="N375" s="74"/>
    </row>
    <row r="376" spans="2:14" ht="13.8">
      <c r="B376" s="48" t="str">
        <f t="shared" si="304"/>
        <v>DWDM TR 800 Gbps 120 km 800ZR/ZR+</v>
      </c>
      <c r="C376" s="74">
        <f t="shared" si="293"/>
        <v>0</v>
      </c>
      <c r="D376" s="74">
        <f t="shared" si="294"/>
        <v>0</v>
      </c>
      <c r="E376" s="74">
        <f t="shared" si="295"/>
        <v>0</v>
      </c>
      <c r="F376" s="74">
        <f t="shared" si="296"/>
        <v>0</v>
      </c>
      <c r="G376" s="74">
        <f t="shared" si="297"/>
        <v>0</v>
      </c>
      <c r="H376" s="74">
        <f t="shared" si="298"/>
        <v>0</v>
      </c>
      <c r="I376" s="74">
        <f t="shared" si="299"/>
        <v>0</v>
      </c>
      <c r="J376" s="74">
        <f t="shared" si="300"/>
        <v>0</v>
      </c>
      <c r="K376" s="74">
        <f t="shared" si="301"/>
        <v>0</v>
      </c>
      <c r="L376" s="74">
        <f t="shared" si="302"/>
        <v>0</v>
      </c>
      <c r="M376" s="74">
        <f t="shared" si="303"/>
        <v>0</v>
      </c>
      <c r="N376" s="74"/>
    </row>
    <row r="377" spans="2:14" ht="13.8">
      <c r="B377" s="48" t="str">
        <f t="shared" si="304"/>
        <v>DWDM TR 1.2T On-board</v>
      </c>
      <c r="C377" s="74">
        <f t="shared" si="293"/>
        <v>0</v>
      </c>
      <c r="D377" s="74">
        <f t="shared" si="294"/>
        <v>0</v>
      </c>
      <c r="E377" s="74">
        <f t="shared" si="295"/>
        <v>0</v>
      </c>
      <c r="F377" s="74">
        <f t="shared" si="296"/>
        <v>0</v>
      </c>
      <c r="G377" s="74">
        <f t="shared" si="297"/>
        <v>0</v>
      </c>
      <c r="H377" s="74">
        <f t="shared" si="298"/>
        <v>0</v>
      </c>
      <c r="I377" s="74">
        <f t="shared" si="299"/>
        <v>0</v>
      </c>
      <c r="J377" s="74">
        <f t="shared" si="300"/>
        <v>0</v>
      </c>
      <c r="K377" s="74">
        <f t="shared" si="301"/>
        <v>0</v>
      </c>
      <c r="L377" s="74">
        <f t="shared" si="302"/>
        <v>0</v>
      </c>
      <c r="M377" s="74">
        <f t="shared" si="303"/>
        <v>0</v>
      </c>
      <c r="N377" s="74"/>
    </row>
    <row r="378" spans="2:14" ht="13.8">
      <c r="B378" s="48" t="str">
        <f t="shared" si="304"/>
        <v>DWDM TR 1.6T On-board</v>
      </c>
      <c r="C378" s="74">
        <f t="shared" si="293"/>
        <v>0</v>
      </c>
      <c r="D378" s="74">
        <f t="shared" si="294"/>
        <v>0</v>
      </c>
      <c r="E378" s="74">
        <f t="shared" si="295"/>
        <v>0</v>
      </c>
      <c r="F378" s="74">
        <f t="shared" si="296"/>
        <v>0</v>
      </c>
      <c r="G378" s="74">
        <f t="shared" si="297"/>
        <v>0</v>
      </c>
      <c r="H378" s="74">
        <f t="shared" si="298"/>
        <v>0</v>
      </c>
      <c r="I378" s="74">
        <f t="shared" si="299"/>
        <v>0</v>
      </c>
      <c r="J378" s="74">
        <f t="shared" si="300"/>
        <v>0</v>
      </c>
      <c r="K378" s="74">
        <f t="shared" si="301"/>
        <v>0</v>
      </c>
      <c r="L378" s="74">
        <f t="shared" si="302"/>
        <v>0</v>
      </c>
      <c r="M378" s="74">
        <f t="shared" si="303"/>
        <v>0</v>
      </c>
      <c r="N378" s="74"/>
    </row>
    <row r="379" spans="2:14" ht="13.8">
      <c r="B379" s="57" t="str">
        <f>"Total "&amp;B350&amp;" revenue"</f>
        <v>Total GaAs discrete revenue</v>
      </c>
      <c r="C379" s="51">
        <f>SUM(C352:C378)</f>
        <v>0</v>
      </c>
      <c r="D379" s="51">
        <f t="shared" ref="D379" si="305">SUM(D352:D378)</f>
        <v>0</v>
      </c>
      <c r="E379" s="51">
        <f t="shared" ref="E379" si="306">SUM(E352:E378)</f>
        <v>0</v>
      </c>
      <c r="F379" s="51">
        <f t="shared" ref="F379" si="307">SUM(F352:F378)</f>
        <v>0</v>
      </c>
      <c r="G379" s="51">
        <f t="shared" ref="G379" si="308">SUM(G352:G378)</f>
        <v>0</v>
      </c>
      <c r="H379" s="51">
        <f t="shared" ref="H379" si="309">SUM(H352:H378)</f>
        <v>0</v>
      </c>
      <c r="I379" s="51">
        <f t="shared" ref="I379" si="310">SUM(I352:I378)</f>
        <v>0</v>
      </c>
      <c r="J379" s="51">
        <f t="shared" ref="J379" si="311">SUM(J352:J378)</f>
        <v>0</v>
      </c>
      <c r="K379" s="51">
        <f t="shared" ref="K379" si="312">SUM(K352:K378)</f>
        <v>0</v>
      </c>
      <c r="L379" s="51">
        <f t="shared" ref="L379" si="313">SUM(L352:L378)</f>
        <v>0</v>
      </c>
      <c r="M379" s="51">
        <f t="shared" ref="M379" si="314">SUM(M352:M378)</f>
        <v>0</v>
      </c>
      <c r="N379" s="173"/>
    </row>
    <row r="381" spans="2:14" ht="21">
      <c r="B381" s="3" t="str">
        <f>B162</f>
        <v>GaAs integrated</v>
      </c>
      <c r="C381" s="4" t="s">
        <v>60</v>
      </c>
      <c r="D381" s="1"/>
      <c r="E381" s="1"/>
      <c r="F381" s="98"/>
      <c r="G381" s="142"/>
      <c r="H381" s="142"/>
      <c r="I381" s="1"/>
      <c r="J381" s="98"/>
      <c r="K381" s="98"/>
      <c r="L381" s="98"/>
      <c r="M381" s="1"/>
      <c r="N381" s="1"/>
    </row>
    <row r="382" spans="2:14" ht="13.8">
      <c r="B382" s="56" t="s">
        <v>55</v>
      </c>
      <c r="C382" s="6">
        <f t="shared" ref="C382:M382" si="315">C$6</f>
        <v>2018</v>
      </c>
      <c r="D382" s="6">
        <f t="shared" si="315"/>
        <v>2019</v>
      </c>
      <c r="E382" s="6">
        <f t="shared" si="315"/>
        <v>2020</v>
      </c>
      <c r="F382" s="6">
        <f t="shared" si="315"/>
        <v>2021</v>
      </c>
      <c r="G382" s="6">
        <f t="shared" si="315"/>
        <v>2022</v>
      </c>
      <c r="H382" s="6">
        <f t="shared" si="315"/>
        <v>2023</v>
      </c>
      <c r="I382" s="6">
        <f t="shared" si="315"/>
        <v>2024</v>
      </c>
      <c r="J382" s="6">
        <f t="shared" si="315"/>
        <v>2025</v>
      </c>
      <c r="K382" s="6">
        <f t="shared" si="315"/>
        <v>2026</v>
      </c>
      <c r="L382" s="6">
        <f t="shared" si="315"/>
        <v>2027</v>
      </c>
      <c r="M382" s="6">
        <f t="shared" si="315"/>
        <v>2028</v>
      </c>
      <c r="N382" s="1"/>
    </row>
    <row r="383" spans="2:14" ht="13.8">
      <c r="B383" s="50" t="str">
        <f t="shared" ref="B383:B404" si="316">B259</f>
        <v>CWDM TR 1 Gbps  40 km All</v>
      </c>
      <c r="C383" s="70">
        <f t="shared" ref="C383:C409" si="317">C164*Q259/10^6</f>
        <v>0</v>
      </c>
      <c r="D383" s="70">
        <f t="shared" ref="D383:D409" si="318">D164*R259/10^6</f>
        <v>0</v>
      </c>
      <c r="E383" s="70">
        <f t="shared" ref="E383:E409" si="319">E164*S259/10^6</f>
        <v>0</v>
      </c>
      <c r="F383" s="70">
        <f t="shared" ref="F383:F409" si="320">F164*T259/10^6</f>
        <v>0</v>
      </c>
      <c r="G383" s="70">
        <f t="shared" ref="G383:G409" si="321">G164*U259/10^6</f>
        <v>0</v>
      </c>
      <c r="H383" s="70">
        <f t="shared" ref="H383:H409" si="322">H164*V259/10^6</f>
        <v>0</v>
      </c>
      <c r="I383" s="70">
        <f t="shared" ref="I383:I409" si="323">I164*W259/10^6</f>
        <v>0</v>
      </c>
      <c r="J383" s="70">
        <f t="shared" ref="J383:J409" si="324">J164*X259/10^6</f>
        <v>0</v>
      </c>
      <c r="K383" s="70">
        <f t="shared" ref="K383:K409" si="325">K164*Y259/10^6</f>
        <v>0</v>
      </c>
      <c r="L383" s="70">
        <f t="shared" ref="L383:L409" si="326">L164*Z259/10^6</f>
        <v>0</v>
      </c>
      <c r="M383" s="70">
        <f t="shared" ref="M383:M409" si="327">M164*AA259/10^6</f>
        <v>0</v>
      </c>
      <c r="N383" s="70"/>
    </row>
    <row r="384" spans="2:14" ht="13.8">
      <c r="B384" s="48" t="str">
        <f t="shared" si="316"/>
        <v>CWDM TR 1 Gbps  80 km All</v>
      </c>
      <c r="C384" s="70">
        <f t="shared" si="317"/>
        <v>0</v>
      </c>
      <c r="D384" s="70">
        <f t="shared" si="318"/>
        <v>0</v>
      </c>
      <c r="E384" s="70">
        <f t="shared" si="319"/>
        <v>0</v>
      </c>
      <c r="F384" s="70">
        <f t="shared" si="320"/>
        <v>0</v>
      </c>
      <c r="G384" s="70">
        <f t="shared" si="321"/>
        <v>0</v>
      </c>
      <c r="H384" s="70">
        <f t="shared" si="322"/>
        <v>0</v>
      </c>
      <c r="I384" s="70">
        <f t="shared" si="323"/>
        <v>0</v>
      </c>
      <c r="J384" s="70">
        <f t="shared" si="324"/>
        <v>0</v>
      </c>
      <c r="K384" s="70">
        <f t="shared" si="325"/>
        <v>0</v>
      </c>
      <c r="L384" s="70">
        <f t="shared" si="326"/>
        <v>0</v>
      </c>
      <c r="M384" s="70">
        <f t="shared" si="327"/>
        <v>0</v>
      </c>
      <c r="N384" s="70"/>
    </row>
    <row r="385" spans="2:14" ht="13.8">
      <c r="B385" s="48" t="str">
        <f t="shared" si="316"/>
        <v>CWDM TR 2.5 Gbps 40 km All</v>
      </c>
      <c r="C385" s="70">
        <f t="shared" si="317"/>
        <v>0</v>
      </c>
      <c r="D385" s="70">
        <f t="shared" si="318"/>
        <v>0</v>
      </c>
      <c r="E385" s="70">
        <f t="shared" si="319"/>
        <v>0</v>
      </c>
      <c r="F385" s="70">
        <f t="shared" si="320"/>
        <v>0</v>
      </c>
      <c r="G385" s="70">
        <f t="shared" si="321"/>
        <v>0</v>
      </c>
      <c r="H385" s="70">
        <f t="shared" si="322"/>
        <v>0</v>
      </c>
      <c r="I385" s="70">
        <f t="shared" si="323"/>
        <v>0</v>
      </c>
      <c r="J385" s="70">
        <f t="shared" si="324"/>
        <v>0</v>
      </c>
      <c r="K385" s="70">
        <f t="shared" si="325"/>
        <v>0</v>
      </c>
      <c r="L385" s="70">
        <f t="shared" si="326"/>
        <v>0</v>
      </c>
      <c r="M385" s="70">
        <f t="shared" si="327"/>
        <v>0</v>
      </c>
      <c r="N385" s="70"/>
    </row>
    <row r="386" spans="2:14" ht="13.8">
      <c r="B386" s="48" t="str">
        <f t="shared" si="316"/>
        <v>CWDM TR 2.5 Gbps 80 km All</v>
      </c>
      <c r="C386" s="70">
        <f t="shared" si="317"/>
        <v>0</v>
      </c>
      <c r="D386" s="70">
        <f t="shared" si="318"/>
        <v>0</v>
      </c>
      <c r="E386" s="70">
        <f t="shared" si="319"/>
        <v>0</v>
      </c>
      <c r="F386" s="70">
        <f t="shared" si="320"/>
        <v>0</v>
      </c>
      <c r="G386" s="70">
        <f t="shared" si="321"/>
        <v>0</v>
      </c>
      <c r="H386" s="70">
        <f t="shared" si="322"/>
        <v>0</v>
      </c>
      <c r="I386" s="70">
        <f t="shared" si="323"/>
        <v>0</v>
      </c>
      <c r="J386" s="70">
        <f t="shared" si="324"/>
        <v>0</v>
      </c>
      <c r="K386" s="70">
        <f t="shared" si="325"/>
        <v>0</v>
      </c>
      <c r="L386" s="70">
        <f t="shared" si="326"/>
        <v>0</v>
      </c>
      <c r="M386" s="70">
        <f t="shared" si="327"/>
        <v>0</v>
      </c>
      <c r="N386" s="70"/>
    </row>
    <row r="387" spans="2:14" ht="13.8">
      <c r="B387" s="48" t="str">
        <f t="shared" si="316"/>
        <v>CWDM TR 10 Gbps All All</v>
      </c>
      <c r="C387" s="70">
        <f t="shared" si="317"/>
        <v>0</v>
      </c>
      <c r="D387" s="70">
        <f t="shared" si="318"/>
        <v>0</v>
      </c>
      <c r="E387" s="70">
        <f t="shared" si="319"/>
        <v>0</v>
      </c>
      <c r="F387" s="70">
        <f t="shared" si="320"/>
        <v>0</v>
      </c>
      <c r="G387" s="70">
        <f t="shared" si="321"/>
        <v>0</v>
      </c>
      <c r="H387" s="70">
        <f t="shared" si="322"/>
        <v>0</v>
      </c>
      <c r="I387" s="70">
        <f t="shared" si="323"/>
        <v>0</v>
      </c>
      <c r="J387" s="70">
        <f t="shared" si="324"/>
        <v>0</v>
      </c>
      <c r="K387" s="70">
        <f t="shared" si="325"/>
        <v>0</v>
      </c>
      <c r="L387" s="70">
        <f t="shared" si="326"/>
        <v>0</v>
      </c>
      <c r="M387" s="70">
        <f t="shared" si="327"/>
        <v>0</v>
      </c>
      <c r="N387" s="70"/>
    </row>
    <row r="388" spans="2:14" ht="13.8">
      <c r="B388" s="48" t="str">
        <f t="shared" si="316"/>
        <v>DWDM TR 2.5 Gbps All All</v>
      </c>
      <c r="C388" s="70">
        <f t="shared" si="317"/>
        <v>0</v>
      </c>
      <c r="D388" s="70">
        <f t="shared" si="318"/>
        <v>0</v>
      </c>
      <c r="E388" s="70">
        <f t="shared" si="319"/>
        <v>0</v>
      </c>
      <c r="F388" s="70">
        <f t="shared" si="320"/>
        <v>0</v>
      </c>
      <c r="G388" s="70">
        <f t="shared" si="321"/>
        <v>0</v>
      </c>
      <c r="H388" s="70">
        <f t="shared" si="322"/>
        <v>0</v>
      </c>
      <c r="I388" s="70">
        <f t="shared" si="323"/>
        <v>0</v>
      </c>
      <c r="J388" s="70">
        <f t="shared" si="324"/>
        <v>0</v>
      </c>
      <c r="K388" s="70">
        <f t="shared" si="325"/>
        <v>0</v>
      </c>
      <c r="L388" s="70">
        <f t="shared" si="326"/>
        <v>0</v>
      </c>
      <c r="M388" s="70">
        <f t="shared" si="327"/>
        <v>0</v>
      </c>
      <c r="N388" s="70"/>
    </row>
    <row r="389" spans="2:14" ht="13.8">
      <c r="B389" s="48" t="str">
        <f t="shared" si="316"/>
        <v>DWDM TR 10 Gbps fixed λ All XFP</v>
      </c>
      <c r="C389" s="70">
        <f t="shared" si="317"/>
        <v>0</v>
      </c>
      <c r="D389" s="70">
        <f t="shared" si="318"/>
        <v>0</v>
      </c>
      <c r="E389" s="70">
        <f t="shared" si="319"/>
        <v>0</v>
      </c>
      <c r="F389" s="70">
        <f t="shared" si="320"/>
        <v>0</v>
      </c>
      <c r="G389" s="70">
        <f t="shared" si="321"/>
        <v>0</v>
      </c>
      <c r="H389" s="70">
        <f t="shared" si="322"/>
        <v>0</v>
      </c>
      <c r="I389" s="70">
        <f t="shared" si="323"/>
        <v>0</v>
      </c>
      <c r="J389" s="70">
        <f t="shared" si="324"/>
        <v>0</v>
      </c>
      <c r="K389" s="70">
        <f t="shared" si="325"/>
        <v>0</v>
      </c>
      <c r="L389" s="70">
        <f t="shared" si="326"/>
        <v>0</v>
      </c>
      <c r="M389" s="70">
        <f t="shared" si="327"/>
        <v>0</v>
      </c>
      <c r="N389" s="70"/>
    </row>
    <row r="390" spans="2:14" ht="13.8">
      <c r="B390" s="48" t="str">
        <f t="shared" si="316"/>
        <v>DWDM TR 10 Gbps fixed λ All SFP+</v>
      </c>
      <c r="C390" s="70">
        <f t="shared" si="317"/>
        <v>0</v>
      </c>
      <c r="D390" s="70">
        <f t="shared" si="318"/>
        <v>0</v>
      </c>
      <c r="E390" s="70">
        <f t="shared" si="319"/>
        <v>0</v>
      </c>
      <c r="F390" s="70">
        <f t="shared" si="320"/>
        <v>0</v>
      </c>
      <c r="G390" s="70">
        <f t="shared" si="321"/>
        <v>0</v>
      </c>
      <c r="H390" s="70">
        <f t="shared" si="322"/>
        <v>0</v>
      </c>
      <c r="I390" s="70">
        <f t="shared" si="323"/>
        <v>0</v>
      </c>
      <c r="J390" s="70">
        <f t="shared" si="324"/>
        <v>0</v>
      </c>
      <c r="K390" s="70">
        <f t="shared" si="325"/>
        <v>0</v>
      </c>
      <c r="L390" s="70">
        <f t="shared" si="326"/>
        <v>0</v>
      </c>
      <c r="M390" s="70">
        <f t="shared" si="327"/>
        <v>0</v>
      </c>
      <c r="N390" s="70"/>
    </row>
    <row r="391" spans="2:14" ht="13.8">
      <c r="B391" s="48" t="str">
        <f t="shared" si="316"/>
        <v xml:space="preserve">DWDM TR 10 Gbps Tunable All XFP </v>
      </c>
      <c r="C391" s="70">
        <f t="shared" si="317"/>
        <v>0</v>
      </c>
      <c r="D391" s="70">
        <f t="shared" si="318"/>
        <v>0</v>
      </c>
      <c r="E391" s="70">
        <f t="shared" si="319"/>
        <v>0</v>
      </c>
      <c r="F391" s="70">
        <f t="shared" si="320"/>
        <v>0</v>
      </c>
      <c r="G391" s="70">
        <f t="shared" si="321"/>
        <v>0</v>
      </c>
      <c r="H391" s="70">
        <f t="shared" si="322"/>
        <v>0</v>
      </c>
      <c r="I391" s="70">
        <f t="shared" si="323"/>
        <v>0</v>
      </c>
      <c r="J391" s="70">
        <f t="shared" si="324"/>
        <v>0</v>
      </c>
      <c r="K391" s="70">
        <f t="shared" si="325"/>
        <v>0</v>
      </c>
      <c r="L391" s="70">
        <f t="shared" si="326"/>
        <v>0</v>
      </c>
      <c r="M391" s="70">
        <f t="shared" si="327"/>
        <v>0</v>
      </c>
      <c r="N391" s="70"/>
    </row>
    <row r="392" spans="2:14" ht="13.8">
      <c r="B392" s="48" t="str">
        <f t="shared" si="316"/>
        <v>DWDM TR 10 Gbps Tunable All SFP+</v>
      </c>
      <c r="C392" s="70">
        <f t="shared" si="317"/>
        <v>0</v>
      </c>
      <c r="D392" s="70">
        <f t="shared" si="318"/>
        <v>0</v>
      </c>
      <c r="E392" s="70">
        <f t="shared" si="319"/>
        <v>0</v>
      </c>
      <c r="F392" s="70">
        <f t="shared" si="320"/>
        <v>0</v>
      </c>
      <c r="G392" s="70">
        <f t="shared" si="321"/>
        <v>0</v>
      </c>
      <c r="H392" s="70">
        <f t="shared" si="322"/>
        <v>0</v>
      </c>
      <c r="I392" s="70">
        <f t="shared" si="323"/>
        <v>0</v>
      </c>
      <c r="J392" s="70">
        <f t="shared" si="324"/>
        <v>0</v>
      </c>
      <c r="K392" s="70">
        <f t="shared" si="325"/>
        <v>0</v>
      </c>
      <c r="L392" s="70">
        <f t="shared" si="326"/>
        <v>0</v>
      </c>
      <c r="M392" s="70">
        <f t="shared" si="327"/>
        <v>0</v>
      </c>
      <c r="N392" s="70"/>
    </row>
    <row r="393" spans="2:14" ht="13.8">
      <c r="B393" s="48" t="str">
        <f t="shared" si="316"/>
        <v>DWDM TR 100 Gbps All On board</v>
      </c>
      <c r="C393" s="70">
        <f t="shared" si="317"/>
        <v>0</v>
      </c>
      <c r="D393" s="70">
        <f t="shared" si="318"/>
        <v>0</v>
      </c>
      <c r="E393" s="70">
        <f t="shared" si="319"/>
        <v>0</v>
      </c>
      <c r="F393" s="70">
        <f t="shared" si="320"/>
        <v>0</v>
      </c>
      <c r="G393" s="70">
        <f t="shared" si="321"/>
        <v>0</v>
      </c>
      <c r="H393" s="70">
        <f t="shared" si="322"/>
        <v>0</v>
      </c>
      <c r="I393" s="70">
        <f t="shared" si="323"/>
        <v>0</v>
      </c>
      <c r="J393" s="70">
        <f t="shared" si="324"/>
        <v>0</v>
      </c>
      <c r="K393" s="70">
        <f t="shared" si="325"/>
        <v>0</v>
      </c>
      <c r="L393" s="70">
        <f t="shared" si="326"/>
        <v>0</v>
      </c>
      <c r="M393" s="70">
        <f t="shared" si="327"/>
        <v>0</v>
      </c>
      <c r="N393" s="70"/>
    </row>
    <row r="394" spans="2:14" ht="13.8">
      <c r="B394" s="48" t="str">
        <f t="shared" si="316"/>
        <v>DWDM TR 100 Gbps All Direct detect</v>
      </c>
      <c r="C394" s="70">
        <f t="shared" si="317"/>
        <v>0</v>
      </c>
      <c r="D394" s="70">
        <f t="shared" si="318"/>
        <v>0</v>
      </c>
      <c r="E394" s="70">
        <f t="shared" si="319"/>
        <v>0</v>
      </c>
      <c r="F394" s="70">
        <f t="shared" si="320"/>
        <v>0</v>
      </c>
      <c r="G394" s="70">
        <f t="shared" si="321"/>
        <v>0</v>
      </c>
      <c r="H394" s="70">
        <f t="shared" si="322"/>
        <v>0</v>
      </c>
      <c r="I394" s="70">
        <f t="shared" si="323"/>
        <v>0</v>
      </c>
      <c r="J394" s="70">
        <f t="shared" si="324"/>
        <v>0</v>
      </c>
      <c r="K394" s="70">
        <f t="shared" si="325"/>
        <v>0</v>
      </c>
      <c r="L394" s="70">
        <f t="shared" si="326"/>
        <v>0</v>
      </c>
      <c r="M394" s="70">
        <f t="shared" si="327"/>
        <v>0</v>
      </c>
      <c r="N394" s="70"/>
    </row>
    <row r="395" spans="2:14" ht="13.8">
      <c r="B395" s="48" t="str">
        <f t="shared" si="316"/>
        <v>DWDM TR 100 Gbps All CFP-DCO</v>
      </c>
      <c r="C395" s="70">
        <f t="shared" si="317"/>
        <v>0</v>
      </c>
      <c r="D395" s="70">
        <f t="shared" si="318"/>
        <v>0</v>
      </c>
      <c r="E395" s="70">
        <f t="shared" si="319"/>
        <v>0</v>
      </c>
      <c r="F395" s="70">
        <f t="shared" si="320"/>
        <v>0</v>
      </c>
      <c r="G395" s="70">
        <f t="shared" si="321"/>
        <v>0</v>
      </c>
      <c r="H395" s="70">
        <f t="shared" si="322"/>
        <v>0</v>
      </c>
      <c r="I395" s="70">
        <f t="shared" si="323"/>
        <v>0</v>
      </c>
      <c r="J395" s="70">
        <f t="shared" si="324"/>
        <v>0</v>
      </c>
      <c r="K395" s="70">
        <f t="shared" si="325"/>
        <v>0</v>
      </c>
      <c r="L395" s="70">
        <f t="shared" si="326"/>
        <v>0</v>
      </c>
      <c r="M395" s="70">
        <f t="shared" si="327"/>
        <v>0</v>
      </c>
      <c r="N395" s="70"/>
    </row>
    <row r="396" spans="2:14" ht="13.8">
      <c r="B396" s="48" t="str">
        <f t="shared" si="316"/>
        <v>DWDM TR 100 Gbps 80km QSFP28</v>
      </c>
      <c r="C396" s="70">
        <f t="shared" si="317"/>
        <v>0</v>
      </c>
      <c r="D396" s="70">
        <f t="shared" si="318"/>
        <v>0</v>
      </c>
      <c r="E396" s="70">
        <f t="shared" si="319"/>
        <v>0</v>
      </c>
      <c r="F396" s="70">
        <f t="shared" si="320"/>
        <v>0</v>
      </c>
      <c r="G396" s="70">
        <f t="shared" si="321"/>
        <v>0</v>
      </c>
      <c r="H396" s="70">
        <f t="shared" si="322"/>
        <v>0</v>
      </c>
      <c r="I396" s="70">
        <f t="shared" si="323"/>
        <v>0</v>
      </c>
      <c r="J396" s="70">
        <f t="shared" si="324"/>
        <v>0</v>
      </c>
      <c r="K396" s="70">
        <f t="shared" si="325"/>
        <v>0</v>
      </c>
      <c r="L396" s="70">
        <f t="shared" si="326"/>
        <v>0</v>
      </c>
      <c r="M396" s="70">
        <f t="shared" si="327"/>
        <v>0</v>
      </c>
      <c r="N396" s="70"/>
    </row>
    <row r="397" spans="2:14" ht="13.8">
      <c r="B397" s="48" t="str">
        <f t="shared" si="316"/>
        <v>DWDM TR 100 Gbps All CFP2-ACO</v>
      </c>
      <c r="C397" s="70">
        <f t="shared" si="317"/>
        <v>0</v>
      </c>
      <c r="D397" s="70">
        <f t="shared" si="318"/>
        <v>0</v>
      </c>
      <c r="E397" s="70">
        <f t="shared" si="319"/>
        <v>0</v>
      </c>
      <c r="F397" s="70">
        <f t="shared" si="320"/>
        <v>0</v>
      </c>
      <c r="G397" s="70">
        <f t="shared" si="321"/>
        <v>0</v>
      </c>
      <c r="H397" s="70">
        <f t="shared" si="322"/>
        <v>0</v>
      </c>
      <c r="I397" s="70">
        <f t="shared" si="323"/>
        <v>0</v>
      </c>
      <c r="J397" s="70">
        <f t="shared" si="324"/>
        <v>0</v>
      </c>
      <c r="K397" s="70">
        <f t="shared" si="325"/>
        <v>0</v>
      </c>
      <c r="L397" s="70">
        <f t="shared" si="326"/>
        <v>0</v>
      </c>
      <c r="M397" s="70">
        <f t="shared" si="327"/>
        <v>0</v>
      </c>
      <c r="N397" s="70"/>
    </row>
    <row r="398" spans="2:14" ht="13.8">
      <c r="B398" s="48" t="str">
        <f t="shared" si="316"/>
        <v>DWDM TR 200 Gbps All On board</v>
      </c>
      <c r="C398" s="70">
        <f t="shared" si="317"/>
        <v>0</v>
      </c>
      <c r="D398" s="70">
        <f t="shared" si="318"/>
        <v>0</v>
      </c>
      <c r="E398" s="70">
        <f t="shared" si="319"/>
        <v>0</v>
      </c>
      <c r="F398" s="70">
        <f t="shared" si="320"/>
        <v>0</v>
      </c>
      <c r="G398" s="70">
        <f t="shared" si="321"/>
        <v>0</v>
      </c>
      <c r="H398" s="70">
        <f t="shared" si="322"/>
        <v>0</v>
      </c>
      <c r="I398" s="70">
        <f t="shared" si="323"/>
        <v>0</v>
      </c>
      <c r="J398" s="70">
        <f t="shared" si="324"/>
        <v>0</v>
      </c>
      <c r="K398" s="70">
        <f t="shared" si="325"/>
        <v>0</v>
      </c>
      <c r="L398" s="70">
        <f t="shared" si="326"/>
        <v>0</v>
      </c>
      <c r="M398" s="70">
        <f t="shared" si="327"/>
        <v>0</v>
      </c>
      <c r="N398" s="70"/>
    </row>
    <row r="399" spans="2:14" ht="13.8">
      <c r="B399" s="48" t="str">
        <f t="shared" si="316"/>
        <v>DWDM TR 200 Gbps All CFP2-DCO</v>
      </c>
      <c r="C399" s="70">
        <f t="shared" si="317"/>
        <v>0</v>
      </c>
      <c r="D399" s="70">
        <f t="shared" si="318"/>
        <v>0</v>
      </c>
      <c r="E399" s="70">
        <f t="shared" si="319"/>
        <v>0</v>
      </c>
      <c r="F399" s="70">
        <f t="shared" si="320"/>
        <v>0</v>
      </c>
      <c r="G399" s="70">
        <f t="shared" si="321"/>
        <v>0</v>
      </c>
      <c r="H399" s="70">
        <f t="shared" si="322"/>
        <v>0</v>
      </c>
      <c r="I399" s="70">
        <f t="shared" si="323"/>
        <v>0</v>
      </c>
      <c r="J399" s="70">
        <f t="shared" si="324"/>
        <v>0</v>
      </c>
      <c r="K399" s="70">
        <f t="shared" si="325"/>
        <v>0</v>
      </c>
      <c r="L399" s="70">
        <f t="shared" si="326"/>
        <v>0</v>
      </c>
      <c r="M399" s="70">
        <f t="shared" si="327"/>
        <v>0</v>
      </c>
      <c r="N399" s="70"/>
    </row>
    <row r="400" spans="2:14" ht="13.8">
      <c r="B400" s="48" t="str">
        <f t="shared" si="316"/>
        <v>DWDM TR 200 Gbps All CFP2-ACO</v>
      </c>
      <c r="C400" s="70">
        <f t="shared" si="317"/>
        <v>0</v>
      </c>
      <c r="D400" s="70">
        <f t="shared" si="318"/>
        <v>0</v>
      </c>
      <c r="E400" s="70">
        <f t="shared" si="319"/>
        <v>0</v>
      </c>
      <c r="F400" s="70">
        <f t="shared" si="320"/>
        <v>0</v>
      </c>
      <c r="G400" s="70">
        <f t="shared" si="321"/>
        <v>0</v>
      </c>
      <c r="H400" s="70">
        <f t="shared" si="322"/>
        <v>0</v>
      </c>
      <c r="I400" s="70">
        <f t="shared" si="323"/>
        <v>0</v>
      </c>
      <c r="J400" s="70">
        <f t="shared" si="324"/>
        <v>0</v>
      </c>
      <c r="K400" s="70">
        <f t="shared" si="325"/>
        <v>0</v>
      </c>
      <c r="L400" s="70">
        <f t="shared" si="326"/>
        <v>0</v>
      </c>
      <c r="M400" s="70">
        <f t="shared" si="327"/>
        <v>0</v>
      </c>
      <c r="N400" s="70"/>
    </row>
    <row r="401" spans="2:14" ht="13.8">
      <c r="B401" s="48" t="str">
        <f t="shared" si="316"/>
        <v>DWDM TR 400 Gbps On board</v>
      </c>
      <c r="C401" s="70">
        <f t="shared" si="317"/>
        <v>0</v>
      </c>
      <c r="D401" s="70">
        <f t="shared" si="318"/>
        <v>0</v>
      </c>
      <c r="E401" s="70">
        <f t="shared" si="319"/>
        <v>0</v>
      </c>
      <c r="F401" s="70">
        <f t="shared" si="320"/>
        <v>0</v>
      </c>
      <c r="G401" s="70">
        <f t="shared" si="321"/>
        <v>0</v>
      </c>
      <c r="H401" s="70">
        <f t="shared" si="322"/>
        <v>0</v>
      </c>
      <c r="I401" s="70">
        <f t="shared" si="323"/>
        <v>0</v>
      </c>
      <c r="J401" s="70">
        <f t="shared" si="324"/>
        <v>0</v>
      </c>
      <c r="K401" s="70">
        <f t="shared" si="325"/>
        <v>0</v>
      </c>
      <c r="L401" s="70">
        <f t="shared" si="326"/>
        <v>0</v>
      </c>
      <c r="M401" s="70">
        <f t="shared" si="327"/>
        <v>0</v>
      </c>
      <c r="N401" s="70"/>
    </row>
    <row r="402" spans="2:14" ht="13.8">
      <c r="B402" s="48" t="str">
        <f t="shared" si="316"/>
        <v>DWDM TR 400 Gbps 120 km 400ZR</v>
      </c>
      <c r="C402" s="70">
        <f t="shared" si="317"/>
        <v>0</v>
      </c>
      <c r="D402" s="70">
        <f t="shared" si="318"/>
        <v>0</v>
      </c>
      <c r="E402" s="70">
        <f t="shared" si="319"/>
        <v>0</v>
      </c>
      <c r="F402" s="70">
        <f t="shared" si="320"/>
        <v>0</v>
      </c>
      <c r="G402" s="70">
        <f t="shared" si="321"/>
        <v>0</v>
      </c>
      <c r="H402" s="70">
        <f t="shared" si="322"/>
        <v>0</v>
      </c>
      <c r="I402" s="70">
        <f t="shared" si="323"/>
        <v>0</v>
      </c>
      <c r="J402" s="70">
        <f t="shared" si="324"/>
        <v>0</v>
      </c>
      <c r="K402" s="70">
        <f t="shared" si="325"/>
        <v>0</v>
      </c>
      <c r="L402" s="70">
        <f t="shared" si="326"/>
        <v>0</v>
      </c>
      <c r="M402" s="70">
        <f t="shared" si="327"/>
        <v>0</v>
      </c>
      <c r="N402" s="70"/>
    </row>
    <row r="403" spans="2:14" ht="13.8">
      <c r="B403" s="48" t="str">
        <f t="shared" si="316"/>
        <v>DWDM TR 400 Gbps &gt;120 km 400ZR+   OSPF/QSFP-DD</v>
      </c>
      <c r="C403" s="70">
        <f t="shared" si="317"/>
        <v>0</v>
      </c>
      <c r="D403" s="70">
        <f t="shared" si="318"/>
        <v>0</v>
      </c>
      <c r="E403" s="70">
        <f t="shared" si="319"/>
        <v>0</v>
      </c>
      <c r="F403" s="70">
        <f t="shared" si="320"/>
        <v>0</v>
      </c>
      <c r="G403" s="70">
        <f t="shared" si="321"/>
        <v>0</v>
      </c>
      <c r="H403" s="70">
        <f t="shared" si="322"/>
        <v>0</v>
      </c>
      <c r="I403" s="70">
        <f t="shared" si="323"/>
        <v>0</v>
      </c>
      <c r="J403" s="70">
        <f t="shared" si="324"/>
        <v>0</v>
      </c>
      <c r="K403" s="70">
        <f t="shared" si="325"/>
        <v>0</v>
      </c>
      <c r="L403" s="70">
        <f t="shared" si="326"/>
        <v>0</v>
      </c>
      <c r="M403" s="70">
        <f t="shared" si="327"/>
        <v>0</v>
      </c>
      <c r="N403" s="70"/>
    </row>
    <row r="404" spans="2:14" ht="13.8">
      <c r="B404" s="48" t="str">
        <f t="shared" si="316"/>
        <v>DWDM TR 400 Gbps &gt;120 km 400ZR+ CFP2</v>
      </c>
      <c r="C404" s="70">
        <f t="shared" si="317"/>
        <v>0</v>
      </c>
      <c r="D404" s="70">
        <f t="shared" si="318"/>
        <v>0</v>
      </c>
      <c r="E404" s="70">
        <f t="shared" si="319"/>
        <v>0</v>
      </c>
      <c r="F404" s="70">
        <f t="shared" si="320"/>
        <v>0</v>
      </c>
      <c r="G404" s="70">
        <f t="shared" si="321"/>
        <v>0</v>
      </c>
      <c r="H404" s="70">
        <f t="shared" si="322"/>
        <v>0</v>
      </c>
      <c r="I404" s="70">
        <f t="shared" si="323"/>
        <v>0</v>
      </c>
      <c r="J404" s="70">
        <f t="shared" si="324"/>
        <v>0</v>
      </c>
      <c r="K404" s="70">
        <f t="shared" si="325"/>
        <v>0</v>
      </c>
      <c r="L404" s="70">
        <f t="shared" si="326"/>
        <v>0</v>
      </c>
      <c r="M404" s="70">
        <f t="shared" si="327"/>
        <v>0</v>
      </c>
      <c r="N404" s="70"/>
    </row>
    <row r="405" spans="2:14" ht="13.8">
      <c r="B405" s="48" t="str">
        <f t="shared" ref="B405:B409" si="328">B281</f>
        <v>DWDM TR 600G On board</v>
      </c>
      <c r="C405" s="70">
        <f t="shared" si="317"/>
        <v>0</v>
      </c>
      <c r="D405" s="70">
        <f t="shared" si="318"/>
        <v>0</v>
      </c>
      <c r="E405" s="70">
        <f t="shared" si="319"/>
        <v>0</v>
      </c>
      <c r="F405" s="70">
        <f t="shared" si="320"/>
        <v>0</v>
      </c>
      <c r="G405" s="70">
        <f t="shared" si="321"/>
        <v>0</v>
      </c>
      <c r="H405" s="70">
        <f t="shared" si="322"/>
        <v>0</v>
      </c>
      <c r="I405" s="70">
        <f t="shared" si="323"/>
        <v>0</v>
      </c>
      <c r="J405" s="70">
        <f t="shared" si="324"/>
        <v>0</v>
      </c>
      <c r="K405" s="70">
        <f t="shared" si="325"/>
        <v>0</v>
      </c>
      <c r="L405" s="70">
        <f t="shared" si="326"/>
        <v>0</v>
      </c>
      <c r="M405" s="70">
        <f t="shared" si="327"/>
        <v>0</v>
      </c>
      <c r="N405" s="70"/>
    </row>
    <row r="406" spans="2:14" ht="13.8">
      <c r="B406" s="48" t="str">
        <f t="shared" si="328"/>
        <v>DWDM TR 800G On board</v>
      </c>
      <c r="C406" s="70">
        <f t="shared" si="317"/>
        <v>0</v>
      </c>
      <c r="D406" s="70">
        <f t="shared" si="318"/>
        <v>0</v>
      </c>
      <c r="E406" s="70">
        <f t="shared" si="319"/>
        <v>0</v>
      </c>
      <c r="F406" s="70">
        <f t="shared" si="320"/>
        <v>0</v>
      </c>
      <c r="G406" s="70">
        <f t="shared" si="321"/>
        <v>0</v>
      </c>
      <c r="H406" s="70">
        <f t="shared" si="322"/>
        <v>0</v>
      </c>
      <c r="I406" s="70">
        <f t="shared" si="323"/>
        <v>0</v>
      </c>
      <c r="J406" s="70">
        <f t="shared" si="324"/>
        <v>0</v>
      </c>
      <c r="K406" s="70">
        <f t="shared" si="325"/>
        <v>0</v>
      </c>
      <c r="L406" s="70">
        <f t="shared" si="326"/>
        <v>0</v>
      </c>
      <c r="M406" s="70">
        <f t="shared" si="327"/>
        <v>0</v>
      </c>
      <c r="N406" s="70"/>
    </row>
    <row r="407" spans="2:14" ht="13.8">
      <c r="B407" s="48" t="str">
        <f t="shared" si="328"/>
        <v>DWDM TR 800 Gbps 120 km 800ZR/ZR+</v>
      </c>
      <c r="C407" s="70">
        <f t="shared" si="317"/>
        <v>0</v>
      </c>
      <c r="D407" s="70">
        <f t="shared" si="318"/>
        <v>0</v>
      </c>
      <c r="E407" s="70">
        <f t="shared" si="319"/>
        <v>0</v>
      </c>
      <c r="F407" s="70">
        <f t="shared" si="320"/>
        <v>0</v>
      </c>
      <c r="G407" s="70">
        <f t="shared" si="321"/>
        <v>0</v>
      </c>
      <c r="H407" s="70">
        <f t="shared" si="322"/>
        <v>0</v>
      </c>
      <c r="I407" s="70">
        <f t="shared" si="323"/>
        <v>0</v>
      </c>
      <c r="J407" s="70">
        <f t="shared" si="324"/>
        <v>0</v>
      </c>
      <c r="K407" s="70">
        <f t="shared" si="325"/>
        <v>0</v>
      </c>
      <c r="L407" s="70">
        <f t="shared" si="326"/>
        <v>0</v>
      </c>
      <c r="M407" s="70">
        <f t="shared" si="327"/>
        <v>0</v>
      </c>
      <c r="N407" s="70"/>
    </row>
    <row r="408" spans="2:14" ht="13.8">
      <c r="B408" s="48" t="str">
        <f t="shared" si="328"/>
        <v>DWDM TR 1.2T On-board</v>
      </c>
      <c r="C408" s="70">
        <f t="shared" si="317"/>
        <v>0</v>
      </c>
      <c r="D408" s="70">
        <f t="shared" si="318"/>
        <v>0</v>
      </c>
      <c r="E408" s="70">
        <f t="shared" si="319"/>
        <v>0</v>
      </c>
      <c r="F408" s="70">
        <f t="shared" si="320"/>
        <v>0</v>
      </c>
      <c r="G408" s="70">
        <f t="shared" si="321"/>
        <v>0</v>
      </c>
      <c r="H408" s="70">
        <f t="shared" si="322"/>
        <v>0</v>
      </c>
      <c r="I408" s="70">
        <f t="shared" si="323"/>
        <v>0</v>
      </c>
      <c r="J408" s="70">
        <f t="shared" si="324"/>
        <v>0</v>
      </c>
      <c r="K408" s="70">
        <f t="shared" si="325"/>
        <v>0</v>
      </c>
      <c r="L408" s="70">
        <f t="shared" si="326"/>
        <v>0</v>
      </c>
      <c r="M408" s="70">
        <f t="shared" si="327"/>
        <v>0</v>
      </c>
      <c r="N408" s="70"/>
    </row>
    <row r="409" spans="2:14" ht="13.8">
      <c r="B409" s="48" t="str">
        <f t="shared" si="328"/>
        <v>DWDM TR 1.6T On-board</v>
      </c>
      <c r="C409" s="70">
        <f t="shared" si="317"/>
        <v>0</v>
      </c>
      <c r="D409" s="70">
        <f t="shared" si="318"/>
        <v>0</v>
      </c>
      <c r="E409" s="70">
        <f t="shared" si="319"/>
        <v>0</v>
      </c>
      <c r="F409" s="70">
        <f t="shared" si="320"/>
        <v>0</v>
      </c>
      <c r="G409" s="70">
        <f t="shared" si="321"/>
        <v>0</v>
      </c>
      <c r="H409" s="70">
        <f t="shared" si="322"/>
        <v>0</v>
      </c>
      <c r="I409" s="70">
        <f t="shared" si="323"/>
        <v>0</v>
      </c>
      <c r="J409" s="70">
        <f t="shared" si="324"/>
        <v>0</v>
      </c>
      <c r="K409" s="70">
        <f t="shared" si="325"/>
        <v>0</v>
      </c>
      <c r="L409" s="70">
        <f t="shared" si="326"/>
        <v>0</v>
      </c>
      <c r="M409" s="70">
        <f t="shared" si="327"/>
        <v>0</v>
      </c>
      <c r="N409" s="70"/>
    </row>
    <row r="410" spans="2:14" ht="13.8">
      <c r="B410" s="57" t="str">
        <f>"Total "&amp;B381&amp;" revenue"</f>
        <v>Total GaAs integrated revenue</v>
      </c>
      <c r="C410" s="51">
        <f>SUM(C383:C409)</f>
        <v>0</v>
      </c>
      <c r="D410" s="51">
        <f t="shared" ref="D410" si="329">SUM(D383:D409)</f>
        <v>0</v>
      </c>
      <c r="E410" s="51">
        <f t="shared" ref="E410" si="330">SUM(E383:E409)</f>
        <v>0</v>
      </c>
      <c r="F410" s="51">
        <f t="shared" ref="F410" si="331">SUM(F383:F409)</f>
        <v>0</v>
      </c>
      <c r="G410" s="51">
        <f t="shared" ref="G410" si="332">SUM(G383:G409)</f>
        <v>0</v>
      </c>
      <c r="H410" s="51">
        <f t="shared" ref="H410" si="333">SUM(H383:H409)</f>
        <v>0</v>
      </c>
      <c r="I410" s="51">
        <f t="shared" ref="I410" si="334">SUM(I383:I409)</f>
        <v>0</v>
      </c>
      <c r="J410" s="51">
        <f t="shared" ref="J410" si="335">SUM(J383:J409)</f>
        <v>0</v>
      </c>
      <c r="K410" s="51">
        <f t="shared" ref="K410" si="336">SUM(K383:K409)</f>
        <v>0</v>
      </c>
      <c r="L410" s="51">
        <f t="shared" ref="L410" si="337">SUM(L383:L409)</f>
        <v>0</v>
      </c>
      <c r="M410" s="51">
        <f t="shared" ref="M410" si="338">SUM(M383:M409)</f>
        <v>0</v>
      </c>
      <c r="N410" s="173"/>
    </row>
    <row r="412" spans="2:14" ht="21">
      <c r="B412" s="3" t="str">
        <f>B193</f>
        <v>LiNbO3 bulk</v>
      </c>
      <c r="C412" s="4" t="s">
        <v>60</v>
      </c>
      <c r="D412" s="1"/>
      <c r="E412" s="1"/>
      <c r="F412" s="98"/>
      <c r="G412" s="142"/>
      <c r="H412" s="142"/>
      <c r="I412" s="1"/>
      <c r="J412" s="98"/>
      <c r="K412" s="98"/>
      <c r="L412" s="98"/>
      <c r="M412" s="1"/>
      <c r="N412" s="1"/>
    </row>
    <row r="413" spans="2:14" ht="13.8">
      <c r="B413" s="56" t="s">
        <v>55</v>
      </c>
      <c r="C413" s="6">
        <f t="shared" ref="C413:M413" si="339">C$6</f>
        <v>2018</v>
      </c>
      <c r="D413" s="6">
        <f t="shared" si="339"/>
        <v>2019</v>
      </c>
      <c r="E413" s="6">
        <f t="shared" si="339"/>
        <v>2020</v>
      </c>
      <c r="F413" s="6">
        <f t="shared" si="339"/>
        <v>2021</v>
      </c>
      <c r="G413" s="6">
        <f t="shared" si="339"/>
        <v>2022</v>
      </c>
      <c r="H413" s="6">
        <f t="shared" si="339"/>
        <v>2023</v>
      </c>
      <c r="I413" s="6">
        <f t="shared" si="339"/>
        <v>2024</v>
      </c>
      <c r="J413" s="6">
        <f t="shared" si="339"/>
        <v>2025</v>
      </c>
      <c r="K413" s="6">
        <f t="shared" si="339"/>
        <v>2026</v>
      </c>
      <c r="L413" s="6">
        <f t="shared" si="339"/>
        <v>2027</v>
      </c>
      <c r="M413" s="6">
        <f t="shared" si="339"/>
        <v>2028</v>
      </c>
      <c r="N413" s="1"/>
    </row>
    <row r="414" spans="2:14" ht="13.8">
      <c r="B414" s="50" t="str">
        <f t="shared" ref="B414:B435" si="340">B321</f>
        <v>CWDM TR 1 Gbps  40 km All</v>
      </c>
      <c r="C414" s="246">
        <f t="shared" ref="C414:C440" si="341">C195*Q259/10^6</f>
        <v>0</v>
      </c>
      <c r="D414" s="246">
        <f t="shared" ref="D414:D440" si="342">D195*R259/10^6</f>
        <v>0</v>
      </c>
      <c r="E414" s="246">
        <f t="shared" ref="E414:E440" si="343">E195*S259/10^6</f>
        <v>0</v>
      </c>
      <c r="F414" s="246">
        <f t="shared" ref="F414:F440" si="344">F195*T259/10^6</f>
        <v>0</v>
      </c>
      <c r="G414" s="246">
        <f t="shared" ref="G414:G440" si="345">G195*U259/10^6</f>
        <v>0</v>
      </c>
      <c r="H414" s="246">
        <f t="shared" ref="H414:H440" si="346">H195*V259/10^6</f>
        <v>0</v>
      </c>
      <c r="I414" s="246">
        <f t="shared" ref="I414:I440" si="347">I195*W259/10^6</f>
        <v>0</v>
      </c>
      <c r="J414" s="246">
        <f t="shared" ref="J414:J440" si="348">J195*X259/10^6</f>
        <v>0</v>
      </c>
      <c r="K414" s="246">
        <f t="shared" ref="K414:K440" si="349">K195*Y259/10^6</f>
        <v>0</v>
      </c>
      <c r="L414" s="246">
        <f t="shared" ref="L414:L440" si="350">L195*Z259/10^6</f>
        <v>0</v>
      </c>
      <c r="M414" s="246">
        <f t="shared" ref="M414:M440" si="351">M195*AA259/10^6</f>
        <v>0</v>
      </c>
      <c r="N414" s="74"/>
    </row>
    <row r="415" spans="2:14" ht="13.8">
      <c r="B415" s="48" t="str">
        <f t="shared" si="340"/>
        <v>CWDM TR 1 Gbps  80 km All</v>
      </c>
      <c r="C415" s="246">
        <f t="shared" si="341"/>
        <v>0</v>
      </c>
      <c r="D415" s="246">
        <f t="shared" si="342"/>
        <v>0</v>
      </c>
      <c r="E415" s="246">
        <f t="shared" si="343"/>
        <v>0</v>
      </c>
      <c r="F415" s="246">
        <f t="shared" si="344"/>
        <v>0</v>
      </c>
      <c r="G415" s="246">
        <f t="shared" si="345"/>
        <v>0</v>
      </c>
      <c r="H415" s="246">
        <f t="shared" si="346"/>
        <v>0</v>
      </c>
      <c r="I415" s="246">
        <f t="shared" si="347"/>
        <v>0</v>
      </c>
      <c r="J415" s="246">
        <f t="shared" si="348"/>
        <v>0</v>
      </c>
      <c r="K415" s="246">
        <f t="shared" si="349"/>
        <v>0</v>
      </c>
      <c r="L415" s="246">
        <f t="shared" si="350"/>
        <v>0</v>
      </c>
      <c r="M415" s="246">
        <f t="shared" si="351"/>
        <v>0</v>
      </c>
      <c r="N415" s="74"/>
    </row>
    <row r="416" spans="2:14" ht="13.8">
      <c r="B416" s="48" t="str">
        <f t="shared" si="340"/>
        <v>CWDM TR 2.5 Gbps 40 km All</v>
      </c>
      <c r="C416" s="246">
        <f t="shared" si="341"/>
        <v>0</v>
      </c>
      <c r="D416" s="246">
        <f t="shared" si="342"/>
        <v>0</v>
      </c>
      <c r="E416" s="246">
        <f t="shared" si="343"/>
        <v>0</v>
      </c>
      <c r="F416" s="246">
        <f t="shared" si="344"/>
        <v>0</v>
      </c>
      <c r="G416" s="246">
        <f t="shared" si="345"/>
        <v>0</v>
      </c>
      <c r="H416" s="246">
        <f t="shared" si="346"/>
        <v>0</v>
      </c>
      <c r="I416" s="246">
        <f t="shared" si="347"/>
        <v>0</v>
      </c>
      <c r="J416" s="246">
        <f t="shared" si="348"/>
        <v>0</v>
      </c>
      <c r="K416" s="246">
        <f t="shared" si="349"/>
        <v>0</v>
      </c>
      <c r="L416" s="246">
        <f t="shared" si="350"/>
        <v>0</v>
      </c>
      <c r="M416" s="246">
        <f t="shared" si="351"/>
        <v>0</v>
      </c>
      <c r="N416" s="74"/>
    </row>
    <row r="417" spans="2:14" ht="13.8">
      <c r="B417" s="48" t="str">
        <f t="shared" si="340"/>
        <v>CWDM TR 2.5 Gbps 80 km All</v>
      </c>
      <c r="C417" s="246">
        <f t="shared" si="341"/>
        <v>0</v>
      </c>
      <c r="D417" s="246">
        <f t="shared" si="342"/>
        <v>0</v>
      </c>
      <c r="E417" s="246">
        <f t="shared" si="343"/>
        <v>0</v>
      </c>
      <c r="F417" s="246">
        <f t="shared" si="344"/>
        <v>0</v>
      </c>
      <c r="G417" s="246">
        <f t="shared" si="345"/>
        <v>0</v>
      </c>
      <c r="H417" s="246">
        <f t="shared" si="346"/>
        <v>0</v>
      </c>
      <c r="I417" s="246">
        <f t="shared" si="347"/>
        <v>0</v>
      </c>
      <c r="J417" s="246">
        <f t="shared" si="348"/>
        <v>0</v>
      </c>
      <c r="K417" s="246">
        <f t="shared" si="349"/>
        <v>0</v>
      </c>
      <c r="L417" s="246">
        <f t="shared" si="350"/>
        <v>0</v>
      </c>
      <c r="M417" s="246">
        <f t="shared" si="351"/>
        <v>0</v>
      </c>
      <c r="N417" s="74"/>
    </row>
    <row r="418" spans="2:14" ht="13.8">
      <c r="B418" s="48" t="str">
        <f t="shared" si="340"/>
        <v>CWDM TR 10 Gbps All All</v>
      </c>
      <c r="C418" s="246">
        <f t="shared" si="341"/>
        <v>0</v>
      </c>
      <c r="D418" s="246">
        <f t="shared" si="342"/>
        <v>0</v>
      </c>
      <c r="E418" s="246">
        <f t="shared" si="343"/>
        <v>0</v>
      </c>
      <c r="F418" s="246">
        <f t="shared" si="344"/>
        <v>0</v>
      </c>
      <c r="G418" s="246">
        <f t="shared" si="345"/>
        <v>0</v>
      </c>
      <c r="H418" s="246">
        <f t="shared" si="346"/>
        <v>0</v>
      </c>
      <c r="I418" s="246">
        <f t="shared" si="347"/>
        <v>0</v>
      </c>
      <c r="J418" s="246">
        <f t="shared" si="348"/>
        <v>0</v>
      </c>
      <c r="K418" s="246">
        <f t="shared" si="349"/>
        <v>0</v>
      </c>
      <c r="L418" s="246">
        <f t="shared" si="350"/>
        <v>0</v>
      </c>
      <c r="M418" s="246">
        <f t="shared" si="351"/>
        <v>0</v>
      </c>
      <c r="N418" s="74"/>
    </row>
    <row r="419" spans="2:14" ht="13.8">
      <c r="B419" s="48" t="str">
        <f t="shared" si="340"/>
        <v>DWDM TR 2.5 Gbps All All</v>
      </c>
      <c r="C419" s="246">
        <f t="shared" si="341"/>
        <v>0</v>
      </c>
      <c r="D419" s="246">
        <f t="shared" si="342"/>
        <v>0</v>
      </c>
      <c r="E419" s="246">
        <f t="shared" si="343"/>
        <v>0</v>
      </c>
      <c r="F419" s="246">
        <f t="shared" si="344"/>
        <v>0</v>
      </c>
      <c r="G419" s="246">
        <f t="shared" si="345"/>
        <v>0</v>
      </c>
      <c r="H419" s="246">
        <f t="shared" si="346"/>
        <v>0</v>
      </c>
      <c r="I419" s="246">
        <f t="shared" si="347"/>
        <v>0</v>
      </c>
      <c r="J419" s="246">
        <f t="shared" si="348"/>
        <v>0</v>
      </c>
      <c r="K419" s="246">
        <f t="shared" si="349"/>
        <v>0</v>
      </c>
      <c r="L419" s="246">
        <f t="shared" si="350"/>
        <v>0</v>
      </c>
      <c r="M419" s="246">
        <f t="shared" si="351"/>
        <v>0</v>
      </c>
      <c r="N419" s="74"/>
    </row>
    <row r="420" spans="2:14" ht="13.8">
      <c r="B420" s="48" t="str">
        <f t="shared" si="340"/>
        <v>DWDM TR 10 Gbps fixed λ All XFP</v>
      </c>
      <c r="C420" s="246">
        <f t="shared" si="341"/>
        <v>0</v>
      </c>
      <c r="D420" s="246">
        <f t="shared" si="342"/>
        <v>0</v>
      </c>
      <c r="E420" s="246">
        <f t="shared" si="343"/>
        <v>0</v>
      </c>
      <c r="F420" s="246">
        <f t="shared" si="344"/>
        <v>0</v>
      </c>
      <c r="G420" s="246">
        <f t="shared" si="345"/>
        <v>0</v>
      </c>
      <c r="H420" s="246">
        <f t="shared" si="346"/>
        <v>0</v>
      </c>
      <c r="I420" s="246">
        <f t="shared" si="347"/>
        <v>0</v>
      </c>
      <c r="J420" s="246">
        <f t="shared" si="348"/>
        <v>0</v>
      </c>
      <c r="K420" s="246">
        <f t="shared" si="349"/>
        <v>0</v>
      </c>
      <c r="L420" s="246">
        <f t="shared" si="350"/>
        <v>0</v>
      </c>
      <c r="M420" s="246">
        <f t="shared" si="351"/>
        <v>0</v>
      </c>
      <c r="N420" s="74"/>
    </row>
    <row r="421" spans="2:14" ht="13.8">
      <c r="B421" s="48" t="str">
        <f t="shared" si="340"/>
        <v>DWDM TR 10 Gbps fixed λ All SFP+</v>
      </c>
      <c r="C421" s="246">
        <f t="shared" si="341"/>
        <v>0</v>
      </c>
      <c r="D421" s="246">
        <f t="shared" si="342"/>
        <v>0</v>
      </c>
      <c r="E421" s="246">
        <f t="shared" si="343"/>
        <v>0</v>
      </c>
      <c r="F421" s="246">
        <f t="shared" si="344"/>
        <v>0</v>
      </c>
      <c r="G421" s="246">
        <f t="shared" si="345"/>
        <v>0</v>
      </c>
      <c r="H421" s="246">
        <f t="shared" si="346"/>
        <v>0</v>
      </c>
      <c r="I421" s="246">
        <f t="shared" si="347"/>
        <v>0</v>
      </c>
      <c r="J421" s="246">
        <f t="shared" si="348"/>
        <v>0</v>
      </c>
      <c r="K421" s="246">
        <f t="shared" si="349"/>
        <v>0</v>
      </c>
      <c r="L421" s="246">
        <f t="shared" si="350"/>
        <v>0</v>
      </c>
      <c r="M421" s="246">
        <f t="shared" si="351"/>
        <v>0</v>
      </c>
      <c r="N421" s="74"/>
    </row>
    <row r="422" spans="2:14" ht="13.8">
      <c r="B422" s="48" t="str">
        <f t="shared" si="340"/>
        <v xml:space="preserve">DWDM TR 10 Gbps Tunable All XFP </v>
      </c>
      <c r="C422" s="246">
        <f t="shared" si="341"/>
        <v>0</v>
      </c>
      <c r="D422" s="246">
        <f t="shared" si="342"/>
        <v>0</v>
      </c>
      <c r="E422" s="246">
        <f t="shared" si="343"/>
        <v>0</v>
      </c>
      <c r="F422" s="246">
        <f t="shared" si="344"/>
        <v>0</v>
      </c>
      <c r="G422" s="246">
        <f t="shared" si="345"/>
        <v>0</v>
      </c>
      <c r="H422" s="246">
        <f t="shared" si="346"/>
        <v>0</v>
      </c>
      <c r="I422" s="246">
        <f t="shared" si="347"/>
        <v>0</v>
      </c>
      <c r="J422" s="246">
        <f t="shared" si="348"/>
        <v>0</v>
      </c>
      <c r="K422" s="246">
        <f t="shared" si="349"/>
        <v>0</v>
      </c>
      <c r="L422" s="246">
        <f t="shared" si="350"/>
        <v>0</v>
      </c>
      <c r="M422" s="246">
        <f t="shared" si="351"/>
        <v>0</v>
      </c>
      <c r="N422" s="74"/>
    </row>
    <row r="423" spans="2:14" ht="13.8">
      <c r="B423" s="48" t="str">
        <f t="shared" si="340"/>
        <v>DWDM TR 10 Gbps Tunable All SFP+</v>
      </c>
      <c r="C423" s="246">
        <f t="shared" si="341"/>
        <v>0</v>
      </c>
      <c r="D423" s="246">
        <f t="shared" si="342"/>
        <v>0</v>
      </c>
      <c r="E423" s="246">
        <f t="shared" si="343"/>
        <v>0</v>
      </c>
      <c r="F423" s="246">
        <f t="shared" si="344"/>
        <v>0</v>
      </c>
      <c r="G423" s="246">
        <f t="shared" si="345"/>
        <v>0</v>
      </c>
      <c r="H423" s="246">
        <f t="shared" si="346"/>
        <v>0</v>
      </c>
      <c r="I423" s="246">
        <f t="shared" si="347"/>
        <v>0</v>
      </c>
      <c r="J423" s="246">
        <f t="shared" si="348"/>
        <v>0</v>
      </c>
      <c r="K423" s="246">
        <f t="shared" si="349"/>
        <v>0</v>
      </c>
      <c r="L423" s="246">
        <f t="shared" si="350"/>
        <v>0</v>
      </c>
      <c r="M423" s="246">
        <f t="shared" si="351"/>
        <v>0</v>
      </c>
      <c r="N423" s="74"/>
    </row>
    <row r="424" spans="2:14" ht="13.8">
      <c r="B424" s="48" t="str">
        <f t="shared" si="340"/>
        <v>DWDM TR 100 Gbps All On board</v>
      </c>
      <c r="C424" s="246">
        <f t="shared" si="341"/>
        <v>1739.7888</v>
      </c>
      <c r="D424" s="246">
        <f t="shared" si="342"/>
        <v>1059.9369600000002</v>
      </c>
      <c r="E424" s="246">
        <f t="shared" si="343"/>
        <v>0</v>
      </c>
      <c r="F424" s="246">
        <f t="shared" si="344"/>
        <v>0</v>
      </c>
      <c r="G424" s="246">
        <f t="shared" si="345"/>
        <v>0</v>
      </c>
      <c r="H424" s="246">
        <f t="shared" si="346"/>
        <v>0</v>
      </c>
      <c r="I424" s="246">
        <f t="shared" si="347"/>
        <v>0</v>
      </c>
      <c r="J424" s="246">
        <f t="shared" si="348"/>
        <v>0</v>
      </c>
      <c r="K424" s="246">
        <f t="shared" si="349"/>
        <v>0</v>
      </c>
      <c r="L424" s="246">
        <f t="shared" si="350"/>
        <v>0</v>
      </c>
      <c r="M424" s="246">
        <f t="shared" si="351"/>
        <v>0</v>
      </c>
      <c r="N424" s="74"/>
    </row>
    <row r="425" spans="2:14" ht="13.8">
      <c r="B425" s="48" t="str">
        <f t="shared" si="340"/>
        <v>DWDM TR 100 Gbps All Direct detect</v>
      </c>
      <c r="C425" s="246">
        <f t="shared" si="341"/>
        <v>0</v>
      </c>
      <c r="D425" s="246">
        <f t="shared" si="342"/>
        <v>0</v>
      </c>
      <c r="E425" s="246">
        <f t="shared" si="343"/>
        <v>0</v>
      </c>
      <c r="F425" s="246">
        <f t="shared" si="344"/>
        <v>0</v>
      </c>
      <c r="G425" s="246">
        <f t="shared" si="345"/>
        <v>0</v>
      </c>
      <c r="H425" s="246">
        <f t="shared" si="346"/>
        <v>0</v>
      </c>
      <c r="I425" s="246">
        <f t="shared" si="347"/>
        <v>0</v>
      </c>
      <c r="J425" s="246">
        <f t="shared" si="348"/>
        <v>0</v>
      </c>
      <c r="K425" s="246">
        <f t="shared" si="349"/>
        <v>0</v>
      </c>
      <c r="L425" s="246">
        <f t="shared" si="350"/>
        <v>0</v>
      </c>
      <c r="M425" s="246">
        <f t="shared" si="351"/>
        <v>0</v>
      </c>
      <c r="N425" s="74"/>
    </row>
    <row r="426" spans="2:14" ht="13.8">
      <c r="B426" s="48" t="str">
        <f t="shared" si="340"/>
        <v>DWDM TR 100 Gbps All CFP-DCO</v>
      </c>
      <c r="C426" s="246">
        <f t="shared" si="341"/>
        <v>0</v>
      </c>
      <c r="D426" s="246">
        <f t="shared" si="342"/>
        <v>0</v>
      </c>
      <c r="E426" s="246">
        <f t="shared" si="343"/>
        <v>0</v>
      </c>
      <c r="F426" s="246">
        <f t="shared" si="344"/>
        <v>0</v>
      </c>
      <c r="G426" s="246">
        <f t="shared" si="345"/>
        <v>0</v>
      </c>
      <c r="H426" s="246">
        <f t="shared" si="346"/>
        <v>0</v>
      </c>
      <c r="I426" s="246">
        <f t="shared" si="347"/>
        <v>0</v>
      </c>
      <c r="J426" s="246">
        <f t="shared" si="348"/>
        <v>0</v>
      </c>
      <c r="K426" s="246">
        <f t="shared" si="349"/>
        <v>0</v>
      </c>
      <c r="L426" s="246">
        <f t="shared" si="350"/>
        <v>0</v>
      </c>
      <c r="M426" s="246">
        <f t="shared" si="351"/>
        <v>0</v>
      </c>
      <c r="N426" s="74"/>
    </row>
    <row r="427" spans="2:14" ht="13.8">
      <c r="B427" s="48" t="str">
        <f t="shared" si="340"/>
        <v>DWDM TR 100 Gbps 80km QSFP28</v>
      </c>
      <c r="C427" s="246">
        <f t="shared" si="341"/>
        <v>0</v>
      </c>
      <c r="D427" s="246">
        <f t="shared" si="342"/>
        <v>0</v>
      </c>
      <c r="E427" s="246">
        <f t="shared" si="343"/>
        <v>0</v>
      </c>
      <c r="F427" s="246">
        <f t="shared" si="344"/>
        <v>0</v>
      </c>
      <c r="G427" s="246">
        <f t="shared" si="345"/>
        <v>0</v>
      </c>
      <c r="H427" s="246">
        <f t="shared" si="346"/>
        <v>0</v>
      </c>
      <c r="I427" s="246">
        <f t="shared" si="347"/>
        <v>0</v>
      </c>
      <c r="J427" s="246">
        <f t="shared" si="348"/>
        <v>0</v>
      </c>
      <c r="K427" s="246">
        <f t="shared" si="349"/>
        <v>0</v>
      </c>
      <c r="L427" s="246">
        <f t="shared" si="350"/>
        <v>0</v>
      </c>
      <c r="M427" s="246">
        <f t="shared" si="351"/>
        <v>0</v>
      </c>
      <c r="N427" s="74"/>
    </row>
    <row r="428" spans="2:14" ht="13.8">
      <c r="B428" s="48" t="str">
        <f t="shared" si="340"/>
        <v>DWDM TR 100 Gbps All CFP2-ACO</v>
      </c>
      <c r="C428" s="246">
        <f t="shared" si="341"/>
        <v>0</v>
      </c>
      <c r="D428" s="246">
        <f t="shared" si="342"/>
        <v>0</v>
      </c>
      <c r="E428" s="246">
        <f t="shared" si="343"/>
        <v>0</v>
      </c>
      <c r="F428" s="246">
        <f t="shared" si="344"/>
        <v>0</v>
      </c>
      <c r="G428" s="246">
        <f t="shared" si="345"/>
        <v>0</v>
      </c>
      <c r="H428" s="246">
        <f t="shared" si="346"/>
        <v>0</v>
      </c>
      <c r="I428" s="246">
        <f t="shared" si="347"/>
        <v>0</v>
      </c>
      <c r="J428" s="246">
        <f t="shared" si="348"/>
        <v>0</v>
      </c>
      <c r="K428" s="246">
        <f t="shared" si="349"/>
        <v>0</v>
      </c>
      <c r="L428" s="246">
        <f t="shared" si="350"/>
        <v>0</v>
      </c>
      <c r="M428" s="246">
        <f t="shared" si="351"/>
        <v>0</v>
      </c>
      <c r="N428" s="74"/>
    </row>
    <row r="429" spans="2:14" ht="13.8">
      <c r="B429" s="48" t="str">
        <f t="shared" si="340"/>
        <v>DWDM TR 200 Gbps All On board</v>
      </c>
      <c r="C429" s="246">
        <f t="shared" si="341"/>
        <v>510.03578181818193</v>
      </c>
      <c r="D429" s="246">
        <f t="shared" si="342"/>
        <v>498.3457745454545</v>
      </c>
      <c r="E429" s="246">
        <f t="shared" si="343"/>
        <v>0</v>
      </c>
      <c r="F429" s="246">
        <f t="shared" si="344"/>
        <v>0</v>
      </c>
      <c r="G429" s="246">
        <f t="shared" si="345"/>
        <v>0</v>
      </c>
      <c r="H429" s="246">
        <f t="shared" si="346"/>
        <v>0</v>
      </c>
      <c r="I429" s="246">
        <f t="shared" si="347"/>
        <v>0</v>
      </c>
      <c r="J429" s="246">
        <f t="shared" si="348"/>
        <v>0</v>
      </c>
      <c r="K429" s="246">
        <f t="shared" si="349"/>
        <v>0</v>
      </c>
      <c r="L429" s="246">
        <f t="shared" si="350"/>
        <v>0</v>
      </c>
      <c r="M429" s="246">
        <f t="shared" si="351"/>
        <v>0</v>
      </c>
      <c r="N429" s="74"/>
    </row>
    <row r="430" spans="2:14" ht="13.8">
      <c r="B430" s="48" t="str">
        <f t="shared" si="340"/>
        <v>DWDM TR 200 Gbps All CFP2-DCO</v>
      </c>
      <c r="C430" s="246">
        <f t="shared" si="341"/>
        <v>0</v>
      </c>
      <c r="D430" s="246">
        <f t="shared" si="342"/>
        <v>0</v>
      </c>
      <c r="E430" s="246">
        <f t="shared" si="343"/>
        <v>0</v>
      </c>
      <c r="F430" s="246">
        <f t="shared" si="344"/>
        <v>0</v>
      </c>
      <c r="G430" s="246">
        <f t="shared" si="345"/>
        <v>0</v>
      </c>
      <c r="H430" s="246">
        <f t="shared" si="346"/>
        <v>0</v>
      </c>
      <c r="I430" s="246">
        <f t="shared" si="347"/>
        <v>0</v>
      </c>
      <c r="J430" s="246">
        <f t="shared" si="348"/>
        <v>0</v>
      </c>
      <c r="K430" s="246">
        <f t="shared" si="349"/>
        <v>0</v>
      </c>
      <c r="L430" s="246">
        <f t="shared" si="350"/>
        <v>0</v>
      </c>
      <c r="M430" s="246">
        <f t="shared" si="351"/>
        <v>0</v>
      </c>
      <c r="N430" s="74"/>
    </row>
    <row r="431" spans="2:14" ht="13.8">
      <c r="B431" s="48" t="str">
        <f t="shared" si="340"/>
        <v>DWDM TR 200 Gbps All CFP2-ACO</v>
      </c>
      <c r="C431" s="246">
        <f t="shared" si="341"/>
        <v>0</v>
      </c>
      <c r="D431" s="246">
        <f t="shared" si="342"/>
        <v>0</v>
      </c>
      <c r="E431" s="246">
        <f t="shared" si="343"/>
        <v>0</v>
      </c>
      <c r="F431" s="246">
        <f t="shared" si="344"/>
        <v>0</v>
      </c>
      <c r="G431" s="246">
        <f t="shared" si="345"/>
        <v>0</v>
      </c>
      <c r="H431" s="246">
        <f t="shared" si="346"/>
        <v>0</v>
      </c>
      <c r="I431" s="246">
        <f t="shared" si="347"/>
        <v>0</v>
      </c>
      <c r="J431" s="246">
        <f t="shared" si="348"/>
        <v>0</v>
      </c>
      <c r="K431" s="246">
        <f t="shared" si="349"/>
        <v>0</v>
      </c>
      <c r="L431" s="246">
        <f t="shared" si="350"/>
        <v>0</v>
      </c>
      <c r="M431" s="246">
        <f t="shared" si="351"/>
        <v>0</v>
      </c>
      <c r="N431" s="74"/>
    </row>
    <row r="432" spans="2:14" ht="13.8">
      <c r="B432" s="48" t="str">
        <f t="shared" si="340"/>
        <v>DWDM TR 400 Gbps On board</v>
      </c>
      <c r="C432" s="246">
        <f t="shared" si="341"/>
        <v>0</v>
      </c>
      <c r="D432" s="246">
        <f t="shared" si="342"/>
        <v>219.53454545454548</v>
      </c>
      <c r="E432" s="246">
        <f t="shared" si="343"/>
        <v>0</v>
      </c>
      <c r="F432" s="246">
        <f t="shared" si="344"/>
        <v>0</v>
      </c>
      <c r="G432" s="246">
        <f t="shared" si="345"/>
        <v>0</v>
      </c>
      <c r="H432" s="246">
        <f t="shared" si="346"/>
        <v>0</v>
      </c>
      <c r="I432" s="246">
        <f t="shared" si="347"/>
        <v>0</v>
      </c>
      <c r="J432" s="246">
        <f t="shared" si="348"/>
        <v>0</v>
      </c>
      <c r="K432" s="246">
        <f t="shared" si="349"/>
        <v>0</v>
      </c>
      <c r="L432" s="246">
        <f t="shared" si="350"/>
        <v>0</v>
      </c>
      <c r="M432" s="246">
        <f t="shared" si="351"/>
        <v>0</v>
      </c>
      <c r="N432" s="74"/>
    </row>
    <row r="433" spans="2:14" ht="13.8">
      <c r="B433" s="48" t="str">
        <f t="shared" si="340"/>
        <v>DWDM TR 400 Gbps 120 km 400ZR</v>
      </c>
      <c r="C433" s="246">
        <f t="shared" si="341"/>
        <v>0</v>
      </c>
      <c r="D433" s="246">
        <f t="shared" si="342"/>
        <v>0</v>
      </c>
      <c r="E433" s="246">
        <f t="shared" si="343"/>
        <v>0</v>
      </c>
      <c r="F433" s="246">
        <f t="shared" si="344"/>
        <v>0</v>
      </c>
      <c r="G433" s="246">
        <f t="shared" si="345"/>
        <v>0</v>
      </c>
      <c r="H433" s="246">
        <f t="shared" si="346"/>
        <v>0</v>
      </c>
      <c r="I433" s="246">
        <f t="shared" si="347"/>
        <v>0</v>
      </c>
      <c r="J433" s="246">
        <f t="shared" si="348"/>
        <v>0</v>
      </c>
      <c r="K433" s="246">
        <f t="shared" si="349"/>
        <v>0</v>
      </c>
      <c r="L433" s="246">
        <f t="shared" si="350"/>
        <v>0</v>
      </c>
      <c r="M433" s="246">
        <f t="shared" si="351"/>
        <v>0</v>
      </c>
      <c r="N433" s="74"/>
    </row>
    <row r="434" spans="2:14" ht="13.8">
      <c r="B434" s="48" t="str">
        <f t="shared" si="340"/>
        <v>DWDM TR 400 Gbps &gt;120 km 400ZR+   OSPF/QSFP-DD</v>
      </c>
      <c r="C434" s="246">
        <f t="shared" si="341"/>
        <v>0</v>
      </c>
      <c r="D434" s="246">
        <f t="shared" si="342"/>
        <v>0</v>
      </c>
      <c r="E434" s="246">
        <f t="shared" si="343"/>
        <v>0</v>
      </c>
      <c r="F434" s="246">
        <f t="shared" si="344"/>
        <v>0</v>
      </c>
      <c r="G434" s="246">
        <f t="shared" si="345"/>
        <v>0</v>
      </c>
      <c r="H434" s="246">
        <f t="shared" si="346"/>
        <v>0</v>
      </c>
      <c r="I434" s="246">
        <f t="shared" si="347"/>
        <v>0</v>
      </c>
      <c r="J434" s="246">
        <f t="shared" si="348"/>
        <v>0</v>
      </c>
      <c r="K434" s="246">
        <f t="shared" si="349"/>
        <v>0</v>
      </c>
      <c r="L434" s="246">
        <f t="shared" si="350"/>
        <v>0</v>
      </c>
      <c r="M434" s="246">
        <f t="shared" si="351"/>
        <v>0</v>
      </c>
      <c r="N434" s="74"/>
    </row>
    <row r="435" spans="2:14" ht="13.8">
      <c r="B435" s="48" t="str">
        <f t="shared" si="340"/>
        <v>DWDM TR 400 Gbps &gt;120 km 400ZR+ CFP2</v>
      </c>
      <c r="C435" s="246">
        <f t="shared" si="341"/>
        <v>0</v>
      </c>
      <c r="D435" s="246">
        <f t="shared" si="342"/>
        <v>0</v>
      </c>
      <c r="E435" s="246">
        <f t="shared" si="343"/>
        <v>0</v>
      </c>
      <c r="F435" s="246">
        <f t="shared" si="344"/>
        <v>0</v>
      </c>
      <c r="G435" s="246">
        <f t="shared" si="345"/>
        <v>0</v>
      </c>
      <c r="H435" s="246">
        <f t="shared" si="346"/>
        <v>0</v>
      </c>
      <c r="I435" s="246">
        <f t="shared" si="347"/>
        <v>0</v>
      </c>
      <c r="J435" s="246">
        <f t="shared" si="348"/>
        <v>0</v>
      </c>
      <c r="K435" s="246">
        <f t="shared" si="349"/>
        <v>0</v>
      </c>
      <c r="L435" s="246">
        <f t="shared" si="350"/>
        <v>0</v>
      </c>
      <c r="M435" s="246">
        <f t="shared" si="351"/>
        <v>0</v>
      </c>
      <c r="N435" s="74"/>
    </row>
    <row r="436" spans="2:14" ht="13.8">
      <c r="B436" s="48" t="str">
        <f t="shared" ref="B436:B440" si="352">B343</f>
        <v>DWDM TR 600G On board</v>
      </c>
      <c r="C436" s="246">
        <f t="shared" si="341"/>
        <v>0</v>
      </c>
      <c r="D436" s="246">
        <f t="shared" si="342"/>
        <v>0</v>
      </c>
      <c r="E436" s="246">
        <f t="shared" si="343"/>
        <v>0</v>
      </c>
      <c r="F436" s="246">
        <f t="shared" si="344"/>
        <v>0</v>
      </c>
      <c r="G436" s="246">
        <f t="shared" si="345"/>
        <v>0</v>
      </c>
      <c r="H436" s="246">
        <f t="shared" si="346"/>
        <v>0</v>
      </c>
      <c r="I436" s="246">
        <f t="shared" si="347"/>
        <v>0</v>
      </c>
      <c r="J436" s="246">
        <f t="shared" si="348"/>
        <v>0</v>
      </c>
      <c r="K436" s="246">
        <f t="shared" si="349"/>
        <v>0</v>
      </c>
      <c r="L436" s="246">
        <f t="shared" si="350"/>
        <v>0</v>
      </c>
      <c r="M436" s="246">
        <f t="shared" si="351"/>
        <v>0</v>
      </c>
      <c r="N436" s="74"/>
    </row>
    <row r="437" spans="2:14" ht="13.8">
      <c r="B437" s="48" t="str">
        <f t="shared" si="352"/>
        <v>DWDM TR 800G On board</v>
      </c>
      <c r="C437" s="246">
        <f t="shared" si="341"/>
        <v>0</v>
      </c>
      <c r="D437" s="246">
        <f t="shared" si="342"/>
        <v>0</v>
      </c>
      <c r="E437" s="246">
        <f t="shared" si="343"/>
        <v>0</v>
      </c>
      <c r="F437" s="246">
        <f t="shared" si="344"/>
        <v>0</v>
      </c>
      <c r="G437" s="246">
        <f t="shared" si="345"/>
        <v>0</v>
      </c>
      <c r="H437" s="246">
        <f t="shared" si="346"/>
        <v>0</v>
      </c>
      <c r="I437" s="246">
        <f t="shared" si="347"/>
        <v>0</v>
      </c>
      <c r="J437" s="246">
        <f t="shared" si="348"/>
        <v>0</v>
      </c>
      <c r="K437" s="246">
        <f t="shared" si="349"/>
        <v>0</v>
      </c>
      <c r="L437" s="246">
        <f t="shared" si="350"/>
        <v>0</v>
      </c>
      <c r="M437" s="246">
        <f t="shared" si="351"/>
        <v>0</v>
      </c>
      <c r="N437" s="74"/>
    </row>
    <row r="438" spans="2:14" ht="13.8">
      <c r="B438" s="48" t="str">
        <f t="shared" si="352"/>
        <v>DWDM TR 800 Gbps 120 km 800ZR/ZR+</v>
      </c>
      <c r="C438" s="246">
        <f t="shared" si="341"/>
        <v>0</v>
      </c>
      <c r="D438" s="246">
        <f t="shared" si="342"/>
        <v>0</v>
      </c>
      <c r="E438" s="246">
        <f t="shared" si="343"/>
        <v>0</v>
      </c>
      <c r="F438" s="246">
        <f t="shared" si="344"/>
        <v>0</v>
      </c>
      <c r="G438" s="246">
        <f t="shared" si="345"/>
        <v>0</v>
      </c>
      <c r="H438" s="246">
        <f t="shared" si="346"/>
        <v>0</v>
      </c>
      <c r="I438" s="246">
        <f t="shared" si="347"/>
        <v>0</v>
      </c>
      <c r="J438" s="246">
        <f t="shared" si="348"/>
        <v>0</v>
      </c>
      <c r="K438" s="246">
        <f t="shared" si="349"/>
        <v>0</v>
      </c>
      <c r="L438" s="246">
        <f t="shared" si="350"/>
        <v>0</v>
      </c>
      <c r="M438" s="246">
        <f t="shared" si="351"/>
        <v>0</v>
      </c>
      <c r="N438" s="74"/>
    </row>
    <row r="439" spans="2:14" ht="13.8">
      <c r="B439" s="48" t="str">
        <f t="shared" si="352"/>
        <v>DWDM TR 1.2T On-board</v>
      </c>
      <c r="C439" s="246">
        <f t="shared" si="341"/>
        <v>0</v>
      </c>
      <c r="D439" s="246">
        <f t="shared" si="342"/>
        <v>0</v>
      </c>
      <c r="E439" s="246">
        <f t="shared" si="343"/>
        <v>0</v>
      </c>
      <c r="F439" s="246">
        <f t="shared" si="344"/>
        <v>0</v>
      </c>
      <c r="G439" s="246">
        <f t="shared" si="345"/>
        <v>0</v>
      </c>
      <c r="H439" s="246">
        <f t="shared" si="346"/>
        <v>0</v>
      </c>
      <c r="I439" s="246">
        <f t="shared" si="347"/>
        <v>0</v>
      </c>
      <c r="J439" s="246">
        <f t="shared" si="348"/>
        <v>0</v>
      </c>
      <c r="K439" s="246">
        <f t="shared" si="349"/>
        <v>0</v>
      </c>
      <c r="L439" s="246">
        <f t="shared" si="350"/>
        <v>0</v>
      </c>
      <c r="M439" s="246">
        <f t="shared" si="351"/>
        <v>0</v>
      </c>
      <c r="N439" s="74"/>
    </row>
    <row r="440" spans="2:14" ht="13.8">
      <c r="B440" s="48" t="str">
        <f t="shared" si="352"/>
        <v>DWDM TR 1.6T On-board</v>
      </c>
      <c r="C440" s="246">
        <f t="shared" si="341"/>
        <v>0</v>
      </c>
      <c r="D440" s="246">
        <f t="shared" si="342"/>
        <v>0</v>
      </c>
      <c r="E440" s="246">
        <f t="shared" si="343"/>
        <v>0</v>
      </c>
      <c r="F440" s="246">
        <f t="shared" si="344"/>
        <v>0</v>
      </c>
      <c r="G440" s="246">
        <f t="shared" si="345"/>
        <v>0</v>
      </c>
      <c r="H440" s="246">
        <f t="shared" si="346"/>
        <v>0</v>
      </c>
      <c r="I440" s="246">
        <f t="shared" si="347"/>
        <v>0</v>
      </c>
      <c r="J440" s="246">
        <f t="shared" si="348"/>
        <v>0</v>
      </c>
      <c r="K440" s="246">
        <f t="shared" si="349"/>
        <v>0</v>
      </c>
      <c r="L440" s="246">
        <f t="shared" si="350"/>
        <v>0</v>
      </c>
      <c r="M440" s="246">
        <f t="shared" si="351"/>
        <v>0</v>
      </c>
      <c r="N440" s="74"/>
    </row>
    <row r="441" spans="2:14" ht="13.8">
      <c r="B441" s="57" t="str">
        <f>"Total "&amp;B412&amp;" revenue"</f>
        <v>Total LiNbO3 bulk revenue</v>
      </c>
      <c r="C441" s="51">
        <f>SUM(C414:C440)</f>
        <v>2249.8245818181822</v>
      </c>
      <c r="D441" s="51">
        <f t="shared" ref="D441" si="353">SUM(D414:D440)</f>
        <v>1777.8172800000002</v>
      </c>
      <c r="E441" s="51">
        <f t="shared" ref="E441" si="354">SUM(E414:E440)</f>
        <v>0</v>
      </c>
      <c r="F441" s="51">
        <f t="shared" ref="F441" si="355">SUM(F414:F440)</f>
        <v>0</v>
      </c>
      <c r="G441" s="51">
        <f t="shared" ref="G441" si="356">SUM(G414:G440)</f>
        <v>0</v>
      </c>
      <c r="H441" s="51">
        <f t="shared" ref="H441" si="357">SUM(H414:H440)</f>
        <v>0</v>
      </c>
      <c r="I441" s="51">
        <f t="shared" ref="I441" si="358">SUM(I414:I440)</f>
        <v>0</v>
      </c>
      <c r="J441" s="51">
        <f t="shared" ref="J441" si="359">SUM(J414:J440)</f>
        <v>0</v>
      </c>
      <c r="K441" s="51">
        <f t="shared" ref="K441" si="360">SUM(K414:K440)</f>
        <v>0</v>
      </c>
      <c r="L441" s="51">
        <f t="shared" ref="L441" si="361">SUM(L414:L440)</f>
        <v>0</v>
      </c>
      <c r="M441" s="51">
        <f t="shared" ref="M441" si="362">SUM(M414:M440)</f>
        <v>0</v>
      </c>
      <c r="N441" s="173"/>
    </row>
    <row r="443" spans="2:14" ht="21">
      <c r="B443" s="3" t="str">
        <f>B224</f>
        <v>TFLN and other</v>
      </c>
      <c r="C443" s="4" t="s">
        <v>60</v>
      </c>
      <c r="D443" s="1"/>
      <c r="E443" s="1"/>
      <c r="F443" s="98"/>
      <c r="G443" s="142"/>
      <c r="H443" s="142"/>
      <c r="I443" s="1"/>
      <c r="J443" s="98"/>
      <c r="K443" s="98"/>
      <c r="L443" s="98"/>
      <c r="M443" s="1"/>
      <c r="N443" s="1"/>
    </row>
    <row r="444" spans="2:14" ht="13.8">
      <c r="B444" s="56" t="s">
        <v>55</v>
      </c>
      <c r="C444" s="6">
        <f t="shared" ref="C444:M444" si="363">C$6</f>
        <v>2018</v>
      </c>
      <c r="D444" s="6">
        <f t="shared" si="363"/>
        <v>2019</v>
      </c>
      <c r="E444" s="6">
        <f t="shared" si="363"/>
        <v>2020</v>
      </c>
      <c r="F444" s="6">
        <f t="shared" si="363"/>
        <v>2021</v>
      </c>
      <c r="G444" s="6">
        <f t="shared" si="363"/>
        <v>2022</v>
      </c>
      <c r="H444" s="6">
        <f t="shared" si="363"/>
        <v>2023</v>
      </c>
      <c r="I444" s="6">
        <f t="shared" si="363"/>
        <v>2024</v>
      </c>
      <c r="J444" s="6">
        <f t="shared" si="363"/>
        <v>2025</v>
      </c>
      <c r="K444" s="6">
        <f t="shared" si="363"/>
        <v>2026</v>
      </c>
      <c r="L444" s="6">
        <f t="shared" si="363"/>
        <v>2027</v>
      </c>
      <c r="M444" s="6">
        <f t="shared" si="363"/>
        <v>2028</v>
      </c>
      <c r="N444" s="1"/>
    </row>
    <row r="445" spans="2:14" ht="13.8">
      <c r="B445" s="50" t="str">
        <f t="shared" ref="B445:B466" si="364">B321</f>
        <v>CWDM TR 1 Gbps  40 km All</v>
      </c>
      <c r="C445" s="253">
        <f t="shared" ref="C445:C471" si="365">C226*Q259/10^6</f>
        <v>0</v>
      </c>
      <c r="D445" s="253">
        <f t="shared" ref="D445:D471" si="366">D226*R259/10^6</f>
        <v>0</v>
      </c>
      <c r="E445" s="253">
        <f t="shared" ref="E445:E471" si="367">E226*S259/10^6</f>
        <v>0</v>
      </c>
      <c r="F445" s="253">
        <f t="shared" ref="F445:F471" si="368">F226*T259/10^6</f>
        <v>0</v>
      </c>
      <c r="G445" s="253">
        <f t="shared" ref="G445:G471" si="369">G226*U259/10^6</f>
        <v>0</v>
      </c>
      <c r="H445" s="253">
        <f t="shared" ref="H445:H471" si="370">H226*V259/10^6</f>
        <v>0</v>
      </c>
      <c r="I445" s="253">
        <f t="shared" ref="I445:I471" si="371">I226*W259/10^6</f>
        <v>0</v>
      </c>
      <c r="J445" s="253">
        <f t="shared" ref="J445:J471" si="372">J226*X259/10^6</f>
        <v>0</v>
      </c>
      <c r="K445" s="253">
        <f t="shared" ref="K445:K471" si="373">K226*Y259/10^6</f>
        <v>0</v>
      </c>
      <c r="L445" s="253">
        <f t="shared" ref="L445:L471" si="374">L226*Z259/10^6</f>
        <v>0</v>
      </c>
      <c r="M445" s="253">
        <f t="shared" ref="M445:M471" si="375">M226*AA259/10^6</f>
        <v>0</v>
      </c>
      <c r="N445" s="70"/>
    </row>
    <row r="446" spans="2:14" ht="13.8">
      <c r="B446" s="48" t="str">
        <f t="shared" si="364"/>
        <v>CWDM TR 1 Gbps  80 km All</v>
      </c>
      <c r="C446" s="253">
        <f t="shared" si="365"/>
        <v>0</v>
      </c>
      <c r="D446" s="253">
        <f t="shared" si="366"/>
        <v>0</v>
      </c>
      <c r="E446" s="253">
        <f t="shared" si="367"/>
        <v>0</v>
      </c>
      <c r="F446" s="253">
        <f t="shared" si="368"/>
        <v>0</v>
      </c>
      <c r="G446" s="253">
        <f t="shared" si="369"/>
        <v>0</v>
      </c>
      <c r="H446" s="253">
        <f t="shared" si="370"/>
        <v>0</v>
      </c>
      <c r="I446" s="253">
        <f t="shared" si="371"/>
        <v>0</v>
      </c>
      <c r="J446" s="253">
        <f t="shared" si="372"/>
        <v>0</v>
      </c>
      <c r="K446" s="253">
        <f t="shared" si="373"/>
        <v>0</v>
      </c>
      <c r="L446" s="253">
        <f t="shared" si="374"/>
        <v>0</v>
      </c>
      <c r="M446" s="253">
        <f t="shared" si="375"/>
        <v>0</v>
      </c>
      <c r="N446" s="70"/>
    </row>
    <row r="447" spans="2:14" ht="13.8">
      <c r="B447" s="48" t="str">
        <f t="shared" si="364"/>
        <v>CWDM TR 2.5 Gbps 40 km All</v>
      </c>
      <c r="C447" s="253">
        <f t="shared" si="365"/>
        <v>0</v>
      </c>
      <c r="D447" s="253">
        <f t="shared" si="366"/>
        <v>0</v>
      </c>
      <c r="E447" s="253">
        <f t="shared" si="367"/>
        <v>0</v>
      </c>
      <c r="F447" s="253">
        <f t="shared" si="368"/>
        <v>0</v>
      </c>
      <c r="G447" s="253">
        <f t="shared" si="369"/>
        <v>0</v>
      </c>
      <c r="H447" s="253">
        <f t="shared" si="370"/>
        <v>0</v>
      </c>
      <c r="I447" s="253">
        <f t="shared" si="371"/>
        <v>0</v>
      </c>
      <c r="J447" s="253">
        <f t="shared" si="372"/>
        <v>0</v>
      </c>
      <c r="K447" s="253">
        <f t="shared" si="373"/>
        <v>0</v>
      </c>
      <c r="L447" s="253">
        <f t="shared" si="374"/>
        <v>0</v>
      </c>
      <c r="M447" s="253">
        <f t="shared" si="375"/>
        <v>0</v>
      </c>
      <c r="N447" s="70"/>
    </row>
    <row r="448" spans="2:14" ht="13.8">
      <c r="B448" s="48" t="str">
        <f t="shared" si="364"/>
        <v>CWDM TR 2.5 Gbps 80 km All</v>
      </c>
      <c r="C448" s="253">
        <f t="shared" si="365"/>
        <v>0</v>
      </c>
      <c r="D448" s="253">
        <f t="shared" si="366"/>
        <v>0</v>
      </c>
      <c r="E448" s="253">
        <f t="shared" si="367"/>
        <v>0</v>
      </c>
      <c r="F448" s="253">
        <f t="shared" si="368"/>
        <v>0</v>
      </c>
      <c r="G448" s="253">
        <f t="shared" si="369"/>
        <v>0</v>
      </c>
      <c r="H448" s="253">
        <f t="shared" si="370"/>
        <v>0</v>
      </c>
      <c r="I448" s="253">
        <f t="shared" si="371"/>
        <v>0</v>
      </c>
      <c r="J448" s="253">
        <f t="shared" si="372"/>
        <v>0</v>
      </c>
      <c r="K448" s="253">
        <f t="shared" si="373"/>
        <v>0</v>
      </c>
      <c r="L448" s="253">
        <f t="shared" si="374"/>
        <v>0</v>
      </c>
      <c r="M448" s="253">
        <f t="shared" si="375"/>
        <v>0</v>
      </c>
      <c r="N448" s="70"/>
    </row>
    <row r="449" spans="2:14" ht="13.8">
      <c r="B449" s="48" t="str">
        <f t="shared" si="364"/>
        <v>CWDM TR 10 Gbps All All</v>
      </c>
      <c r="C449" s="253">
        <f t="shared" si="365"/>
        <v>0</v>
      </c>
      <c r="D449" s="253">
        <f t="shared" si="366"/>
        <v>0</v>
      </c>
      <c r="E449" s="253">
        <f t="shared" si="367"/>
        <v>0</v>
      </c>
      <c r="F449" s="253">
        <f t="shared" si="368"/>
        <v>0</v>
      </c>
      <c r="G449" s="253">
        <f t="shared" si="369"/>
        <v>0</v>
      </c>
      <c r="H449" s="253">
        <f t="shared" si="370"/>
        <v>0</v>
      </c>
      <c r="I449" s="253">
        <f t="shared" si="371"/>
        <v>0</v>
      </c>
      <c r="J449" s="253">
        <f t="shared" si="372"/>
        <v>0</v>
      </c>
      <c r="K449" s="253">
        <f t="shared" si="373"/>
        <v>0</v>
      </c>
      <c r="L449" s="253">
        <f t="shared" si="374"/>
        <v>0</v>
      </c>
      <c r="M449" s="253">
        <f t="shared" si="375"/>
        <v>0</v>
      </c>
      <c r="N449" s="70"/>
    </row>
    <row r="450" spans="2:14" ht="13.8">
      <c r="B450" s="48" t="str">
        <f t="shared" si="364"/>
        <v>DWDM TR 2.5 Gbps All All</v>
      </c>
      <c r="C450" s="253">
        <f t="shared" si="365"/>
        <v>0</v>
      </c>
      <c r="D450" s="253">
        <f t="shared" si="366"/>
        <v>0</v>
      </c>
      <c r="E450" s="253">
        <f t="shared" si="367"/>
        <v>0</v>
      </c>
      <c r="F450" s="253">
        <f t="shared" si="368"/>
        <v>0</v>
      </c>
      <c r="G450" s="253">
        <f t="shared" si="369"/>
        <v>0</v>
      </c>
      <c r="H450" s="253">
        <f t="shared" si="370"/>
        <v>0</v>
      </c>
      <c r="I450" s="253">
        <f t="shared" si="371"/>
        <v>0</v>
      </c>
      <c r="J450" s="253">
        <f t="shared" si="372"/>
        <v>0</v>
      </c>
      <c r="K450" s="253">
        <f t="shared" si="373"/>
        <v>0</v>
      </c>
      <c r="L450" s="253">
        <f t="shared" si="374"/>
        <v>0</v>
      </c>
      <c r="M450" s="253">
        <f t="shared" si="375"/>
        <v>0</v>
      </c>
      <c r="N450" s="70"/>
    </row>
    <row r="451" spans="2:14" ht="13.8">
      <c r="B451" s="48" t="str">
        <f t="shared" si="364"/>
        <v>DWDM TR 10 Gbps fixed λ All XFP</v>
      </c>
      <c r="C451" s="253">
        <f t="shared" si="365"/>
        <v>0</v>
      </c>
      <c r="D451" s="253">
        <f t="shared" si="366"/>
        <v>0</v>
      </c>
      <c r="E451" s="253">
        <f t="shared" si="367"/>
        <v>0</v>
      </c>
      <c r="F451" s="253">
        <f t="shared" si="368"/>
        <v>0</v>
      </c>
      <c r="G451" s="253">
        <f t="shared" si="369"/>
        <v>0</v>
      </c>
      <c r="H451" s="253">
        <f t="shared" si="370"/>
        <v>0</v>
      </c>
      <c r="I451" s="253">
        <f t="shared" si="371"/>
        <v>0</v>
      </c>
      <c r="J451" s="253">
        <f t="shared" si="372"/>
        <v>0</v>
      </c>
      <c r="K451" s="253">
        <f t="shared" si="373"/>
        <v>0</v>
      </c>
      <c r="L451" s="253">
        <f t="shared" si="374"/>
        <v>0</v>
      </c>
      <c r="M451" s="253">
        <f t="shared" si="375"/>
        <v>0</v>
      </c>
      <c r="N451" s="70"/>
    </row>
    <row r="452" spans="2:14" ht="13.8">
      <c r="B452" s="48" t="str">
        <f t="shared" si="364"/>
        <v>DWDM TR 10 Gbps fixed λ All SFP+</v>
      </c>
      <c r="C452" s="253">
        <f t="shared" si="365"/>
        <v>0</v>
      </c>
      <c r="D452" s="253">
        <f t="shared" si="366"/>
        <v>0</v>
      </c>
      <c r="E452" s="253">
        <f t="shared" si="367"/>
        <v>0</v>
      </c>
      <c r="F452" s="253">
        <f t="shared" si="368"/>
        <v>0</v>
      </c>
      <c r="G452" s="253">
        <f t="shared" si="369"/>
        <v>0</v>
      </c>
      <c r="H452" s="253">
        <f t="shared" si="370"/>
        <v>0</v>
      </c>
      <c r="I452" s="253">
        <f t="shared" si="371"/>
        <v>0</v>
      </c>
      <c r="J452" s="253">
        <f t="shared" si="372"/>
        <v>0</v>
      </c>
      <c r="K452" s="253">
        <f t="shared" si="373"/>
        <v>0</v>
      </c>
      <c r="L452" s="253">
        <f t="shared" si="374"/>
        <v>0</v>
      </c>
      <c r="M452" s="253">
        <f t="shared" si="375"/>
        <v>0</v>
      </c>
      <c r="N452" s="70"/>
    </row>
    <row r="453" spans="2:14" ht="13.8">
      <c r="B453" s="48" t="str">
        <f t="shared" si="364"/>
        <v xml:space="preserve">DWDM TR 10 Gbps Tunable All XFP </v>
      </c>
      <c r="C453" s="253">
        <f t="shared" si="365"/>
        <v>0</v>
      </c>
      <c r="D453" s="253">
        <f t="shared" si="366"/>
        <v>0</v>
      </c>
      <c r="E453" s="253">
        <f t="shared" si="367"/>
        <v>0</v>
      </c>
      <c r="F453" s="253">
        <f t="shared" si="368"/>
        <v>0</v>
      </c>
      <c r="G453" s="253">
        <f t="shared" si="369"/>
        <v>0</v>
      </c>
      <c r="H453" s="253">
        <f t="shared" si="370"/>
        <v>0</v>
      </c>
      <c r="I453" s="253">
        <f t="shared" si="371"/>
        <v>0</v>
      </c>
      <c r="J453" s="253">
        <f t="shared" si="372"/>
        <v>0</v>
      </c>
      <c r="K453" s="253">
        <f t="shared" si="373"/>
        <v>0</v>
      </c>
      <c r="L453" s="253">
        <f t="shared" si="374"/>
        <v>0</v>
      </c>
      <c r="M453" s="253">
        <f t="shared" si="375"/>
        <v>0</v>
      </c>
      <c r="N453" s="70"/>
    </row>
    <row r="454" spans="2:14" ht="13.8">
      <c r="B454" s="48" t="str">
        <f t="shared" si="364"/>
        <v>DWDM TR 10 Gbps Tunable All SFP+</v>
      </c>
      <c r="C454" s="253">
        <f t="shared" si="365"/>
        <v>0</v>
      </c>
      <c r="D454" s="253">
        <f t="shared" si="366"/>
        <v>0</v>
      </c>
      <c r="E454" s="253">
        <f t="shared" si="367"/>
        <v>0</v>
      </c>
      <c r="F454" s="253">
        <f t="shared" si="368"/>
        <v>0</v>
      </c>
      <c r="G454" s="253">
        <f t="shared" si="369"/>
        <v>0</v>
      </c>
      <c r="H454" s="253">
        <f t="shared" si="370"/>
        <v>0</v>
      </c>
      <c r="I454" s="253">
        <f t="shared" si="371"/>
        <v>0</v>
      </c>
      <c r="J454" s="253">
        <f t="shared" si="372"/>
        <v>0</v>
      </c>
      <c r="K454" s="253">
        <f t="shared" si="373"/>
        <v>0</v>
      </c>
      <c r="L454" s="253">
        <f t="shared" si="374"/>
        <v>0</v>
      </c>
      <c r="M454" s="253">
        <f t="shared" si="375"/>
        <v>0</v>
      </c>
      <c r="N454" s="70"/>
    </row>
    <row r="455" spans="2:14" ht="13.8">
      <c r="B455" s="48" t="str">
        <f t="shared" si="364"/>
        <v>DWDM TR 100 Gbps All On board</v>
      </c>
      <c r="C455" s="253">
        <f t="shared" si="365"/>
        <v>0</v>
      </c>
      <c r="D455" s="253">
        <f t="shared" si="366"/>
        <v>0</v>
      </c>
      <c r="E455" s="253">
        <f t="shared" si="367"/>
        <v>0</v>
      </c>
      <c r="F455" s="253">
        <f t="shared" si="368"/>
        <v>0</v>
      </c>
      <c r="G455" s="253">
        <f t="shared" si="369"/>
        <v>0</v>
      </c>
      <c r="H455" s="253">
        <f t="shared" si="370"/>
        <v>0</v>
      </c>
      <c r="I455" s="253">
        <f t="shared" si="371"/>
        <v>0</v>
      </c>
      <c r="J455" s="253">
        <f t="shared" si="372"/>
        <v>0</v>
      </c>
      <c r="K455" s="253">
        <f t="shared" si="373"/>
        <v>0</v>
      </c>
      <c r="L455" s="253">
        <f t="shared" si="374"/>
        <v>0</v>
      </c>
      <c r="M455" s="253">
        <f t="shared" si="375"/>
        <v>0</v>
      </c>
      <c r="N455" s="70"/>
    </row>
    <row r="456" spans="2:14" ht="13.8">
      <c r="B456" s="48" t="str">
        <f t="shared" si="364"/>
        <v>DWDM TR 100 Gbps All Direct detect</v>
      </c>
      <c r="C456" s="253">
        <f t="shared" si="365"/>
        <v>0</v>
      </c>
      <c r="D456" s="253">
        <f t="shared" si="366"/>
        <v>0</v>
      </c>
      <c r="E456" s="253">
        <f t="shared" si="367"/>
        <v>0</v>
      </c>
      <c r="F456" s="253">
        <f t="shared" si="368"/>
        <v>0</v>
      </c>
      <c r="G456" s="253">
        <f t="shared" si="369"/>
        <v>0</v>
      </c>
      <c r="H456" s="253">
        <f t="shared" si="370"/>
        <v>0</v>
      </c>
      <c r="I456" s="253">
        <f t="shared" si="371"/>
        <v>0</v>
      </c>
      <c r="J456" s="253">
        <f t="shared" si="372"/>
        <v>0</v>
      </c>
      <c r="K456" s="253">
        <f t="shared" si="373"/>
        <v>0</v>
      </c>
      <c r="L456" s="253">
        <f t="shared" si="374"/>
        <v>0</v>
      </c>
      <c r="M456" s="253">
        <f t="shared" si="375"/>
        <v>0</v>
      </c>
      <c r="N456" s="70"/>
    </row>
    <row r="457" spans="2:14" ht="13.8">
      <c r="B457" s="48" t="str">
        <f t="shared" si="364"/>
        <v>DWDM TR 100 Gbps All CFP-DCO</v>
      </c>
      <c r="C457" s="253">
        <f t="shared" si="365"/>
        <v>0</v>
      </c>
      <c r="D457" s="253">
        <f t="shared" si="366"/>
        <v>0</v>
      </c>
      <c r="E457" s="253">
        <f t="shared" si="367"/>
        <v>0</v>
      </c>
      <c r="F457" s="253">
        <f t="shared" si="368"/>
        <v>0</v>
      </c>
      <c r="G457" s="253">
        <f t="shared" si="369"/>
        <v>0</v>
      </c>
      <c r="H457" s="253">
        <f t="shared" si="370"/>
        <v>0</v>
      </c>
      <c r="I457" s="253">
        <f t="shared" si="371"/>
        <v>0</v>
      </c>
      <c r="J457" s="253">
        <f t="shared" si="372"/>
        <v>0</v>
      </c>
      <c r="K457" s="253">
        <f t="shared" si="373"/>
        <v>0</v>
      </c>
      <c r="L457" s="253">
        <f t="shared" si="374"/>
        <v>0</v>
      </c>
      <c r="M457" s="253">
        <f t="shared" si="375"/>
        <v>0</v>
      </c>
      <c r="N457" s="70"/>
    </row>
    <row r="458" spans="2:14" ht="13.8">
      <c r="B458" s="48" t="str">
        <f t="shared" si="364"/>
        <v>DWDM TR 100 Gbps 80km QSFP28</v>
      </c>
      <c r="C458" s="253">
        <f t="shared" si="365"/>
        <v>0</v>
      </c>
      <c r="D458" s="253">
        <f t="shared" si="366"/>
        <v>0</v>
      </c>
      <c r="E458" s="253">
        <f t="shared" si="367"/>
        <v>0</v>
      </c>
      <c r="F458" s="253">
        <f t="shared" si="368"/>
        <v>0</v>
      </c>
      <c r="G458" s="253">
        <f t="shared" si="369"/>
        <v>0</v>
      </c>
      <c r="H458" s="253">
        <f t="shared" si="370"/>
        <v>0</v>
      </c>
      <c r="I458" s="253">
        <f t="shared" si="371"/>
        <v>0</v>
      </c>
      <c r="J458" s="253">
        <f t="shared" si="372"/>
        <v>0</v>
      </c>
      <c r="K458" s="253">
        <f t="shared" si="373"/>
        <v>0</v>
      </c>
      <c r="L458" s="253">
        <f t="shared" si="374"/>
        <v>0</v>
      </c>
      <c r="M458" s="253">
        <f t="shared" si="375"/>
        <v>0</v>
      </c>
      <c r="N458" s="70"/>
    </row>
    <row r="459" spans="2:14" ht="13.8">
      <c r="B459" s="48" t="str">
        <f t="shared" si="364"/>
        <v>DWDM TR 100 Gbps All CFP2-ACO</v>
      </c>
      <c r="C459" s="253">
        <f t="shared" si="365"/>
        <v>0</v>
      </c>
      <c r="D459" s="253">
        <f t="shared" si="366"/>
        <v>0</v>
      </c>
      <c r="E459" s="253">
        <f t="shared" si="367"/>
        <v>0</v>
      </c>
      <c r="F459" s="253">
        <f t="shared" si="368"/>
        <v>0</v>
      </c>
      <c r="G459" s="253">
        <f t="shared" si="369"/>
        <v>0</v>
      </c>
      <c r="H459" s="253">
        <f t="shared" si="370"/>
        <v>0</v>
      </c>
      <c r="I459" s="253">
        <f t="shared" si="371"/>
        <v>0</v>
      </c>
      <c r="J459" s="253">
        <f t="shared" si="372"/>
        <v>0</v>
      </c>
      <c r="K459" s="253">
        <f t="shared" si="373"/>
        <v>0</v>
      </c>
      <c r="L459" s="253">
        <f t="shared" si="374"/>
        <v>0</v>
      </c>
      <c r="M459" s="253">
        <f t="shared" si="375"/>
        <v>0</v>
      </c>
      <c r="N459" s="70"/>
    </row>
    <row r="460" spans="2:14" ht="13.8">
      <c r="B460" s="48" t="str">
        <f t="shared" si="364"/>
        <v>DWDM TR 200 Gbps All On board</v>
      </c>
      <c r="C460" s="253">
        <f t="shared" si="365"/>
        <v>0</v>
      </c>
      <c r="D460" s="253">
        <f t="shared" si="366"/>
        <v>0</v>
      </c>
      <c r="E460" s="253">
        <f t="shared" si="367"/>
        <v>0</v>
      </c>
      <c r="F460" s="253">
        <f t="shared" si="368"/>
        <v>0</v>
      </c>
      <c r="G460" s="253">
        <f t="shared" si="369"/>
        <v>0</v>
      </c>
      <c r="H460" s="253">
        <f t="shared" si="370"/>
        <v>0</v>
      </c>
      <c r="I460" s="253">
        <f t="shared" si="371"/>
        <v>0</v>
      </c>
      <c r="J460" s="253">
        <f t="shared" si="372"/>
        <v>0</v>
      </c>
      <c r="K460" s="253">
        <f t="shared" si="373"/>
        <v>0</v>
      </c>
      <c r="L460" s="253">
        <f t="shared" si="374"/>
        <v>0</v>
      </c>
      <c r="M460" s="253">
        <f t="shared" si="375"/>
        <v>0</v>
      </c>
      <c r="N460" s="70"/>
    </row>
    <row r="461" spans="2:14" ht="13.8">
      <c r="B461" s="48" t="str">
        <f t="shared" si="364"/>
        <v>DWDM TR 200 Gbps All CFP2-DCO</v>
      </c>
      <c r="C461" s="253">
        <f t="shared" si="365"/>
        <v>0</v>
      </c>
      <c r="D461" s="253">
        <f t="shared" si="366"/>
        <v>0</v>
      </c>
      <c r="E461" s="253">
        <f t="shared" si="367"/>
        <v>0</v>
      </c>
      <c r="F461" s="253">
        <f t="shared" si="368"/>
        <v>0</v>
      </c>
      <c r="G461" s="253">
        <f t="shared" si="369"/>
        <v>0</v>
      </c>
      <c r="H461" s="253">
        <f t="shared" si="370"/>
        <v>0</v>
      </c>
      <c r="I461" s="253">
        <f t="shared" si="371"/>
        <v>0</v>
      </c>
      <c r="J461" s="253">
        <f t="shared" si="372"/>
        <v>0</v>
      </c>
      <c r="K461" s="253">
        <f t="shared" si="373"/>
        <v>0</v>
      </c>
      <c r="L461" s="253">
        <f t="shared" si="374"/>
        <v>0</v>
      </c>
      <c r="M461" s="253">
        <f t="shared" si="375"/>
        <v>0</v>
      </c>
      <c r="N461" s="70"/>
    </row>
    <row r="462" spans="2:14" ht="13.8">
      <c r="B462" s="48" t="str">
        <f t="shared" si="364"/>
        <v>DWDM TR 200 Gbps All CFP2-ACO</v>
      </c>
      <c r="C462" s="253">
        <f t="shared" si="365"/>
        <v>0</v>
      </c>
      <c r="D462" s="253">
        <f t="shared" si="366"/>
        <v>0</v>
      </c>
      <c r="E462" s="253">
        <f t="shared" si="367"/>
        <v>0</v>
      </c>
      <c r="F462" s="253">
        <f t="shared" si="368"/>
        <v>0</v>
      </c>
      <c r="G462" s="253">
        <f t="shared" si="369"/>
        <v>0</v>
      </c>
      <c r="H462" s="253">
        <f t="shared" si="370"/>
        <v>0</v>
      </c>
      <c r="I462" s="253">
        <f t="shared" si="371"/>
        <v>0</v>
      </c>
      <c r="J462" s="253">
        <f t="shared" si="372"/>
        <v>0</v>
      </c>
      <c r="K462" s="253">
        <f t="shared" si="373"/>
        <v>0</v>
      </c>
      <c r="L462" s="253">
        <f t="shared" si="374"/>
        <v>0</v>
      </c>
      <c r="M462" s="253">
        <f t="shared" si="375"/>
        <v>0</v>
      </c>
      <c r="N462" s="70"/>
    </row>
    <row r="463" spans="2:14" ht="13.8">
      <c r="B463" s="48" t="str">
        <f t="shared" si="364"/>
        <v>DWDM TR 400 Gbps On board</v>
      </c>
      <c r="C463" s="253">
        <f t="shared" si="365"/>
        <v>0</v>
      </c>
      <c r="D463" s="253">
        <f t="shared" si="366"/>
        <v>0</v>
      </c>
      <c r="E463" s="253">
        <f t="shared" si="367"/>
        <v>0</v>
      </c>
      <c r="F463" s="253">
        <f t="shared" si="368"/>
        <v>0</v>
      </c>
      <c r="G463" s="253">
        <f t="shared" si="369"/>
        <v>0</v>
      </c>
      <c r="H463" s="253">
        <f t="shared" si="370"/>
        <v>0</v>
      </c>
      <c r="I463" s="253">
        <f t="shared" si="371"/>
        <v>0</v>
      </c>
      <c r="J463" s="253">
        <f t="shared" si="372"/>
        <v>0</v>
      </c>
      <c r="K463" s="253">
        <f t="shared" si="373"/>
        <v>0</v>
      </c>
      <c r="L463" s="253">
        <f t="shared" si="374"/>
        <v>0</v>
      </c>
      <c r="M463" s="253">
        <f t="shared" si="375"/>
        <v>0</v>
      </c>
      <c r="N463" s="70"/>
    </row>
    <row r="464" spans="2:14" ht="13.8">
      <c r="B464" s="48" t="str">
        <f t="shared" si="364"/>
        <v>DWDM TR 400 Gbps 120 km 400ZR</v>
      </c>
      <c r="C464" s="253">
        <f t="shared" si="365"/>
        <v>0</v>
      </c>
      <c r="D464" s="253">
        <f t="shared" si="366"/>
        <v>0</v>
      </c>
      <c r="E464" s="253">
        <f t="shared" si="367"/>
        <v>0</v>
      </c>
      <c r="F464" s="253">
        <f t="shared" si="368"/>
        <v>0</v>
      </c>
      <c r="G464" s="253">
        <f t="shared" si="369"/>
        <v>0</v>
      </c>
      <c r="H464" s="253">
        <f t="shared" si="370"/>
        <v>0</v>
      </c>
      <c r="I464" s="253">
        <f t="shared" si="371"/>
        <v>0</v>
      </c>
      <c r="J464" s="253">
        <f t="shared" si="372"/>
        <v>0</v>
      </c>
      <c r="K464" s="253">
        <f t="shared" si="373"/>
        <v>0</v>
      </c>
      <c r="L464" s="253">
        <f t="shared" si="374"/>
        <v>0</v>
      </c>
      <c r="M464" s="253">
        <f t="shared" si="375"/>
        <v>0</v>
      </c>
      <c r="N464" s="70"/>
    </row>
    <row r="465" spans="2:14" ht="13.8">
      <c r="B465" s="48" t="str">
        <f t="shared" si="364"/>
        <v>DWDM TR 400 Gbps &gt;120 km 400ZR+   OSPF/QSFP-DD</v>
      </c>
      <c r="C465" s="253">
        <f t="shared" si="365"/>
        <v>0</v>
      </c>
      <c r="D465" s="253">
        <f t="shared" si="366"/>
        <v>0</v>
      </c>
      <c r="E465" s="253">
        <f t="shared" si="367"/>
        <v>0</v>
      </c>
      <c r="F465" s="253">
        <f t="shared" si="368"/>
        <v>0</v>
      </c>
      <c r="G465" s="253">
        <f t="shared" si="369"/>
        <v>0</v>
      </c>
      <c r="H465" s="253">
        <f t="shared" si="370"/>
        <v>0</v>
      </c>
      <c r="I465" s="253">
        <f t="shared" si="371"/>
        <v>0</v>
      </c>
      <c r="J465" s="253">
        <f t="shared" si="372"/>
        <v>0</v>
      </c>
      <c r="K465" s="253">
        <f t="shared" si="373"/>
        <v>0</v>
      </c>
      <c r="L465" s="253">
        <f t="shared" si="374"/>
        <v>0</v>
      </c>
      <c r="M465" s="253">
        <f t="shared" si="375"/>
        <v>0</v>
      </c>
      <c r="N465" s="70"/>
    </row>
    <row r="466" spans="2:14" ht="13.8">
      <c r="B466" s="48" t="str">
        <f t="shared" si="364"/>
        <v>DWDM TR 400 Gbps &gt;120 km 400ZR+ CFP2</v>
      </c>
      <c r="C466" s="253">
        <f t="shared" si="365"/>
        <v>0</v>
      </c>
      <c r="D466" s="253">
        <f t="shared" si="366"/>
        <v>0</v>
      </c>
      <c r="E466" s="253">
        <f t="shared" si="367"/>
        <v>0</v>
      </c>
      <c r="F466" s="253">
        <f t="shared" si="368"/>
        <v>0</v>
      </c>
      <c r="G466" s="253">
        <f t="shared" si="369"/>
        <v>0</v>
      </c>
      <c r="H466" s="253">
        <f t="shared" si="370"/>
        <v>0</v>
      </c>
      <c r="I466" s="253">
        <f t="shared" si="371"/>
        <v>0</v>
      </c>
      <c r="J466" s="253">
        <f t="shared" si="372"/>
        <v>0</v>
      </c>
      <c r="K466" s="253">
        <f t="shared" si="373"/>
        <v>0</v>
      </c>
      <c r="L466" s="253">
        <f t="shared" si="374"/>
        <v>0</v>
      </c>
      <c r="M466" s="253">
        <f t="shared" si="375"/>
        <v>0</v>
      </c>
      <c r="N466" s="70"/>
    </row>
    <row r="467" spans="2:14" ht="13.8">
      <c r="B467" s="48" t="str">
        <f t="shared" ref="B467:B471" si="376">B343</f>
        <v>DWDM TR 600G On board</v>
      </c>
      <c r="C467" s="253">
        <f t="shared" si="365"/>
        <v>0</v>
      </c>
      <c r="D467" s="253">
        <f t="shared" si="366"/>
        <v>0</v>
      </c>
      <c r="E467" s="253">
        <f t="shared" si="367"/>
        <v>0</v>
      </c>
      <c r="F467" s="253">
        <f t="shared" si="368"/>
        <v>0</v>
      </c>
      <c r="G467" s="253">
        <f t="shared" si="369"/>
        <v>0</v>
      </c>
      <c r="H467" s="253">
        <f t="shared" si="370"/>
        <v>0</v>
      </c>
      <c r="I467" s="253">
        <f t="shared" si="371"/>
        <v>0</v>
      </c>
      <c r="J467" s="253">
        <f t="shared" si="372"/>
        <v>0</v>
      </c>
      <c r="K467" s="253">
        <f t="shared" si="373"/>
        <v>0</v>
      </c>
      <c r="L467" s="253">
        <f t="shared" si="374"/>
        <v>0</v>
      </c>
      <c r="M467" s="253">
        <f t="shared" si="375"/>
        <v>0</v>
      </c>
      <c r="N467" s="70"/>
    </row>
    <row r="468" spans="2:14" ht="13.8">
      <c r="B468" s="48" t="str">
        <f t="shared" si="376"/>
        <v>DWDM TR 800G On board</v>
      </c>
      <c r="C468" s="253">
        <f t="shared" si="365"/>
        <v>0</v>
      </c>
      <c r="D468" s="253">
        <f t="shared" si="366"/>
        <v>0</v>
      </c>
      <c r="E468" s="253">
        <f t="shared" si="367"/>
        <v>0</v>
      </c>
      <c r="F468" s="253">
        <f t="shared" si="368"/>
        <v>0</v>
      </c>
      <c r="G468" s="253">
        <f t="shared" si="369"/>
        <v>0</v>
      </c>
      <c r="H468" s="253">
        <f t="shared" si="370"/>
        <v>0</v>
      </c>
      <c r="I468" s="253">
        <f t="shared" si="371"/>
        <v>0</v>
      </c>
      <c r="J468" s="253">
        <f t="shared" si="372"/>
        <v>0</v>
      </c>
      <c r="K468" s="253">
        <f t="shared" si="373"/>
        <v>0</v>
      </c>
      <c r="L468" s="253">
        <f t="shared" si="374"/>
        <v>0</v>
      </c>
      <c r="M468" s="253">
        <f t="shared" si="375"/>
        <v>0</v>
      </c>
      <c r="N468" s="70"/>
    </row>
    <row r="469" spans="2:14" ht="13.8">
      <c r="B469" s="48" t="str">
        <f t="shared" si="376"/>
        <v>DWDM TR 800 Gbps 120 km 800ZR/ZR+</v>
      </c>
      <c r="C469" s="253">
        <f t="shared" si="365"/>
        <v>0</v>
      </c>
      <c r="D469" s="253">
        <f t="shared" si="366"/>
        <v>0</v>
      </c>
      <c r="E469" s="253">
        <f t="shared" si="367"/>
        <v>0</v>
      </c>
      <c r="F469" s="253">
        <f t="shared" si="368"/>
        <v>0</v>
      </c>
      <c r="G469" s="253">
        <f t="shared" si="369"/>
        <v>0</v>
      </c>
      <c r="H469" s="253">
        <f t="shared" si="370"/>
        <v>0</v>
      </c>
      <c r="I469" s="253">
        <f t="shared" si="371"/>
        <v>0</v>
      </c>
      <c r="J469" s="253">
        <f t="shared" si="372"/>
        <v>0</v>
      </c>
      <c r="K469" s="253">
        <f t="shared" si="373"/>
        <v>0</v>
      </c>
      <c r="L469" s="253">
        <f t="shared" si="374"/>
        <v>0</v>
      </c>
      <c r="M469" s="253">
        <f t="shared" si="375"/>
        <v>0</v>
      </c>
      <c r="N469" s="70"/>
    </row>
    <row r="470" spans="2:14" ht="13.8">
      <c r="B470" s="48" t="str">
        <f t="shared" si="376"/>
        <v>DWDM TR 1.2T On-board</v>
      </c>
      <c r="C470" s="253">
        <f t="shared" si="365"/>
        <v>0</v>
      </c>
      <c r="D470" s="253">
        <f t="shared" si="366"/>
        <v>0</v>
      </c>
      <c r="E470" s="253">
        <f t="shared" si="367"/>
        <v>0</v>
      </c>
      <c r="F470" s="253">
        <f t="shared" si="368"/>
        <v>0</v>
      </c>
      <c r="G470" s="253">
        <f t="shared" si="369"/>
        <v>0</v>
      </c>
      <c r="H470" s="253">
        <f t="shared" si="370"/>
        <v>0</v>
      </c>
      <c r="I470" s="253">
        <f t="shared" si="371"/>
        <v>0</v>
      </c>
      <c r="J470" s="253">
        <f t="shared" si="372"/>
        <v>0</v>
      </c>
      <c r="K470" s="253">
        <f t="shared" si="373"/>
        <v>0</v>
      </c>
      <c r="L470" s="253">
        <f t="shared" si="374"/>
        <v>0</v>
      </c>
      <c r="M470" s="253">
        <f t="shared" si="375"/>
        <v>0</v>
      </c>
      <c r="N470" s="70"/>
    </row>
    <row r="471" spans="2:14" ht="13.8">
      <c r="B471" s="48" t="str">
        <f t="shared" si="376"/>
        <v>DWDM TR 1.6T On-board</v>
      </c>
      <c r="C471" s="253">
        <f t="shared" si="365"/>
        <v>0</v>
      </c>
      <c r="D471" s="253">
        <f t="shared" si="366"/>
        <v>0</v>
      </c>
      <c r="E471" s="253">
        <f t="shared" si="367"/>
        <v>0</v>
      </c>
      <c r="F471" s="253">
        <f t="shared" si="368"/>
        <v>0</v>
      </c>
      <c r="G471" s="253">
        <f t="shared" si="369"/>
        <v>0</v>
      </c>
      <c r="H471" s="253">
        <f t="shared" si="370"/>
        <v>0</v>
      </c>
      <c r="I471" s="253">
        <f t="shared" si="371"/>
        <v>0</v>
      </c>
      <c r="J471" s="253">
        <f t="shared" si="372"/>
        <v>0</v>
      </c>
      <c r="K471" s="253">
        <f t="shared" si="373"/>
        <v>0</v>
      </c>
      <c r="L471" s="253">
        <f t="shared" si="374"/>
        <v>0</v>
      </c>
      <c r="M471" s="253">
        <f t="shared" si="375"/>
        <v>0</v>
      </c>
      <c r="N471" s="70"/>
    </row>
    <row r="472" spans="2:14" ht="13.8">
      <c r="B472" s="57" t="str">
        <f>"Total "&amp;B443&amp;" revenue"</f>
        <v>Total TFLN and other revenue</v>
      </c>
      <c r="C472" s="51">
        <f>SUM(C445:C471)</f>
        <v>0</v>
      </c>
      <c r="D472" s="51">
        <f t="shared" ref="D472" si="377">SUM(D445:D471)</f>
        <v>0</v>
      </c>
      <c r="E472" s="51">
        <f t="shared" ref="E472" si="378">SUM(E445:E471)</f>
        <v>0</v>
      </c>
      <c r="F472" s="51">
        <f t="shared" ref="F472" si="379">SUM(F445:F471)</f>
        <v>0</v>
      </c>
      <c r="G472" s="51">
        <f t="shared" ref="G472" si="380">SUM(G445:G471)</f>
        <v>0</v>
      </c>
      <c r="H472" s="51">
        <f t="shared" ref="H472" si="381">SUM(H445:H471)</f>
        <v>0</v>
      </c>
      <c r="I472" s="51">
        <f t="shared" ref="I472" si="382">SUM(I445:I471)</f>
        <v>0</v>
      </c>
      <c r="J472" s="51">
        <f t="shared" ref="J472" si="383">SUM(J445:J471)</f>
        <v>0</v>
      </c>
      <c r="K472" s="51">
        <f t="shared" ref="K472" si="384">SUM(K445:K471)</f>
        <v>0</v>
      </c>
      <c r="L472" s="51">
        <f t="shared" ref="L472" si="385">SUM(L445:L471)</f>
        <v>0</v>
      </c>
      <c r="M472" s="51">
        <f t="shared" ref="M472" si="386">SUM(M445:M471)</f>
        <v>0</v>
      </c>
      <c r="N472" s="173"/>
    </row>
    <row r="474" spans="2:14">
      <c r="B474" t="s">
        <v>86</v>
      </c>
      <c r="C474" s="120">
        <f>C348+C317+C286+C379+C410+C441+C472</f>
        <v>3757.3280952727273</v>
      </c>
      <c r="D474" s="120">
        <f t="shared" ref="D474:M474" si="387">D348+D317+D286+D379+D410+D441+D472</f>
        <v>3740.8947562632848</v>
      </c>
      <c r="E474" s="120">
        <f t="shared" si="387"/>
        <v>0</v>
      </c>
      <c r="F474" s="120">
        <f t="shared" si="387"/>
        <v>0</v>
      </c>
      <c r="G474" s="120">
        <f t="shared" si="387"/>
        <v>0</v>
      </c>
      <c r="H474" s="120">
        <f t="shared" si="387"/>
        <v>0</v>
      </c>
      <c r="I474" s="120">
        <f t="shared" si="387"/>
        <v>0</v>
      </c>
      <c r="J474" s="120">
        <f t="shared" si="387"/>
        <v>0</v>
      </c>
      <c r="K474" s="120">
        <f t="shared" si="387"/>
        <v>0</v>
      </c>
      <c r="L474" s="120">
        <f t="shared" si="387"/>
        <v>0</v>
      </c>
      <c r="M474" s="120">
        <f t="shared" si="387"/>
        <v>0</v>
      </c>
      <c r="N474" s="120"/>
    </row>
    <row r="475" spans="2:14">
      <c r="B475" s="13"/>
      <c r="C475" s="80"/>
      <c r="D475" s="80"/>
      <c r="E475" s="80"/>
      <c r="F475" s="80"/>
      <c r="G475" s="80"/>
      <c r="H475" s="80"/>
      <c r="I475" s="80"/>
      <c r="J475" s="80"/>
      <c r="K475" s="80"/>
      <c r="L475" s="80"/>
      <c r="M475" s="80"/>
      <c r="N475" s="80"/>
    </row>
    <row r="476" spans="2:14">
      <c r="C476" s="119"/>
      <c r="D476" s="119"/>
      <c r="E476" s="119"/>
      <c r="F476" s="119"/>
      <c r="G476" s="119"/>
      <c r="H476" s="119"/>
      <c r="I476" s="119"/>
      <c r="J476" s="119"/>
      <c r="K476" s="119"/>
      <c r="L476" s="119"/>
      <c r="M476" s="119"/>
      <c r="N476" s="119"/>
    </row>
    <row r="477" spans="2:14">
      <c r="C477" s="80"/>
      <c r="D477" s="80"/>
      <c r="E477" s="80"/>
      <c r="F477" s="80"/>
      <c r="G477" s="80"/>
      <c r="H477" s="80"/>
      <c r="I477" s="80"/>
      <c r="J477" s="80"/>
      <c r="K477" s="80"/>
      <c r="L477" s="80"/>
      <c r="M477" s="80"/>
      <c r="N477" s="80"/>
    </row>
    <row r="480" spans="2:14" ht="13.8">
      <c r="B480" t="s">
        <v>63</v>
      </c>
      <c r="C480" s="6">
        <f t="shared" ref="C480:M480" si="388">C$6</f>
        <v>2018</v>
      </c>
      <c r="D480" s="6">
        <f t="shared" si="388"/>
        <v>2019</v>
      </c>
      <c r="E480" s="6">
        <f t="shared" si="388"/>
        <v>2020</v>
      </c>
      <c r="F480" s="6">
        <f t="shared" si="388"/>
        <v>2021</v>
      </c>
      <c r="G480" s="6">
        <f t="shared" si="388"/>
        <v>2022</v>
      </c>
      <c r="H480" s="6">
        <f t="shared" si="388"/>
        <v>2023</v>
      </c>
      <c r="I480" s="6">
        <f t="shared" si="388"/>
        <v>2024</v>
      </c>
      <c r="J480" s="6">
        <f t="shared" si="388"/>
        <v>2025</v>
      </c>
      <c r="K480" s="6">
        <f t="shared" si="388"/>
        <v>2026</v>
      </c>
      <c r="L480" s="6">
        <f t="shared" si="388"/>
        <v>2027</v>
      </c>
      <c r="M480" s="6">
        <f t="shared" si="388"/>
        <v>2028</v>
      </c>
      <c r="N480" s="1"/>
    </row>
    <row r="481" spans="2:14">
      <c r="B481" t="s">
        <v>57</v>
      </c>
      <c r="C481" s="113">
        <f t="shared" ref="C481:I481" si="389">SUM(C269:C273)</f>
        <v>289.50982600000003</v>
      </c>
      <c r="D481" s="113">
        <f t="shared" si="389"/>
        <v>403.17616826666676</v>
      </c>
      <c r="E481" s="113">
        <f t="shared" si="389"/>
        <v>0</v>
      </c>
      <c r="F481" s="113">
        <f t="shared" si="389"/>
        <v>0</v>
      </c>
      <c r="G481" s="113">
        <f t="shared" si="389"/>
        <v>0</v>
      </c>
      <c r="H481" s="113">
        <f t="shared" si="389"/>
        <v>0</v>
      </c>
      <c r="I481" s="113">
        <f t="shared" si="389"/>
        <v>0</v>
      </c>
      <c r="J481" s="113">
        <f t="shared" ref="J481" si="390">SUM(J269:J273)</f>
        <v>0</v>
      </c>
      <c r="K481" s="113">
        <f t="shared" ref="K481:M481" si="391">SUM(K269:K273)</f>
        <v>0</v>
      </c>
      <c r="L481" s="113">
        <f t="shared" si="391"/>
        <v>0</v>
      </c>
      <c r="M481" s="113">
        <f t="shared" si="391"/>
        <v>0</v>
      </c>
      <c r="N481" s="113"/>
    </row>
    <row r="482" spans="2:14">
      <c r="B482" t="s">
        <v>25</v>
      </c>
      <c r="C482" s="113">
        <f t="shared" ref="C482:I482" si="392">SUM(C300:C304)+SUM(C331:C335)</f>
        <v>530.63338399999998</v>
      </c>
      <c r="D482" s="113">
        <f t="shared" si="392"/>
        <v>418.23183840000002</v>
      </c>
      <c r="E482" s="113">
        <f t="shared" si="392"/>
        <v>0</v>
      </c>
      <c r="F482" s="113">
        <f t="shared" si="392"/>
        <v>0</v>
      </c>
      <c r="G482" s="113">
        <f t="shared" si="392"/>
        <v>0</v>
      </c>
      <c r="H482" s="113">
        <f t="shared" si="392"/>
        <v>0</v>
      </c>
      <c r="I482" s="113">
        <f t="shared" si="392"/>
        <v>0</v>
      </c>
      <c r="J482" s="113">
        <f t="shared" ref="J482" si="393">SUM(J300:J304)+SUM(J331:J335)</f>
        <v>0</v>
      </c>
      <c r="K482" s="113">
        <f t="shared" ref="K482:M482" si="394">SUM(K300:K304)+SUM(K331:K335)</f>
        <v>0</v>
      </c>
      <c r="L482" s="113">
        <f t="shared" si="394"/>
        <v>0</v>
      </c>
      <c r="M482" s="113">
        <f t="shared" si="394"/>
        <v>0</v>
      </c>
      <c r="N482" s="113"/>
    </row>
  </sheetData>
  <conditionalFormatting sqref="Q34:W34">
    <cfRule type="expression" dxfId="111" priority="49">
      <formula>Q34&lt;&gt;1</formula>
    </cfRule>
  </conditionalFormatting>
  <conditionalFormatting sqref="Q34:W34">
    <cfRule type="expression" priority="46" stopIfTrue="1">
      <formula>Q34=0</formula>
    </cfRule>
  </conditionalFormatting>
  <conditionalFormatting sqref="Q164:R178">
    <cfRule type="expression" dxfId="110" priority="42">
      <formula>Q164&lt;0</formula>
    </cfRule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CCFFCC"/>
  </sheetPr>
  <dimension ref="A1:BM1141"/>
  <sheetViews>
    <sheetView zoomScale="70" zoomScaleNormal="70" zoomScalePageLayoutView="70" workbookViewId="0"/>
  </sheetViews>
  <sheetFormatPr defaultColWidth="8.77734375" defaultRowHeight="13.2"/>
  <cols>
    <col min="1" max="1" width="4.5546875" customWidth="1"/>
    <col min="2" max="2" width="29.77734375" customWidth="1"/>
    <col min="3" max="12" width="11.44140625" customWidth="1"/>
    <col min="13" max="13" width="12.44140625" customWidth="1"/>
    <col min="14" max="14" width="21.33203125" style="111" customWidth="1"/>
    <col min="15" max="15" width="27.33203125" customWidth="1"/>
    <col min="16" max="22" width="10.44140625" customWidth="1"/>
    <col min="23" max="23" width="10.33203125" bestFit="1" customWidth="1"/>
    <col min="24" max="25" width="10.44140625" customWidth="1"/>
    <col min="26" max="26" width="11" customWidth="1"/>
    <col min="27" max="27" width="26.44140625" customWidth="1"/>
    <col min="28" max="30" width="7.77734375" customWidth="1"/>
    <col min="32" max="32" width="7.77734375" customWidth="1"/>
    <col min="101" max="101" width="13.44140625" bestFit="1" customWidth="1"/>
    <col min="135" max="135" width="22.44140625" customWidth="1"/>
    <col min="221" max="221" width="10.44140625" bestFit="1" customWidth="1"/>
    <col min="237" max="237" width="21.21875" customWidth="1"/>
  </cols>
  <sheetData>
    <row r="1" spans="1:15" s="1" customFormat="1" ht="12" customHeight="1">
      <c r="A1"/>
      <c r="B1"/>
      <c r="C1" s="77"/>
      <c r="D1"/>
      <c r="E1"/>
      <c r="F1"/>
      <c r="G1"/>
      <c r="H1"/>
      <c r="I1"/>
      <c r="J1"/>
      <c r="K1"/>
      <c r="L1"/>
      <c r="M1"/>
      <c r="N1" s="112"/>
    </row>
    <row r="2" spans="1:15" ht="21" customHeight="1">
      <c r="B2" s="78" t="str">
        <f>Introduction!B2</f>
        <v>LightCounting Integrated Optics Forecast</v>
      </c>
      <c r="C2" s="78" t="s">
        <v>65</v>
      </c>
    </row>
    <row r="3" spans="1:15" ht="15.75" customHeight="1">
      <c r="B3" t="str">
        <f>Introduction!B3</f>
        <v>Sample template for report Published 30 May 2023</v>
      </c>
      <c r="N3" s="167"/>
    </row>
    <row r="4" spans="1:15" ht="13.5" customHeight="1">
      <c r="N4" s="168"/>
      <c r="O4" s="207"/>
    </row>
    <row r="5" spans="1:15" ht="20.25" customHeight="1">
      <c r="B5" s="3" t="s">
        <v>53</v>
      </c>
      <c r="D5" s="1"/>
      <c r="E5" s="4" t="s">
        <v>54</v>
      </c>
      <c r="G5" s="157"/>
      <c r="H5" s="1"/>
      <c r="I5" s="1"/>
      <c r="J5" s="1"/>
      <c r="K5" s="1"/>
      <c r="L5" s="1"/>
      <c r="M5" s="1"/>
      <c r="N5" s="168"/>
    </row>
    <row r="6" spans="1:15" ht="13.5" customHeight="1">
      <c r="B6" s="56" t="s">
        <v>55</v>
      </c>
      <c r="C6" s="6">
        <v>2018</v>
      </c>
      <c r="D6" s="6">
        <v>2019</v>
      </c>
      <c r="E6" s="6">
        <v>2020</v>
      </c>
      <c r="F6" s="6">
        <v>2021</v>
      </c>
      <c r="G6" s="6">
        <v>2022</v>
      </c>
      <c r="H6" s="6">
        <v>2023</v>
      </c>
      <c r="I6" s="6">
        <v>2024</v>
      </c>
      <c r="J6" s="6">
        <v>2025</v>
      </c>
      <c r="K6" s="6">
        <v>2026</v>
      </c>
      <c r="L6" s="6">
        <v>2027</v>
      </c>
      <c r="M6" s="6">
        <v>2028</v>
      </c>
      <c r="N6" s="168"/>
    </row>
    <row r="7" spans="1:15" ht="13.5" customHeight="1">
      <c r="B7" s="96" t="s">
        <v>189</v>
      </c>
      <c r="C7" s="7">
        <v>4962296</v>
      </c>
      <c r="D7" s="7">
        <v>3594917</v>
      </c>
      <c r="E7" s="7"/>
      <c r="F7" s="7"/>
      <c r="G7" s="7"/>
      <c r="H7" s="7"/>
      <c r="I7" s="7"/>
      <c r="J7" s="7"/>
      <c r="K7" s="7"/>
      <c r="L7" s="7"/>
      <c r="M7" s="7"/>
      <c r="N7" s="187"/>
    </row>
    <row r="8" spans="1:15" ht="13.5" customHeight="1">
      <c r="B8" s="96" t="s">
        <v>283</v>
      </c>
      <c r="C8" s="7">
        <v>7845061</v>
      </c>
      <c r="D8" s="7">
        <v>7456788</v>
      </c>
      <c r="E8" s="7"/>
      <c r="F8" s="7"/>
      <c r="G8" s="7"/>
      <c r="H8" s="7"/>
      <c r="I8" s="7"/>
      <c r="J8" s="7"/>
      <c r="K8" s="7"/>
      <c r="L8" s="7"/>
      <c r="M8" s="7"/>
      <c r="N8" s="187"/>
    </row>
    <row r="9" spans="1:15" ht="13.5" customHeight="1">
      <c r="B9" s="96" t="s">
        <v>284</v>
      </c>
      <c r="C9" s="7">
        <v>1016133</v>
      </c>
      <c r="D9" s="7">
        <v>852243</v>
      </c>
      <c r="E9" s="7"/>
      <c r="F9" s="7"/>
      <c r="G9" s="7"/>
      <c r="H9" s="7"/>
      <c r="I9" s="7"/>
      <c r="J9" s="7"/>
      <c r="K9" s="7"/>
      <c r="L9" s="7"/>
      <c r="M9" s="7"/>
      <c r="N9" s="187"/>
    </row>
    <row r="10" spans="1:15" ht="13.5" customHeight="1">
      <c r="B10" s="96" t="s">
        <v>285</v>
      </c>
      <c r="C10" s="7">
        <v>515486</v>
      </c>
      <c r="D10" s="7">
        <v>200286</v>
      </c>
      <c r="E10" s="7"/>
      <c r="F10" s="7"/>
      <c r="G10" s="7"/>
      <c r="H10" s="7"/>
      <c r="I10" s="7"/>
      <c r="J10" s="7"/>
      <c r="K10" s="7"/>
      <c r="L10" s="7"/>
      <c r="M10" s="7"/>
      <c r="N10" s="187"/>
    </row>
    <row r="11" spans="1:15" ht="13.5" customHeight="1">
      <c r="B11" s="96" t="s">
        <v>286</v>
      </c>
      <c r="C11" s="7">
        <v>0</v>
      </c>
      <c r="D11" s="7">
        <v>0</v>
      </c>
      <c r="E11" s="7"/>
      <c r="F11" s="7"/>
      <c r="G11" s="7"/>
      <c r="H11" s="7"/>
      <c r="I11" s="7"/>
      <c r="J11" s="7"/>
      <c r="K11" s="7"/>
      <c r="L11" s="7"/>
      <c r="M11" s="7"/>
      <c r="N11" s="187"/>
    </row>
    <row r="12" spans="1:15" ht="13.5" customHeight="1">
      <c r="B12" s="96" t="s">
        <v>287</v>
      </c>
      <c r="C12" s="7">
        <v>55887</v>
      </c>
      <c r="D12" s="7">
        <v>25923</v>
      </c>
      <c r="E12" s="7"/>
      <c r="F12" s="7"/>
      <c r="G12" s="7"/>
      <c r="H12" s="7"/>
      <c r="I12" s="7"/>
      <c r="J12" s="7"/>
      <c r="K12" s="7"/>
      <c r="L12" s="7"/>
      <c r="M12" s="7"/>
      <c r="N12" s="187"/>
    </row>
    <row r="13" spans="1:15" ht="13.5" customHeight="1">
      <c r="B13" s="96" t="s">
        <v>288</v>
      </c>
      <c r="C13" s="7">
        <v>13931207</v>
      </c>
      <c r="D13" s="7">
        <v>12549964</v>
      </c>
      <c r="E13" s="7"/>
      <c r="F13" s="7"/>
      <c r="G13" s="7"/>
      <c r="H13" s="7"/>
      <c r="I13" s="7"/>
      <c r="J13" s="7"/>
      <c r="K13" s="7"/>
      <c r="L13" s="7"/>
      <c r="M13" s="7"/>
      <c r="N13" s="187"/>
    </row>
    <row r="14" spans="1:15" ht="13.5" customHeight="1">
      <c r="B14" s="96" t="s">
        <v>289</v>
      </c>
      <c r="C14" s="7">
        <v>97170</v>
      </c>
      <c r="D14" s="7">
        <v>51018</v>
      </c>
      <c r="E14" s="7"/>
      <c r="F14" s="7"/>
      <c r="G14" s="7"/>
      <c r="H14" s="7"/>
      <c r="I14" s="7"/>
      <c r="J14" s="7"/>
      <c r="K14" s="7"/>
      <c r="L14" s="7"/>
      <c r="M14" s="7"/>
      <c r="N14" s="187"/>
    </row>
    <row r="15" spans="1:15" ht="13.5" customHeight="1">
      <c r="B15" s="96" t="s">
        <v>290</v>
      </c>
      <c r="C15" s="7">
        <v>198404</v>
      </c>
      <c r="D15" s="7">
        <v>190735</v>
      </c>
      <c r="E15" s="7"/>
      <c r="F15" s="7"/>
      <c r="G15" s="7"/>
      <c r="H15" s="7"/>
      <c r="I15" s="7"/>
      <c r="J15" s="7"/>
      <c r="K15" s="7"/>
      <c r="L15" s="7"/>
      <c r="M15" s="7"/>
      <c r="N15" s="187"/>
    </row>
    <row r="16" spans="1:15" ht="13.5" customHeight="1">
      <c r="B16" s="96" t="s">
        <v>291</v>
      </c>
      <c r="C16" s="7">
        <v>6888855</v>
      </c>
      <c r="D16" s="7">
        <v>5290672</v>
      </c>
      <c r="E16" s="7"/>
      <c r="F16" s="7"/>
      <c r="G16" s="7"/>
      <c r="H16" s="7"/>
      <c r="I16" s="7"/>
      <c r="J16" s="7"/>
      <c r="K16" s="7"/>
      <c r="L16" s="7"/>
      <c r="M16" s="7"/>
      <c r="N16" s="187"/>
    </row>
    <row r="17" spans="2:14" ht="13.5" customHeight="1">
      <c r="B17" s="96" t="s">
        <v>292</v>
      </c>
      <c r="C17" s="7">
        <v>156269</v>
      </c>
      <c r="D17" s="7">
        <v>65850</v>
      </c>
      <c r="E17" s="7"/>
      <c r="F17" s="7"/>
      <c r="G17" s="7"/>
      <c r="H17" s="7"/>
      <c r="I17" s="7"/>
      <c r="J17" s="7"/>
      <c r="K17" s="7"/>
      <c r="L17" s="7"/>
      <c r="M17" s="7"/>
      <c r="N17" s="187"/>
    </row>
    <row r="18" spans="2:14" ht="13.5" customHeight="1">
      <c r="B18" s="96" t="s">
        <v>293</v>
      </c>
      <c r="C18" s="7">
        <v>541851.6</v>
      </c>
      <c r="D18" s="7">
        <v>323668</v>
      </c>
      <c r="E18" s="7"/>
      <c r="F18" s="7"/>
      <c r="G18" s="7"/>
      <c r="H18" s="7"/>
      <c r="I18" s="7"/>
      <c r="J18" s="7"/>
      <c r="K18" s="7"/>
      <c r="L18" s="7"/>
      <c r="M18" s="7"/>
      <c r="N18" s="187"/>
    </row>
    <row r="19" spans="2:14" ht="13.5" customHeight="1">
      <c r="B19" s="96" t="s">
        <v>294</v>
      </c>
      <c r="C19" s="7">
        <v>9982</v>
      </c>
      <c r="D19" s="7">
        <v>2890</v>
      </c>
      <c r="E19" s="7"/>
      <c r="F19" s="7"/>
      <c r="G19" s="7"/>
      <c r="H19" s="7"/>
      <c r="I19" s="7"/>
      <c r="J19" s="7"/>
      <c r="K19" s="7"/>
      <c r="L19" s="7"/>
      <c r="M19" s="7"/>
      <c r="N19" s="187"/>
    </row>
    <row r="20" spans="2:14" ht="13.5" customHeight="1">
      <c r="B20" s="96" t="s">
        <v>295</v>
      </c>
      <c r="C20" s="7">
        <v>137379.5</v>
      </c>
      <c r="D20" s="7">
        <v>114319</v>
      </c>
      <c r="E20" s="7"/>
      <c r="F20" s="7"/>
      <c r="G20" s="7"/>
      <c r="H20" s="7"/>
      <c r="I20" s="7"/>
      <c r="J20" s="7"/>
      <c r="K20" s="7"/>
      <c r="L20" s="7"/>
      <c r="M20" s="7"/>
      <c r="N20" s="187"/>
    </row>
    <row r="21" spans="2:14" ht="13.5" customHeight="1">
      <c r="B21" s="96" t="s">
        <v>296</v>
      </c>
      <c r="C21" s="7">
        <v>3500</v>
      </c>
      <c r="D21" s="7">
        <v>5000</v>
      </c>
      <c r="E21" s="7"/>
      <c r="F21" s="7"/>
      <c r="G21" s="7"/>
      <c r="H21" s="7"/>
      <c r="I21" s="7"/>
      <c r="J21" s="7"/>
      <c r="K21" s="7"/>
      <c r="L21" s="7"/>
      <c r="M21" s="7"/>
      <c r="N21" s="187"/>
    </row>
    <row r="22" spans="2:14" ht="13.5" customHeight="1">
      <c r="B22" s="96" t="s">
        <v>297</v>
      </c>
      <c r="C22" s="7">
        <v>318978</v>
      </c>
      <c r="D22" s="7">
        <v>662127</v>
      </c>
      <c r="E22" s="7"/>
      <c r="F22" s="7"/>
      <c r="G22" s="7"/>
      <c r="H22" s="7"/>
      <c r="I22" s="7"/>
      <c r="J22" s="7"/>
      <c r="K22" s="7"/>
      <c r="L22" s="7"/>
      <c r="M22" s="7"/>
      <c r="N22" s="187"/>
    </row>
    <row r="23" spans="2:14" ht="13.5" customHeight="1">
      <c r="B23" s="96" t="s">
        <v>298</v>
      </c>
      <c r="C23" s="7">
        <v>56709</v>
      </c>
      <c r="D23" s="7">
        <v>66057</v>
      </c>
      <c r="E23" s="7"/>
      <c r="F23" s="7"/>
      <c r="G23" s="7"/>
      <c r="H23" s="7"/>
      <c r="I23" s="7"/>
      <c r="J23" s="7"/>
      <c r="K23" s="7"/>
      <c r="L23" s="7"/>
      <c r="M23" s="7"/>
      <c r="N23" s="187"/>
    </row>
    <row r="24" spans="2:14" ht="13.5" customHeight="1">
      <c r="B24" s="96" t="s">
        <v>299</v>
      </c>
      <c r="C24" s="7">
        <v>0</v>
      </c>
      <c r="D24" s="7">
        <v>0</v>
      </c>
      <c r="E24" s="7"/>
      <c r="F24" s="7"/>
      <c r="G24" s="7"/>
      <c r="H24" s="7"/>
      <c r="I24" s="7"/>
      <c r="J24" s="7"/>
      <c r="K24" s="7"/>
      <c r="L24" s="7"/>
      <c r="M24" s="7"/>
      <c r="N24" s="187"/>
    </row>
    <row r="25" spans="2:14" ht="13.5" customHeight="1">
      <c r="B25" s="96" t="s">
        <v>300</v>
      </c>
      <c r="C25" s="7">
        <v>960639.5</v>
      </c>
      <c r="D25" s="7">
        <v>658733</v>
      </c>
      <c r="E25" s="7"/>
      <c r="F25" s="7"/>
      <c r="G25" s="7"/>
      <c r="H25" s="7"/>
      <c r="I25" s="7"/>
      <c r="J25" s="7"/>
      <c r="K25" s="7"/>
      <c r="L25" s="7"/>
      <c r="M25" s="7"/>
      <c r="N25" s="187"/>
    </row>
    <row r="26" spans="2:14" ht="13.5" customHeight="1">
      <c r="B26" s="96" t="s">
        <v>301</v>
      </c>
      <c r="C26" s="7">
        <v>594327</v>
      </c>
      <c r="D26" s="7">
        <v>460602</v>
      </c>
      <c r="E26" s="7"/>
      <c r="F26" s="7"/>
      <c r="G26" s="7"/>
      <c r="H26" s="7"/>
      <c r="I26" s="7"/>
      <c r="J26" s="7"/>
      <c r="K26" s="7"/>
      <c r="L26" s="7"/>
      <c r="M26" s="7"/>
      <c r="N26" s="187"/>
    </row>
    <row r="27" spans="2:14" ht="13.5" customHeight="1">
      <c r="B27" s="96" t="s">
        <v>302</v>
      </c>
      <c r="C27" s="7">
        <v>491067</v>
      </c>
      <c r="D27" s="7">
        <v>293614</v>
      </c>
      <c r="E27" s="7"/>
      <c r="F27" s="7"/>
      <c r="G27" s="7"/>
      <c r="H27" s="7"/>
      <c r="I27" s="7"/>
      <c r="J27" s="7"/>
      <c r="K27" s="7"/>
      <c r="L27" s="7"/>
      <c r="M27" s="7"/>
      <c r="N27" s="187"/>
    </row>
    <row r="28" spans="2:14" ht="13.5" customHeight="1">
      <c r="B28" s="96" t="s">
        <v>303</v>
      </c>
      <c r="C28" s="7">
        <v>502708</v>
      </c>
      <c r="D28" s="7">
        <v>496500</v>
      </c>
      <c r="E28" s="7"/>
      <c r="F28" s="7"/>
      <c r="G28" s="7"/>
      <c r="H28" s="7"/>
      <c r="I28" s="7"/>
      <c r="J28" s="7"/>
      <c r="K28" s="7"/>
      <c r="L28" s="7"/>
      <c r="M28" s="7"/>
      <c r="N28" s="187"/>
    </row>
    <row r="29" spans="2:14" ht="13.5" customHeight="1">
      <c r="B29" s="96" t="s">
        <v>304</v>
      </c>
      <c r="C29" s="7">
        <v>0</v>
      </c>
      <c r="D29" s="7">
        <v>0</v>
      </c>
      <c r="E29" s="7"/>
      <c r="F29" s="7"/>
      <c r="G29" s="7"/>
      <c r="H29" s="7"/>
      <c r="I29" s="7"/>
      <c r="J29" s="7"/>
      <c r="K29" s="7"/>
      <c r="L29" s="7"/>
      <c r="M29" s="7"/>
      <c r="N29" s="187"/>
    </row>
    <row r="30" spans="2:14" ht="13.5" customHeight="1">
      <c r="B30" s="96" t="s">
        <v>305</v>
      </c>
      <c r="C30" s="7">
        <v>271821</v>
      </c>
      <c r="D30" s="7">
        <v>430790</v>
      </c>
      <c r="E30" s="7"/>
      <c r="F30" s="7"/>
      <c r="G30" s="7"/>
      <c r="H30" s="7"/>
      <c r="I30" s="7"/>
      <c r="J30" s="7"/>
      <c r="K30" s="7"/>
      <c r="L30" s="7"/>
      <c r="M30" s="7"/>
      <c r="N30" s="187"/>
    </row>
    <row r="31" spans="2:14" ht="13.5" customHeight="1">
      <c r="B31" s="96" t="s">
        <v>306</v>
      </c>
      <c r="C31" s="7">
        <v>0</v>
      </c>
      <c r="D31" s="7">
        <v>0</v>
      </c>
      <c r="E31" s="7"/>
      <c r="F31" s="7"/>
      <c r="G31" s="7"/>
      <c r="H31" s="7"/>
      <c r="I31" s="7"/>
      <c r="J31" s="7"/>
      <c r="K31" s="7"/>
      <c r="L31" s="7"/>
      <c r="M31" s="7"/>
      <c r="N31" s="187"/>
    </row>
    <row r="32" spans="2:14" ht="13.5" customHeight="1">
      <c r="B32" s="96" t="s">
        <v>307</v>
      </c>
      <c r="C32" s="7">
        <v>269337</v>
      </c>
      <c r="D32" s="7">
        <v>345066</v>
      </c>
      <c r="E32" s="7"/>
      <c r="F32" s="7"/>
      <c r="G32" s="7"/>
      <c r="H32" s="7"/>
      <c r="I32" s="7"/>
      <c r="J32" s="7"/>
      <c r="K32" s="7"/>
      <c r="L32" s="7"/>
      <c r="M32" s="7"/>
      <c r="N32" s="187"/>
    </row>
    <row r="33" spans="2:14" ht="13.5" customHeight="1">
      <c r="B33" s="96" t="s">
        <v>308</v>
      </c>
      <c r="C33" s="7">
        <v>8224</v>
      </c>
      <c r="D33" s="7">
        <v>4475</v>
      </c>
      <c r="E33" s="7"/>
      <c r="F33" s="7"/>
      <c r="G33" s="7"/>
      <c r="H33" s="7"/>
      <c r="I33" s="7"/>
      <c r="J33" s="7"/>
      <c r="K33" s="7"/>
      <c r="L33" s="7"/>
      <c r="M33" s="7"/>
      <c r="N33" s="187"/>
    </row>
    <row r="34" spans="2:14" ht="13.5" customHeight="1">
      <c r="B34" s="96" t="s">
        <v>309</v>
      </c>
      <c r="C34" s="7">
        <v>0</v>
      </c>
      <c r="D34" s="7">
        <v>0</v>
      </c>
      <c r="E34" s="7"/>
      <c r="F34" s="7"/>
      <c r="G34" s="7"/>
      <c r="H34" s="7"/>
      <c r="I34" s="7"/>
      <c r="J34" s="7"/>
      <c r="K34" s="7"/>
      <c r="L34" s="7"/>
      <c r="M34" s="7"/>
      <c r="N34" s="187"/>
    </row>
    <row r="35" spans="2:14" ht="13.5" customHeight="1">
      <c r="B35" s="96" t="s">
        <v>310</v>
      </c>
      <c r="C35" s="7">
        <v>0</v>
      </c>
      <c r="D35" s="7">
        <v>0</v>
      </c>
      <c r="E35" s="7"/>
      <c r="F35" s="7"/>
      <c r="G35" s="7"/>
      <c r="H35" s="7"/>
      <c r="I35" s="7"/>
      <c r="J35" s="7"/>
      <c r="K35" s="7"/>
      <c r="L35" s="7"/>
      <c r="M35" s="7"/>
      <c r="N35" s="187"/>
    </row>
    <row r="36" spans="2:14" ht="13.5" customHeight="1">
      <c r="B36" s="96" t="s">
        <v>311</v>
      </c>
      <c r="C36" s="7">
        <v>0</v>
      </c>
      <c r="D36" s="7">
        <v>0</v>
      </c>
      <c r="E36" s="7"/>
      <c r="F36" s="7"/>
      <c r="G36" s="7"/>
      <c r="H36" s="7"/>
      <c r="I36" s="7"/>
      <c r="J36" s="7"/>
      <c r="K36" s="7"/>
      <c r="L36" s="7"/>
      <c r="M36" s="7"/>
      <c r="N36" s="187"/>
    </row>
    <row r="37" spans="2:14" ht="13.5" customHeight="1">
      <c r="B37" s="96" t="s">
        <v>312</v>
      </c>
      <c r="C37" s="7">
        <v>0</v>
      </c>
      <c r="D37" s="7">
        <v>0</v>
      </c>
      <c r="E37" s="7"/>
      <c r="F37" s="7"/>
      <c r="G37" s="7"/>
      <c r="H37" s="7"/>
      <c r="I37" s="7"/>
      <c r="J37" s="7"/>
      <c r="K37" s="7"/>
      <c r="L37" s="7"/>
      <c r="M37" s="7"/>
      <c r="N37" s="187"/>
    </row>
    <row r="38" spans="2:14" ht="13.5" customHeight="1">
      <c r="B38" s="96" t="s">
        <v>313</v>
      </c>
      <c r="C38" s="7">
        <v>0</v>
      </c>
      <c r="D38" s="7">
        <v>0</v>
      </c>
      <c r="E38" s="7"/>
      <c r="F38" s="7"/>
      <c r="G38" s="7"/>
      <c r="H38" s="7"/>
      <c r="I38" s="7"/>
      <c r="J38" s="7"/>
      <c r="K38" s="7"/>
      <c r="L38" s="7"/>
      <c r="M38" s="7"/>
      <c r="N38" s="187"/>
    </row>
    <row r="39" spans="2:14" ht="13.5" customHeight="1">
      <c r="B39" s="96" t="s">
        <v>314</v>
      </c>
      <c r="C39" s="7">
        <v>5094</v>
      </c>
      <c r="D39" s="7">
        <v>3000</v>
      </c>
      <c r="E39" s="7"/>
      <c r="F39" s="7"/>
      <c r="G39" s="7"/>
      <c r="H39" s="7"/>
      <c r="I39" s="7"/>
      <c r="J39" s="7"/>
      <c r="K39" s="7"/>
      <c r="L39" s="7"/>
      <c r="M39" s="7"/>
      <c r="N39" s="187"/>
    </row>
    <row r="40" spans="2:14" ht="13.5" customHeight="1">
      <c r="B40" s="96" t="s">
        <v>315</v>
      </c>
      <c r="C40" s="7">
        <v>2000</v>
      </c>
      <c r="D40" s="7">
        <v>1662.8911414720139</v>
      </c>
      <c r="E40" s="7"/>
      <c r="F40" s="7"/>
      <c r="G40" s="7"/>
      <c r="H40" s="7"/>
      <c r="I40" s="7"/>
      <c r="J40" s="7"/>
      <c r="K40" s="7"/>
      <c r="L40" s="7"/>
      <c r="M40" s="7"/>
      <c r="N40" s="187"/>
    </row>
    <row r="41" spans="2:14" ht="13.5" customHeight="1">
      <c r="B41" s="96" t="s">
        <v>316</v>
      </c>
      <c r="C41" s="7">
        <v>1915817</v>
      </c>
      <c r="D41" s="7">
        <v>1978545</v>
      </c>
      <c r="E41" s="7"/>
      <c r="F41" s="7"/>
      <c r="G41" s="7"/>
      <c r="H41" s="7"/>
      <c r="I41" s="7"/>
      <c r="J41" s="7"/>
      <c r="K41" s="7"/>
      <c r="L41" s="7"/>
      <c r="M41" s="7"/>
      <c r="N41" s="187"/>
    </row>
    <row r="42" spans="2:14" ht="13.5" customHeight="1">
      <c r="B42" s="96" t="s">
        <v>317</v>
      </c>
      <c r="C42" s="7">
        <v>0</v>
      </c>
      <c r="D42" s="7">
        <v>5000</v>
      </c>
      <c r="E42" s="7"/>
      <c r="F42" s="7"/>
      <c r="G42" s="7"/>
      <c r="H42" s="7"/>
      <c r="I42" s="7"/>
      <c r="J42" s="7"/>
      <c r="K42" s="7"/>
      <c r="L42" s="7"/>
      <c r="M42" s="7"/>
      <c r="N42" s="187"/>
    </row>
    <row r="43" spans="2:14" ht="13.5" customHeight="1">
      <c r="B43" s="96" t="s">
        <v>318</v>
      </c>
      <c r="C43" s="7">
        <v>150000</v>
      </c>
      <c r="D43" s="7">
        <v>200000</v>
      </c>
      <c r="E43" s="7"/>
      <c r="F43" s="7"/>
      <c r="G43" s="7"/>
      <c r="H43" s="7"/>
      <c r="I43" s="7"/>
      <c r="J43" s="7"/>
      <c r="K43" s="7"/>
      <c r="L43" s="7"/>
      <c r="M43" s="7"/>
      <c r="N43" s="187"/>
    </row>
    <row r="44" spans="2:14" ht="13.5" customHeight="1">
      <c r="B44" s="96" t="s">
        <v>319</v>
      </c>
      <c r="C44" s="7">
        <v>10000</v>
      </c>
      <c r="D44" s="7">
        <v>20000</v>
      </c>
      <c r="E44" s="7"/>
      <c r="F44" s="7"/>
      <c r="G44" s="7"/>
      <c r="H44" s="7"/>
      <c r="I44" s="7"/>
      <c r="J44" s="7"/>
      <c r="K44" s="7"/>
      <c r="L44" s="7"/>
      <c r="M44" s="7"/>
      <c r="N44" s="187"/>
    </row>
    <row r="45" spans="2:14" ht="13.5" customHeight="1">
      <c r="B45" s="96" t="s">
        <v>320</v>
      </c>
      <c r="C45" s="7">
        <v>514311</v>
      </c>
      <c r="D45" s="7">
        <v>829300</v>
      </c>
      <c r="E45" s="7"/>
      <c r="F45" s="7"/>
      <c r="G45" s="7"/>
      <c r="H45" s="7"/>
      <c r="I45" s="7"/>
      <c r="J45" s="7"/>
      <c r="K45" s="7"/>
      <c r="L45" s="7"/>
      <c r="M45" s="7"/>
      <c r="N45" s="187"/>
    </row>
    <row r="46" spans="2:14" ht="13.5" customHeight="1">
      <c r="B46" s="96" t="s">
        <v>321</v>
      </c>
      <c r="C46" s="7">
        <v>0</v>
      </c>
      <c r="D46" s="7">
        <v>0</v>
      </c>
      <c r="E46" s="7"/>
      <c r="F46" s="7"/>
      <c r="G46" s="7"/>
      <c r="H46" s="7"/>
      <c r="I46" s="7"/>
      <c r="J46" s="7"/>
      <c r="K46" s="7"/>
      <c r="L46" s="7"/>
      <c r="M46" s="7"/>
      <c r="N46" s="187"/>
    </row>
    <row r="47" spans="2:14" ht="13.5" customHeight="1">
      <c r="B47" s="96" t="s">
        <v>322</v>
      </c>
      <c r="C47" s="7">
        <v>1100000</v>
      </c>
      <c r="D47" s="7">
        <v>1700000</v>
      </c>
      <c r="E47" s="7"/>
      <c r="F47" s="7"/>
      <c r="G47" s="7"/>
      <c r="H47" s="7"/>
      <c r="I47" s="7"/>
      <c r="J47" s="7"/>
      <c r="K47" s="7"/>
      <c r="L47" s="7"/>
      <c r="M47" s="7"/>
      <c r="N47" s="187"/>
    </row>
    <row r="48" spans="2:14" ht="13.5" customHeight="1">
      <c r="B48" s="96" t="s">
        <v>323</v>
      </c>
      <c r="C48" s="7">
        <v>1866292.6190476189</v>
      </c>
      <c r="D48" s="7">
        <v>2392959</v>
      </c>
      <c r="E48" s="7"/>
      <c r="F48" s="7"/>
      <c r="G48" s="7"/>
      <c r="H48" s="7"/>
      <c r="I48" s="7"/>
      <c r="J48" s="7"/>
      <c r="K48" s="7"/>
      <c r="L48" s="7"/>
      <c r="M48" s="7"/>
      <c r="N48" s="187"/>
    </row>
    <row r="49" spans="1:22" ht="13.5" customHeight="1">
      <c r="B49" s="96" t="s">
        <v>324</v>
      </c>
      <c r="C49" s="7">
        <v>3000</v>
      </c>
      <c r="D49" s="7">
        <v>25083</v>
      </c>
      <c r="E49" s="7"/>
      <c r="F49" s="7"/>
      <c r="G49" s="7"/>
      <c r="H49" s="7"/>
      <c r="I49" s="7"/>
      <c r="J49" s="7"/>
      <c r="K49" s="7"/>
      <c r="L49" s="7"/>
      <c r="M49" s="7"/>
      <c r="N49" s="187"/>
    </row>
    <row r="50" spans="1:22" ht="13.5" customHeight="1">
      <c r="B50" s="96" t="s">
        <v>325</v>
      </c>
      <c r="C50" s="7">
        <v>38716</v>
      </c>
      <c r="D50" s="7">
        <v>28569</v>
      </c>
      <c r="E50" s="7"/>
      <c r="F50" s="7"/>
      <c r="G50" s="7"/>
      <c r="H50" s="7"/>
      <c r="I50" s="7"/>
      <c r="J50" s="7"/>
      <c r="K50" s="7"/>
      <c r="L50" s="7"/>
      <c r="M50" s="7"/>
      <c r="N50" s="187"/>
      <c r="O50" s="59"/>
      <c r="P50" s="11"/>
      <c r="Q50" s="11"/>
      <c r="R50" s="11"/>
      <c r="S50" s="11"/>
      <c r="T50" s="11"/>
      <c r="U50" s="11"/>
      <c r="V50" s="11"/>
    </row>
    <row r="51" spans="1:22" ht="13.8">
      <c r="B51" s="96" t="s">
        <v>326</v>
      </c>
      <c r="C51" s="7">
        <v>73797</v>
      </c>
      <c r="D51" s="7">
        <v>44060</v>
      </c>
      <c r="E51" s="7"/>
      <c r="F51" s="7"/>
      <c r="G51" s="7"/>
      <c r="H51" s="7"/>
      <c r="I51" s="7"/>
      <c r="J51" s="7"/>
      <c r="K51" s="7"/>
      <c r="L51" s="7"/>
      <c r="M51" s="7"/>
      <c r="N51" s="187"/>
    </row>
    <row r="52" spans="1:22" ht="13.8">
      <c r="B52" s="96" t="s">
        <v>327</v>
      </c>
      <c r="C52" s="7">
        <v>397891.1176470588</v>
      </c>
      <c r="D52" s="7">
        <v>543871</v>
      </c>
      <c r="E52" s="7"/>
      <c r="F52" s="7"/>
      <c r="G52" s="7"/>
      <c r="H52" s="7"/>
      <c r="I52" s="7"/>
      <c r="J52" s="7"/>
      <c r="K52" s="7"/>
      <c r="L52" s="7"/>
      <c r="M52" s="7"/>
      <c r="N52" s="187"/>
    </row>
    <row r="53" spans="1:22" ht="15.75" customHeight="1">
      <c r="B53" s="96" t="s">
        <v>328</v>
      </c>
      <c r="C53" s="7">
        <v>100000</v>
      </c>
      <c r="D53" s="7">
        <v>100158</v>
      </c>
      <c r="E53" s="7"/>
      <c r="F53" s="7"/>
      <c r="G53" s="7"/>
      <c r="H53" s="7"/>
      <c r="I53" s="7"/>
      <c r="J53" s="7"/>
      <c r="K53" s="7"/>
      <c r="L53" s="7"/>
      <c r="M53" s="7"/>
      <c r="N53" s="187"/>
    </row>
    <row r="54" spans="1:22" ht="14.25" customHeight="1">
      <c r="B54" s="96" t="s">
        <v>329</v>
      </c>
      <c r="C54" s="7">
        <v>0</v>
      </c>
      <c r="D54" s="7">
        <v>9400</v>
      </c>
      <c r="E54" s="7"/>
      <c r="F54" s="7"/>
      <c r="G54" s="7"/>
      <c r="H54" s="7"/>
      <c r="I54" s="7"/>
      <c r="J54" s="7"/>
      <c r="K54" s="7"/>
      <c r="L54" s="7"/>
      <c r="M54" s="7"/>
      <c r="N54" s="187"/>
    </row>
    <row r="55" spans="1:22" ht="13.8">
      <c r="B55" s="96" t="s">
        <v>330</v>
      </c>
      <c r="C55" s="7">
        <v>6050</v>
      </c>
      <c r="D55" s="7">
        <v>21384</v>
      </c>
      <c r="E55" s="7"/>
      <c r="F55" s="7"/>
      <c r="G55" s="7"/>
      <c r="H55" s="7"/>
      <c r="I55" s="7"/>
      <c r="J55" s="7"/>
      <c r="K55" s="7"/>
      <c r="L55" s="7"/>
      <c r="M55" s="7"/>
      <c r="N55" s="187"/>
    </row>
    <row r="56" spans="1:22" ht="12.75" customHeight="1">
      <c r="B56" s="96" t="s">
        <v>185</v>
      </c>
      <c r="C56" s="7">
        <v>4050</v>
      </c>
      <c r="D56" s="7">
        <v>5350</v>
      </c>
      <c r="E56" s="7"/>
      <c r="F56" s="7"/>
      <c r="G56" s="7"/>
      <c r="H56" s="7"/>
      <c r="I56" s="7"/>
      <c r="J56" s="7"/>
      <c r="K56" s="7"/>
      <c r="L56" s="7"/>
      <c r="M56" s="7"/>
      <c r="N56" s="187"/>
    </row>
    <row r="57" spans="1:22" ht="13.8">
      <c r="B57" s="96" t="s">
        <v>331</v>
      </c>
      <c r="C57" s="7">
        <v>0</v>
      </c>
      <c r="D57" s="7">
        <v>0</v>
      </c>
      <c r="E57" s="7"/>
      <c r="F57" s="7"/>
      <c r="G57" s="7"/>
      <c r="H57" s="7"/>
      <c r="I57" s="7"/>
      <c r="J57" s="7"/>
      <c r="K57" s="7"/>
      <c r="L57" s="7"/>
      <c r="M57" s="7"/>
      <c r="N57" s="187"/>
    </row>
    <row r="58" spans="1:22" ht="13.8">
      <c r="B58" s="96" t="s">
        <v>332</v>
      </c>
      <c r="C58" s="7">
        <v>500</v>
      </c>
      <c r="D58" s="7">
        <v>5000</v>
      </c>
      <c r="E58" s="7"/>
      <c r="F58" s="7"/>
      <c r="G58" s="7"/>
      <c r="H58" s="7"/>
      <c r="I58" s="7"/>
      <c r="J58" s="7"/>
      <c r="K58" s="7"/>
      <c r="L58" s="7"/>
      <c r="M58" s="7"/>
      <c r="N58" s="187"/>
    </row>
    <row r="59" spans="1:22" ht="13.8">
      <c r="B59" s="96" t="s">
        <v>333</v>
      </c>
      <c r="C59" s="7">
        <v>0</v>
      </c>
      <c r="D59" s="7">
        <v>0</v>
      </c>
      <c r="E59" s="7"/>
      <c r="F59" s="7"/>
      <c r="G59" s="7"/>
      <c r="H59" s="7"/>
      <c r="I59" s="7"/>
      <c r="J59" s="7"/>
      <c r="K59" s="7"/>
      <c r="L59" s="7"/>
      <c r="M59" s="7"/>
      <c r="N59" s="187"/>
    </row>
    <row r="60" spans="1:22" ht="13.8">
      <c r="B60" s="96" t="s">
        <v>334</v>
      </c>
      <c r="C60" s="7">
        <v>500</v>
      </c>
      <c r="D60" s="7">
        <v>6072</v>
      </c>
      <c r="E60" s="7"/>
      <c r="F60" s="7"/>
      <c r="G60" s="7"/>
      <c r="H60" s="7"/>
      <c r="I60" s="7"/>
      <c r="J60" s="7"/>
      <c r="K60" s="7"/>
      <c r="L60" s="7"/>
      <c r="M60" s="7"/>
      <c r="N60" s="187"/>
    </row>
    <row r="61" spans="1:22" ht="13.8">
      <c r="B61" s="96" t="s">
        <v>335</v>
      </c>
      <c r="C61" s="7">
        <v>0</v>
      </c>
      <c r="D61" s="7">
        <v>0</v>
      </c>
      <c r="E61" s="7"/>
      <c r="F61" s="7"/>
      <c r="G61" s="7"/>
      <c r="H61" s="7"/>
      <c r="I61" s="7"/>
      <c r="J61" s="7"/>
      <c r="K61" s="7"/>
      <c r="L61" s="7"/>
      <c r="M61" s="7"/>
      <c r="N61" s="187"/>
    </row>
    <row r="62" spans="1:22" ht="13.8">
      <c r="B62" s="96" t="s">
        <v>336</v>
      </c>
      <c r="C62" s="7">
        <v>0</v>
      </c>
      <c r="D62" s="7">
        <v>0</v>
      </c>
      <c r="E62" s="7"/>
      <c r="F62" s="7"/>
      <c r="G62" s="7"/>
      <c r="H62" s="7"/>
      <c r="I62" s="7"/>
      <c r="J62" s="7"/>
      <c r="K62" s="7"/>
      <c r="L62" s="7"/>
      <c r="M62" s="7"/>
      <c r="N62" s="187"/>
    </row>
    <row r="63" spans="1:22" ht="13.8">
      <c r="A63" s="166"/>
      <c r="B63" s="96" t="s">
        <v>337</v>
      </c>
      <c r="C63" s="7">
        <v>23000</v>
      </c>
      <c r="D63" s="7">
        <v>60000</v>
      </c>
      <c r="E63" s="7"/>
      <c r="F63" s="7"/>
      <c r="G63" s="7"/>
      <c r="H63" s="7"/>
      <c r="I63" s="7"/>
      <c r="J63" s="7"/>
      <c r="K63" s="7"/>
      <c r="L63" s="7"/>
      <c r="M63" s="7"/>
      <c r="N63" s="187"/>
    </row>
    <row r="64" spans="1:22" ht="13.8">
      <c r="A64" s="166"/>
      <c r="B64" s="96" t="s">
        <v>338</v>
      </c>
      <c r="C64" s="7">
        <v>0</v>
      </c>
      <c r="D64" s="7">
        <v>0</v>
      </c>
      <c r="E64" s="7"/>
      <c r="F64" s="7"/>
      <c r="G64" s="7"/>
      <c r="H64" s="7"/>
      <c r="I64" s="7"/>
      <c r="J64" s="7"/>
      <c r="K64" s="7"/>
      <c r="L64" s="7"/>
      <c r="M64" s="7"/>
      <c r="N64" s="187"/>
    </row>
    <row r="65" spans="1:22" ht="13.8">
      <c r="A65" s="166"/>
      <c r="B65" s="96" t="s">
        <v>339</v>
      </c>
      <c r="C65" s="7">
        <v>2000</v>
      </c>
      <c r="D65" s="7">
        <v>29283</v>
      </c>
      <c r="E65" s="7"/>
      <c r="F65" s="7"/>
      <c r="G65" s="7"/>
      <c r="H65" s="7"/>
      <c r="I65" s="7"/>
      <c r="J65" s="7"/>
      <c r="K65" s="7"/>
      <c r="L65" s="7"/>
      <c r="M65" s="7"/>
      <c r="N65" s="187"/>
    </row>
    <row r="66" spans="1:22" ht="13.8">
      <c r="A66" s="166"/>
      <c r="B66" s="96" t="s">
        <v>340</v>
      </c>
      <c r="C66" s="7">
        <v>12000</v>
      </c>
      <c r="D66" s="7">
        <v>53000</v>
      </c>
      <c r="E66" s="7"/>
      <c r="F66" s="7"/>
      <c r="G66" s="7"/>
      <c r="H66" s="7"/>
      <c r="I66" s="7"/>
      <c r="J66" s="7"/>
      <c r="K66" s="7"/>
      <c r="L66" s="7"/>
      <c r="M66" s="7"/>
      <c r="N66" s="187"/>
      <c r="O66" s="59"/>
      <c r="P66" s="11"/>
      <c r="Q66" s="11"/>
      <c r="R66" s="11"/>
      <c r="S66" s="11"/>
      <c r="T66" s="11"/>
      <c r="U66" s="11"/>
      <c r="V66" s="11"/>
    </row>
    <row r="67" spans="1:22" ht="13.8">
      <c r="A67" s="166"/>
      <c r="B67" s="96" t="s">
        <v>341</v>
      </c>
      <c r="C67" s="7">
        <v>1000</v>
      </c>
      <c r="D67" s="7">
        <v>2555</v>
      </c>
      <c r="E67" s="7"/>
      <c r="F67" s="7"/>
      <c r="G67" s="7"/>
      <c r="H67" s="7"/>
      <c r="I67" s="7"/>
      <c r="J67" s="7"/>
      <c r="K67" s="7"/>
      <c r="L67" s="7"/>
      <c r="M67" s="7"/>
      <c r="N67" s="187"/>
      <c r="O67" s="59"/>
      <c r="P67" s="11"/>
      <c r="Q67" s="11"/>
      <c r="R67" s="11"/>
      <c r="S67" s="11"/>
      <c r="T67" s="11"/>
      <c r="U67" s="11"/>
      <c r="V67" s="11"/>
    </row>
    <row r="68" spans="1:22" ht="13.8">
      <c r="A68" s="166"/>
      <c r="B68" s="96" t="s">
        <v>342</v>
      </c>
      <c r="C68" s="7">
        <v>1000</v>
      </c>
      <c r="D68" s="7">
        <v>1817.6263736263736</v>
      </c>
      <c r="E68" s="7"/>
      <c r="F68" s="7"/>
      <c r="G68" s="7"/>
      <c r="H68" s="7"/>
      <c r="I68" s="7"/>
      <c r="J68" s="7"/>
      <c r="K68" s="7"/>
      <c r="L68" s="7"/>
      <c r="M68" s="7"/>
      <c r="N68" s="187"/>
      <c r="O68" s="59"/>
      <c r="P68" s="11"/>
      <c r="Q68" s="11"/>
      <c r="R68" s="11"/>
      <c r="S68" s="11"/>
      <c r="T68" s="11"/>
      <c r="U68" s="11"/>
      <c r="V68" s="11"/>
    </row>
    <row r="69" spans="1:22" ht="13.8">
      <c r="A69" s="166"/>
      <c r="B69" s="96" t="s">
        <v>343</v>
      </c>
      <c r="C69" s="7">
        <v>0</v>
      </c>
      <c r="D69" s="7">
        <v>0</v>
      </c>
      <c r="E69" s="7"/>
      <c r="F69" s="7"/>
      <c r="G69" s="7"/>
      <c r="H69" s="7"/>
      <c r="I69" s="7"/>
      <c r="J69" s="7"/>
      <c r="K69" s="7"/>
      <c r="L69" s="7"/>
      <c r="M69" s="7"/>
      <c r="N69" s="187"/>
      <c r="O69" s="59"/>
      <c r="P69" s="11"/>
      <c r="Q69" s="11"/>
      <c r="R69" s="11"/>
      <c r="S69" s="11"/>
      <c r="T69" s="11"/>
      <c r="U69" s="11"/>
      <c r="V69" s="11"/>
    </row>
    <row r="70" spans="1:22" ht="13.8">
      <c r="A70" s="166"/>
      <c r="B70" s="96" t="s">
        <v>344</v>
      </c>
      <c r="C70" s="164">
        <v>0</v>
      </c>
      <c r="D70" s="164">
        <v>0</v>
      </c>
      <c r="E70" s="203"/>
      <c r="F70" s="203"/>
      <c r="G70" s="203"/>
      <c r="H70" s="203"/>
      <c r="I70" s="203"/>
      <c r="J70" s="203"/>
      <c r="K70" s="203"/>
      <c r="L70" s="203"/>
      <c r="M70" s="203"/>
      <c r="N70" s="187"/>
      <c r="O70" s="59"/>
      <c r="P70" s="11"/>
      <c r="Q70" s="11"/>
      <c r="R70" s="11"/>
      <c r="S70" s="11"/>
      <c r="T70" s="11"/>
      <c r="U70" s="11"/>
      <c r="V70" s="11"/>
    </row>
    <row r="71" spans="1:22" ht="13.8">
      <c r="A71" s="166"/>
      <c r="B71" s="96" t="s">
        <v>345</v>
      </c>
      <c r="C71" s="164">
        <v>0</v>
      </c>
      <c r="D71" s="164">
        <v>0</v>
      </c>
      <c r="E71" s="203"/>
      <c r="F71" s="203"/>
      <c r="G71" s="203"/>
      <c r="H71" s="203"/>
      <c r="I71" s="203"/>
      <c r="J71" s="203"/>
      <c r="K71" s="203"/>
      <c r="L71" s="203"/>
      <c r="M71" s="203"/>
      <c r="N71" s="187"/>
      <c r="O71" s="59"/>
      <c r="P71" s="11"/>
      <c r="Q71" s="11"/>
      <c r="R71" s="11"/>
      <c r="S71" s="11"/>
      <c r="T71" s="11"/>
      <c r="U71" s="11"/>
      <c r="V71" s="11"/>
    </row>
    <row r="72" spans="1:22" ht="13.8">
      <c r="A72" s="166"/>
      <c r="B72" s="96" t="s">
        <v>346</v>
      </c>
      <c r="C72" s="164">
        <v>0</v>
      </c>
      <c r="D72" s="164">
        <v>0</v>
      </c>
      <c r="E72" s="203"/>
      <c r="F72" s="203"/>
      <c r="G72" s="203"/>
      <c r="H72" s="203"/>
      <c r="I72" s="203"/>
      <c r="J72" s="203"/>
      <c r="K72" s="203"/>
      <c r="L72" s="203"/>
      <c r="M72" s="203"/>
      <c r="N72" s="187"/>
      <c r="O72" s="59"/>
      <c r="P72" s="11"/>
      <c r="Q72" s="11"/>
      <c r="R72" s="11"/>
      <c r="S72" s="11"/>
      <c r="T72" s="11"/>
      <c r="U72" s="11"/>
      <c r="V72" s="11"/>
    </row>
    <row r="73" spans="1:22" ht="13.8">
      <c r="A73" s="166"/>
      <c r="B73" s="96" t="s">
        <v>347</v>
      </c>
      <c r="C73" s="164">
        <v>0</v>
      </c>
      <c r="D73" s="164">
        <v>0</v>
      </c>
      <c r="E73" s="203"/>
      <c r="F73" s="203"/>
      <c r="G73" s="203"/>
      <c r="H73" s="203"/>
      <c r="I73" s="203"/>
      <c r="J73" s="203"/>
      <c r="K73" s="203"/>
      <c r="L73" s="203"/>
      <c r="M73" s="203"/>
      <c r="N73" s="187"/>
      <c r="O73" s="59"/>
      <c r="P73" s="11"/>
      <c r="Q73" s="11"/>
      <c r="R73" s="11"/>
      <c r="S73" s="11"/>
      <c r="T73" s="11"/>
      <c r="U73" s="11"/>
      <c r="V73" s="11"/>
    </row>
    <row r="74" spans="1:22" ht="13.8">
      <c r="A74" s="166"/>
      <c r="B74" s="96" t="s">
        <v>348</v>
      </c>
      <c r="C74" s="164">
        <v>0</v>
      </c>
      <c r="D74" s="164">
        <v>0</v>
      </c>
      <c r="E74" s="164"/>
      <c r="F74" s="164"/>
      <c r="G74" s="164"/>
      <c r="H74" s="164"/>
      <c r="I74" s="164"/>
      <c r="J74" s="164"/>
      <c r="K74" s="164"/>
      <c r="L74" s="164"/>
      <c r="M74" s="164"/>
      <c r="N74" s="187"/>
      <c r="O74" s="59"/>
      <c r="P74" s="11"/>
      <c r="Q74" s="11"/>
      <c r="R74" s="11"/>
      <c r="S74" s="11"/>
      <c r="T74" s="11"/>
      <c r="U74" s="11"/>
      <c r="V74" s="11"/>
    </row>
    <row r="75" spans="1:22" ht="13.8">
      <c r="A75" s="166"/>
      <c r="B75" s="96" t="s">
        <v>349</v>
      </c>
      <c r="C75" s="164">
        <v>0</v>
      </c>
      <c r="D75" s="164">
        <v>0</v>
      </c>
      <c r="E75" s="164"/>
      <c r="F75" s="164"/>
      <c r="G75" s="164"/>
      <c r="H75" s="164"/>
      <c r="I75" s="164"/>
      <c r="J75" s="164"/>
      <c r="K75" s="164"/>
      <c r="L75" s="164"/>
      <c r="M75" s="164"/>
      <c r="N75" s="187"/>
      <c r="O75" s="59"/>
      <c r="P75" s="11"/>
      <c r="Q75" s="11"/>
      <c r="R75" s="11"/>
      <c r="S75" s="11"/>
      <c r="T75" s="11"/>
      <c r="U75" s="11"/>
      <c r="V75" s="11"/>
    </row>
    <row r="76" spans="1:22" ht="13.8">
      <c r="A76" s="166"/>
      <c r="B76" s="96" t="s">
        <v>350</v>
      </c>
      <c r="C76" s="164">
        <v>0</v>
      </c>
      <c r="D76" s="164">
        <v>0</v>
      </c>
      <c r="E76" s="203"/>
      <c r="F76" s="203"/>
      <c r="G76" s="203"/>
      <c r="H76" s="203"/>
      <c r="I76" s="203"/>
      <c r="J76" s="203"/>
      <c r="K76" s="203"/>
      <c r="L76" s="203"/>
      <c r="M76" s="203"/>
      <c r="N76" s="187"/>
      <c r="O76" s="59"/>
      <c r="P76" s="11"/>
      <c r="Q76" s="11"/>
      <c r="R76" s="11"/>
      <c r="S76" s="11"/>
      <c r="T76" s="11"/>
      <c r="U76" s="11"/>
      <c r="V76" s="11"/>
    </row>
    <row r="77" spans="1:22" ht="13.8">
      <c r="A77" s="166"/>
      <c r="B77" s="96" t="s">
        <v>351</v>
      </c>
      <c r="C77" s="164">
        <v>0</v>
      </c>
      <c r="D77" s="164">
        <v>0</v>
      </c>
      <c r="E77" s="203"/>
      <c r="F77" s="203"/>
      <c r="G77" s="203"/>
      <c r="H77" s="203"/>
      <c r="I77" s="203"/>
      <c r="J77" s="203"/>
      <c r="K77" s="203"/>
      <c r="L77" s="203"/>
      <c r="M77" s="203"/>
      <c r="N77" s="187"/>
      <c r="O77" s="59"/>
      <c r="P77" s="11"/>
      <c r="Q77" s="11"/>
      <c r="R77" s="11"/>
      <c r="S77" s="11"/>
      <c r="T77" s="11"/>
      <c r="U77" s="11"/>
      <c r="V77" s="11"/>
    </row>
    <row r="78" spans="1:22" ht="13.8">
      <c r="A78" s="166"/>
      <c r="B78" s="96" t="s">
        <v>352</v>
      </c>
      <c r="C78" s="164">
        <v>0</v>
      </c>
      <c r="D78" s="164">
        <v>0</v>
      </c>
      <c r="E78" s="203"/>
      <c r="F78" s="203"/>
      <c r="G78" s="203"/>
      <c r="H78" s="203"/>
      <c r="I78" s="203"/>
      <c r="J78" s="203"/>
      <c r="K78" s="203"/>
      <c r="L78" s="203"/>
      <c r="M78" s="203"/>
      <c r="N78" s="187"/>
      <c r="O78" s="59"/>
      <c r="P78" s="11"/>
      <c r="Q78" s="11"/>
      <c r="R78" s="11"/>
      <c r="S78" s="11"/>
      <c r="T78" s="11"/>
      <c r="U78" s="11"/>
      <c r="V78" s="11"/>
    </row>
    <row r="79" spans="1:22" ht="13.8">
      <c r="A79" s="166"/>
      <c r="B79" s="96" t="s">
        <v>353</v>
      </c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87"/>
      <c r="O79" s="59"/>
      <c r="P79" s="11"/>
      <c r="Q79" s="11"/>
      <c r="R79" s="11"/>
      <c r="S79" s="11"/>
      <c r="T79" s="11"/>
      <c r="U79" s="11"/>
      <c r="V79" s="11"/>
    </row>
    <row r="80" spans="1:22" ht="13.8">
      <c r="A80" s="166"/>
      <c r="B80" s="96" t="s">
        <v>354</v>
      </c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87"/>
      <c r="O80" s="59"/>
      <c r="P80" s="11"/>
      <c r="Q80" s="11"/>
      <c r="R80" s="11"/>
      <c r="S80" s="11"/>
      <c r="T80" s="11"/>
      <c r="U80" s="11"/>
      <c r="V80" s="11"/>
    </row>
    <row r="81" spans="1:26" ht="13.8">
      <c r="A81" s="166"/>
      <c r="B81" s="96" t="s">
        <v>355</v>
      </c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87"/>
      <c r="O81" s="59"/>
      <c r="P81" s="11"/>
      <c r="Q81" s="11"/>
      <c r="R81" s="11"/>
      <c r="S81" s="11"/>
      <c r="T81" s="11"/>
      <c r="U81" s="11"/>
      <c r="V81" s="11"/>
    </row>
    <row r="82" spans="1:26" ht="13.8">
      <c r="A82" s="166"/>
      <c r="B82" s="96" t="s">
        <v>356</v>
      </c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87"/>
      <c r="O82" s="59"/>
      <c r="P82" s="11"/>
      <c r="Q82" s="11"/>
      <c r="R82" s="11"/>
      <c r="S82" s="11"/>
      <c r="T82" s="11"/>
      <c r="U82" s="11"/>
      <c r="V82" s="11"/>
    </row>
    <row r="83" spans="1:26" ht="13.8">
      <c r="A83" s="166"/>
      <c r="B83" s="96" t="s">
        <v>357</v>
      </c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87"/>
      <c r="O83" s="59"/>
      <c r="P83" s="11"/>
      <c r="Q83" s="11"/>
      <c r="R83" s="11"/>
      <c r="S83" s="11"/>
      <c r="T83" s="11"/>
      <c r="U83" s="11"/>
      <c r="V83" s="11"/>
    </row>
    <row r="84" spans="1:26" ht="13.8">
      <c r="A84" s="166"/>
      <c r="B84" s="96" t="s">
        <v>358</v>
      </c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87"/>
      <c r="O84" s="59"/>
      <c r="P84" s="11"/>
      <c r="Q84" s="11"/>
      <c r="R84" s="11"/>
      <c r="S84" s="11"/>
      <c r="T84" s="11"/>
      <c r="U84" s="11"/>
      <c r="V84" s="11"/>
    </row>
    <row r="85" spans="1:26" ht="13.8">
      <c r="A85" s="166"/>
      <c r="B85" s="96" t="s">
        <v>359</v>
      </c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87"/>
      <c r="O85" s="59"/>
      <c r="P85" s="11"/>
      <c r="Q85" s="11"/>
      <c r="R85" s="11"/>
      <c r="S85" s="11"/>
      <c r="T85" s="11"/>
      <c r="U85" s="11"/>
      <c r="V85" s="11"/>
    </row>
    <row r="86" spans="1:26" ht="13.8">
      <c r="A86" s="166"/>
      <c r="B86" s="96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87"/>
      <c r="O86" s="59"/>
      <c r="P86" s="11"/>
      <c r="Q86" s="11"/>
      <c r="R86" s="11"/>
      <c r="S86" s="11"/>
      <c r="T86" s="11"/>
      <c r="U86" s="11"/>
      <c r="V86" s="11"/>
    </row>
    <row r="87" spans="1:26" ht="13.8">
      <c r="A87" s="166"/>
      <c r="B87" s="9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187"/>
    </row>
    <row r="88" spans="1:26" ht="13.8">
      <c r="A88" s="96"/>
      <c r="B88" s="73" t="s">
        <v>18</v>
      </c>
      <c r="C88" s="87">
        <f t="shared" ref="C88:J88" si="0">SUM(C7:C87)</f>
        <v>46060310.33669468</v>
      </c>
      <c r="D88" s="87">
        <f t="shared" si="0"/>
        <v>42208306.517515101</v>
      </c>
      <c r="E88" s="87">
        <f>SUM(E7:E87)</f>
        <v>0</v>
      </c>
      <c r="F88" s="87">
        <f t="shared" si="0"/>
        <v>0</v>
      </c>
      <c r="G88" s="87">
        <f t="shared" si="0"/>
        <v>0</v>
      </c>
      <c r="H88" s="87">
        <f t="shared" si="0"/>
        <v>0</v>
      </c>
      <c r="I88" s="87">
        <f t="shared" si="0"/>
        <v>0</v>
      </c>
      <c r="J88" s="87">
        <f t="shared" si="0"/>
        <v>0</v>
      </c>
      <c r="K88" s="87">
        <f t="shared" ref="K88:M88" si="1">SUM(K7:K87)</f>
        <v>0</v>
      </c>
      <c r="L88" s="87">
        <f t="shared" si="1"/>
        <v>0</v>
      </c>
      <c r="M88" s="87">
        <f t="shared" si="1"/>
        <v>0</v>
      </c>
      <c r="N88" s="187"/>
    </row>
    <row r="89" spans="1:26" ht="13.8">
      <c r="A89" s="96"/>
      <c r="B89" s="84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187"/>
      <c r="O89" s="47"/>
      <c r="P89" s="14"/>
      <c r="Q89" s="14"/>
      <c r="R89" s="14"/>
      <c r="S89" s="14"/>
      <c r="T89" s="14"/>
      <c r="U89" s="14"/>
      <c r="V89" s="14"/>
    </row>
    <row r="90" spans="1:26" ht="13.8">
      <c r="A90" s="96"/>
      <c r="B90" s="47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87"/>
      <c r="O90" s="13"/>
    </row>
    <row r="91" spans="1:26" ht="13.8">
      <c r="A91" s="96"/>
      <c r="B91" s="47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87"/>
      <c r="O91" s="13"/>
    </row>
    <row r="92" spans="1:26" ht="13.8">
      <c r="A92" s="96"/>
      <c r="O92" s="13"/>
    </row>
    <row r="93" spans="1:26" ht="21">
      <c r="A93" s="96"/>
      <c r="B93" s="3" t="str">
        <f>Summary!B31</f>
        <v>Silicon Photonics</v>
      </c>
      <c r="C93" s="4" t="s">
        <v>54</v>
      </c>
      <c r="D93" s="1"/>
      <c r="E93" s="1"/>
      <c r="F93" s="1"/>
      <c r="G93" s="1"/>
      <c r="H93" s="1"/>
      <c r="I93" s="1"/>
      <c r="J93" s="1"/>
      <c r="K93" s="1"/>
      <c r="L93" s="1"/>
      <c r="M93" s="1"/>
      <c r="O93" s="3" t="str">
        <f t="shared" ref="O93:O124" si="2">B93</f>
        <v>Silicon Photonics</v>
      </c>
      <c r="P93" s="1"/>
      <c r="Q93" s="1"/>
      <c r="R93" s="1"/>
      <c r="S93" s="1"/>
      <c r="T93" s="1"/>
      <c r="U93" s="1"/>
      <c r="V93" s="1"/>
    </row>
    <row r="94" spans="1:26" ht="13.8">
      <c r="A94" s="96"/>
      <c r="B94" s="56" t="s">
        <v>55</v>
      </c>
      <c r="C94" s="6">
        <f t="shared" ref="C94:J94" si="3">C6</f>
        <v>2018</v>
      </c>
      <c r="D94" s="6">
        <f t="shared" si="3"/>
        <v>2019</v>
      </c>
      <c r="E94" s="6">
        <f t="shared" si="3"/>
        <v>2020</v>
      </c>
      <c r="F94" s="6">
        <f t="shared" si="3"/>
        <v>2021</v>
      </c>
      <c r="G94" s="6">
        <f t="shared" si="3"/>
        <v>2022</v>
      </c>
      <c r="H94" s="6">
        <f t="shared" si="3"/>
        <v>2023</v>
      </c>
      <c r="I94" s="6">
        <f t="shared" si="3"/>
        <v>2024</v>
      </c>
      <c r="J94" s="6">
        <f t="shared" si="3"/>
        <v>2025</v>
      </c>
      <c r="K94" s="6">
        <f t="shared" ref="K94:M94" si="4">K6</f>
        <v>2026</v>
      </c>
      <c r="L94" s="6">
        <f t="shared" si="4"/>
        <v>2027</v>
      </c>
      <c r="M94" s="6">
        <f t="shared" si="4"/>
        <v>2028</v>
      </c>
      <c r="O94" s="56" t="str">
        <f t="shared" si="2"/>
        <v>Product category</v>
      </c>
      <c r="P94" s="6">
        <f t="shared" ref="P94:Z94" si="5">C94</f>
        <v>2018</v>
      </c>
      <c r="Q94" s="6">
        <f t="shared" si="5"/>
        <v>2019</v>
      </c>
      <c r="R94" s="6">
        <f t="shared" si="5"/>
        <v>2020</v>
      </c>
      <c r="S94" s="6">
        <f t="shared" si="5"/>
        <v>2021</v>
      </c>
      <c r="T94" s="6">
        <f t="shared" si="5"/>
        <v>2022</v>
      </c>
      <c r="U94" s="6">
        <f t="shared" si="5"/>
        <v>2023</v>
      </c>
      <c r="V94" s="6">
        <f t="shared" si="5"/>
        <v>2024</v>
      </c>
      <c r="W94" s="6">
        <f t="shared" si="5"/>
        <v>2025</v>
      </c>
      <c r="X94" s="6">
        <f t="shared" si="5"/>
        <v>2026</v>
      </c>
      <c r="Y94" s="6">
        <f t="shared" si="5"/>
        <v>2027</v>
      </c>
      <c r="Z94" s="6">
        <f t="shared" si="5"/>
        <v>2028</v>
      </c>
    </row>
    <row r="95" spans="1:26" ht="13.8">
      <c r="A95" s="96"/>
      <c r="B95" s="48" t="str">
        <f t="shared" ref="B95:B126" si="6">B7</f>
        <v>1G 500 m SFP</v>
      </c>
      <c r="C95" s="7">
        <f t="shared" ref="C95:C126" si="7">IF(C7=0,0,C7*P95)</f>
        <v>0</v>
      </c>
      <c r="D95" s="7">
        <f t="shared" ref="D95:D126" si="8">IF(D7=0,0,D7*Q95)</f>
        <v>0</v>
      </c>
      <c r="E95" s="7">
        <f t="shared" ref="E95:E126" si="9">IF(E7=0,0,E7*R95)</f>
        <v>0</v>
      </c>
      <c r="F95" s="7">
        <f t="shared" ref="F95:F126" si="10">IF(F7=0,0,F7*S95)</f>
        <v>0</v>
      </c>
      <c r="G95" s="7">
        <f t="shared" ref="G95:G126" si="11">IF(G7=0,0,G7*T95)</f>
        <v>0</v>
      </c>
      <c r="H95" s="7">
        <f t="shared" ref="H95:H126" si="12">IF(H7=0,0,H7*U95)</f>
        <v>0</v>
      </c>
      <c r="I95" s="7">
        <f t="shared" ref="I95:I126" si="13">IF(I7=0,0,I7*V95)</f>
        <v>0</v>
      </c>
      <c r="J95" s="7">
        <f t="shared" ref="J95:J126" si="14">IF(J7=0,0,J7*W95)</f>
        <v>0</v>
      </c>
      <c r="K95" s="7">
        <f t="shared" ref="K95:K126" si="15">IF(K7=0,0,K7*X95)</f>
        <v>0</v>
      </c>
      <c r="L95" s="7">
        <f t="shared" ref="L95:L126" si="16">IF(L7=0,0,L7*Y95)</f>
        <v>0</v>
      </c>
      <c r="M95" s="7">
        <f t="shared" ref="M95:M126" si="17">IF(M7=0,0,M7*Z95)</f>
        <v>0</v>
      </c>
      <c r="N95" s="110" t="s">
        <v>13</v>
      </c>
      <c r="O95" s="48" t="str">
        <f t="shared" si="2"/>
        <v>1G 500 m SFP</v>
      </c>
      <c r="P95" s="19">
        <v>0</v>
      </c>
      <c r="Q95" s="19">
        <v>0</v>
      </c>
      <c r="R95" s="19"/>
      <c r="S95" s="19"/>
      <c r="T95" s="19"/>
      <c r="U95" s="19"/>
      <c r="V95" s="19"/>
      <c r="W95" s="19"/>
      <c r="X95" s="19"/>
      <c r="Y95" s="19"/>
      <c r="Z95" s="19"/>
    </row>
    <row r="96" spans="1:26" ht="13.8">
      <c r="A96" s="96"/>
      <c r="B96" s="48" t="str">
        <f t="shared" si="6"/>
        <v>1G 10 km SFP</v>
      </c>
      <c r="C96" s="7">
        <f t="shared" si="7"/>
        <v>0</v>
      </c>
      <c r="D96" s="7">
        <f t="shared" si="8"/>
        <v>0</v>
      </c>
      <c r="E96" s="7">
        <f t="shared" si="9"/>
        <v>0</v>
      </c>
      <c r="F96" s="7">
        <f t="shared" si="10"/>
        <v>0</v>
      </c>
      <c r="G96" s="7">
        <f t="shared" si="11"/>
        <v>0</v>
      </c>
      <c r="H96" s="7">
        <f t="shared" si="12"/>
        <v>0</v>
      </c>
      <c r="I96" s="7">
        <f t="shared" si="13"/>
        <v>0</v>
      </c>
      <c r="J96" s="7">
        <f t="shared" si="14"/>
        <v>0</v>
      </c>
      <c r="K96" s="7">
        <f t="shared" si="15"/>
        <v>0</v>
      </c>
      <c r="L96" s="7">
        <f t="shared" si="16"/>
        <v>0</v>
      </c>
      <c r="M96" s="7">
        <f t="shared" si="17"/>
        <v>0</v>
      </c>
      <c r="N96" s="110" t="s">
        <v>13</v>
      </c>
      <c r="O96" s="48" t="str">
        <f t="shared" si="2"/>
        <v>1G 10 km SFP</v>
      </c>
      <c r="P96" s="19">
        <v>0</v>
      </c>
      <c r="Q96" s="19">
        <v>0</v>
      </c>
      <c r="R96" s="19"/>
      <c r="S96" s="19"/>
      <c r="T96" s="19"/>
      <c r="U96" s="19"/>
      <c r="V96" s="19"/>
      <c r="W96" s="19"/>
      <c r="X96" s="19"/>
      <c r="Y96" s="19"/>
      <c r="Z96" s="19"/>
    </row>
    <row r="97" spans="1:26" ht="13.8">
      <c r="A97" s="96"/>
      <c r="B97" s="48" t="str">
        <f t="shared" si="6"/>
        <v>1G 40 km SFP</v>
      </c>
      <c r="C97" s="7">
        <f t="shared" si="7"/>
        <v>0</v>
      </c>
      <c r="D97" s="7">
        <f t="shared" si="8"/>
        <v>0</v>
      </c>
      <c r="E97" s="7">
        <f t="shared" si="9"/>
        <v>0</v>
      </c>
      <c r="F97" s="7">
        <f t="shared" si="10"/>
        <v>0</v>
      </c>
      <c r="G97" s="7">
        <f t="shared" si="11"/>
        <v>0</v>
      </c>
      <c r="H97" s="7">
        <f t="shared" si="12"/>
        <v>0</v>
      </c>
      <c r="I97" s="7">
        <f t="shared" si="13"/>
        <v>0</v>
      </c>
      <c r="J97" s="7">
        <f t="shared" si="14"/>
        <v>0</v>
      </c>
      <c r="K97" s="7">
        <f t="shared" si="15"/>
        <v>0</v>
      </c>
      <c r="L97" s="7">
        <f t="shared" si="16"/>
        <v>0</v>
      </c>
      <c r="M97" s="7">
        <f t="shared" si="17"/>
        <v>0</v>
      </c>
      <c r="N97" s="110" t="s">
        <v>13</v>
      </c>
      <c r="O97" s="48" t="str">
        <f t="shared" si="2"/>
        <v>1G 40 km SFP</v>
      </c>
      <c r="P97" s="19">
        <v>0</v>
      </c>
      <c r="Q97" s="19">
        <v>0</v>
      </c>
      <c r="R97" s="19"/>
      <c r="S97" s="19"/>
      <c r="T97" s="19"/>
      <c r="U97" s="19"/>
      <c r="V97" s="19"/>
      <c r="W97" s="19"/>
      <c r="X97" s="19"/>
      <c r="Y97" s="19"/>
      <c r="Z97" s="19"/>
    </row>
    <row r="98" spans="1:26" ht="13.8">
      <c r="A98" s="96"/>
      <c r="B98" s="48" t="str">
        <f t="shared" si="6"/>
        <v>1G 80 km SFP</v>
      </c>
      <c r="C98" s="7">
        <f t="shared" si="7"/>
        <v>0</v>
      </c>
      <c r="D98" s="7">
        <f t="shared" si="8"/>
        <v>0</v>
      </c>
      <c r="E98" s="7">
        <f t="shared" si="9"/>
        <v>0</v>
      </c>
      <c r="F98" s="7">
        <f t="shared" si="10"/>
        <v>0</v>
      </c>
      <c r="G98" s="7">
        <f t="shared" si="11"/>
        <v>0</v>
      </c>
      <c r="H98" s="7">
        <f t="shared" si="12"/>
        <v>0</v>
      </c>
      <c r="I98" s="7">
        <f t="shared" si="13"/>
        <v>0</v>
      </c>
      <c r="J98" s="7">
        <f t="shared" si="14"/>
        <v>0</v>
      </c>
      <c r="K98" s="7">
        <f t="shared" si="15"/>
        <v>0</v>
      </c>
      <c r="L98" s="7">
        <f t="shared" si="16"/>
        <v>0</v>
      </c>
      <c r="M98" s="7">
        <f t="shared" si="17"/>
        <v>0</v>
      </c>
      <c r="N98" s="110" t="s">
        <v>13</v>
      </c>
      <c r="O98" s="48" t="str">
        <f t="shared" si="2"/>
        <v>1G 80 km SFP</v>
      </c>
      <c r="P98" s="19">
        <v>0</v>
      </c>
      <c r="Q98" s="19">
        <v>0</v>
      </c>
      <c r="R98" s="19"/>
      <c r="S98" s="19"/>
      <c r="T98" s="19"/>
      <c r="U98" s="19"/>
      <c r="V98" s="19"/>
      <c r="W98" s="19"/>
      <c r="X98" s="19"/>
      <c r="Y98" s="19"/>
      <c r="Z98" s="19"/>
    </row>
    <row r="99" spans="1:26" ht="13.8">
      <c r="A99" s="96"/>
      <c r="B99" s="48" t="str">
        <f t="shared" si="6"/>
        <v>G &amp; Fast Ethernet Various Legacy/discontinued</v>
      </c>
      <c r="C99" s="7">
        <f t="shared" si="7"/>
        <v>0</v>
      </c>
      <c r="D99" s="7">
        <f t="shared" si="8"/>
        <v>0</v>
      </c>
      <c r="E99" s="7">
        <f t="shared" si="9"/>
        <v>0</v>
      </c>
      <c r="F99" s="7">
        <f t="shared" si="10"/>
        <v>0</v>
      </c>
      <c r="G99" s="7">
        <f t="shared" si="11"/>
        <v>0</v>
      </c>
      <c r="H99" s="7">
        <f t="shared" si="12"/>
        <v>0</v>
      </c>
      <c r="I99" s="7">
        <f t="shared" si="13"/>
        <v>0</v>
      </c>
      <c r="J99" s="7">
        <f t="shared" si="14"/>
        <v>0</v>
      </c>
      <c r="K99" s="7">
        <f t="shared" si="15"/>
        <v>0</v>
      </c>
      <c r="L99" s="7">
        <f t="shared" si="16"/>
        <v>0</v>
      </c>
      <c r="M99" s="7">
        <f t="shared" si="17"/>
        <v>0</v>
      </c>
      <c r="N99" s="110" t="s">
        <v>13</v>
      </c>
      <c r="O99" s="48" t="str">
        <f t="shared" si="2"/>
        <v>G &amp; Fast Ethernet Various Legacy/discontinued</v>
      </c>
      <c r="P99" s="19">
        <v>0</v>
      </c>
      <c r="Q99" s="19">
        <v>0</v>
      </c>
      <c r="R99" s="19"/>
      <c r="S99" s="19"/>
      <c r="T99" s="19"/>
      <c r="U99" s="19"/>
      <c r="V99" s="19"/>
      <c r="W99" s="19"/>
      <c r="X99" s="19"/>
      <c r="Y99" s="19"/>
      <c r="Z99" s="19"/>
    </row>
    <row r="100" spans="1:26" ht="13.8">
      <c r="A100" s="96"/>
      <c r="B100" s="48" t="str">
        <f t="shared" si="6"/>
        <v>10G 300 m XFP</v>
      </c>
      <c r="C100" s="7">
        <f t="shared" si="7"/>
        <v>0</v>
      </c>
      <c r="D100" s="7">
        <f t="shared" si="8"/>
        <v>0</v>
      </c>
      <c r="E100" s="7">
        <f t="shared" si="9"/>
        <v>0</v>
      </c>
      <c r="F100" s="7">
        <f t="shared" si="10"/>
        <v>0</v>
      </c>
      <c r="G100" s="7">
        <f t="shared" si="11"/>
        <v>0</v>
      </c>
      <c r="H100" s="7">
        <f t="shared" si="12"/>
        <v>0</v>
      </c>
      <c r="I100" s="7">
        <f t="shared" si="13"/>
        <v>0</v>
      </c>
      <c r="J100" s="7">
        <f t="shared" si="14"/>
        <v>0</v>
      </c>
      <c r="K100" s="7">
        <f t="shared" si="15"/>
        <v>0</v>
      </c>
      <c r="L100" s="7">
        <f t="shared" si="16"/>
        <v>0</v>
      </c>
      <c r="M100" s="7">
        <f t="shared" si="17"/>
        <v>0</v>
      </c>
      <c r="N100" s="110" t="s">
        <v>13</v>
      </c>
      <c r="O100" s="48" t="str">
        <f t="shared" si="2"/>
        <v>10G 300 m XFP</v>
      </c>
      <c r="P100" s="19">
        <v>0</v>
      </c>
      <c r="Q100" s="19">
        <v>0</v>
      </c>
      <c r="R100" s="19"/>
      <c r="S100" s="19"/>
      <c r="T100" s="19"/>
      <c r="U100" s="19"/>
      <c r="V100" s="19"/>
      <c r="W100" s="19"/>
      <c r="X100" s="19"/>
      <c r="Y100" s="19"/>
      <c r="Z100" s="19"/>
    </row>
    <row r="101" spans="1:26" ht="13.8">
      <c r="B101" s="48" t="str">
        <f t="shared" si="6"/>
        <v>10G 300 m SFP+</v>
      </c>
      <c r="C101" s="7">
        <f t="shared" si="7"/>
        <v>0</v>
      </c>
      <c r="D101" s="7">
        <f t="shared" si="8"/>
        <v>0</v>
      </c>
      <c r="E101" s="7">
        <f t="shared" si="9"/>
        <v>0</v>
      </c>
      <c r="F101" s="7">
        <f t="shared" si="10"/>
        <v>0</v>
      </c>
      <c r="G101" s="7">
        <f t="shared" si="11"/>
        <v>0</v>
      </c>
      <c r="H101" s="7">
        <f t="shared" si="12"/>
        <v>0</v>
      </c>
      <c r="I101" s="7">
        <f t="shared" si="13"/>
        <v>0</v>
      </c>
      <c r="J101" s="7">
        <f t="shared" si="14"/>
        <v>0</v>
      </c>
      <c r="K101" s="7">
        <f t="shared" si="15"/>
        <v>0</v>
      </c>
      <c r="L101" s="7">
        <f t="shared" si="16"/>
        <v>0</v>
      </c>
      <c r="M101" s="7">
        <f t="shared" si="17"/>
        <v>0</v>
      </c>
      <c r="N101" s="110" t="s">
        <v>13</v>
      </c>
      <c r="O101" s="48" t="str">
        <f t="shared" si="2"/>
        <v>10G 300 m SFP+</v>
      </c>
      <c r="P101" s="19">
        <v>0</v>
      </c>
      <c r="Q101" s="19">
        <v>0</v>
      </c>
      <c r="R101" s="19"/>
      <c r="S101" s="19"/>
      <c r="T101" s="19"/>
      <c r="U101" s="19"/>
      <c r="V101" s="19"/>
      <c r="W101" s="19"/>
      <c r="X101" s="19"/>
      <c r="Y101" s="19"/>
      <c r="Z101" s="19"/>
    </row>
    <row r="102" spans="1:26" ht="13.8">
      <c r="B102" s="48" t="str">
        <f t="shared" si="6"/>
        <v>10G LRM 220 m SFP+</v>
      </c>
      <c r="C102" s="7">
        <f t="shared" si="7"/>
        <v>0</v>
      </c>
      <c r="D102" s="7">
        <f t="shared" si="8"/>
        <v>0</v>
      </c>
      <c r="E102" s="7">
        <f t="shared" si="9"/>
        <v>0</v>
      </c>
      <c r="F102" s="7">
        <f t="shared" si="10"/>
        <v>0</v>
      </c>
      <c r="G102" s="7">
        <f t="shared" si="11"/>
        <v>0</v>
      </c>
      <c r="H102" s="7">
        <f t="shared" si="12"/>
        <v>0</v>
      </c>
      <c r="I102" s="7">
        <f t="shared" si="13"/>
        <v>0</v>
      </c>
      <c r="J102" s="7">
        <f t="shared" si="14"/>
        <v>0</v>
      </c>
      <c r="K102" s="7">
        <f t="shared" si="15"/>
        <v>0</v>
      </c>
      <c r="L102" s="7">
        <f t="shared" si="16"/>
        <v>0</v>
      </c>
      <c r="M102" s="7">
        <f t="shared" si="17"/>
        <v>0</v>
      </c>
      <c r="N102" s="110" t="s">
        <v>13</v>
      </c>
      <c r="O102" s="48" t="str">
        <f t="shared" si="2"/>
        <v>10G LRM 220 m SFP+</v>
      </c>
      <c r="P102" s="19">
        <v>0</v>
      </c>
      <c r="Q102" s="19">
        <v>0</v>
      </c>
      <c r="R102" s="19"/>
      <c r="S102" s="19"/>
      <c r="T102" s="19"/>
      <c r="U102" s="19"/>
      <c r="V102" s="19"/>
      <c r="W102" s="19"/>
      <c r="X102" s="19"/>
      <c r="Y102" s="19"/>
      <c r="Z102" s="19"/>
    </row>
    <row r="103" spans="1:26" ht="13.8">
      <c r="B103" s="48" t="str">
        <f t="shared" si="6"/>
        <v>10G 10 km XFP</v>
      </c>
      <c r="C103" s="7">
        <f t="shared" si="7"/>
        <v>0</v>
      </c>
      <c r="D103" s="7">
        <f t="shared" si="8"/>
        <v>0</v>
      </c>
      <c r="E103" s="7">
        <f t="shared" si="9"/>
        <v>0</v>
      </c>
      <c r="F103" s="7">
        <f t="shared" si="10"/>
        <v>0</v>
      </c>
      <c r="G103" s="7">
        <f t="shared" si="11"/>
        <v>0</v>
      </c>
      <c r="H103" s="7">
        <f t="shared" si="12"/>
        <v>0</v>
      </c>
      <c r="I103" s="7">
        <f t="shared" si="13"/>
        <v>0</v>
      </c>
      <c r="J103" s="7">
        <f t="shared" si="14"/>
        <v>0</v>
      </c>
      <c r="K103" s="7">
        <f t="shared" si="15"/>
        <v>0</v>
      </c>
      <c r="L103" s="7">
        <f t="shared" si="16"/>
        <v>0</v>
      </c>
      <c r="M103" s="7">
        <f t="shared" si="17"/>
        <v>0</v>
      </c>
      <c r="N103" s="110" t="s">
        <v>13</v>
      </c>
      <c r="O103" s="48" t="str">
        <f t="shared" si="2"/>
        <v>10G 10 km XFP</v>
      </c>
      <c r="P103" s="19">
        <v>0</v>
      </c>
      <c r="Q103" s="19">
        <v>0</v>
      </c>
      <c r="R103" s="19"/>
      <c r="S103" s="19"/>
      <c r="T103" s="19"/>
      <c r="U103" s="19"/>
      <c r="V103" s="19"/>
      <c r="W103" s="19"/>
      <c r="X103" s="19"/>
      <c r="Y103" s="19"/>
      <c r="Z103" s="19"/>
    </row>
    <row r="104" spans="1:26" ht="13.8">
      <c r="B104" s="48" t="str">
        <f t="shared" si="6"/>
        <v>10G 10 km SFP+</v>
      </c>
      <c r="C104" s="7">
        <f t="shared" si="7"/>
        <v>0</v>
      </c>
      <c r="D104" s="7">
        <f t="shared" si="8"/>
        <v>0</v>
      </c>
      <c r="E104" s="7">
        <f t="shared" si="9"/>
        <v>0</v>
      </c>
      <c r="F104" s="7">
        <f t="shared" si="10"/>
        <v>0</v>
      </c>
      <c r="G104" s="7">
        <f t="shared" si="11"/>
        <v>0</v>
      </c>
      <c r="H104" s="7">
        <f t="shared" si="12"/>
        <v>0</v>
      </c>
      <c r="I104" s="7">
        <f t="shared" si="13"/>
        <v>0</v>
      </c>
      <c r="J104" s="7">
        <f t="shared" si="14"/>
        <v>0</v>
      </c>
      <c r="K104" s="7">
        <f t="shared" si="15"/>
        <v>0</v>
      </c>
      <c r="L104" s="7">
        <f t="shared" si="16"/>
        <v>0</v>
      </c>
      <c r="M104" s="7">
        <f t="shared" si="17"/>
        <v>0</v>
      </c>
      <c r="N104" s="110" t="s">
        <v>13</v>
      </c>
      <c r="O104" s="48" t="str">
        <f t="shared" si="2"/>
        <v>10G 10 km SFP+</v>
      </c>
      <c r="P104" s="19">
        <v>0</v>
      </c>
      <c r="Q104" s="19">
        <v>0</v>
      </c>
      <c r="R104" s="19"/>
      <c r="S104" s="19"/>
      <c r="T104" s="19"/>
      <c r="U104" s="19"/>
      <c r="V104" s="19"/>
      <c r="W104" s="19"/>
      <c r="X104" s="19"/>
      <c r="Y104" s="19"/>
      <c r="Z104" s="19"/>
    </row>
    <row r="105" spans="1:26" ht="13.8">
      <c r="B105" s="48" t="str">
        <f t="shared" si="6"/>
        <v>10G 40 km XFP</v>
      </c>
      <c r="C105" s="7">
        <f t="shared" si="7"/>
        <v>0</v>
      </c>
      <c r="D105" s="7">
        <f t="shared" si="8"/>
        <v>0</v>
      </c>
      <c r="E105" s="7">
        <f t="shared" si="9"/>
        <v>0</v>
      </c>
      <c r="F105" s="7">
        <f t="shared" si="10"/>
        <v>0</v>
      </c>
      <c r="G105" s="7">
        <f t="shared" si="11"/>
        <v>0</v>
      </c>
      <c r="H105" s="7">
        <f t="shared" si="12"/>
        <v>0</v>
      </c>
      <c r="I105" s="7">
        <f t="shared" si="13"/>
        <v>0</v>
      </c>
      <c r="J105" s="7">
        <f t="shared" si="14"/>
        <v>0</v>
      </c>
      <c r="K105" s="7">
        <f t="shared" si="15"/>
        <v>0</v>
      </c>
      <c r="L105" s="7">
        <f t="shared" si="16"/>
        <v>0</v>
      </c>
      <c r="M105" s="7">
        <f t="shared" si="17"/>
        <v>0</v>
      </c>
      <c r="N105" s="110" t="s">
        <v>13</v>
      </c>
      <c r="O105" s="48" t="str">
        <f t="shared" si="2"/>
        <v>10G 40 km XFP</v>
      </c>
      <c r="P105" s="19">
        <v>0</v>
      </c>
      <c r="Q105" s="19">
        <v>0</v>
      </c>
      <c r="R105" s="19"/>
      <c r="S105" s="19"/>
      <c r="T105" s="19"/>
      <c r="U105" s="19"/>
      <c r="V105" s="19"/>
      <c r="W105" s="19"/>
      <c r="X105" s="19"/>
      <c r="Y105" s="19"/>
      <c r="Z105" s="19"/>
    </row>
    <row r="106" spans="1:26" ht="13.8">
      <c r="B106" s="48" t="str">
        <f t="shared" si="6"/>
        <v>10G 40 km SFP+</v>
      </c>
      <c r="C106" s="7">
        <f t="shared" si="7"/>
        <v>0</v>
      </c>
      <c r="D106" s="7">
        <f t="shared" si="8"/>
        <v>0</v>
      </c>
      <c r="E106" s="7">
        <f t="shared" si="9"/>
        <v>0</v>
      </c>
      <c r="F106" s="7">
        <f t="shared" si="10"/>
        <v>0</v>
      </c>
      <c r="G106" s="7">
        <f t="shared" si="11"/>
        <v>0</v>
      </c>
      <c r="H106" s="7">
        <f t="shared" si="12"/>
        <v>0</v>
      </c>
      <c r="I106" s="7">
        <f t="shared" si="13"/>
        <v>0</v>
      </c>
      <c r="J106" s="7">
        <f t="shared" si="14"/>
        <v>0</v>
      </c>
      <c r="K106" s="7">
        <f t="shared" si="15"/>
        <v>0</v>
      </c>
      <c r="L106" s="7">
        <f t="shared" si="16"/>
        <v>0</v>
      </c>
      <c r="M106" s="7">
        <f t="shared" si="17"/>
        <v>0</v>
      </c>
      <c r="N106" s="110" t="s">
        <v>13</v>
      </c>
      <c r="O106" s="48" t="str">
        <f t="shared" si="2"/>
        <v>10G 40 km SFP+</v>
      </c>
      <c r="P106" s="19">
        <v>0</v>
      </c>
      <c r="Q106" s="19">
        <v>0</v>
      </c>
      <c r="R106" s="19"/>
      <c r="S106" s="19"/>
      <c r="T106" s="19"/>
      <c r="U106" s="19"/>
      <c r="V106" s="19"/>
      <c r="W106" s="19"/>
      <c r="X106" s="19"/>
      <c r="Y106" s="19"/>
      <c r="Z106" s="19"/>
    </row>
    <row r="107" spans="1:26" ht="13.8">
      <c r="B107" s="48" t="str">
        <f t="shared" si="6"/>
        <v>10G 80 km XFP</v>
      </c>
      <c r="C107" s="7">
        <f t="shared" si="7"/>
        <v>0</v>
      </c>
      <c r="D107" s="7">
        <f t="shared" si="8"/>
        <v>0</v>
      </c>
      <c r="E107" s="7">
        <f t="shared" si="9"/>
        <v>0</v>
      </c>
      <c r="F107" s="7">
        <f t="shared" si="10"/>
        <v>0</v>
      </c>
      <c r="G107" s="7">
        <f t="shared" si="11"/>
        <v>0</v>
      </c>
      <c r="H107" s="7">
        <f t="shared" si="12"/>
        <v>0</v>
      </c>
      <c r="I107" s="7">
        <f t="shared" si="13"/>
        <v>0</v>
      </c>
      <c r="J107" s="7">
        <f t="shared" si="14"/>
        <v>0</v>
      </c>
      <c r="K107" s="7">
        <f t="shared" si="15"/>
        <v>0</v>
      </c>
      <c r="L107" s="7">
        <f t="shared" si="16"/>
        <v>0</v>
      </c>
      <c r="M107" s="7">
        <f t="shared" si="17"/>
        <v>0</v>
      </c>
      <c r="N107" s="110" t="s">
        <v>13</v>
      </c>
      <c r="O107" s="48" t="str">
        <f t="shared" si="2"/>
        <v>10G 80 km XFP</v>
      </c>
      <c r="P107" s="19">
        <v>0</v>
      </c>
      <c r="Q107" s="19">
        <v>0</v>
      </c>
      <c r="R107" s="19"/>
      <c r="S107" s="19"/>
      <c r="T107" s="19"/>
      <c r="U107" s="19"/>
      <c r="V107" s="19"/>
      <c r="W107" s="19"/>
      <c r="X107" s="19"/>
      <c r="Y107" s="19"/>
      <c r="Z107" s="19"/>
    </row>
    <row r="108" spans="1:26" ht="13.8">
      <c r="B108" s="48" t="str">
        <f t="shared" si="6"/>
        <v>10G 80 km SFP+</v>
      </c>
      <c r="C108" s="7">
        <f t="shared" si="7"/>
        <v>0</v>
      </c>
      <c r="D108" s="7">
        <f t="shared" si="8"/>
        <v>0</v>
      </c>
      <c r="E108" s="7">
        <f t="shared" si="9"/>
        <v>0</v>
      </c>
      <c r="F108" s="7">
        <f t="shared" si="10"/>
        <v>0</v>
      </c>
      <c r="G108" s="7">
        <f t="shared" si="11"/>
        <v>0</v>
      </c>
      <c r="H108" s="7">
        <f t="shared" si="12"/>
        <v>0</v>
      </c>
      <c r="I108" s="7">
        <f t="shared" si="13"/>
        <v>0</v>
      </c>
      <c r="J108" s="7">
        <f t="shared" si="14"/>
        <v>0</v>
      </c>
      <c r="K108" s="7">
        <f t="shared" si="15"/>
        <v>0</v>
      </c>
      <c r="L108" s="7">
        <f t="shared" si="16"/>
        <v>0</v>
      </c>
      <c r="M108" s="7">
        <f t="shared" si="17"/>
        <v>0</v>
      </c>
      <c r="N108" s="110" t="s">
        <v>13</v>
      </c>
      <c r="O108" s="48" t="str">
        <f t="shared" si="2"/>
        <v>10G 80 km SFP+</v>
      </c>
      <c r="P108" s="19">
        <v>0</v>
      </c>
      <c r="Q108" s="19">
        <v>0</v>
      </c>
      <c r="R108" s="19"/>
      <c r="S108" s="19"/>
      <c r="T108" s="19"/>
      <c r="U108" s="19"/>
      <c r="V108" s="19"/>
      <c r="W108" s="19"/>
      <c r="X108" s="19"/>
      <c r="Y108" s="19"/>
      <c r="Z108" s="19"/>
    </row>
    <row r="109" spans="1:26" ht="13.8">
      <c r="B109" s="48" t="str">
        <f t="shared" si="6"/>
        <v>10G Various Legacy/discontinued</v>
      </c>
      <c r="C109" s="7">
        <f t="shared" si="7"/>
        <v>0</v>
      </c>
      <c r="D109" s="7">
        <f t="shared" si="8"/>
        <v>0</v>
      </c>
      <c r="E109" s="7">
        <f t="shared" si="9"/>
        <v>0</v>
      </c>
      <c r="F109" s="7">
        <f t="shared" si="10"/>
        <v>0</v>
      </c>
      <c r="G109" s="7">
        <f t="shared" si="11"/>
        <v>0</v>
      </c>
      <c r="H109" s="7">
        <f t="shared" si="12"/>
        <v>0</v>
      </c>
      <c r="I109" s="7">
        <f t="shared" si="13"/>
        <v>0</v>
      </c>
      <c r="J109" s="7">
        <f t="shared" si="14"/>
        <v>0</v>
      </c>
      <c r="K109" s="7">
        <f t="shared" si="15"/>
        <v>0</v>
      </c>
      <c r="L109" s="7">
        <f t="shared" si="16"/>
        <v>0</v>
      </c>
      <c r="M109" s="7">
        <f t="shared" si="17"/>
        <v>0</v>
      </c>
      <c r="N109" s="110" t="s">
        <v>13</v>
      </c>
      <c r="O109" s="48" t="str">
        <f t="shared" si="2"/>
        <v>10G Various Legacy/discontinued</v>
      </c>
      <c r="P109" s="19">
        <v>0</v>
      </c>
      <c r="Q109" s="19">
        <v>0</v>
      </c>
      <c r="R109" s="19"/>
      <c r="S109" s="19"/>
      <c r="T109" s="19"/>
      <c r="U109" s="19"/>
      <c r="V109" s="19"/>
      <c r="W109" s="19"/>
      <c r="X109" s="19"/>
      <c r="Y109" s="19"/>
      <c r="Z109" s="19"/>
    </row>
    <row r="110" spans="1:26" ht="13.8">
      <c r="B110" s="48" t="str">
        <f t="shared" si="6"/>
        <v>25G SR, eSR 100 - 300 m SFP28</v>
      </c>
      <c r="C110" s="7">
        <f t="shared" si="7"/>
        <v>0</v>
      </c>
      <c r="D110" s="7">
        <f t="shared" si="8"/>
        <v>0</v>
      </c>
      <c r="E110" s="7">
        <f t="shared" si="9"/>
        <v>0</v>
      </c>
      <c r="F110" s="7">
        <f t="shared" si="10"/>
        <v>0</v>
      </c>
      <c r="G110" s="7">
        <f t="shared" si="11"/>
        <v>0</v>
      </c>
      <c r="H110" s="7">
        <f t="shared" si="12"/>
        <v>0</v>
      </c>
      <c r="I110" s="7">
        <f t="shared" si="13"/>
        <v>0</v>
      </c>
      <c r="J110" s="7">
        <f t="shared" si="14"/>
        <v>0</v>
      </c>
      <c r="K110" s="7">
        <f t="shared" si="15"/>
        <v>0</v>
      </c>
      <c r="L110" s="7">
        <f t="shared" si="16"/>
        <v>0</v>
      </c>
      <c r="M110" s="7">
        <f t="shared" si="17"/>
        <v>0</v>
      </c>
      <c r="N110" s="110" t="s">
        <v>13</v>
      </c>
      <c r="O110" s="48" t="str">
        <f t="shared" si="2"/>
        <v>25G SR, eSR 100 - 300 m SFP28</v>
      </c>
      <c r="P110" s="19">
        <v>0</v>
      </c>
      <c r="Q110" s="19">
        <v>0</v>
      </c>
      <c r="R110" s="19"/>
      <c r="S110" s="19"/>
      <c r="T110" s="19"/>
      <c r="U110" s="19"/>
      <c r="V110" s="19"/>
      <c r="W110" s="19"/>
      <c r="X110" s="19"/>
      <c r="Y110" s="19"/>
      <c r="Z110" s="19"/>
    </row>
    <row r="111" spans="1:26" ht="13.8">
      <c r="B111" s="48" t="str">
        <f t="shared" si="6"/>
        <v>25G LR 10 km SFP28</v>
      </c>
      <c r="C111" s="7">
        <f t="shared" si="7"/>
        <v>0</v>
      </c>
      <c r="D111" s="7">
        <f t="shared" si="8"/>
        <v>0</v>
      </c>
      <c r="E111" s="7">
        <f t="shared" si="9"/>
        <v>0</v>
      </c>
      <c r="F111" s="7">
        <f t="shared" si="10"/>
        <v>0</v>
      </c>
      <c r="G111" s="7">
        <f t="shared" si="11"/>
        <v>0</v>
      </c>
      <c r="H111" s="7">
        <f t="shared" si="12"/>
        <v>0</v>
      </c>
      <c r="I111" s="7">
        <f t="shared" si="13"/>
        <v>0</v>
      </c>
      <c r="J111" s="7">
        <f t="shared" si="14"/>
        <v>0</v>
      </c>
      <c r="K111" s="7">
        <f t="shared" si="15"/>
        <v>0</v>
      </c>
      <c r="L111" s="7">
        <f t="shared" si="16"/>
        <v>0</v>
      </c>
      <c r="M111" s="7">
        <f t="shared" si="17"/>
        <v>0</v>
      </c>
      <c r="N111" s="110" t="s">
        <v>13</v>
      </c>
      <c r="O111" s="48" t="str">
        <f t="shared" si="2"/>
        <v>25G LR 10 km SFP28</v>
      </c>
      <c r="P111" s="19">
        <v>0</v>
      </c>
      <c r="Q111" s="19">
        <v>0</v>
      </c>
      <c r="R111" s="19"/>
      <c r="S111" s="19"/>
      <c r="T111" s="19"/>
      <c r="U111" s="19"/>
      <c r="V111" s="19"/>
      <c r="W111" s="19"/>
      <c r="X111" s="19"/>
      <c r="Y111" s="19"/>
      <c r="Z111" s="19"/>
    </row>
    <row r="112" spans="1:26" ht="13.8">
      <c r="B112" s="48" t="str">
        <f t="shared" si="6"/>
        <v>25G ER 40 km SFP28</v>
      </c>
      <c r="C112" s="7">
        <f t="shared" si="7"/>
        <v>0</v>
      </c>
      <c r="D112" s="7">
        <f t="shared" si="8"/>
        <v>0</v>
      </c>
      <c r="E112" s="7">
        <f t="shared" si="9"/>
        <v>0</v>
      </c>
      <c r="F112" s="7">
        <f t="shared" si="10"/>
        <v>0</v>
      </c>
      <c r="G112" s="7">
        <f t="shared" si="11"/>
        <v>0</v>
      </c>
      <c r="H112" s="7">
        <f t="shared" si="12"/>
        <v>0</v>
      </c>
      <c r="I112" s="7">
        <f t="shared" si="13"/>
        <v>0</v>
      </c>
      <c r="J112" s="7">
        <f t="shared" si="14"/>
        <v>0</v>
      </c>
      <c r="K112" s="7">
        <f t="shared" si="15"/>
        <v>0</v>
      </c>
      <c r="L112" s="7">
        <f t="shared" si="16"/>
        <v>0</v>
      </c>
      <c r="M112" s="7">
        <f t="shared" si="17"/>
        <v>0</v>
      </c>
      <c r="N112" s="110" t="s">
        <v>13</v>
      </c>
      <c r="O112" s="48" t="str">
        <f t="shared" si="2"/>
        <v>25G ER 40 km SFP28</v>
      </c>
      <c r="P112" s="19">
        <v>0</v>
      </c>
      <c r="Q112" s="19">
        <v>0</v>
      </c>
      <c r="R112" s="19"/>
      <c r="S112" s="19"/>
      <c r="T112" s="19"/>
      <c r="U112" s="19"/>
      <c r="V112" s="19"/>
      <c r="W112" s="19"/>
      <c r="X112" s="19"/>
      <c r="Y112" s="19"/>
      <c r="Z112" s="19"/>
    </row>
    <row r="113" spans="2:30" ht="13.8">
      <c r="B113" s="48" t="str">
        <f t="shared" si="6"/>
        <v>40G SR4 100 m QSFP+</v>
      </c>
      <c r="C113" s="7">
        <f t="shared" si="7"/>
        <v>0</v>
      </c>
      <c r="D113" s="7">
        <f t="shared" si="8"/>
        <v>0</v>
      </c>
      <c r="E113" s="7">
        <f t="shared" si="9"/>
        <v>0</v>
      </c>
      <c r="F113" s="7">
        <f t="shared" si="10"/>
        <v>0</v>
      </c>
      <c r="G113" s="7">
        <f t="shared" si="11"/>
        <v>0</v>
      </c>
      <c r="H113" s="7">
        <f t="shared" si="12"/>
        <v>0</v>
      </c>
      <c r="I113" s="7">
        <f t="shared" si="13"/>
        <v>0</v>
      </c>
      <c r="J113" s="7">
        <f t="shared" si="14"/>
        <v>0</v>
      </c>
      <c r="K113" s="7">
        <f t="shared" si="15"/>
        <v>0</v>
      </c>
      <c r="L113" s="7">
        <f t="shared" si="16"/>
        <v>0</v>
      </c>
      <c r="M113" s="7">
        <f t="shared" si="17"/>
        <v>0</v>
      </c>
      <c r="N113" s="110" t="s">
        <v>13</v>
      </c>
      <c r="O113" s="48" t="str">
        <f t="shared" si="2"/>
        <v>40G SR4 100 m QSFP+</v>
      </c>
      <c r="P113" s="19">
        <v>0</v>
      </c>
      <c r="Q113" s="19">
        <v>0</v>
      </c>
      <c r="R113" s="19"/>
      <c r="S113" s="19"/>
      <c r="T113" s="19"/>
      <c r="U113" s="19"/>
      <c r="V113" s="19"/>
      <c r="W113" s="19"/>
      <c r="X113" s="19"/>
      <c r="Y113" s="19"/>
      <c r="Z113" s="19"/>
    </row>
    <row r="114" spans="2:30" ht="13.8">
      <c r="B114" s="48" t="str">
        <f t="shared" si="6"/>
        <v>40G MM duplex 100 m QSFP+</v>
      </c>
      <c r="C114" s="7">
        <f t="shared" si="7"/>
        <v>0</v>
      </c>
      <c r="D114" s="7">
        <f t="shared" si="8"/>
        <v>0</v>
      </c>
      <c r="E114" s="7">
        <f t="shared" si="9"/>
        <v>0</v>
      </c>
      <c r="F114" s="7">
        <f t="shared" si="10"/>
        <v>0</v>
      </c>
      <c r="G114" s="7">
        <f t="shared" si="11"/>
        <v>0</v>
      </c>
      <c r="H114" s="7">
        <f t="shared" si="12"/>
        <v>0</v>
      </c>
      <c r="I114" s="7">
        <f t="shared" si="13"/>
        <v>0</v>
      </c>
      <c r="J114" s="7">
        <f t="shared" si="14"/>
        <v>0</v>
      </c>
      <c r="K114" s="7">
        <f t="shared" si="15"/>
        <v>0</v>
      </c>
      <c r="L114" s="7">
        <f t="shared" si="16"/>
        <v>0</v>
      </c>
      <c r="M114" s="7">
        <f t="shared" si="17"/>
        <v>0</v>
      </c>
      <c r="N114" s="110" t="s">
        <v>13</v>
      </c>
      <c r="O114" s="48" t="str">
        <f t="shared" si="2"/>
        <v>40G MM duplex 100 m QSFP+</v>
      </c>
      <c r="P114" s="19">
        <v>0</v>
      </c>
      <c r="Q114" s="19">
        <v>0</v>
      </c>
      <c r="R114" s="19"/>
      <c r="S114" s="19"/>
      <c r="T114" s="19"/>
      <c r="U114" s="19"/>
      <c r="V114" s="19"/>
      <c r="W114" s="19"/>
      <c r="X114" s="19"/>
      <c r="Y114" s="19"/>
      <c r="Z114" s="19"/>
    </row>
    <row r="115" spans="2:30" ht="13.8">
      <c r="B115" s="48" t="str">
        <f t="shared" si="6"/>
        <v>40G eSR4 300 m QSFP+</v>
      </c>
      <c r="C115" s="7">
        <f t="shared" si="7"/>
        <v>0</v>
      </c>
      <c r="D115" s="7">
        <f t="shared" si="8"/>
        <v>0</v>
      </c>
      <c r="E115" s="7">
        <f t="shared" si="9"/>
        <v>0</v>
      </c>
      <c r="F115" s="7">
        <f t="shared" si="10"/>
        <v>0</v>
      </c>
      <c r="G115" s="7">
        <f t="shared" si="11"/>
        <v>0</v>
      </c>
      <c r="H115" s="7">
        <f t="shared" si="12"/>
        <v>0</v>
      </c>
      <c r="I115" s="7">
        <f t="shared" si="13"/>
        <v>0</v>
      </c>
      <c r="J115" s="7">
        <f t="shared" si="14"/>
        <v>0</v>
      </c>
      <c r="K115" s="7">
        <f t="shared" si="15"/>
        <v>0</v>
      </c>
      <c r="L115" s="7">
        <f t="shared" si="16"/>
        <v>0</v>
      </c>
      <c r="M115" s="7">
        <f t="shared" si="17"/>
        <v>0</v>
      </c>
      <c r="N115" s="110" t="s">
        <v>13</v>
      </c>
      <c r="O115" s="48" t="str">
        <f t="shared" si="2"/>
        <v>40G eSR4 300 m QSFP+</v>
      </c>
      <c r="P115" s="19">
        <v>0</v>
      </c>
      <c r="Q115" s="19">
        <v>0</v>
      </c>
      <c r="R115" s="19"/>
      <c r="S115" s="19"/>
      <c r="T115" s="19"/>
      <c r="U115" s="19"/>
      <c r="V115" s="19"/>
      <c r="W115" s="19"/>
      <c r="X115" s="19"/>
      <c r="Y115" s="19"/>
      <c r="Z115" s="19"/>
    </row>
    <row r="116" spans="2:30" ht="13.8">
      <c r="B116" s="48" t="str">
        <f t="shared" si="6"/>
        <v>40G PSM4  500 m QSFP+</v>
      </c>
      <c r="C116" s="7">
        <f t="shared" si="7"/>
        <v>0</v>
      </c>
      <c r="D116" s="7">
        <f t="shared" si="8"/>
        <v>0</v>
      </c>
      <c r="E116" s="7">
        <f t="shared" si="9"/>
        <v>0</v>
      </c>
      <c r="F116" s="7">
        <f t="shared" si="10"/>
        <v>0</v>
      </c>
      <c r="G116" s="7">
        <f t="shared" si="11"/>
        <v>0</v>
      </c>
      <c r="H116" s="7">
        <f t="shared" si="12"/>
        <v>0</v>
      </c>
      <c r="I116" s="7">
        <f t="shared" si="13"/>
        <v>0</v>
      </c>
      <c r="J116" s="7">
        <f t="shared" si="14"/>
        <v>0</v>
      </c>
      <c r="K116" s="7">
        <f t="shared" si="15"/>
        <v>0</v>
      </c>
      <c r="L116" s="7">
        <f t="shared" si="16"/>
        <v>0</v>
      </c>
      <c r="M116" s="7">
        <f t="shared" si="17"/>
        <v>0</v>
      </c>
      <c r="N116" s="110" t="s">
        <v>13</v>
      </c>
      <c r="O116" s="48" t="str">
        <f t="shared" si="2"/>
        <v>40G PSM4  500 m QSFP+</v>
      </c>
      <c r="P116" s="19">
        <v>0</v>
      </c>
      <c r="Q116" s="19">
        <v>0</v>
      </c>
      <c r="R116" s="19"/>
      <c r="S116" s="19"/>
      <c r="T116" s="19"/>
      <c r="U116" s="19"/>
      <c r="V116" s="19"/>
      <c r="W116" s="19"/>
      <c r="X116" s="19"/>
      <c r="Y116" s="19"/>
      <c r="Z116" s="19"/>
    </row>
    <row r="117" spans="2:30" ht="13.8">
      <c r="B117" s="48" t="str">
        <f t="shared" si="6"/>
        <v>40G (FR) 2 km CFP</v>
      </c>
      <c r="C117" s="7">
        <f t="shared" si="7"/>
        <v>0</v>
      </c>
      <c r="D117" s="7">
        <f t="shared" si="8"/>
        <v>0</v>
      </c>
      <c r="E117" s="7">
        <f t="shared" si="9"/>
        <v>0</v>
      </c>
      <c r="F117" s="7">
        <f t="shared" si="10"/>
        <v>0</v>
      </c>
      <c r="G117" s="7">
        <f t="shared" si="11"/>
        <v>0</v>
      </c>
      <c r="H117" s="7">
        <f t="shared" si="12"/>
        <v>0</v>
      </c>
      <c r="I117" s="7">
        <f t="shared" si="13"/>
        <v>0</v>
      </c>
      <c r="J117" s="7">
        <f t="shared" si="14"/>
        <v>0</v>
      </c>
      <c r="K117" s="7">
        <f t="shared" si="15"/>
        <v>0</v>
      </c>
      <c r="L117" s="7">
        <f t="shared" si="16"/>
        <v>0</v>
      </c>
      <c r="M117" s="7">
        <f t="shared" si="17"/>
        <v>0</v>
      </c>
      <c r="N117" s="110" t="s">
        <v>13</v>
      </c>
      <c r="O117" s="48" t="str">
        <f t="shared" si="2"/>
        <v>40G (FR) 2 km CFP</v>
      </c>
      <c r="P117" s="19">
        <v>0</v>
      </c>
      <c r="Q117" s="19">
        <v>0</v>
      </c>
      <c r="R117" s="19"/>
      <c r="S117" s="19"/>
      <c r="T117" s="19"/>
      <c r="U117" s="19"/>
      <c r="V117" s="19"/>
      <c r="W117" s="19"/>
      <c r="X117" s="19"/>
      <c r="Y117" s="19"/>
      <c r="Z117" s="19"/>
    </row>
    <row r="118" spans="2:30" ht="13.8">
      <c r="B118" s="48" t="str">
        <f t="shared" si="6"/>
        <v>40G (LR4 subspec) 2 km QSFP+</v>
      </c>
      <c r="C118" s="7">
        <f t="shared" si="7"/>
        <v>0</v>
      </c>
      <c r="D118" s="7">
        <f t="shared" si="8"/>
        <v>0</v>
      </c>
      <c r="E118" s="7">
        <f t="shared" si="9"/>
        <v>0</v>
      </c>
      <c r="F118" s="7">
        <f t="shared" si="10"/>
        <v>0</v>
      </c>
      <c r="G118" s="7">
        <f t="shared" si="11"/>
        <v>0</v>
      </c>
      <c r="H118" s="7">
        <f t="shared" si="12"/>
        <v>0</v>
      </c>
      <c r="I118" s="7">
        <f t="shared" si="13"/>
        <v>0</v>
      </c>
      <c r="J118" s="7">
        <f t="shared" si="14"/>
        <v>0</v>
      </c>
      <c r="K118" s="7">
        <f t="shared" si="15"/>
        <v>0</v>
      </c>
      <c r="L118" s="7">
        <f t="shared" si="16"/>
        <v>0</v>
      </c>
      <c r="M118" s="7">
        <f t="shared" si="17"/>
        <v>0</v>
      </c>
      <c r="N118" s="110" t="s">
        <v>13</v>
      </c>
      <c r="O118" s="48" t="str">
        <f t="shared" si="2"/>
        <v>40G (LR4 subspec) 2 km QSFP+</v>
      </c>
      <c r="P118" s="19">
        <v>0</v>
      </c>
      <c r="Q118" s="19">
        <v>0</v>
      </c>
      <c r="R118" s="19"/>
      <c r="S118" s="19"/>
      <c r="T118" s="19"/>
      <c r="U118" s="19"/>
      <c r="V118" s="19"/>
      <c r="W118" s="19"/>
      <c r="X118" s="19"/>
      <c r="Y118" s="19"/>
      <c r="Z118" s="19"/>
    </row>
    <row r="119" spans="2:30" ht="13.8">
      <c r="B119" s="48" t="str">
        <f t="shared" si="6"/>
        <v>40G 10 km CFP</v>
      </c>
      <c r="C119" s="7">
        <f t="shared" si="7"/>
        <v>0</v>
      </c>
      <c r="D119" s="7">
        <f t="shared" si="8"/>
        <v>0</v>
      </c>
      <c r="E119" s="7">
        <f t="shared" si="9"/>
        <v>0</v>
      </c>
      <c r="F119" s="7">
        <f t="shared" si="10"/>
        <v>0</v>
      </c>
      <c r="G119" s="7">
        <f t="shared" si="11"/>
        <v>0</v>
      </c>
      <c r="H119" s="7">
        <f t="shared" si="12"/>
        <v>0</v>
      </c>
      <c r="I119" s="7">
        <f t="shared" si="13"/>
        <v>0</v>
      </c>
      <c r="J119" s="7">
        <f t="shared" si="14"/>
        <v>0</v>
      </c>
      <c r="K119" s="7">
        <f t="shared" si="15"/>
        <v>0</v>
      </c>
      <c r="L119" s="7">
        <f t="shared" si="16"/>
        <v>0</v>
      </c>
      <c r="M119" s="7">
        <f t="shared" si="17"/>
        <v>0</v>
      </c>
      <c r="N119" s="110" t="s">
        <v>13</v>
      </c>
      <c r="O119" s="48" t="str">
        <f t="shared" si="2"/>
        <v>40G 10 km CFP</v>
      </c>
      <c r="P119" s="19">
        <v>0</v>
      </c>
      <c r="Q119" s="19">
        <v>0</v>
      </c>
      <c r="R119" s="19"/>
      <c r="S119" s="19"/>
      <c r="T119" s="19"/>
      <c r="U119" s="19"/>
      <c r="V119" s="19"/>
      <c r="W119" s="19"/>
      <c r="X119" s="19"/>
      <c r="Y119" s="19"/>
      <c r="Z119" s="19"/>
    </row>
    <row r="120" spans="2:30" ht="13.8">
      <c r="B120" s="48" t="str">
        <f t="shared" si="6"/>
        <v>40G 10 km QSFP+</v>
      </c>
      <c r="C120" s="7">
        <f t="shared" si="7"/>
        <v>0</v>
      </c>
      <c r="D120" s="7">
        <f t="shared" si="8"/>
        <v>0</v>
      </c>
      <c r="E120" s="7">
        <f t="shared" si="9"/>
        <v>0</v>
      </c>
      <c r="F120" s="7">
        <f t="shared" si="10"/>
        <v>0</v>
      </c>
      <c r="G120" s="7">
        <f t="shared" si="11"/>
        <v>0</v>
      </c>
      <c r="H120" s="7">
        <f t="shared" si="12"/>
        <v>0</v>
      </c>
      <c r="I120" s="7">
        <f t="shared" si="13"/>
        <v>0</v>
      </c>
      <c r="J120" s="7">
        <f t="shared" si="14"/>
        <v>0</v>
      </c>
      <c r="K120" s="7">
        <f t="shared" si="15"/>
        <v>0</v>
      </c>
      <c r="L120" s="7">
        <f t="shared" si="16"/>
        <v>0</v>
      </c>
      <c r="M120" s="7">
        <f t="shared" si="17"/>
        <v>0</v>
      </c>
      <c r="N120" s="110" t="s">
        <v>13</v>
      </c>
      <c r="O120" s="48" t="str">
        <f t="shared" si="2"/>
        <v>40G 10 km QSFP+</v>
      </c>
      <c r="P120" s="19">
        <v>0</v>
      </c>
      <c r="Q120" s="19">
        <v>0</v>
      </c>
      <c r="R120" s="19"/>
      <c r="S120" s="19"/>
      <c r="T120" s="19"/>
      <c r="U120" s="19"/>
      <c r="V120" s="19"/>
      <c r="W120" s="19"/>
      <c r="X120" s="19"/>
      <c r="Y120" s="19"/>
      <c r="Z120" s="19"/>
      <c r="AB120" s="22"/>
      <c r="AC120" s="22"/>
      <c r="AD120" s="22"/>
    </row>
    <row r="121" spans="2:30" ht="13.8">
      <c r="B121" s="48" t="str">
        <f t="shared" si="6"/>
        <v>40G 40 km QSFP+</v>
      </c>
      <c r="C121" s="7">
        <f t="shared" si="7"/>
        <v>0</v>
      </c>
      <c r="D121" s="7">
        <f t="shared" si="8"/>
        <v>0</v>
      </c>
      <c r="E121" s="7">
        <f t="shared" si="9"/>
        <v>0</v>
      </c>
      <c r="F121" s="7">
        <f t="shared" si="10"/>
        <v>0</v>
      </c>
      <c r="G121" s="7">
        <f t="shared" si="11"/>
        <v>0</v>
      </c>
      <c r="H121" s="7">
        <f t="shared" si="12"/>
        <v>0</v>
      </c>
      <c r="I121" s="7">
        <f t="shared" si="13"/>
        <v>0</v>
      </c>
      <c r="J121" s="7">
        <f t="shared" si="14"/>
        <v>0</v>
      </c>
      <c r="K121" s="7">
        <f t="shared" si="15"/>
        <v>0</v>
      </c>
      <c r="L121" s="7">
        <f t="shared" si="16"/>
        <v>0</v>
      </c>
      <c r="M121" s="7">
        <f t="shared" si="17"/>
        <v>0</v>
      </c>
      <c r="N121" s="110" t="s">
        <v>13</v>
      </c>
      <c r="O121" s="48" t="str">
        <f t="shared" si="2"/>
        <v>40G 40 km QSFP+</v>
      </c>
      <c r="P121" s="19">
        <v>0</v>
      </c>
      <c r="Q121" s="19">
        <v>0</v>
      </c>
      <c r="R121" s="19"/>
      <c r="S121" s="19"/>
      <c r="T121" s="19"/>
      <c r="U121" s="19"/>
      <c r="V121" s="19"/>
      <c r="W121" s="19"/>
      <c r="X121" s="19"/>
      <c r="Y121" s="19"/>
      <c r="Z121" s="19"/>
    </row>
    <row r="122" spans="2:30" ht="13.8">
      <c r="B122" s="48" t="str">
        <f t="shared" si="6"/>
        <v>50G  100 m all</v>
      </c>
      <c r="C122" s="7">
        <f t="shared" si="7"/>
        <v>0</v>
      </c>
      <c r="D122" s="7">
        <f t="shared" si="8"/>
        <v>0</v>
      </c>
      <c r="E122" s="7">
        <f t="shared" si="9"/>
        <v>0</v>
      </c>
      <c r="F122" s="7">
        <f t="shared" si="10"/>
        <v>0</v>
      </c>
      <c r="G122" s="7">
        <f t="shared" si="11"/>
        <v>0</v>
      </c>
      <c r="H122" s="7">
        <f t="shared" si="12"/>
        <v>0</v>
      </c>
      <c r="I122" s="7">
        <f t="shared" si="13"/>
        <v>0</v>
      </c>
      <c r="J122" s="7">
        <f t="shared" si="14"/>
        <v>0</v>
      </c>
      <c r="K122" s="7">
        <f t="shared" si="15"/>
        <v>0</v>
      </c>
      <c r="L122" s="7">
        <f t="shared" si="16"/>
        <v>0</v>
      </c>
      <c r="M122" s="7">
        <f t="shared" si="17"/>
        <v>0</v>
      </c>
      <c r="N122" s="110" t="s">
        <v>13</v>
      </c>
      <c r="O122" s="48" t="str">
        <f t="shared" si="2"/>
        <v>50G  100 m all</v>
      </c>
      <c r="P122" s="19">
        <v>0</v>
      </c>
      <c r="Q122" s="19">
        <v>0</v>
      </c>
      <c r="R122" s="19"/>
      <c r="S122" s="19"/>
      <c r="T122" s="19"/>
      <c r="U122" s="19"/>
      <c r="V122" s="19"/>
      <c r="W122" s="19"/>
      <c r="X122" s="19"/>
      <c r="Y122" s="19"/>
      <c r="Z122" s="19"/>
    </row>
    <row r="123" spans="2:30" ht="13.8">
      <c r="B123" s="48" t="str">
        <f t="shared" si="6"/>
        <v>50G  2 km all</v>
      </c>
      <c r="C123" s="7">
        <f t="shared" si="7"/>
        <v>0</v>
      </c>
      <c r="D123" s="7">
        <f t="shared" si="8"/>
        <v>0</v>
      </c>
      <c r="E123" s="7">
        <f t="shared" si="9"/>
        <v>0</v>
      </c>
      <c r="F123" s="7">
        <f t="shared" si="10"/>
        <v>0</v>
      </c>
      <c r="G123" s="7">
        <f t="shared" si="11"/>
        <v>0</v>
      </c>
      <c r="H123" s="7">
        <f t="shared" si="12"/>
        <v>0</v>
      </c>
      <c r="I123" s="7">
        <f t="shared" si="13"/>
        <v>0</v>
      </c>
      <c r="J123" s="7">
        <f t="shared" si="14"/>
        <v>0</v>
      </c>
      <c r="K123" s="7">
        <f t="shared" si="15"/>
        <v>0</v>
      </c>
      <c r="L123" s="7">
        <f t="shared" si="16"/>
        <v>0</v>
      </c>
      <c r="M123" s="7">
        <f t="shared" si="17"/>
        <v>0</v>
      </c>
      <c r="N123" s="110" t="s">
        <v>13</v>
      </c>
      <c r="O123" s="48" t="str">
        <f t="shared" si="2"/>
        <v>50G  2 km all</v>
      </c>
      <c r="P123" s="19">
        <v>0</v>
      </c>
      <c r="Q123" s="19">
        <v>0</v>
      </c>
      <c r="R123" s="19"/>
      <c r="S123" s="19"/>
      <c r="T123" s="19"/>
      <c r="U123" s="19"/>
      <c r="V123" s="19"/>
      <c r="W123" s="19"/>
      <c r="X123" s="19"/>
      <c r="Y123" s="19"/>
      <c r="Z123" s="19"/>
    </row>
    <row r="124" spans="2:30" ht="13.8">
      <c r="B124" s="48" t="str">
        <f t="shared" si="6"/>
        <v>50G  10 km all</v>
      </c>
      <c r="C124" s="7">
        <f t="shared" si="7"/>
        <v>0</v>
      </c>
      <c r="D124" s="7">
        <f t="shared" si="8"/>
        <v>0</v>
      </c>
      <c r="E124" s="7">
        <f t="shared" si="9"/>
        <v>0</v>
      </c>
      <c r="F124" s="7">
        <f t="shared" si="10"/>
        <v>0</v>
      </c>
      <c r="G124" s="7">
        <f t="shared" si="11"/>
        <v>0</v>
      </c>
      <c r="H124" s="7">
        <f t="shared" si="12"/>
        <v>0</v>
      </c>
      <c r="I124" s="7">
        <f t="shared" si="13"/>
        <v>0</v>
      </c>
      <c r="J124" s="7">
        <f t="shared" si="14"/>
        <v>0</v>
      </c>
      <c r="K124" s="7">
        <f t="shared" si="15"/>
        <v>0</v>
      </c>
      <c r="L124" s="7">
        <f t="shared" si="16"/>
        <v>0</v>
      </c>
      <c r="M124" s="7">
        <f t="shared" si="17"/>
        <v>0</v>
      </c>
      <c r="N124" s="110" t="s">
        <v>13</v>
      </c>
      <c r="O124" s="48" t="str">
        <f t="shared" si="2"/>
        <v>50G  10 km all</v>
      </c>
      <c r="P124" s="19">
        <v>0</v>
      </c>
      <c r="Q124" s="19">
        <v>0</v>
      </c>
      <c r="R124" s="19"/>
      <c r="S124" s="19"/>
      <c r="T124" s="19"/>
      <c r="U124" s="19"/>
      <c r="V124" s="19"/>
      <c r="W124" s="19"/>
      <c r="X124" s="19"/>
      <c r="Y124" s="19"/>
      <c r="Z124" s="19"/>
    </row>
    <row r="125" spans="2:30" ht="13.8">
      <c r="B125" s="48" t="str">
        <f t="shared" si="6"/>
        <v>50G  40 km all</v>
      </c>
      <c r="C125" s="7">
        <f t="shared" si="7"/>
        <v>0</v>
      </c>
      <c r="D125" s="7">
        <f t="shared" si="8"/>
        <v>0</v>
      </c>
      <c r="E125" s="7">
        <f t="shared" si="9"/>
        <v>0</v>
      </c>
      <c r="F125" s="7">
        <f t="shared" si="10"/>
        <v>0</v>
      </c>
      <c r="G125" s="7">
        <f t="shared" si="11"/>
        <v>0</v>
      </c>
      <c r="H125" s="7">
        <f t="shared" si="12"/>
        <v>0</v>
      </c>
      <c r="I125" s="7">
        <f t="shared" si="13"/>
        <v>0</v>
      </c>
      <c r="J125" s="7">
        <f t="shared" si="14"/>
        <v>0</v>
      </c>
      <c r="K125" s="7">
        <f t="shared" si="15"/>
        <v>0</v>
      </c>
      <c r="L125" s="7">
        <f t="shared" si="16"/>
        <v>0</v>
      </c>
      <c r="M125" s="7">
        <f t="shared" si="17"/>
        <v>0</v>
      </c>
      <c r="N125" s="110" t="s">
        <v>13</v>
      </c>
      <c r="O125" s="154" t="str">
        <f t="shared" ref="O125:O156" si="18">B125</f>
        <v>50G  40 km all</v>
      </c>
      <c r="P125" s="152">
        <v>0</v>
      </c>
      <c r="Q125" s="152">
        <v>0</v>
      </c>
      <c r="R125" s="152"/>
      <c r="S125" s="152"/>
      <c r="T125" s="152"/>
      <c r="U125" s="152"/>
      <c r="V125" s="152"/>
      <c r="W125" s="152"/>
      <c r="X125" s="152"/>
      <c r="Y125" s="152"/>
      <c r="Z125" s="152"/>
    </row>
    <row r="126" spans="2:30" ht="13.8">
      <c r="B126" s="48" t="str">
        <f t="shared" si="6"/>
        <v>50G  80 km all</v>
      </c>
      <c r="C126" s="7">
        <f t="shared" si="7"/>
        <v>0</v>
      </c>
      <c r="D126" s="7">
        <f t="shared" si="8"/>
        <v>0</v>
      </c>
      <c r="E126" s="7">
        <f t="shared" si="9"/>
        <v>0</v>
      </c>
      <c r="F126" s="7">
        <f t="shared" si="10"/>
        <v>0</v>
      </c>
      <c r="G126" s="7">
        <f t="shared" si="11"/>
        <v>0</v>
      </c>
      <c r="H126" s="7">
        <f t="shared" si="12"/>
        <v>0</v>
      </c>
      <c r="I126" s="7">
        <f t="shared" si="13"/>
        <v>0</v>
      </c>
      <c r="J126" s="7">
        <f t="shared" si="14"/>
        <v>0</v>
      </c>
      <c r="K126" s="7">
        <f t="shared" si="15"/>
        <v>0</v>
      </c>
      <c r="L126" s="7">
        <f t="shared" si="16"/>
        <v>0</v>
      </c>
      <c r="M126" s="7">
        <f t="shared" si="17"/>
        <v>0</v>
      </c>
      <c r="N126" s="110" t="s">
        <v>13</v>
      </c>
      <c r="O126" s="154" t="str">
        <f t="shared" si="18"/>
        <v>50G  80 km all</v>
      </c>
      <c r="P126" s="152">
        <v>0</v>
      </c>
      <c r="Q126" s="152">
        <v>0</v>
      </c>
      <c r="R126" s="152"/>
      <c r="S126" s="152"/>
      <c r="T126" s="152"/>
      <c r="U126" s="152"/>
      <c r="V126" s="152"/>
      <c r="W126" s="152"/>
      <c r="X126" s="152"/>
      <c r="Y126" s="152"/>
      <c r="Z126" s="152"/>
    </row>
    <row r="127" spans="2:30" ht="13.8">
      <c r="B127" s="48" t="str">
        <f t="shared" ref="B127:B146" si="19">B39</f>
        <v>100G SR4 100 m CFP</v>
      </c>
      <c r="C127" s="7">
        <f t="shared" ref="C127:C158" si="20">IF(C39=0,0,C39*P127)</f>
        <v>0</v>
      </c>
      <c r="D127" s="7">
        <f t="shared" ref="D127:D158" si="21">IF(D39=0,0,D39*Q127)</f>
        <v>0</v>
      </c>
      <c r="E127" s="7">
        <f t="shared" ref="E127:E158" si="22">IF(E39=0,0,E39*R127)</f>
        <v>0</v>
      </c>
      <c r="F127" s="7">
        <f t="shared" ref="F127:F158" si="23">IF(F39=0,0,F39*S127)</f>
        <v>0</v>
      </c>
      <c r="G127" s="7">
        <f t="shared" ref="G127:G158" si="24">IF(G39=0,0,G39*T127)</f>
        <v>0</v>
      </c>
      <c r="H127" s="7">
        <f t="shared" ref="H127:H158" si="25">IF(H39=0,0,H39*U127)</f>
        <v>0</v>
      </c>
      <c r="I127" s="7">
        <f t="shared" ref="I127:I158" si="26">IF(I39=0,0,I39*V127)</f>
        <v>0</v>
      </c>
      <c r="J127" s="7">
        <f t="shared" ref="J127:J158" si="27">IF(J39=0,0,J39*W127)</f>
        <v>0</v>
      </c>
      <c r="K127" s="7">
        <f t="shared" ref="K127:K158" si="28">IF(K39=0,0,K39*X127)</f>
        <v>0</v>
      </c>
      <c r="L127" s="7">
        <f t="shared" ref="L127:L158" si="29">IF(L39=0,0,L39*Y127)</f>
        <v>0</v>
      </c>
      <c r="M127" s="7">
        <f t="shared" ref="M127:M158" si="30">IF(M39=0,0,M39*Z127)</f>
        <v>0</v>
      </c>
      <c r="N127" s="110" t="s">
        <v>13</v>
      </c>
      <c r="O127" s="48" t="str">
        <f t="shared" si="18"/>
        <v>100G SR4 100 m CFP</v>
      </c>
      <c r="P127" s="19">
        <v>0</v>
      </c>
      <c r="Q127" s="19">
        <v>0</v>
      </c>
      <c r="R127" s="19"/>
      <c r="S127" s="19"/>
      <c r="T127" s="19"/>
      <c r="U127" s="19"/>
      <c r="V127" s="19"/>
      <c r="W127" s="19"/>
      <c r="X127" s="19"/>
      <c r="Y127" s="19"/>
      <c r="Z127" s="19"/>
    </row>
    <row r="128" spans="2:30" ht="13.8">
      <c r="B128" s="48" t="str">
        <f t="shared" si="19"/>
        <v>100G SR4 100 m CFP2/4</v>
      </c>
      <c r="C128" s="7">
        <f t="shared" si="20"/>
        <v>0</v>
      </c>
      <c r="D128" s="7">
        <f t="shared" si="21"/>
        <v>0</v>
      </c>
      <c r="E128" s="7">
        <f t="shared" si="22"/>
        <v>0</v>
      </c>
      <c r="F128" s="7">
        <f t="shared" si="23"/>
        <v>0</v>
      </c>
      <c r="G128" s="7">
        <f t="shared" si="24"/>
        <v>0</v>
      </c>
      <c r="H128" s="7">
        <f t="shared" si="25"/>
        <v>0</v>
      </c>
      <c r="I128" s="7">
        <f t="shared" si="26"/>
        <v>0</v>
      </c>
      <c r="J128" s="7">
        <f t="shared" si="27"/>
        <v>0</v>
      </c>
      <c r="K128" s="7">
        <f t="shared" si="28"/>
        <v>0</v>
      </c>
      <c r="L128" s="7">
        <f t="shared" si="29"/>
        <v>0</v>
      </c>
      <c r="M128" s="7">
        <f t="shared" si="30"/>
        <v>0</v>
      </c>
      <c r="N128" s="110" t="s">
        <v>13</v>
      </c>
      <c r="O128" s="48" t="str">
        <f t="shared" si="18"/>
        <v>100G SR4 100 m CFP2/4</v>
      </c>
      <c r="P128" s="19">
        <v>0</v>
      </c>
      <c r="Q128" s="19">
        <v>0</v>
      </c>
      <c r="R128" s="19"/>
      <c r="S128" s="19"/>
      <c r="T128" s="19"/>
      <c r="U128" s="19"/>
      <c r="V128" s="19"/>
      <c r="W128" s="19"/>
      <c r="X128" s="19"/>
      <c r="Y128" s="19"/>
      <c r="Z128" s="19"/>
    </row>
    <row r="129" spans="2:26" ht="13.8">
      <c r="B129" s="48" t="str">
        <f t="shared" si="19"/>
        <v>100G SR4 100 m QSFP28</v>
      </c>
      <c r="C129" s="7">
        <f t="shared" si="20"/>
        <v>0</v>
      </c>
      <c r="D129" s="7">
        <f t="shared" si="21"/>
        <v>0</v>
      </c>
      <c r="E129" s="7">
        <f t="shared" si="22"/>
        <v>0</v>
      </c>
      <c r="F129" s="7">
        <f t="shared" si="23"/>
        <v>0</v>
      </c>
      <c r="G129" s="7">
        <f t="shared" si="24"/>
        <v>0</v>
      </c>
      <c r="H129" s="7">
        <f t="shared" si="25"/>
        <v>0</v>
      </c>
      <c r="I129" s="7">
        <f t="shared" si="26"/>
        <v>0</v>
      </c>
      <c r="J129" s="7">
        <f t="shared" si="27"/>
        <v>0</v>
      </c>
      <c r="K129" s="7">
        <f t="shared" si="28"/>
        <v>0</v>
      </c>
      <c r="L129" s="7">
        <f t="shared" si="29"/>
        <v>0</v>
      </c>
      <c r="M129" s="7">
        <f t="shared" si="30"/>
        <v>0</v>
      </c>
      <c r="N129" s="110" t="s">
        <v>13</v>
      </c>
      <c r="O129" s="48" t="str">
        <f t="shared" si="18"/>
        <v>100G SR4 100 m QSFP28</v>
      </c>
      <c r="P129" s="19">
        <v>0</v>
      </c>
      <c r="Q129" s="19">
        <v>0</v>
      </c>
      <c r="R129" s="19"/>
      <c r="S129" s="19"/>
      <c r="T129" s="19"/>
      <c r="U129" s="19"/>
      <c r="V129" s="19"/>
      <c r="W129" s="19"/>
      <c r="X129" s="19"/>
      <c r="Y129" s="19"/>
      <c r="Z129" s="19"/>
    </row>
    <row r="130" spans="2:26" ht="13.8">
      <c r="B130" s="48" t="str">
        <f t="shared" si="19"/>
        <v>100G SR2 100 m All</v>
      </c>
      <c r="C130" s="7">
        <f t="shared" si="20"/>
        <v>0</v>
      </c>
      <c r="D130" s="7">
        <f t="shared" si="21"/>
        <v>0</v>
      </c>
      <c r="E130" s="7">
        <f t="shared" si="22"/>
        <v>0</v>
      </c>
      <c r="F130" s="7">
        <f t="shared" si="23"/>
        <v>0</v>
      </c>
      <c r="G130" s="7">
        <f t="shared" si="24"/>
        <v>0</v>
      </c>
      <c r="H130" s="7">
        <f t="shared" si="25"/>
        <v>0</v>
      </c>
      <c r="I130" s="7">
        <f t="shared" si="26"/>
        <v>0</v>
      </c>
      <c r="J130" s="7">
        <f t="shared" si="27"/>
        <v>0</v>
      </c>
      <c r="K130" s="7">
        <f t="shared" si="28"/>
        <v>0</v>
      </c>
      <c r="L130" s="7">
        <f t="shared" si="29"/>
        <v>0</v>
      </c>
      <c r="M130" s="7">
        <f t="shared" si="30"/>
        <v>0</v>
      </c>
      <c r="N130" s="110" t="s">
        <v>13</v>
      </c>
      <c r="O130" s="48" t="str">
        <f t="shared" si="18"/>
        <v>100G SR2 100 m All</v>
      </c>
      <c r="P130" s="19">
        <v>0</v>
      </c>
      <c r="Q130" s="19">
        <v>0</v>
      </c>
      <c r="R130" s="19"/>
      <c r="S130" s="19"/>
      <c r="T130" s="19"/>
      <c r="U130" s="19"/>
      <c r="V130" s="19"/>
      <c r="W130" s="19"/>
      <c r="X130" s="19"/>
      <c r="Y130" s="19"/>
      <c r="Z130" s="19"/>
    </row>
    <row r="131" spans="2:26" ht="13.8">
      <c r="B131" s="48" t="str">
        <f t="shared" si="19"/>
        <v>100G MM Duplex 100 - 300 m QSFP28</v>
      </c>
      <c r="C131" s="7">
        <f t="shared" si="20"/>
        <v>0</v>
      </c>
      <c r="D131" s="7">
        <f t="shared" si="21"/>
        <v>0</v>
      </c>
      <c r="E131" s="7">
        <f t="shared" si="22"/>
        <v>0</v>
      </c>
      <c r="F131" s="7">
        <f t="shared" si="23"/>
        <v>0</v>
      </c>
      <c r="G131" s="7">
        <f t="shared" si="24"/>
        <v>0</v>
      </c>
      <c r="H131" s="7">
        <f t="shared" si="25"/>
        <v>0</v>
      </c>
      <c r="I131" s="7">
        <f t="shared" si="26"/>
        <v>0</v>
      </c>
      <c r="J131" s="7">
        <f t="shared" si="27"/>
        <v>0</v>
      </c>
      <c r="K131" s="7">
        <f t="shared" si="28"/>
        <v>0</v>
      </c>
      <c r="L131" s="7">
        <f t="shared" si="29"/>
        <v>0</v>
      </c>
      <c r="M131" s="7">
        <f t="shared" si="30"/>
        <v>0</v>
      </c>
      <c r="N131" s="110" t="s">
        <v>13</v>
      </c>
      <c r="O131" s="48" t="str">
        <f t="shared" si="18"/>
        <v>100G MM Duplex 100 - 300 m QSFP28</v>
      </c>
      <c r="P131" s="19">
        <v>0</v>
      </c>
      <c r="Q131" s="19">
        <v>0</v>
      </c>
      <c r="R131" s="19"/>
      <c r="S131" s="19"/>
      <c r="T131" s="19"/>
      <c r="U131" s="19"/>
      <c r="V131" s="19"/>
      <c r="W131" s="19"/>
      <c r="X131" s="19"/>
      <c r="Y131" s="19"/>
      <c r="Z131" s="19"/>
    </row>
    <row r="132" spans="2:26" ht="13.8">
      <c r="B132" s="48" t="str">
        <f t="shared" si="19"/>
        <v>100G eSR4 300 m QSFP28</v>
      </c>
      <c r="C132" s="7">
        <f t="shared" si="20"/>
        <v>0</v>
      </c>
      <c r="D132" s="7">
        <f t="shared" si="21"/>
        <v>0</v>
      </c>
      <c r="E132" s="7">
        <f t="shared" si="22"/>
        <v>0</v>
      </c>
      <c r="F132" s="7">
        <f t="shared" si="23"/>
        <v>0</v>
      </c>
      <c r="G132" s="7">
        <f t="shared" si="24"/>
        <v>0</v>
      </c>
      <c r="H132" s="7">
        <f t="shared" si="25"/>
        <v>0</v>
      </c>
      <c r="I132" s="7">
        <f t="shared" si="26"/>
        <v>0</v>
      </c>
      <c r="J132" s="7">
        <f t="shared" si="27"/>
        <v>0</v>
      </c>
      <c r="K132" s="7">
        <f t="shared" si="28"/>
        <v>0</v>
      </c>
      <c r="L132" s="7">
        <f t="shared" si="29"/>
        <v>0</v>
      </c>
      <c r="M132" s="7">
        <f t="shared" si="30"/>
        <v>0</v>
      </c>
      <c r="N132" s="110" t="s">
        <v>13</v>
      </c>
      <c r="O132" s="48" t="str">
        <f t="shared" si="18"/>
        <v>100G eSR4 300 m QSFP28</v>
      </c>
      <c r="P132" s="19">
        <v>0</v>
      </c>
      <c r="Q132" s="19">
        <v>0</v>
      </c>
      <c r="R132" s="19"/>
      <c r="S132" s="19"/>
      <c r="T132" s="19"/>
      <c r="U132" s="19"/>
      <c r="V132" s="19"/>
      <c r="W132" s="19"/>
      <c r="X132" s="19"/>
      <c r="Y132" s="19"/>
      <c r="Z132" s="19"/>
    </row>
    <row r="133" spans="2:26" ht="13.8">
      <c r="B133" s="48" t="str">
        <f t="shared" si="19"/>
        <v>100G PSM4 500 m QSFP28</v>
      </c>
      <c r="C133" s="7">
        <f t="shared" si="20"/>
        <v>432021.24</v>
      </c>
      <c r="D133" s="7">
        <f t="shared" si="21"/>
        <v>680026</v>
      </c>
      <c r="E133" s="7">
        <f t="shared" si="22"/>
        <v>0</v>
      </c>
      <c r="F133" s="7">
        <f t="shared" si="23"/>
        <v>0</v>
      </c>
      <c r="G133" s="7">
        <f t="shared" si="24"/>
        <v>0</v>
      </c>
      <c r="H133" s="7">
        <f t="shared" si="25"/>
        <v>0</v>
      </c>
      <c r="I133" s="7">
        <f t="shared" si="26"/>
        <v>0</v>
      </c>
      <c r="J133" s="7">
        <f t="shared" si="27"/>
        <v>0</v>
      </c>
      <c r="K133" s="7">
        <f t="shared" si="28"/>
        <v>0</v>
      </c>
      <c r="L133" s="7">
        <f t="shared" si="29"/>
        <v>0</v>
      </c>
      <c r="M133" s="7">
        <f t="shared" si="30"/>
        <v>0</v>
      </c>
      <c r="N133" s="110" t="s">
        <v>13</v>
      </c>
      <c r="O133" s="48" t="str">
        <f t="shared" si="18"/>
        <v>100G PSM4 500 m QSFP28</v>
      </c>
      <c r="P133" s="19">
        <v>0.84</v>
      </c>
      <c r="Q133" s="19">
        <v>0.82000000000000006</v>
      </c>
      <c r="R133" s="19"/>
      <c r="S133" s="19"/>
      <c r="T133" s="19"/>
      <c r="U133" s="19"/>
      <c r="V133" s="19"/>
      <c r="W133" s="19"/>
      <c r="X133" s="19"/>
      <c r="Y133" s="19"/>
      <c r="Z133" s="19"/>
    </row>
    <row r="134" spans="2:26" ht="13.8">
      <c r="B134" s="48" t="str">
        <f t="shared" si="19"/>
        <v>100G DR 500m QSFP28</v>
      </c>
      <c r="C134" s="7">
        <f t="shared" si="20"/>
        <v>0</v>
      </c>
      <c r="D134" s="7">
        <f t="shared" si="21"/>
        <v>0</v>
      </c>
      <c r="E134" s="7">
        <f t="shared" si="22"/>
        <v>0</v>
      </c>
      <c r="F134" s="7">
        <f t="shared" si="23"/>
        <v>0</v>
      </c>
      <c r="G134" s="7">
        <f t="shared" si="24"/>
        <v>0</v>
      </c>
      <c r="H134" s="7">
        <f t="shared" si="25"/>
        <v>0</v>
      </c>
      <c r="I134" s="7">
        <f t="shared" si="26"/>
        <v>0</v>
      </c>
      <c r="J134" s="7">
        <f t="shared" si="27"/>
        <v>0</v>
      </c>
      <c r="K134" s="7">
        <f t="shared" si="28"/>
        <v>0</v>
      </c>
      <c r="L134" s="7">
        <f t="shared" si="29"/>
        <v>0</v>
      </c>
      <c r="M134" s="7">
        <f t="shared" si="30"/>
        <v>0</v>
      </c>
      <c r="N134" s="110" t="s">
        <v>13</v>
      </c>
      <c r="O134" s="48" t="str">
        <f t="shared" si="18"/>
        <v>100G DR 500m QSFP28</v>
      </c>
      <c r="P134" s="19">
        <v>0</v>
      </c>
      <c r="Q134" s="19">
        <v>0</v>
      </c>
      <c r="R134" s="19"/>
      <c r="S134" s="121"/>
      <c r="T134" s="121"/>
      <c r="U134" s="121"/>
      <c r="V134" s="121"/>
      <c r="W134" s="121"/>
      <c r="X134" s="121"/>
      <c r="Y134" s="121"/>
      <c r="Z134" s="121"/>
    </row>
    <row r="135" spans="2:26" ht="13.8">
      <c r="B135" s="48" t="str">
        <f t="shared" si="19"/>
        <v>100G CWDM4-subspec 500 m QSFP28</v>
      </c>
      <c r="C135" s="7">
        <f t="shared" si="20"/>
        <v>264000</v>
      </c>
      <c r="D135" s="7">
        <f t="shared" si="21"/>
        <v>595000</v>
      </c>
      <c r="E135" s="7">
        <f t="shared" si="22"/>
        <v>0</v>
      </c>
      <c r="F135" s="7">
        <f t="shared" si="23"/>
        <v>0</v>
      </c>
      <c r="G135" s="7">
        <f t="shared" si="24"/>
        <v>0</v>
      </c>
      <c r="H135" s="7">
        <f t="shared" si="25"/>
        <v>0</v>
      </c>
      <c r="I135" s="7">
        <f t="shared" si="26"/>
        <v>0</v>
      </c>
      <c r="J135" s="7">
        <f t="shared" si="27"/>
        <v>0</v>
      </c>
      <c r="K135" s="7">
        <f t="shared" si="28"/>
        <v>0</v>
      </c>
      <c r="L135" s="7">
        <f t="shared" si="29"/>
        <v>0</v>
      </c>
      <c r="M135" s="7">
        <f t="shared" si="30"/>
        <v>0</v>
      </c>
      <c r="N135" s="110" t="s">
        <v>13</v>
      </c>
      <c r="O135" s="48" t="str">
        <f t="shared" si="18"/>
        <v>100G CWDM4-subspec 500 m QSFP28</v>
      </c>
      <c r="P135" s="19">
        <v>0.24</v>
      </c>
      <c r="Q135" s="19">
        <v>0.35</v>
      </c>
      <c r="R135" s="19"/>
      <c r="S135" s="19"/>
      <c r="T135" s="19"/>
      <c r="U135" s="19"/>
      <c r="V135" s="19"/>
      <c r="W135" s="19"/>
      <c r="X135" s="19"/>
      <c r="Y135" s="19"/>
      <c r="Z135" s="19"/>
    </row>
    <row r="136" spans="2:26" ht="13.8">
      <c r="B136" s="48" t="str">
        <f t="shared" si="19"/>
        <v>100G CWDM4 2 km QSFP28</v>
      </c>
      <c r="C136" s="7">
        <f t="shared" si="20"/>
        <v>447910.22857142851</v>
      </c>
      <c r="D136" s="7">
        <f t="shared" si="21"/>
        <v>717887.7</v>
      </c>
      <c r="E136" s="7">
        <f t="shared" si="22"/>
        <v>0</v>
      </c>
      <c r="F136" s="7">
        <f t="shared" si="23"/>
        <v>0</v>
      </c>
      <c r="G136" s="7">
        <f t="shared" si="24"/>
        <v>0</v>
      </c>
      <c r="H136" s="7">
        <f t="shared" si="25"/>
        <v>0</v>
      </c>
      <c r="I136" s="7">
        <f t="shared" si="26"/>
        <v>0</v>
      </c>
      <c r="J136" s="7">
        <f t="shared" si="27"/>
        <v>0</v>
      </c>
      <c r="K136" s="7">
        <f t="shared" si="28"/>
        <v>0</v>
      </c>
      <c r="L136" s="7">
        <f t="shared" si="29"/>
        <v>0</v>
      </c>
      <c r="M136" s="7">
        <f t="shared" si="30"/>
        <v>0</v>
      </c>
      <c r="N136" s="110" t="s">
        <v>13</v>
      </c>
      <c r="O136" s="48" t="str">
        <f t="shared" si="18"/>
        <v>100G CWDM4 2 km QSFP28</v>
      </c>
      <c r="P136" s="19">
        <v>0.24</v>
      </c>
      <c r="Q136" s="19">
        <v>0.3</v>
      </c>
      <c r="R136" s="19"/>
      <c r="S136" s="19"/>
      <c r="T136" s="19"/>
      <c r="U136" s="19"/>
      <c r="V136" s="19"/>
      <c r="W136" s="19"/>
      <c r="X136" s="19"/>
      <c r="Y136" s="19"/>
      <c r="Z136" s="19"/>
    </row>
    <row r="137" spans="2:26" ht="13.8">
      <c r="B137" s="48" t="str">
        <f t="shared" si="19"/>
        <v>100G FR, DR+ 2 km QSFP28</v>
      </c>
      <c r="C137" s="7">
        <f t="shared" si="20"/>
        <v>0</v>
      </c>
      <c r="D137" s="7">
        <f t="shared" si="21"/>
        <v>0</v>
      </c>
      <c r="E137" s="7">
        <f t="shared" si="22"/>
        <v>0</v>
      </c>
      <c r="F137" s="7">
        <f t="shared" si="23"/>
        <v>0</v>
      </c>
      <c r="G137" s="7">
        <f t="shared" si="24"/>
        <v>0</v>
      </c>
      <c r="H137" s="7">
        <f t="shared" si="25"/>
        <v>0</v>
      </c>
      <c r="I137" s="7">
        <f t="shared" si="26"/>
        <v>0</v>
      </c>
      <c r="J137" s="7">
        <f t="shared" si="27"/>
        <v>0</v>
      </c>
      <c r="K137" s="7">
        <f t="shared" si="28"/>
        <v>0</v>
      </c>
      <c r="L137" s="7">
        <f t="shared" si="29"/>
        <v>0</v>
      </c>
      <c r="M137" s="7">
        <f t="shared" si="30"/>
        <v>0</v>
      </c>
      <c r="N137" s="110" t="s">
        <v>13</v>
      </c>
      <c r="O137" s="48" t="str">
        <f t="shared" si="18"/>
        <v>100G FR, DR+ 2 km QSFP28</v>
      </c>
      <c r="P137" s="19">
        <v>0</v>
      </c>
      <c r="Q137" s="19">
        <v>0</v>
      </c>
      <c r="R137" s="19"/>
      <c r="S137" s="121"/>
      <c r="T137" s="121"/>
      <c r="U137" s="121"/>
      <c r="V137" s="121"/>
      <c r="W137" s="121"/>
      <c r="X137" s="121"/>
      <c r="Y137" s="121"/>
      <c r="Z137" s="121"/>
    </row>
    <row r="138" spans="2:26" ht="13.8">
      <c r="B138" s="48" t="str">
        <f t="shared" si="19"/>
        <v>100G LR4 10 km CFP</v>
      </c>
      <c r="C138" s="7">
        <f t="shared" si="20"/>
        <v>0</v>
      </c>
      <c r="D138" s="7">
        <f t="shared" si="21"/>
        <v>0</v>
      </c>
      <c r="E138" s="7">
        <f t="shared" si="22"/>
        <v>0</v>
      </c>
      <c r="F138" s="7">
        <f t="shared" si="23"/>
        <v>0</v>
      </c>
      <c r="G138" s="7">
        <f t="shared" si="24"/>
        <v>0</v>
      </c>
      <c r="H138" s="7">
        <f t="shared" si="25"/>
        <v>0</v>
      </c>
      <c r="I138" s="7">
        <f t="shared" si="26"/>
        <v>0</v>
      </c>
      <c r="J138" s="7">
        <f t="shared" si="27"/>
        <v>0</v>
      </c>
      <c r="K138" s="7">
        <f t="shared" si="28"/>
        <v>0</v>
      </c>
      <c r="L138" s="7">
        <f t="shared" si="29"/>
        <v>0</v>
      </c>
      <c r="M138" s="7">
        <f t="shared" si="30"/>
        <v>0</v>
      </c>
      <c r="N138" s="110" t="s">
        <v>13</v>
      </c>
      <c r="O138" s="48" t="str">
        <f t="shared" si="18"/>
        <v>100G LR4 10 km CFP</v>
      </c>
      <c r="P138" s="19">
        <v>0</v>
      </c>
      <c r="Q138" s="19">
        <v>0</v>
      </c>
      <c r="R138" s="19"/>
      <c r="S138" s="19"/>
      <c r="T138" s="19"/>
      <c r="U138" s="19"/>
      <c r="V138" s="19"/>
      <c r="W138" s="19"/>
      <c r="X138" s="19"/>
      <c r="Y138" s="19"/>
      <c r="Z138" s="19"/>
    </row>
    <row r="139" spans="2:26" ht="13.8">
      <c r="B139" s="48" t="str">
        <f t="shared" si="19"/>
        <v>100G LR4 10 km CFP2/4</v>
      </c>
      <c r="C139" s="7">
        <f t="shared" si="20"/>
        <v>0</v>
      </c>
      <c r="D139" s="7">
        <f t="shared" si="21"/>
        <v>0</v>
      </c>
      <c r="E139" s="7">
        <f t="shared" si="22"/>
        <v>0</v>
      </c>
      <c r="F139" s="7">
        <f t="shared" si="23"/>
        <v>0</v>
      </c>
      <c r="G139" s="7">
        <f t="shared" si="24"/>
        <v>0</v>
      </c>
      <c r="H139" s="7">
        <f t="shared" si="25"/>
        <v>0</v>
      </c>
      <c r="I139" s="7">
        <f t="shared" si="26"/>
        <v>0</v>
      </c>
      <c r="J139" s="7">
        <f t="shared" si="27"/>
        <v>0</v>
      </c>
      <c r="K139" s="7">
        <f t="shared" si="28"/>
        <v>0</v>
      </c>
      <c r="L139" s="7">
        <f t="shared" si="29"/>
        <v>0</v>
      </c>
      <c r="M139" s="7">
        <f t="shared" si="30"/>
        <v>0</v>
      </c>
      <c r="N139" s="110" t="s">
        <v>13</v>
      </c>
      <c r="O139" s="48" t="str">
        <f t="shared" si="18"/>
        <v>100G LR4 10 km CFP2/4</v>
      </c>
      <c r="P139" s="19">
        <v>0</v>
      </c>
      <c r="Q139" s="19">
        <v>0</v>
      </c>
      <c r="R139" s="19"/>
      <c r="S139" s="19"/>
      <c r="T139" s="19"/>
      <c r="U139" s="19"/>
      <c r="V139" s="19"/>
      <c r="W139" s="19"/>
      <c r="X139" s="19"/>
      <c r="Y139" s="19"/>
      <c r="Z139" s="19"/>
    </row>
    <row r="140" spans="2:26" ht="13.8">
      <c r="B140" s="48" t="str">
        <f t="shared" si="19"/>
        <v>100G LR4 and LR1 10 km QSFP28</v>
      </c>
      <c r="C140" s="7">
        <f t="shared" si="20"/>
        <v>0</v>
      </c>
      <c r="D140" s="7">
        <f t="shared" si="21"/>
        <v>54387.100000000006</v>
      </c>
      <c r="E140" s="7">
        <f t="shared" si="22"/>
        <v>0</v>
      </c>
      <c r="F140" s="7">
        <f t="shared" si="23"/>
        <v>0</v>
      </c>
      <c r="G140" s="7">
        <f t="shared" si="24"/>
        <v>0</v>
      </c>
      <c r="H140" s="7">
        <f t="shared" si="25"/>
        <v>0</v>
      </c>
      <c r="I140" s="7">
        <f t="shared" si="26"/>
        <v>0</v>
      </c>
      <c r="J140" s="7">
        <f t="shared" si="27"/>
        <v>0</v>
      </c>
      <c r="K140" s="7">
        <f t="shared" si="28"/>
        <v>0</v>
      </c>
      <c r="L140" s="7">
        <f t="shared" si="29"/>
        <v>0</v>
      </c>
      <c r="M140" s="7">
        <f t="shared" si="30"/>
        <v>0</v>
      </c>
      <c r="N140" s="110" t="s">
        <v>13</v>
      </c>
      <c r="O140" s="48" t="str">
        <f t="shared" si="18"/>
        <v>100G LR4 and LR1 10 km QSFP28</v>
      </c>
      <c r="P140" s="19">
        <v>0</v>
      </c>
      <c r="Q140" s="19">
        <v>0.1</v>
      </c>
      <c r="R140" s="19"/>
      <c r="S140" s="121"/>
      <c r="T140" s="121"/>
      <c r="U140" s="121"/>
      <c r="V140" s="121"/>
      <c r="W140" s="121"/>
      <c r="X140" s="121"/>
      <c r="Y140" s="121"/>
      <c r="Z140" s="121"/>
    </row>
    <row r="141" spans="2:26" ht="13.8">
      <c r="B141" s="48" t="str">
        <f t="shared" si="19"/>
        <v>100G 4WDM10 10 km QSFP28</v>
      </c>
      <c r="C141" s="7">
        <f t="shared" si="20"/>
        <v>0</v>
      </c>
      <c r="D141" s="7">
        <f t="shared" si="21"/>
        <v>10015.800000000001</v>
      </c>
      <c r="E141" s="7">
        <f t="shared" si="22"/>
        <v>0</v>
      </c>
      <c r="F141" s="7">
        <f t="shared" si="23"/>
        <v>0</v>
      </c>
      <c r="G141" s="7">
        <f t="shared" si="24"/>
        <v>0</v>
      </c>
      <c r="H141" s="7">
        <f t="shared" si="25"/>
        <v>0</v>
      </c>
      <c r="I141" s="7">
        <f t="shared" si="26"/>
        <v>0</v>
      </c>
      <c r="J141" s="7">
        <f t="shared" si="27"/>
        <v>0</v>
      </c>
      <c r="K141" s="7">
        <f t="shared" si="28"/>
        <v>0</v>
      </c>
      <c r="L141" s="7">
        <f t="shared" si="29"/>
        <v>0</v>
      </c>
      <c r="M141" s="7">
        <f t="shared" si="30"/>
        <v>0</v>
      </c>
      <c r="N141" s="110" t="s">
        <v>13</v>
      </c>
      <c r="O141" s="48" t="str">
        <f t="shared" si="18"/>
        <v>100G 4WDM10 10 km QSFP28</v>
      </c>
      <c r="P141" s="19">
        <v>0</v>
      </c>
      <c r="Q141" s="19">
        <v>0.1</v>
      </c>
      <c r="R141" s="19"/>
      <c r="S141" s="121"/>
      <c r="T141" s="121"/>
      <c r="U141" s="121"/>
      <c r="V141" s="121"/>
      <c r="W141" s="121"/>
      <c r="X141" s="121"/>
      <c r="Y141" s="121"/>
      <c r="Z141" s="121"/>
    </row>
    <row r="142" spans="2:26" ht="13.8">
      <c r="B142" s="48" t="str">
        <f t="shared" si="19"/>
        <v>100G 4WDM20 20 km QSFP28</v>
      </c>
      <c r="C142" s="7">
        <f t="shared" si="20"/>
        <v>0</v>
      </c>
      <c r="D142" s="7">
        <f t="shared" si="21"/>
        <v>0</v>
      </c>
      <c r="E142" s="7">
        <f t="shared" si="22"/>
        <v>0</v>
      </c>
      <c r="F142" s="7">
        <f t="shared" si="23"/>
        <v>0</v>
      </c>
      <c r="G142" s="7">
        <f t="shared" si="24"/>
        <v>0</v>
      </c>
      <c r="H142" s="7">
        <f t="shared" si="25"/>
        <v>0</v>
      </c>
      <c r="I142" s="7">
        <f t="shared" si="26"/>
        <v>0</v>
      </c>
      <c r="J142" s="7">
        <f t="shared" si="27"/>
        <v>0</v>
      </c>
      <c r="K142" s="7">
        <f t="shared" si="28"/>
        <v>0</v>
      </c>
      <c r="L142" s="7">
        <f t="shared" si="29"/>
        <v>0</v>
      </c>
      <c r="M142" s="7">
        <f t="shared" si="30"/>
        <v>0</v>
      </c>
      <c r="N142" s="110" t="s">
        <v>13</v>
      </c>
      <c r="O142" s="48" t="str">
        <f t="shared" si="18"/>
        <v>100G 4WDM20 20 km QSFP28</v>
      </c>
      <c r="P142" s="19">
        <v>0</v>
      </c>
      <c r="Q142" s="19">
        <v>0</v>
      </c>
      <c r="R142" s="19"/>
      <c r="S142" s="121"/>
      <c r="T142" s="121"/>
      <c r="U142" s="121"/>
      <c r="V142" s="121"/>
      <c r="W142" s="121"/>
      <c r="X142" s="121"/>
      <c r="Y142" s="121"/>
      <c r="Z142" s="121"/>
    </row>
    <row r="143" spans="2:26" ht="13.8">
      <c r="B143" s="48" t="str">
        <f t="shared" si="19"/>
        <v>100G ER4-Lite 30 km QSFP28</v>
      </c>
      <c r="C143" s="7">
        <f t="shared" si="20"/>
        <v>0</v>
      </c>
      <c r="D143" s="7">
        <f t="shared" si="21"/>
        <v>0</v>
      </c>
      <c r="E143" s="7">
        <f t="shared" si="22"/>
        <v>0</v>
      </c>
      <c r="F143" s="7">
        <f t="shared" si="23"/>
        <v>0</v>
      </c>
      <c r="G143" s="7">
        <f t="shared" si="24"/>
        <v>0</v>
      </c>
      <c r="H143" s="7">
        <f t="shared" si="25"/>
        <v>0</v>
      </c>
      <c r="I143" s="7">
        <f t="shared" si="26"/>
        <v>0</v>
      </c>
      <c r="J143" s="7">
        <f t="shared" si="27"/>
        <v>0</v>
      </c>
      <c r="K143" s="7">
        <f t="shared" si="28"/>
        <v>0</v>
      </c>
      <c r="L143" s="7">
        <f t="shared" si="29"/>
        <v>0</v>
      </c>
      <c r="M143" s="7">
        <f t="shared" si="30"/>
        <v>0</v>
      </c>
      <c r="N143" s="110" t="s">
        <v>13</v>
      </c>
      <c r="O143" s="48" t="str">
        <f t="shared" si="18"/>
        <v>100G ER4-Lite 30 km QSFP28</v>
      </c>
      <c r="P143" s="19">
        <v>0</v>
      </c>
      <c r="Q143" s="19">
        <v>0</v>
      </c>
      <c r="R143" s="19"/>
      <c r="S143" s="121"/>
      <c r="T143" s="121"/>
      <c r="U143" s="121"/>
      <c r="V143" s="121"/>
      <c r="W143" s="121"/>
      <c r="X143" s="121"/>
      <c r="Y143" s="121"/>
      <c r="Z143" s="121"/>
    </row>
    <row r="144" spans="2:26" ht="13.8">
      <c r="B144" s="48" t="str">
        <f t="shared" si="19"/>
        <v>100G ER4 40 km QSFP28</v>
      </c>
      <c r="C144" s="7">
        <f t="shared" si="20"/>
        <v>0</v>
      </c>
      <c r="D144" s="7">
        <f t="shared" si="21"/>
        <v>0</v>
      </c>
      <c r="E144" s="7">
        <f t="shared" si="22"/>
        <v>0</v>
      </c>
      <c r="F144" s="7">
        <f t="shared" si="23"/>
        <v>0</v>
      </c>
      <c r="G144" s="7">
        <f t="shared" si="24"/>
        <v>0</v>
      </c>
      <c r="H144" s="7">
        <f t="shared" si="25"/>
        <v>0</v>
      </c>
      <c r="I144" s="7">
        <f t="shared" si="26"/>
        <v>0</v>
      </c>
      <c r="J144" s="7">
        <f t="shared" si="27"/>
        <v>0</v>
      </c>
      <c r="K144" s="7">
        <f t="shared" si="28"/>
        <v>0</v>
      </c>
      <c r="L144" s="7">
        <f t="shared" si="29"/>
        <v>0</v>
      </c>
      <c r="M144" s="7">
        <f t="shared" si="30"/>
        <v>0</v>
      </c>
      <c r="N144" s="110" t="s">
        <v>13</v>
      </c>
      <c r="O144" s="48" t="str">
        <f t="shared" si="18"/>
        <v>100G ER4 40 km QSFP28</v>
      </c>
      <c r="P144" s="19">
        <v>0</v>
      </c>
      <c r="Q144" s="19">
        <v>0</v>
      </c>
      <c r="R144" s="19"/>
      <c r="S144" s="19"/>
      <c r="T144" s="19"/>
      <c r="U144" s="19"/>
      <c r="V144" s="19"/>
      <c r="W144" s="19"/>
      <c r="X144" s="19"/>
      <c r="Y144" s="19"/>
      <c r="Z144" s="19"/>
    </row>
    <row r="145" spans="2:26" ht="13.8">
      <c r="B145" s="48" t="str">
        <f t="shared" si="19"/>
        <v>100G ZR4 80 km QSFP28</v>
      </c>
      <c r="C145" s="7">
        <f t="shared" si="20"/>
        <v>0</v>
      </c>
      <c r="D145" s="7">
        <f t="shared" si="21"/>
        <v>0</v>
      </c>
      <c r="E145" s="7">
        <f t="shared" si="22"/>
        <v>0</v>
      </c>
      <c r="F145" s="7">
        <f t="shared" si="23"/>
        <v>0</v>
      </c>
      <c r="G145" s="7">
        <f t="shared" si="24"/>
        <v>0</v>
      </c>
      <c r="H145" s="7">
        <f t="shared" si="25"/>
        <v>0</v>
      </c>
      <c r="I145" s="7">
        <f t="shared" si="26"/>
        <v>0</v>
      </c>
      <c r="J145" s="7">
        <f t="shared" si="27"/>
        <v>0</v>
      </c>
      <c r="K145" s="7">
        <f t="shared" si="28"/>
        <v>0</v>
      </c>
      <c r="L145" s="7">
        <f t="shared" si="29"/>
        <v>0</v>
      </c>
      <c r="M145" s="7">
        <f t="shared" si="30"/>
        <v>0</v>
      </c>
      <c r="N145" s="110" t="s">
        <v>13</v>
      </c>
      <c r="O145" s="48" t="str">
        <f t="shared" si="18"/>
        <v>100G ZR4 80 km QSFP28</v>
      </c>
      <c r="P145" s="19">
        <v>0</v>
      </c>
      <c r="Q145" s="19">
        <v>0</v>
      </c>
      <c r="R145" s="19"/>
      <c r="S145" s="19"/>
      <c r="T145" s="19"/>
      <c r="U145" s="19"/>
      <c r="V145" s="19"/>
      <c r="W145" s="19"/>
      <c r="X145" s="19"/>
      <c r="Y145" s="19"/>
      <c r="Z145" s="19"/>
    </row>
    <row r="146" spans="2:26" ht="13.8">
      <c r="B146" s="48" t="str">
        <f t="shared" si="19"/>
        <v>200G SR4 100 m QSFP56</v>
      </c>
      <c r="C146" s="7">
        <f t="shared" si="20"/>
        <v>0</v>
      </c>
      <c r="D146" s="7">
        <f t="shared" si="21"/>
        <v>0</v>
      </c>
      <c r="E146" s="7">
        <f t="shared" si="22"/>
        <v>0</v>
      </c>
      <c r="F146" s="7">
        <f t="shared" si="23"/>
        <v>0</v>
      </c>
      <c r="G146" s="7">
        <f t="shared" si="24"/>
        <v>0</v>
      </c>
      <c r="H146" s="7">
        <f t="shared" si="25"/>
        <v>0</v>
      </c>
      <c r="I146" s="7">
        <f t="shared" si="26"/>
        <v>0</v>
      </c>
      <c r="J146" s="7">
        <f t="shared" si="27"/>
        <v>0</v>
      </c>
      <c r="K146" s="7">
        <f t="shared" si="28"/>
        <v>0</v>
      </c>
      <c r="L146" s="7">
        <f t="shared" si="29"/>
        <v>0</v>
      </c>
      <c r="M146" s="7">
        <f t="shared" si="30"/>
        <v>0</v>
      </c>
      <c r="N146" s="110" t="s">
        <v>13</v>
      </c>
      <c r="O146" s="48" t="str">
        <f t="shared" si="18"/>
        <v>200G SR4 100 m QSFP56</v>
      </c>
      <c r="P146" s="19">
        <v>0</v>
      </c>
      <c r="Q146" s="19">
        <v>0</v>
      </c>
      <c r="R146" s="19"/>
      <c r="S146" s="19"/>
      <c r="T146" s="19"/>
      <c r="U146" s="19"/>
      <c r="V146" s="19"/>
      <c r="W146" s="19"/>
      <c r="X146" s="19"/>
      <c r="Y146" s="19"/>
      <c r="Z146" s="19"/>
    </row>
    <row r="147" spans="2:26" ht="13.8">
      <c r="B147" s="48" t="str">
        <f t="shared" ref="B147:B173" si="31">B59</f>
        <v>200G DR 500 m TBD</v>
      </c>
      <c r="C147" s="7">
        <f t="shared" si="20"/>
        <v>0</v>
      </c>
      <c r="D147" s="7">
        <f t="shared" si="21"/>
        <v>0</v>
      </c>
      <c r="E147" s="7">
        <f t="shared" si="22"/>
        <v>0</v>
      </c>
      <c r="F147" s="7">
        <f t="shared" si="23"/>
        <v>0</v>
      </c>
      <c r="G147" s="7">
        <f t="shared" si="24"/>
        <v>0</v>
      </c>
      <c r="H147" s="7">
        <f t="shared" si="25"/>
        <v>0</v>
      </c>
      <c r="I147" s="7">
        <f t="shared" si="26"/>
        <v>0</v>
      </c>
      <c r="J147" s="7">
        <f t="shared" si="27"/>
        <v>0</v>
      </c>
      <c r="K147" s="7">
        <f t="shared" si="28"/>
        <v>0</v>
      </c>
      <c r="L147" s="7">
        <f t="shared" si="29"/>
        <v>0</v>
      </c>
      <c r="M147" s="7">
        <f t="shared" si="30"/>
        <v>0</v>
      </c>
      <c r="N147" s="110" t="s">
        <v>13</v>
      </c>
      <c r="O147" s="48" t="str">
        <f t="shared" si="18"/>
        <v>200G DR 500 m TBD</v>
      </c>
      <c r="P147" s="19">
        <v>0</v>
      </c>
      <c r="Q147" s="19">
        <v>0</v>
      </c>
      <c r="R147" s="19"/>
      <c r="S147" s="19"/>
      <c r="T147" s="19"/>
      <c r="U147" s="19"/>
      <c r="V147" s="19"/>
      <c r="W147" s="19"/>
      <c r="X147" s="19"/>
      <c r="Y147" s="19"/>
      <c r="Z147" s="19"/>
    </row>
    <row r="148" spans="2:26" ht="13.8">
      <c r="B148" s="48" t="str">
        <f t="shared" si="31"/>
        <v>200G FR4 3 km QSFP56</v>
      </c>
      <c r="C148" s="7">
        <f t="shared" si="20"/>
        <v>0</v>
      </c>
      <c r="D148" s="7">
        <f t="shared" si="21"/>
        <v>0</v>
      </c>
      <c r="E148" s="7">
        <f t="shared" si="22"/>
        <v>0</v>
      </c>
      <c r="F148" s="7">
        <f t="shared" si="23"/>
        <v>0</v>
      </c>
      <c r="G148" s="7">
        <f t="shared" si="24"/>
        <v>0</v>
      </c>
      <c r="H148" s="7">
        <f t="shared" si="25"/>
        <v>0</v>
      </c>
      <c r="I148" s="7">
        <f t="shared" si="26"/>
        <v>0</v>
      </c>
      <c r="J148" s="7">
        <f t="shared" si="27"/>
        <v>0</v>
      </c>
      <c r="K148" s="7">
        <f t="shared" si="28"/>
        <v>0</v>
      </c>
      <c r="L148" s="7">
        <f t="shared" si="29"/>
        <v>0</v>
      </c>
      <c r="M148" s="7">
        <f t="shared" si="30"/>
        <v>0</v>
      </c>
      <c r="N148" s="110" t="s">
        <v>13</v>
      </c>
      <c r="O148" s="48" t="str">
        <f t="shared" si="18"/>
        <v>200G FR4 3 km QSFP56</v>
      </c>
      <c r="P148" s="152">
        <f t="shared" ref="P148" si="32">1-P234-P320</f>
        <v>0</v>
      </c>
      <c r="Q148" s="152">
        <f>1-Q234-Q320</f>
        <v>0</v>
      </c>
      <c r="R148" s="152"/>
      <c r="S148" s="152"/>
      <c r="T148" s="152"/>
      <c r="U148" s="152"/>
      <c r="V148" s="152"/>
      <c r="W148" s="152"/>
      <c r="X148" s="152"/>
      <c r="Y148" s="152"/>
      <c r="Z148" s="152"/>
    </row>
    <row r="149" spans="2:26" ht="13.8">
      <c r="B149" s="48" t="str">
        <f t="shared" si="31"/>
        <v>200G LR 10 km TBD</v>
      </c>
      <c r="C149" s="7">
        <f t="shared" si="20"/>
        <v>0</v>
      </c>
      <c r="D149" s="7">
        <f t="shared" si="21"/>
        <v>0</v>
      </c>
      <c r="E149" s="7">
        <f t="shared" si="22"/>
        <v>0</v>
      </c>
      <c r="F149" s="7">
        <f t="shared" si="23"/>
        <v>0</v>
      </c>
      <c r="G149" s="7">
        <f t="shared" si="24"/>
        <v>0</v>
      </c>
      <c r="H149" s="7">
        <f t="shared" si="25"/>
        <v>0</v>
      </c>
      <c r="I149" s="7">
        <f t="shared" si="26"/>
        <v>0</v>
      </c>
      <c r="J149" s="7">
        <f t="shared" si="27"/>
        <v>0</v>
      </c>
      <c r="K149" s="7">
        <f t="shared" si="28"/>
        <v>0</v>
      </c>
      <c r="L149" s="7">
        <f t="shared" si="29"/>
        <v>0</v>
      </c>
      <c r="M149" s="7">
        <f t="shared" si="30"/>
        <v>0</v>
      </c>
      <c r="N149" s="110" t="s">
        <v>13</v>
      </c>
      <c r="O149" s="48" t="str">
        <f t="shared" si="18"/>
        <v>200G LR 10 km TBD</v>
      </c>
      <c r="P149" s="19">
        <v>0</v>
      </c>
      <c r="Q149" s="19">
        <v>0</v>
      </c>
      <c r="R149" s="19"/>
      <c r="S149" s="19"/>
      <c r="T149" s="19"/>
      <c r="U149" s="19"/>
      <c r="V149" s="19"/>
      <c r="W149" s="19"/>
      <c r="X149" s="19"/>
      <c r="Y149" s="19"/>
      <c r="Z149" s="19"/>
    </row>
    <row r="150" spans="2:26" ht="13.8">
      <c r="B150" s="48" t="str">
        <f t="shared" si="31"/>
        <v>200G ER4 40 km TBD</v>
      </c>
      <c r="C150" s="7">
        <f t="shared" si="20"/>
        <v>0</v>
      </c>
      <c r="D150" s="7">
        <f t="shared" si="21"/>
        <v>0</v>
      </c>
      <c r="E150" s="7">
        <f t="shared" si="22"/>
        <v>0</v>
      </c>
      <c r="F150" s="7">
        <f t="shared" si="23"/>
        <v>0</v>
      </c>
      <c r="G150" s="7">
        <f t="shared" si="24"/>
        <v>0</v>
      </c>
      <c r="H150" s="7">
        <f t="shared" si="25"/>
        <v>0</v>
      </c>
      <c r="I150" s="7">
        <f t="shared" si="26"/>
        <v>0</v>
      </c>
      <c r="J150" s="7">
        <f t="shared" si="27"/>
        <v>0</v>
      </c>
      <c r="K150" s="7">
        <f t="shared" si="28"/>
        <v>0</v>
      </c>
      <c r="L150" s="7">
        <f t="shared" si="29"/>
        <v>0</v>
      </c>
      <c r="M150" s="7">
        <f t="shared" si="30"/>
        <v>0</v>
      </c>
      <c r="N150" s="110" t="s">
        <v>13</v>
      </c>
      <c r="O150" s="48" t="str">
        <f t="shared" si="18"/>
        <v>200G ER4 40 km TBD</v>
      </c>
      <c r="P150" s="19">
        <v>0</v>
      </c>
      <c r="Q150" s="19">
        <v>0</v>
      </c>
      <c r="R150" s="19"/>
      <c r="S150" s="19"/>
      <c r="T150" s="19"/>
      <c r="U150" s="19"/>
      <c r="V150" s="19"/>
      <c r="W150" s="19"/>
      <c r="X150" s="19"/>
      <c r="Y150" s="19"/>
      <c r="Z150" s="19"/>
    </row>
    <row r="151" spans="2:26" ht="13.8">
      <c r="B151" s="48" t="str">
        <f t="shared" si="31"/>
        <v>2x200 (400G-SR8) 100 m OSFP, QSFP-DD</v>
      </c>
      <c r="C151" s="7">
        <f t="shared" si="20"/>
        <v>0</v>
      </c>
      <c r="D151" s="7">
        <f t="shared" si="21"/>
        <v>0</v>
      </c>
      <c r="E151" s="7">
        <f t="shared" si="22"/>
        <v>0</v>
      </c>
      <c r="F151" s="7">
        <f t="shared" si="23"/>
        <v>0</v>
      </c>
      <c r="G151" s="7">
        <f t="shared" si="24"/>
        <v>0</v>
      </c>
      <c r="H151" s="7">
        <f t="shared" si="25"/>
        <v>0</v>
      </c>
      <c r="I151" s="7">
        <f t="shared" si="26"/>
        <v>0</v>
      </c>
      <c r="J151" s="7">
        <f t="shared" si="27"/>
        <v>0</v>
      </c>
      <c r="K151" s="7">
        <f t="shared" si="28"/>
        <v>0</v>
      </c>
      <c r="L151" s="7">
        <f t="shared" si="29"/>
        <v>0</v>
      </c>
      <c r="M151" s="7">
        <f t="shared" si="30"/>
        <v>0</v>
      </c>
      <c r="N151" s="110" t="s">
        <v>13</v>
      </c>
      <c r="O151" s="48" t="str">
        <f t="shared" si="18"/>
        <v>2x200 (400G-SR8) 100 m OSFP, QSFP-DD</v>
      </c>
      <c r="P151" s="19">
        <v>0</v>
      </c>
      <c r="Q151" s="19">
        <v>0</v>
      </c>
      <c r="R151" s="19"/>
      <c r="S151" s="19"/>
      <c r="T151" s="19"/>
      <c r="U151" s="19"/>
      <c r="V151" s="19"/>
      <c r="W151" s="19"/>
      <c r="X151" s="19"/>
      <c r="Y151" s="19"/>
      <c r="Z151" s="19"/>
    </row>
    <row r="152" spans="2:26" ht="13.8">
      <c r="B152" s="48" t="str">
        <f t="shared" si="31"/>
        <v>400G SR4.2 100 m OSFP, QSFP-DD</v>
      </c>
      <c r="C152" s="7">
        <f t="shared" si="20"/>
        <v>0</v>
      </c>
      <c r="D152" s="7">
        <f t="shared" si="21"/>
        <v>0</v>
      </c>
      <c r="E152" s="7">
        <f t="shared" si="22"/>
        <v>0</v>
      </c>
      <c r="F152" s="7">
        <f t="shared" si="23"/>
        <v>0</v>
      </c>
      <c r="G152" s="7">
        <f t="shared" si="24"/>
        <v>0</v>
      </c>
      <c r="H152" s="7">
        <f t="shared" si="25"/>
        <v>0</v>
      </c>
      <c r="I152" s="7">
        <f t="shared" si="26"/>
        <v>0</v>
      </c>
      <c r="J152" s="7">
        <f t="shared" si="27"/>
        <v>0</v>
      </c>
      <c r="K152" s="7">
        <f t="shared" si="28"/>
        <v>0</v>
      </c>
      <c r="L152" s="7">
        <f t="shared" si="29"/>
        <v>0</v>
      </c>
      <c r="M152" s="7">
        <f t="shared" si="30"/>
        <v>0</v>
      </c>
      <c r="N152" s="110" t="s">
        <v>13</v>
      </c>
      <c r="O152" s="48" t="str">
        <f t="shared" si="18"/>
        <v>400G SR4.2 100 m OSFP, QSFP-DD</v>
      </c>
      <c r="P152" s="19">
        <v>0</v>
      </c>
      <c r="Q152" s="19">
        <v>0</v>
      </c>
      <c r="R152" s="19"/>
      <c r="S152" s="19"/>
      <c r="T152" s="19"/>
      <c r="U152" s="19"/>
      <c r="V152" s="19"/>
      <c r="W152" s="19"/>
      <c r="X152" s="19"/>
      <c r="Y152" s="19"/>
      <c r="Z152" s="19"/>
    </row>
    <row r="153" spans="2:26" ht="13.8">
      <c r="B153" s="48" t="str">
        <f t="shared" si="31"/>
        <v>400G DR4 500 m OSFP, QSFP-DD, QSFP112</v>
      </c>
      <c r="C153" s="7">
        <f t="shared" si="20"/>
        <v>0</v>
      </c>
      <c r="D153" s="7">
        <f t="shared" si="21"/>
        <v>0</v>
      </c>
      <c r="E153" s="7">
        <f t="shared" si="22"/>
        <v>0</v>
      </c>
      <c r="F153" s="7">
        <f t="shared" si="23"/>
        <v>0</v>
      </c>
      <c r="G153" s="7">
        <f t="shared" si="24"/>
        <v>0</v>
      </c>
      <c r="H153" s="7">
        <f t="shared" si="25"/>
        <v>0</v>
      </c>
      <c r="I153" s="7">
        <f t="shared" si="26"/>
        <v>0</v>
      </c>
      <c r="J153" s="7">
        <f t="shared" si="27"/>
        <v>0</v>
      </c>
      <c r="K153" s="7">
        <f t="shared" si="28"/>
        <v>0</v>
      </c>
      <c r="L153" s="7">
        <f t="shared" si="29"/>
        <v>0</v>
      </c>
      <c r="M153" s="7">
        <f t="shared" si="30"/>
        <v>0</v>
      </c>
      <c r="N153" s="110" t="s">
        <v>13</v>
      </c>
      <c r="O153" s="48" t="str">
        <f t="shared" si="18"/>
        <v>400G DR4 500 m OSFP, QSFP-DD, QSFP112</v>
      </c>
      <c r="P153" s="19">
        <v>0</v>
      </c>
      <c r="Q153" s="19">
        <v>0</v>
      </c>
      <c r="R153" s="19"/>
      <c r="S153" s="19"/>
      <c r="T153" s="19"/>
      <c r="U153" s="19"/>
      <c r="V153" s="19"/>
      <c r="W153" s="19"/>
      <c r="X153" s="19"/>
      <c r="Y153" s="19"/>
      <c r="Z153" s="19"/>
    </row>
    <row r="154" spans="2:26" ht="13.8">
      <c r="B154" s="48" t="str">
        <f t="shared" si="31"/>
        <v>2x(200G FR4) 2 km OSFP</v>
      </c>
      <c r="C154" s="7">
        <f t="shared" si="20"/>
        <v>0</v>
      </c>
      <c r="D154" s="7">
        <f t="shared" si="21"/>
        <v>0</v>
      </c>
      <c r="E154" s="7">
        <f t="shared" si="22"/>
        <v>0</v>
      </c>
      <c r="F154" s="7">
        <f t="shared" si="23"/>
        <v>0</v>
      </c>
      <c r="G154" s="7">
        <f t="shared" si="24"/>
        <v>0</v>
      </c>
      <c r="H154" s="7">
        <f t="shared" si="25"/>
        <v>0</v>
      </c>
      <c r="I154" s="7">
        <f t="shared" si="26"/>
        <v>0</v>
      </c>
      <c r="J154" s="7">
        <f t="shared" si="27"/>
        <v>0</v>
      </c>
      <c r="K154" s="7">
        <f t="shared" si="28"/>
        <v>0</v>
      </c>
      <c r="L154" s="7">
        <f t="shared" si="29"/>
        <v>0</v>
      </c>
      <c r="M154" s="7">
        <f t="shared" si="30"/>
        <v>0</v>
      </c>
      <c r="N154" s="110" t="s">
        <v>13</v>
      </c>
      <c r="O154" s="48" t="str">
        <f t="shared" si="18"/>
        <v>2x(200G FR4) 2 km OSFP</v>
      </c>
      <c r="P154" s="19">
        <v>0</v>
      </c>
      <c r="Q154" s="19">
        <v>0</v>
      </c>
      <c r="R154" s="19"/>
      <c r="S154" s="19"/>
      <c r="T154" s="19"/>
      <c r="U154" s="19"/>
      <c r="V154" s="19"/>
      <c r="W154" s="19"/>
      <c r="X154" s="19"/>
      <c r="Y154" s="19"/>
      <c r="Z154" s="19"/>
    </row>
    <row r="155" spans="2:26" ht="13.8">
      <c r="B155" s="48" t="str">
        <f t="shared" si="31"/>
        <v>400G FR4 2 km OSFP, QSFP-DD, QSFP112</v>
      </c>
      <c r="C155" s="7">
        <f t="shared" si="20"/>
        <v>0</v>
      </c>
      <c r="D155" s="7">
        <f t="shared" si="21"/>
        <v>0</v>
      </c>
      <c r="E155" s="7">
        <f t="shared" si="22"/>
        <v>0</v>
      </c>
      <c r="F155" s="7">
        <f t="shared" si="23"/>
        <v>0</v>
      </c>
      <c r="G155" s="7">
        <f t="shared" si="24"/>
        <v>0</v>
      </c>
      <c r="H155" s="7">
        <f t="shared" si="25"/>
        <v>0</v>
      </c>
      <c r="I155" s="7">
        <f t="shared" si="26"/>
        <v>0</v>
      </c>
      <c r="J155" s="7">
        <f t="shared" si="27"/>
        <v>0</v>
      </c>
      <c r="K155" s="7">
        <f t="shared" si="28"/>
        <v>0</v>
      </c>
      <c r="L155" s="7">
        <f t="shared" si="29"/>
        <v>0</v>
      </c>
      <c r="M155" s="7">
        <f t="shared" si="30"/>
        <v>0</v>
      </c>
      <c r="N155" s="110" t="s">
        <v>13</v>
      </c>
      <c r="O155" s="48" t="str">
        <f t="shared" si="18"/>
        <v>400G FR4 2 km OSFP, QSFP-DD, QSFP112</v>
      </c>
      <c r="P155" s="19">
        <v>0</v>
      </c>
      <c r="Q155" s="19">
        <v>0</v>
      </c>
      <c r="R155" s="19"/>
      <c r="S155" s="19"/>
      <c r="T155" s="19"/>
      <c r="U155" s="19"/>
      <c r="V155" s="19"/>
      <c r="W155" s="19"/>
      <c r="X155" s="19"/>
      <c r="Y155" s="19"/>
      <c r="Z155" s="19"/>
    </row>
    <row r="156" spans="2:26" ht="13.8">
      <c r="B156" s="48" t="str">
        <f t="shared" si="31"/>
        <v>400G LR8, LR4 10 km OSFP, QSFP-DD, QSFP112</v>
      </c>
      <c r="C156" s="7">
        <f t="shared" si="20"/>
        <v>0</v>
      </c>
      <c r="D156" s="7">
        <f t="shared" si="21"/>
        <v>0</v>
      </c>
      <c r="E156" s="7">
        <f t="shared" si="22"/>
        <v>0</v>
      </c>
      <c r="F156" s="7">
        <f t="shared" si="23"/>
        <v>0</v>
      </c>
      <c r="G156" s="7">
        <f t="shared" si="24"/>
        <v>0</v>
      </c>
      <c r="H156" s="7">
        <f t="shared" si="25"/>
        <v>0</v>
      </c>
      <c r="I156" s="7">
        <f t="shared" si="26"/>
        <v>0</v>
      </c>
      <c r="J156" s="7">
        <f t="shared" si="27"/>
        <v>0</v>
      </c>
      <c r="K156" s="7">
        <f t="shared" si="28"/>
        <v>0</v>
      </c>
      <c r="L156" s="7">
        <f t="shared" si="29"/>
        <v>0</v>
      </c>
      <c r="M156" s="7">
        <f t="shared" si="30"/>
        <v>0</v>
      </c>
      <c r="N156" s="110" t="s">
        <v>13</v>
      </c>
      <c r="O156" s="48" t="str">
        <f t="shared" si="18"/>
        <v>400G LR8, LR4 10 km OSFP, QSFP-DD, QSFP112</v>
      </c>
      <c r="P156" s="114"/>
      <c r="Q156" s="114"/>
      <c r="R156" s="114"/>
      <c r="S156" s="19"/>
      <c r="T156" s="121"/>
      <c r="U156" s="121"/>
      <c r="V156" s="121"/>
      <c r="W156" s="121"/>
      <c r="X156" s="121"/>
      <c r="Y156" s="121"/>
      <c r="Z156" s="121"/>
    </row>
    <row r="157" spans="2:26" ht="13.8">
      <c r="B157" s="48" t="str">
        <f t="shared" si="31"/>
        <v>400G ER4 40 km TBD</v>
      </c>
      <c r="C157" s="7">
        <f t="shared" si="20"/>
        <v>0</v>
      </c>
      <c r="D157" s="7">
        <f t="shared" si="21"/>
        <v>0</v>
      </c>
      <c r="E157" s="7">
        <f t="shared" si="22"/>
        <v>0</v>
      </c>
      <c r="F157" s="7">
        <f t="shared" si="23"/>
        <v>0</v>
      </c>
      <c r="G157" s="7">
        <f t="shared" si="24"/>
        <v>0</v>
      </c>
      <c r="H157" s="7">
        <f t="shared" si="25"/>
        <v>0</v>
      </c>
      <c r="I157" s="7">
        <f t="shared" si="26"/>
        <v>0</v>
      </c>
      <c r="J157" s="7">
        <f t="shared" si="27"/>
        <v>0</v>
      </c>
      <c r="K157" s="7">
        <f t="shared" si="28"/>
        <v>0</v>
      </c>
      <c r="L157" s="7">
        <f t="shared" si="29"/>
        <v>0</v>
      </c>
      <c r="M157" s="7">
        <f t="shared" si="30"/>
        <v>0</v>
      </c>
      <c r="N157" s="110" t="s">
        <v>13</v>
      </c>
      <c r="O157" s="48" t="str">
        <f t="shared" ref="O157:O175" si="33">B157</f>
        <v>400G ER4 40 km TBD</v>
      </c>
      <c r="P157" s="114"/>
      <c r="Q157" s="114"/>
      <c r="R157" s="114"/>
      <c r="S157" s="19"/>
      <c r="T157" s="121"/>
      <c r="U157" s="121"/>
      <c r="V157" s="121"/>
      <c r="W157" s="121"/>
      <c r="X157" s="121"/>
      <c r="Y157" s="121"/>
      <c r="Z157" s="121"/>
    </row>
    <row r="158" spans="2:26" ht="13.8">
      <c r="B158" s="48" t="str">
        <f t="shared" si="31"/>
        <v>800G SR8 50 m OSFP, QSFP-DD800</v>
      </c>
      <c r="C158" s="7">
        <f t="shared" si="20"/>
        <v>0</v>
      </c>
      <c r="D158" s="7">
        <f t="shared" si="21"/>
        <v>0</v>
      </c>
      <c r="E158" s="7">
        <f t="shared" si="22"/>
        <v>0</v>
      </c>
      <c r="F158" s="7">
        <f t="shared" si="23"/>
        <v>0</v>
      </c>
      <c r="G158" s="7">
        <f t="shared" si="24"/>
        <v>0</v>
      </c>
      <c r="H158" s="7">
        <f t="shared" si="25"/>
        <v>0</v>
      </c>
      <c r="I158" s="7">
        <f t="shared" si="26"/>
        <v>0</v>
      </c>
      <c r="J158" s="7">
        <f t="shared" si="27"/>
        <v>0</v>
      </c>
      <c r="K158" s="7">
        <f t="shared" si="28"/>
        <v>0</v>
      </c>
      <c r="L158" s="7">
        <f t="shared" si="29"/>
        <v>0</v>
      </c>
      <c r="M158" s="7">
        <f t="shared" si="30"/>
        <v>0</v>
      </c>
      <c r="N158" s="110" t="s">
        <v>13</v>
      </c>
      <c r="O158" s="48" t="str">
        <f t="shared" si="33"/>
        <v>800G SR8 50 m OSFP, QSFP-DD800</v>
      </c>
      <c r="P158" s="121"/>
      <c r="Q158" s="121"/>
      <c r="R158" s="121"/>
      <c r="S158" s="19"/>
      <c r="T158" s="121"/>
      <c r="U158" s="121"/>
      <c r="V158" s="121"/>
      <c r="W158" s="121"/>
      <c r="X158" s="121"/>
      <c r="Y158" s="121"/>
      <c r="Z158" s="121"/>
    </row>
    <row r="159" spans="2:26" ht="13.8">
      <c r="B159" s="48" t="str">
        <f t="shared" si="31"/>
        <v>800G DR8, DR4 500 m OSFP, QSFP-DD800</v>
      </c>
      <c r="C159" s="7">
        <f t="shared" ref="C159:C175" si="34">IF(C71=0,0,C71*P159)</f>
        <v>0</v>
      </c>
      <c r="D159" s="7">
        <f t="shared" ref="D159:D175" si="35">IF(D71=0,0,D71*Q159)</f>
        <v>0</v>
      </c>
      <c r="E159" s="7">
        <f t="shared" ref="E159:E175" si="36">IF(E71=0,0,E71*R159)</f>
        <v>0</v>
      </c>
      <c r="F159" s="7">
        <f t="shared" ref="F159:F175" si="37">IF(F71=0,0,F71*S159)</f>
        <v>0</v>
      </c>
      <c r="G159" s="7">
        <f t="shared" ref="G159:G175" si="38">IF(G71=0,0,G71*T159)</f>
        <v>0</v>
      </c>
      <c r="H159" s="7">
        <f t="shared" ref="H159:H175" si="39">IF(H71=0,0,H71*U159)</f>
        <v>0</v>
      </c>
      <c r="I159" s="7">
        <f t="shared" ref="I159:I175" si="40">IF(I71=0,0,I71*V159)</f>
        <v>0</v>
      </c>
      <c r="J159" s="7">
        <f t="shared" ref="J159:J175" si="41">IF(J71=0,0,J71*W159)</f>
        <v>0</v>
      </c>
      <c r="K159" s="7">
        <f t="shared" ref="K159:K175" si="42">IF(K71=0,0,K71*X159)</f>
        <v>0</v>
      </c>
      <c r="L159" s="7">
        <f t="shared" ref="L159:L175" si="43">IF(L71=0,0,L71*Y159)</f>
        <v>0</v>
      </c>
      <c r="M159" s="7">
        <f t="shared" ref="M159:M175" si="44">IF(M71=0,0,M71*Z159)</f>
        <v>0</v>
      </c>
      <c r="N159" s="110" t="s">
        <v>13</v>
      </c>
      <c r="O159" s="48" t="str">
        <f t="shared" si="33"/>
        <v>800G DR8, DR4 500 m OSFP, QSFP-DD800</v>
      </c>
      <c r="P159" s="363"/>
      <c r="Q159" s="363"/>
      <c r="R159" s="363"/>
      <c r="S159" s="363"/>
      <c r="T159" s="363"/>
      <c r="U159" s="363"/>
      <c r="V159" s="363"/>
      <c r="W159" s="363"/>
      <c r="X159" s="363"/>
      <c r="Y159" s="363"/>
      <c r="Z159" s="363"/>
    </row>
    <row r="160" spans="2:26" ht="13.8">
      <c r="B160" s="48" t="str">
        <f t="shared" si="31"/>
        <v>2x(400G FR4), 800G FR4 2 km OSFP, QSFP-DD800</v>
      </c>
      <c r="C160" s="7">
        <f t="shared" si="34"/>
        <v>0</v>
      </c>
      <c r="D160" s="7">
        <f t="shared" si="35"/>
        <v>0</v>
      </c>
      <c r="E160" s="7">
        <f t="shared" si="36"/>
        <v>0</v>
      </c>
      <c r="F160" s="7">
        <f t="shared" si="37"/>
        <v>0</v>
      </c>
      <c r="G160" s="7">
        <f t="shared" si="38"/>
        <v>0</v>
      </c>
      <c r="H160" s="7">
        <f t="shared" si="39"/>
        <v>0</v>
      </c>
      <c r="I160" s="7">
        <f t="shared" si="40"/>
        <v>0</v>
      </c>
      <c r="J160" s="7">
        <f t="shared" si="41"/>
        <v>0</v>
      </c>
      <c r="K160" s="7">
        <f t="shared" si="42"/>
        <v>0</v>
      </c>
      <c r="L160" s="7">
        <f t="shared" si="43"/>
        <v>0</v>
      </c>
      <c r="M160" s="7">
        <f t="shared" si="44"/>
        <v>0</v>
      </c>
      <c r="N160" s="110" t="s">
        <v>13</v>
      </c>
      <c r="O160" s="48" t="str">
        <f t="shared" si="33"/>
        <v>2x(400G FR4), 800G FR4 2 km OSFP, QSFP-DD800</v>
      </c>
      <c r="P160" s="363"/>
      <c r="Q160" s="363"/>
      <c r="R160" s="363"/>
      <c r="S160" s="363"/>
      <c r="T160" s="363"/>
      <c r="U160" s="363"/>
      <c r="V160" s="363"/>
      <c r="W160" s="363"/>
      <c r="X160" s="363"/>
      <c r="Y160" s="363"/>
      <c r="Z160" s="363"/>
    </row>
    <row r="161" spans="2:65" ht="13.8">
      <c r="B161" s="48" t="str">
        <f t="shared" si="31"/>
        <v>800G LR8, LR4 6, 10 km TBD</v>
      </c>
      <c r="C161" s="7">
        <f t="shared" si="34"/>
        <v>0</v>
      </c>
      <c r="D161" s="7">
        <f t="shared" si="35"/>
        <v>0</v>
      </c>
      <c r="E161" s="7">
        <f t="shared" si="36"/>
        <v>0</v>
      </c>
      <c r="F161" s="7">
        <f t="shared" si="37"/>
        <v>0</v>
      </c>
      <c r="G161" s="7">
        <f t="shared" si="38"/>
        <v>0</v>
      </c>
      <c r="H161" s="7">
        <f t="shared" si="39"/>
        <v>0</v>
      </c>
      <c r="I161" s="7">
        <f t="shared" si="40"/>
        <v>0</v>
      </c>
      <c r="J161" s="7">
        <f t="shared" si="41"/>
        <v>0</v>
      </c>
      <c r="K161" s="7">
        <f t="shared" si="42"/>
        <v>0</v>
      </c>
      <c r="L161" s="7">
        <f t="shared" si="43"/>
        <v>0</v>
      </c>
      <c r="M161" s="7">
        <f t="shared" si="44"/>
        <v>0</v>
      </c>
      <c r="N161" s="110" t="s">
        <v>13</v>
      </c>
      <c r="O161" s="48" t="str">
        <f t="shared" si="33"/>
        <v>800G LR8, LR4 6, 10 km TBD</v>
      </c>
      <c r="P161" s="363"/>
      <c r="Q161" s="363"/>
      <c r="R161" s="363"/>
      <c r="S161" s="363"/>
      <c r="T161" s="363"/>
      <c r="U161" s="363"/>
      <c r="V161" s="363"/>
      <c r="W161" s="363"/>
      <c r="X161" s="363"/>
      <c r="Y161" s="363"/>
      <c r="Z161" s="363"/>
    </row>
    <row r="162" spans="2:65" ht="13.8">
      <c r="B162" s="48" t="str">
        <f t="shared" si="31"/>
        <v>800G LR (ZRlite) 10 km, 20 km TBD</v>
      </c>
      <c r="C162" s="7">
        <f t="shared" si="34"/>
        <v>0</v>
      </c>
      <c r="D162" s="7">
        <f t="shared" si="35"/>
        <v>0</v>
      </c>
      <c r="E162" s="7">
        <f t="shared" si="36"/>
        <v>0</v>
      </c>
      <c r="F162" s="7">
        <f t="shared" si="37"/>
        <v>0</v>
      </c>
      <c r="G162" s="7">
        <f t="shared" si="38"/>
        <v>0</v>
      </c>
      <c r="H162" s="7">
        <f t="shared" si="39"/>
        <v>0</v>
      </c>
      <c r="I162" s="7">
        <f t="shared" si="40"/>
        <v>0</v>
      </c>
      <c r="J162" s="7">
        <f t="shared" si="41"/>
        <v>0</v>
      </c>
      <c r="K162" s="7">
        <f t="shared" si="42"/>
        <v>0</v>
      </c>
      <c r="L162" s="7">
        <f t="shared" si="43"/>
        <v>0</v>
      </c>
      <c r="M162" s="7">
        <f t="shared" si="44"/>
        <v>0</v>
      </c>
      <c r="N162" s="110" t="s">
        <v>13</v>
      </c>
      <c r="O162" s="48" t="str">
        <f t="shared" si="33"/>
        <v>800G LR (ZRlite) 10 km, 20 km TBD</v>
      </c>
      <c r="P162" s="363"/>
      <c r="Q162" s="363"/>
      <c r="R162" s="363"/>
      <c r="S162" s="363"/>
      <c r="T162" s="363"/>
      <c r="U162" s="363"/>
      <c r="V162" s="363"/>
      <c r="W162" s="363"/>
      <c r="X162" s="363"/>
      <c r="Y162" s="363"/>
      <c r="Z162" s="363"/>
    </row>
    <row r="163" spans="2:65" ht="13.8">
      <c r="B163" s="48" t="str">
        <f t="shared" si="31"/>
        <v>800G ER4 40 km TBD</v>
      </c>
      <c r="C163" s="7">
        <f t="shared" si="34"/>
        <v>0</v>
      </c>
      <c r="D163" s="7">
        <f t="shared" si="35"/>
        <v>0</v>
      </c>
      <c r="E163" s="7">
        <f t="shared" si="36"/>
        <v>0</v>
      </c>
      <c r="F163" s="7">
        <f t="shared" si="37"/>
        <v>0</v>
      </c>
      <c r="G163" s="7">
        <f t="shared" si="38"/>
        <v>0</v>
      </c>
      <c r="H163" s="7">
        <f t="shared" si="39"/>
        <v>0</v>
      </c>
      <c r="I163" s="7">
        <f t="shared" si="40"/>
        <v>0</v>
      </c>
      <c r="J163" s="7">
        <f t="shared" si="41"/>
        <v>0</v>
      </c>
      <c r="K163" s="7">
        <f t="shared" si="42"/>
        <v>0</v>
      </c>
      <c r="L163" s="7">
        <f t="shared" si="43"/>
        <v>0</v>
      </c>
      <c r="M163" s="7">
        <f t="shared" si="44"/>
        <v>0</v>
      </c>
      <c r="N163" s="110" t="s">
        <v>13</v>
      </c>
      <c r="O163" s="48" t="str">
        <f t="shared" si="33"/>
        <v>800G ER4 40 km TBD</v>
      </c>
      <c r="P163" s="363"/>
      <c r="Q163" s="363"/>
      <c r="R163" s="363"/>
      <c r="S163" s="363"/>
      <c r="T163" s="363"/>
      <c r="U163" s="363"/>
      <c r="V163" s="363"/>
      <c r="W163" s="363"/>
      <c r="X163" s="363"/>
      <c r="Y163" s="363"/>
      <c r="Z163" s="363"/>
    </row>
    <row r="164" spans="2:65" ht="13.8">
      <c r="B164" s="48" t="str">
        <f t="shared" si="31"/>
        <v>1.6T SR16 100 m OSFP-XD and TBD</v>
      </c>
      <c r="C164" s="7">
        <f t="shared" si="34"/>
        <v>0</v>
      </c>
      <c r="D164" s="7">
        <f t="shared" si="35"/>
        <v>0</v>
      </c>
      <c r="E164" s="7">
        <f t="shared" si="36"/>
        <v>0</v>
      </c>
      <c r="F164" s="7">
        <f t="shared" si="37"/>
        <v>0</v>
      </c>
      <c r="G164" s="7">
        <f t="shared" si="38"/>
        <v>0</v>
      </c>
      <c r="H164" s="7">
        <f t="shared" si="39"/>
        <v>0</v>
      </c>
      <c r="I164" s="7">
        <f t="shared" si="40"/>
        <v>0</v>
      </c>
      <c r="J164" s="7">
        <f t="shared" si="41"/>
        <v>0</v>
      </c>
      <c r="K164" s="7">
        <f t="shared" si="42"/>
        <v>0</v>
      </c>
      <c r="L164" s="7">
        <f t="shared" si="43"/>
        <v>0</v>
      </c>
      <c r="M164" s="7">
        <f t="shared" si="44"/>
        <v>0</v>
      </c>
      <c r="N164" s="110" t="s">
        <v>13</v>
      </c>
      <c r="O164" s="48" t="str">
        <f t="shared" si="33"/>
        <v>1.6T SR16 100 m OSFP-XD and TBD</v>
      </c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</row>
    <row r="165" spans="2:65" ht="13.8">
      <c r="B165" s="48" t="str">
        <f t="shared" si="31"/>
        <v>1.6T DR8 500 m OSFP-XD and TBD</v>
      </c>
      <c r="C165" s="7">
        <f t="shared" si="34"/>
        <v>0</v>
      </c>
      <c r="D165" s="7">
        <f t="shared" si="35"/>
        <v>0</v>
      </c>
      <c r="E165" s="7">
        <f t="shared" si="36"/>
        <v>0</v>
      </c>
      <c r="F165" s="7">
        <f t="shared" si="37"/>
        <v>0</v>
      </c>
      <c r="G165" s="7">
        <f t="shared" si="38"/>
        <v>0</v>
      </c>
      <c r="H165" s="7">
        <f t="shared" si="39"/>
        <v>0</v>
      </c>
      <c r="I165" s="7">
        <f t="shared" si="40"/>
        <v>0</v>
      </c>
      <c r="J165" s="7">
        <f t="shared" si="41"/>
        <v>0</v>
      </c>
      <c r="K165" s="7">
        <f t="shared" si="42"/>
        <v>0</v>
      </c>
      <c r="L165" s="7">
        <f t="shared" si="43"/>
        <v>0</v>
      </c>
      <c r="M165" s="7">
        <f t="shared" si="44"/>
        <v>0</v>
      </c>
      <c r="N165" s="110" t="s">
        <v>13</v>
      </c>
      <c r="O165" s="48" t="str">
        <f t="shared" si="33"/>
        <v>1.6T DR8 500 m OSFP-XD and TBD</v>
      </c>
      <c r="P165" s="363"/>
      <c r="Q165" s="363"/>
      <c r="R165" s="363"/>
      <c r="S165" s="363"/>
      <c r="T165" s="363"/>
      <c r="U165" s="363"/>
      <c r="V165" s="363"/>
      <c r="W165" s="363"/>
      <c r="X165" s="363"/>
      <c r="Y165" s="363"/>
      <c r="Z165" s="363"/>
    </row>
    <row r="166" spans="2:65" ht="13.8">
      <c r="B166" s="48" t="str">
        <f t="shared" si="31"/>
        <v>1.6T FR8 2 km OSFP-XD and TBD</v>
      </c>
      <c r="C166" s="7">
        <f t="shared" si="34"/>
        <v>0</v>
      </c>
      <c r="D166" s="7">
        <f t="shared" si="35"/>
        <v>0</v>
      </c>
      <c r="E166" s="7">
        <f t="shared" si="36"/>
        <v>0</v>
      </c>
      <c r="F166" s="7">
        <f t="shared" si="37"/>
        <v>0</v>
      </c>
      <c r="G166" s="7">
        <f t="shared" si="38"/>
        <v>0</v>
      </c>
      <c r="H166" s="7">
        <f t="shared" si="39"/>
        <v>0</v>
      </c>
      <c r="I166" s="7">
        <f t="shared" si="40"/>
        <v>0</v>
      </c>
      <c r="J166" s="7">
        <f t="shared" si="41"/>
        <v>0</v>
      </c>
      <c r="K166" s="7">
        <f t="shared" si="42"/>
        <v>0</v>
      </c>
      <c r="L166" s="7">
        <f t="shared" si="43"/>
        <v>0</v>
      </c>
      <c r="M166" s="7">
        <f t="shared" si="44"/>
        <v>0</v>
      </c>
      <c r="N166" s="110" t="s">
        <v>13</v>
      </c>
      <c r="O166" s="48" t="str">
        <f t="shared" si="33"/>
        <v>1.6T FR8 2 km OSFP-XD and TBD</v>
      </c>
      <c r="P166" s="363"/>
      <c r="Q166" s="363"/>
      <c r="R166" s="363"/>
      <c r="S166" s="363"/>
      <c r="T166" s="363"/>
      <c r="U166" s="363"/>
      <c r="V166" s="363"/>
      <c r="W166" s="363"/>
      <c r="X166" s="363"/>
      <c r="Y166" s="363"/>
      <c r="Z166" s="363"/>
    </row>
    <row r="167" spans="2:65" ht="13.8">
      <c r="B167" s="48" t="str">
        <f t="shared" si="31"/>
        <v>1.6T LR8 10 km OSFP-XD and TBD</v>
      </c>
      <c r="C167" s="7">
        <f t="shared" si="34"/>
        <v>0</v>
      </c>
      <c r="D167" s="7">
        <f t="shared" si="35"/>
        <v>0</v>
      </c>
      <c r="E167" s="7">
        <f t="shared" si="36"/>
        <v>0</v>
      </c>
      <c r="F167" s="7">
        <f t="shared" si="37"/>
        <v>0</v>
      </c>
      <c r="G167" s="7">
        <f t="shared" si="38"/>
        <v>0</v>
      </c>
      <c r="H167" s="7">
        <f t="shared" si="39"/>
        <v>0</v>
      </c>
      <c r="I167" s="7">
        <f t="shared" si="40"/>
        <v>0</v>
      </c>
      <c r="J167" s="7">
        <f t="shared" si="41"/>
        <v>0</v>
      </c>
      <c r="K167" s="7">
        <f t="shared" si="42"/>
        <v>0</v>
      </c>
      <c r="L167" s="7">
        <f t="shared" si="43"/>
        <v>0</v>
      </c>
      <c r="M167" s="7">
        <f t="shared" si="44"/>
        <v>0</v>
      </c>
      <c r="N167" s="110" t="s">
        <v>13</v>
      </c>
      <c r="O167" s="48" t="str">
        <f t="shared" si="33"/>
        <v>1.6T LR8 10 km OSFP-XD and TBD</v>
      </c>
      <c r="P167" s="363"/>
      <c r="Q167" s="363"/>
      <c r="R167" s="363"/>
      <c r="S167" s="363"/>
      <c r="T167" s="363"/>
      <c r="U167" s="363"/>
      <c r="V167" s="363"/>
      <c r="W167" s="363"/>
      <c r="X167" s="363"/>
      <c r="Y167" s="363"/>
      <c r="Z167" s="363"/>
    </row>
    <row r="168" spans="2:65" ht="13.8">
      <c r="B168" s="48" t="str">
        <f t="shared" si="31"/>
        <v>1.6T ER8 &gt;10 km OSFP-XD and TBD</v>
      </c>
      <c r="C168" s="7">
        <f t="shared" si="34"/>
        <v>0</v>
      </c>
      <c r="D168" s="7">
        <f t="shared" si="35"/>
        <v>0</v>
      </c>
      <c r="E168" s="7">
        <f t="shared" si="36"/>
        <v>0</v>
      </c>
      <c r="F168" s="7">
        <f t="shared" si="37"/>
        <v>0</v>
      </c>
      <c r="G168" s="7">
        <f t="shared" si="38"/>
        <v>0</v>
      </c>
      <c r="H168" s="7">
        <f t="shared" si="39"/>
        <v>0</v>
      </c>
      <c r="I168" s="7">
        <f t="shared" si="40"/>
        <v>0</v>
      </c>
      <c r="J168" s="7">
        <f t="shared" si="41"/>
        <v>0</v>
      </c>
      <c r="K168" s="7">
        <f t="shared" si="42"/>
        <v>0</v>
      </c>
      <c r="L168" s="7">
        <f t="shared" si="43"/>
        <v>0</v>
      </c>
      <c r="M168" s="7">
        <f t="shared" si="44"/>
        <v>0</v>
      </c>
      <c r="N168" s="110" t="s">
        <v>13</v>
      </c>
      <c r="O168" s="48" t="str">
        <f t="shared" si="33"/>
        <v>1.6T ER8 &gt;10 km OSFP-XD and TBD</v>
      </c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</row>
    <row r="169" spans="2:65" ht="13.8">
      <c r="B169" s="48" t="str">
        <f t="shared" si="31"/>
        <v>3.2T SR 100 m OSFP-XD and TBD</v>
      </c>
      <c r="C169" s="7">
        <f t="shared" si="34"/>
        <v>0</v>
      </c>
      <c r="D169" s="7">
        <f t="shared" si="35"/>
        <v>0</v>
      </c>
      <c r="E169" s="7">
        <f t="shared" si="36"/>
        <v>0</v>
      </c>
      <c r="F169" s="7">
        <f t="shared" si="37"/>
        <v>0</v>
      </c>
      <c r="G169" s="7">
        <f t="shared" si="38"/>
        <v>0</v>
      </c>
      <c r="H169" s="7">
        <f t="shared" si="39"/>
        <v>0</v>
      </c>
      <c r="I169" s="7">
        <f t="shared" si="40"/>
        <v>0</v>
      </c>
      <c r="J169" s="7">
        <f t="shared" si="41"/>
        <v>0</v>
      </c>
      <c r="K169" s="7">
        <f t="shared" si="42"/>
        <v>0</v>
      </c>
      <c r="L169" s="7">
        <f t="shared" si="43"/>
        <v>0</v>
      </c>
      <c r="M169" s="7">
        <f t="shared" si="44"/>
        <v>0</v>
      </c>
      <c r="N169" s="110" t="s">
        <v>13</v>
      </c>
      <c r="O169" s="48" t="str">
        <f t="shared" si="33"/>
        <v>3.2T SR 100 m OSFP-XD and TBD</v>
      </c>
      <c r="P169" s="19"/>
      <c r="Q169" s="19"/>
      <c r="R169" s="19"/>
      <c r="S169" s="19"/>
      <c r="T169" s="121"/>
      <c r="U169" s="121"/>
      <c r="V169" s="121"/>
      <c r="W169" s="121"/>
      <c r="X169" s="121"/>
      <c r="Y169" s="121"/>
      <c r="Z169" s="121"/>
    </row>
    <row r="170" spans="2:65" ht="13.8">
      <c r="B170" s="48" t="str">
        <f t="shared" si="31"/>
        <v>3.2T DR 500 m OSFP-XD and TBD</v>
      </c>
      <c r="C170" s="7">
        <f t="shared" si="34"/>
        <v>0</v>
      </c>
      <c r="D170" s="7">
        <f t="shared" si="35"/>
        <v>0</v>
      </c>
      <c r="E170" s="7">
        <f t="shared" si="36"/>
        <v>0</v>
      </c>
      <c r="F170" s="7">
        <f t="shared" si="37"/>
        <v>0</v>
      </c>
      <c r="G170" s="7">
        <f t="shared" si="38"/>
        <v>0</v>
      </c>
      <c r="H170" s="7">
        <f t="shared" si="39"/>
        <v>0</v>
      </c>
      <c r="I170" s="7">
        <f t="shared" si="40"/>
        <v>0</v>
      </c>
      <c r="J170" s="7">
        <f t="shared" si="41"/>
        <v>0</v>
      </c>
      <c r="K170" s="7">
        <f t="shared" si="42"/>
        <v>0</v>
      </c>
      <c r="L170" s="7">
        <f t="shared" si="43"/>
        <v>0</v>
      </c>
      <c r="M170" s="7">
        <f t="shared" si="44"/>
        <v>0</v>
      </c>
      <c r="N170" s="110" t="s">
        <v>13</v>
      </c>
      <c r="O170" s="48" t="str">
        <f t="shared" si="33"/>
        <v>3.2T DR 500 m OSFP-XD and TBD</v>
      </c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</row>
    <row r="171" spans="2:65" ht="13.8">
      <c r="B171" s="48" t="str">
        <f t="shared" si="31"/>
        <v>3.2T FR 2 km OSFP-XD and TBD</v>
      </c>
      <c r="C171" s="7">
        <f t="shared" si="34"/>
        <v>0</v>
      </c>
      <c r="D171" s="7">
        <f t="shared" si="35"/>
        <v>0</v>
      </c>
      <c r="E171" s="7">
        <f t="shared" si="36"/>
        <v>0</v>
      </c>
      <c r="F171" s="7">
        <f t="shared" si="37"/>
        <v>0</v>
      </c>
      <c r="G171" s="7">
        <f t="shared" si="38"/>
        <v>0</v>
      </c>
      <c r="H171" s="7">
        <f t="shared" si="39"/>
        <v>0</v>
      </c>
      <c r="I171" s="7">
        <f t="shared" si="40"/>
        <v>0</v>
      </c>
      <c r="J171" s="7">
        <f t="shared" si="41"/>
        <v>0</v>
      </c>
      <c r="K171" s="7">
        <f t="shared" si="42"/>
        <v>0</v>
      </c>
      <c r="L171" s="7">
        <f t="shared" si="43"/>
        <v>0</v>
      </c>
      <c r="M171" s="7">
        <f t="shared" si="44"/>
        <v>0</v>
      </c>
      <c r="N171" s="110" t="s">
        <v>13</v>
      </c>
      <c r="O171" s="48" t="str">
        <f t="shared" si="33"/>
        <v>3.2T FR 2 km OSFP-XD and TBD</v>
      </c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</row>
    <row r="172" spans="2:65" ht="13.8">
      <c r="B172" s="48" t="str">
        <f t="shared" si="31"/>
        <v>3.2T LR 10 km OSFP-XD and TBD</v>
      </c>
      <c r="C172" s="7">
        <f t="shared" si="34"/>
        <v>0</v>
      </c>
      <c r="D172" s="7">
        <f t="shared" si="35"/>
        <v>0</v>
      </c>
      <c r="E172" s="7">
        <f t="shared" si="36"/>
        <v>0</v>
      </c>
      <c r="F172" s="7">
        <f t="shared" si="37"/>
        <v>0</v>
      </c>
      <c r="G172" s="7">
        <f t="shared" si="38"/>
        <v>0</v>
      </c>
      <c r="H172" s="7">
        <f t="shared" si="39"/>
        <v>0</v>
      </c>
      <c r="I172" s="7">
        <f t="shared" si="40"/>
        <v>0</v>
      </c>
      <c r="J172" s="7">
        <f t="shared" si="41"/>
        <v>0</v>
      </c>
      <c r="K172" s="7">
        <f t="shared" si="42"/>
        <v>0</v>
      </c>
      <c r="L172" s="7">
        <f t="shared" si="43"/>
        <v>0</v>
      </c>
      <c r="M172" s="7">
        <f t="shared" si="44"/>
        <v>0</v>
      </c>
      <c r="N172" s="110" t="s">
        <v>13</v>
      </c>
      <c r="O172" s="48" t="str">
        <f t="shared" si="33"/>
        <v>3.2T LR 10 km OSFP-XD and TBD</v>
      </c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</row>
    <row r="173" spans="2:65" ht="13.8">
      <c r="B173" s="48" t="str">
        <f t="shared" si="31"/>
        <v>3.2T ER &gt;10 km OSFP-XD and TBD</v>
      </c>
      <c r="C173" s="7">
        <f t="shared" si="34"/>
        <v>0</v>
      </c>
      <c r="D173" s="7">
        <f t="shared" si="35"/>
        <v>0</v>
      </c>
      <c r="E173" s="7">
        <f t="shared" si="36"/>
        <v>0</v>
      </c>
      <c r="F173" s="7">
        <f t="shared" si="37"/>
        <v>0</v>
      </c>
      <c r="G173" s="7">
        <f t="shared" si="38"/>
        <v>0</v>
      </c>
      <c r="H173" s="7">
        <f t="shared" si="39"/>
        <v>0</v>
      </c>
      <c r="I173" s="7">
        <f t="shared" si="40"/>
        <v>0</v>
      </c>
      <c r="J173" s="7">
        <f t="shared" si="41"/>
        <v>0</v>
      </c>
      <c r="K173" s="7">
        <f t="shared" si="42"/>
        <v>0</v>
      </c>
      <c r="L173" s="7">
        <f t="shared" si="43"/>
        <v>0</v>
      </c>
      <c r="M173" s="7">
        <f t="shared" si="44"/>
        <v>0</v>
      </c>
      <c r="N173" s="110" t="s">
        <v>13</v>
      </c>
      <c r="O173" s="48" t="str">
        <f t="shared" si="33"/>
        <v>3.2T ER &gt;10 km OSFP-XD and TBD</v>
      </c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</row>
    <row r="174" spans="2:65" ht="13.8">
      <c r="B174" s="48"/>
      <c r="C174" s="7">
        <f t="shared" si="34"/>
        <v>0</v>
      </c>
      <c r="D174" s="7">
        <f t="shared" si="35"/>
        <v>0</v>
      </c>
      <c r="E174" s="7">
        <f t="shared" si="36"/>
        <v>0</v>
      </c>
      <c r="F174" s="7">
        <f t="shared" si="37"/>
        <v>0</v>
      </c>
      <c r="G174" s="7">
        <f t="shared" si="38"/>
        <v>0</v>
      </c>
      <c r="H174" s="7">
        <f t="shared" si="39"/>
        <v>0</v>
      </c>
      <c r="I174" s="7">
        <f t="shared" si="40"/>
        <v>0</v>
      </c>
      <c r="J174" s="7">
        <f t="shared" si="41"/>
        <v>0</v>
      </c>
      <c r="K174" s="7">
        <f t="shared" si="42"/>
        <v>0</v>
      </c>
      <c r="L174" s="7">
        <f t="shared" si="43"/>
        <v>0</v>
      </c>
      <c r="M174" s="7">
        <f t="shared" si="44"/>
        <v>0</v>
      </c>
      <c r="N174" s="110" t="s">
        <v>13</v>
      </c>
      <c r="O174" s="48">
        <f t="shared" si="33"/>
        <v>0</v>
      </c>
      <c r="P174" s="114"/>
      <c r="Q174" s="114"/>
      <c r="R174" s="114"/>
      <c r="S174" s="114"/>
      <c r="T174" s="114"/>
      <c r="U174" s="114"/>
      <c r="V174" s="114"/>
      <c r="W174" s="114"/>
      <c r="X174" s="114"/>
      <c r="Y174" s="114"/>
      <c r="Z174" s="114"/>
    </row>
    <row r="175" spans="2:65" ht="13.8">
      <c r="B175" s="48"/>
      <c r="C175" s="7">
        <f t="shared" si="34"/>
        <v>0</v>
      </c>
      <c r="D175" s="7">
        <f t="shared" si="35"/>
        <v>0</v>
      </c>
      <c r="E175" s="7">
        <f t="shared" si="36"/>
        <v>0</v>
      </c>
      <c r="F175" s="7">
        <f t="shared" si="37"/>
        <v>0</v>
      </c>
      <c r="G175" s="7">
        <f t="shared" si="38"/>
        <v>0</v>
      </c>
      <c r="H175" s="7">
        <f t="shared" si="39"/>
        <v>0</v>
      </c>
      <c r="I175" s="7">
        <f t="shared" si="40"/>
        <v>0</v>
      </c>
      <c r="J175" s="7">
        <f t="shared" si="41"/>
        <v>0</v>
      </c>
      <c r="K175" s="7">
        <f t="shared" si="42"/>
        <v>0</v>
      </c>
      <c r="L175" s="7">
        <f t="shared" si="43"/>
        <v>0</v>
      </c>
      <c r="M175" s="7">
        <f t="shared" si="44"/>
        <v>0</v>
      </c>
      <c r="N175" s="110" t="s">
        <v>13</v>
      </c>
      <c r="O175" s="48">
        <f t="shared" si="33"/>
        <v>0</v>
      </c>
      <c r="P175" s="114"/>
      <c r="Q175" s="114"/>
      <c r="R175" s="114"/>
      <c r="S175" s="114"/>
      <c r="T175" s="114"/>
      <c r="U175" s="114"/>
      <c r="V175" s="114"/>
      <c r="W175" s="114"/>
      <c r="X175" s="114"/>
      <c r="Y175" s="114"/>
      <c r="Z175" s="114"/>
    </row>
    <row r="176" spans="2:65" ht="13.8">
      <c r="B176" s="58" t="str">
        <f>"Total "&amp;B93&amp;" units"</f>
        <v>Total Silicon Photonics units</v>
      </c>
      <c r="C176" s="29">
        <f t="shared" ref="C176:M176" si="45">SUM(C95:C175)</f>
        <v>1143931.4685714284</v>
      </c>
      <c r="D176" s="29">
        <f t="shared" si="45"/>
        <v>2057316.6</v>
      </c>
      <c r="E176" s="29">
        <f t="shared" si="45"/>
        <v>0</v>
      </c>
      <c r="F176" s="29">
        <f t="shared" si="45"/>
        <v>0</v>
      </c>
      <c r="G176" s="29">
        <f t="shared" si="45"/>
        <v>0</v>
      </c>
      <c r="H176" s="29">
        <f t="shared" si="45"/>
        <v>0</v>
      </c>
      <c r="I176" s="29">
        <f t="shared" si="45"/>
        <v>0</v>
      </c>
      <c r="J176" s="29">
        <f t="shared" si="45"/>
        <v>0</v>
      </c>
      <c r="K176" s="29">
        <f t="shared" si="45"/>
        <v>0</v>
      </c>
      <c r="L176" s="29">
        <f t="shared" si="45"/>
        <v>0</v>
      </c>
      <c r="M176" s="29">
        <f t="shared" si="45"/>
        <v>0</v>
      </c>
      <c r="BM176" s="111"/>
    </row>
    <row r="177" spans="2:65">
      <c r="BM177" s="111"/>
    </row>
    <row r="179" spans="2:65" ht="21">
      <c r="B179" s="3" t="str">
        <f>Summary!B32</f>
        <v>InP discrete</v>
      </c>
      <c r="C179" s="4" t="s">
        <v>54</v>
      </c>
      <c r="D179" s="1"/>
      <c r="E179" s="1"/>
      <c r="F179" s="1"/>
      <c r="G179" s="1"/>
      <c r="H179" s="1"/>
      <c r="I179" s="1"/>
      <c r="J179" s="1"/>
      <c r="K179" s="1"/>
      <c r="L179" s="1"/>
      <c r="M179" s="1"/>
      <c r="O179" s="3" t="str">
        <f>B179</f>
        <v>InP discrete</v>
      </c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2:65" ht="13.8">
      <c r="B180" s="56" t="str">
        <f t="shared" ref="B180:M180" si="46">B6</f>
        <v>Product category</v>
      </c>
      <c r="C180" s="6">
        <f t="shared" si="46"/>
        <v>2018</v>
      </c>
      <c r="D180" s="6">
        <f t="shared" si="46"/>
        <v>2019</v>
      </c>
      <c r="E180" s="6">
        <f t="shared" si="46"/>
        <v>2020</v>
      </c>
      <c r="F180" s="6">
        <f t="shared" si="46"/>
        <v>2021</v>
      </c>
      <c r="G180" s="6">
        <f t="shared" si="46"/>
        <v>2022</v>
      </c>
      <c r="H180" s="6">
        <f t="shared" si="46"/>
        <v>2023</v>
      </c>
      <c r="I180" s="6">
        <f t="shared" si="46"/>
        <v>2024</v>
      </c>
      <c r="J180" s="6">
        <f t="shared" si="46"/>
        <v>2025</v>
      </c>
      <c r="K180" s="6">
        <f t="shared" si="46"/>
        <v>2026</v>
      </c>
      <c r="L180" s="6">
        <f t="shared" si="46"/>
        <v>2027</v>
      </c>
      <c r="M180" s="6">
        <f t="shared" si="46"/>
        <v>2028</v>
      </c>
      <c r="O180" s="56" t="str">
        <f>B180</f>
        <v>Product category</v>
      </c>
      <c r="P180" s="6">
        <f t="shared" ref="P180:Z180" si="47">C180</f>
        <v>2018</v>
      </c>
      <c r="Q180" s="6">
        <f t="shared" si="47"/>
        <v>2019</v>
      </c>
      <c r="R180" s="6">
        <f t="shared" si="47"/>
        <v>2020</v>
      </c>
      <c r="S180" s="6">
        <f t="shared" si="47"/>
        <v>2021</v>
      </c>
      <c r="T180" s="6">
        <f t="shared" si="47"/>
        <v>2022</v>
      </c>
      <c r="U180" s="6">
        <f t="shared" si="47"/>
        <v>2023</v>
      </c>
      <c r="V180" s="6">
        <f t="shared" si="47"/>
        <v>2024</v>
      </c>
      <c r="W180" s="6">
        <f t="shared" si="47"/>
        <v>2025</v>
      </c>
      <c r="X180" s="6">
        <f t="shared" si="47"/>
        <v>2026</v>
      </c>
      <c r="Y180" s="6">
        <f t="shared" si="47"/>
        <v>2027</v>
      </c>
      <c r="Z180" s="6">
        <f t="shared" si="47"/>
        <v>2028</v>
      </c>
    </row>
    <row r="181" spans="2:65" ht="13.8">
      <c r="B181" s="48" t="str">
        <f t="shared" ref="B181:B212" si="48">B95</f>
        <v>1G 500 m SFP</v>
      </c>
      <c r="C181" s="7">
        <f t="shared" ref="C181:C212" si="49">IF(C7=0,0,C7*P181)</f>
        <v>0</v>
      </c>
      <c r="D181" s="7">
        <f t="shared" ref="D181:D212" si="50">IF(D7=0,0,D7*Q181)</f>
        <v>0</v>
      </c>
      <c r="E181" s="7">
        <f t="shared" ref="E181:E212" si="51">IF(E7=0,0,E7*R181)</f>
        <v>0</v>
      </c>
      <c r="F181" s="7">
        <f t="shared" ref="F181:F212" si="52">IF(F7=0,0,F7*S181)</f>
        <v>0</v>
      </c>
      <c r="G181" s="7">
        <f t="shared" ref="G181:G212" si="53">IF(G7=0,0,G7*T181)</f>
        <v>0</v>
      </c>
      <c r="H181" s="7">
        <f t="shared" ref="H181:H212" si="54">IF(H7=0,0,H7*U181)</f>
        <v>0</v>
      </c>
      <c r="I181" s="7">
        <f t="shared" ref="I181:I212" si="55">IF(I7=0,0,I7*V181)</f>
        <v>0</v>
      </c>
      <c r="J181" s="7">
        <f t="shared" ref="J181:J212" si="56">IF(J7=0,0,J7*W181)</f>
        <v>0</v>
      </c>
      <c r="K181" s="7">
        <f t="shared" ref="K181:K212" si="57">IF(K7=0,0,K7*X181)</f>
        <v>0</v>
      </c>
      <c r="L181" s="7">
        <f t="shared" ref="L181:L212" si="58">IF(L7=0,0,L7*Y181)</f>
        <v>0</v>
      </c>
      <c r="M181" s="7">
        <f t="shared" ref="M181:M212" si="59">IF(M7=0,0,M7*Z181)</f>
        <v>0</v>
      </c>
      <c r="N181" s="110" t="s">
        <v>14</v>
      </c>
      <c r="O181" s="48" t="str">
        <f t="shared" ref="O181:O212" si="60">B95</f>
        <v>1G 500 m SFP</v>
      </c>
      <c r="P181" s="19">
        <v>0</v>
      </c>
      <c r="Q181" s="19">
        <v>0</v>
      </c>
      <c r="R181" s="19"/>
      <c r="S181" s="19"/>
      <c r="T181" s="19"/>
      <c r="U181" s="19"/>
      <c r="V181" s="19"/>
      <c r="W181" s="19"/>
      <c r="X181" s="19"/>
      <c r="Y181" s="19"/>
      <c r="Z181" s="19"/>
      <c r="AB181" s="161"/>
      <c r="AC181" s="161"/>
      <c r="AD181" s="161"/>
      <c r="AE181" s="161"/>
      <c r="AF181" s="161"/>
      <c r="AG181" s="161"/>
      <c r="AH181" s="161"/>
      <c r="AI181" s="161"/>
      <c r="AJ181" s="161"/>
    </row>
    <row r="182" spans="2:65" ht="13.8">
      <c r="B182" s="48" t="str">
        <f t="shared" si="48"/>
        <v>1G 10 km SFP</v>
      </c>
      <c r="C182" s="7">
        <f t="shared" si="49"/>
        <v>7845061</v>
      </c>
      <c r="D182" s="7">
        <f t="shared" si="50"/>
        <v>7456788</v>
      </c>
      <c r="E182" s="7">
        <f t="shared" si="51"/>
        <v>0</v>
      </c>
      <c r="F182" s="7">
        <f t="shared" si="52"/>
        <v>0</v>
      </c>
      <c r="G182" s="7">
        <f t="shared" si="53"/>
        <v>0</v>
      </c>
      <c r="H182" s="7">
        <f t="shared" si="54"/>
        <v>0</v>
      </c>
      <c r="I182" s="7">
        <f t="shared" si="55"/>
        <v>0</v>
      </c>
      <c r="J182" s="7">
        <f t="shared" si="56"/>
        <v>0</v>
      </c>
      <c r="K182" s="7">
        <f t="shared" si="57"/>
        <v>0</v>
      </c>
      <c r="L182" s="7">
        <f t="shared" si="58"/>
        <v>0</v>
      </c>
      <c r="M182" s="7">
        <f t="shared" si="59"/>
        <v>0</v>
      </c>
      <c r="N182" s="110" t="s">
        <v>14</v>
      </c>
      <c r="O182" s="48" t="str">
        <f t="shared" si="60"/>
        <v>1G 10 km SFP</v>
      </c>
      <c r="P182" s="19">
        <v>1</v>
      </c>
      <c r="Q182" s="19">
        <v>1</v>
      </c>
      <c r="R182" s="19"/>
      <c r="S182" s="19"/>
      <c r="T182" s="19"/>
      <c r="U182" s="19"/>
      <c r="V182" s="19"/>
      <c r="W182" s="19"/>
      <c r="X182" s="19"/>
      <c r="Y182" s="19"/>
      <c r="Z182" s="19"/>
      <c r="AB182" s="161"/>
      <c r="AC182" s="161"/>
      <c r="AD182" s="161"/>
      <c r="AE182" s="161"/>
      <c r="AF182" s="161"/>
      <c r="AG182" s="161"/>
      <c r="AH182" s="161"/>
      <c r="AI182" s="161"/>
      <c r="AJ182" s="161"/>
    </row>
    <row r="183" spans="2:65" ht="13.8">
      <c r="B183" s="48" t="str">
        <f t="shared" si="48"/>
        <v>1G 40 km SFP</v>
      </c>
      <c r="C183" s="7">
        <f t="shared" si="49"/>
        <v>1016133</v>
      </c>
      <c r="D183" s="7">
        <f t="shared" si="50"/>
        <v>852243</v>
      </c>
      <c r="E183" s="7">
        <f t="shared" si="51"/>
        <v>0</v>
      </c>
      <c r="F183" s="7">
        <f t="shared" si="52"/>
        <v>0</v>
      </c>
      <c r="G183" s="7">
        <f t="shared" si="53"/>
        <v>0</v>
      </c>
      <c r="H183" s="7">
        <f t="shared" si="54"/>
        <v>0</v>
      </c>
      <c r="I183" s="7">
        <f t="shared" si="55"/>
        <v>0</v>
      </c>
      <c r="J183" s="7">
        <f t="shared" si="56"/>
        <v>0</v>
      </c>
      <c r="K183" s="7">
        <f t="shared" si="57"/>
        <v>0</v>
      </c>
      <c r="L183" s="7">
        <f t="shared" si="58"/>
        <v>0</v>
      </c>
      <c r="M183" s="7">
        <f t="shared" si="59"/>
        <v>0</v>
      </c>
      <c r="N183" s="110" t="s">
        <v>14</v>
      </c>
      <c r="O183" s="48" t="str">
        <f t="shared" si="60"/>
        <v>1G 40 km SFP</v>
      </c>
      <c r="P183" s="19">
        <v>1</v>
      </c>
      <c r="Q183" s="19">
        <v>1</v>
      </c>
      <c r="R183" s="19"/>
      <c r="S183" s="19"/>
      <c r="T183" s="19"/>
      <c r="U183" s="19"/>
      <c r="V183" s="19"/>
      <c r="W183" s="19"/>
      <c r="X183" s="19"/>
      <c r="Y183" s="19"/>
      <c r="Z183" s="19"/>
      <c r="AB183" s="161"/>
      <c r="AC183" s="161"/>
      <c r="AD183" s="161"/>
      <c r="AE183" s="161"/>
      <c r="AF183" s="161"/>
      <c r="AG183" s="161"/>
      <c r="AH183" s="161"/>
      <c r="AI183" s="161"/>
      <c r="AJ183" s="161"/>
    </row>
    <row r="184" spans="2:65" ht="13.8">
      <c r="B184" s="48" t="str">
        <f t="shared" si="48"/>
        <v>1G 80 km SFP</v>
      </c>
      <c r="C184" s="7">
        <f t="shared" si="49"/>
        <v>515486</v>
      </c>
      <c r="D184" s="7">
        <f t="shared" si="50"/>
        <v>200286</v>
      </c>
      <c r="E184" s="7">
        <f t="shared" si="51"/>
        <v>0</v>
      </c>
      <c r="F184" s="7">
        <f t="shared" si="52"/>
        <v>0</v>
      </c>
      <c r="G184" s="7">
        <f t="shared" si="53"/>
        <v>0</v>
      </c>
      <c r="H184" s="7">
        <f t="shared" si="54"/>
        <v>0</v>
      </c>
      <c r="I184" s="7">
        <f t="shared" si="55"/>
        <v>0</v>
      </c>
      <c r="J184" s="7">
        <f t="shared" si="56"/>
        <v>0</v>
      </c>
      <c r="K184" s="7">
        <f t="shared" si="57"/>
        <v>0</v>
      </c>
      <c r="L184" s="7">
        <f t="shared" si="58"/>
        <v>0</v>
      </c>
      <c r="M184" s="7">
        <f t="shared" si="59"/>
        <v>0</v>
      </c>
      <c r="N184" s="110" t="s">
        <v>14</v>
      </c>
      <c r="O184" s="48" t="str">
        <f t="shared" si="60"/>
        <v>1G 80 km SFP</v>
      </c>
      <c r="P184" s="19">
        <v>1</v>
      </c>
      <c r="Q184" s="19">
        <v>1</v>
      </c>
      <c r="R184" s="19"/>
      <c r="S184" s="19"/>
      <c r="T184" s="19"/>
      <c r="U184" s="19"/>
      <c r="V184" s="19"/>
      <c r="W184" s="19"/>
      <c r="X184" s="19"/>
      <c r="Y184" s="19"/>
      <c r="Z184" s="19"/>
      <c r="AB184" s="161"/>
      <c r="AC184" s="161"/>
      <c r="AD184" s="161"/>
      <c r="AE184" s="161"/>
      <c r="AF184" s="161"/>
      <c r="AG184" s="161"/>
      <c r="AH184" s="161"/>
      <c r="AI184" s="161"/>
      <c r="AJ184" s="161"/>
    </row>
    <row r="185" spans="2:65" ht="13.8">
      <c r="B185" s="48" t="str">
        <f t="shared" si="48"/>
        <v>G &amp; Fast Ethernet Various Legacy/discontinued</v>
      </c>
      <c r="C185" s="7">
        <f t="shared" si="49"/>
        <v>0</v>
      </c>
      <c r="D185" s="7">
        <f t="shared" si="50"/>
        <v>0</v>
      </c>
      <c r="E185" s="7">
        <f t="shared" si="51"/>
        <v>0</v>
      </c>
      <c r="F185" s="7">
        <f t="shared" si="52"/>
        <v>0</v>
      </c>
      <c r="G185" s="7">
        <f t="shared" si="53"/>
        <v>0</v>
      </c>
      <c r="H185" s="7">
        <f t="shared" si="54"/>
        <v>0</v>
      </c>
      <c r="I185" s="7">
        <f t="shared" si="55"/>
        <v>0</v>
      </c>
      <c r="J185" s="7">
        <f t="shared" si="56"/>
        <v>0</v>
      </c>
      <c r="K185" s="7">
        <f t="shared" si="57"/>
        <v>0</v>
      </c>
      <c r="L185" s="7">
        <f t="shared" si="58"/>
        <v>0</v>
      </c>
      <c r="M185" s="7">
        <f t="shared" si="59"/>
        <v>0</v>
      </c>
      <c r="N185" s="110" t="s">
        <v>14</v>
      </c>
      <c r="O185" s="48" t="str">
        <f t="shared" si="60"/>
        <v>G &amp; Fast Ethernet Various Legacy/discontinued</v>
      </c>
      <c r="P185" s="19">
        <v>1</v>
      </c>
      <c r="Q185" s="19">
        <v>1</v>
      </c>
      <c r="R185" s="19"/>
      <c r="S185" s="19"/>
      <c r="T185" s="19"/>
      <c r="U185" s="19"/>
      <c r="V185" s="19"/>
      <c r="W185" s="19"/>
      <c r="X185" s="19"/>
      <c r="Y185" s="19"/>
      <c r="Z185" s="19"/>
      <c r="AB185" s="161"/>
      <c r="AC185" s="161"/>
      <c r="AD185" s="161"/>
      <c r="AE185" s="161"/>
      <c r="AF185" s="161"/>
      <c r="AG185" s="161"/>
      <c r="AH185" s="161"/>
      <c r="AI185" s="161"/>
      <c r="AJ185" s="161"/>
    </row>
    <row r="186" spans="2:65" ht="13.8">
      <c r="B186" s="48" t="str">
        <f t="shared" si="48"/>
        <v>10G 300 m XFP</v>
      </c>
      <c r="C186" s="7">
        <f t="shared" si="49"/>
        <v>0</v>
      </c>
      <c r="D186" s="7">
        <f t="shared" si="50"/>
        <v>0</v>
      </c>
      <c r="E186" s="7">
        <f t="shared" si="51"/>
        <v>0</v>
      </c>
      <c r="F186" s="7">
        <f t="shared" si="52"/>
        <v>0</v>
      </c>
      <c r="G186" s="7">
        <f t="shared" si="53"/>
        <v>0</v>
      </c>
      <c r="H186" s="7">
        <f t="shared" si="54"/>
        <v>0</v>
      </c>
      <c r="I186" s="7">
        <f t="shared" si="55"/>
        <v>0</v>
      </c>
      <c r="J186" s="7">
        <f t="shared" si="56"/>
        <v>0</v>
      </c>
      <c r="K186" s="7">
        <f t="shared" si="57"/>
        <v>0</v>
      </c>
      <c r="L186" s="7">
        <f t="shared" si="58"/>
        <v>0</v>
      </c>
      <c r="M186" s="7">
        <f t="shared" si="59"/>
        <v>0</v>
      </c>
      <c r="N186" s="110" t="s">
        <v>14</v>
      </c>
      <c r="O186" s="48" t="str">
        <f t="shared" si="60"/>
        <v>10G 300 m XFP</v>
      </c>
      <c r="P186" s="19">
        <v>0</v>
      </c>
      <c r="Q186" s="19">
        <v>0</v>
      </c>
      <c r="R186" s="19"/>
      <c r="S186" s="19"/>
      <c r="T186" s="19"/>
      <c r="U186" s="19"/>
      <c r="V186" s="19"/>
      <c r="W186" s="19"/>
      <c r="X186" s="19"/>
      <c r="Y186" s="19"/>
      <c r="Z186" s="19"/>
      <c r="AB186" s="161"/>
      <c r="AC186" s="161"/>
      <c r="AD186" s="161"/>
      <c r="AE186" s="161"/>
      <c r="AF186" s="161"/>
      <c r="AG186" s="161"/>
      <c r="AH186" s="161"/>
      <c r="AI186" s="161"/>
      <c r="AJ186" s="161"/>
    </row>
    <row r="187" spans="2:65" ht="13.8">
      <c r="B187" s="48" t="str">
        <f t="shared" si="48"/>
        <v>10G 300 m SFP+</v>
      </c>
      <c r="C187" s="7">
        <f t="shared" si="49"/>
        <v>0</v>
      </c>
      <c r="D187" s="7">
        <f t="shared" si="50"/>
        <v>0</v>
      </c>
      <c r="E187" s="7">
        <f t="shared" si="51"/>
        <v>0</v>
      </c>
      <c r="F187" s="7">
        <f t="shared" si="52"/>
        <v>0</v>
      </c>
      <c r="G187" s="7">
        <f t="shared" si="53"/>
        <v>0</v>
      </c>
      <c r="H187" s="7">
        <f t="shared" si="54"/>
        <v>0</v>
      </c>
      <c r="I187" s="7">
        <f t="shared" si="55"/>
        <v>0</v>
      </c>
      <c r="J187" s="7">
        <f t="shared" si="56"/>
        <v>0</v>
      </c>
      <c r="K187" s="7">
        <f t="shared" si="57"/>
        <v>0</v>
      </c>
      <c r="L187" s="7">
        <f t="shared" si="58"/>
        <v>0</v>
      </c>
      <c r="M187" s="7">
        <f t="shared" si="59"/>
        <v>0</v>
      </c>
      <c r="N187" s="110" t="s">
        <v>14</v>
      </c>
      <c r="O187" s="48" t="str">
        <f t="shared" si="60"/>
        <v>10G 300 m SFP+</v>
      </c>
      <c r="P187" s="19">
        <v>0</v>
      </c>
      <c r="Q187" s="19">
        <v>0</v>
      </c>
      <c r="R187" s="19"/>
      <c r="S187" s="19"/>
      <c r="T187" s="19"/>
      <c r="U187" s="19"/>
      <c r="V187" s="19"/>
      <c r="W187" s="19"/>
      <c r="X187" s="19"/>
      <c r="Y187" s="19"/>
      <c r="Z187" s="19"/>
      <c r="AB187" s="161"/>
      <c r="AC187" s="161"/>
      <c r="AD187" s="161"/>
      <c r="AE187" s="161"/>
      <c r="AF187" s="161"/>
      <c r="AG187" s="161"/>
      <c r="AH187" s="161"/>
      <c r="AI187" s="161"/>
      <c r="AJ187" s="161"/>
    </row>
    <row r="188" spans="2:65" ht="13.8">
      <c r="B188" s="48" t="str">
        <f t="shared" si="48"/>
        <v>10G LRM 220 m SFP+</v>
      </c>
      <c r="C188" s="7">
        <f t="shared" si="49"/>
        <v>97170</v>
      </c>
      <c r="D188" s="7">
        <f t="shared" si="50"/>
        <v>51018</v>
      </c>
      <c r="E188" s="7">
        <f t="shared" si="51"/>
        <v>0</v>
      </c>
      <c r="F188" s="7">
        <f t="shared" si="52"/>
        <v>0</v>
      </c>
      <c r="G188" s="7">
        <f t="shared" si="53"/>
        <v>0</v>
      </c>
      <c r="H188" s="7">
        <f t="shared" si="54"/>
        <v>0</v>
      </c>
      <c r="I188" s="7">
        <f t="shared" si="55"/>
        <v>0</v>
      </c>
      <c r="J188" s="7">
        <f t="shared" si="56"/>
        <v>0</v>
      </c>
      <c r="K188" s="7">
        <f t="shared" si="57"/>
        <v>0</v>
      </c>
      <c r="L188" s="7">
        <f t="shared" si="58"/>
        <v>0</v>
      </c>
      <c r="M188" s="7">
        <f t="shared" si="59"/>
        <v>0</v>
      </c>
      <c r="N188" s="110" t="s">
        <v>14</v>
      </c>
      <c r="O188" s="48" t="str">
        <f t="shared" si="60"/>
        <v>10G LRM 220 m SFP+</v>
      </c>
      <c r="P188" s="19">
        <v>1</v>
      </c>
      <c r="Q188" s="19">
        <v>1</v>
      </c>
      <c r="R188" s="19"/>
      <c r="S188" s="19"/>
      <c r="T188" s="19"/>
      <c r="U188" s="19"/>
      <c r="V188" s="19"/>
      <c r="W188" s="19"/>
      <c r="X188" s="19"/>
      <c r="Y188" s="19"/>
      <c r="Z188" s="19"/>
      <c r="AB188" s="161"/>
      <c r="AC188" s="161"/>
      <c r="AD188" s="161"/>
      <c r="AE188" s="161"/>
      <c r="AF188" s="161"/>
      <c r="AG188" s="161"/>
      <c r="AH188" s="161"/>
      <c r="AI188" s="161"/>
      <c r="AJ188" s="161"/>
    </row>
    <row r="189" spans="2:65" ht="13.8">
      <c r="B189" s="48" t="str">
        <f t="shared" si="48"/>
        <v>10G 10 km XFP</v>
      </c>
      <c r="C189" s="7">
        <f t="shared" si="49"/>
        <v>198404</v>
      </c>
      <c r="D189" s="7">
        <f t="shared" si="50"/>
        <v>190735</v>
      </c>
      <c r="E189" s="7">
        <f t="shared" si="51"/>
        <v>0</v>
      </c>
      <c r="F189" s="7">
        <f t="shared" si="52"/>
        <v>0</v>
      </c>
      <c r="G189" s="7">
        <f t="shared" si="53"/>
        <v>0</v>
      </c>
      <c r="H189" s="7">
        <f t="shared" si="54"/>
        <v>0</v>
      </c>
      <c r="I189" s="7">
        <f t="shared" si="55"/>
        <v>0</v>
      </c>
      <c r="J189" s="7">
        <f t="shared" si="56"/>
        <v>0</v>
      </c>
      <c r="K189" s="7">
        <f t="shared" si="57"/>
        <v>0</v>
      </c>
      <c r="L189" s="7">
        <f t="shared" si="58"/>
        <v>0</v>
      </c>
      <c r="M189" s="7">
        <f t="shared" si="59"/>
        <v>0</v>
      </c>
      <c r="N189" s="110" t="s">
        <v>14</v>
      </c>
      <c r="O189" s="48" t="str">
        <f t="shared" si="60"/>
        <v>10G 10 km XFP</v>
      </c>
      <c r="P189" s="19">
        <v>1</v>
      </c>
      <c r="Q189" s="19">
        <v>1</v>
      </c>
      <c r="R189" s="19"/>
      <c r="S189" s="19"/>
      <c r="T189" s="19"/>
      <c r="U189" s="19"/>
      <c r="V189" s="19"/>
      <c r="W189" s="19"/>
      <c r="X189" s="19"/>
      <c r="Y189" s="19"/>
      <c r="Z189" s="19"/>
      <c r="AB189" s="161"/>
      <c r="AC189" s="161"/>
      <c r="AD189" s="161"/>
      <c r="AE189" s="161"/>
      <c r="AF189" s="161"/>
      <c r="AG189" s="161"/>
      <c r="AH189" s="161"/>
      <c r="AI189" s="161"/>
      <c r="AJ189" s="161"/>
    </row>
    <row r="190" spans="2:65" ht="13.8">
      <c r="B190" s="48" t="str">
        <f t="shared" si="48"/>
        <v>10G 10 km SFP+</v>
      </c>
      <c r="C190" s="7">
        <f t="shared" si="49"/>
        <v>6888855</v>
      </c>
      <c r="D190" s="7">
        <f t="shared" si="50"/>
        <v>5290672</v>
      </c>
      <c r="E190" s="7">
        <f t="shared" si="51"/>
        <v>0</v>
      </c>
      <c r="F190" s="7">
        <f t="shared" si="52"/>
        <v>0</v>
      </c>
      <c r="G190" s="7">
        <f t="shared" si="53"/>
        <v>0</v>
      </c>
      <c r="H190" s="7">
        <f t="shared" si="54"/>
        <v>0</v>
      </c>
      <c r="I190" s="7">
        <f t="shared" si="55"/>
        <v>0</v>
      </c>
      <c r="J190" s="7">
        <f t="shared" si="56"/>
        <v>0</v>
      </c>
      <c r="K190" s="7">
        <f t="shared" si="57"/>
        <v>0</v>
      </c>
      <c r="L190" s="7">
        <f t="shared" si="58"/>
        <v>0</v>
      </c>
      <c r="M190" s="7">
        <f t="shared" si="59"/>
        <v>0</v>
      </c>
      <c r="N190" s="110" t="s">
        <v>14</v>
      </c>
      <c r="O190" s="48" t="str">
        <f t="shared" si="60"/>
        <v>10G 10 km SFP+</v>
      </c>
      <c r="P190" s="19">
        <v>1</v>
      </c>
      <c r="Q190" s="19">
        <v>1</v>
      </c>
      <c r="R190" s="19"/>
      <c r="S190" s="19"/>
      <c r="T190" s="19"/>
      <c r="U190" s="19"/>
      <c r="V190" s="19"/>
      <c r="W190" s="19"/>
      <c r="X190" s="19"/>
      <c r="Y190" s="19"/>
      <c r="Z190" s="19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</row>
    <row r="191" spans="2:65" ht="13.8">
      <c r="B191" s="48" t="str">
        <f t="shared" si="48"/>
        <v>10G 40 km XFP</v>
      </c>
      <c r="C191" s="7">
        <f t="shared" si="49"/>
        <v>0</v>
      </c>
      <c r="D191" s="7">
        <f t="shared" si="50"/>
        <v>0</v>
      </c>
      <c r="E191" s="7">
        <f t="shared" si="51"/>
        <v>0</v>
      </c>
      <c r="F191" s="7">
        <f t="shared" si="52"/>
        <v>0</v>
      </c>
      <c r="G191" s="7">
        <f t="shared" si="53"/>
        <v>0</v>
      </c>
      <c r="H191" s="7">
        <f t="shared" si="54"/>
        <v>0</v>
      </c>
      <c r="I191" s="7">
        <f t="shared" si="55"/>
        <v>0</v>
      </c>
      <c r="J191" s="7">
        <f t="shared" si="56"/>
        <v>0</v>
      </c>
      <c r="K191" s="7">
        <f t="shared" si="57"/>
        <v>0</v>
      </c>
      <c r="L191" s="7">
        <f t="shared" si="58"/>
        <v>0</v>
      </c>
      <c r="M191" s="7">
        <f t="shared" si="59"/>
        <v>0</v>
      </c>
      <c r="N191" s="110" t="s">
        <v>14</v>
      </c>
      <c r="O191" s="48" t="str">
        <f t="shared" si="60"/>
        <v>10G 40 km XFP</v>
      </c>
      <c r="P191" s="19">
        <v>0</v>
      </c>
      <c r="Q191" s="19">
        <v>0</v>
      </c>
      <c r="R191" s="19"/>
      <c r="S191" s="19"/>
      <c r="T191" s="19"/>
      <c r="U191" s="19"/>
      <c r="V191" s="19"/>
      <c r="W191" s="19"/>
      <c r="X191" s="19"/>
      <c r="Y191" s="19"/>
      <c r="Z191" s="19"/>
      <c r="AB191" s="161"/>
      <c r="AC191" s="161"/>
      <c r="AD191" s="161"/>
      <c r="AE191" s="161"/>
      <c r="AF191" s="161"/>
      <c r="AG191" s="161"/>
      <c r="AH191" s="161"/>
      <c r="AI191" s="161"/>
      <c r="AJ191" s="161"/>
    </row>
    <row r="192" spans="2:65" ht="13.8">
      <c r="B192" s="48" t="str">
        <f t="shared" si="48"/>
        <v>10G 40 km SFP+</v>
      </c>
      <c r="C192" s="7">
        <f t="shared" si="49"/>
        <v>0</v>
      </c>
      <c r="D192" s="7">
        <f t="shared" si="50"/>
        <v>0</v>
      </c>
      <c r="E192" s="7">
        <f t="shared" si="51"/>
        <v>0</v>
      </c>
      <c r="F192" s="7">
        <f t="shared" si="52"/>
        <v>0</v>
      </c>
      <c r="G192" s="7">
        <f t="shared" si="53"/>
        <v>0</v>
      </c>
      <c r="H192" s="7">
        <f t="shared" si="54"/>
        <v>0</v>
      </c>
      <c r="I192" s="7">
        <f t="shared" si="55"/>
        <v>0</v>
      </c>
      <c r="J192" s="7">
        <f t="shared" si="56"/>
        <v>0</v>
      </c>
      <c r="K192" s="7">
        <f t="shared" si="57"/>
        <v>0</v>
      </c>
      <c r="L192" s="7">
        <f t="shared" si="58"/>
        <v>0</v>
      </c>
      <c r="M192" s="7">
        <f t="shared" si="59"/>
        <v>0</v>
      </c>
      <c r="N192" s="110" t="s">
        <v>14</v>
      </c>
      <c r="O192" s="48" t="str">
        <f t="shared" si="60"/>
        <v>10G 40 km SFP+</v>
      </c>
      <c r="P192" s="19">
        <v>0</v>
      </c>
      <c r="Q192" s="19">
        <v>0</v>
      </c>
      <c r="R192" s="19"/>
      <c r="S192" s="19"/>
      <c r="T192" s="19"/>
      <c r="U192" s="19"/>
      <c r="V192" s="19"/>
      <c r="W192" s="19"/>
      <c r="X192" s="19"/>
      <c r="Y192" s="19"/>
      <c r="Z192" s="19"/>
      <c r="AB192" s="161"/>
      <c r="AC192" s="161"/>
      <c r="AD192" s="161"/>
      <c r="AE192" s="161"/>
      <c r="AF192" s="161"/>
      <c r="AG192" s="161"/>
      <c r="AH192" s="161"/>
      <c r="AI192" s="161"/>
      <c r="AJ192" s="161"/>
    </row>
    <row r="193" spans="2:37" ht="13.8">
      <c r="B193" s="48" t="str">
        <f t="shared" si="48"/>
        <v>10G 80 km XFP</v>
      </c>
      <c r="C193" s="7">
        <f t="shared" si="49"/>
        <v>0</v>
      </c>
      <c r="D193" s="7">
        <f t="shared" si="50"/>
        <v>0</v>
      </c>
      <c r="E193" s="7">
        <f t="shared" si="51"/>
        <v>0</v>
      </c>
      <c r="F193" s="7">
        <f t="shared" si="52"/>
        <v>0</v>
      </c>
      <c r="G193" s="7">
        <f t="shared" si="53"/>
        <v>0</v>
      </c>
      <c r="H193" s="7">
        <f t="shared" si="54"/>
        <v>0</v>
      </c>
      <c r="I193" s="7">
        <f t="shared" si="55"/>
        <v>0</v>
      </c>
      <c r="J193" s="7">
        <f t="shared" si="56"/>
        <v>0</v>
      </c>
      <c r="K193" s="7">
        <f t="shared" si="57"/>
        <v>0</v>
      </c>
      <c r="L193" s="7">
        <f t="shared" si="58"/>
        <v>0</v>
      </c>
      <c r="M193" s="7">
        <f t="shared" si="59"/>
        <v>0</v>
      </c>
      <c r="N193" s="110" t="s">
        <v>14</v>
      </c>
      <c r="O193" s="48" t="str">
        <f t="shared" si="60"/>
        <v>10G 80 km XFP</v>
      </c>
      <c r="P193" s="19">
        <v>0</v>
      </c>
      <c r="Q193" s="19">
        <v>0</v>
      </c>
      <c r="R193" s="19"/>
      <c r="S193" s="19"/>
      <c r="T193" s="19"/>
      <c r="U193" s="19"/>
      <c r="V193" s="19"/>
      <c r="W193" s="19"/>
      <c r="X193" s="19"/>
      <c r="Y193" s="19"/>
      <c r="Z193" s="19"/>
      <c r="AB193" s="161"/>
      <c r="AC193" s="161"/>
      <c r="AD193" s="161"/>
      <c r="AE193" s="161"/>
      <c r="AF193" s="161"/>
      <c r="AG193" s="161"/>
      <c r="AH193" s="161"/>
      <c r="AI193" s="161"/>
      <c r="AJ193" s="161"/>
    </row>
    <row r="194" spans="2:37" ht="13.8">
      <c r="B194" s="48" t="str">
        <f t="shared" si="48"/>
        <v>10G 80 km SFP+</v>
      </c>
      <c r="C194" s="7">
        <f t="shared" si="49"/>
        <v>0</v>
      </c>
      <c r="D194" s="7">
        <f t="shared" si="50"/>
        <v>0</v>
      </c>
      <c r="E194" s="7">
        <f t="shared" si="51"/>
        <v>0</v>
      </c>
      <c r="F194" s="7">
        <f t="shared" si="52"/>
        <v>0</v>
      </c>
      <c r="G194" s="7">
        <f t="shared" si="53"/>
        <v>0</v>
      </c>
      <c r="H194" s="7">
        <f t="shared" si="54"/>
        <v>0</v>
      </c>
      <c r="I194" s="7">
        <f t="shared" si="55"/>
        <v>0</v>
      </c>
      <c r="J194" s="7">
        <f t="shared" si="56"/>
        <v>0</v>
      </c>
      <c r="K194" s="7">
        <f t="shared" si="57"/>
        <v>0</v>
      </c>
      <c r="L194" s="7">
        <f t="shared" si="58"/>
        <v>0</v>
      </c>
      <c r="M194" s="7">
        <f t="shared" si="59"/>
        <v>0</v>
      </c>
      <c r="N194" s="110" t="s">
        <v>14</v>
      </c>
      <c r="O194" s="48" t="str">
        <f t="shared" si="60"/>
        <v>10G 80 km SFP+</v>
      </c>
      <c r="P194" s="19">
        <v>0</v>
      </c>
      <c r="Q194" s="19">
        <v>0</v>
      </c>
      <c r="R194" s="19"/>
      <c r="S194" s="19"/>
      <c r="T194" s="19"/>
      <c r="U194" s="19"/>
      <c r="V194" s="19"/>
      <c r="W194" s="19"/>
      <c r="X194" s="19"/>
      <c r="Y194" s="19"/>
      <c r="Z194" s="19"/>
      <c r="AB194" s="161"/>
      <c r="AC194" s="161"/>
      <c r="AD194" s="161"/>
      <c r="AE194" s="161"/>
      <c r="AF194" s="161"/>
      <c r="AG194" s="161"/>
      <c r="AH194" s="161"/>
      <c r="AI194" s="161"/>
      <c r="AJ194" s="161"/>
    </row>
    <row r="195" spans="2:37" ht="13.8">
      <c r="B195" s="48" t="str">
        <f t="shared" si="48"/>
        <v>10G Various Legacy/discontinued</v>
      </c>
      <c r="C195" s="7">
        <f t="shared" si="49"/>
        <v>0</v>
      </c>
      <c r="D195" s="7">
        <f t="shared" si="50"/>
        <v>0</v>
      </c>
      <c r="E195" s="7">
        <f t="shared" si="51"/>
        <v>0</v>
      </c>
      <c r="F195" s="7">
        <f t="shared" si="52"/>
        <v>0</v>
      </c>
      <c r="G195" s="7">
        <f t="shared" si="53"/>
        <v>0</v>
      </c>
      <c r="H195" s="7">
        <f t="shared" si="54"/>
        <v>0</v>
      </c>
      <c r="I195" s="7">
        <f t="shared" si="55"/>
        <v>0</v>
      </c>
      <c r="J195" s="7">
        <f t="shared" si="56"/>
        <v>0</v>
      </c>
      <c r="K195" s="7">
        <f t="shared" si="57"/>
        <v>0</v>
      </c>
      <c r="L195" s="7">
        <f t="shared" si="58"/>
        <v>0</v>
      </c>
      <c r="M195" s="7">
        <f t="shared" si="59"/>
        <v>0</v>
      </c>
      <c r="N195" s="110" t="s">
        <v>14</v>
      </c>
      <c r="O195" s="48" t="str">
        <f t="shared" si="60"/>
        <v>10G Various Legacy/discontinued</v>
      </c>
      <c r="P195" s="19">
        <v>0</v>
      </c>
      <c r="Q195" s="19">
        <v>0</v>
      </c>
      <c r="R195" s="19"/>
      <c r="S195" s="19"/>
      <c r="T195" s="19"/>
      <c r="U195" s="19"/>
      <c r="V195" s="19"/>
      <c r="W195" s="19"/>
      <c r="X195" s="19"/>
      <c r="Y195" s="19"/>
      <c r="Z195" s="19"/>
      <c r="AB195" s="161"/>
      <c r="AC195" s="161"/>
      <c r="AD195" s="161"/>
      <c r="AE195" s="161"/>
      <c r="AF195" s="161"/>
      <c r="AG195" s="161"/>
      <c r="AH195" s="161"/>
      <c r="AI195" s="161"/>
      <c r="AJ195" s="161"/>
    </row>
    <row r="196" spans="2:37" ht="13.8">
      <c r="B196" s="48" t="str">
        <f t="shared" si="48"/>
        <v>25G SR, eSR 100 - 300 m SFP28</v>
      </c>
      <c r="C196" s="7">
        <f t="shared" si="49"/>
        <v>0</v>
      </c>
      <c r="D196" s="7">
        <f t="shared" si="50"/>
        <v>0</v>
      </c>
      <c r="E196" s="7">
        <f t="shared" si="51"/>
        <v>0</v>
      </c>
      <c r="F196" s="7">
        <f t="shared" si="52"/>
        <v>0</v>
      </c>
      <c r="G196" s="7">
        <f t="shared" si="53"/>
        <v>0</v>
      </c>
      <c r="H196" s="7">
        <f t="shared" si="54"/>
        <v>0</v>
      </c>
      <c r="I196" s="7">
        <f t="shared" si="55"/>
        <v>0</v>
      </c>
      <c r="J196" s="7">
        <f t="shared" si="56"/>
        <v>0</v>
      </c>
      <c r="K196" s="7">
        <f t="shared" si="57"/>
        <v>0</v>
      </c>
      <c r="L196" s="7">
        <f t="shared" si="58"/>
        <v>0</v>
      </c>
      <c r="M196" s="7">
        <f t="shared" si="59"/>
        <v>0</v>
      </c>
      <c r="N196" s="110" t="s">
        <v>14</v>
      </c>
      <c r="O196" s="48" t="str">
        <f t="shared" si="60"/>
        <v>25G SR, eSR 100 - 300 m SFP28</v>
      </c>
      <c r="P196" s="19">
        <v>0</v>
      </c>
      <c r="Q196" s="19">
        <v>0</v>
      </c>
      <c r="R196" s="19"/>
      <c r="S196" s="19"/>
      <c r="T196" s="19"/>
      <c r="U196" s="19"/>
      <c r="V196" s="19"/>
      <c r="W196" s="19"/>
      <c r="X196" s="19"/>
      <c r="Y196" s="19"/>
      <c r="Z196" s="19"/>
      <c r="AB196" s="161"/>
      <c r="AC196" s="161"/>
      <c r="AD196" s="161"/>
      <c r="AE196" s="161"/>
      <c r="AF196" s="161"/>
      <c r="AG196" s="161"/>
      <c r="AH196" s="161"/>
      <c r="AI196" s="161"/>
      <c r="AJ196" s="161"/>
    </row>
    <row r="197" spans="2:37" ht="13.8">
      <c r="B197" s="48" t="str">
        <f t="shared" si="48"/>
        <v>25G LR 10 km SFP28</v>
      </c>
      <c r="C197" s="7">
        <f t="shared" si="49"/>
        <v>34025.4</v>
      </c>
      <c r="D197" s="7">
        <f t="shared" si="50"/>
        <v>42937.05000000001</v>
      </c>
      <c r="E197" s="7">
        <f t="shared" si="51"/>
        <v>0</v>
      </c>
      <c r="F197" s="7">
        <f t="shared" si="52"/>
        <v>0</v>
      </c>
      <c r="G197" s="7">
        <f t="shared" si="53"/>
        <v>0</v>
      </c>
      <c r="H197" s="7">
        <f t="shared" si="54"/>
        <v>0</v>
      </c>
      <c r="I197" s="7">
        <f t="shared" si="55"/>
        <v>0</v>
      </c>
      <c r="J197" s="7">
        <f t="shared" si="56"/>
        <v>0</v>
      </c>
      <c r="K197" s="7">
        <f t="shared" si="57"/>
        <v>0</v>
      </c>
      <c r="L197" s="7">
        <f t="shared" si="58"/>
        <v>0</v>
      </c>
      <c r="M197" s="7">
        <f t="shared" si="59"/>
        <v>0</v>
      </c>
      <c r="N197" s="110" t="s">
        <v>14</v>
      </c>
      <c r="O197" s="48" t="str">
        <f t="shared" si="60"/>
        <v>25G LR 10 km SFP28</v>
      </c>
      <c r="P197" s="19">
        <v>0.60000000000000009</v>
      </c>
      <c r="Q197" s="19">
        <v>0.65000000000000013</v>
      </c>
      <c r="R197" s="19"/>
      <c r="S197" s="19"/>
      <c r="T197" s="19"/>
      <c r="U197" s="19"/>
      <c r="V197" s="19"/>
      <c r="W197" s="19"/>
      <c r="X197" s="19"/>
      <c r="Y197" s="19"/>
      <c r="Z197" s="19"/>
    </row>
    <row r="198" spans="2:37" ht="13.8">
      <c r="B198" s="48" t="str">
        <f t="shared" si="48"/>
        <v>25G ER 40 km SFP28</v>
      </c>
      <c r="C198" s="7">
        <f t="shared" si="49"/>
        <v>0</v>
      </c>
      <c r="D198" s="7">
        <f t="shared" si="50"/>
        <v>0</v>
      </c>
      <c r="E198" s="7">
        <f t="shared" si="51"/>
        <v>0</v>
      </c>
      <c r="F198" s="7">
        <f t="shared" si="52"/>
        <v>0</v>
      </c>
      <c r="G198" s="7">
        <f t="shared" si="53"/>
        <v>0</v>
      </c>
      <c r="H198" s="7">
        <f t="shared" si="54"/>
        <v>0</v>
      </c>
      <c r="I198" s="7">
        <f t="shared" si="55"/>
        <v>0</v>
      </c>
      <c r="J198" s="7">
        <f t="shared" si="56"/>
        <v>0</v>
      </c>
      <c r="K198" s="7">
        <f t="shared" si="57"/>
        <v>0</v>
      </c>
      <c r="L198" s="7">
        <f t="shared" si="58"/>
        <v>0</v>
      </c>
      <c r="M198" s="7">
        <f t="shared" si="59"/>
        <v>0</v>
      </c>
      <c r="N198" s="110" t="s">
        <v>14</v>
      </c>
      <c r="O198" s="48" t="str">
        <f t="shared" si="60"/>
        <v>25G ER 40 km SFP28</v>
      </c>
      <c r="P198" s="19">
        <v>0.60000000000000009</v>
      </c>
      <c r="Q198" s="19">
        <v>0.65000000000000013</v>
      </c>
      <c r="R198" s="19"/>
      <c r="S198" s="19"/>
      <c r="T198" s="19"/>
      <c r="U198" s="19"/>
      <c r="V198" s="19"/>
      <c r="W198" s="19"/>
      <c r="X198" s="19"/>
      <c r="Y198" s="19"/>
      <c r="Z198" s="19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</row>
    <row r="199" spans="2:37" ht="13.8">
      <c r="B199" s="48" t="str">
        <f t="shared" si="48"/>
        <v>40G SR4 100 m QSFP+</v>
      </c>
      <c r="C199" s="7">
        <f t="shared" si="49"/>
        <v>0</v>
      </c>
      <c r="D199" s="7">
        <f t="shared" si="50"/>
        <v>0</v>
      </c>
      <c r="E199" s="7">
        <f t="shared" si="51"/>
        <v>0</v>
      </c>
      <c r="F199" s="7">
        <f t="shared" si="52"/>
        <v>0</v>
      </c>
      <c r="G199" s="7">
        <f t="shared" si="53"/>
        <v>0</v>
      </c>
      <c r="H199" s="7">
        <f t="shared" si="54"/>
        <v>0</v>
      </c>
      <c r="I199" s="7">
        <f t="shared" si="55"/>
        <v>0</v>
      </c>
      <c r="J199" s="7">
        <f t="shared" si="56"/>
        <v>0</v>
      </c>
      <c r="K199" s="7">
        <f t="shared" si="57"/>
        <v>0</v>
      </c>
      <c r="L199" s="7">
        <f t="shared" si="58"/>
        <v>0</v>
      </c>
      <c r="M199" s="7">
        <f t="shared" si="59"/>
        <v>0</v>
      </c>
      <c r="N199" s="110" t="s">
        <v>14</v>
      </c>
      <c r="O199" s="48" t="str">
        <f t="shared" si="60"/>
        <v>40G SR4 100 m QSFP+</v>
      </c>
      <c r="P199" s="19">
        <v>0</v>
      </c>
      <c r="Q199" s="19">
        <v>0</v>
      </c>
      <c r="R199" s="19"/>
      <c r="S199" s="19"/>
      <c r="T199" s="19"/>
      <c r="U199" s="19"/>
      <c r="V199" s="19"/>
      <c r="W199" s="19"/>
      <c r="X199" s="19"/>
      <c r="Y199" s="19"/>
      <c r="Z199" s="19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</row>
    <row r="200" spans="2:37" ht="13.8">
      <c r="B200" s="48" t="str">
        <f t="shared" si="48"/>
        <v>40G MM duplex 100 m QSFP+</v>
      </c>
      <c r="C200" s="7">
        <f t="shared" si="49"/>
        <v>0</v>
      </c>
      <c r="D200" s="7">
        <f t="shared" si="50"/>
        <v>0</v>
      </c>
      <c r="E200" s="7">
        <f t="shared" si="51"/>
        <v>0</v>
      </c>
      <c r="F200" s="7">
        <f t="shared" si="52"/>
        <v>0</v>
      </c>
      <c r="G200" s="7">
        <f t="shared" si="53"/>
        <v>0</v>
      </c>
      <c r="H200" s="7">
        <f t="shared" si="54"/>
        <v>0</v>
      </c>
      <c r="I200" s="7">
        <f t="shared" si="55"/>
        <v>0</v>
      </c>
      <c r="J200" s="7">
        <f t="shared" si="56"/>
        <v>0</v>
      </c>
      <c r="K200" s="7">
        <f t="shared" si="57"/>
        <v>0</v>
      </c>
      <c r="L200" s="7">
        <f t="shared" si="58"/>
        <v>0</v>
      </c>
      <c r="M200" s="7">
        <f t="shared" si="59"/>
        <v>0</v>
      </c>
      <c r="N200" s="110" t="s">
        <v>14</v>
      </c>
      <c r="O200" s="48" t="str">
        <f t="shared" si="60"/>
        <v>40G MM duplex 100 m QSFP+</v>
      </c>
      <c r="P200" s="19">
        <v>0</v>
      </c>
      <c r="Q200" s="19">
        <v>0</v>
      </c>
      <c r="R200" s="19"/>
      <c r="S200" s="19"/>
      <c r="T200" s="19"/>
      <c r="U200" s="19"/>
      <c r="V200" s="19"/>
      <c r="W200" s="19"/>
      <c r="X200" s="19"/>
      <c r="Y200" s="19"/>
      <c r="Z200" s="19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</row>
    <row r="201" spans="2:37" ht="13.8">
      <c r="B201" s="48" t="str">
        <f t="shared" si="48"/>
        <v>40G eSR4 300 m QSFP+</v>
      </c>
      <c r="C201" s="7">
        <f t="shared" si="49"/>
        <v>0</v>
      </c>
      <c r="D201" s="7">
        <f t="shared" si="50"/>
        <v>0</v>
      </c>
      <c r="E201" s="7">
        <f t="shared" si="51"/>
        <v>0</v>
      </c>
      <c r="F201" s="7">
        <f t="shared" si="52"/>
        <v>0</v>
      </c>
      <c r="G201" s="7">
        <f t="shared" si="53"/>
        <v>0</v>
      </c>
      <c r="H201" s="7">
        <f t="shared" si="54"/>
        <v>0</v>
      </c>
      <c r="I201" s="7">
        <f t="shared" si="55"/>
        <v>0</v>
      </c>
      <c r="J201" s="7">
        <f t="shared" si="56"/>
        <v>0</v>
      </c>
      <c r="K201" s="7">
        <f t="shared" si="57"/>
        <v>0</v>
      </c>
      <c r="L201" s="7">
        <f t="shared" si="58"/>
        <v>0</v>
      </c>
      <c r="M201" s="7">
        <f t="shared" si="59"/>
        <v>0</v>
      </c>
      <c r="N201" s="110" t="s">
        <v>14</v>
      </c>
      <c r="O201" s="48" t="str">
        <f t="shared" si="60"/>
        <v>40G eSR4 300 m QSFP+</v>
      </c>
      <c r="P201" s="19">
        <v>0</v>
      </c>
      <c r="Q201" s="19">
        <v>0</v>
      </c>
      <c r="R201" s="19"/>
      <c r="S201" s="19"/>
      <c r="T201" s="19"/>
      <c r="U201" s="19"/>
      <c r="V201" s="19"/>
      <c r="W201" s="19"/>
      <c r="X201" s="19"/>
      <c r="Y201" s="19"/>
      <c r="Z201" s="19"/>
    </row>
    <row r="202" spans="2:37" ht="13.8">
      <c r="B202" s="48" t="str">
        <f t="shared" si="48"/>
        <v>40G PSM4  500 m QSFP+</v>
      </c>
      <c r="C202" s="7">
        <f t="shared" si="49"/>
        <v>0</v>
      </c>
      <c r="D202" s="7">
        <f t="shared" si="50"/>
        <v>0</v>
      </c>
      <c r="E202" s="7">
        <f t="shared" si="51"/>
        <v>0</v>
      </c>
      <c r="F202" s="7">
        <f t="shared" si="52"/>
        <v>0</v>
      </c>
      <c r="G202" s="7">
        <f t="shared" si="53"/>
        <v>0</v>
      </c>
      <c r="H202" s="7">
        <f t="shared" si="54"/>
        <v>0</v>
      </c>
      <c r="I202" s="7">
        <f t="shared" si="55"/>
        <v>0</v>
      </c>
      <c r="J202" s="7">
        <f t="shared" si="56"/>
        <v>0</v>
      </c>
      <c r="K202" s="7">
        <f t="shared" si="57"/>
        <v>0</v>
      </c>
      <c r="L202" s="7">
        <f t="shared" si="58"/>
        <v>0</v>
      </c>
      <c r="M202" s="7">
        <f t="shared" si="59"/>
        <v>0</v>
      </c>
      <c r="N202" s="110" t="s">
        <v>14</v>
      </c>
      <c r="O202" s="48" t="str">
        <f t="shared" si="60"/>
        <v>40G PSM4  500 m QSFP+</v>
      </c>
      <c r="P202" s="19">
        <v>0</v>
      </c>
      <c r="Q202" s="19">
        <v>0</v>
      </c>
      <c r="R202" s="19"/>
      <c r="S202" s="19"/>
      <c r="T202" s="19"/>
      <c r="U202" s="19"/>
      <c r="V202" s="19"/>
      <c r="W202" s="19"/>
      <c r="X202" s="19"/>
      <c r="Y202" s="19"/>
      <c r="Z202" s="19"/>
    </row>
    <row r="203" spans="2:37" ht="13.8">
      <c r="B203" s="48" t="str">
        <f t="shared" si="48"/>
        <v>40G (FR) 2 km CFP</v>
      </c>
      <c r="C203" s="7">
        <f t="shared" si="49"/>
        <v>0</v>
      </c>
      <c r="D203" s="7">
        <f t="shared" si="50"/>
        <v>0</v>
      </c>
      <c r="E203" s="7">
        <f t="shared" si="51"/>
        <v>0</v>
      </c>
      <c r="F203" s="7">
        <f t="shared" si="52"/>
        <v>0</v>
      </c>
      <c r="G203" s="7">
        <f t="shared" si="53"/>
        <v>0</v>
      </c>
      <c r="H203" s="7">
        <f t="shared" si="54"/>
        <v>0</v>
      </c>
      <c r="I203" s="7">
        <f t="shared" si="55"/>
        <v>0</v>
      </c>
      <c r="J203" s="7">
        <f t="shared" si="56"/>
        <v>0</v>
      </c>
      <c r="K203" s="7">
        <f t="shared" si="57"/>
        <v>0</v>
      </c>
      <c r="L203" s="7">
        <f t="shared" si="58"/>
        <v>0</v>
      </c>
      <c r="M203" s="7">
        <f t="shared" si="59"/>
        <v>0</v>
      </c>
      <c r="N203" s="110" t="s">
        <v>14</v>
      </c>
      <c r="O203" s="48" t="str">
        <f t="shared" si="60"/>
        <v>40G (FR) 2 km CFP</v>
      </c>
      <c r="P203" s="19">
        <v>0</v>
      </c>
      <c r="Q203" s="19">
        <v>0</v>
      </c>
      <c r="R203" s="19"/>
      <c r="S203" s="19"/>
      <c r="T203" s="19"/>
      <c r="U203" s="19"/>
      <c r="V203" s="19"/>
      <c r="W203" s="19"/>
      <c r="X203" s="19"/>
      <c r="Y203" s="19"/>
      <c r="Z203" s="19"/>
    </row>
    <row r="204" spans="2:37" ht="13.8">
      <c r="B204" s="48" t="str">
        <f t="shared" si="48"/>
        <v>40G (LR4 subspec) 2 km QSFP+</v>
      </c>
      <c r="C204" s="164">
        <f t="shared" si="49"/>
        <v>0</v>
      </c>
      <c r="D204" s="164">
        <f t="shared" si="50"/>
        <v>0</v>
      </c>
      <c r="E204" s="164">
        <f t="shared" si="51"/>
        <v>0</v>
      </c>
      <c r="F204" s="164">
        <f t="shared" si="52"/>
        <v>0</v>
      </c>
      <c r="G204" s="164">
        <f t="shared" si="53"/>
        <v>0</v>
      </c>
      <c r="H204" s="164">
        <f t="shared" si="54"/>
        <v>0</v>
      </c>
      <c r="I204" s="164">
        <f t="shared" si="55"/>
        <v>0</v>
      </c>
      <c r="J204" s="164">
        <f t="shared" si="56"/>
        <v>0</v>
      </c>
      <c r="K204" s="164">
        <f t="shared" si="57"/>
        <v>0</v>
      </c>
      <c r="L204" s="164">
        <f t="shared" si="58"/>
        <v>0</v>
      </c>
      <c r="M204" s="164">
        <f t="shared" si="59"/>
        <v>0</v>
      </c>
      <c r="N204" s="110" t="s">
        <v>14</v>
      </c>
      <c r="O204" s="48" t="str">
        <f t="shared" si="60"/>
        <v>40G (LR4 subspec) 2 km QSFP+</v>
      </c>
      <c r="P204" s="19">
        <v>0</v>
      </c>
      <c r="Q204" s="19">
        <v>0</v>
      </c>
      <c r="R204" s="19"/>
      <c r="S204" s="19"/>
      <c r="T204" s="19"/>
      <c r="U204" s="19"/>
      <c r="V204" s="19"/>
      <c r="W204" s="19"/>
      <c r="X204" s="19"/>
      <c r="Y204" s="19"/>
      <c r="Z204" s="19"/>
    </row>
    <row r="205" spans="2:37" ht="13.8">
      <c r="B205" s="48" t="str">
        <f t="shared" si="48"/>
        <v>40G 10 km CFP</v>
      </c>
      <c r="C205" s="164">
        <f t="shared" si="49"/>
        <v>0</v>
      </c>
      <c r="D205" s="164">
        <f t="shared" si="50"/>
        <v>0</v>
      </c>
      <c r="E205" s="164">
        <f t="shared" si="51"/>
        <v>0</v>
      </c>
      <c r="F205" s="164">
        <f t="shared" si="52"/>
        <v>0</v>
      </c>
      <c r="G205" s="164">
        <f t="shared" si="53"/>
        <v>0</v>
      </c>
      <c r="H205" s="164">
        <f t="shared" si="54"/>
        <v>0</v>
      </c>
      <c r="I205" s="164">
        <f t="shared" si="55"/>
        <v>0</v>
      </c>
      <c r="J205" s="164">
        <f t="shared" si="56"/>
        <v>0</v>
      </c>
      <c r="K205" s="164">
        <f t="shared" si="57"/>
        <v>0</v>
      </c>
      <c r="L205" s="164">
        <f t="shared" si="58"/>
        <v>0</v>
      </c>
      <c r="M205" s="164">
        <f t="shared" si="59"/>
        <v>0</v>
      </c>
      <c r="N205" s="110" t="s">
        <v>14</v>
      </c>
      <c r="O205" s="48" t="str">
        <f t="shared" si="60"/>
        <v>40G 10 km CFP</v>
      </c>
      <c r="P205" s="19">
        <v>0</v>
      </c>
      <c r="Q205" s="19">
        <v>0</v>
      </c>
      <c r="R205" s="19"/>
      <c r="S205" s="19"/>
      <c r="T205" s="19"/>
      <c r="U205" s="19"/>
      <c r="V205" s="19"/>
      <c r="W205" s="19"/>
      <c r="X205" s="19"/>
      <c r="Y205" s="19"/>
      <c r="Z205" s="19"/>
    </row>
    <row r="206" spans="2:37" ht="13.8">
      <c r="B206" s="48" t="str">
        <f t="shared" si="48"/>
        <v>40G 10 km QSFP+</v>
      </c>
      <c r="C206" s="164">
        <f t="shared" si="49"/>
        <v>0</v>
      </c>
      <c r="D206" s="164">
        <f t="shared" si="50"/>
        <v>0</v>
      </c>
      <c r="E206" s="164">
        <f t="shared" si="51"/>
        <v>0</v>
      </c>
      <c r="F206" s="164">
        <f t="shared" si="52"/>
        <v>0</v>
      </c>
      <c r="G206" s="164">
        <f t="shared" si="53"/>
        <v>0</v>
      </c>
      <c r="H206" s="164">
        <f t="shared" si="54"/>
        <v>0</v>
      </c>
      <c r="I206" s="164">
        <f t="shared" si="55"/>
        <v>0</v>
      </c>
      <c r="J206" s="164">
        <f t="shared" si="56"/>
        <v>0</v>
      </c>
      <c r="K206" s="164">
        <f t="shared" si="57"/>
        <v>0</v>
      </c>
      <c r="L206" s="164">
        <f t="shared" si="58"/>
        <v>0</v>
      </c>
      <c r="M206" s="164">
        <f t="shared" si="59"/>
        <v>0</v>
      </c>
      <c r="N206" s="110" t="s">
        <v>14</v>
      </c>
      <c r="O206" s="48" t="str">
        <f t="shared" si="60"/>
        <v>40G 10 km QSFP+</v>
      </c>
      <c r="P206" s="19">
        <v>0</v>
      </c>
      <c r="Q206" s="19">
        <v>0</v>
      </c>
      <c r="R206" s="19"/>
      <c r="S206" s="19"/>
      <c r="T206" s="19"/>
      <c r="U206" s="19"/>
      <c r="V206" s="19"/>
      <c r="W206" s="19"/>
      <c r="X206" s="19"/>
      <c r="Y206" s="19"/>
      <c r="Z206" s="19"/>
    </row>
    <row r="207" spans="2:37" ht="13.8">
      <c r="B207" s="48" t="str">
        <f t="shared" si="48"/>
        <v>40G 40 km QSFP+</v>
      </c>
      <c r="C207" s="164">
        <f t="shared" si="49"/>
        <v>0</v>
      </c>
      <c r="D207" s="164">
        <f t="shared" si="50"/>
        <v>0</v>
      </c>
      <c r="E207" s="164">
        <f t="shared" si="51"/>
        <v>0</v>
      </c>
      <c r="F207" s="164">
        <f t="shared" si="52"/>
        <v>0</v>
      </c>
      <c r="G207" s="164">
        <f t="shared" si="53"/>
        <v>0</v>
      </c>
      <c r="H207" s="164">
        <f t="shared" si="54"/>
        <v>0</v>
      </c>
      <c r="I207" s="164">
        <f t="shared" si="55"/>
        <v>0</v>
      </c>
      <c r="J207" s="164">
        <f t="shared" si="56"/>
        <v>0</v>
      </c>
      <c r="K207" s="164">
        <f t="shared" si="57"/>
        <v>0</v>
      </c>
      <c r="L207" s="164">
        <f t="shared" si="58"/>
        <v>0</v>
      </c>
      <c r="M207" s="164">
        <f t="shared" si="59"/>
        <v>0</v>
      </c>
      <c r="N207" s="110" t="s">
        <v>14</v>
      </c>
      <c r="O207" s="48" t="str">
        <f t="shared" si="60"/>
        <v>40G 40 km QSFP+</v>
      </c>
      <c r="P207" s="19">
        <v>0</v>
      </c>
      <c r="Q207" s="19">
        <v>0</v>
      </c>
      <c r="R207" s="19"/>
      <c r="S207" s="19"/>
      <c r="T207" s="19"/>
      <c r="U207" s="19"/>
      <c r="V207" s="19"/>
      <c r="W207" s="19"/>
      <c r="X207" s="19"/>
      <c r="Y207" s="19"/>
      <c r="Z207" s="19"/>
    </row>
    <row r="208" spans="2:37" ht="13.8">
      <c r="B208" s="48" t="str">
        <f t="shared" si="48"/>
        <v>50G  100 m all</v>
      </c>
      <c r="C208" s="164">
        <f t="shared" si="49"/>
        <v>0</v>
      </c>
      <c r="D208" s="164">
        <f t="shared" si="50"/>
        <v>0</v>
      </c>
      <c r="E208" s="164">
        <f t="shared" si="51"/>
        <v>0</v>
      </c>
      <c r="F208" s="164">
        <f t="shared" si="52"/>
        <v>0</v>
      </c>
      <c r="G208" s="164">
        <f t="shared" si="53"/>
        <v>0</v>
      </c>
      <c r="H208" s="164">
        <f t="shared" si="54"/>
        <v>0</v>
      </c>
      <c r="I208" s="164">
        <f t="shared" si="55"/>
        <v>0</v>
      </c>
      <c r="J208" s="164">
        <f t="shared" si="56"/>
        <v>0</v>
      </c>
      <c r="K208" s="164">
        <f t="shared" si="57"/>
        <v>0</v>
      </c>
      <c r="L208" s="164">
        <f t="shared" si="58"/>
        <v>0</v>
      </c>
      <c r="M208" s="164">
        <f t="shared" si="59"/>
        <v>0</v>
      </c>
      <c r="N208" s="110" t="s">
        <v>14</v>
      </c>
      <c r="O208" s="48" t="str">
        <f t="shared" si="60"/>
        <v>50G  100 m all</v>
      </c>
      <c r="P208" s="19">
        <v>0</v>
      </c>
      <c r="Q208" s="19">
        <v>0</v>
      </c>
      <c r="R208" s="19"/>
      <c r="S208" s="19"/>
      <c r="T208" s="19"/>
      <c r="U208" s="19"/>
      <c r="V208" s="19"/>
      <c r="W208" s="19"/>
      <c r="X208" s="19"/>
      <c r="Y208" s="19"/>
      <c r="Z208" s="19"/>
    </row>
    <row r="209" spans="2:26" ht="13.8">
      <c r="B209" s="48" t="str">
        <f t="shared" si="48"/>
        <v>50G  2 km all</v>
      </c>
      <c r="C209" s="164">
        <f t="shared" si="49"/>
        <v>0</v>
      </c>
      <c r="D209" s="164">
        <f t="shared" si="50"/>
        <v>0</v>
      </c>
      <c r="E209" s="164">
        <f t="shared" si="51"/>
        <v>0</v>
      </c>
      <c r="F209" s="164">
        <f t="shared" si="52"/>
        <v>0</v>
      </c>
      <c r="G209" s="164">
        <f t="shared" si="53"/>
        <v>0</v>
      </c>
      <c r="H209" s="164">
        <f t="shared" si="54"/>
        <v>0</v>
      </c>
      <c r="I209" s="164">
        <f t="shared" si="55"/>
        <v>0</v>
      </c>
      <c r="J209" s="164">
        <f t="shared" si="56"/>
        <v>0</v>
      </c>
      <c r="K209" s="164">
        <f t="shared" si="57"/>
        <v>0</v>
      </c>
      <c r="L209" s="164">
        <f t="shared" si="58"/>
        <v>0</v>
      </c>
      <c r="M209" s="164">
        <f t="shared" si="59"/>
        <v>0</v>
      </c>
      <c r="N209" s="110" t="s">
        <v>14</v>
      </c>
      <c r="O209" s="48" t="str">
        <f t="shared" si="60"/>
        <v>50G  2 km all</v>
      </c>
      <c r="P209" s="19">
        <v>1</v>
      </c>
      <c r="Q209" s="19">
        <v>1</v>
      </c>
      <c r="R209" s="19"/>
      <c r="S209" s="19"/>
      <c r="T209" s="19"/>
      <c r="U209" s="19"/>
      <c r="V209" s="19"/>
      <c r="W209" s="19"/>
      <c r="X209" s="19"/>
      <c r="Y209" s="19"/>
      <c r="Z209" s="19"/>
    </row>
    <row r="210" spans="2:26" ht="13.8">
      <c r="B210" s="48" t="str">
        <f t="shared" si="48"/>
        <v>50G  10 km all</v>
      </c>
      <c r="C210" s="164">
        <f t="shared" si="49"/>
        <v>0</v>
      </c>
      <c r="D210" s="164">
        <f t="shared" si="50"/>
        <v>0</v>
      </c>
      <c r="E210" s="164">
        <f t="shared" si="51"/>
        <v>0</v>
      </c>
      <c r="F210" s="164">
        <f t="shared" si="52"/>
        <v>0</v>
      </c>
      <c r="G210" s="164">
        <f t="shared" si="53"/>
        <v>0</v>
      </c>
      <c r="H210" s="164">
        <f t="shared" si="54"/>
        <v>0</v>
      </c>
      <c r="I210" s="164">
        <f t="shared" si="55"/>
        <v>0</v>
      </c>
      <c r="J210" s="164">
        <f t="shared" si="56"/>
        <v>0</v>
      </c>
      <c r="K210" s="164">
        <f t="shared" si="57"/>
        <v>0</v>
      </c>
      <c r="L210" s="164">
        <f t="shared" si="58"/>
        <v>0</v>
      </c>
      <c r="M210" s="164">
        <f t="shared" si="59"/>
        <v>0</v>
      </c>
      <c r="N210" s="110" t="s">
        <v>14</v>
      </c>
      <c r="O210" s="48" t="str">
        <f t="shared" si="60"/>
        <v>50G  10 km all</v>
      </c>
      <c r="P210" s="19">
        <v>0</v>
      </c>
      <c r="Q210" s="19">
        <v>0</v>
      </c>
      <c r="R210" s="19"/>
      <c r="S210" s="19"/>
      <c r="T210" s="19"/>
      <c r="U210" s="19"/>
      <c r="V210" s="19"/>
      <c r="W210" s="19"/>
      <c r="X210" s="19"/>
      <c r="Y210" s="19"/>
      <c r="Z210" s="19"/>
    </row>
    <row r="211" spans="2:26" ht="13.8">
      <c r="B211" s="48" t="str">
        <f t="shared" si="48"/>
        <v>50G  40 km all</v>
      </c>
      <c r="C211" s="164">
        <f t="shared" si="49"/>
        <v>0</v>
      </c>
      <c r="D211" s="164">
        <f t="shared" si="50"/>
        <v>0</v>
      </c>
      <c r="E211" s="164">
        <f t="shared" si="51"/>
        <v>0</v>
      </c>
      <c r="F211" s="164">
        <f t="shared" si="52"/>
        <v>0</v>
      </c>
      <c r="G211" s="164">
        <f t="shared" si="53"/>
        <v>0</v>
      </c>
      <c r="H211" s="164">
        <f t="shared" si="54"/>
        <v>0</v>
      </c>
      <c r="I211" s="164">
        <f t="shared" si="55"/>
        <v>0</v>
      </c>
      <c r="J211" s="164">
        <f t="shared" si="56"/>
        <v>0</v>
      </c>
      <c r="K211" s="164">
        <f t="shared" si="57"/>
        <v>0</v>
      </c>
      <c r="L211" s="164">
        <f t="shared" si="58"/>
        <v>0</v>
      </c>
      <c r="M211" s="164">
        <f t="shared" si="59"/>
        <v>0</v>
      </c>
      <c r="N211" s="110" t="s">
        <v>14</v>
      </c>
      <c r="O211" s="154" t="str">
        <f t="shared" si="60"/>
        <v>50G  40 km all</v>
      </c>
      <c r="P211" s="152">
        <v>1</v>
      </c>
      <c r="Q211" s="152">
        <v>1</v>
      </c>
      <c r="R211" s="152"/>
      <c r="S211" s="152"/>
      <c r="T211" s="152"/>
      <c r="U211" s="152"/>
      <c r="V211" s="152"/>
      <c r="W211" s="152"/>
      <c r="X211" s="152"/>
      <c r="Y211" s="152"/>
      <c r="Z211" s="152"/>
    </row>
    <row r="212" spans="2:26" ht="13.8">
      <c r="B212" s="48" t="str">
        <f t="shared" si="48"/>
        <v>50G  80 km all</v>
      </c>
      <c r="C212" s="164">
        <f t="shared" si="49"/>
        <v>0</v>
      </c>
      <c r="D212" s="164">
        <f t="shared" si="50"/>
        <v>0</v>
      </c>
      <c r="E212" s="164">
        <f t="shared" si="51"/>
        <v>0</v>
      </c>
      <c r="F212" s="164">
        <f t="shared" si="52"/>
        <v>0</v>
      </c>
      <c r="G212" s="164">
        <f t="shared" si="53"/>
        <v>0</v>
      </c>
      <c r="H212" s="164">
        <f t="shared" si="54"/>
        <v>0</v>
      </c>
      <c r="I212" s="164">
        <f t="shared" si="55"/>
        <v>0</v>
      </c>
      <c r="J212" s="164">
        <f t="shared" si="56"/>
        <v>0</v>
      </c>
      <c r="K212" s="164">
        <f t="shared" si="57"/>
        <v>0</v>
      </c>
      <c r="L212" s="164">
        <f t="shared" si="58"/>
        <v>0</v>
      </c>
      <c r="M212" s="164">
        <f t="shared" si="59"/>
        <v>0</v>
      </c>
      <c r="N212" s="110" t="s">
        <v>14</v>
      </c>
      <c r="O212" s="154" t="str">
        <f t="shared" si="60"/>
        <v>50G  80 km all</v>
      </c>
      <c r="P212" s="152">
        <v>1</v>
      </c>
      <c r="Q212" s="152">
        <v>1</v>
      </c>
      <c r="R212" s="152"/>
      <c r="S212" s="152"/>
      <c r="T212" s="152"/>
      <c r="U212" s="152"/>
      <c r="V212" s="152"/>
      <c r="W212" s="152"/>
      <c r="X212" s="152"/>
      <c r="Y212" s="152"/>
      <c r="Z212" s="152"/>
    </row>
    <row r="213" spans="2:26" ht="13.8">
      <c r="B213" s="48" t="str">
        <f t="shared" ref="B213:B232" si="61">B127</f>
        <v>100G SR4 100 m CFP</v>
      </c>
      <c r="C213" s="164">
        <f t="shared" ref="C213:C244" si="62">IF(C39=0,0,C39*P213)</f>
        <v>0</v>
      </c>
      <c r="D213" s="164">
        <f t="shared" ref="D213:D244" si="63">IF(D39=0,0,D39*Q213)</f>
        <v>0</v>
      </c>
      <c r="E213" s="164">
        <f t="shared" ref="E213:E244" si="64">IF(E39=0,0,E39*R213)</f>
        <v>0</v>
      </c>
      <c r="F213" s="164">
        <f t="shared" ref="F213:F244" si="65">IF(F39=0,0,F39*S213)</f>
        <v>0</v>
      </c>
      <c r="G213" s="164">
        <f t="shared" ref="G213:G244" si="66">IF(G39=0,0,G39*T213)</f>
        <v>0</v>
      </c>
      <c r="H213" s="164">
        <f t="shared" ref="H213:H244" si="67">IF(H39=0,0,H39*U213)</f>
        <v>0</v>
      </c>
      <c r="I213" s="164">
        <f t="shared" ref="I213:I244" si="68">IF(I39=0,0,I39*V213)</f>
        <v>0</v>
      </c>
      <c r="J213" s="164">
        <f t="shared" ref="J213:J244" si="69">IF(J39=0,0,J39*W213)</f>
        <v>0</v>
      </c>
      <c r="K213" s="164">
        <f t="shared" ref="K213:K244" si="70">IF(K39=0,0,K39*X213)</f>
        <v>0</v>
      </c>
      <c r="L213" s="164">
        <f t="shared" ref="L213:L244" si="71">IF(L39=0,0,L39*Y213)</f>
        <v>0</v>
      </c>
      <c r="M213" s="164">
        <f t="shared" ref="M213:M244" si="72">IF(M39=0,0,M39*Z213)</f>
        <v>0</v>
      </c>
      <c r="N213" s="110" t="s">
        <v>14</v>
      </c>
      <c r="O213" s="48" t="str">
        <f t="shared" ref="O213:O244" si="73">B127</f>
        <v>100G SR4 100 m CFP</v>
      </c>
      <c r="P213" s="19">
        <v>0</v>
      </c>
      <c r="Q213" s="19">
        <v>0</v>
      </c>
      <c r="R213" s="19"/>
      <c r="S213" s="19"/>
      <c r="T213" s="19"/>
      <c r="U213" s="19"/>
      <c r="V213" s="19"/>
      <c r="W213" s="19"/>
      <c r="X213" s="19"/>
      <c r="Y213" s="19"/>
      <c r="Z213" s="19"/>
    </row>
    <row r="214" spans="2:26" ht="13.8">
      <c r="B214" s="48" t="str">
        <f t="shared" si="61"/>
        <v>100G SR4 100 m CFP2/4</v>
      </c>
      <c r="C214" s="164">
        <f t="shared" si="62"/>
        <v>0</v>
      </c>
      <c r="D214" s="164">
        <f t="shared" si="63"/>
        <v>0</v>
      </c>
      <c r="E214" s="164">
        <f t="shared" si="64"/>
        <v>0</v>
      </c>
      <c r="F214" s="164">
        <f t="shared" si="65"/>
        <v>0</v>
      </c>
      <c r="G214" s="164">
        <f t="shared" si="66"/>
        <v>0</v>
      </c>
      <c r="H214" s="164">
        <f t="shared" si="67"/>
        <v>0</v>
      </c>
      <c r="I214" s="164">
        <f t="shared" si="68"/>
        <v>0</v>
      </c>
      <c r="J214" s="164">
        <f t="shared" si="69"/>
        <v>0</v>
      </c>
      <c r="K214" s="164">
        <f t="shared" si="70"/>
        <v>0</v>
      </c>
      <c r="L214" s="164">
        <f t="shared" si="71"/>
        <v>0</v>
      </c>
      <c r="M214" s="164">
        <f t="shared" si="72"/>
        <v>0</v>
      </c>
      <c r="N214" s="110" t="s">
        <v>14</v>
      </c>
      <c r="O214" s="48" t="str">
        <f t="shared" si="73"/>
        <v>100G SR4 100 m CFP2/4</v>
      </c>
      <c r="P214" s="19">
        <v>0</v>
      </c>
      <c r="Q214" s="19">
        <v>0</v>
      </c>
      <c r="R214" s="19"/>
      <c r="S214" s="19"/>
      <c r="T214" s="19"/>
      <c r="U214" s="19"/>
      <c r="V214" s="19"/>
      <c r="W214" s="19"/>
      <c r="X214" s="19"/>
      <c r="Y214" s="19"/>
      <c r="Z214" s="19"/>
    </row>
    <row r="215" spans="2:26" ht="13.8">
      <c r="B215" s="48" t="str">
        <f t="shared" si="61"/>
        <v>100G SR4 100 m QSFP28</v>
      </c>
      <c r="C215" s="164">
        <f t="shared" si="62"/>
        <v>0</v>
      </c>
      <c r="D215" s="164">
        <f t="shared" si="63"/>
        <v>0</v>
      </c>
      <c r="E215" s="164">
        <f t="shared" si="64"/>
        <v>0</v>
      </c>
      <c r="F215" s="164">
        <f t="shared" si="65"/>
        <v>0</v>
      </c>
      <c r="G215" s="164">
        <f t="shared" si="66"/>
        <v>0</v>
      </c>
      <c r="H215" s="164">
        <f t="shared" si="67"/>
        <v>0</v>
      </c>
      <c r="I215" s="164">
        <f t="shared" si="68"/>
        <v>0</v>
      </c>
      <c r="J215" s="164">
        <f t="shared" si="69"/>
        <v>0</v>
      </c>
      <c r="K215" s="164">
        <f t="shared" si="70"/>
        <v>0</v>
      </c>
      <c r="L215" s="164">
        <f t="shared" si="71"/>
        <v>0</v>
      </c>
      <c r="M215" s="164">
        <f t="shared" si="72"/>
        <v>0</v>
      </c>
      <c r="N215" s="110" t="s">
        <v>14</v>
      </c>
      <c r="O215" s="48" t="str">
        <f t="shared" si="73"/>
        <v>100G SR4 100 m QSFP28</v>
      </c>
      <c r="P215" s="19">
        <v>0</v>
      </c>
      <c r="Q215" s="19">
        <v>0</v>
      </c>
      <c r="R215" s="19"/>
      <c r="S215" s="19"/>
      <c r="T215" s="19"/>
      <c r="U215" s="19"/>
      <c r="V215" s="19"/>
      <c r="W215" s="19"/>
      <c r="X215" s="19"/>
      <c r="Y215" s="19"/>
      <c r="Z215" s="19"/>
    </row>
    <row r="216" spans="2:26" ht="13.8">
      <c r="B216" s="48" t="str">
        <f t="shared" si="61"/>
        <v>100G SR2 100 m All</v>
      </c>
      <c r="C216" s="164">
        <f t="shared" si="62"/>
        <v>0</v>
      </c>
      <c r="D216" s="164">
        <f t="shared" si="63"/>
        <v>0</v>
      </c>
      <c r="E216" s="164">
        <f t="shared" si="64"/>
        <v>0</v>
      </c>
      <c r="F216" s="164">
        <f t="shared" si="65"/>
        <v>0</v>
      </c>
      <c r="G216" s="164">
        <f t="shared" si="66"/>
        <v>0</v>
      </c>
      <c r="H216" s="164">
        <f t="shared" si="67"/>
        <v>0</v>
      </c>
      <c r="I216" s="164">
        <f t="shared" si="68"/>
        <v>0</v>
      </c>
      <c r="J216" s="164">
        <f t="shared" si="69"/>
        <v>0</v>
      </c>
      <c r="K216" s="164">
        <f t="shared" si="70"/>
        <v>0</v>
      </c>
      <c r="L216" s="164">
        <f t="shared" si="71"/>
        <v>0</v>
      </c>
      <c r="M216" s="164">
        <f t="shared" si="72"/>
        <v>0</v>
      </c>
      <c r="N216" s="110" t="s">
        <v>14</v>
      </c>
      <c r="O216" s="48" t="str">
        <f t="shared" si="73"/>
        <v>100G SR2 100 m All</v>
      </c>
      <c r="P216" s="19">
        <v>0</v>
      </c>
      <c r="Q216" s="19">
        <v>0</v>
      </c>
      <c r="R216" s="19"/>
      <c r="S216" s="19"/>
      <c r="T216" s="19"/>
      <c r="U216" s="19"/>
      <c r="V216" s="19"/>
      <c r="W216" s="19"/>
      <c r="X216" s="19"/>
      <c r="Y216" s="19"/>
      <c r="Z216" s="19"/>
    </row>
    <row r="217" spans="2:26" ht="13.8">
      <c r="B217" s="48" t="str">
        <f t="shared" si="61"/>
        <v>100G MM Duplex 100 - 300 m QSFP28</v>
      </c>
      <c r="C217" s="164">
        <f t="shared" si="62"/>
        <v>0</v>
      </c>
      <c r="D217" s="164">
        <f t="shared" si="63"/>
        <v>0</v>
      </c>
      <c r="E217" s="164">
        <f t="shared" si="64"/>
        <v>0</v>
      </c>
      <c r="F217" s="164">
        <f t="shared" si="65"/>
        <v>0</v>
      </c>
      <c r="G217" s="164">
        <f t="shared" si="66"/>
        <v>0</v>
      </c>
      <c r="H217" s="164">
        <f t="shared" si="67"/>
        <v>0</v>
      </c>
      <c r="I217" s="164">
        <f t="shared" si="68"/>
        <v>0</v>
      </c>
      <c r="J217" s="164">
        <f t="shared" si="69"/>
        <v>0</v>
      </c>
      <c r="K217" s="164">
        <f t="shared" si="70"/>
        <v>0</v>
      </c>
      <c r="L217" s="164">
        <f t="shared" si="71"/>
        <v>0</v>
      </c>
      <c r="M217" s="164">
        <f t="shared" si="72"/>
        <v>0</v>
      </c>
      <c r="N217" s="110" t="s">
        <v>14</v>
      </c>
      <c r="O217" s="48" t="str">
        <f t="shared" si="73"/>
        <v>100G MM Duplex 100 - 300 m QSFP28</v>
      </c>
      <c r="P217" s="19">
        <v>0</v>
      </c>
      <c r="Q217" s="19">
        <v>0</v>
      </c>
      <c r="R217" s="19"/>
      <c r="S217" s="19"/>
      <c r="T217" s="19"/>
      <c r="U217" s="19"/>
      <c r="V217" s="19"/>
      <c r="W217" s="19"/>
      <c r="X217" s="19"/>
      <c r="Y217" s="19"/>
      <c r="Z217" s="19"/>
    </row>
    <row r="218" spans="2:26" ht="13.8">
      <c r="B218" s="48" t="str">
        <f t="shared" si="61"/>
        <v>100G eSR4 300 m QSFP28</v>
      </c>
      <c r="C218" s="164">
        <f t="shared" si="62"/>
        <v>0</v>
      </c>
      <c r="D218" s="164">
        <f t="shared" si="63"/>
        <v>0</v>
      </c>
      <c r="E218" s="164">
        <f t="shared" si="64"/>
        <v>0</v>
      </c>
      <c r="F218" s="164">
        <f t="shared" si="65"/>
        <v>0</v>
      </c>
      <c r="G218" s="164">
        <f t="shared" si="66"/>
        <v>0</v>
      </c>
      <c r="H218" s="164">
        <f t="shared" si="67"/>
        <v>0</v>
      </c>
      <c r="I218" s="164">
        <f t="shared" si="68"/>
        <v>0</v>
      </c>
      <c r="J218" s="164">
        <f t="shared" si="69"/>
        <v>0</v>
      </c>
      <c r="K218" s="164">
        <f t="shared" si="70"/>
        <v>0</v>
      </c>
      <c r="L218" s="164">
        <f t="shared" si="71"/>
        <v>0</v>
      </c>
      <c r="M218" s="164">
        <f t="shared" si="72"/>
        <v>0</v>
      </c>
      <c r="N218" s="110" t="s">
        <v>14</v>
      </c>
      <c r="O218" s="48" t="str">
        <f t="shared" si="73"/>
        <v>100G eSR4 300 m QSFP28</v>
      </c>
      <c r="P218" s="19">
        <v>0</v>
      </c>
      <c r="Q218" s="19">
        <v>0</v>
      </c>
      <c r="R218" s="19"/>
      <c r="S218" s="19"/>
      <c r="T218" s="19"/>
      <c r="U218" s="19"/>
      <c r="V218" s="19"/>
      <c r="W218" s="19"/>
      <c r="X218" s="19"/>
      <c r="Y218" s="19"/>
      <c r="Z218" s="19"/>
    </row>
    <row r="219" spans="2:26" ht="13.8">
      <c r="B219" s="48" t="str">
        <f t="shared" si="61"/>
        <v>100G PSM4 500 m QSFP28</v>
      </c>
      <c r="C219" s="164">
        <f t="shared" si="62"/>
        <v>0</v>
      </c>
      <c r="D219" s="164">
        <f t="shared" si="63"/>
        <v>0</v>
      </c>
      <c r="E219" s="164">
        <f t="shared" si="64"/>
        <v>0</v>
      </c>
      <c r="F219" s="164">
        <f t="shared" si="65"/>
        <v>0</v>
      </c>
      <c r="G219" s="164">
        <f t="shared" si="66"/>
        <v>0</v>
      </c>
      <c r="H219" s="164">
        <f t="shared" si="67"/>
        <v>0</v>
      </c>
      <c r="I219" s="164">
        <f t="shared" si="68"/>
        <v>0</v>
      </c>
      <c r="J219" s="164">
        <f t="shared" si="69"/>
        <v>0</v>
      </c>
      <c r="K219" s="164">
        <f t="shared" si="70"/>
        <v>0</v>
      </c>
      <c r="L219" s="164">
        <f t="shared" si="71"/>
        <v>0</v>
      </c>
      <c r="M219" s="164">
        <f t="shared" si="72"/>
        <v>0</v>
      </c>
      <c r="N219" s="110" t="s">
        <v>14</v>
      </c>
      <c r="O219" s="48" t="str">
        <f t="shared" si="73"/>
        <v>100G PSM4 500 m QSFP28</v>
      </c>
      <c r="P219" s="19">
        <v>0</v>
      </c>
      <c r="Q219" s="19">
        <v>0</v>
      </c>
      <c r="R219" s="19"/>
      <c r="S219" s="19"/>
      <c r="T219" s="19"/>
      <c r="U219" s="19"/>
      <c r="V219" s="19"/>
      <c r="W219" s="19"/>
      <c r="X219" s="19"/>
      <c r="Y219" s="19"/>
      <c r="Z219" s="19"/>
    </row>
    <row r="220" spans="2:26" ht="13.8">
      <c r="B220" s="48" t="str">
        <f t="shared" si="61"/>
        <v>100G DR 500m QSFP28</v>
      </c>
      <c r="C220" s="164">
        <f t="shared" si="62"/>
        <v>0</v>
      </c>
      <c r="D220" s="164">
        <f t="shared" si="63"/>
        <v>0</v>
      </c>
      <c r="E220" s="164">
        <f t="shared" si="64"/>
        <v>0</v>
      </c>
      <c r="F220" s="164">
        <f t="shared" si="65"/>
        <v>0</v>
      </c>
      <c r="G220" s="164">
        <f t="shared" si="66"/>
        <v>0</v>
      </c>
      <c r="H220" s="164">
        <f t="shared" si="67"/>
        <v>0</v>
      </c>
      <c r="I220" s="164">
        <f t="shared" si="68"/>
        <v>0</v>
      </c>
      <c r="J220" s="164">
        <f t="shared" si="69"/>
        <v>0</v>
      </c>
      <c r="K220" s="164">
        <f t="shared" si="70"/>
        <v>0</v>
      </c>
      <c r="L220" s="164">
        <f t="shared" si="71"/>
        <v>0</v>
      </c>
      <c r="M220" s="164">
        <f t="shared" si="72"/>
        <v>0</v>
      </c>
      <c r="N220" s="110" t="s">
        <v>14</v>
      </c>
      <c r="O220" s="48" t="str">
        <f t="shared" si="73"/>
        <v>100G DR 500m QSFP28</v>
      </c>
      <c r="P220" s="19">
        <v>0</v>
      </c>
      <c r="Q220" s="19">
        <v>0</v>
      </c>
      <c r="R220" s="19"/>
      <c r="S220" s="121"/>
      <c r="T220" s="121"/>
      <c r="U220" s="121"/>
      <c r="V220" s="121"/>
      <c r="W220" s="121"/>
      <c r="X220" s="121"/>
      <c r="Y220" s="121"/>
      <c r="Z220" s="121"/>
    </row>
    <row r="221" spans="2:26" ht="13.8">
      <c r="B221" s="48" t="str">
        <f t="shared" si="61"/>
        <v>100G CWDM4-subspec 500 m QSFP28</v>
      </c>
      <c r="C221" s="164">
        <f t="shared" si="62"/>
        <v>0</v>
      </c>
      <c r="D221" s="164">
        <f t="shared" si="63"/>
        <v>0</v>
      </c>
      <c r="E221" s="164">
        <f t="shared" si="64"/>
        <v>0</v>
      </c>
      <c r="F221" s="164">
        <f t="shared" si="65"/>
        <v>0</v>
      </c>
      <c r="G221" s="164">
        <f t="shared" si="66"/>
        <v>0</v>
      </c>
      <c r="H221" s="164">
        <f t="shared" si="67"/>
        <v>0</v>
      </c>
      <c r="I221" s="164">
        <f t="shared" si="68"/>
        <v>0</v>
      </c>
      <c r="J221" s="164">
        <f t="shared" si="69"/>
        <v>0</v>
      </c>
      <c r="K221" s="164">
        <f t="shared" si="70"/>
        <v>0</v>
      </c>
      <c r="L221" s="164">
        <f t="shared" si="71"/>
        <v>0</v>
      </c>
      <c r="M221" s="164">
        <f t="shared" si="72"/>
        <v>0</v>
      </c>
      <c r="N221" s="110" t="s">
        <v>14</v>
      </c>
      <c r="O221" s="48" t="str">
        <f t="shared" si="73"/>
        <v>100G CWDM4-subspec 500 m QSFP28</v>
      </c>
      <c r="P221" s="19">
        <v>0</v>
      </c>
      <c r="Q221" s="19">
        <v>0</v>
      </c>
      <c r="R221" s="19"/>
      <c r="S221" s="19"/>
      <c r="T221" s="19"/>
      <c r="U221" s="19"/>
      <c r="V221" s="19"/>
      <c r="W221" s="19"/>
      <c r="X221" s="19"/>
      <c r="Y221" s="19"/>
      <c r="Z221" s="19"/>
    </row>
    <row r="222" spans="2:26" ht="13.8">
      <c r="B222" s="48" t="str">
        <f t="shared" si="61"/>
        <v>100G CWDM4 2 km QSFP28</v>
      </c>
      <c r="C222" s="164">
        <f t="shared" si="62"/>
        <v>0</v>
      </c>
      <c r="D222" s="164">
        <f t="shared" si="63"/>
        <v>0</v>
      </c>
      <c r="E222" s="164">
        <f t="shared" si="64"/>
        <v>0</v>
      </c>
      <c r="F222" s="164">
        <f t="shared" si="65"/>
        <v>0</v>
      </c>
      <c r="G222" s="164">
        <f t="shared" si="66"/>
        <v>0</v>
      </c>
      <c r="H222" s="164">
        <f t="shared" si="67"/>
        <v>0</v>
      </c>
      <c r="I222" s="164">
        <f t="shared" si="68"/>
        <v>0</v>
      </c>
      <c r="J222" s="164">
        <f t="shared" si="69"/>
        <v>0</v>
      </c>
      <c r="K222" s="164">
        <f t="shared" si="70"/>
        <v>0</v>
      </c>
      <c r="L222" s="164">
        <f t="shared" si="71"/>
        <v>0</v>
      </c>
      <c r="M222" s="164">
        <f t="shared" si="72"/>
        <v>0</v>
      </c>
      <c r="N222" s="110" t="s">
        <v>14</v>
      </c>
      <c r="O222" s="48" t="str">
        <f t="shared" si="73"/>
        <v>100G CWDM4 2 km QSFP28</v>
      </c>
      <c r="P222" s="121">
        <v>0</v>
      </c>
      <c r="Q222" s="121">
        <v>0</v>
      </c>
      <c r="R222" s="19"/>
      <c r="S222" s="19"/>
      <c r="T222" s="19"/>
      <c r="U222" s="19"/>
      <c r="V222" s="19"/>
      <c r="W222" s="19"/>
      <c r="X222" s="19"/>
      <c r="Y222" s="19"/>
      <c r="Z222" s="19"/>
    </row>
    <row r="223" spans="2:26" ht="13.8">
      <c r="B223" s="48" t="str">
        <f t="shared" si="61"/>
        <v>100G FR, DR+ 2 km QSFP28</v>
      </c>
      <c r="C223" s="164">
        <f t="shared" si="62"/>
        <v>0</v>
      </c>
      <c r="D223" s="164">
        <f t="shared" si="63"/>
        <v>0</v>
      </c>
      <c r="E223" s="164">
        <f t="shared" si="64"/>
        <v>0</v>
      </c>
      <c r="F223" s="164">
        <f t="shared" si="65"/>
        <v>0</v>
      </c>
      <c r="G223" s="164">
        <f t="shared" si="66"/>
        <v>0</v>
      </c>
      <c r="H223" s="164">
        <f t="shared" si="67"/>
        <v>0</v>
      </c>
      <c r="I223" s="164">
        <f t="shared" si="68"/>
        <v>0</v>
      </c>
      <c r="J223" s="164">
        <f t="shared" si="69"/>
        <v>0</v>
      </c>
      <c r="K223" s="164">
        <f t="shared" si="70"/>
        <v>0</v>
      </c>
      <c r="L223" s="164">
        <f t="shared" si="71"/>
        <v>0</v>
      </c>
      <c r="M223" s="164">
        <f t="shared" si="72"/>
        <v>0</v>
      </c>
      <c r="N223" s="110" t="s">
        <v>14</v>
      </c>
      <c r="O223" s="48" t="str">
        <f t="shared" si="73"/>
        <v>100G FR, DR+ 2 km QSFP28</v>
      </c>
      <c r="P223" s="19">
        <v>0</v>
      </c>
      <c r="Q223" s="19">
        <v>0</v>
      </c>
      <c r="R223" s="19"/>
      <c r="S223" s="121"/>
      <c r="T223" s="121"/>
      <c r="U223" s="121"/>
      <c r="V223" s="121"/>
      <c r="W223" s="121"/>
      <c r="X223" s="121"/>
      <c r="Y223" s="121"/>
      <c r="Z223" s="121"/>
    </row>
    <row r="224" spans="2:26" ht="13.8">
      <c r="B224" s="48" t="str">
        <f t="shared" si="61"/>
        <v>100G LR4 10 km CFP</v>
      </c>
      <c r="C224" s="164">
        <f t="shared" si="62"/>
        <v>0</v>
      </c>
      <c r="D224" s="164">
        <f t="shared" si="63"/>
        <v>0</v>
      </c>
      <c r="E224" s="164">
        <f t="shared" si="64"/>
        <v>0</v>
      </c>
      <c r="F224" s="164">
        <f t="shared" si="65"/>
        <v>0</v>
      </c>
      <c r="G224" s="164">
        <f t="shared" si="66"/>
        <v>0</v>
      </c>
      <c r="H224" s="164">
        <f t="shared" si="67"/>
        <v>0</v>
      </c>
      <c r="I224" s="164">
        <f t="shared" si="68"/>
        <v>0</v>
      </c>
      <c r="J224" s="164">
        <f t="shared" si="69"/>
        <v>0</v>
      </c>
      <c r="K224" s="164">
        <f t="shared" si="70"/>
        <v>0</v>
      </c>
      <c r="L224" s="164">
        <f t="shared" si="71"/>
        <v>0</v>
      </c>
      <c r="M224" s="164">
        <f t="shared" si="72"/>
        <v>0</v>
      </c>
      <c r="N224" s="110" t="s">
        <v>14</v>
      </c>
      <c r="O224" s="48" t="str">
        <f t="shared" si="73"/>
        <v>100G LR4 10 km CFP</v>
      </c>
      <c r="P224" s="19">
        <v>0</v>
      </c>
      <c r="Q224" s="19">
        <v>0</v>
      </c>
      <c r="R224" s="19"/>
      <c r="S224" s="19"/>
      <c r="T224" s="19"/>
      <c r="U224" s="19"/>
      <c r="V224" s="19"/>
      <c r="W224" s="19"/>
      <c r="X224" s="19"/>
      <c r="Y224" s="19"/>
      <c r="Z224" s="19"/>
    </row>
    <row r="225" spans="2:26" ht="13.8">
      <c r="B225" s="48" t="str">
        <f t="shared" si="61"/>
        <v>100G LR4 10 km CFP2/4</v>
      </c>
      <c r="C225" s="164">
        <f t="shared" si="62"/>
        <v>0</v>
      </c>
      <c r="D225" s="164">
        <f t="shared" si="63"/>
        <v>0</v>
      </c>
      <c r="E225" s="164">
        <f t="shared" si="64"/>
        <v>0</v>
      </c>
      <c r="F225" s="164">
        <f t="shared" si="65"/>
        <v>0</v>
      </c>
      <c r="G225" s="164">
        <f t="shared" si="66"/>
        <v>0</v>
      </c>
      <c r="H225" s="164">
        <f t="shared" si="67"/>
        <v>0</v>
      </c>
      <c r="I225" s="164">
        <f t="shared" si="68"/>
        <v>0</v>
      </c>
      <c r="J225" s="164">
        <f t="shared" si="69"/>
        <v>0</v>
      </c>
      <c r="K225" s="164">
        <f t="shared" si="70"/>
        <v>0</v>
      </c>
      <c r="L225" s="164">
        <f t="shared" si="71"/>
        <v>0</v>
      </c>
      <c r="M225" s="164">
        <f t="shared" si="72"/>
        <v>0</v>
      </c>
      <c r="N225" s="110" t="s">
        <v>14</v>
      </c>
      <c r="O225" s="48" t="str">
        <f t="shared" si="73"/>
        <v>100G LR4 10 km CFP2/4</v>
      </c>
      <c r="P225" s="121">
        <v>0</v>
      </c>
      <c r="Q225" s="121">
        <v>0</v>
      </c>
      <c r="R225" s="19"/>
      <c r="S225" s="19"/>
      <c r="T225" s="19"/>
      <c r="U225" s="19"/>
      <c r="V225" s="19"/>
      <c r="W225" s="19"/>
      <c r="X225" s="19"/>
      <c r="Y225" s="19"/>
      <c r="Z225" s="19"/>
    </row>
    <row r="226" spans="2:26" ht="13.8">
      <c r="B226" s="48" t="str">
        <f t="shared" si="61"/>
        <v>100G LR4 and LR1 10 km QSFP28</v>
      </c>
      <c r="C226" s="164">
        <f t="shared" si="62"/>
        <v>0</v>
      </c>
      <c r="D226" s="164">
        <f t="shared" si="63"/>
        <v>0</v>
      </c>
      <c r="E226" s="164">
        <f t="shared" si="64"/>
        <v>0</v>
      </c>
      <c r="F226" s="164">
        <f t="shared" si="65"/>
        <v>0</v>
      </c>
      <c r="G226" s="164">
        <f t="shared" si="66"/>
        <v>0</v>
      </c>
      <c r="H226" s="164">
        <f t="shared" si="67"/>
        <v>0</v>
      </c>
      <c r="I226" s="164">
        <f t="shared" si="68"/>
        <v>0</v>
      </c>
      <c r="J226" s="164">
        <f t="shared" si="69"/>
        <v>0</v>
      </c>
      <c r="K226" s="164">
        <f t="shared" si="70"/>
        <v>0</v>
      </c>
      <c r="L226" s="164">
        <f t="shared" si="71"/>
        <v>0</v>
      </c>
      <c r="M226" s="164">
        <f t="shared" si="72"/>
        <v>0</v>
      </c>
      <c r="N226" s="110" t="s">
        <v>14</v>
      </c>
      <c r="O226" s="48" t="str">
        <f t="shared" si="73"/>
        <v>100G LR4 and LR1 10 km QSFP28</v>
      </c>
      <c r="P226" s="19">
        <v>0</v>
      </c>
      <c r="Q226" s="19">
        <v>0</v>
      </c>
      <c r="R226" s="19"/>
      <c r="S226" s="121"/>
      <c r="T226" s="121"/>
      <c r="U226" s="121"/>
      <c r="V226" s="121"/>
      <c r="W226" s="121"/>
      <c r="X226" s="121"/>
      <c r="Y226" s="121"/>
      <c r="Z226" s="121"/>
    </row>
    <row r="227" spans="2:26" ht="13.8">
      <c r="B227" s="48" t="str">
        <f t="shared" si="61"/>
        <v>100G 4WDM10 10 km QSFP28</v>
      </c>
      <c r="C227" s="164">
        <f t="shared" si="62"/>
        <v>0</v>
      </c>
      <c r="D227" s="164">
        <f t="shared" si="63"/>
        <v>0</v>
      </c>
      <c r="E227" s="164">
        <f t="shared" si="64"/>
        <v>0</v>
      </c>
      <c r="F227" s="164">
        <f t="shared" si="65"/>
        <v>0</v>
      </c>
      <c r="G227" s="164">
        <f t="shared" si="66"/>
        <v>0</v>
      </c>
      <c r="H227" s="164">
        <f t="shared" si="67"/>
        <v>0</v>
      </c>
      <c r="I227" s="164">
        <f t="shared" si="68"/>
        <v>0</v>
      </c>
      <c r="J227" s="164">
        <f t="shared" si="69"/>
        <v>0</v>
      </c>
      <c r="K227" s="164">
        <f t="shared" si="70"/>
        <v>0</v>
      </c>
      <c r="L227" s="164">
        <f t="shared" si="71"/>
        <v>0</v>
      </c>
      <c r="M227" s="164">
        <f t="shared" si="72"/>
        <v>0</v>
      </c>
      <c r="N227" s="110" t="s">
        <v>14</v>
      </c>
      <c r="O227" s="48" t="str">
        <f t="shared" si="73"/>
        <v>100G 4WDM10 10 km QSFP28</v>
      </c>
      <c r="P227" s="19">
        <v>0</v>
      </c>
      <c r="Q227" s="19">
        <v>0</v>
      </c>
      <c r="R227" s="19"/>
      <c r="S227" s="121"/>
      <c r="T227" s="121"/>
      <c r="U227" s="121"/>
      <c r="V227" s="121"/>
      <c r="W227" s="121"/>
      <c r="X227" s="121"/>
      <c r="Y227" s="121"/>
      <c r="Z227" s="121"/>
    </row>
    <row r="228" spans="2:26" ht="13.8">
      <c r="B228" s="48" t="str">
        <f t="shared" si="61"/>
        <v>100G 4WDM20 20 km QSFP28</v>
      </c>
      <c r="C228" s="164">
        <f t="shared" si="62"/>
        <v>0</v>
      </c>
      <c r="D228" s="164">
        <f t="shared" si="63"/>
        <v>0</v>
      </c>
      <c r="E228" s="164">
        <f t="shared" si="64"/>
        <v>0</v>
      </c>
      <c r="F228" s="164">
        <f t="shared" si="65"/>
        <v>0</v>
      </c>
      <c r="G228" s="164">
        <f t="shared" si="66"/>
        <v>0</v>
      </c>
      <c r="H228" s="164">
        <f t="shared" si="67"/>
        <v>0</v>
      </c>
      <c r="I228" s="164">
        <f t="shared" si="68"/>
        <v>0</v>
      </c>
      <c r="J228" s="164">
        <f t="shared" si="69"/>
        <v>0</v>
      </c>
      <c r="K228" s="164">
        <f t="shared" si="70"/>
        <v>0</v>
      </c>
      <c r="L228" s="164">
        <f t="shared" si="71"/>
        <v>0</v>
      </c>
      <c r="M228" s="164">
        <f t="shared" si="72"/>
        <v>0</v>
      </c>
      <c r="N228" s="110" t="s">
        <v>14</v>
      </c>
      <c r="O228" s="48" t="str">
        <f t="shared" si="73"/>
        <v>100G 4WDM20 20 km QSFP28</v>
      </c>
      <c r="P228" s="19">
        <v>0</v>
      </c>
      <c r="Q228" s="19">
        <v>0</v>
      </c>
      <c r="R228" s="19"/>
      <c r="S228" s="121"/>
      <c r="T228" s="121"/>
      <c r="U228" s="121"/>
      <c r="V228" s="121"/>
      <c r="W228" s="121"/>
      <c r="X228" s="121"/>
      <c r="Y228" s="121"/>
      <c r="Z228" s="121"/>
    </row>
    <row r="229" spans="2:26" ht="13.8">
      <c r="B229" s="48" t="str">
        <f t="shared" si="61"/>
        <v>100G ER4-Lite 30 km QSFP28</v>
      </c>
      <c r="C229" s="164">
        <f t="shared" si="62"/>
        <v>0</v>
      </c>
      <c r="D229" s="164">
        <f t="shared" si="63"/>
        <v>0</v>
      </c>
      <c r="E229" s="164">
        <f t="shared" si="64"/>
        <v>0</v>
      </c>
      <c r="F229" s="164">
        <f t="shared" si="65"/>
        <v>0</v>
      </c>
      <c r="G229" s="164">
        <f t="shared" si="66"/>
        <v>0</v>
      </c>
      <c r="H229" s="164">
        <f t="shared" si="67"/>
        <v>0</v>
      </c>
      <c r="I229" s="164">
        <f t="shared" si="68"/>
        <v>0</v>
      </c>
      <c r="J229" s="164">
        <f t="shared" si="69"/>
        <v>0</v>
      </c>
      <c r="K229" s="164">
        <f t="shared" si="70"/>
        <v>0</v>
      </c>
      <c r="L229" s="164">
        <f t="shared" si="71"/>
        <v>0</v>
      </c>
      <c r="M229" s="164">
        <f t="shared" si="72"/>
        <v>0</v>
      </c>
      <c r="N229" s="110" t="s">
        <v>14</v>
      </c>
      <c r="O229" s="48" t="str">
        <f t="shared" si="73"/>
        <v>100G ER4-Lite 30 km QSFP28</v>
      </c>
      <c r="P229" s="19">
        <v>0</v>
      </c>
      <c r="Q229" s="19">
        <v>0</v>
      </c>
      <c r="R229" s="19"/>
      <c r="S229" s="121"/>
      <c r="T229" s="121"/>
      <c r="U229" s="121"/>
      <c r="V229" s="121"/>
      <c r="W229" s="121"/>
      <c r="X229" s="121"/>
      <c r="Y229" s="121"/>
      <c r="Z229" s="121"/>
    </row>
    <row r="230" spans="2:26" ht="13.8">
      <c r="B230" s="48" t="str">
        <f t="shared" si="61"/>
        <v>100G ER4 40 km QSFP28</v>
      </c>
      <c r="C230" s="164">
        <f t="shared" si="62"/>
        <v>0</v>
      </c>
      <c r="D230" s="164">
        <f t="shared" si="63"/>
        <v>0</v>
      </c>
      <c r="E230" s="164">
        <f t="shared" si="64"/>
        <v>0</v>
      </c>
      <c r="F230" s="164">
        <f t="shared" si="65"/>
        <v>0</v>
      </c>
      <c r="G230" s="164">
        <f t="shared" si="66"/>
        <v>0</v>
      </c>
      <c r="H230" s="164">
        <f t="shared" si="67"/>
        <v>0</v>
      </c>
      <c r="I230" s="164">
        <f t="shared" si="68"/>
        <v>0</v>
      </c>
      <c r="J230" s="164">
        <f t="shared" si="69"/>
        <v>0</v>
      </c>
      <c r="K230" s="164">
        <f t="shared" si="70"/>
        <v>0</v>
      </c>
      <c r="L230" s="164">
        <f t="shared" si="71"/>
        <v>0</v>
      </c>
      <c r="M230" s="164">
        <f t="shared" si="72"/>
        <v>0</v>
      </c>
      <c r="N230" s="110" t="s">
        <v>14</v>
      </c>
      <c r="O230" s="48" t="str">
        <f t="shared" si="73"/>
        <v>100G ER4 40 km QSFP28</v>
      </c>
      <c r="P230" s="19">
        <v>0</v>
      </c>
      <c r="Q230" s="19">
        <v>0</v>
      </c>
      <c r="R230" s="19"/>
      <c r="S230" s="19"/>
      <c r="T230" s="19"/>
      <c r="U230" s="19"/>
      <c r="V230" s="19"/>
      <c r="W230" s="19"/>
      <c r="X230" s="19"/>
      <c r="Y230" s="19"/>
      <c r="Z230" s="19"/>
    </row>
    <row r="231" spans="2:26" ht="13.8">
      <c r="B231" s="48" t="str">
        <f t="shared" si="61"/>
        <v>100G ZR4 80 km QSFP28</v>
      </c>
      <c r="C231" s="164">
        <f t="shared" si="62"/>
        <v>0</v>
      </c>
      <c r="D231" s="164">
        <f t="shared" si="63"/>
        <v>0</v>
      </c>
      <c r="E231" s="164">
        <f t="shared" si="64"/>
        <v>0</v>
      </c>
      <c r="F231" s="164">
        <f t="shared" si="65"/>
        <v>0</v>
      </c>
      <c r="G231" s="164">
        <f t="shared" si="66"/>
        <v>0</v>
      </c>
      <c r="H231" s="164">
        <f t="shared" si="67"/>
        <v>0</v>
      </c>
      <c r="I231" s="164">
        <f t="shared" si="68"/>
        <v>0</v>
      </c>
      <c r="J231" s="164">
        <f t="shared" si="69"/>
        <v>0</v>
      </c>
      <c r="K231" s="164">
        <f t="shared" si="70"/>
        <v>0</v>
      </c>
      <c r="L231" s="164">
        <f t="shared" si="71"/>
        <v>0</v>
      </c>
      <c r="M231" s="164">
        <f t="shared" si="72"/>
        <v>0</v>
      </c>
      <c r="N231" s="110" t="s">
        <v>14</v>
      </c>
      <c r="O231" s="48" t="str">
        <f t="shared" si="73"/>
        <v>100G ZR4 80 km QSFP28</v>
      </c>
      <c r="P231" s="19">
        <v>0</v>
      </c>
      <c r="Q231" s="19">
        <v>0</v>
      </c>
      <c r="R231" s="19"/>
      <c r="S231" s="19"/>
      <c r="T231" s="19"/>
      <c r="U231" s="19"/>
      <c r="V231" s="19"/>
      <c r="W231" s="19"/>
      <c r="X231" s="19"/>
      <c r="Y231" s="19"/>
      <c r="Z231" s="19"/>
    </row>
    <row r="232" spans="2:26" ht="13.8">
      <c r="B232" s="48" t="str">
        <f t="shared" si="61"/>
        <v>200G SR4 100 m QSFP56</v>
      </c>
      <c r="C232" s="164">
        <f t="shared" si="62"/>
        <v>0</v>
      </c>
      <c r="D232" s="164">
        <f t="shared" si="63"/>
        <v>0</v>
      </c>
      <c r="E232" s="164">
        <f t="shared" si="64"/>
        <v>0</v>
      </c>
      <c r="F232" s="164">
        <f t="shared" si="65"/>
        <v>0</v>
      </c>
      <c r="G232" s="164">
        <f t="shared" si="66"/>
        <v>0</v>
      </c>
      <c r="H232" s="164">
        <f t="shared" si="67"/>
        <v>0</v>
      </c>
      <c r="I232" s="164">
        <f t="shared" si="68"/>
        <v>0</v>
      </c>
      <c r="J232" s="164">
        <f t="shared" si="69"/>
        <v>0</v>
      </c>
      <c r="K232" s="164">
        <f t="shared" si="70"/>
        <v>0</v>
      </c>
      <c r="L232" s="164">
        <f t="shared" si="71"/>
        <v>0</v>
      </c>
      <c r="M232" s="164">
        <f t="shared" si="72"/>
        <v>0</v>
      </c>
      <c r="N232" s="110" t="s">
        <v>14</v>
      </c>
      <c r="O232" s="48" t="str">
        <f t="shared" si="73"/>
        <v>200G SR4 100 m QSFP56</v>
      </c>
      <c r="P232" s="19">
        <v>0</v>
      </c>
      <c r="Q232" s="19">
        <v>0</v>
      </c>
      <c r="R232" s="19"/>
      <c r="S232" s="19"/>
      <c r="T232" s="19"/>
      <c r="U232" s="19"/>
      <c r="V232" s="19"/>
      <c r="W232" s="19"/>
      <c r="X232" s="19"/>
      <c r="Y232" s="19"/>
      <c r="Z232" s="19"/>
    </row>
    <row r="233" spans="2:26" ht="13.8">
      <c r="B233" s="48" t="str">
        <f t="shared" ref="B233:B259" si="74">B147</f>
        <v>200G DR 500 m TBD</v>
      </c>
      <c r="C233" s="164">
        <f t="shared" si="62"/>
        <v>0</v>
      </c>
      <c r="D233" s="164">
        <f t="shared" si="63"/>
        <v>0</v>
      </c>
      <c r="E233" s="164">
        <f t="shared" si="64"/>
        <v>0</v>
      </c>
      <c r="F233" s="164">
        <f t="shared" si="65"/>
        <v>0</v>
      </c>
      <c r="G233" s="164">
        <f t="shared" si="66"/>
        <v>0</v>
      </c>
      <c r="H233" s="164">
        <f t="shared" si="67"/>
        <v>0</v>
      </c>
      <c r="I233" s="164">
        <f t="shared" si="68"/>
        <v>0</v>
      </c>
      <c r="J233" s="164">
        <f t="shared" si="69"/>
        <v>0</v>
      </c>
      <c r="K233" s="164">
        <f t="shared" si="70"/>
        <v>0</v>
      </c>
      <c r="L233" s="164">
        <f t="shared" si="71"/>
        <v>0</v>
      </c>
      <c r="M233" s="164">
        <f t="shared" si="72"/>
        <v>0</v>
      </c>
      <c r="N233" s="110" t="s">
        <v>14</v>
      </c>
      <c r="O233" s="48" t="str">
        <f t="shared" si="73"/>
        <v>200G DR 500 m TBD</v>
      </c>
      <c r="P233" s="19">
        <v>0</v>
      </c>
      <c r="Q233" s="19">
        <v>0</v>
      </c>
      <c r="R233" s="19"/>
      <c r="S233" s="19"/>
      <c r="T233" s="19"/>
      <c r="U233" s="19"/>
      <c r="V233" s="19"/>
      <c r="W233" s="19"/>
      <c r="X233" s="19"/>
      <c r="Y233" s="19"/>
      <c r="Z233" s="19"/>
    </row>
    <row r="234" spans="2:26" ht="13.8">
      <c r="B234" s="48" t="str">
        <f t="shared" si="74"/>
        <v>200G FR4 3 km QSFP56</v>
      </c>
      <c r="C234" s="164">
        <f t="shared" si="62"/>
        <v>150</v>
      </c>
      <c r="D234" s="164">
        <f t="shared" si="63"/>
        <v>1821.6</v>
      </c>
      <c r="E234" s="164">
        <f t="shared" si="64"/>
        <v>0</v>
      </c>
      <c r="F234" s="164">
        <f t="shared" si="65"/>
        <v>0</v>
      </c>
      <c r="G234" s="164">
        <f t="shared" si="66"/>
        <v>0</v>
      </c>
      <c r="H234" s="164">
        <f t="shared" si="67"/>
        <v>0</v>
      </c>
      <c r="I234" s="164">
        <f t="shared" si="68"/>
        <v>0</v>
      </c>
      <c r="J234" s="164">
        <f t="shared" si="69"/>
        <v>0</v>
      </c>
      <c r="K234" s="164">
        <f t="shared" si="70"/>
        <v>0</v>
      </c>
      <c r="L234" s="164">
        <f t="shared" si="71"/>
        <v>0</v>
      </c>
      <c r="M234" s="164">
        <f t="shared" si="72"/>
        <v>0</v>
      </c>
      <c r="N234" s="110" t="s">
        <v>14</v>
      </c>
      <c r="O234" s="48" t="str">
        <f t="shared" si="73"/>
        <v>200G FR4 3 km QSFP56</v>
      </c>
      <c r="P234" s="152">
        <v>0.3</v>
      </c>
      <c r="Q234" s="152">
        <f t="shared" ref="Q234" si="75">P234</f>
        <v>0.3</v>
      </c>
      <c r="R234" s="152"/>
      <c r="S234" s="152"/>
      <c r="T234" s="152"/>
      <c r="U234" s="152"/>
      <c r="V234" s="152"/>
      <c r="W234" s="152"/>
      <c r="X234" s="152"/>
      <c r="Y234" s="152"/>
      <c r="Z234" s="152"/>
    </row>
    <row r="235" spans="2:26" ht="13.8">
      <c r="B235" s="48" t="str">
        <f t="shared" si="74"/>
        <v>200G LR 10 km TBD</v>
      </c>
      <c r="C235" s="164">
        <f t="shared" si="62"/>
        <v>0</v>
      </c>
      <c r="D235" s="164">
        <f t="shared" si="63"/>
        <v>0</v>
      </c>
      <c r="E235" s="164">
        <f t="shared" si="64"/>
        <v>0</v>
      </c>
      <c r="F235" s="164">
        <f t="shared" si="65"/>
        <v>0</v>
      </c>
      <c r="G235" s="164">
        <f t="shared" si="66"/>
        <v>0</v>
      </c>
      <c r="H235" s="164">
        <f t="shared" si="67"/>
        <v>0</v>
      </c>
      <c r="I235" s="164">
        <f t="shared" si="68"/>
        <v>0</v>
      </c>
      <c r="J235" s="164">
        <f t="shared" si="69"/>
        <v>0</v>
      </c>
      <c r="K235" s="164">
        <f t="shared" si="70"/>
        <v>0</v>
      </c>
      <c r="L235" s="164">
        <f t="shared" si="71"/>
        <v>0</v>
      </c>
      <c r="M235" s="164">
        <f t="shared" si="72"/>
        <v>0</v>
      </c>
      <c r="N235" s="110" t="s">
        <v>14</v>
      </c>
      <c r="O235" s="48" t="str">
        <f t="shared" si="73"/>
        <v>200G LR 10 km TBD</v>
      </c>
      <c r="P235" s="19">
        <v>0</v>
      </c>
      <c r="Q235" s="19">
        <v>0</v>
      </c>
      <c r="R235" s="19"/>
      <c r="S235" s="19"/>
      <c r="T235" s="19"/>
      <c r="U235" s="19"/>
      <c r="V235" s="19"/>
      <c r="W235" s="19"/>
      <c r="X235" s="19"/>
      <c r="Y235" s="19"/>
      <c r="Z235" s="19"/>
    </row>
    <row r="236" spans="2:26" ht="13.8">
      <c r="B236" s="48" t="str">
        <f t="shared" si="74"/>
        <v>200G ER4 40 km TBD</v>
      </c>
      <c r="C236" s="164">
        <f t="shared" si="62"/>
        <v>0</v>
      </c>
      <c r="D236" s="164">
        <f t="shared" si="63"/>
        <v>0</v>
      </c>
      <c r="E236" s="164">
        <f t="shared" si="64"/>
        <v>0</v>
      </c>
      <c r="F236" s="164">
        <f t="shared" si="65"/>
        <v>0</v>
      </c>
      <c r="G236" s="164">
        <f t="shared" si="66"/>
        <v>0</v>
      </c>
      <c r="H236" s="164">
        <f t="shared" si="67"/>
        <v>0</v>
      </c>
      <c r="I236" s="164">
        <f t="shared" si="68"/>
        <v>0</v>
      </c>
      <c r="J236" s="164">
        <f t="shared" si="69"/>
        <v>0</v>
      </c>
      <c r="K236" s="164">
        <f t="shared" si="70"/>
        <v>0</v>
      </c>
      <c r="L236" s="164">
        <f t="shared" si="71"/>
        <v>0</v>
      </c>
      <c r="M236" s="164">
        <f t="shared" si="72"/>
        <v>0</v>
      </c>
      <c r="N236" s="110" t="s">
        <v>14</v>
      </c>
      <c r="O236" s="48" t="str">
        <f t="shared" si="73"/>
        <v>200G ER4 40 km TBD</v>
      </c>
      <c r="P236" s="19">
        <v>0</v>
      </c>
      <c r="Q236" s="19">
        <v>0</v>
      </c>
      <c r="R236" s="19"/>
      <c r="S236" s="19"/>
      <c r="T236" s="19"/>
      <c r="U236" s="19"/>
      <c r="V236" s="19"/>
      <c r="W236" s="19"/>
      <c r="X236" s="19"/>
      <c r="Y236" s="19"/>
      <c r="Z236" s="19"/>
    </row>
    <row r="237" spans="2:26" ht="13.8">
      <c r="B237" s="48" t="str">
        <f t="shared" si="74"/>
        <v>2x200 (400G-SR8) 100 m OSFP, QSFP-DD</v>
      </c>
      <c r="C237" s="164">
        <f t="shared" si="62"/>
        <v>0</v>
      </c>
      <c r="D237" s="164">
        <f t="shared" si="63"/>
        <v>0</v>
      </c>
      <c r="E237" s="164">
        <f t="shared" si="64"/>
        <v>0</v>
      </c>
      <c r="F237" s="164">
        <f t="shared" si="65"/>
        <v>0</v>
      </c>
      <c r="G237" s="164">
        <f t="shared" si="66"/>
        <v>0</v>
      </c>
      <c r="H237" s="164">
        <f t="shared" si="67"/>
        <v>0</v>
      </c>
      <c r="I237" s="164">
        <f t="shared" si="68"/>
        <v>0</v>
      </c>
      <c r="J237" s="164">
        <f t="shared" si="69"/>
        <v>0</v>
      </c>
      <c r="K237" s="164">
        <f t="shared" si="70"/>
        <v>0</v>
      </c>
      <c r="L237" s="164">
        <f t="shared" si="71"/>
        <v>0</v>
      </c>
      <c r="M237" s="164">
        <f t="shared" si="72"/>
        <v>0</v>
      </c>
      <c r="N237" s="110" t="s">
        <v>14</v>
      </c>
      <c r="O237" s="48" t="str">
        <f t="shared" si="73"/>
        <v>2x200 (400G-SR8) 100 m OSFP, QSFP-DD</v>
      </c>
      <c r="P237" s="19">
        <v>0</v>
      </c>
      <c r="Q237" s="19">
        <v>0</v>
      </c>
      <c r="R237" s="19"/>
      <c r="S237" s="19"/>
      <c r="T237" s="19"/>
      <c r="U237" s="19"/>
      <c r="V237" s="19"/>
      <c r="W237" s="19"/>
      <c r="X237" s="19"/>
      <c r="Y237" s="19"/>
      <c r="Z237" s="19"/>
    </row>
    <row r="238" spans="2:26" ht="13.8">
      <c r="B238" s="48" t="str">
        <f t="shared" si="74"/>
        <v>400G SR4.2 100 m OSFP, QSFP-DD</v>
      </c>
      <c r="C238" s="164">
        <f t="shared" si="62"/>
        <v>0</v>
      </c>
      <c r="D238" s="164">
        <f t="shared" si="63"/>
        <v>0</v>
      </c>
      <c r="E238" s="164">
        <f t="shared" si="64"/>
        <v>0</v>
      </c>
      <c r="F238" s="164">
        <f t="shared" si="65"/>
        <v>0</v>
      </c>
      <c r="G238" s="164">
        <f t="shared" si="66"/>
        <v>0</v>
      </c>
      <c r="H238" s="164">
        <f t="shared" si="67"/>
        <v>0</v>
      </c>
      <c r="I238" s="164">
        <f t="shared" si="68"/>
        <v>0</v>
      </c>
      <c r="J238" s="164">
        <f t="shared" si="69"/>
        <v>0</v>
      </c>
      <c r="K238" s="164">
        <f t="shared" si="70"/>
        <v>0</v>
      </c>
      <c r="L238" s="164">
        <f t="shared" si="71"/>
        <v>0</v>
      </c>
      <c r="M238" s="164">
        <f t="shared" si="72"/>
        <v>0</v>
      </c>
      <c r="N238" s="110" t="s">
        <v>14</v>
      </c>
      <c r="O238" s="48" t="str">
        <f t="shared" si="73"/>
        <v>400G SR4.2 100 m OSFP, QSFP-DD</v>
      </c>
      <c r="P238" s="19">
        <v>0</v>
      </c>
      <c r="Q238" s="19">
        <v>0</v>
      </c>
      <c r="R238" s="19"/>
      <c r="S238" s="19"/>
      <c r="T238" s="19"/>
      <c r="U238" s="19"/>
      <c r="V238" s="19"/>
      <c r="W238" s="19"/>
      <c r="X238" s="19"/>
      <c r="Y238" s="19"/>
      <c r="Z238" s="19"/>
    </row>
    <row r="239" spans="2:26" ht="13.8">
      <c r="B239" s="48" t="str">
        <f t="shared" si="74"/>
        <v>400G DR4 500 m OSFP, QSFP-DD, QSFP112</v>
      </c>
      <c r="C239" s="164">
        <f t="shared" si="62"/>
        <v>0</v>
      </c>
      <c r="D239" s="164">
        <f t="shared" si="63"/>
        <v>0</v>
      </c>
      <c r="E239" s="164">
        <f t="shared" si="64"/>
        <v>0</v>
      </c>
      <c r="F239" s="164">
        <f t="shared" si="65"/>
        <v>0</v>
      </c>
      <c r="G239" s="164">
        <f t="shared" si="66"/>
        <v>0</v>
      </c>
      <c r="H239" s="164">
        <f t="shared" si="67"/>
        <v>0</v>
      </c>
      <c r="I239" s="164">
        <f t="shared" si="68"/>
        <v>0</v>
      </c>
      <c r="J239" s="164">
        <f t="shared" si="69"/>
        <v>0</v>
      </c>
      <c r="K239" s="164">
        <f t="shared" si="70"/>
        <v>0</v>
      </c>
      <c r="L239" s="164">
        <f t="shared" si="71"/>
        <v>0</v>
      </c>
      <c r="M239" s="164">
        <f t="shared" si="72"/>
        <v>0</v>
      </c>
      <c r="N239" s="110" t="s">
        <v>14</v>
      </c>
      <c r="O239" s="48" t="str">
        <f t="shared" si="73"/>
        <v>400G DR4 500 m OSFP, QSFP-DD, QSFP112</v>
      </c>
      <c r="P239" s="19">
        <v>0</v>
      </c>
      <c r="Q239" s="19">
        <v>0</v>
      </c>
      <c r="R239" s="19"/>
      <c r="S239" s="19"/>
      <c r="T239" s="19"/>
      <c r="U239" s="19"/>
      <c r="V239" s="19"/>
      <c r="W239" s="19"/>
      <c r="X239" s="19"/>
      <c r="Y239" s="19"/>
      <c r="Z239" s="19"/>
    </row>
    <row r="240" spans="2:26" ht="13.8">
      <c r="B240" s="48" t="str">
        <f t="shared" si="74"/>
        <v>2x(200G FR4) 2 km OSFP</v>
      </c>
      <c r="C240" s="164">
        <f t="shared" si="62"/>
        <v>0</v>
      </c>
      <c r="D240" s="164">
        <f t="shared" si="63"/>
        <v>0</v>
      </c>
      <c r="E240" s="164">
        <f t="shared" si="64"/>
        <v>0</v>
      </c>
      <c r="F240" s="164">
        <f t="shared" si="65"/>
        <v>0</v>
      </c>
      <c r="G240" s="164">
        <f t="shared" si="66"/>
        <v>0</v>
      </c>
      <c r="H240" s="164">
        <f t="shared" si="67"/>
        <v>0</v>
      </c>
      <c r="I240" s="164">
        <f t="shared" si="68"/>
        <v>0</v>
      </c>
      <c r="J240" s="164">
        <f t="shared" si="69"/>
        <v>0</v>
      </c>
      <c r="K240" s="164">
        <f t="shared" si="70"/>
        <v>0</v>
      </c>
      <c r="L240" s="164">
        <f t="shared" si="71"/>
        <v>0</v>
      </c>
      <c r="M240" s="164">
        <f t="shared" si="72"/>
        <v>0</v>
      </c>
      <c r="N240" s="110" t="s">
        <v>14</v>
      </c>
      <c r="O240" s="48" t="str">
        <f t="shared" si="73"/>
        <v>2x(200G FR4) 2 km OSFP</v>
      </c>
      <c r="P240" s="19">
        <v>0</v>
      </c>
      <c r="Q240" s="19">
        <v>0</v>
      </c>
      <c r="R240" s="19"/>
      <c r="S240" s="19"/>
      <c r="T240" s="19"/>
      <c r="U240" s="19"/>
      <c r="V240" s="19"/>
      <c r="W240" s="19"/>
      <c r="X240" s="19"/>
      <c r="Y240" s="19"/>
      <c r="Z240" s="19"/>
    </row>
    <row r="241" spans="2:26" ht="13.8">
      <c r="B241" s="48" t="str">
        <f t="shared" si="74"/>
        <v>400G FR4 2 km OSFP, QSFP-DD, QSFP112</v>
      </c>
      <c r="C241" s="164">
        <f t="shared" si="62"/>
        <v>0</v>
      </c>
      <c r="D241" s="164">
        <f t="shared" si="63"/>
        <v>0</v>
      </c>
      <c r="E241" s="164">
        <f t="shared" si="64"/>
        <v>0</v>
      </c>
      <c r="F241" s="164">
        <f t="shared" si="65"/>
        <v>0</v>
      </c>
      <c r="G241" s="164">
        <f t="shared" si="66"/>
        <v>0</v>
      </c>
      <c r="H241" s="164">
        <f t="shared" si="67"/>
        <v>0</v>
      </c>
      <c r="I241" s="164">
        <f t="shared" si="68"/>
        <v>0</v>
      </c>
      <c r="J241" s="164">
        <f t="shared" si="69"/>
        <v>0</v>
      </c>
      <c r="K241" s="164">
        <f t="shared" si="70"/>
        <v>0</v>
      </c>
      <c r="L241" s="164">
        <f t="shared" si="71"/>
        <v>0</v>
      </c>
      <c r="M241" s="164">
        <f t="shared" si="72"/>
        <v>0</v>
      </c>
      <c r="N241" s="110" t="s">
        <v>14</v>
      </c>
      <c r="O241" s="48" t="str">
        <f t="shared" si="73"/>
        <v>400G FR4 2 km OSFP, QSFP-DD, QSFP112</v>
      </c>
      <c r="P241" s="19">
        <v>0</v>
      </c>
      <c r="Q241" s="19">
        <v>0</v>
      </c>
      <c r="R241" s="19"/>
      <c r="S241" s="19"/>
      <c r="T241" s="19"/>
      <c r="U241" s="19"/>
      <c r="V241" s="19"/>
      <c r="W241" s="19"/>
      <c r="X241" s="19"/>
      <c r="Y241" s="19"/>
      <c r="Z241" s="19"/>
    </row>
    <row r="242" spans="2:26" ht="13.8">
      <c r="B242" s="48" t="str">
        <f t="shared" si="74"/>
        <v>400G LR8, LR4 10 km OSFP, QSFP-DD, QSFP112</v>
      </c>
      <c r="C242" s="164">
        <f t="shared" si="62"/>
        <v>0</v>
      </c>
      <c r="D242" s="164">
        <f t="shared" si="63"/>
        <v>0</v>
      </c>
      <c r="E242" s="164">
        <f t="shared" si="64"/>
        <v>0</v>
      </c>
      <c r="F242" s="164">
        <f t="shared" si="65"/>
        <v>0</v>
      </c>
      <c r="G242" s="164">
        <f t="shared" si="66"/>
        <v>0</v>
      </c>
      <c r="H242" s="164">
        <f t="shared" si="67"/>
        <v>0</v>
      </c>
      <c r="I242" s="164">
        <f t="shared" si="68"/>
        <v>0</v>
      </c>
      <c r="J242" s="164">
        <f t="shared" si="69"/>
        <v>0</v>
      </c>
      <c r="K242" s="164">
        <f t="shared" si="70"/>
        <v>0</v>
      </c>
      <c r="L242" s="164">
        <f t="shared" si="71"/>
        <v>0</v>
      </c>
      <c r="M242" s="164">
        <f t="shared" si="72"/>
        <v>0</v>
      </c>
      <c r="N242" s="110" t="s">
        <v>14</v>
      </c>
      <c r="O242" s="48" t="str">
        <f t="shared" si="73"/>
        <v>400G LR8, LR4 10 km OSFP, QSFP-DD, QSFP112</v>
      </c>
      <c r="P242" s="19">
        <v>0</v>
      </c>
      <c r="Q242" s="19">
        <v>0</v>
      </c>
      <c r="R242" s="114"/>
      <c r="S242" s="19"/>
      <c r="T242" s="121"/>
      <c r="U242" s="121"/>
      <c r="V242" s="121"/>
      <c r="W242" s="121"/>
      <c r="X242" s="121"/>
      <c r="Y242" s="121"/>
      <c r="Z242" s="121"/>
    </row>
    <row r="243" spans="2:26" ht="13.8">
      <c r="B243" s="48" t="str">
        <f t="shared" si="74"/>
        <v>400G ER4 40 km TBD</v>
      </c>
      <c r="C243" s="164">
        <f t="shared" si="62"/>
        <v>0</v>
      </c>
      <c r="D243" s="164">
        <f t="shared" si="63"/>
        <v>0</v>
      </c>
      <c r="E243" s="164">
        <f t="shared" si="64"/>
        <v>0</v>
      </c>
      <c r="F243" s="164">
        <f t="shared" si="65"/>
        <v>0</v>
      </c>
      <c r="G243" s="164">
        <f t="shared" si="66"/>
        <v>0</v>
      </c>
      <c r="H243" s="164">
        <f t="shared" si="67"/>
        <v>0</v>
      </c>
      <c r="I243" s="164">
        <f t="shared" si="68"/>
        <v>0</v>
      </c>
      <c r="J243" s="164">
        <f t="shared" si="69"/>
        <v>0</v>
      </c>
      <c r="K243" s="164">
        <f t="shared" si="70"/>
        <v>0</v>
      </c>
      <c r="L243" s="164">
        <f t="shared" si="71"/>
        <v>0</v>
      </c>
      <c r="M243" s="164">
        <f t="shared" si="72"/>
        <v>0</v>
      </c>
      <c r="N243" s="110" t="s">
        <v>14</v>
      </c>
      <c r="O243" s="48" t="str">
        <f t="shared" si="73"/>
        <v>400G ER4 40 km TBD</v>
      </c>
      <c r="P243" s="19">
        <v>0</v>
      </c>
      <c r="Q243" s="19">
        <v>0</v>
      </c>
      <c r="R243" s="114"/>
      <c r="S243" s="19"/>
      <c r="T243" s="121"/>
      <c r="U243" s="121"/>
      <c r="V243" s="121"/>
      <c r="W243" s="121"/>
      <c r="X243" s="121"/>
      <c r="Y243" s="121"/>
      <c r="Z243" s="121"/>
    </row>
    <row r="244" spans="2:26" ht="13.8">
      <c r="B244" s="48" t="str">
        <f t="shared" si="74"/>
        <v>800G SR8 50 m OSFP, QSFP-DD800</v>
      </c>
      <c r="C244" s="164">
        <f t="shared" si="62"/>
        <v>0</v>
      </c>
      <c r="D244" s="164">
        <f t="shared" si="63"/>
        <v>0</v>
      </c>
      <c r="E244" s="164">
        <f t="shared" si="64"/>
        <v>0</v>
      </c>
      <c r="F244" s="164">
        <f t="shared" si="65"/>
        <v>0</v>
      </c>
      <c r="G244" s="164">
        <f t="shared" si="66"/>
        <v>0</v>
      </c>
      <c r="H244" s="164">
        <f t="shared" si="67"/>
        <v>0</v>
      </c>
      <c r="I244" s="164">
        <f t="shared" si="68"/>
        <v>0</v>
      </c>
      <c r="J244" s="164">
        <f t="shared" si="69"/>
        <v>0</v>
      </c>
      <c r="K244" s="164">
        <f t="shared" si="70"/>
        <v>0</v>
      </c>
      <c r="L244" s="164">
        <f t="shared" si="71"/>
        <v>0</v>
      </c>
      <c r="M244" s="164">
        <f t="shared" si="72"/>
        <v>0</v>
      </c>
      <c r="N244" s="110" t="s">
        <v>14</v>
      </c>
      <c r="O244" s="48" t="str">
        <f t="shared" si="73"/>
        <v>800G SR8 50 m OSFP, QSFP-DD800</v>
      </c>
      <c r="P244" s="19">
        <v>0</v>
      </c>
      <c r="Q244" s="19">
        <v>0</v>
      </c>
      <c r="R244" s="121"/>
      <c r="S244" s="19"/>
      <c r="T244" s="121"/>
      <c r="U244" s="121"/>
      <c r="V244" s="121"/>
      <c r="W244" s="121"/>
      <c r="X244" s="121"/>
      <c r="Y244" s="121"/>
      <c r="Z244" s="121"/>
    </row>
    <row r="245" spans="2:26" ht="13.8">
      <c r="B245" s="48" t="str">
        <f t="shared" si="74"/>
        <v>800G DR8, DR4 500 m OSFP, QSFP-DD800</v>
      </c>
      <c r="C245" s="164">
        <f t="shared" ref="C245:C246" si="76">IF(C71=0,0,C71*P245)</f>
        <v>0</v>
      </c>
      <c r="D245" s="164">
        <f t="shared" ref="D245:D246" si="77">IF(D71=0,0,D71*Q245)</f>
        <v>0</v>
      </c>
      <c r="E245" s="164">
        <f t="shared" ref="E245:E246" si="78">IF(E71=0,0,E71*R245)</f>
        <v>0</v>
      </c>
      <c r="F245" s="164">
        <f t="shared" ref="F245:F246" si="79">IF(F71=0,0,F71*S245)</f>
        <v>0</v>
      </c>
      <c r="G245" s="164">
        <f t="shared" ref="G245:G246" si="80">IF(G71=0,0,G71*T245)</f>
        <v>0</v>
      </c>
      <c r="H245" s="164">
        <f t="shared" ref="H245:H246" si="81">IF(H71=0,0,H71*U245)</f>
        <v>0</v>
      </c>
      <c r="I245" s="164">
        <f t="shared" ref="I245:I246" si="82">IF(I71=0,0,I71*V245)</f>
        <v>0</v>
      </c>
      <c r="J245" s="164">
        <f t="shared" ref="J245:J246" si="83">IF(J71=0,0,J71*W245)</f>
        <v>0</v>
      </c>
      <c r="K245" s="164">
        <f t="shared" ref="K245:K246" si="84">IF(K71=0,0,K71*X245)</f>
        <v>0</v>
      </c>
      <c r="L245" s="164">
        <f t="shared" ref="L245:L246" si="85">IF(L71=0,0,L71*Y245)</f>
        <v>0</v>
      </c>
      <c r="M245" s="164">
        <f t="shared" ref="M245:M246" si="86">IF(M71=0,0,M71*Z245)</f>
        <v>0</v>
      </c>
      <c r="N245" s="110" t="s">
        <v>14</v>
      </c>
      <c r="O245" s="48" t="str">
        <f t="shared" ref="O245:O259" si="87">B159</f>
        <v>800G DR8, DR4 500 m OSFP, QSFP-DD800</v>
      </c>
      <c r="P245" s="363">
        <v>0</v>
      </c>
      <c r="Q245" s="363">
        <v>0</v>
      </c>
      <c r="R245" s="363"/>
      <c r="S245" s="363"/>
      <c r="T245" s="363"/>
      <c r="U245" s="363"/>
      <c r="V245" s="363"/>
      <c r="W245" s="363"/>
      <c r="X245" s="363"/>
      <c r="Y245" s="363"/>
      <c r="Z245" s="363"/>
    </row>
    <row r="246" spans="2:26" ht="13.8">
      <c r="B246" s="48" t="str">
        <f t="shared" si="74"/>
        <v>2x(400G FR4), 800G FR4 2 km OSFP, QSFP-DD800</v>
      </c>
      <c r="C246" s="164">
        <f t="shared" si="76"/>
        <v>0</v>
      </c>
      <c r="D246" s="164">
        <f t="shared" si="77"/>
        <v>0</v>
      </c>
      <c r="E246" s="164">
        <f t="shared" si="78"/>
        <v>0</v>
      </c>
      <c r="F246" s="164">
        <f t="shared" si="79"/>
        <v>0</v>
      </c>
      <c r="G246" s="164">
        <f t="shared" si="80"/>
        <v>0</v>
      </c>
      <c r="H246" s="164">
        <f t="shared" si="81"/>
        <v>0</v>
      </c>
      <c r="I246" s="164">
        <f t="shared" si="82"/>
        <v>0</v>
      </c>
      <c r="J246" s="164">
        <f t="shared" si="83"/>
        <v>0</v>
      </c>
      <c r="K246" s="164">
        <f t="shared" si="84"/>
        <v>0</v>
      </c>
      <c r="L246" s="164">
        <f t="shared" si="85"/>
        <v>0</v>
      </c>
      <c r="M246" s="164">
        <f t="shared" si="86"/>
        <v>0</v>
      </c>
      <c r="N246" s="110" t="s">
        <v>14</v>
      </c>
      <c r="O246" s="48" t="str">
        <f t="shared" si="87"/>
        <v>2x(400G FR4), 800G FR4 2 km OSFP, QSFP-DD800</v>
      </c>
      <c r="P246" s="363">
        <v>0</v>
      </c>
      <c r="Q246" s="363">
        <v>0</v>
      </c>
      <c r="R246" s="363"/>
      <c r="S246" s="363"/>
      <c r="T246" s="363"/>
      <c r="U246" s="363"/>
      <c r="V246" s="363"/>
      <c r="W246" s="363"/>
      <c r="X246" s="363"/>
      <c r="Y246" s="363"/>
      <c r="Z246" s="363"/>
    </row>
    <row r="247" spans="2:26" ht="13.8">
      <c r="B247" s="48" t="str">
        <f t="shared" si="74"/>
        <v>800G LR8, LR4 6, 10 km TBD</v>
      </c>
      <c r="C247" s="164">
        <f t="shared" ref="C247:M247" si="88">IF(C83=0,0,C83*P247)</f>
        <v>0</v>
      </c>
      <c r="D247" s="164">
        <f t="shared" si="88"/>
        <v>0</v>
      </c>
      <c r="E247" s="164">
        <f t="shared" si="88"/>
        <v>0</v>
      </c>
      <c r="F247" s="164">
        <f t="shared" si="88"/>
        <v>0</v>
      </c>
      <c r="G247" s="164">
        <f t="shared" si="88"/>
        <v>0</v>
      </c>
      <c r="H247" s="164">
        <f t="shared" si="88"/>
        <v>0</v>
      </c>
      <c r="I247" s="164">
        <f t="shared" si="88"/>
        <v>0</v>
      </c>
      <c r="J247" s="164">
        <f t="shared" si="88"/>
        <v>0</v>
      </c>
      <c r="K247" s="164">
        <f t="shared" si="88"/>
        <v>0</v>
      </c>
      <c r="L247" s="164">
        <f t="shared" si="88"/>
        <v>0</v>
      </c>
      <c r="M247" s="164">
        <f t="shared" si="88"/>
        <v>0</v>
      </c>
      <c r="N247" s="110" t="s">
        <v>14</v>
      </c>
      <c r="O247" s="48" t="str">
        <f t="shared" si="87"/>
        <v>800G LR8, LR4 6, 10 km TBD</v>
      </c>
      <c r="P247" s="363">
        <v>0</v>
      </c>
      <c r="Q247" s="363">
        <v>0</v>
      </c>
      <c r="R247" s="363"/>
      <c r="S247" s="363"/>
      <c r="T247" s="363"/>
      <c r="U247" s="363"/>
      <c r="V247" s="363"/>
      <c r="W247" s="363"/>
      <c r="X247" s="363"/>
      <c r="Y247" s="363"/>
      <c r="Z247" s="363"/>
    </row>
    <row r="248" spans="2:26" ht="13.8">
      <c r="B248" s="48" t="str">
        <f t="shared" si="74"/>
        <v>800G LR (ZRlite) 10 km, 20 km TBD</v>
      </c>
      <c r="C248" s="164"/>
      <c r="D248" s="164"/>
      <c r="E248" s="164"/>
      <c r="F248" s="164"/>
      <c r="G248" s="164"/>
      <c r="H248" s="164"/>
      <c r="I248" s="164"/>
      <c r="J248" s="164"/>
      <c r="K248" s="164"/>
      <c r="L248" s="164"/>
      <c r="M248" s="164"/>
      <c r="N248" s="110" t="s">
        <v>14</v>
      </c>
      <c r="O248" s="48" t="str">
        <f t="shared" si="87"/>
        <v>800G LR (ZRlite) 10 km, 20 km TBD</v>
      </c>
      <c r="P248" s="363">
        <v>0</v>
      </c>
      <c r="Q248" s="363">
        <v>0</v>
      </c>
      <c r="R248" s="363"/>
      <c r="S248" s="363"/>
      <c r="T248" s="363"/>
      <c r="U248" s="363"/>
      <c r="V248" s="363"/>
      <c r="W248" s="363"/>
      <c r="X248" s="363"/>
      <c r="Y248" s="363"/>
      <c r="Z248" s="363"/>
    </row>
    <row r="249" spans="2:26" ht="13.8">
      <c r="B249" s="48" t="str">
        <f t="shared" si="74"/>
        <v>800G ER4 40 km TBD</v>
      </c>
      <c r="C249" s="164"/>
      <c r="D249" s="164"/>
      <c r="E249" s="164"/>
      <c r="F249" s="164"/>
      <c r="G249" s="164"/>
      <c r="H249" s="164"/>
      <c r="I249" s="164"/>
      <c r="J249" s="164"/>
      <c r="K249" s="164"/>
      <c r="L249" s="164"/>
      <c r="M249" s="164"/>
      <c r="N249" s="110" t="s">
        <v>14</v>
      </c>
      <c r="O249" s="48" t="str">
        <f t="shared" si="87"/>
        <v>800G ER4 40 km TBD</v>
      </c>
      <c r="P249" s="363">
        <v>0</v>
      </c>
      <c r="Q249" s="363">
        <v>0</v>
      </c>
      <c r="R249" s="363"/>
      <c r="S249" s="363"/>
      <c r="T249" s="363"/>
      <c r="U249" s="363"/>
      <c r="V249" s="363"/>
      <c r="W249" s="363"/>
      <c r="X249" s="363"/>
      <c r="Y249" s="363"/>
      <c r="Z249" s="363"/>
    </row>
    <row r="250" spans="2:26" ht="13.8">
      <c r="B250" s="48" t="str">
        <f t="shared" si="74"/>
        <v>1.6T SR16 100 m OSFP-XD and TBD</v>
      </c>
      <c r="C250" s="164"/>
      <c r="D250" s="164"/>
      <c r="E250" s="164"/>
      <c r="F250" s="164"/>
      <c r="G250" s="164"/>
      <c r="H250" s="164"/>
      <c r="I250" s="164"/>
      <c r="J250" s="164"/>
      <c r="K250" s="164"/>
      <c r="L250" s="164"/>
      <c r="M250" s="164"/>
      <c r="N250" s="110" t="s">
        <v>14</v>
      </c>
      <c r="O250" s="48" t="str">
        <f t="shared" si="87"/>
        <v>1.6T SR16 100 m OSFP-XD and TBD</v>
      </c>
      <c r="P250" s="19">
        <v>0</v>
      </c>
      <c r="Q250" s="19">
        <v>0</v>
      </c>
      <c r="R250" s="19"/>
      <c r="S250" s="19"/>
      <c r="T250" s="19"/>
      <c r="U250" s="19"/>
      <c r="V250" s="19"/>
      <c r="W250" s="19"/>
      <c r="X250" s="19"/>
      <c r="Y250" s="19"/>
      <c r="Z250" s="19"/>
    </row>
    <row r="251" spans="2:26" ht="13.8">
      <c r="B251" s="48" t="str">
        <f t="shared" si="74"/>
        <v>1.6T DR8 500 m OSFP-XD and TBD</v>
      </c>
      <c r="C251" s="164"/>
      <c r="D251" s="164"/>
      <c r="E251" s="164"/>
      <c r="F251" s="164"/>
      <c r="G251" s="164"/>
      <c r="H251" s="164"/>
      <c r="I251" s="164"/>
      <c r="J251" s="164"/>
      <c r="K251" s="164"/>
      <c r="L251" s="164"/>
      <c r="M251" s="164"/>
      <c r="N251" s="110" t="s">
        <v>14</v>
      </c>
      <c r="O251" s="48" t="str">
        <f t="shared" si="87"/>
        <v>1.6T DR8 500 m OSFP-XD and TBD</v>
      </c>
      <c r="P251" s="363">
        <v>0</v>
      </c>
      <c r="Q251" s="363">
        <v>0</v>
      </c>
      <c r="R251" s="363"/>
      <c r="S251" s="363"/>
      <c r="T251" s="363"/>
      <c r="U251" s="363"/>
      <c r="V251" s="363"/>
      <c r="W251" s="363"/>
      <c r="X251" s="363"/>
      <c r="Y251" s="363"/>
      <c r="Z251" s="363"/>
    </row>
    <row r="252" spans="2:26" ht="13.8">
      <c r="B252" s="48" t="str">
        <f t="shared" si="74"/>
        <v>1.6T FR8 2 km OSFP-XD and TBD</v>
      </c>
      <c r="C252" s="164"/>
      <c r="D252" s="164"/>
      <c r="E252" s="164"/>
      <c r="F252" s="164"/>
      <c r="G252" s="164"/>
      <c r="H252" s="164"/>
      <c r="I252" s="164"/>
      <c r="J252" s="164"/>
      <c r="K252" s="164"/>
      <c r="L252" s="164"/>
      <c r="M252" s="164"/>
      <c r="N252" s="110" t="s">
        <v>14</v>
      </c>
      <c r="O252" s="48" t="str">
        <f t="shared" si="87"/>
        <v>1.6T FR8 2 km OSFP-XD and TBD</v>
      </c>
      <c r="P252" s="363">
        <v>0</v>
      </c>
      <c r="Q252" s="363">
        <v>0</v>
      </c>
      <c r="R252" s="363"/>
      <c r="S252" s="363"/>
      <c r="T252" s="363"/>
      <c r="U252" s="363"/>
      <c r="V252" s="363"/>
      <c r="W252" s="363"/>
      <c r="X252" s="363"/>
      <c r="Y252" s="363"/>
      <c r="Z252" s="363"/>
    </row>
    <row r="253" spans="2:26" ht="13.8">
      <c r="B253" s="48" t="str">
        <f t="shared" si="74"/>
        <v>1.6T LR8 10 km OSFP-XD and TBD</v>
      </c>
      <c r="C253" s="164"/>
      <c r="D253" s="164"/>
      <c r="E253" s="164"/>
      <c r="F253" s="164"/>
      <c r="G253" s="164"/>
      <c r="H253" s="164"/>
      <c r="I253" s="164"/>
      <c r="J253" s="164"/>
      <c r="K253" s="164"/>
      <c r="L253" s="164"/>
      <c r="M253" s="164"/>
      <c r="N253" s="110" t="s">
        <v>14</v>
      </c>
      <c r="O253" s="48" t="str">
        <f t="shared" si="87"/>
        <v>1.6T LR8 10 km OSFP-XD and TBD</v>
      </c>
      <c r="P253" s="363">
        <v>0</v>
      </c>
      <c r="Q253" s="363">
        <v>0</v>
      </c>
      <c r="R253" s="363"/>
      <c r="S253" s="363"/>
      <c r="T253" s="363"/>
      <c r="U253" s="363"/>
      <c r="V253" s="363"/>
      <c r="W253" s="363"/>
      <c r="X253" s="363"/>
      <c r="Y253" s="363"/>
      <c r="Z253" s="363"/>
    </row>
    <row r="254" spans="2:26" ht="13.8">
      <c r="B254" s="48" t="str">
        <f t="shared" si="74"/>
        <v>1.6T ER8 &gt;10 km OSFP-XD and TBD</v>
      </c>
      <c r="C254" s="164"/>
      <c r="D254" s="164"/>
      <c r="E254" s="164"/>
      <c r="F254" s="164"/>
      <c r="G254" s="164"/>
      <c r="H254" s="164"/>
      <c r="I254" s="164"/>
      <c r="J254" s="164"/>
      <c r="K254" s="164"/>
      <c r="L254" s="164"/>
      <c r="M254" s="164"/>
      <c r="N254" s="110" t="s">
        <v>14</v>
      </c>
      <c r="O254" s="48" t="str">
        <f t="shared" si="87"/>
        <v>1.6T ER8 &gt;10 km OSFP-XD and TBD</v>
      </c>
      <c r="P254" s="19">
        <v>0</v>
      </c>
      <c r="Q254" s="19">
        <v>0</v>
      </c>
      <c r="R254" s="19"/>
      <c r="S254" s="19"/>
      <c r="T254" s="19"/>
      <c r="U254" s="19"/>
      <c r="V254" s="19"/>
      <c r="W254" s="19"/>
      <c r="X254" s="19"/>
      <c r="Y254" s="19"/>
      <c r="Z254" s="19"/>
    </row>
    <row r="255" spans="2:26" ht="13.8">
      <c r="B255" s="48" t="str">
        <f t="shared" si="74"/>
        <v>3.2T SR 100 m OSFP-XD and TBD</v>
      </c>
      <c r="C255" s="164"/>
      <c r="D255" s="164"/>
      <c r="E255" s="164"/>
      <c r="F255" s="164"/>
      <c r="G255" s="164"/>
      <c r="H255" s="164"/>
      <c r="I255" s="164"/>
      <c r="J255" s="164"/>
      <c r="K255" s="164"/>
      <c r="L255" s="164"/>
      <c r="M255" s="164"/>
      <c r="N255" s="110" t="s">
        <v>14</v>
      </c>
      <c r="O255" s="48" t="str">
        <f t="shared" si="87"/>
        <v>3.2T SR 100 m OSFP-XD and TBD</v>
      </c>
      <c r="P255" s="19">
        <v>0</v>
      </c>
      <c r="Q255" s="19">
        <v>0</v>
      </c>
      <c r="R255" s="19"/>
      <c r="S255" s="19"/>
      <c r="T255" s="121"/>
      <c r="U255" s="121"/>
      <c r="V255" s="121"/>
      <c r="W255" s="121"/>
      <c r="X255" s="121"/>
      <c r="Y255" s="121"/>
      <c r="Z255" s="121"/>
    </row>
    <row r="256" spans="2:26" ht="13.8">
      <c r="B256" s="48" t="str">
        <f t="shared" si="74"/>
        <v>3.2T DR 500 m OSFP-XD and TBD</v>
      </c>
      <c r="C256" s="164"/>
      <c r="D256" s="164"/>
      <c r="E256" s="164"/>
      <c r="F256" s="164"/>
      <c r="G256" s="164"/>
      <c r="H256" s="164"/>
      <c r="I256" s="164"/>
      <c r="J256" s="164"/>
      <c r="K256" s="164"/>
      <c r="L256" s="164"/>
      <c r="M256" s="164"/>
      <c r="N256" s="110" t="s">
        <v>14</v>
      </c>
      <c r="O256" s="48" t="str">
        <f t="shared" si="87"/>
        <v>3.2T DR 500 m OSFP-XD and TBD</v>
      </c>
      <c r="P256" s="19">
        <v>0</v>
      </c>
      <c r="Q256" s="19">
        <v>0</v>
      </c>
      <c r="R256" s="19"/>
      <c r="S256" s="19"/>
      <c r="T256" s="19"/>
      <c r="U256" s="19"/>
      <c r="V256" s="19"/>
      <c r="W256" s="19"/>
      <c r="X256" s="19"/>
      <c r="Y256" s="19"/>
      <c r="Z256" s="19"/>
    </row>
    <row r="257" spans="2:26" ht="13.8">
      <c r="B257" s="48" t="str">
        <f t="shared" si="74"/>
        <v>3.2T FR 2 km OSFP-XD and TBD</v>
      </c>
      <c r="C257" s="164"/>
      <c r="D257" s="164"/>
      <c r="E257" s="164"/>
      <c r="F257" s="164"/>
      <c r="G257" s="164"/>
      <c r="H257" s="164"/>
      <c r="I257" s="164"/>
      <c r="J257" s="164"/>
      <c r="K257" s="164"/>
      <c r="L257" s="164"/>
      <c r="M257" s="164"/>
      <c r="N257" s="110" t="s">
        <v>14</v>
      </c>
      <c r="O257" s="48" t="str">
        <f t="shared" si="87"/>
        <v>3.2T FR 2 km OSFP-XD and TBD</v>
      </c>
      <c r="P257" s="19">
        <v>0</v>
      </c>
      <c r="Q257" s="19">
        <v>0</v>
      </c>
      <c r="R257" s="19"/>
      <c r="S257" s="19"/>
      <c r="T257" s="19"/>
      <c r="U257" s="19"/>
      <c r="V257" s="19"/>
      <c r="W257" s="19"/>
      <c r="X257" s="19"/>
      <c r="Y257" s="19"/>
      <c r="Z257" s="19"/>
    </row>
    <row r="258" spans="2:26" ht="13.8">
      <c r="B258" s="48" t="str">
        <f t="shared" si="74"/>
        <v>3.2T LR 10 km OSFP-XD and TBD</v>
      </c>
      <c r="C258" s="164"/>
      <c r="D258" s="164"/>
      <c r="E258" s="164"/>
      <c r="F258" s="164"/>
      <c r="G258" s="164"/>
      <c r="H258" s="164"/>
      <c r="I258" s="164"/>
      <c r="J258" s="164"/>
      <c r="K258" s="164"/>
      <c r="L258" s="164"/>
      <c r="M258" s="164"/>
      <c r="N258" s="110" t="s">
        <v>14</v>
      </c>
      <c r="O258" s="48" t="str">
        <f t="shared" si="87"/>
        <v>3.2T LR 10 km OSFP-XD and TBD</v>
      </c>
      <c r="P258" s="19">
        <v>0</v>
      </c>
      <c r="Q258" s="19">
        <v>0</v>
      </c>
      <c r="R258" s="19"/>
      <c r="S258" s="19"/>
      <c r="T258" s="19"/>
      <c r="U258" s="19"/>
      <c r="V258" s="19"/>
      <c r="W258" s="19"/>
      <c r="X258" s="19"/>
      <c r="Y258" s="19"/>
      <c r="Z258" s="19"/>
    </row>
    <row r="259" spans="2:26" ht="13.8">
      <c r="B259" s="48" t="str">
        <f t="shared" si="74"/>
        <v>3.2T ER &gt;10 km OSFP-XD and TBD</v>
      </c>
      <c r="C259" s="164"/>
      <c r="D259" s="164"/>
      <c r="E259" s="164"/>
      <c r="F259" s="164"/>
      <c r="G259" s="164"/>
      <c r="H259" s="164"/>
      <c r="I259" s="164"/>
      <c r="J259" s="164"/>
      <c r="K259" s="164"/>
      <c r="L259" s="164"/>
      <c r="M259" s="164"/>
      <c r="N259" s="110" t="s">
        <v>14</v>
      </c>
      <c r="O259" s="48" t="str">
        <f t="shared" si="87"/>
        <v>3.2T ER &gt;10 km OSFP-XD and TBD</v>
      </c>
      <c r="P259" s="19">
        <v>0</v>
      </c>
      <c r="Q259" s="19">
        <v>0</v>
      </c>
      <c r="R259" s="19"/>
      <c r="S259" s="19"/>
      <c r="T259" s="19"/>
      <c r="U259" s="19"/>
      <c r="V259" s="19"/>
      <c r="W259" s="19"/>
      <c r="X259" s="19"/>
      <c r="Y259" s="19"/>
      <c r="Z259" s="19"/>
    </row>
    <row r="260" spans="2:26" ht="13.8">
      <c r="B260" s="48"/>
      <c r="C260" s="164"/>
      <c r="D260" s="164"/>
      <c r="E260" s="164"/>
      <c r="F260" s="164"/>
      <c r="G260" s="164"/>
      <c r="H260" s="164"/>
      <c r="I260" s="164"/>
      <c r="J260" s="164"/>
      <c r="K260" s="164"/>
      <c r="L260" s="164"/>
      <c r="M260" s="164"/>
      <c r="N260" s="110" t="s">
        <v>14</v>
      </c>
      <c r="O260" s="48"/>
      <c r="P260" s="19"/>
      <c r="Q260" s="19"/>
      <c r="R260" s="114"/>
      <c r="S260" s="114"/>
      <c r="T260" s="114"/>
      <c r="U260" s="114"/>
      <c r="V260" s="114"/>
      <c r="W260" s="114"/>
      <c r="X260" s="114"/>
      <c r="Y260" s="114"/>
      <c r="Z260" s="114"/>
    </row>
    <row r="261" spans="2:26" ht="13.8">
      <c r="B261" s="48"/>
      <c r="C261" s="164"/>
      <c r="D261" s="164"/>
      <c r="E261" s="164"/>
      <c r="F261" s="164"/>
      <c r="G261" s="164"/>
      <c r="H261" s="164"/>
      <c r="I261" s="164"/>
      <c r="J261" s="164"/>
      <c r="K261" s="164"/>
      <c r="L261" s="164"/>
      <c r="M261" s="164"/>
      <c r="N261" s="110" t="s">
        <v>14</v>
      </c>
      <c r="O261" s="4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</row>
    <row r="262" spans="2:26" ht="13.8">
      <c r="B262" s="58" t="str">
        <f>"Total "&amp;B179&amp;" units"</f>
        <v>Total InP discrete units</v>
      </c>
      <c r="C262" s="29">
        <f t="shared" ref="C262:M262" si="89">SUM(C181:C261)</f>
        <v>16595284.4</v>
      </c>
      <c r="D262" s="29">
        <f t="shared" si="89"/>
        <v>14086500.65</v>
      </c>
      <c r="E262" s="29">
        <f t="shared" si="89"/>
        <v>0</v>
      </c>
      <c r="F262" s="29">
        <f t="shared" si="89"/>
        <v>0</v>
      </c>
      <c r="G262" s="29">
        <f t="shared" si="89"/>
        <v>0</v>
      </c>
      <c r="H262" s="29">
        <f t="shared" si="89"/>
        <v>0</v>
      </c>
      <c r="I262" s="29">
        <f t="shared" si="89"/>
        <v>0</v>
      </c>
      <c r="J262" s="29">
        <f t="shared" si="89"/>
        <v>0</v>
      </c>
      <c r="K262" s="29">
        <f t="shared" si="89"/>
        <v>0</v>
      </c>
      <c r="L262" s="29">
        <f t="shared" si="89"/>
        <v>0</v>
      </c>
      <c r="M262" s="29">
        <f t="shared" si="89"/>
        <v>0</v>
      </c>
    </row>
    <row r="265" spans="2:26" ht="21">
      <c r="B265" s="3" t="str">
        <f>Summary!B33</f>
        <v>InP integrated</v>
      </c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O265" s="3" t="str">
        <f>B265</f>
        <v>InP integrated</v>
      </c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2:26" ht="13.8">
      <c r="B266" s="56" t="str">
        <f t="shared" ref="B266:M266" si="90">B6</f>
        <v>Product category</v>
      </c>
      <c r="C266" s="6">
        <f t="shared" si="90"/>
        <v>2018</v>
      </c>
      <c r="D266" s="6">
        <f t="shared" si="90"/>
        <v>2019</v>
      </c>
      <c r="E266" s="6">
        <f t="shared" si="90"/>
        <v>2020</v>
      </c>
      <c r="F266" s="6">
        <f t="shared" si="90"/>
        <v>2021</v>
      </c>
      <c r="G266" s="6">
        <f t="shared" si="90"/>
        <v>2022</v>
      </c>
      <c r="H266" s="6">
        <f t="shared" si="90"/>
        <v>2023</v>
      </c>
      <c r="I266" s="6">
        <f t="shared" si="90"/>
        <v>2024</v>
      </c>
      <c r="J266" s="6">
        <f t="shared" si="90"/>
        <v>2025</v>
      </c>
      <c r="K266" s="6">
        <f t="shared" si="90"/>
        <v>2026</v>
      </c>
      <c r="L266" s="6">
        <f t="shared" si="90"/>
        <v>2027</v>
      </c>
      <c r="M266" s="6">
        <f t="shared" si="90"/>
        <v>2028</v>
      </c>
      <c r="O266" s="56" t="str">
        <f>B266</f>
        <v>Product category</v>
      </c>
      <c r="P266" s="6">
        <f t="shared" ref="P266:Z266" si="91">C266</f>
        <v>2018</v>
      </c>
      <c r="Q266" s="6">
        <f t="shared" si="91"/>
        <v>2019</v>
      </c>
      <c r="R266" s="6">
        <f t="shared" si="91"/>
        <v>2020</v>
      </c>
      <c r="S266" s="6">
        <f t="shared" si="91"/>
        <v>2021</v>
      </c>
      <c r="T266" s="6">
        <f t="shared" si="91"/>
        <v>2022</v>
      </c>
      <c r="U266" s="6">
        <f t="shared" si="91"/>
        <v>2023</v>
      </c>
      <c r="V266" s="6">
        <f t="shared" si="91"/>
        <v>2024</v>
      </c>
      <c r="W266" s="6">
        <f t="shared" si="91"/>
        <v>2025</v>
      </c>
      <c r="X266" s="6">
        <f t="shared" si="91"/>
        <v>2026</v>
      </c>
      <c r="Y266" s="6">
        <f t="shared" si="91"/>
        <v>2027</v>
      </c>
      <c r="Z266" s="6">
        <f t="shared" si="91"/>
        <v>2028</v>
      </c>
    </row>
    <row r="267" spans="2:26" ht="13.8">
      <c r="B267" s="48" t="str">
        <f t="shared" ref="B267:B298" si="92">B95</f>
        <v>1G 500 m SFP</v>
      </c>
      <c r="C267" s="164">
        <f t="shared" ref="C267:C298" si="93">IF(C7=0,0,C7*P267)</f>
        <v>0</v>
      </c>
      <c r="D267" s="164">
        <f t="shared" ref="D267:D298" si="94">IF(D7=0,0,D7*Q267)</f>
        <v>0</v>
      </c>
      <c r="E267" s="164">
        <f t="shared" ref="E267:E298" si="95">IF(E7=0,0,E7*R267)</f>
        <v>0</v>
      </c>
      <c r="F267" s="164">
        <f t="shared" ref="F267:F298" si="96">IF(F7=0,0,F7*S267)</f>
        <v>0</v>
      </c>
      <c r="G267" s="164">
        <f t="shared" ref="G267:G298" si="97">IF(G7=0,0,G7*T267)</f>
        <v>0</v>
      </c>
      <c r="H267" s="164">
        <f t="shared" ref="H267:H298" si="98">IF(H7=0,0,H7*U267)</f>
        <v>0</v>
      </c>
      <c r="I267" s="164">
        <f t="shared" ref="I267:I298" si="99">IF(I7=0,0,I7*V267)</f>
        <v>0</v>
      </c>
      <c r="J267" s="164">
        <f t="shared" ref="J267:J298" si="100">IF(J7=0,0,J7*W267)</f>
        <v>0</v>
      </c>
      <c r="K267" s="164">
        <f t="shared" ref="K267:K298" si="101">IF(K7=0,0,K7*X267)</f>
        <v>0</v>
      </c>
      <c r="L267" s="164">
        <f t="shared" ref="L267:L298" si="102">IF(L7=0,0,L7*Y267)</f>
        <v>0</v>
      </c>
      <c r="M267" s="164">
        <f t="shared" ref="M267:M298" si="103">IF(M7=0,0,M7*Z267)</f>
        <v>0</v>
      </c>
      <c r="N267" s="111" t="s">
        <v>15</v>
      </c>
      <c r="O267" s="48" t="str">
        <f t="shared" ref="O267:O298" si="104">B95</f>
        <v>1G 500 m SFP</v>
      </c>
      <c r="P267" s="19">
        <v>0</v>
      </c>
      <c r="Q267" s="19">
        <v>0</v>
      </c>
      <c r="R267" s="19"/>
      <c r="S267" s="19"/>
      <c r="T267" s="19"/>
      <c r="U267" s="19"/>
      <c r="V267" s="19"/>
      <c r="W267" s="19"/>
      <c r="X267" s="19"/>
      <c r="Y267" s="19"/>
      <c r="Z267" s="19"/>
    </row>
    <row r="268" spans="2:26" ht="13.8">
      <c r="B268" s="48" t="str">
        <f t="shared" si="92"/>
        <v>1G 10 km SFP</v>
      </c>
      <c r="C268" s="164">
        <f t="shared" si="93"/>
        <v>0</v>
      </c>
      <c r="D268" s="164">
        <f t="shared" si="94"/>
        <v>0</v>
      </c>
      <c r="E268" s="164">
        <f t="shared" si="95"/>
        <v>0</v>
      </c>
      <c r="F268" s="164">
        <f t="shared" si="96"/>
        <v>0</v>
      </c>
      <c r="G268" s="164">
        <f t="shared" si="97"/>
        <v>0</v>
      </c>
      <c r="H268" s="164">
        <f t="shared" si="98"/>
        <v>0</v>
      </c>
      <c r="I268" s="164">
        <f t="shared" si="99"/>
        <v>0</v>
      </c>
      <c r="J268" s="164">
        <f t="shared" si="100"/>
        <v>0</v>
      </c>
      <c r="K268" s="164">
        <f t="shared" si="101"/>
        <v>0</v>
      </c>
      <c r="L268" s="164">
        <f t="shared" si="102"/>
        <v>0</v>
      </c>
      <c r="M268" s="164">
        <f t="shared" si="103"/>
        <v>0</v>
      </c>
      <c r="N268" s="111" t="s">
        <v>15</v>
      </c>
      <c r="O268" s="48" t="str">
        <f t="shared" si="104"/>
        <v>1G 10 km SFP</v>
      </c>
      <c r="P268" s="19">
        <v>0</v>
      </c>
      <c r="Q268" s="19">
        <v>0</v>
      </c>
      <c r="R268" s="19"/>
      <c r="S268" s="19"/>
      <c r="T268" s="19"/>
      <c r="U268" s="19"/>
      <c r="V268" s="19"/>
      <c r="W268" s="19"/>
      <c r="X268" s="19"/>
      <c r="Y268" s="19"/>
      <c r="Z268" s="19"/>
    </row>
    <row r="269" spans="2:26" ht="13.8">
      <c r="B269" s="48" t="str">
        <f t="shared" si="92"/>
        <v>1G 40 km SFP</v>
      </c>
      <c r="C269" s="164">
        <f t="shared" si="93"/>
        <v>0</v>
      </c>
      <c r="D269" s="164">
        <f t="shared" si="94"/>
        <v>0</v>
      </c>
      <c r="E269" s="164">
        <f t="shared" si="95"/>
        <v>0</v>
      </c>
      <c r="F269" s="164">
        <f t="shared" si="96"/>
        <v>0</v>
      </c>
      <c r="G269" s="164">
        <f t="shared" si="97"/>
        <v>0</v>
      </c>
      <c r="H269" s="164">
        <f t="shared" si="98"/>
        <v>0</v>
      </c>
      <c r="I269" s="164">
        <f t="shared" si="99"/>
        <v>0</v>
      </c>
      <c r="J269" s="164">
        <f t="shared" si="100"/>
        <v>0</v>
      </c>
      <c r="K269" s="164">
        <f t="shared" si="101"/>
        <v>0</v>
      </c>
      <c r="L269" s="164">
        <f t="shared" si="102"/>
        <v>0</v>
      </c>
      <c r="M269" s="164">
        <f t="shared" si="103"/>
        <v>0</v>
      </c>
      <c r="N269" s="111" t="s">
        <v>15</v>
      </c>
      <c r="O269" s="48" t="str">
        <f t="shared" si="104"/>
        <v>1G 40 km SFP</v>
      </c>
      <c r="P269" s="19">
        <v>0</v>
      </c>
      <c r="Q269" s="19">
        <v>0</v>
      </c>
      <c r="R269" s="19"/>
      <c r="S269" s="19"/>
      <c r="T269" s="19"/>
      <c r="U269" s="19"/>
      <c r="V269" s="19"/>
      <c r="W269" s="19"/>
      <c r="X269" s="19"/>
      <c r="Y269" s="19"/>
      <c r="Z269" s="19"/>
    </row>
    <row r="270" spans="2:26" ht="13.8">
      <c r="B270" s="48" t="str">
        <f t="shared" si="92"/>
        <v>1G 80 km SFP</v>
      </c>
      <c r="C270" s="164">
        <f t="shared" si="93"/>
        <v>0</v>
      </c>
      <c r="D270" s="164">
        <f t="shared" si="94"/>
        <v>0</v>
      </c>
      <c r="E270" s="164">
        <f t="shared" si="95"/>
        <v>0</v>
      </c>
      <c r="F270" s="164">
        <f t="shared" si="96"/>
        <v>0</v>
      </c>
      <c r="G270" s="164">
        <f t="shared" si="97"/>
        <v>0</v>
      </c>
      <c r="H270" s="164">
        <f t="shared" si="98"/>
        <v>0</v>
      </c>
      <c r="I270" s="164">
        <f t="shared" si="99"/>
        <v>0</v>
      </c>
      <c r="J270" s="164">
        <f t="shared" si="100"/>
        <v>0</v>
      </c>
      <c r="K270" s="164">
        <f t="shared" si="101"/>
        <v>0</v>
      </c>
      <c r="L270" s="164">
        <f t="shared" si="102"/>
        <v>0</v>
      </c>
      <c r="M270" s="164">
        <f t="shared" si="103"/>
        <v>0</v>
      </c>
      <c r="N270" s="111" t="s">
        <v>15</v>
      </c>
      <c r="O270" s="48" t="str">
        <f t="shared" si="104"/>
        <v>1G 80 km SFP</v>
      </c>
      <c r="P270" s="19">
        <v>0</v>
      </c>
      <c r="Q270" s="19">
        <v>0</v>
      </c>
      <c r="R270" s="19"/>
      <c r="S270" s="19"/>
      <c r="T270" s="19"/>
      <c r="U270" s="19"/>
      <c r="V270" s="19"/>
      <c r="W270" s="19"/>
      <c r="X270" s="19"/>
      <c r="Y270" s="19"/>
      <c r="Z270" s="19"/>
    </row>
    <row r="271" spans="2:26" ht="13.8">
      <c r="B271" s="48" t="str">
        <f t="shared" si="92"/>
        <v>G &amp; Fast Ethernet Various Legacy/discontinued</v>
      </c>
      <c r="C271" s="164">
        <f t="shared" si="93"/>
        <v>0</v>
      </c>
      <c r="D271" s="164">
        <f t="shared" si="94"/>
        <v>0</v>
      </c>
      <c r="E271" s="164">
        <f t="shared" si="95"/>
        <v>0</v>
      </c>
      <c r="F271" s="164">
        <f t="shared" si="96"/>
        <v>0</v>
      </c>
      <c r="G271" s="164">
        <f t="shared" si="97"/>
        <v>0</v>
      </c>
      <c r="H271" s="164">
        <f t="shared" si="98"/>
        <v>0</v>
      </c>
      <c r="I271" s="164">
        <f t="shared" si="99"/>
        <v>0</v>
      </c>
      <c r="J271" s="164">
        <f t="shared" si="100"/>
        <v>0</v>
      </c>
      <c r="K271" s="164">
        <f t="shared" si="101"/>
        <v>0</v>
      </c>
      <c r="L271" s="164">
        <f t="shared" si="102"/>
        <v>0</v>
      </c>
      <c r="M271" s="164">
        <f t="shared" si="103"/>
        <v>0</v>
      </c>
      <c r="N271" s="111" t="s">
        <v>15</v>
      </c>
      <c r="O271" s="48" t="str">
        <f t="shared" si="104"/>
        <v>G &amp; Fast Ethernet Various Legacy/discontinued</v>
      </c>
      <c r="P271" s="19">
        <v>0</v>
      </c>
      <c r="Q271" s="19">
        <v>0</v>
      </c>
      <c r="R271" s="19"/>
      <c r="S271" s="19"/>
      <c r="T271" s="19"/>
      <c r="U271" s="19"/>
      <c r="V271" s="19"/>
      <c r="W271" s="19"/>
      <c r="X271" s="19"/>
      <c r="Y271" s="19"/>
      <c r="Z271" s="19"/>
    </row>
    <row r="272" spans="2:26" ht="13.8">
      <c r="B272" s="48" t="str">
        <f t="shared" si="92"/>
        <v>10G 300 m XFP</v>
      </c>
      <c r="C272" s="164">
        <f t="shared" si="93"/>
        <v>0</v>
      </c>
      <c r="D272" s="164">
        <f t="shared" si="94"/>
        <v>0</v>
      </c>
      <c r="E272" s="164">
        <f t="shared" si="95"/>
        <v>0</v>
      </c>
      <c r="F272" s="164">
        <f t="shared" si="96"/>
        <v>0</v>
      </c>
      <c r="G272" s="164">
        <f t="shared" si="97"/>
        <v>0</v>
      </c>
      <c r="H272" s="164">
        <f t="shared" si="98"/>
        <v>0</v>
      </c>
      <c r="I272" s="164">
        <f t="shared" si="99"/>
        <v>0</v>
      </c>
      <c r="J272" s="164">
        <f t="shared" si="100"/>
        <v>0</v>
      </c>
      <c r="K272" s="164">
        <f t="shared" si="101"/>
        <v>0</v>
      </c>
      <c r="L272" s="164">
        <f t="shared" si="102"/>
        <v>0</v>
      </c>
      <c r="M272" s="164">
        <f t="shared" si="103"/>
        <v>0</v>
      </c>
      <c r="N272" s="111" t="s">
        <v>15</v>
      </c>
      <c r="O272" s="48" t="str">
        <f t="shared" si="104"/>
        <v>10G 300 m XFP</v>
      </c>
      <c r="P272" s="19">
        <v>0</v>
      </c>
      <c r="Q272" s="19">
        <v>0</v>
      </c>
      <c r="R272" s="19"/>
      <c r="S272" s="19"/>
      <c r="T272" s="19"/>
      <c r="U272" s="19"/>
      <c r="V272" s="19"/>
      <c r="W272" s="19"/>
      <c r="X272" s="19"/>
      <c r="Y272" s="19"/>
      <c r="Z272" s="19"/>
    </row>
    <row r="273" spans="2:26" ht="13.8">
      <c r="B273" s="48" t="str">
        <f t="shared" si="92"/>
        <v>10G 300 m SFP+</v>
      </c>
      <c r="C273" s="164">
        <f t="shared" si="93"/>
        <v>0</v>
      </c>
      <c r="D273" s="164">
        <f t="shared" si="94"/>
        <v>0</v>
      </c>
      <c r="E273" s="164">
        <f t="shared" si="95"/>
        <v>0</v>
      </c>
      <c r="F273" s="164">
        <f t="shared" si="96"/>
        <v>0</v>
      </c>
      <c r="G273" s="164">
        <f t="shared" si="97"/>
        <v>0</v>
      </c>
      <c r="H273" s="164">
        <f t="shared" si="98"/>
        <v>0</v>
      </c>
      <c r="I273" s="164">
        <f t="shared" si="99"/>
        <v>0</v>
      </c>
      <c r="J273" s="164">
        <f t="shared" si="100"/>
        <v>0</v>
      </c>
      <c r="K273" s="164">
        <f t="shared" si="101"/>
        <v>0</v>
      </c>
      <c r="L273" s="164">
        <f t="shared" si="102"/>
        <v>0</v>
      </c>
      <c r="M273" s="164">
        <f t="shared" si="103"/>
        <v>0</v>
      </c>
      <c r="N273" s="111" t="s">
        <v>15</v>
      </c>
      <c r="O273" s="48" t="str">
        <f t="shared" si="104"/>
        <v>10G 300 m SFP+</v>
      </c>
      <c r="P273" s="19">
        <v>0</v>
      </c>
      <c r="Q273" s="19">
        <v>0</v>
      </c>
      <c r="R273" s="19"/>
      <c r="S273" s="19"/>
      <c r="T273" s="19"/>
      <c r="U273" s="19"/>
      <c r="V273" s="19"/>
      <c r="W273" s="19"/>
      <c r="X273" s="19"/>
      <c r="Y273" s="19"/>
      <c r="Z273" s="19"/>
    </row>
    <row r="274" spans="2:26" ht="13.8">
      <c r="B274" s="48" t="str">
        <f t="shared" si="92"/>
        <v>10G LRM 220 m SFP+</v>
      </c>
      <c r="C274" s="164">
        <f t="shared" si="93"/>
        <v>0</v>
      </c>
      <c r="D274" s="164">
        <f t="shared" si="94"/>
        <v>0</v>
      </c>
      <c r="E274" s="164">
        <f t="shared" si="95"/>
        <v>0</v>
      </c>
      <c r="F274" s="164">
        <f t="shared" si="96"/>
        <v>0</v>
      </c>
      <c r="G274" s="164">
        <f t="shared" si="97"/>
        <v>0</v>
      </c>
      <c r="H274" s="164">
        <f t="shared" si="98"/>
        <v>0</v>
      </c>
      <c r="I274" s="164">
        <f t="shared" si="99"/>
        <v>0</v>
      </c>
      <c r="J274" s="164">
        <f t="shared" si="100"/>
        <v>0</v>
      </c>
      <c r="K274" s="164">
        <f t="shared" si="101"/>
        <v>0</v>
      </c>
      <c r="L274" s="164">
        <f t="shared" si="102"/>
        <v>0</v>
      </c>
      <c r="M274" s="164">
        <f t="shared" si="103"/>
        <v>0</v>
      </c>
      <c r="N274" s="111" t="s">
        <v>15</v>
      </c>
      <c r="O274" s="48" t="str">
        <f t="shared" si="104"/>
        <v>10G LRM 220 m SFP+</v>
      </c>
      <c r="P274" s="19">
        <v>0</v>
      </c>
      <c r="Q274" s="19">
        <v>0</v>
      </c>
      <c r="R274" s="19"/>
      <c r="S274" s="19"/>
      <c r="T274" s="19"/>
      <c r="U274" s="19"/>
      <c r="V274" s="19"/>
      <c r="W274" s="19"/>
      <c r="X274" s="19"/>
      <c r="Y274" s="19"/>
      <c r="Z274" s="19"/>
    </row>
    <row r="275" spans="2:26" ht="13.8">
      <c r="B275" s="48" t="str">
        <f t="shared" si="92"/>
        <v>10G 10 km XFP</v>
      </c>
      <c r="C275" s="164">
        <f t="shared" si="93"/>
        <v>0</v>
      </c>
      <c r="D275" s="164">
        <f t="shared" si="94"/>
        <v>0</v>
      </c>
      <c r="E275" s="164">
        <f t="shared" si="95"/>
        <v>0</v>
      </c>
      <c r="F275" s="164">
        <f t="shared" si="96"/>
        <v>0</v>
      </c>
      <c r="G275" s="164">
        <f t="shared" si="97"/>
        <v>0</v>
      </c>
      <c r="H275" s="164">
        <f t="shared" si="98"/>
        <v>0</v>
      </c>
      <c r="I275" s="164">
        <f t="shared" si="99"/>
        <v>0</v>
      </c>
      <c r="J275" s="164">
        <f t="shared" si="100"/>
        <v>0</v>
      </c>
      <c r="K275" s="164">
        <f t="shared" si="101"/>
        <v>0</v>
      </c>
      <c r="L275" s="164">
        <f t="shared" si="102"/>
        <v>0</v>
      </c>
      <c r="M275" s="164">
        <f t="shared" si="103"/>
        <v>0</v>
      </c>
      <c r="N275" s="111" t="s">
        <v>15</v>
      </c>
      <c r="O275" s="48" t="str">
        <f t="shared" si="104"/>
        <v>10G 10 km XFP</v>
      </c>
      <c r="P275" s="19">
        <v>0</v>
      </c>
      <c r="Q275" s="19">
        <v>0</v>
      </c>
      <c r="R275" s="19"/>
      <c r="S275" s="19"/>
      <c r="T275" s="19"/>
      <c r="U275" s="19"/>
      <c r="V275" s="19"/>
      <c r="W275" s="19"/>
      <c r="X275" s="19"/>
      <c r="Y275" s="19"/>
      <c r="Z275" s="19"/>
    </row>
    <row r="276" spans="2:26" ht="13.8">
      <c r="B276" s="48" t="str">
        <f t="shared" si="92"/>
        <v>10G 10 km SFP+</v>
      </c>
      <c r="C276" s="164">
        <f t="shared" si="93"/>
        <v>0</v>
      </c>
      <c r="D276" s="164">
        <f t="shared" si="94"/>
        <v>0</v>
      </c>
      <c r="E276" s="164">
        <f t="shared" si="95"/>
        <v>0</v>
      </c>
      <c r="F276" s="164">
        <f t="shared" si="96"/>
        <v>0</v>
      </c>
      <c r="G276" s="164">
        <f t="shared" si="97"/>
        <v>0</v>
      </c>
      <c r="H276" s="164">
        <f t="shared" si="98"/>
        <v>0</v>
      </c>
      <c r="I276" s="164">
        <f t="shared" si="99"/>
        <v>0</v>
      </c>
      <c r="J276" s="164">
        <f t="shared" si="100"/>
        <v>0</v>
      </c>
      <c r="K276" s="164">
        <f t="shared" si="101"/>
        <v>0</v>
      </c>
      <c r="L276" s="164">
        <f t="shared" si="102"/>
        <v>0</v>
      </c>
      <c r="M276" s="164">
        <f t="shared" si="103"/>
        <v>0</v>
      </c>
      <c r="N276" s="111" t="s">
        <v>15</v>
      </c>
      <c r="O276" s="48" t="str">
        <f t="shared" si="104"/>
        <v>10G 10 km SFP+</v>
      </c>
      <c r="P276" s="19">
        <v>0</v>
      </c>
      <c r="Q276" s="19">
        <v>0</v>
      </c>
      <c r="R276" s="19"/>
      <c r="S276" s="19"/>
      <c r="T276" s="19"/>
      <c r="U276" s="19"/>
      <c r="V276" s="19"/>
      <c r="W276" s="19"/>
      <c r="X276" s="19"/>
      <c r="Y276" s="19"/>
      <c r="Z276" s="19"/>
    </row>
    <row r="277" spans="2:26" ht="13.8">
      <c r="B277" s="48" t="str">
        <f t="shared" si="92"/>
        <v>10G 40 km XFP</v>
      </c>
      <c r="C277" s="164">
        <f t="shared" si="93"/>
        <v>156269</v>
      </c>
      <c r="D277" s="164">
        <f t="shared" si="94"/>
        <v>65850</v>
      </c>
      <c r="E277" s="164">
        <f t="shared" si="95"/>
        <v>0</v>
      </c>
      <c r="F277" s="164">
        <f t="shared" si="96"/>
        <v>0</v>
      </c>
      <c r="G277" s="164">
        <f t="shared" si="97"/>
        <v>0</v>
      </c>
      <c r="H277" s="164">
        <f t="shared" si="98"/>
        <v>0</v>
      </c>
      <c r="I277" s="164">
        <f t="shared" si="99"/>
        <v>0</v>
      </c>
      <c r="J277" s="164">
        <f t="shared" si="100"/>
        <v>0</v>
      </c>
      <c r="K277" s="164">
        <f t="shared" si="101"/>
        <v>0</v>
      </c>
      <c r="L277" s="164">
        <f t="shared" si="102"/>
        <v>0</v>
      </c>
      <c r="M277" s="164">
        <f t="shared" si="103"/>
        <v>0</v>
      </c>
      <c r="N277" s="111" t="s">
        <v>15</v>
      </c>
      <c r="O277" s="48" t="str">
        <f t="shared" si="104"/>
        <v>10G 40 km XFP</v>
      </c>
      <c r="P277" s="19">
        <v>1</v>
      </c>
      <c r="Q277" s="19">
        <v>1</v>
      </c>
      <c r="R277" s="19"/>
      <c r="S277" s="19"/>
      <c r="T277" s="19"/>
      <c r="U277" s="19"/>
      <c r="V277" s="19"/>
      <c r="W277" s="19"/>
      <c r="X277" s="19"/>
      <c r="Y277" s="19"/>
      <c r="Z277" s="19"/>
    </row>
    <row r="278" spans="2:26" ht="13.8">
      <c r="B278" s="48" t="str">
        <f t="shared" si="92"/>
        <v>10G 40 km SFP+</v>
      </c>
      <c r="C278" s="164">
        <f t="shared" si="93"/>
        <v>541851.6</v>
      </c>
      <c r="D278" s="164">
        <f t="shared" si="94"/>
        <v>323668</v>
      </c>
      <c r="E278" s="164">
        <f t="shared" si="95"/>
        <v>0</v>
      </c>
      <c r="F278" s="164">
        <f t="shared" si="96"/>
        <v>0</v>
      </c>
      <c r="G278" s="164">
        <f t="shared" si="97"/>
        <v>0</v>
      </c>
      <c r="H278" s="164">
        <f t="shared" si="98"/>
        <v>0</v>
      </c>
      <c r="I278" s="164">
        <f t="shared" si="99"/>
        <v>0</v>
      </c>
      <c r="J278" s="164">
        <f t="shared" si="100"/>
        <v>0</v>
      </c>
      <c r="K278" s="164">
        <f t="shared" si="101"/>
        <v>0</v>
      </c>
      <c r="L278" s="164">
        <f t="shared" si="102"/>
        <v>0</v>
      </c>
      <c r="M278" s="164">
        <f t="shared" si="103"/>
        <v>0</v>
      </c>
      <c r="N278" s="111" t="s">
        <v>15</v>
      </c>
      <c r="O278" s="48" t="str">
        <f t="shared" si="104"/>
        <v>10G 40 km SFP+</v>
      </c>
      <c r="P278" s="19">
        <v>1</v>
      </c>
      <c r="Q278" s="19">
        <v>1</v>
      </c>
      <c r="R278" s="19"/>
      <c r="S278" s="19"/>
      <c r="T278" s="19"/>
      <c r="U278" s="19"/>
      <c r="V278" s="19"/>
      <c r="W278" s="19"/>
      <c r="X278" s="19"/>
      <c r="Y278" s="19"/>
      <c r="Z278" s="19"/>
    </row>
    <row r="279" spans="2:26" ht="13.8">
      <c r="B279" s="48" t="str">
        <f t="shared" si="92"/>
        <v>10G 80 km XFP</v>
      </c>
      <c r="C279" s="164">
        <f t="shared" si="93"/>
        <v>9982</v>
      </c>
      <c r="D279" s="164">
        <f t="shared" si="94"/>
        <v>2890</v>
      </c>
      <c r="E279" s="164">
        <f t="shared" si="95"/>
        <v>0</v>
      </c>
      <c r="F279" s="164">
        <f t="shared" si="96"/>
        <v>0</v>
      </c>
      <c r="G279" s="164">
        <f t="shared" si="97"/>
        <v>0</v>
      </c>
      <c r="H279" s="164">
        <f t="shared" si="98"/>
        <v>0</v>
      </c>
      <c r="I279" s="164">
        <f t="shared" si="99"/>
        <v>0</v>
      </c>
      <c r="J279" s="164">
        <f t="shared" si="100"/>
        <v>0</v>
      </c>
      <c r="K279" s="164">
        <f t="shared" si="101"/>
        <v>0</v>
      </c>
      <c r="L279" s="164">
        <f t="shared" si="102"/>
        <v>0</v>
      </c>
      <c r="M279" s="164">
        <f t="shared" si="103"/>
        <v>0</v>
      </c>
      <c r="N279" s="111" t="s">
        <v>15</v>
      </c>
      <c r="O279" s="48" t="str">
        <f t="shared" si="104"/>
        <v>10G 80 km XFP</v>
      </c>
      <c r="P279" s="19">
        <v>1</v>
      </c>
      <c r="Q279" s="19">
        <v>1</v>
      </c>
      <c r="R279" s="19"/>
      <c r="S279" s="19"/>
      <c r="T279" s="19"/>
      <c r="U279" s="19"/>
      <c r="V279" s="19"/>
      <c r="W279" s="19"/>
      <c r="X279" s="19"/>
      <c r="Y279" s="19"/>
      <c r="Z279" s="19"/>
    </row>
    <row r="280" spans="2:26" ht="13.8">
      <c r="B280" s="48" t="str">
        <f t="shared" si="92"/>
        <v>10G 80 km SFP+</v>
      </c>
      <c r="C280" s="164">
        <f t="shared" si="93"/>
        <v>137379.5</v>
      </c>
      <c r="D280" s="164">
        <f t="shared" si="94"/>
        <v>114319</v>
      </c>
      <c r="E280" s="164">
        <f t="shared" si="95"/>
        <v>0</v>
      </c>
      <c r="F280" s="164">
        <f t="shared" si="96"/>
        <v>0</v>
      </c>
      <c r="G280" s="164">
        <f t="shared" si="97"/>
        <v>0</v>
      </c>
      <c r="H280" s="164">
        <f t="shared" si="98"/>
        <v>0</v>
      </c>
      <c r="I280" s="164">
        <f t="shared" si="99"/>
        <v>0</v>
      </c>
      <c r="J280" s="164">
        <f t="shared" si="100"/>
        <v>0</v>
      </c>
      <c r="K280" s="164">
        <f t="shared" si="101"/>
        <v>0</v>
      </c>
      <c r="L280" s="164">
        <f t="shared" si="102"/>
        <v>0</v>
      </c>
      <c r="M280" s="164">
        <f t="shared" si="103"/>
        <v>0</v>
      </c>
      <c r="N280" s="111" t="s">
        <v>15</v>
      </c>
      <c r="O280" s="48" t="str">
        <f t="shared" si="104"/>
        <v>10G 80 km SFP+</v>
      </c>
      <c r="P280" s="19">
        <v>1</v>
      </c>
      <c r="Q280" s="19">
        <v>1</v>
      </c>
      <c r="R280" s="19"/>
      <c r="S280" s="19"/>
      <c r="T280" s="19"/>
      <c r="U280" s="19"/>
      <c r="V280" s="19"/>
      <c r="W280" s="19"/>
      <c r="X280" s="19"/>
      <c r="Y280" s="19"/>
      <c r="Z280" s="19"/>
    </row>
    <row r="281" spans="2:26" ht="13.8">
      <c r="B281" s="48" t="str">
        <f t="shared" si="92"/>
        <v>10G Various Legacy/discontinued</v>
      </c>
      <c r="C281" s="164">
        <f t="shared" si="93"/>
        <v>3500</v>
      </c>
      <c r="D281" s="164">
        <f t="shared" si="94"/>
        <v>5000</v>
      </c>
      <c r="E281" s="164">
        <f t="shared" si="95"/>
        <v>0</v>
      </c>
      <c r="F281" s="164">
        <f t="shared" si="96"/>
        <v>0</v>
      </c>
      <c r="G281" s="164">
        <f t="shared" si="97"/>
        <v>0</v>
      </c>
      <c r="H281" s="164">
        <f t="shared" si="98"/>
        <v>0</v>
      </c>
      <c r="I281" s="164">
        <f t="shared" si="99"/>
        <v>0</v>
      </c>
      <c r="J281" s="164">
        <f t="shared" si="100"/>
        <v>0</v>
      </c>
      <c r="K281" s="164">
        <f t="shared" si="101"/>
        <v>0</v>
      </c>
      <c r="L281" s="164">
        <f t="shared" si="102"/>
        <v>0</v>
      </c>
      <c r="M281" s="164">
        <f t="shared" si="103"/>
        <v>0</v>
      </c>
      <c r="N281" s="111" t="s">
        <v>15</v>
      </c>
      <c r="O281" s="48" t="str">
        <f t="shared" si="104"/>
        <v>10G Various Legacy/discontinued</v>
      </c>
      <c r="P281" s="19">
        <v>1</v>
      </c>
      <c r="Q281" s="19">
        <v>1</v>
      </c>
      <c r="R281" s="19"/>
      <c r="S281" s="19"/>
      <c r="T281" s="19"/>
      <c r="U281" s="19"/>
      <c r="V281" s="19"/>
      <c r="W281" s="19"/>
      <c r="X281" s="19"/>
      <c r="Y281" s="19"/>
      <c r="Z281" s="19"/>
    </row>
    <row r="282" spans="2:26" ht="13.8">
      <c r="B282" s="48" t="str">
        <f t="shared" si="92"/>
        <v>25G SR, eSR 100 - 300 m SFP28</v>
      </c>
      <c r="C282" s="164">
        <f t="shared" si="93"/>
        <v>0</v>
      </c>
      <c r="D282" s="164">
        <f t="shared" si="94"/>
        <v>0</v>
      </c>
      <c r="E282" s="164">
        <f t="shared" si="95"/>
        <v>0</v>
      </c>
      <c r="F282" s="164">
        <f t="shared" si="96"/>
        <v>0</v>
      </c>
      <c r="G282" s="164">
        <f t="shared" si="97"/>
        <v>0</v>
      </c>
      <c r="H282" s="164">
        <f t="shared" si="98"/>
        <v>0</v>
      </c>
      <c r="I282" s="164">
        <f t="shared" si="99"/>
        <v>0</v>
      </c>
      <c r="J282" s="164">
        <f t="shared" si="100"/>
        <v>0</v>
      </c>
      <c r="K282" s="164">
        <f t="shared" si="101"/>
        <v>0</v>
      </c>
      <c r="L282" s="164">
        <f t="shared" si="102"/>
        <v>0</v>
      </c>
      <c r="M282" s="164">
        <f t="shared" si="103"/>
        <v>0</v>
      </c>
      <c r="N282" s="111" t="s">
        <v>15</v>
      </c>
      <c r="O282" s="48" t="str">
        <f t="shared" si="104"/>
        <v>25G SR, eSR 100 - 300 m SFP28</v>
      </c>
      <c r="P282" s="19">
        <v>0</v>
      </c>
      <c r="Q282" s="19">
        <v>0</v>
      </c>
      <c r="R282" s="19"/>
      <c r="S282" s="19"/>
      <c r="T282" s="19"/>
      <c r="U282" s="19"/>
      <c r="V282" s="19"/>
      <c r="W282" s="19"/>
      <c r="X282" s="19"/>
      <c r="Y282" s="19"/>
      <c r="Z282" s="19"/>
    </row>
    <row r="283" spans="2:26" ht="13.8">
      <c r="B283" s="48" t="str">
        <f t="shared" si="92"/>
        <v>25G LR 10 km SFP28</v>
      </c>
      <c r="C283" s="164">
        <f t="shared" si="93"/>
        <v>22683.599999999995</v>
      </c>
      <c r="D283" s="164">
        <f t="shared" si="94"/>
        <v>23119.94999999999</v>
      </c>
      <c r="E283" s="164">
        <f t="shared" si="95"/>
        <v>0</v>
      </c>
      <c r="F283" s="164">
        <f t="shared" si="96"/>
        <v>0</v>
      </c>
      <c r="G283" s="164">
        <f t="shared" si="97"/>
        <v>0</v>
      </c>
      <c r="H283" s="164">
        <f t="shared" si="98"/>
        <v>0</v>
      </c>
      <c r="I283" s="164">
        <f t="shared" si="99"/>
        <v>0</v>
      </c>
      <c r="J283" s="164">
        <f t="shared" si="100"/>
        <v>0</v>
      </c>
      <c r="K283" s="164">
        <f t="shared" si="101"/>
        <v>0</v>
      </c>
      <c r="L283" s="164">
        <f t="shared" si="102"/>
        <v>0</v>
      </c>
      <c r="M283" s="164">
        <f t="shared" si="103"/>
        <v>0</v>
      </c>
      <c r="N283" s="111" t="s">
        <v>15</v>
      </c>
      <c r="O283" s="48" t="str">
        <f t="shared" si="104"/>
        <v>25G LR 10 km SFP28</v>
      </c>
      <c r="P283" s="19">
        <v>0.39999999999999991</v>
      </c>
      <c r="Q283" s="19">
        <v>0.34999999999999987</v>
      </c>
      <c r="R283" s="19"/>
      <c r="S283" s="19"/>
      <c r="T283" s="19"/>
      <c r="U283" s="19"/>
      <c r="V283" s="19"/>
      <c r="W283" s="19"/>
      <c r="X283" s="19"/>
      <c r="Y283" s="19"/>
      <c r="Z283" s="19"/>
    </row>
    <row r="284" spans="2:26" ht="13.8">
      <c r="B284" s="48" t="str">
        <f t="shared" si="92"/>
        <v>25G ER 40 km SFP28</v>
      </c>
      <c r="C284" s="164">
        <f t="shared" si="93"/>
        <v>0</v>
      </c>
      <c r="D284" s="164">
        <f t="shared" si="94"/>
        <v>0</v>
      </c>
      <c r="E284" s="164">
        <f t="shared" si="95"/>
        <v>0</v>
      </c>
      <c r="F284" s="164">
        <f t="shared" si="96"/>
        <v>0</v>
      </c>
      <c r="G284" s="164">
        <f t="shared" si="97"/>
        <v>0</v>
      </c>
      <c r="H284" s="164">
        <f t="shared" si="98"/>
        <v>0</v>
      </c>
      <c r="I284" s="164">
        <f t="shared" si="99"/>
        <v>0</v>
      </c>
      <c r="J284" s="164">
        <f t="shared" si="100"/>
        <v>0</v>
      </c>
      <c r="K284" s="164">
        <f t="shared" si="101"/>
        <v>0</v>
      </c>
      <c r="L284" s="164">
        <f t="shared" si="102"/>
        <v>0</v>
      </c>
      <c r="M284" s="164">
        <f t="shared" si="103"/>
        <v>0</v>
      </c>
      <c r="N284" s="111" t="s">
        <v>15</v>
      </c>
      <c r="O284" s="48" t="str">
        <f t="shared" si="104"/>
        <v>25G ER 40 km SFP28</v>
      </c>
      <c r="P284" s="19">
        <v>0.39999999999999991</v>
      </c>
      <c r="Q284" s="19">
        <v>0.34999999999999987</v>
      </c>
      <c r="R284" s="19"/>
      <c r="S284" s="19"/>
      <c r="T284" s="19"/>
      <c r="U284" s="19"/>
      <c r="V284" s="19"/>
      <c r="W284" s="19"/>
      <c r="X284" s="19"/>
      <c r="Y284" s="19"/>
      <c r="Z284" s="19"/>
    </row>
    <row r="285" spans="2:26" ht="13.8">
      <c r="B285" s="48" t="str">
        <f t="shared" si="92"/>
        <v>40G SR4 100 m QSFP+</v>
      </c>
      <c r="C285" s="164">
        <f t="shared" si="93"/>
        <v>0</v>
      </c>
      <c r="D285" s="164">
        <f t="shared" si="94"/>
        <v>0</v>
      </c>
      <c r="E285" s="164">
        <f t="shared" si="95"/>
        <v>0</v>
      </c>
      <c r="F285" s="164">
        <f t="shared" si="96"/>
        <v>0</v>
      </c>
      <c r="G285" s="164">
        <f t="shared" si="97"/>
        <v>0</v>
      </c>
      <c r="H285" s="164">
        <f t="shared" si="98"/>
        <v>0</v>
      </c>
      <c r="I285" s="164">
        <f t="shared" si="99"/>
        <v>0</v>
      </c>
      <c r="J285" s="164">
        <f t="shared" si="100"/>
        <v>0</v>
      </c>
      <c r="K285" s="164">
        <f t="shared" si="101"/>
        <v>0</v>
      </c>
      <c r="L285" s="164">
        <f t="shared" si="102"/>
        <v>0</v>
      </c>
      <c r="M285" s="164">
        <f t="shared" si="103"/>
        <v>0</v>
      </c>
      <c r="N285" s="111" t="s">
        <v>15</v>
      </c>
      <c r="O285" s="48" t="str">
        <f t="shared" si="104"/>
        <v>40G SR4 100 m QSFP+</v>
      </c>
      <c r="P285" s="19">
        <v>0</v>
      </c>
      <c r="Q285" s="19">
        <v>0</v>
      </c>
      <c r="R285" s="19"/>
      <c r="S285" s="19"/>
      <c r="T285" s="19"/>
      <c r="U285" s="19"/>
      <c r="V285" s="19"/>
      <c r="W285" s="19"/>
      <c r="X285" s="19"/>
      <c r="Y285" s="19"/>
      <c r="Z285" s="19"/>
    </row>
    <row r="286" spans="2:26" ht="13.8">
      <c r="B286" s="48" t="str">
        <f t="shared" si="92"/>
        <v>40G MM duplex 100 m QSFP+</v>
      </c>
      <c r="C286" s="164">
        <f t="shared" si="93"/>
        <v>0</v>
      </c>
      <c r="D286" s="164">
        <f t="shared" si="94"/>
        <v>0</v>
      </c>
      <c r="E286" s="164">
        <f t="shared" si="95"/>
        <v>0</v>
      </c>
      <c r="F286" s="164">
        <f t="shared" si="96"/>
        <v>0</v>
      </c>
      <c r="G286" s="164">
        <f t="shared" si="97"/>
        <v>0</v>
      </c>
      <c r="H286" s="164">
        <f t="shared" si="98"/>
        <v>0</v>
      </c>
      <c r="I286" s="164">
        <f t="shared" si="99"/>
        <v>0</v>
      </c>
      <c r="J286" s="164">
        <f t="shared" si="100"/>
        <v>0</v>
      </c>
      <c r="K286" s="164">
        <f t="shared" si="101"/>
        <v>0</v>
      </c>
      <c r="L286" s="164">
        <f t="shared" si="102"/>
        <v>0</v>
      </c>
      <c r="M286" s="164">
        <f t="shared" si="103"/>
        <v>0</v>
      </c>
      <c r="N286" s="111" t="s">
        <v>15</v>
      </c>
      <c r="O286" s="48" t="str">
        <f t="shared" si="104"/>
        <v>40G MM duplex 100 m QSFP+</v>
      </c>
      <c r="P286" s="19">
        <v>0</v>
      </c>
      <c r="Q286" s="19">
        <v>0</v>
      </c>
      <c r="R286" s="19"/>
      <c r="S286" s="19"/>
      <c r="T286" s="19"/>
      <c r="U286" s="19"/>
      <c r="V286" s="19"/>
      <c r="W286" s="19"/>
      <c r="X286" s="19"/>
      <c r="Y286" s="19"/>
      <c r="Z286" s="19"/>
    </row>
    <row r="287" spans="2:26" ht="13.8">
      <c r="B287" s="48" t="str">
        <f t="shared" si="92"/>
        <v>40G eSR4 300 m QSFP+</v>
      </c>
      <c r="C287" s="164">
        <f t="shared" si="93"/>
        <v>0</v>
      </c>
      <c r="D287" s="164">
        <f t="shared" si="94"/>
        <v>0</v>
      </c>
      <c r="E287" s="164">
        <f t="shared" si="95"/>
        <v>0</v>
      </c>
      <c r="F287" s="164">
        <f t="shared" si="96"/>
        <v>0</v>
      </c>
      <c r="G287" s="164">
        <f t="shared" si="97"/>
        <v>0</v>
      </c>
      <c r="H287" s="164">
        <f t="shared" si="98"/>
        <v>0</v>
      </c>
      <c r="I287" s="164">
        <f t="shared" si="99"/>
        <v>0</v>
      </c>
      <c r="J287" s="164">
        <f t="shared" si="100"/>
        <v>0</v>
      </c>
      <c r="K287" s="164">
        <f t="shared" si="101"/>
        <v>0</v>
      </c>
      <c r="L287" s="164">
        <f t="shared" si="102"/>
        <v>0</v>
      </c>
      <c r="M287" s="164">
        <f t="shared" si="103"/>
        <v>0</v>
      </c>
      <c r="N287" s="111" t="s">
        <v>15</v>
      </c>
      <c r="O287" s="48" t="str">
        <f t="shared" si="104"/>
        <v>40G eSR4 300 m QSFP+</v>
      </c>
      <c r="P287" s="19">
        <v>0</v>
      </c>
      <c r="Q287" s="19">
        <v>0</v>
      </c>
      <c r="R287" s="19"/>
      <c r="S287" s="19"/>
      <c r="T287" s="19"/>
      <c r="U287" s="19"/>
      <c r="V287" s="19"/>
      <c r="W287" s="19"/>
      <c r="X287" s="19"/>
      <c r="Y287" s="19"/>
      <c r="Z287" s="19"/>
    </row>
    <row r="288" spans="2:26" ht="13.8">
      <c r="B288" s="48" t="str">
        <f t="shared" si="92"/>
        <v>40G PSM4  500 m QSFP+</v>
      </c>
      <c r="C288" s="164">
        <f t="shared" si="93"/>
        <v>502708</v>
      </c>
      <c r="D288" s="164">
        <f t="shared" si="94"/>
        <v>496500</v>
      </c>
      <c r="E288" s="164">
        <f t="shared" si="95"/>
        <v>0</v>
      </c>
      <c r="F288" s="164">
        <f t="shared" si="96"/>
        <v>0</v>
      </c>
      <c r="G288" s="164">
        <f t="shared" si="97"/>
        <v>0</v>
      </c>
      <c r="H288" s="164">
        <f t="shared" si="98"/>
        <v>0</v>
      </c>
      <c r="I288" s="164">
        <f t="shared" si="99"/>
        <v>0</v>
      </c>
      <c r="J288" s="164">
        <f t="shared" si="100"/>
        <v>0</v>
      </c>
      <c r="K288" s="164">
        <f t="shared" si="101"/>
        <v>0</v>
      </c>
      <c r="L288" s="164">
        <f t="shared" si="102"/>
        <v>0</v>
      </c>
      <c r="M288" s="164">
        <f t="shared" si="103"/>
        <v>0</v>
      </c>
      <c r="N288" s="111" t="s">
        <v>15</v>
      </c>
      <c r="O288" s="48" t="str">
        <f t="shared" si="104"/>
        <v>40G PSM4  500 m QSFP+</v>
      </c>
      <c r="P288" s="19">
        <v>1</v>
      </c>
      <c r="Q288" s="19">
        <v>1</v>
      </c>
      <c r="R288" s="19"/>
      <c r="S288" s="19"/>
      <c r="T288" s="19"/>
      <c r="U288" s="19"/>
      <c r="V288" s="19"/>
      <c r="W288" s="19"/>
      <c r="X288" s="19"/>
      <c r="Y288" s="19"/>
      <c r="Z288" s="19"/>
    </row>
    <row r="289" spans="2:26" ht="13.8">
      <c r="B289" s="48" t="str">
        <f t="shared" si="92"/>
        <v>40G (FR) 2 km CFP</v>
      </c>
      <c r="C289" s="164">
        <f t="shared" si="93"/>
        <v>0</v>
      </c>
      <c r="D289" s="164">
        <f t="shared" si="94"/>
        <v>0</v>
      </c>
      <c r="E289" s="164">
        <f t="shared" si="95"/>
        <v>0</v>
      </c>
      <c r="F289" s="164">
        <f t="shared" si="96"/>
        <v>0</v>
      </c>
      <c r="G289" s="164">
        <f t="shared" si="97"/>
        <v>0</v>
      </c>
      <c r="H289" s="164">
        <f t="shared" si="98"/>
        <v>0</v>
      </c>
      <c r="I289" s="164">
        <f t="shared" si="99"/>
        <v>0</v>
      </c>
      <c r="J289" s="164">
        <f t="shared" si="100"/>
        <v>0</v>
      </c>
      <c r="K289" s="164">
        <f t="shared" si="101"/>
        <v>0</v>
      </c>
      <c r="L289" s="164">
        <f t="shared" si="102"/>
        <v>0</v>
      </c>
      <c r="M289" s="164">
        <f t="shared" si="103"/>
        <v>0</v>
      </c>
      <c r="N289" s="111" t="s">
        <v>15</v>
      </c>
      <c r="O289" s="48" t="str">
        <f t="shared" si="104"/>
        <v>40G (FR) 2 km CFP</v>
      </c>
      <c r="P289" s="19">
        <v>1</v>
      </c>
      <c r="Q289" s="19">
        <v>1</v>
      </c>
      <c r="R289" s="19"/>
      <c r="S289" s="19"/>
      <c r="T289" s="19"/>
      <c r="U289" s="19"/>
      <c r="V289" s="19"/>
      <c r="W289" s="19"/>
      <c r="X289" s="19"/>
      <c r="Y289" s="19"/>
      <c r="Z289" s="19"/>
    </row>
    <row r="290" spans="2:26" ht="13.8">
      <c r="B290" s="48" t="str">
        <f t="shared" si="92"/>
        <v>40G (LR4 subspec) 2 km QSFP+</v>
      </c>
      <c r="C290" s="164">
        <f t="shared" si="93"/>
        <v>271821</v>
      </c>
      <c r="D290" s="164">
        <f t="shared" si="94"/>
        <v>430790</v>
      </c>
      <c r="E290" s="164">
        <f t="shared" si="95"/>
        <v>0</v>
      </c>
      <c r="F290" s="164">
        <f t="shared" si="96"/>
        <v>0</v>
      </c>
      <c r="G290" s="164">
        <f t="shared" si="97"/>
        <v>0</v>
      </c>
      <c r="H290" s="164">
        <f t="shared" si="98"/>
        <v>0</v>
      </c>
      <c r="I290" s="164">
        <f t="shared" si="99"/>
        <v>0</v>
      </c>
      <c r="J290" s="164">
        <f t="shared" si="100"/>
        <v>0</v>
      </c>
      <c r="K290" s="164">
        <f t="shared" si="101"/>
        <v>0</v>
      </c>
      <c r="L290" s="164">
        <f t="shared" si="102"/>
        <v>0</v>
      </c>
      <c r="M290" s="164">
        <f t="shared" si="103"/>
        <v>0</v>
      </c>
      <c r="N290" s="111" t="s">
        <v>15</v>
      </c>
      <c r="O290" s="48" t="str">
        <f t="shared" si="104"/>
        <v>40G (LR4 subspec) 2 km QSFP+</v>
      </c>
      <c r="P290" s="19">
        <v>1</v>
      </c>
      <c r="Q290" s="19">
        <v>1</v>
      </c>
      <c r="R290" s="19"/>
      <c r="S290" s="19"/>
      <c r="T290" s="19"/>
      <c r="U290" s="19"/>
      <c r="V290" s="19"/>
      <c r="W290" s="19"/>
      <c r="X290" s="19"/>
      <c r="Y290" s="19"/>
      <c r="Z290" s="19"/>
    </row>
    <row r="291" spans="2:26" ht="13.8">
      <c r="B291" s="48" t="str">
        <f t="shared" si="92"/>
        <v>40G 10 km CFP</v>
      </c>
      <c r="C291" s="164">
        <f t="shared" si="93"/>
        <v>0</v>
      </c>
      <c r="D291" s="164">
        <f t="shared" si="94"/>
        <v>0</v>
      </c>
      <c r="E291" s="164">
        <f t="shared" si="95"/>
        <v>0</v>
      </c>
      <c r="F291" s="164">
        <f t="shared" si="96"/>
        <v>0</v>
      </c>
      <c r="G291" s="164">
        <f t="shared" si="97"/>
        <v>0</v>
      </c>
      <c r="H291" s="164">
        <f t="shared" si="98"/>
        <v>0</v>
      </c>
      <c r="I291" s="164">
        <f t="shared" si="99"/>
        <v>0</v>
      </c>
      <c r="J291" s="164">
        <f t="shared" si="100"/>
        <v>0</v>
      </c>
      <c r="K291" s="164">
        <f t="shared" si="101"/>
        <v>0</v>
      </c>
      <c r="L291" s="164">
        <f t="shared" si="102"/>
        <v>0</v>
      </c>
      <c r="M291" s="164">
        <f t="shared" si="103"/>
        <v>0</v>
      </c>
      <c r="N291" s="111" t="s">
        <v>15</v>
      </c>
      <c r="O291" s="48" t="str">
        <f t="shared" si="104"/>
        <v>40G 10 km CFP</v>
      </c>
      <c r="P291" s="19">
        <v>1</v>
      </c>
      <c r="Q291" s="19">
        <v>1</v>
      </c>
      <c r="R291" s="19"/>
      <c r="S291" s="19"/>
      <c r="T291" s="19"/>
      <c r="U291" s="19"/>
      <c r="V291" s="19"/>
      <c r="W291" s="19"/>
      <c r="X291" s="19"/>
      <c r="Y291" s="19"/>
      <c r="Z291" s="19"/>
    </row>
    <row r="292" spans="2:26" ht="13.8">
      <c r="B292" s="48" t="str">
        <f t="shared" si="92"/>
        <v>40G 10 km QSFP+</v>
      </c>
      <c r="C292" s="164">
        <f t="shared" si="93"/>
        <v>269337</v>
      </c>
      <c r="D292" s="164">
        <f t="shared" si="94"/>
        <v>345066</v>
      </c>
      <c r="E292" s="164">
        <f t="shared" si="95"/>
        <v>0</v>
      </c>
      <c r="F292" s="164">
        <f t="shared" si="96"/>
        <v>0</v>
      </c>
      <c r="G292" s="164">
        <f t="shared" si="97"/>
        <v>0</v>
      </c>
      <c r="H292" s="164">
        <f t="shared" si="98"/>
        <v>0</v>
      </c>
      <c r="I292" s="164">
        <f t="shared" si="99"/>
        <v>0</v>
      </c>
      <c r="J292" s="164">
        <f t="shared" si="100"/>
        <v>0</v>
      </c>
      <c r="K292" s="164">
        <f t="shared" si="101"/>
        <v>0</v>
      </c>
      <c r="L292" s="164">
        <f t="shared" si="102"/>
        <v>0</v>
      </c>
      <c r="M292" s="164">
        <f t="shared" si="103"/>
        <v>0</v>
      </c>
      <c r="N292" s="111" t="s">
        <v>15</v>
      </c>
      <c r="O292" s="48" t="str">
        <f t="shared" si="104"/>
        <v>40G 10 km QSFP+</v>
      </c>
      <c r="P292" s="19">
        <v>1</v>
      </c>
      <c r="Q292" s="19">
        <v>1</v>
      </c>
      <c r="R292" s="19"/>
      <c r="S292" s="19"/>
      <c r="T292" s="19"/>
      <c r="U292" s="19"/>
      <c r="V292" s="19"/>
      <c r="W292" s="19"/>
      <c r="X292" s="19"/>
      <c r="Y292" s="19"/>
      <c r="Z292" s="19"/>
    </row>
    <row r="293" spans="2:26" ht="13.8">
      <c r="B293" s="48" t="str">
        <f t="shared" si="92"/>
        <v>40G 40 km QSFP+</v>
      </c>
      <c r="C293" s="164">
        <f t="shared" si="93"/>
        <v>8224</v>
      </c>
      <c r="D293" s="164">
        <f t="shared" si="94"/>
        <v>4475</v>
      </c>
      <c r="E293" s="164">
        <f t="shared" si="95"/>
        <v>0</v>
      </c>
      <c r="F293" s="164">
        <f t="shared" si="96"/>
        <v>0</v>
      </c>
      <c r="G293" s="164">
        <f t="shared" si="97"/>
        <v>0</v>
      </c>
      <c r="H293" s="164">
        <f t="shared" si="98"/>
        <v>0</v>
      </c>
      <c r="I293" s="164">
        <f t="shared" si="99"/>
        <v>0</v>
      </c>
      <c r="J293" s="164">
        <f t="shared" si="100"/>
        <v>0</v>
      </c>
      <c r="K293" s="164">
        <f t="shared" si="101"/>
        <v>0</v>
      </c>
      <c r="L293" s="164">
        <f t="shared" si="102"/>
        <v>0</v>
      </c>
      <c r="M293" s="164">
        <f t="shared" si="103"/>
        <v>0</v>
      </c>
      <c r="N293" s="111" t="s">
        <v>15</v>
      </c>
      <c r="O293" s="48" t="str">
        <f t="shared" si="104"/>
        <v>40G 40 km QSFP+</v>
      </c>
      <c r="P293" s="19">
        <v>1</v>
      </c>
      <c r="Q293" s="19">
        <v>1</v>
      </c>
      <c r="R293" s="19"/>
      <c r="S293" s="19"/>
      <c r="T293" s="19"/>
      <c r="U293" s="19"/>
      <c r="V293" s="19"/>
      <c r="W293" s="19"/>
      <c r="X293" s="19"/>
      <c r="Y293" s="19"/>
      <c r="Z293" s="19"/>
    </row>
    <row r="294" spans="2:26" ht="13.8">
      <c r="B294" s="48" t="str">
        <f t="shared" si="92"/>
        <v>50G  100 m all</v>
      </c>
      <c r="C294" s="164">
        <f t="shared" si="93"/>
        <v>0</v>
      </c>
      <c r="D294" s="164">
        <f t="shared" si="94"/>
        <v>0</v>
      </c>
      <c r="E294" s="164">
        <f t="shared" si="95"/>
        <v>0</v>
      </c>
      <c r="F294" s="164">
        <f t="shared" si="96"/>
        <v>0</v>
      </c>
      <c r="G294" s="164">
        <f t="shared" si="97"/>
        <v>0</v>
      </c>
      <c r="H294" s="164">
        <f t="shared" si="98"/>
        <v>0</v>
      </c>
      <c r="I294" s="164">
        <f t="shared" si="99"/>
        <v>0</v>
      </c>
      <c r="J294" s="164">
        <f t="shared" si="100"/>
        <v>0</v>
      </c>
      <c r="K294" s="164">
        <f t="shared" si="101"/>
        <v>0</v>
      </c>
      <c r="L294" s="164">
        <f t="shared" si="102"/>
        <v>0</v>
      </c>
      <c r="M294" s="164">
        <f t="shared" si="103"/>
        <v>0</v>
      </c>
      <c r="N294" s="111" t="s">
        <v>15</v>
      </c>
      <c r="O294" s="48" t="str">
        <f t="shared" si="104"/>
        <v>50G  100 m all</v>
      </c>
      <c r="P294" s="19">
        <v>0</v>
      </c>
      <c r="Q294" s="19">
        <v>0</v>
      </c>
      <c r="R294" s="19"/>
      <c r="S294" s="19"/>
      <c r="T294" s="19"/>
      <c r="U294" s="19"/>
      <c r="V294" s="19"/>
      <c r="W294" s="19"/>
      <c r="X294" s="19"/>
      <c r="Y294" s="19"/>
      <c r="Z294" s="19"/>
    </row>
    <row r="295" spans="2:26" ht="13.8">
      <c r="B295" s="48" t="str">
        <f t="shared" si="92"/>
        <v>50G  2 km all</v>
      </c>
      <c r="C295" s="164">
        <f t="shared" si="93"/>
        <v>0</v>
      </c>
      <c r="D295" s="164">
        <f t="shared" si="94"/>
        <v>0</v>
      </c>
      <c r="E295" s="164">
        <f t="shared" si="95"/>
        <v>0</v>
      </c>
      <c r="F295" s="164">
        <f t="shared" si="96"/>
        <v>0</v>
      </c>
      <c r="G295" s="164">
        <f t="shared" si="97"/>
        <v>0</v>
      </c>
      <c r="H295" s="164">
        <f t="shared" si="98"/>
        <v>0</v>
      </c>
      <c r="I295" s="164">
        <f t="shared" si="99"/>
        <v>0</v>
      </c>
      <c r="J295" s="164">
        <f t="shared" si="100"/>
        <v>0</v>
      </c>
      <c r="K295" s="164">
        <f t="shared" si="101"/>
        <v>0</v>
      </c>
      <c r="L295" s="164">
        <f t="shared" si="102"/>
        <v>0</v>
      </c>
      <c r="M295" s="164">
        <f t="shared" si="103"/>
        <v>0</v>
      </c>
      <c r="N295" s="111" t="s">
        <v>15</v>
      </c>
      <c r="O295" s="48" t="str">
        <f t="shared" si="104"/>
        <v>50G  2 km all</v>
      </c>
      <c r="P295" s="19">
        <v>0</v>
      </c>
      <c r="Q295" s="19">
        <v>0</v>
      </c>
      <c r="R295" s="19"/>
      <c r="S295" s="19"/>
      <c r="T295" s="19"/>
      <c r="U295" s="19"/>
      <c r="V295" s="19"/>
      <c r="W295" s="19"/>
      <c r="X295" s="19"/>
      <c r="Y295" s="19"/>
      <c r="Z295" s="19"/>
    </row>
    <row r="296" spans="2:26" ht="13.8">
      <c r="B296" s="48" t="str">
        <f t="shared" si="92"/>
        <v>50G  10 km all</v>
      </c>
      <c r="C296" s="164">
        <f t="shared" si="93"/>
        <v>0</v>
      </c>
      <c r="D296" s="164">
        <f t="shared" si="94"/>
        <v>0</v>
      </c>
      <c r="E296" s="164">
        <f t="shared" si="95"/>
        <v>0</v>
      </c>
      <c r="F296" s="164">
        <f t="shared" si="96"/>
        <v>0</v>
      </c>
      <c r="G296" s="164">
        <f t="shared" si="97"/>
        <v>0</v>
      </c>
      <c r="H296" s="164">
        <f t="shared" si="98"/>
        <v>0</v>
      </c>
      <c r="I296" s="164">
        <f t="shared" si="99"/>
        <v>0</v>
      </c>
      <c r="J296" s="164">
        <f t="shared" si="100"/>
        <v>0</v>
      </c>
      <c r="K296" s="164">
        <f t="shared" si="101"/>
        <v>0</v>
      </c>
      <c r="L296" s="164">
        <f t="shared" si="102"/>
        <v>0</v>
      </c>
      <c r="M296" s="164">
        <f t="shared" si="103"/>
        <v>0</v>
      </c>
      <c r="N296" s="111" t="s">
        <v>15</v>
      </c>
      <c r="O296" s="48" t="str">
        <f t="shared" si="104"/>
        <v>50G  10 km all</v>
      </c>
      <c r="P296" s="19">
        <v>1</v>
      </c>
      <c r="Q296" s="19">
        <v>1</v>
      </c>
      <c r="R296" s="19"/>
      <c r="S296" s="19"/>
      <c r="T296" s="19"/>
      <c r="U296" s="19"/>
      <c r="V296" s="19"/>
      <c r="W296" s="19"/>
      <c r="X296" s="19"/>
      <c r="Y296" s="19"/>
      <c r="Z296" s="19"/>
    </row>
    <row r="297" spans="2:26" ht="13.8">
      <c r="B297" s="48" t="str">
        <f t="shared" si="92"/>
        <v>50G  40 km all</v>
      </c>
      <c r="C297" s="164">
        <f t="shared" si="93"/>
        <v>0</v>
      </c>
      <c r="D297" s="164">
        <f t="shared" si="94"/>
        <v>0</v>
      </c>
      <c r="E297" s="164">
        <f t="shared" si="95"/>
        <v>0</v>
      </c>
      <c r="F297" s="164">
        <f t="shared" si="96"/>
        <v>0</v>
      </c>
      <c r="G297" s="164">
        <f t="shared" si="97"/>
        <v>0</v>
      </c>
      <c r="H297" s="164">
        <f t="shared" si="98"/>
        <v>0</v>
      </c>
      <c r="I297" s="164">
        <f t="shared" si="99"/>
        <v>0</v>
      </c>
      <c r="J297" s="164">
        <f t="shared" si="100"/>
        <v>0</v>
      </c>
      <c r="K297" s="164">
        <f t="shared" si="101"/>
        <v>0</v>
      </c>
      <c r="L297" s="164">
        <f t="shared" si="102"/>
        <v>0</v>
      </c>
      <c r="M297" s="164">
        <f t="shared" si="103"/>
        <v>0</v>
      </c>
      <c r="N297" s="111" t="s">
        <v>15</v>
      </c>
      <c r="O297" s="154" t="str">
        <f t="shared" si="104"/>
        <v>50G  40 km all</v>
      </c>
      <c r="P297" s="152">
        <v>0</v>
      </c>
      <c r="Q297" s="152">
        <v>0</v>
      </c>
      <c r="R297" s="152"/>
      <c r="S297" s="152"/>
      <c r="T297" s="152"/>
      <c r="U297" s="152"/>
      <c r="V297" s="152"/>
      <c r="W297" s="152"/>
      <c r="X297" s="152"/>
      <c r="Y297" s="152"/>
      <c r="Z297" s="152"/>
    </row>
    <row r="298" spans="2:26" ht="13.8">
      <c r="B298" s="48" t="str">
        <f t="shared" si="92"/>
        <v>50G  80 km all</v>
      </c>
      <c r="C298" s="164">
        <f t="shared" si="93"/>
        <v>0</v>
      </c>
      <c r="D298" s="164">
        <f t="shared" si="94"/>
        <v>0</v>
      </c>
      <c r="E298" s="164">
        <f t="shared" si="95"/>
        <v>0</v>
      </c>
      <c r="F298" s="164">
        <f t="shared" si="96"/>
        <v>0</v>
      </c>
      <c r="G298" s="164">
        <f t="shared" si="97"/>
        <v>0</v>
      </c>
      <c r="H298" s="164">
        <f t="shared" si="98"/>
        <v>0</v>
      </c>
      <c r="I298" s="164">
        <f t="shared" si="99"/>
        <v>0</v>
      </c>
      <c r="J298" s="164">
        <f t="shared" si="100"/>
        <v>0</v>
      </c>
      <c r="K298" s="164">
        <f t="shared" si="101"/>
        <v>0</v>
      </c>
      <c r="L298" s="164">
        <f t="shared" si="102"/>
        <v>0</v>
      </c>
      <c r="M298" s="164">
        <f t="shared" si="103"/>
        <v>0</v>
      </c>
      <c r="N298" s="111" t="s">
        <v>15</v>
      </c>
      <c r="O298" s="154" t="str">
        <f t="shared" si="104"/>
        <v>50G  80 km all</v>
      </c>
      <c r="P298" s="152">
        <v>0</v>
      </c>
      <c r="Q298" s="152">
        <v>0</v>
      </c>
      <c r="R298" s="152"/>
      <c r="S298" s="152"/>
      <c r="T298" s="152"/>
      <c r="U298" s="152"/>
      <c r="V298" s="152"/>
      <c r="W298" s="152"/>
      <c r="X298" s="152"/>
      <c r="Y298" s="152"/>
      <c r="Z298" s="152"/>
    </row>
    <row r="299" spans="2:26" ht="13.8">
      <c r="B299" s="48" t="str">
        <f t="shared" ref="B299:B318" si="105">B127</f>
        <v>100G SR4 100 m CFP</v>
      </c>
      <c r="C299" s="164">
        <f t="shared" ref="C299:C330" si="106">IF(C39=0,0,C39*P299)</f>
        <v>0</v>
      </c>
      <c r="D299" s="164">
        <f t="shared" ref="D299:D330" si="107">IF(D39=0,0,D39*Q299)</f>
        <v>0</v>
      </c>
      <c r="E299" s="164">
        <f t="shared" ref="E299:E330" si="108">IF(E39=0,0,E39*R299)</f>
        <v>0</v>
      </c>
      <c r="F299" s="164">
        <f t="shared" ref="F299:F330" si="109">IF(F39=0,0,F39*S299)</f>
        <v>0</v>
      </c>
      <c r="G299" s="164">
        <f t="shared" ref="G299:G330" si="110">IF(G39=0,0,G39*T299)</f>
        <v>0</v>
      </c>
      <c r="H299" s="164">
        <f t="shared" ref="H299:H330" si="111">IF(H39=0,0,H39*U299)</f>
        <v>0</v>
      </c>
      <c r="I299" s="164">
        <f t="shared" ref="I299:I330" si="112">IF(I39=0,0,I39*V299)</f>
        <v>0</v>
      </c>
      <c r="J299" s="164">
        <f t="shared" ref="J299:J330" si="113">IF(J39=0,0,J39*W299)</f>
        <v>0</v>
      </c>
      <c r="K299" s="164">
        <f t="shared" ref="K299:K330" si="114">IF(K39=0,0,K39*X299)</f>
        <v>0</v>
      </c>
      <c r="L299" s="164">
        <f t="shared" ref="L299:L330" si="115">IF(L39=0,0,L39*Y299)</f>
        <v>0</v>
      </c>
      <c r="M299" s="164">
        <f t="shared" ref="M299:M330" si="116">IF(M39=0,0,M39*Z299)</f>
        <v>0</v>
      </c>
      <c r="N299" s="111" t="s">
        <v>15</v>
      </c>
      <c r="O299" s="48" t="str">
        <f t="shared" ref="O299:O330" si="117">B127</f>
        <v>100G SR4 100 m CFP</v>
      </c>
      <c r="P299" s="19">
        <v>0</v>
      </c>
      <c r="Q299" s="19">
        <v>0</v>
      </c>
      <c r="R299" s="19"/>
      <c r="S299" s="19"/>
      <c r="T299" s="19"/>
      <c r="U299" s="19"/>
      <c r="V299" s="19"/>
      <c r="W299" s="19"/>
      <c r="X299" s="19"/>
      <c r="Y299" s="19"/>
      <c r="Z299" s="19"/>
    </row>
    <row r="300" spans="2:26" ht="13.8">
      <c r="B300" s="48" t="str">
        <f t="shared" si="105"/>
        <v>100G SR4 100 m CFP2/4</v>
      </c>
      <c r="C300" s="164">
        <f t="shared" si="106"/>
        <v>0</v>
      </c>
      <c r="D300" s="164">
        <f t="shared" si="107"/>
        <v>0</v>
      </c>
      <c r="E300" s="164">
        <f t="shared" si="108"/>
        <v>0</v>
      </c>
      <c r="F300" s="164">
        <f t="shared" si="109"/>
        <v>0</v>
      </c>
      <c r="G300" s="164">
        <f t="shared" si="110"/>
        <v>0</v>
      </c>
      <c r="H300" s="164">
        <f t="shared" si="111"/>
        <v>0</v>
      </c>
      <c r="I300" s="164">
        <f t="shared" si="112"/>
        <v>0</v>
      </c>
      <c r="J300" s="164">
        <f t="shared" si="113"/>
        <v>0</v>
      </c>
      <c r="K300" s="164">
        <f t="shared" si="114"/>
        <v>0</v>
      </c>
      <c r="L300" s="164">
        <f t="shared" si="115"/>
        <v>0</v>
      </c>
      <c r="M300" s="164">
        <f t="shared" si="116"/>
        <v>0</v>
      </c>
      <c r="N300" s="111" t="s">
        <v>15</v>
      </c>
      <c r="O300" s="48" t="str">
        <f t="shared" si="117"/>
        <v>100G SR4 100 m CFP2/4</v>
      </c>
      <c r="P300" s="19">
        <v>0</v>
      </c>
      <c r="Q300" s="19">
        <v>0</v>
      </c>
      <c r="R300" s="19"/>
      <c r="S300" s="19"/>
      <c r="T300" s="19"/>
      <c r="U300" s="19"/>
      <c r="V300" s="19"/>
      <c r="W300" s="19"/>
      <c r="X300" s="19"/>
      <c r="Y300" s="19"/>
      <c r="Z300" s="19"/>
    </row>
    <row r="301" spans="2:26" ht="13.8">
      <c r="B301" s="48" t="str">
        <f t="shared" si="105"/>
        <v>100G SR4 100 m QSFP28</v>
      </c>
      <c r="C301" s="164">
        <f t="shared" si="106"/>
        <v>0</v>
      </c>
      <c r="D301" s="164">
        <f t="shared" si="107"/>
        <v>0</v>
      </c>
      <c r="E301" s="164">
        <f t="shared" si="108"/>
        <v>0</v>
      </c>
      <c r="F301" s="164">
        <f t="shared" si="109"/>
        <v>0</v>
      </c>
      <c r="G301" s="164">
        <f t="shared" si="110"/>
        <v>0</v>
      </c>
      <c r="H301" s="164">
        <f t="shared" si="111"/>
        <v>0</v>
      </c>
      <c r="I301" s="164">
        <f t="shared" si="112"/>
        <v>0</v>
      </c>
      <c r="J301" s="164">
        <f t="shared" si="113"/>
        <v>0</v>
      </c>
      <c r="K301" s="164">
        <f t="shared" si="114"/>
        <v>0</v>
      </c>
      <c r="L301" s="164">
        <f t="shared" si="115"/>
        <v>0</v>
      </c>
      <c r="M301" s="164">
        <f t="shared" si="116"/>
        <v>0</v>
      </c>
      <c r="N301" s="111" t="s">
        <v>15</v>
      </c>
      <c r="O301" s="48" t="str">
        <f t="shared" si="117"/>
        <v>100G SR4 100 m QSFP28</v>
      </c>
      <c r="P301" s="19">
        <v>0</v>
      </c>
      <c r="Q301" s="19">
        <v>0</v>
      </c>
      <c r="R301" s="19"/>
      <c r="S301" s="19"/>
      <c r="T301" s="19"/>
      <c r="U301" s="19"/>
      <c r="V301" s="19"/>
      <c r="W301" s="19"/>
      <c r="X301" s="19"/>
      <c r="Y301" s="19"/>
      <c r="Z301" s="19"/>
    </row>
    <row r="302" spans="2:26" ht="13.8">
      <c r="B302" s="48" t="str">
        <f t="shared" si="105"/>
        <v>100G SR2 100 m All</v>
      </c>
      <c r="C302" s="164">
        <f t="shared" si="106"/>
        <v>0</v>
      </c>
      <c r="D302" s="164">
        <f t="shared" si="107"/>
        <v>0</v>
      </c>
      <c r="E302" s="164">
        <f t="shared" si="108"/>
        <v>0</v>
      </c>
      <c r="F302" s="164">
        <f t="shared" si="109"/>
        <v>0</v>
      </c>
      <c r="G302" s="164">
        <f t="shared" si="110"/>
        <v>0</v>
      </c>
      <c r="H302" s="164">
        <f t="shared" si="111"/>
        <v>0</v>
      </c>
      <c r="I302" s="164">
        <f t="shared" si="112"/>
        <v>0</v>
      </c>
      <c r="J302" s="164">
        <f t="shared" si="113"/>
        <v>0</v>
      </c>
      <c r="K302" s="164">
        <f t="shared" si="114"/>
        <v>0</v>
      </c>
      <c r="L302" s="164">
        <f t="shared" si="115"/>
        <v>0</v>
      </c>
      <c r="M302" s="164">
        <f t="shared" si="116"/>
        <v>0</v>
      </c>
      <c r="N302" s="111" t="s">
        <v>15</v>
      </c>
      <c r="O302" s="48" t="str">
        <f t="shared" si="117"/>
        <v>100G SR2 100 m All</v>
      </c>
      <c r="P302" s="19">
        <v>0</v>
      </c>
      <c r="Q302" s="19">
        <v>0</v>
      </c>
      <c r="R302" s="19"/>
      <c r="S302" s="19"/>
      <c r="T302" s="19"/>
      <c r="U302" s="19"/>
      <c r="V302" s="19"/>
      <c r="W302" s="19"/>
      <c r="X302" s="19"/>
      <c r="Y302" s="19"/>
      <c r="Z302" s="19"/>
    </row>
    <row r="303" spans="2:26" ht="13.8">
      <c r="B303" s="48" t="str">
        <f t="shared" si="105"/>
        <v>100G MM Duplex 100 - 300 m QSFP28</v>
      </c>
      <c r="C303" s="164">
        <f t="shared" si="106"/>
        <v>0</v>
      </c>
      <c r="D303" s="164">
        <f t="shared" si="107"/>
        <v>0</v>
      </c>
      <c r="E303" s="164">
        <f t="shared" si="108"/>
        <v>0</v>
      </c>
      <c r="F303" s="164">
        <f t="shared" si="109"/>
        <v>0</v>
      </c>
      <c r="G303" s="164">
        <f t="shared" si="110"/>
        <v>0</v>
      </c>
      <c r="H303" s="164">
        <f t="shared" si="111"/>
        <v>0</v>
      </c>
      <c r="I303" s="164">
        <f t="shared" si="112"/>
        <v>0</v>
      </c>
      <c r="J303" s="164">
        <f t="shared" si="113"/>
        <v>0</v>
      </c>
      <c r="K303" s="164">
        <f t="shared" si="114"/>
        <v>0</v>
      </c>
      <c r="L303" s="164">
        <f t="shared" si="115"/>
        <v>0</v>
      </c>
      <c r="M303" s="164">
        <f t="shared" si="116"/>
        <v>0</v>
      </c>
      <c r="N303" s="111" t="s">
        <v>15</v>
      </c>
      <c r="O303" s="48" t="str">
        <f t="shared" si="117"/>
        <v>100G MM Duplex 100 - 300 m QSFP28</v>
      </c>
      <c r="P303" s="19">
        <v>0</v>
      </c>
      <c r="Q303" s="19">
        <v>0</v>
      </c>
      <c r="R303" s="19"/>
      <c r="S303" s="19"/>
      <c r="T303" s="19"/>
      <c r="U303" s="19"/>
      <c r="V303" s="19"/>
      <c r="W303" s="19"/>
      <c r="X303" s="19"/>
      <c r="Y303" s="19"/>
      <c r="Z303" s="19"/>
    </row>
    <row r="304" spans="2:26" ht="13.8">
      <c r="B304" s="48" t="str">
        <f t="shared" si="105"/>
        <v>100G eSR4 300 m QSFP28</v>
      </c>
      <c r="C304" s="164">
        <f t="shared" si="106"/>
        <v>0</v>
      </c>
      <c r="D304" s="164">
        <f t="shared" si="107"/>
        <v>0</v>
      </c>
      <c r="E304" s="164">
        <f t="shared" si="108"/>
        <v>0</v>
      </c>
      <c r="F304" s="164">
        <f t="shared" si="109"/>
        <v>0</v>
      </c>
      <c r="G304" s="164">
        <f t="shared" si="110"/>
        <v>0</v>
      </c>
      <c r="H304" s="164">
        <f t="shared" si="111"/>
        <v>0</v>
      </c>
      <c r="I304" s="164">
        <f t="shared" si="112"/>
        <v>0</v>
      </c>
      <c r="J304" s="164">
        <f t="shared" si="113"/>
        <v>0</v>
      </c>
      <c r="K304" s="164">
        <f t="shared" si="114"/>
        <v>0</v>
      </c>
      <c r="L304" s="164">
        <f t="shared" si="115"/>
        <v>0</v>
      </c>
      <c r="M304" s="164">
        <f t="shared" si="116"/>
        <v>0</v>
      </c>
      <c r="N304" s="111" t="s">
        <v>15</v>
      </c>
      <c r="O304" s="48" t="str">
        <f t="shared" si="117"/>
        <v>100G eSR4 300 m QSFP28</v>
      </c>
      <c r="P304" s="19">
        <v>0</v>
      </c>
      <c r="Q304" s="19">
        <v>0</v>
      </c>
      <c r="R304" s="19"/>
      <c r="S304" s="19"/>
      <c r="T304" s="19"/>
      <c r="U304" s="19"/>
      <c r="V304" s="19"/>
      <c r="W304" s="19"/>
      <c r="X304" s="19"/>
      <c r="Y304" s="19"/>
      <c r="Z304" s="19"/>
    </row>
    <row r="305" spans="2:26" ht="13.8">
      <c r="B305" s="48" t="str">
        <f t="shared" si="105"/>
        <v>100G PSM4 500 m QSFP28</v>
      </c>
      <c r="C305" s="164">
        <f t="shared" si="106"/>
        <v>82289.760000000009</v>
      </c>
      <c r="D305" s="164">
        <f t="shared" si="107"/>
        <v>149273.99999999994</v>
      </c>
      <c r="E305" s="164">
        <f t="shared" si="108"/>
        <v>0</v>
      </c>
      <c r="F305" s="164">
        <f t="shared" si="109"/>
        <v>0</v>
      </c>
      <c r="G305" s="164">
        <f t="shared" si="110"/>
        <v>0</v>
      </c>
      <c r="H305" s="164">
        <f t="shared" si="111"/>
        <v>0</v>
      </c>
      <c r="I305" s="164">
        <f t="shared" si="112"/>
        <v>0</v>
      </c>
      <c r="J305" s="164">
        <f t="shared" si="113"/>
        <v>0</v>
      </c>
      <c r="K305" s="164">
        <f t="shared" si="114"/>
        <v>0</v>
      </c>
      <c r="L305" s="164">
        <f t="shared" si="115"/>
        <v>0</v>
      </c>
      <c r="M305" s="164">
        <f t="shared" si="116"/>
        <v>0</v>
      </c>
      <c r="N305" s="111" t="s">
        <v>15</v>
      </c>
      <c r="O305" s="48" t="str">
        <f t="shared" si="117"/>
        <v>100G PSM4 500 m QSFP28</v>
      </c>
      <c r="P305" s="121">
        <f t="shared" ref="P305:Q305" si="118">1-P133</f>
        <v>0.16000000000000003</v>
      </c>
      <c r="Q305" s="121">
        <f t="shared" si="118"/>
        <v>0.17999999999999994</v>
      </c>
      <c r="R305" s="19"/>
      <c r="S305" s="19"/>
      <c r="T305" s="19"/>
      <c r="U305" s="19"/>
      <c r="V305" s="19"/>
      <c r="W305" s="19"/>
      <c r="X305" s="19"/>
      <c r="Y305" s="19"/>
      <c r="Z305" s="19"/>
    </row>
    <row r="306" spans="2:26" ht="13.8">
      <c r="B306" s="48" t="str">
        <f t="shared" si="105"/>
        <v>100G DR 500m QSFP28</v>
      </c>
      <c r="C306" s="164">
        <f t="shared" si="106"/>
        <v>0</v>
      </c>
      <c r="D306" s="164">
        <f t="shared" si="107"/>
        <v>0</v>
      </c>
      <c r="E306" s="164">
        <f t="shared" si="108"/>
        <v>0</v>
      </c>
      <c r="F306" s="164">
        <f t="shared" si="109"/>
        <v>0</v>
      </c>
      <c r="G306" s="164">
        <f t="shared" si="110"/>
        <v>0</v>
      </c>
      <c r="H306" s="164">
        <f t="shared" si="111"/>
        <v>0</v>
      </c>
      <c r="I306" s="164">
        <f t="shared" si="112"/>
        <v>0</v>
      </c>
      <c r="J306" s="164">
        <f t="shared" si="113"/>
        <v>0</v>
      </c>
      <c r="K306" s="164">
        <f t="shared" si="114"/>
        <v>0</v>
      </c>
      <c r="L306" s="164">
        <f t="shared" si="115"/>
        <v>0</v>
      </c>
      <c r="M306" s="164">
        <f t="shared" si="116"/>
        <v>0</v>
      </c>
      <c r="N306" s="111" t="s">
        <v>15</v>
      </c>
      <c r="O306" s="48" t="str">
        <f t="shared" si="117"/>
        <v>100G DR 500m QSFP28</v>
      </c>
      <c r="P306" s="63">
        <f t="shared" ref="P306:Q306" si="119">1-P134</f>
        <v>1</v>
      </c>
      <c r="Q306" s="63">
        <f t="shared" si="119"/>
        <v>1</v>
      </c>
      <c r="R306" s="19"/>
      <c r="S306" s="121"/>
      <c r="T306" s="121"/>
      <c r="U306" s="121"/>
      <c r="V306" s="121"/>
      <c r="W306" s="121"/>
      <c r="X306" s="121"/>
      <c r="Y306" s="121"/>
      <c r="Z306" s="121"/>
    </row>
    <row r="307" spans="2:26" ht="13.8">
      <c r="B307" s="48" t="str">
        <f t="shared" si="105"/>
        <v>100G CWDM4-subspec 500 m QSFP28</v>
      </c>
      <c r="C307" s="164">
        <f t="shared" si="106"/>
        <v>836000</v>
      </c>
      <c r="D307" s="164">
        <f t="shared" si="107"/>
        <v>1105000</v>
      </c>
      <c r="E307" s="164">
        <f t="shared" si="108"/>
        <v>0</v>
      </c>
      <c r="F307" s="164">
        <f t="shared" si="109"/>
        <v>0</v>
      </c>
      <c r="G307" s="164">
        <f t="shared" si="110"/>
        <v>0</v>
      </c>
      <c r="H307" s="164">
        <f t="shared" si="111"/>
        <v>0</v>
      </c>
      <c r="I307" s="164">
        <f t="shared" si="112"/>
        <v>0</v>
      </c>
      <c r="J307" s="164">
        <f t="shared" si="113"/>
        <v>0</v>
      </c>
      <c r="K307" s="164">
        <f t="shared" si="114"/>
        <v>0</v>
      </c>
      <c r="L307" s="164">
        <f t="shared" si="115"/>
        <v>0</v>
      </c>
      <c r="M307" s="164">
        <f t="shared" si="116"/>
        <v>0</v>
      </c>
      <c r="N307" s="111" t="s">
        <v>15</v>
      </c>
      <c r="O307" s="48" t="str">
        <f t="shared" si="117"/>
        <v>100G CWDM4-subspec 500 m QSFP28</v>
      </c>
      <c r="P307" s="63">
        <f t="shared" ref="P307:Q307" si="120">1-P135</f>
        <v>0.76</v>
      </c>
      <c r="Q307" s="63">
        <f t="shared" si="120"/>
        <v>0.65</v>
      </c>
      <c r="R307" s="19"/>
      <c r="S307" s="19"/>
      <c r="T307" s="19"/>
      <c r="U307" s="19"/>
      <c r="V307" s="19"/>
      <c r="W307" s="19"/>
      <c r="X307" s="19"/>
      <c r="Y307" s="19"/>
      <c r="Z307" s="19"/>
    </row>
    <row r="308" spans="2:26" ht="13.8">
      <c r="B308" s="48" t="str">
        <f t="shared" si="105"/>
        <v>100G CWDM4 2 km QSFP28</v>
      </c>
      <c r="C308" s="164">
        <f t="shared" si="106"/>
        <v>1418382.3904761905</v>
      </c>
      <c r="D308" s="164">
        <f t="shared" si="107"/>
        <v>1675071.2999999998</v>
      </c>
      <c r="E308" s="164">
        <f t="shared" si="108"/>
        <v>0</v>
      </c>
      <c r="F308" s="164">
        <f t="shared" si="109"/>
        <v>0</v>
      </c>
      <c r="G308" s="164">
        <f t="shared" si="110"/>
        <v>0</v>
      </c>
      <c r="H308" s="164">
        <f t="shared" si="111"/>
        <v>0</v>
      </c>
      <c r="I308" s="164">
        <f t="shared" si="112"/>
        <v>0</v>
      </c>
      <c r="J308" s="164">
        <f t="shared" si="113"/>
        <v>0</v>
      </c>
      <c r="K308" s="164">
        <f t="shared" si="114"/>
        <v>0</v>
      </c>
      <c r="L308" s="164">
        <f t="shared" si="115"/>
        <v>0</v>
      </c>
      <c r="M308" s="164">
        <f t="shared" si="116"/>
        <v>0</v>
      </c>
      <c r="N308" s="111" t="s">
        <v>15</v>
      </c>
      <c r="O308" s="48" t="str">
        <f t="shared" si="117"/>
        <v>100G CWDM4 2 km QSFP28</v>
      </c>
      <c r="P308" s="63">
        <f t="shared" ref="P308:Q308" si="121">1-P136</f>
        <v>0.76</v>
      </c>
      <c r="Q308" s="63">
        <f t="shared" si="121"/>
        <v>0.7</v>
      </c>
      <c r="R308" s="19"/>
      <c r="S308" s="19"/>
      <c r="T308" s="19"/>
      <c r="U308" s="19"/>
      <c r="V308" s="19"/>
      <c r="W308" s="19"/>
      <c r="X308" s="19"/>
      <c r="Y308" s="19"/>
      <c r="Z308" s="19"/>
    </row>
    <row r="309" spans="2:26" ht="13.8">
      <c r="B309" s="48" t="str">
        <f t="shared" si="105"/>
        <v>100G FR, DR+ 2 km QSFP28</v>
      </c>
      <c r="C309" s="164">
        <f t="shared" si="106"/>
        <v>3000</v>
      </c>
      <c r="D309" s="164">
        <f t="shared" si="107"/>
        <v>25083</v>
      </c>
      <c r="E309" s="164">
        <f t="shared" si="108"/>
        <v>0</v>
      </c>
      <c r="F309" s="164">
        <f t="shared" si="109"/>
        <v>0</v>
      </c>
      <c r="G309" s="164">
        <f t="shared" si="110"/>
        <v>0</v>
      </c>
      <c r="H309" s="164">
        <f t="shared" si="111"/>
        <v>0</v>
      </c>
      <c r="I309" s="164">
        <f t="shared" si="112"/>
        <v>0</v>
      </c>
      <c r="J309" s="164">
        <f t="shared" si="113"/>
        <v>0</v>
      </c>
      <c r="K309" s="164">
        <f t="shared" si="114"/>
        <v>0</v>
      </c>
      <c r="L309" s="164">
        <f t="shared" si="115"/>
        <v>0</v>
      </c>
      <c r="M309" s="164">
        <f t="shared" si="116"/>
        <v>0</v>
      </c>
      <c r="N309" s="111" t="s">
        <v>15</v>
      </c>
      <c r="O309" s="48" t="str">
        <f t="shared" si="117"/>
        <v>100G FR, DR+ 2 km QSFP28</v>
      </c>
      <c r="P309" s="63">
        <f t="shared" ref="P309:Q309" si="122">1-P137</f>
        <v>1</v>
      </c>
      <c r="Q309" s="63">
        <f t="shared" si="122"/>
        <v>1</v>
      </c>
      <c r="R309" s="19"/>
      <c r="S309" s="121"/>
      <c r="T309" s="121"/>
      <c r="U309" s="121"/>
      <c r="V309" s="121"/>
      <c r="W309" s="121"/>
      <c r="X309" s="121"/>
      <c r="Y309" s="121"/>
      <c r="Z309" s="121"/>
    </row>
    <row r="310" spans="2:26" ht="13.8">
      <c r="B310" s="48" t="str">
        <f t="shared" si="105"/>
        <v>100G LR4 10 km CFP</v>
      </c>
      <c r="C310" s="164">
        <f t="shared" si="106"/>
        <v>38716</v>
      </c>
      <c r="D310" s="164">
        <f t="shared" si="107"/>
        <v>28569</v>
      </c>
      <c r="E310" s="164">
        <f t="shared" si="108"/>
        <v>0</v>
      </c>
      <c r="F310" s="164">
        <f t="shared" si="109"/>
        <v>0</v>
      </c>
      <c r="G310" s="164">
        <f t="shared" si="110"/>
        <v>0</v>
      </c>
      <c r="H310" s="164">
        <f t="shared" si="111"/>
        <v>0</v>
      </c>
      <c r="I310" s="164">
        <f t="shared" si="112"/>
        <v>0</v>
      </c>
      <c r="J310" s="164">
        <f t="shared" si="113"/>
        <v>0</v>
      </c>
      <c r="K310" s="164">
        <f t="shared" si="114"/>
        <v>0</v>
      </c>
      <c r="L310" s="164">
        <f t="shared" si="115"/>
        <v>0</v>
      </c>
      <c r="M310" s="164">
        <f t="shared" si="116"/>
        <v>0</v>
      </c>
      <c r="N310" s="111" t="s">
        <v>15</v>
      </c>
      <c r="O310" s="48" t="str">
        <f t="shared" si="117"/>
        <v>100G LR4 10 km CFP</v>
      </c>
      <c r="P310" s="19">
        <v>1</v>
      </c>
      <c r="Q310" s="19">
        <v>1</v>
      </c>
      <c r="R310" s="19"/>
      <c r="S310" s="19"/>
      <c r="T310" s="19"/>
      <c r="U310" s="19"/>
      <c r="V310" s="19"/>
      <c r="W310" s="19"/>
      <c r="X310" s="19"/>
      <c r="Y310" s="19"/>
      <c r="Z310" s="19"/>
    </row>
    <row r="311" spans="2:26" ht="13.8">
      <c r="B311" s="48" t="str">
        <f t="shared" si="105"/>
        <v>100G LR4 10 km CFP2/4</v>
      </c>
      <c r="C311" s="164">
        <f t="shared" si="106"/>
        <v>73797</v>
      </c>
      <c r="D311" s="164">
        <f t="shared" si="107"/>
        <v>44060</v>
      </c>
      <c r="E311" s="164">
        <f t="shared" si="108"/>
        <v>0</v>
      </c>
      <c r="F311" s="164">
        <f t="shared" si="109"/>
        <v>0</v>
      </c>
      <c r="G311" s="164">
        <f t="shared" si="110"/>
        <v>0</v>
      </c>
      <c r="H311" s="164">
        <f t="shared" si="111"/>
        <v>0</v>
      </c>
      <c r="I311" s="164">
        <f t="shared" si="112"/>
        <v>0</v>
      </c>
      <c r="J311" s="164">
        <f t="shared" si="113"/>
        <v>0</v>
      </c>
      <c r="K311" s="164">
        <f t="shared" si="114"/>
        <v>0</v>
      </c>
      <c r="L311" s="164">
        <f t="shared" si="115"/>
        <v>0</v>
      </c>
      <c r="M311" s="164">
        <f t="shared" si="116"/>
        <v>0</v>
      </c>
      <c r="N311" s="111" t="s">
        <v>15</v>
      </c>
      <c r="O311" s="48" t="str">
        <f t="shared" si="117"/>
        <v>100G LR4 10 km CFP2/4</v>
      </c>
      <c r="P311" s="19">
        <v>1</v>
      </c>
      <c r="Q311" s="19">
        <v>1</v>
      </c>
      <c r="R311" s="19"/>
      <c r="S311" s="19"/>
      <c r="T311" s="19"/>
      <c r="U311" s="19"/>
      <c r="V311" s="19"/>
      <c r="W311" s="19"/>
      <c r="X311" s="19"/>
      <c r="Y311" s="19"/>
      <c r="Z311" s="19"/>
    </row>
    <row r="312" spans="2:26" ht="13.8">
      <c r="B312" s="48" t="str">
        <f t="shared" si="105"/>
        <v>100G LR4 and LR1 10 km QSFP28</v>
      </c>
      <c r="C312" s="164">
        <f t="shared" si="106"/>
        <v>397891.1176470588</v>
      </c>
      <c r="D312" s="164">
        <f t="shared" si="107"/>
        <v>489483.9</v>
      </c>
      <c r="E312" s="164">
        <f t="shared" si="108"/>
        <v>0</v>
      </c>
      <c r="F312" s="164">
        <f t="shared" si="109"/>
        <v>0</v>
      </c>
      <c r="G312" s="164">
        <f t="shared" si="110"/>
        <v>0</v>
      </c>
      <c r="H312" s="164">
        <f t="shared" si="111"/>
        <v>0</v>
      </c>
      <c r="I312" s="164">
        <f t="shared" si="112"/>
        <v>0</v>
      </c>
      <c r="J312" s="164">
        <f t="shared" si="113"/>
        <v>0</v>
      </c>
      <c r="K312" s="164">
        <f t="shared" si="114"/>
        <v>0</v>
      </c>
      <c r="L312" s="164">
        <f t="shared" si="115"/>
        <v>0</v>
      </c>
      <c r="M312" s="164">
        <f t="shared" si="116"/>
        <v>0</v>
      </c>
      <c r="N312" s="111" t="s">
        <v>15</v>
      </c>
      <c r="O312" s="48" t="str">
        <f t="shared" si="117"/>
        <v>100G LR4 and LR1 10 km QSFP28</v>
      </c>
      <c r="P312" s="63">
        <f t="shared" ref="P312:Q312" si="123">1-P140</f>
        <v>1</v>
      </c>
      <c r="Q312" s="63">
        <f t="shared" si="123"/>
        <v>0.9</v>
      </c>
      <c r="R312" s="19"/>
      <c r="S312" s="121"/>
      <c r="T312" s="121"/>
      <c r="U312" s="121"/>
      <c r="V312" s="121"/>
      <c r="W312" s="121"/>
      <c r="X312" s="121"/>
      <c r="Y312" s="121"/>
      <c r="Z312" s="121"/>
    </row>
    <row r="313" spans="2:26" ht="13.8">
      <c r="B313" s="48" t="str">
        <f t="shared" si="105"/>
        <v>100G 4WDM10 10 km QSFP28</v>
      </c>
      <c r="C313" s="164">
        <f t="shared" si="106"/>
        <v>100000</v>
      </c>
      <c r="D313" s="164">
        <f t="shared" si="107"/>
        <v>90142.2</v>
      </c>
      <c r="E313" s="164">
        <f t="shared" si="108"/>
        <v>0</v>
      </c>
      <c r="F313" s="164">
        <f t="shared" si="109"/>
        <v>0</v>
      </c>
      <c r="G313" s="164">
        <f t="shared" si="110"/>
        <v>0</v>
      </c>
      <c r="H313" s="164">
        <f t="shared" si="111"/>
        <v>0</v>
      </c>
      <c r="I313" s="164">
        <f t="shared" si="112"/>
        <v>0</v>
      </c>
      <c r="J313" s="164">
        <f t="shared" si="113"/>
        <v>0</v>
      </c>
      <c r="K313" s="164">
        <f t="shared" si="114"/>
        <v>0</v>
      </c>
      <c r="L313" s="164">
        <f t="shared" si="115"/>
        <v>0</v>
      </c>
      <c r="M313" s="164">
        <f t="shared" si="116"/>
        <v>0</v>
      </c>
      <c r="N313" s="111" t="s">
        <v>15</v>
      </c>
      <c r="O313" s="48" t="str">
        <f t="shared" si="117"/>
        <v>100G 4WDM10 10 km QSFP28</v>
      </c>
      <c r="P313" s="63">
        <f t="shared" ref="P313:Q313" si="124">1-P141</f>
        <v>1</v>
      </c>
      <c r="Q313" s="63">
        <f t="shared" si="124"/>
        <v>0.9</v>
      </c>
      <c r="R313" s="19"/>
      <c r="S313" s="121"/>
      <c r="T313" s="121"/>
      <c r="U313" s="121"/>
      <c r="V313" s="121"/>
      <c r="W313" s="121"/>
      <c r="X313" s="121"/>
      <c r="Y313" s="121"/>
      <c r="Z313" s="121"/>
    </row>
    <row r="314" spans="2:26" ht="13.8">
      <c r="B314" s="48" t="str">
        <f t="shared" si="105"/>
        <v>100G 4WDM20 20 km QSFP28</v>
      </c>
      <c r="C314" s="164">
        <f t="shared" si="106"/>
        <v>0</v>
      </c>
      <c r="D314" s="164">
        <f t="shared" si="107"/>
        <v>9400</v>
      </c>
      <c r="E314" s="164">
        <f t="shared" si="108"/>
        <v>0</v>
      </c>
      <c r="F314" s="164">
        <f t="shared" si="109"/>
        <v>0</v>
      </c>
      <c r="G314" s="164">
        <f t="shared" si="110"/>
        <v>0</v>
      </c>
      <c r="H314" s="164">
        <f t="shared" si="111"/>
        <v>0</v>
      </c>
      <c r="I314" s="164">
        <f t="shared" si="112"/>
        <v>0</v>
      </c>
      <c r="J314" s="164">
        <f t="shared" si="113"/>
        <v>0</v>
      </c>
      <c r="K314" s="164">
        <f t="shared" si="114"/>
        <v>0</v>
      </c>
      <c r="L314" s="164">
        <f t="shared" si="115"/>
        <v>0</v>
      </c>
      <c r="M314" s="164">
        <f t="shared" si="116"/>
        <v>0</v>
      </c>
      <c r="N314" s="111" t="s">
        <v>15</v>
      </c>
      <c r="O314" s="48" t="str">
        <f t="shared" si="117"/>
        <v>100G 4WDM20 20 km QSFP28</v>
      </c>
      <c r="P314" s="63">
        <f t="shared" ref="P314:Q314" si="125">1-P142</f>
        <v>1</v>
      </c>
      <c r="Q314" s="63">
        <f t="shared" si="125"/>
        <v>1</v>
      </c>
      <c r="R314" s="19"/>
      <c r="S314" s="121"/>
      <c r="T314" s="121"/>
      <c r="U314" s="121"/>
      <c r="V314" s="121"/>
      <c r="W314" s="121"/>
      <c r="X314" s="121"/>
      <c r="Y314" s="121"/>
      <c r="Z314" s="121"/>
    </row>
    <row r="315" spans="2:26" ht="13.8">
      <c r="B315" s="48" t="str">
        <f t="shared" si="105"/>
        <v>100G ER4-Lite 30 km QSFP28</v>
      </c>
      <c r="C315" s="164">
        <f t="shared" si="106"/>
        <v>6050</v>
      </c>
      <c r="D315" s="164">
        <f t="shared" si="107"/>
        <v>21384</v>
      </c>
      <c r="E315" s="164">
        <f t="shared" si="108"/>
        <v>0</v>
      </c>
      <c r="F315" s="164">
        <f t="shared" si="109"/>
        <v>0</v>
      </c>
      <c r="G315" s="164">
        <f t="shared" si="110"/>
        <v>0</v>
      </c>
      <c r="H315" s="164">
        <f t="shared" si="111"/>
        <v>0</v>
      </c>
      <c r="I315" s="164">
        <f t="shared" si="112"/>
        <v>0</v>
      </c>
      <c r="J315" s="164">
        <f t="shared" si="113"/>
        <v>0</v>
      </c>
      <c r="K315" s="164">
        <f t="shared" si="114"/>
        <v>0</v>
      </c>
      <c r="L315" s="164">
        <f t="shared" si="115"/>
        <v>0</v>
      </c>
      <c r="M315" s="164">
        <f t="shared" si="116"/>
        <v>0</v>
      </c>
      <c r="N315" s="111" t="s">
        <v>15</v>
      </c>
      <c r="O315" s="48" t="str">
        <f t="shared" si="117"/>
        <v>100G ER4-Lite 30 km QSFP28</v>
      </c>
      <c r="P315" s="63">
        <f t="shared" ref="P315:Q315" si="126">1-P143</f>
        <v>1</v>
      </c>
      <c r="Q315" s="63">
        <f t="shared" si="126"/>
        <v>1</v>
      </c>
      <c r="R315" s="19"/>
      <c r="S315" s="121"/>
      <c r="T315" s="121"/>
      <c r="U315" s="121"/>
      <c r="V315" s="121"/>
      <c r="W315" s="121"/>
      <c r="X315" s="121"/>
      <c r="Y315" s="121"/>
      <c r="Z315" s="121"/>
    </row>
    <row r="316" spans="2:26" ht="13.8">
      <c r="B316" s="48" t="str">
        <f t="shared" si="105"/>
        <v>100G ER4 40 km QSFP28</v>
      </c>
      <c r="C316" s="164">
        <f t="shared" si="106"/>
        <v>0</v>
      </c>
      <c r="D316" s="164">
        <f t="shared" si="107"/>
        <v>0</v>
      </c>
      <c r="E316" s="164">
        <f t="shared" si="108"/>
        <v>0</v>
      </c>
      <c r="F316" s="164">
        <f t="shared" si="109"/>
        <v>0</v>
      </c>
      <c r="G316" s="164">
        <f t="shared" si="110"/>
        <v>0</v>
      </c>
      <c r="H316" s="164">
        <f t="shared" si="111"/>
        <v>0</v>
      </c>
      <c r="I316" s="164">
        <f t="shared" si="112"/>
        <v>0</v>
      </c>
      <c r="J316" s="164">
        <f t="shared" si="113"/>
        <v>0</v>
      </c>
      <c r="K316" s="164">
        <f t="shared" si="114"/>
        <v>0</v>
      </c>
      <c r="L316" s="164">
        <f t="shared" si="115"/>
        <v>0</v>
      </c>
      <c r="M316" s="164">
        <f t="shared" si="116"/>
        <v>0</v>
      </c>
      <c r="N316" s="111" t="s">
        <v>15</v>
      </c>
      <c r="O316" s="48" t="str">
        <f t="shared" si="117"/>
        <v>100G ER4 40 km QSFP28</v>
      </c>
      <c r="P316" s="19">
        <v>0</v>
      </c>
      <c r="Q316" s="19">
        <v>0</v>
      </c>
      <c r="R316" s="19"/>
      <c r="S316" s="19"/>
      <c r="T316" s="19"/>
      <c r="U316" s="19"/>
      <c r="V316" s="19"/>
      <c r="W316" s="19"/>
      <c r="X316" s="19"/>
      <c r="Y316" s="19"/>
      <c r="Z316" s="19"/>
    </row>
    <row r="317" spans="2:26" ht="13.8">
      <c r="B317" s="48" t="str">
        <f t="shared" si="105"/>
        <v>100G ZR4 80 km QSFP28</v>
      </c>
      <c r="C317" s="164">
        <f t="shared" si="106"/>
        <v>0</v>
      </c>
      <c r="D317" s="164">
        <f t="shared" si="107"/>
        <v>0</v>
      </c>
      <c r="E317" s="164">
        <f t="shared" si="108"/>
        <v>0</v>
      </c>
      <c r="F317" s="164">
        <f t="shared" si="109"/>
        <v>0</v>
      </c>
      <c r="G317" s="164">
        <f t="shared" si="110"/>
        <v>0</v>
      </c>
      <c r="H317" s="164">
        <f t="shared" si="111"/>
        <v>0</v>
      </c>
      <c r="I317" s="164">
        <f t="shared" si="112"/>
        <v>0</v>
      </c>
      <c r="J317" s="164">
        <f t="shared" si="113"/>
        <v>0</v>
      </c>
      <c r="K317" s="164">
        <f t="shared" si="114"/>
        <v>0</v>
      </c>
      <c r="L317" s="164">
        <f t="shared" si="115"/>
        <v>0</v>
      </c>
      <c r="M317" s="164">
        <f t="shared" si="116"/>
        <v>0</v>
      </c>
      <c r="N317" s="111" t="s">
        <v>15</v>
      </c>
      <c r="O317" s="48" t="str">
        <f t="shared" si="117"/>
        <v>100G ZR4 80 km QSFP28</v>
      </c>
      <c r="P317" s="19">
        <v>0</v>
      </c>
      <c r="Q317" s="19">
        <v>0</v>
      </c>
      <c r="R317" s="19"/>
      <c r="S317" s="19"/>
      <c r="T317" s="19"/>
      <c r="U317" s="19"/>
      <c r="V317" s="19"/>
      <c r="W317" s="19"/>
      <c r="X317" s="19"/>
      <c r="Y317" s="19"/>
      <c r="Z317" s="19"/>
    </row>
    <row r="318" spans="2:26" ht="15" customHeight="1">
      <c r="B318" s="48" t="str">
        <f t="shared" si="105"/>
        <v>200G SR4 100 m QSFP56</v>
      </c>
      <c r="C318" s="164">
        <f t="shared" si="106"/>
        <v>0</v>
      </c>
      <c r="D318" s="164">
        <f t="shared" si="107"/>
        <v>0</v>
      </c>
      <c r="E318" s="164">
        <f t="shared" si="108"/>
        <v>0</v>
      </c>
      <c r="F318" s="164">
        <f t="shared" si="109"/>
        <v>0</v>
      </c>
      <c r="G318" s="164">
        <f t="shared" si="110"/>
        <v>0</v>
      </c>
      <c r="H318" s="164">
        <f t="shared" si="111"/>
        <v>0</v>
      </c>
      <c r="I318" s="164">
        <f t="shared" si="112"/>
        <v>0</v>
      </c>
      <c r="J318" s="164">
        <f t="shared" si="113"/>
        <v>0</v>
      </c>
      <c r="K318" s="164">
        <f t="shared" si="114"/>
        <v>0</v>
      </c>
      <c r="L318" s="164">
        <f t="shared" si="115"/>
        <v>0</v>
      </c>
      <c r="M318" s="164">
        <f t="shared" si="116"/>
        <v>0</v>
      </c>
      <c r="N318" s="111" t="s">
        <v>15</v>
      </c>
      <c r="O318" s="48" t="str">
        <f t="shared" si="117"/>
        <v>200G SR4 100 m QSFP56</v>
      </c>
      <c r="P318" s="19">
        <v>0</v>
      </c>
      <c r="Q318" s="19">
        <v>0</v>
      </c>
      <c r="R318" s="19"/>
      <c r="S318" s="19"/>
      <c r="T318" s="19"/>
      <c r="U318" s="19"/>
      <c r="V318" s="19"/>
      <c r="W318" s="19"/>
      <c r="X318" s="19"/>
      <c r="Y318" s="19"/>
      <c r="Z318" s="19"/>
    </row>
    <row r="319" spans="2:26" ht="15" customHeight="1">
      <c r="B319" s="48" t="str">
        <f t="shared" ref="B319:B330" si="127">B147</f>
        <v>200G DR 500 m TBD</v>
      </c>
      <c r="C319" s="164">
        <f t="shared" si="106"/>
        <v>0</v>
      </c>
      <c r="D319" s="164">
        <f t="shared" si="107"/>
        <v>0</v>
      </c>
      <c r="E319" s="164">
        <f t="shared" si="108"/>
        <v>0</v>
      </c>
      <c r="F319" s="164">
        <f t="shared" si="109"/>
        <v>0</v>
      </c>
      <c r="G319" s="164">
        <f t="shared" si="110"/>
        <v>0</v>
      </c>
      <c r="H319" s="164">
        <f t="shared" si="111"/>
        <v>0</v>
      </c>
      <c r="I319" s="164">
        <f t="shared" si="112"/>
        <v>0</v>
      </c>
      <c r="J319" s="164">
        <f t="shared" si="113"/>
        <v>0</v>
      </c>
      <c r="K319" s="164">
        <f t="shared" si="114"/>
        <v>0</v>
      </c>
      <c r="L319" s="164">
        <f t="shared" si="115"/>
        <v>0</v>
      </c>
      <c r="M319" s="164">
        <f t="shared" si="116"/>
        <v>0</v>
      </c>
      <c r="N319" s="111" t="s">
        <v>15</v>
      </c>
      <c r="O319" s="48" t="str">
        <f t="shared" si="117"/>
        <v>200G DR 500 m TBD</v>
      </c>
      <c r="P319" s="202">
        <f t="shared" ref="P319:Q319" si="128">1-P147</f>
        <v>1</v>
      </c>
      <c r="Q319" s="202">
        <f t="shared" si="128"/>
        <v>1</v>
      </c>
      <c r="R319" s="19"/>
      <c r="S319" s="19"/>
      <c r="T319" s="19"/>
      <c r="U319" s="19"/>
      <c r="V319" s="19"/>
      <c r="W319" s="19"/>
      <c r="X319" s="19"/>
      <c r="Y319" s="19"/>
      <c r="Z319" s="19"/>
    </row>
    <row r="320" spans="2:26" ht="13.8">
      <c r="B320" s="48" t="str">
        <f t="shared" si="127"/>
        <v>200G FR4 3 km QSFP56</v>
      </c>
      <c r="C320" s="164">
        <f t="shared" si="106"/>
        <v>350</v>
      </c>
      <c r="D320" s="164">
        <f t="shared" si="107"/>
        <v>4250.3999999999996</v>
      </c>
      <c r="E320" s="164">
        <f t="shared" si="108"/>
        <v>0</v>
      </c>
      <c r="F320" s="164">
        <f t="shared" si="109"/>
        <v>0</v>
      </c>
      <c r="G320" s="164">
        <f t="shared" si="110"/>
        <v>0</v>
      </c>
      <c r="H320" s="164">
        <f t="shared" si="111"/>
        <v>0</v>
      </c>
      <c r="I320" s="164">
        <f t="shared" si="112"/>
        <v>0</v>
      </c>
      <c r="J320" s="164">
        <f t="shared" si="113"/>
        <v>0</v>
      </c>
      <c r="K320" s="164">
        <f t="shared" si="114"/>
        <v>0</v>
      </c>
      <c r="L320" s="164">
        <f t="shared" si="115"/>
        <v>0</v>
      </c>
      <c r="M320" s="164">
        <f t="shared" si="116"/>
        <v>0</v>
      </c>
      <c r="N320" s="111" t="s">
        <v>15</v>
      </c>
      <c r="O320" s="48" t="str">
        <f t="shared" si="117"/>
        <v>200G FR4 3 km QSFP56</v>
      </c>
      <c r="P320" s="64">
        <v>0.7</v>
      </c>
      <c r="Q320" s="64">
        <v>0.7</v>
      </c>
      <c r="R320" s="152"/>
      <c r="S320" s="152"/>
      <c r="T320" s="152"/>
      <c r="U320" s="152"/>
      <c r="V320" s="152"/>
      <c r="W320" s="152"/>
      <c r="X320" s="152"/>
      <c r="Y320" s="152"/>
      <c r="Z320" s="152"/>
    </row>
    <row r="321" spans="2:26" ht="13.8">
      <c r="B321" s="48" t="str">
        <f t="shared" si="127"/>
        <v>200G LR 10 km TBD</v>
      </c>
      <c r="C321" s="164">
        <f t="shared" si="106"/>
        <v>0</v>
      </c>
      <c r="D321" s="164">
        <f t="shared" si="107"/>
        <v>0</v>
      </c>
      <c r="E321" s="164">
        <f t="shared" si="108"/>
        <v>0</v>
      </c>
      <c r="F321" s="164">
        <f t="shared" si="109"/>
        <v>0</v>
      </c>
      <c r="G321" s="164">
        <f t="shared" si="110"/>
        <v>0</v>
      </c>
      <c r="H321" s="164">
        <f t="shared" si="111"/>
        <v>0</v>
      </c>
      <c r="I321" s="164">
        <f t="shared" si="112"/>
        <v>0</v>
      </c>
      <c r="J321" s="164">
        <f t="shared" si="113"/>
        <v>0</v>
      </c>
      <c r="K321" s="164">
        <f t="shared" si="114"/>
        <v>0</v>
      </c>
      <c r="L321" s="164">
        <f t="shared" si="115"/>
        <v>0</v>
      </c>
      <c r="M321" s="164">
        <f t="shared" si="116"/>
        <v>0</v>
      </c>
      <c r="N321" s="111" t="s">
        <v>15</v>
      </c>
      <c r="O321" s="48" t="str">
        <f t="shared" si="117"/>
        <v>200G LR 10 km TBD</v>
      </c>
      <c r="P321" s="202">
        <f t="shared" ref="P321:Q321" si="129">1-P149</f>
        <v>1</v>
      </c>
      <c r="Q321" s="202">
        <f t="shared" si="129"/>
        <v>1</v>
      </c>
      <c r="R321" s="19"/>
      <c r="S321" s="19"/>
      <c r="T321" s="19"/>
      <c r="U321" s="19"/>
      <c r="V321" s="19"/>
      <c r="W321" s="19"/>
      <c r="X321" s="19"/>
      <c r="Y321" s="19"/>
      <c r="Z321" s="19"/>
    </row>
    <row r="322" spans="2:26" ht="13.8">
      <c r="B322" s="48" t="str">
        <f t="shared" si="127"/>
        <v>200G ER4 40 km TBD</v>
      </c>
      <c r="C322" s="164">
        <f t="shared" si="106"/>
        <v>0</v>
      </c>
      <c r="D322" s="164">
        <f t="shared" si="107"/>
        <v>0</v>
      </c>
      <c r="E322" s="164">
        <f t="shared" si="108"/>
        <v>0</v>
      </c>
      <c r="F322" s="164">
        <f t="shared" si="109"/>
        <v>0</v>
      </c>
      <c r="G322" s="164">
        <f t="shared" si="110"/>
        <v>0</v>
      </c>
      <c r="H322" s="164">
        <f t="shared" si="111"/>
        <v>0</v>
      </c>
      <c r="I322" s="164">
        <f t="shared" si="112"/>
        <v>0</v>
      </c>
      <c r="J322" s="164">
        <f t="shared" si="113"/>
        <v>0</v>
      </c>
      <c r="K322" s="164">
        <f t="shared" si="114"/>
        <v>0</v>
      </c>
      <c r="L322" s="164">
        <f t="shared" si="115"/>
        <v>0</v>
      </c>
      <c r="M322" s="164">
        <f t="shared" si="116"/>
        <v>0</v>
      </c>
      <c r="N322" s="111" t="s">
        <v>15</v>
      </c>
      <c r="O322" s="48" t="str">
        <f t="shared" si="117"/>
        <v>200G ER4 40 km TBD</v>
      </c>
      <c r="P322" s="202">
        <f t="shared" ref="P322:Q322" si="130">1-P150</f>
        <v>1</v>
      </c>
      <c r="Q322" s="202">
        <f t="shared" si="130"/>
        <v>1</v>
      </c>
      <c r="R322" s="19"/>
      <c r="S322" s="19"/>
      <c r="T322" s="19"/>
      <c r="U322" s="19"/>
      <c r="V322" s="19"/>
      <c r="W322" s="19"/>
      <c r="X322" s="19"/>
      <c r="Y322" s="19"/>
      <c r="Z322" s="19"/>
    </row>
    <row r="323" spans="2:26" ht="13.8">
      <c r="B323" s="48" t="str">
        <f t="shared" si="127"/>
        <v>2x200 (400G-SR8) 100 m OSFP, QSFP-DD</v>
      </c>
      <c r="C323" s="164">
        <f t="shared" si="106"/>
        <v>0</v>
      </c>
      <c r="D323" s="164">
        <f t="shared" si="107"/>
        <v>0</v>
      </c>
      <c r="E323" s="164">
        <f t="shared" si="108"/>
        <v>0</v>
      </c>
      <c r="F323" s="164">
        <f t="shared" si="109"/>
        <v>0</v>
      </c>
      <c r="G323" s="164">
        <f t="shared" si="110"/>
        <v>0</v>
      </c>
      <c r="H323" s="164">
        <f t="shared" si="111"/>
        <v>0</v>
      </c>
      <c r="I323" s="164">
        <f t="shared" si="112"/>
        <v>0</v>
      </c>
      <c r="J323" s="164">
        <f t="shared" si="113"/>
        <v>0</v>
      </c>
      <c r="K323" s="164">
        <f t="shared" si="114"/>
        <v>0</v>
      </c>
      <c r="L323" s="164">
        <f t="shared" si="115"/>
        <v>0</v>
      </c>
      <c r="M323" s="164">
        <f t="shared" si="116"/>
        <v>0</v>
      </c>
      <c r="N323" s="111" t="s">
        <v>15</v>
      </c>
      <c r="O323" s="48" t="str">
        <f t="shared" si="117"/>
        <v>2x200 (400G-SR8) 100 m OSFP, QSFP-DD</v>
      </c>
      <c r="P323" s="19">
        <v>0</v>
      </c>
      <c r="Q323" s="19">
        <v>0</v>
      </c>
      <c r="R323" s="19"/>
      <c r="S323" s="19"/>
      <c r="T323" s="19"/>
      <c r="U323" s="19"/>
      <c r="V323" s="19"/>
      <c r="W323" s="19"/>
      <c r="X323" s="19"/>
      <c r="Y323" s="19"/>
      <c r="Z323" s="19"/>
    </row>
    <row r="324" spans="2:26" ht="13.8">
      <c r="B324" s="48" t="str">
        <f t="shared" si="127"/>
        <v>400G SR4.2 100 m OSFP, QSFP-DD</v>
      </c>
      <c r="C324" s="164">
        <f t="shared" si="106"/>
        <v>0</v>
      </c>
      <c r="D324" s="164">
        <f t="shared" si="107"/>
        <v>0</v>
      </c>
      <c r="E324" s="164">
        <f t="shared" si="108"/>
        <v>0</v>
      </c>
      <c r="F324" s="164">
        <f t="shared" si="109"/>
        <v>0</v>
      </c>
      <c r="G324" s="164">
        <f t="shared" si="110"/>
        <v>0</v>
      </c>
      <c r="H324" s="164">
        <f t="shared" si="111"/>
        <v>0</v>
      </c>
      <c r="I324" s="164">
        <f t="shared" si="112"/>
        <v>0</v>
      </c>
      <c r="J324" s="164">
        <f t="shared" si="113"/>
        <v>0</v>
      </c>
      <c r="K324" s="164">
        <f t="shared" si="114"/>
        <v>0</v>
      </c>
      <c r="L324" s="164">
        <f t="shared" si="115"/>
        <v>0</v>
      </c>
      <c r="M324" s="164">
        <f t="shared" si="116"/>
        <v>0</v>
      </c>
      <c r="N324" s="111" t="s">
        <v>15</v>
      </c>
      <c r="O324" s="48" t="str">
        <f t="shared" si="117"/>
        <v>400G SR4.2 100 m OSFP, QSFP-DD</v>
      </c>
      <c r="P324" s="19">
        <v>0</v>
      </c>
      <c r="Q324" s="19">
        <v>0</v>
      </c>
      <c r="R324" s="19"/>
      <c r="S324" s="19"/>
      <c r="T324" s="19"/>
      <c r="U324" s="19"/>
      <c r="V324" s="19"/>
      <c r="W324" s="19"/>
      <c r="X324" s="19"/>
      <c r="Y324" s="19"/>
      <c r="Z324" s="19"/>
    </row>
    <row r="325" spans="2:26" ht="13.8">
      <c r="B325" s="48" t="str">
        <f t="shared" si="127"/>
        <v>400G DR4 500 m OSFP, QSFP-DD, QSFP112</v>
      </c>
      <c r="C325" s="164">
        <f t="shared" si="106"/>
        <v>2000</v>
      </c>
      <c r="D325" s="164">
        <f t="shared" si="107"/>
        <v>29283</v>
      </c>
      <c r="E325" s="164">
        <f t="shared" si="108"/>
        <v>0</v>
      </c>
      <c r="F325" s="164">
        <f t="shared" si="109"/>
        <v>0</v>
      </c>
      <c r="G325" s="164">
        <f t="shared" si="110"/>
        <v>0</v>
      </c>
      <c r="H325" s="164">
        <f t="shared" si="111"/>
        <v>0</v>
      </c>
      <c r="I325" s="164">
        <f t="shared" si="112"/>
        <v>0</v>
      </c>
      <c r="J325" s="164">
        <f t="shared" si="113"/>
        <v>0</v>
      </c>
      <c r="K325" s="164">
        <f t="shared" si="114"/>
        <v>0</v>
      </c>
      <c r="L325" s="164">
        <f t="shared" si="115"/>
        <v>0</v>
      </c>
      <c r="M325" s="164">
        <f t="shared" si="116"/>
        <v>0</v>
      </c>
      <c r="N325" s="111" t="s">
        <v>15</v>
      </c>
      <c r="O325" s="48" t="str">
        <f t="shared" si="117"/>
        <v>400G DR4 500 m OSFP, QSFP-DD, QSFP112</v>
      </c>
      <c r="P325" s="202">
        <f t="shared" ref="P325:Q325" si="131">1-P153</f>
        <v>1</v>
      </c>
      <c r="Q325" s="202">
        <f t="shared" si="131"/>
        <v>1</v>
      </c>
      <c r="R325" s="19"/>
      <c r="S325" s="19"/>
      <c r="T325" s="19"/>
      <c r="U325" s="19"/>
      <c r="V325" s="19"/>
      <c r="W325" s="19"/>
      <c r="X325" s="19"/>
      <c r="Y325" s="19"/>
      <c r="Z325" s="19"/>
    </row>
    <row r="326" spans="2:26" ht="13.8">
      <c r="B326" s="48" t="str">
        <f t="shared" si="127"/>
        <v>2x(200G FR4) 2 km OSFP</v>
      </c>
      <c r="C326" s="164">
        <f t="shared" si="106"/>
        <v>12000</v>
      </c>
      <c r="D326" s="164">
        <f t="shared" si="107"/>
        <v>53000</v>
      </c>
      <c r="E326" s="164">
        <f t="shared" si="108"/>
        <v>0</v>
      </c>
      <c r="F326" s="164">
        <f t="shared" si="109"/>
        <v>0</v>
      </c>
      <c r="G326" s="164">
        <f t="shared" si="110"/>
        <v>0</v>
      </c>
      <c r="H326" s="164">
        <f t="shared" si="111"/>
        <v>0</v>
      </c>
      <c r="I326" s="164">
        <f t="shared" si="112"/>
        <v>0</v>
      </c>
      <c r="J326" s="164">
        <f t="shared" si="113"/>
        <v>0</v>
      </c>
      <c r="K326" s="164">
        <f t="shared" si="114"/>
        <v>0</v>
      </c>
      <c r="L326" s="164">
        <f t="shared" si="115"/>
        <v>0</v>
      </c>
      <c r="M326" s="164">
        <f t="shared" si="116"/>
        <v>0</v>
      </c>
      <c r="N326" s="111" t="s">
        <v>15</v>
      </c>
      <c r="O326" s="48" t="str">
        <f t="shared" si="117"/>
        <v>2x(200G FR4) 2 km OSFP</v>
      </c>
      <c r="P326" s="202">
        <f t="shared" ref="P326:Q326" si="132">1-P154</f>
        <v>1</v>
      </c>
      <c r="Q326" s="202">
        <f t="shared" si="132"/>
        <v>1</v>
      </c>
      <c r="R326" s="19"/>
      <c r="S326" s="19"/>
      <c r="T326" s="19"/>
      <c r="U326" s="19"/>
      <c r="V326" s="19"/>
      <c r="W326" s="19"/>
      <c r="X326" s="19"/>
      <c r="Y326" s="19"/>
      <c r="Z326" s="19"/>
    </row>
    <row r="327" spans="2:26" ht="13.8">
      <c r="B327" s="48" t="str">
        <f t="shared" si="127"/>
        <v>400G FR4 2 km OSFP, QSFP-DD, QSFP112</v>
      </c>
      <c r="C327" s="164">
        <f t="shared" si="106"/>
        <v>1000</v>
      </c>
      <c r="D327" s="164">
        <f t="shared" si="107"/>
        <v>2555</v>
      </c>
      <c r="E327" s="164">
        <f t="shared" si="108"/>
        <v>0</v>
      </c>
      <c r="F327" s="164">
        <f t="shared" si="109"/>
        <v>0</v>
      </c>
      <c r="G327" s="164">
        <f t="shared" si="110"/>
        <v>0</v>
      </c>
      <c r="H327" s="164">
        <f t="shared" si="111"/>
        <v>0</v>
      </c>
      <c r="I327" s="164">
        <f t="shared" si="112"/>
        <v>0</v>
      </c>
      <c r="J327" s="164">
        <f t="shared" si="113"/>
        <v>0</v>
      </c>
      <c r="K327" s="164">
        <f t="shared" si="114"/>
        <v>0</v>
      </c>
      <c r="L327" s="164">
        <f t="shared" si="115"/>
        <v>0</v>
      </c>
      <c r="M327" s="164">
        <f t="shared" si="116"/>
        <v>0</v>
      </c>
      <c r="N327" s="111" t="s">
        <v>15</v>
      </c>
      <c r="O327" s="48" t="str">
        <f t="shared" si="117"/>
        <v>400G FR4 2 km OSFP, QSFP-DD, QSFP112</v>
      </c>
      <c r="P327" s="202">
        <f t="shared" ref="P327:Q327" si="133">1-P155</f>
        <v>1</v>
      </c>
      <c r="Q327" s="202">
        <f t="shared" si="133"/>
        <v>1</v>
      </c>
      <c r="R327" s="19"/>
      <c r="S327" s="19"/>
      <c r="T327" s="19"/>
      <c r="U327" s="19"/>
      <c r="V327" s="19"/>
      <c r="W327" s="19"/>
      <c r="X327" s="19"/>
      <c r="Y327" s="19"/>
      <c r="Z327" s="19"/>
    </row>
    <row r="328" spans="2:26" ht="13.8">
      <c r="B328" s="48" t="str">
        <f t="shared" si="127"/>
        <v>400G LR8, LR4 10 km OSFP, QSFP-DD, QSFP112</v>
      </c>
      <c r="C328" s="164">
        <f t="shared" si="106"/>
        <v>1000</v>
      </c>
      <c r="D328" s="164">
        <f t="shared" si="107"/>
        <v>1817.6263736263736</v>
      </c>
      <c r="E328" s="164">
        <f t="shared" si="108"/>
        <v>0</v>
      </c>
      <c r="F328" s="164">
        <f t="shared" si="109"/>
        <v>0</v>
      </c>
      <c r="G328" s="164">
        <f t="shared" si="110"/>
        <v>0</v>
      </c>
      <c r="H328" s="164">
        <f t="shared" si="111"/>
        <v>0</v>
      </c>
      <c r="I328" s="164">
        <f t="shared" si="112"/>
        <v>0</v>
      </c>
      <c r="J328" s="164">
        <f t="shared" si="113"/>
        <v>0</v>
      </c>
      <c r="K328" s="164">
        <f t="shared" si="114"/>
        <v>0</v>
      </c>
      <c r="L328" s="164">
        <f t="shared" si="115"/>
        <v>0</v>
      </c>
      <c r="M328" s="164">
        <f t="shared" si="116"/>
        <v>0</v>
      </c>
      <c r="N328" s="111" t="s">
        <v>15</v>
      </c>
      <c r="O328" s="48" t="str">
        <f t="shared" si="117"/>
        <v>400G LR8, LR4 10 km OSFP, QSFP-DD, QSFP112</v>
      </c>
      <c r="P328" s="202">
        <f t="shared" ref="P328:Q328" si="134">1-P156</f>
        <v>1</v>
      </c>
      <c r="Q328" s="202">
        <f t="shared" si="134"/>
        <v>1</v>
      </c>
      <c r="R328" s="114"/>
      <c r="S328" s="19"/>
      <c r="T328" s="121"/>
      <c r="U328" s="121"/>
      <c r="V328" s="121"/>
      <c r="W328" s="121"/>
      <c r="X328" s="121"/>
      <c r="Y328" s="121"/>
      <c r="Z328" s="121"/>
    </row>
    <row r="329" spans="2:26" ht="13.8">
      <c r="B329" s="48" t="str">
        <f t="shared" si="127"/>
        <v>400G ER4 40 km TBD</v>
      </c>
      <c r="C329" s="164">
        <f t="shared" si="106"/>
        <v>0</v>
      </c>
      <c r="D329" s="164">
        <f t="shared" si="107"/>
        <v>0</v>
      </c>
      <c r="E329" s="164">
        <f t="shared" si="108"/>
        <v>0</v>
      </c>
      <c r="F329" s="164">
        <f t="shared" si="109"/>
        <v>0</v>
      </c>
      <c r="G329" s="164">
        <f t="shared" si="110"/>
        <v>0</v>
      </c>
      <c r="H329" s="164">
        <f t="shared" si="111"/>
        <v>0</v>
      </c>
      <c r="I329" s="164">
        <f t="shared" si="112"/>
        <v>0</v>
      </c>
      <c r="J329" s="164">
        <f t="shared" si="113"/>
        <v>0</v>
      </c>
      <c r="K329" s="164">
        <f t="shared" si="114"/>
        <v>0</v>
      </c>
      <c r="L329" s="164">
        <f t="shared" si="115"/>
        <v>0</v>
      </c>
      <c r="M329" s="164">
        <f t="shared" si="116"/>
        <v>0</v>
      </c>
      <c r="N329" s="111" t="s">
        <v>15</v>
      </c>
      <c r="O329" s="48" t="str">
        <f t="shared" si="117"/>
        <v>400G ER4 40 km TBD</v>
      </c>
      <c r="P329" s="194">
        <f t="shared" ref="P329:Q329" si="135">1-P157</f>
        <v>1</v>
      </c>
      <c r="Q329" s="194">
        <f t="shared" si="135"/>
        <v>1</v>
      </c>
      <c r="R329" s="114"/>
      <c r="S329" s="19"/>
      <c r="T329" s="121"/>
      <c r="U329" s="121"/>
      <c r="V329" s="121"/>
      <c r="W329" s="121"/>
      <c r="X329" s="121"/>
      <c r="Y329" s="121"/>
      <c r="Z329" s="121"/>
    </row>
    <row r="330" spans="2:26" ht="13.8">
      <c r="B330" s="48" t="str">
        <f t="shared" si="127"/>
        <v>800G SR8 50 m OSFP, QSFP-DD800</v>
      </c>
      <c r="C330" s="164">
        <f t="shared" si="106"/>
        <v>0</v>
      </c>
      <c r="D330" s="164">
        <f t="shared" si="107"/>
        <v>0</v>
      </c>
      <c r="E330" s="164">
        <f t="shared" si="108"/>
        <v>0</v>
      </c>
      <c r="F330" s="164">
        <f t="shared" si="109"/>
        <v>0</v>
      </c>
      <c r="G330" s="164">
        <f t="shared" si="110"/>
        <v>0</v>
      </c>
      <c r="H330" s="164">
        <f t="shared" si="111"/>
        <v>0</v>
      </c>
      <c r="I330" s="164">
        <f t="shared" si="112"/>
        <v>0</v>
      </c>
      <c r="J330" s="164">
        <f t="shared" si="113"/>
        <v>0</v>
      </c>
      <c r="K330" s="164">
        <f t="shared" si="114"/>
        <v>0</v>
      </c>
      <c r="L330" s="164">
        <f t="shared" si="115"/>
        <v>0</v>
      </c>
      <c r="M330" s="164">
        <f t="shared" si="116"/>
        <v>0</v>
      </c>
      <c r="N330" s="111" t="s">
        <v>15</v>
      </c>
      <c r="O330" s="48" t="str">
        <f t="shared" si="117"/>
        <v>800G SR8 50 m OSFP, QSFP-DD800</v>
      </c>
      <c r="P330" s="19">
        <v>0</v>
      </c>
      <c r="Q330" s="19">
        <v>0</v>
      </c>
      <c r="R330" s="121"/>
      <c r="S330" s="19"/>
      <c r="T330" s="121"/>
      <c r="U330" s="121"/>
      <c r="V330" s="121"/>
      <c r="W330" s="121"/>
      <c r="X330" s="121"/>
      <c r="Y330" s="121"/>
      <c r="Z330" s="121"/>
    </row>
    <row r="331" spans="2:26" ht="13.8">
      <c r="B331" s="48" t="str">
        <f>B159</f>
        <v>800G DR8, DR4 500 m OSFP, QSFP-DD800</v>
      </c>
      <c r="C331" s="164">
        <f t="shared" ref="C331:C347" si="136">IF(C71=0,0,C71*P331)</f>
        <v>0</v>
      </c>
      <c r="D331" s="164">
        <f t="shared" ref="D331:D347" si="137">IF(D71=0,0,D71*Q331)</f>
        <v>0</v>
      </c>
      <c r="E331" s="164">
        <f t="shared" ref="E331:E347" si="138">IF(E71=0,0,E71*R331)</f>
        <v>0</v>
      </c>
      <c r="F331" s="164">
        <f t="shared" ref="F331:F347" si="139">IF(F71=0,0,F71*S331)</f>
        <v>0</v>
      </c>
      <c r="G331" s="164">
        <f t="shared" ref="G331:G347" si="140">IF(G71=0,0,G71*T331)</f>
        <v>0</v>
      </c>
      <c r="H331" s="164">
        <f t="shared" ref="H331:H347" si="141">IF(H71=0,0,H71*U331)</f>
        <v>0</v>
      </c>
      <c r="I331" s="164">
        <f t="shared" ref="I331:I347" si="142">IF(I71=0,0,I71*V331)</f>
        <v>0</v>
      </c>
      <c r="J331" s="164">
        <f t="shared" ref="J331:J347" si="143">IF(J71=0,0,J71*W331)</f>
        <v>0</v>
      </c>
      <c r="K331" s="164">
        <f t="shared" ref="K331:K347" si="144">IF(K71=0,0,K71*X331)</f>
        <v>0</v>
      </c>
      <c r="L331" s="164">
        <f t="shared" ref="L331:L347" si="145">IF(L71=0,0,L71*Y331)</f>
        <v>0</v>
      </c>
      <c r="M331" s="164">
        <f t="shared" ref="M331:M347" si="146">IF(M71=0,0,M71*Z331)</f>
        <v>0</v>
      </c>
      <c r="N331" s="111" t="s">
        <v>15</v>
      </c>
      <c r="O331" s="48" t="str">
        <f t="shared" ref="O331:O345" si="147">B159</f>
        <v>800G DR8, DR4 500 m OSFP, QSFP-DD800</v>
      </c>
      <c r="P331" s="363">
        <f t="shared" ref="P331:Q331" si="148">1-P159-P589</f>
        <v>1</v>
      </c>
      <c r="Q331" s="363">
        <f t="shared" si="148"/>
        <v>1</v>
      </c>
      <c r="R331" s="363"/>
      <c r="S331" s="363"/>
      <c r="T331" s="363"/>
      <c r="U331" s="363"/>
      <c r="V331" s="363"/>
      <c r="W331" s="363"/>
      <c r="X331" s="363"/>
      <c r="Y331" s="363"/>
      <c r="Z331" s="363"/>
    </row>
    <row r="332" spans="2:26" ht="13.8">
      <c r="B332" s="48" t="str">
        <f>B160</f>
        <v>2x(400G FR4), 800G FR4 2 km OSFP, QSFP-DD800</v>
      </c>
      <c r="C332" s="164">
        <f t="shared" si="136"/>
        <v>0</v>
      </c>
      <c r="D332" s="164">
        <f t="shared" si="137"/>
        <v>0</v>
      </c>
      <c r="E332" s="164">
        <f t="shared" si="138"/>
        <v>0</v>
      </c>
      <c r="F332" s="164">
        <f t="shared" si="139"/>
        <v>0</v>
      </c>
      <c r="G332" s="164">
        <f t="shared" si="140"/>
        <v>0</v>
      </c>
      <c r="H332" s="164">
        <f t="shared" si="141"/>
        <v>0</v>
      </c>
      <c r="I332" s="164">
        <f t="shared" si="142"/>
        <v>0</v>
      </c>
      <c r="J332" s="164">
        <f t="shared" si="143"/>
        <v>0</v>
      </c>
      <c r="K332" s="164">
        <f t="shared" si="144"/>
        <v>0</v>
      </c>
      <c r="L332" s="164">
        <f t="shared" si="145"/>
        <v>0</v>
      </c>
      <c r="M332" s="164">
        <f t="shared" si="146"/>
        <v>0</v>
      </c>
      <c r="N332" s="111" t="s">
        <v>15</v>
      </c>
      <c r="O332" s="48" t="str">
        <f t="shared" si="147"/>
        <v>2x(400G FR4), 800G FR4 2 km OSFP, QSFP-DD800</v>
      </c>
      <c r="P332" s="363">
        <f>1-P160-P590</f>
        <v>1</v>
      </c>
      <c r="Q332" s="363">
        <f t="shared" ref="Q332:Q335" si="149">1-Q160-Q590</f>
        <v>1</v>
      </c>
      <c r="R332" s="363"/>
      <c r="S332" s="363"/>
      <c r="T332" s="363"/>
      <c r="U332" s="363"/>
      <c r="V332" s="363"/>
      <c r="W332" s="363"/>
      <c r="X332" s="363"/>
      <c r="Y332" s="363"/>
      <c r="Z332" s="363"/>
    </row>
    <row r="333" spans="2:26" ht="13.8">
      <c r="B333" s="48" t="str">
        <f t="shared" ref="B333:B345" si="150">B161</f>
        <v>800G LR8, LR4 6, 10 km TBD</v>
      </c>
      <c r="C333" s="164">
        <f t="shared" si="136"/>
        <v>0</v>
      </c>
      <c r="D333" s="164">
        <f t="shared" si="137"/>
        <v>0</v>
      </c>
      <c r="E333" s="164">
        <f t="shared" si="138"/>
        <v>0</v>
      </c>
      <c r="F333" s="164">
        <f t="shared" si="139"/>
        <v>0</v>
      </c>
      <c r="G333" s="164">
        <f t="shared" si="140"/>
        <v>0</v>
      </c>
      <c r="H333" s="164">
        <f t="shared" si="141"/>
        <v>0</v>
      </c>
      <c r="I333" s="164">
        <f t="shared" si="142"/>
        <v>0</v>
      </c>
      <c r="J333" s="164">
        <f t="shared" si="143"/>
        <v>0</v>
      </c>
      <c r="K333" s="164">
        <f t="shared" si="144"/>
        <v>0</v>
      </c>
      <c r="L333" s="164">
        <f t="shared" si="145"/>
        <v>0</v>
      </c>
      <c r="M333" s="164">
        <f t="shared" si="146"/>
        <v>0</v>
      </c>
      <c r="N333" s="111" t="s">
        <v>15</v>
      </c>
      <c r="O333" s="48" t="str">
        <f t="shared" si="147"/>
        <v>800G LR8, LR4 6, 10 km TBD</v>
      </c>
      <c r="P333" s="363">
        <f t="shared" ref="P333:Q335" si="151">1-P161-P591</f>
        <v>1</v>
      </c>
      <c r="Q333" s="363">
        <f t="shared" si="151"/>
        <v>1</v>
      </c>
      <c r="R333" s="363"/>
      <c r="S333" s="363"/>
      <c r="T333" s="363"/>
      <c r="U333" s="363"/>
      <c r="V333" s="363"/>
      <c r="W333" s="363"/>
      <c r="X333" s="363"/>
      <c r="Y333" s="363"/>
      <c r="Z333" s="363"/>
    </row>
    <row r="334" spans="2:26" ht="13.8">
      <c r="B334" s="48" t="str">
        <f t="shared" si="150"/>
        <v>800G LR (ZRlite) 10 km, 20 km TBD</v>
      </c>
      <c r="C334" s="164">
        <f t="shared" si="136"/>
        <v>0</v>
      </c>
      <c r="D334" s="164">
        <f t="shared" si="137"/>
        <v>0</v>
      </c>
      <c r="E334" s="164">
        <f t="shared" si="138"/>
        <v>0</v>
      </c>
      <c r="F334" s="164">
        <f t="shared" si="139"/>
        <v>0</v>
      </c>
      <c r="G334" s="164">
        <f t="shared" si="140"/>
        <v>0</v>
      </c>
      <c r="H334" s="164">
        <f t="shared" si="141"/>
        <v>0</v>
      </c>
      <c r="I334" s="164">
        <f t="shared" si="142"/>
        <v>0</v>
      </c>
      <c r="J334" s="164">
        <f t="shared" si="143"/>
        <v>0</v>
      </c>
      <c r="K334" s="164">
        <f t="shared" si="144"/>
        <v>0</v>
      </c>
      <c r="L334" s="164">
        <f t="shared" si="145"/>
        <v>0</v>
      </c>
      <c r="M334" s="164">
        <f t="shared" si="146"/>
        <v>0</v>
      </c>
      <c r="N334" s="111" t="s">
        <v>15</v>
      </c>
      <c r="O334" s="48" t="str">
        <f t="shared" si="147"/>
        <v>800G LR (ZRlite) 10 km, 20 km TBD</v>
      </c>
      <c r="P334" s="363">
        <f t="shared" si="151"/>
        <v>1</v>
      </c>
      <c r="Q334" s="363">
        <f t="shared" si="149"/>
        <v>1</v>
      </c>
      <c r="R334" s="363"/>
      <c r="S334" s="363"/>
      <c r="T334" s="363"/>
      <c r="U334" s="363"/>
      <c r="V334" s="363"/>
      <c r="W334" s="363"/>
      <c r="X334" s="363"/>
      <c r="Y334" s="363"/>
      <c r="Z334" s="363"/>
    </row>
    <row r="335" spans="2:26" ht="13.8">
      <c r="B335" s="48" t="str">
        <f t="shared" si="150"/>
        <v>800G ER4 40 km TBD</v>
      </c>
      <c r="C335" s="164">
        <f t="shared" si="136"/>
        <v>0</v>
      </c>
      <c r="D335" s="164">
        <f t="shared" si="137"/>
        <v>0</v>
      </c>
      <c r="E335" s="164">
        <f t="shared" si="138"/>
        <v>0</v>
      </c>
      <c r="F335" s="164">
        <f t="shared" si="139"/>
        <v>0</v>
      </c>
      <c r="G335" s="164">
        <f t="shared" si="140"/>
        <v>0</v>
      </c>
      <c r="H335" s="164">
        <f t="shared" si="141"/>
        <v>0</v>
      </c>
      <c r="I335" s="164">
        <f t="shared" si="142"/>
        <v>0</v>
      </c>
      <c r="J335" s="164">
        <f t="shared" si="143"/>
        <v>0</v>
      </c>
      <c r="K335" s="164">
        <f t="shared" si="144"/>
        <v>0</v>
      </c>
      <c r="L335" s="164">
        <f t="shared" si="145"/>
        <v>0</v>
      </c>
      <c r="M335" s="164">
        <f t="shared" si="146"/>
        <v>0</v>
      </c>
      <c r="N335" s="111" t="s">
        <v>15</v>
      </c>
      <c r="O335" s="48" t="str">
        <f t="shared" si="147"/>
        <v>800G ER4 40 km TBD</v>
      </c>
      <c r="P335" s="363">
        <f t="shared" si="151"/>
        <v>1</v>
      </c>
      <c r="Q335" s="363">
        <f t="shared" si="149"/>
        <v>1</v>
      </c>
      <c r="R335" s="363"/>
      <c r="S335" s="363"/>
      <c r="T335" s="363"/>
      <c r="U335" s="363"/>
      <c r="V335" s="363"/>
      <c r="W335" s="363"/>
      <c r="X335" s="363"/>
      <c r="Y335" s="363"/>
      <c r="Z335" s="363"/>
    </row>
    <row r="336" spans="2:26" ht="13.8">
      <c r="B336" s="48" t="str">
        <f t="shared" si="150"/>
        <v>1.6T SR16 100 m OSFP-XD and TBD</v>
      </c>
      <c r="C336" s="164">
        <f t="shared" si="136"/>
        <v>0</v>
      </c>
      <c r="D336" s="164">
        <f t="shared" si="137"/>
        <v>0</v>
      </c>
      <c r="E336" s="164">
        <f t="shared" si="138"/>
        <v>0</v>
      </c>
      <c r="F336" s="164">
        <f t="shared" si="139"/>
        <v>0</v>
      </c>
      <c r="G336" s="164">
        <f t="shared" si="140"/>
        <v>0</v>
      </c>
      <c r="H336" s="164">
        <f t="shared" si="141"/>
        <v>0</v>
      </c>
      <c r="I336" s="164">
        <f t="shared" si="142"/>
        <v>0</v>
      </c>
      <c r="J336" s="164">
        <f t="shared" si="143"/>
        <v>0</v>
      </c>
      <c r="K336" s="164">
        <f t="shared" si="144"/>
        <v>0</v>
      </c>
      <c r="L336" s="164">
        <f t="shared" si="145"/>
        <v>0</v>
      </c>
      <c r="M336" s="164">
        <f t="shared" si="146"/>
        <v>0</v>
      </c>
      <c r="N336" s="111" t="s">
        <v>15</v>
      </c>
      <c r="O336" s="48" t="str">
        <f t="shared" si="147"/>
        <v>1.6T SR16 100 m OSFP-XD and TBD</v>
      </c>
      <c r="P336" s="19">
        <v>0</v>
      </c>
      <c r="Q336" s="19">
        <v>0</v>
      </c>
      <c r="R336" s="19"/>
      <c r="S336" s="19"/>
      <c r="T336" s="19"/>
      <c r="U336" s="19"/>
      <c r="V336" s="19"/>
      <c r="W336" s="19"/>
      <c r="X336" s="19"/>
      <c r="Y336" s="19"/>
      <c r="Z336" s="19"/>
    </row>
    <row r="337" spans="2:26" ht="13.8">
      <c r="B337" s="48" t="str">
        <f t="shared" si="150"/>
        <v>1.6T DR8 500 m OSFP-XD and TBD</v>
      </c>
      <c r="C337" s="164">
        <f t="shared" si="136"/>
        <v>0</v>
      </c>
      <c r="D337" s="164">
        <f t="shared" si="137"/>
        <v>0</v>
      </c>
      <c r="E337" s="164">
        <f t="shared" si="138"/>
        <v>0</v>
      </c>
      <c r="F337" s="164">
        <f t="shared" si="139"/>
        <v>0</v>
      </c>
      <c r="G337" s="164">
        <f t="shared" si="140"/>
        <v>0</v>
      </c>
      <c r="H337" s="164">
        <f t="shared" si="141"/>
        <v>0</v>
      </c>
      <c r="I337" s="164">
        <f t="shared" si="142"/>
        <v>0</v>
      </c>
      <c r="J337" s="164">
        <f t="shared" si="143"/>
        <v>0</v>
      </c>
      <c r="K337" s="164">
        <f t="shared" si="144"/>
        <v>0</v>
      </c>
      <c r="L337" s="164">
        <f t="shared" si="145"/>
        <v>0</v>
      </c>
      <c r="M337" s="164">
        <f t="shared" si="146"/>
        <v>0</v>
      </c>
      <c r="N337" s="111" t="s">
        <v>15</v>
      </c>
      <c r="O337" s="48" t="str">
        <f t="shared" si="147"/>
        <v>1.6T DR8 500 m OSFP-XD and TBD</v>
      </c>
      <c r="P337" s="363">
        <f t="shared" ref="P337:Q337" si="152">1-P165-P595</f>
        <v>1</v>
      </c>
      <c r="Q337" s="363">
        <f t="shared" si="152"/>
        <v>1</v>
      </c>
      <c r="R337" s="363"/>
      <c r="S337" s="363"/>
      <c r="T337" s="363"/>
      <c r="U337" s="363"/>
      <c r="V337" s="363"/>
      <c r="W337" s="363"/>
      <c r="X337" s="363"/>
      <c r="Y337" s="363"/>
      <c r="Z337" s="363"/>
    </row>
    <row r="338" spans="2:26" ht="13.8">
      <c r="B338" s="48" t="str">
        <f t="shared" si="150"/>
        <v>1.6T FR8 2 km OSFP-XD and TBD</v>
      </c>
      <c r="C338" s="164">
        <f t="shared" si="136"/>
        <v>0</v>
      </c>
      <c r="D338" s="164">
        <f t="shared" si="137"/>
        <v>0</v>
      </c>
      <c r="E338" s="164">
        <f t="shared" si="138"/>
        <v>0</v>
      </c>
      <c r="F338" s="164">
        <f t="shared" si="139"/>
        <v>0</v>
      </c>
      <c r="G338" s="164">
        <f t="shared" si="140"/>
        <v>0</v>
      </c>
      <c r="H338" s="164">
        <f t="shared" si="141"/>
        <v>0</v>
      </c>
      <c r="I338" s="164">
        <f t="shared" si="142"/>
        <v>0</v>
      </c>
      <c r="J338" s="164">
        <f t="shared" si="143"/>
        <v>0</v>
      </c>
      <c r="K338" s="164">
        <f t="shared" si="144"/>
        <v>0</v>
      </c>
      <c r="L338" s="164">
        <f t="shared" si="145"/>
        <v>0</v>
      </c>
      <c r="M338" s="164">
        <f t="shared" si="146"/>
        <v>0</v>
      </c>
      <c r="N338" s="111" t="s">
        <v>15</v>
      </c>
      <c r="O338" s="48" t="str">
        <f t="shared" si="147"/>
        <v>1.6T FR8 2 km OSFP-XD and TBD</v>
      </c>
      <c r="P338" s="363">
        <f t="shared" ref="P338:Q338" si="153">1-P166-P596</f>
        <v>1</v>
      </c>
      <c r="Q338" s="363">
        <f t="shared" si="153"/>
        <v>1</v>
      </c>
      <c r="R338" s="363"/>
      <c r="S338" s="363"/>
      <c r="T338" s="363"/>
      <c r="U338" s="363"/>
      <c r="V338" s="363"/>
      <c r="W338" s="363"/>
      <c r="X338" s="363"/>
      <c r="Y338" s="363"/>
      <c r="Z338" s="363"/>
    </row>
    <row r="339" spans="2:26" ht="13.8">
      <c r="B339" s="48" t="str">
        <f t="shared" si="150"/>
        <v>1.6T LR8 10 km OSFP-XD and TBD</v>
      </c>
      <c r="C339" s="164">
        <f t="shared" si="136"/>
        <v>0</v>
      </c>
      <c r="D339" s="164">
        <f t="shared" si="137"/>
        <v>0</v>
      </c>
      <c r="E339" s="164">
        <f t="shared" si="138"/>
        <v>0</v>
      </c>
      <c r="F339" s="164">
        <f t="shared" si="139"/>
        <v>0</v>
      </c>
      <c r="G339" s="164">
        <f t="shared" si="140"/>
        <v>0</v>
      </c>
      <c r="H339" s="164">
        <f t="shared" si="141"/>
        <v>0</v>
      </c>
      <c r="I339" s="164">
        <f t="shared" si="142"/>
        <v>0</v>
      </c>
      <c r="J339" s="164">
        <f t="shared" si="143"/>
        <v>0</v>
      </c>
      <c r="K339" s="164">
        <f t="shared" si="144"/>
        <v>0</v>
      </c>
      <c r="L339" s="164">
        <f t="shared" si="145"/>
        <v>0</v>
      </c>
      <c r="M339" s="164">
        <f t="shared" si="146"/>
        <v>0</v>
      </c>
      <c r="N339" s="111" t="s">
        <v>15</v>
      </c>
      <c r="O339" s="48" t="str">
        <f t="shared" si="147"/>
        <v>1.6T LR8 10 km OSFP-XD and TBD</v>
      </c>
      <c r="P339" s="363">
        <f t="shared" ref="P339:Q339" si="154">1-P167-P597</f>
        <v>1</v>
      </c>
      <c r="Q339" s="363">
        <f t="shared" si="154"/>
        <v>1</v>
      </c>
      <c r="R339" s="363"/>
      <c r="S339" s="363"/>
      <c r="T339" s="363"/>
      <c r="U339" s="363"/>
      <c r="V339" s="363"/>
      <c r="W339" s="363"/>
      <c r="X339" s="363"/>
      <c r="Y339" s="363"/>
      <c r="Z339" s="363"/>
    </row>
    <row r="340" spans="2:26" ht="13.8">
      <c r="B340" s="48" t="str">
        <f t="shared" si="150"/>
        <v>1.6T ER8 &gt;10 km OSFP-XD and TBD</v>
      </c>
      <c r="C340" s="164">
        <f t="shared" si="136"/>
        <v>0</v>
      </c>
      <c r="D340" s="164">
        <f t="shared" si="137"/>
        <v>0</v>
      </c>
      <c r="E340" s="164">
        <f t="shared" si="138"/>
        <v>0</v>
      </c>
      <c r="F340" s="164">
        <f t="shared" si="139"/>
        <v>0</v>
      </c>
      <c r="G340" s="164">
        <f t="shared" si="140"/>
        <v>0</v>
      </c>
      <c r="H340" s="164">
        <f t="shared" si="141"/>
        <v>0</v>
      </c>
      <c r="I340" s="164">
        <f t="shared" si="142"/>
        <v>0</v>
      </c>
      <c r="J340" s="164">
        <f t="shared" si="143"/>
        <v>0</v>
      </c>
      <c r="K340" s="164">
        <f t="shared" si="144"/>
        <v>0</v>
      </c>
      <c r="L340" s="164">
        <f t="shared" si="145"/>
        <v>0</v>
      </c>
      <c r="M340" s="164">
        <f t="shared" si="146"/>
        <v>0</v>
      </c>
      <c r="N340" s="111" t="s">
        <v>15</v>
      </c>
      <c r="O340" s="48" t="str">
        <f t="shared" si="147"/>
        <v>1.6T ER8 &gt;10 km OSFP-XD and TBD</v>
      </c>
      <c r="P340" s="19">
        <f t="shared" ref="P340:Q340" si="155">1-P168</f>
        <v>1</v>
      </c>
      <c r="Q340" s="19">
        <f t="shared" si="155"/>
        <v>1</v>
      </c>
      <c r="R340" s="19"/>
      <c r="S340" s="19"/>
      <c r="T340" s="19"/>
      <c r="U340" s="19"/>
      <c r="V340" s="19"/>
      <c r="W340" s="19"/>
      <c r="X340" s="19"/>
      <c r="Y340" s="19"/>
      <c r="Z340" s="19"/>
    </row>
    <row r="341" spans="2:26" ht="13.8">
      <c r="B341" s="48" t="str">
        <f t="shared" si="150"/>
        <v>3.2T SR 100 m OSFP-XD and TBD</v>
      </c>
      <c r="C341" s="164">
        <f t="shared" si="136"/>
        <v>0</v>
      </c>
      <c r="D341" s="164">
        <f t="shared" si="137"/>
        <v>0</v>
      </c>
      <c r="E341" s="164">
        <f t="shared" si="138"/>
        <v>0</v>
      </c>
      <c r="F341" s="164">
        <f t="shared" si="139"/>
        <v>0</v>
      </c>
      <c r="G341" s="164">
        <f t="shared" si="140"/>
        <v>0</v>
      </c>
      <c r="H341" s="164">
        <f t="shared" si="141"/>
        <v>0</v>
      </c>
      <c r="I341" s="164">
        <f t="shared" si="142"/>
        <v>0</v>
      </c>
      <c r="J341" s="164">
        <f t="shared" si="143"/>
        <v>0</v>
      </c>
      <c r="K341" s="164">
        <f t="shared" si="144"/>
        <v>0</v>
      </c>
      <c r="L341" s="164">
        <f t="shared" si="145"/>
        <v>0</v>
      </c>
      <c r="M341" s="164">
        <f t="shared" si="146"/>
        <v>0</v>
      </c>
      <c r="N341" s="111" t="s">
        <v>15</v>
      </c>
      <c r="O341" s="48" t="str">
        <f t="shared" si="147"/>
        <v>3.2T SR 100 m OSFP-XD and TBD</v>
      </c>
      <c r="P341" s="19">
        <v>0</v>
      </c>
      <c r="Q341" s="19">
        <v>0</v>
      </c>
      <c r="R341" s="19"/>
      <c r="S341" s="19"/>
      <c r="T341" s="121"/>
      <c r="U341" s="121"/>
      <c r="V341" s="121"/>
      <c r="W341" s="121"/>
      <c r="X341" s="121"/>
      <c r="Y341" s="121"/>
      <c r="Z341" s="121"/>
    </row>
    <row r="342" spans="2:26" ht="13.8">
      <c r="B342" s="48" t="str">
        <f t="shared" si="150"/>
        <v>3.2T DR 500 m OSFP-XD and TBD</v>
      </c>
      <c r="C342" s="164">
        <f t="shared" si="136"/>
        <v>0</v>
      </c>
      <c r="D342" s="164">
        <f t="shared" si="137"/>
        <v>0</v>
      </c>
      <c r="E342" s="164">
        <f t="shared" si="138"/>
        <v>0</v>
      </c>
      <c r="F342" s="164">
        <f t="shared" si="139"/>
        <v>0</v>
      </c>
      <c r="G342" s="164">
        <f t="shared" si="140"/>
        <v>0</v>
      </c>
      <c r="H342" s="164">
        <f t="shared" si="141"/>
        <v>0</v>
      </c>
      <c r="I342" s="164">
        <f t="shared" si="142"/>
        <v>0</v>
      </c>
      <c r="J342" s="164">
        <f t="shared" si="143"/>
        <v>0</v>
      </c>
      <c r="K342" s="164">
        <f t="shared" si="144"/>
        <v>0</v>
      </c>
      <c r="L342" s="164">
        <f t="shared" si="145"/>
        <v>0</v>
      </c>
      <c r="M342" s="164">
        <f t="shared" si="146"/>
        <v>0</v>
      </c>
      <c r="N342" s="111" t="s">
        <v>15</v>
      </c>
      <c r="O342" s="48" t="str">
        <f t="shared" si="147"/>
        <v>3.2T DR 500 m OSFP-XD and TBD</v>
      </c>
      <c r="P342" s="19">
        <f t="shared" ref="P342:Q342" si="156">1-P170</f>
        <v>1</v>
      </c>
      <c r="Q342" s="19">
        <f t="shared" si="156"/>
        <v>1</v>
      </c>
      <c r="R342" s="19"/>
      <c r="S342" s="19"/>
      <c r="T342" s="19"/>
      <c r="U342" s="19"/>
      <c r="V342" s="19"/>
      <c r="W342" s="19"/>
      <c r="X342" s="19"/>
      <c r="Y342" s="19"/>
      <c r="Z342" s="19"/>
    </row>
    <row r="343" spans="2:26" ht="13.8">
      <c r="B343" s="48" t="str">
        <f t="shared" si="150"/>
        <v>3.2T FR 2 km OSFP-XD and TBD</v>
      </c>
      <c r="C343" s="164">
        <f t="shared" si="136"/>
        <v>0</v>
      </c>
      <c r="D343" s="164">
        <f t="shared" si="137"/>
        <v>0</v>
      </c>
      <c r="E343" s="164">
        <f t="shared" si="138"/>
        <v>0</v>
      </c>
      <c r="F343" s="164">
        <f t="shared" si="139"/>
        <v>0</v>
      </c>
      <c r="G343" s="164">
        <f t="shared" si="140"/>
        <v>0</v>
      </c>
      <c r="H343" s="164">
        <f t="shared" si="141"/>
        <v>0</v>
      </c>
      <c r="I343" s="164">
        <f t="shared" si="142"/>
        <v>0</v>
      </c>
      <c r="J343" s="164">
        <f t="shared" si="143"/>
        <v>0</v>
      </c>
      <c r="K343" s="164">
        <f t="shared" si="144"/>
        <v>0</v>
      </c>
      <c r="L343" s="164">
        <f t="shared" si="145"/>
        <v>0</v>
      </c>
      <c r="M343" s="164">
        <f t="shared" si="146"/>
        <v>0</v>
      </c>
      <c r="N343" s="111" t="s">
        <v>15</v>
      </c>
      <c r="O343" s="48" t="str">
        <f t="shared" si="147"/>
        <v>3.2T FR 2 km OSFP-XD and TBD</v>
      </c>
      <c r="P343" s="19">
        <f t="shared" ref="P343:Q343" si="157">1-P171</f>
        <v>1</v>
      </c>
      <c r="Q343" s="19">
        <f t="shared" si="157"/>
        <v>1</v>
      </c>
      <c r="R343" s="19"/>
      <c r="S343" s="19"/>
      <c r="T343" s="19"/>
      <c r="U343" s="19"/>
      <c r="V343" s="19"/>
      <c r="W343" s="19"/>
      <c r="X343" s="19"/>
      <c r="Y343" s="19"/>
      <c r="Z343" s="19"/>
    </row>
    <row r="344" spans="2:26" ht="13.8">
      <c r="B344" s="48" t="str">
        <f t="shared" si="150"/>
        <v>3.2T LR 10 km OSFP-XD and TBD</v>
      </c>
      <c r="C344" s="164">
        <f t="shared" si="136"/>
        <v>0</v>
      </c>
      <c r="D344" s="164">
        <f t="shared" si="137"/>
        <v>0</v>
      </c>
      <c r="E344" s="164">
        <f t="shared" si="138"/>
        <v>0</v>
      </c>
      <c r="F344" s="164">
        <f t="shared" si="139"/>
        <v>0</v>
      </c>
      <c r="G344" s="164">
        <f t="shared" si="140"/>
        <v>0</v>
      </c>
      <c r="H344" s="164">
        <f t="shared" si="141"/>
        <v>0</v>
      </c>
      <c r="I344" s="164">
        <f t="shared" si="142"/>
        <v>0</v>
      </c>
      <c r="J344" s="164">
        <f t="shared" si="143"/>
        <v>0</v>
      </c>
      <c r="K344" s="164">
        <f t="shared" si="144"/>
        <v>0</v>
      </c>
      <c r="L344" s="164">
        <f t="shared" si="145"/>
        <v>0</v>
      </c>
      <c r="M344" s="164">
        <f t="shared" si="146"/>
        <v>0</v>
      </c>
      <c r="N344" s="111" t="s">
        <v>15</v>
      </c>
      <c r="O344" s="48" t="str">
        <f t="shared" si="147"/>
        <v>3.2T LR 10 km OSFP-XD and TBD</v>
      </c>
      <c r="P344" s="19">
        <f t="shared" ref="P344:Q344" si="158">1-P172</f>
        <v>1</v>
      </c>
      <c r="Q344" s="19">
        <f t="shared" si="158"/>
        <v>1</v>
      </c>
      <c r="R344" s="19"/>
      <c r="S344" s="19"/>
      <c r="T344" s="19"/>
      <c r="U344" s="19"/>
      <c r="V344" s="19"/>
      <c r="W344" s="19"/>
      <c r="X344" s="19"/>
      <c r="Y344" s="19"/>
      <c r="Z344" s="19"/>
    </row>
    <row r="345" spans="2:26" ht="13.8">
      <c r="B345" s="48" t="str">
        <f t="shared" si="150"/>
        <v>3.2T ER &gt;10 km OSFP-XD and TBD</v>
      </c>
      <c r="C345" s="164">
        <f t="shared" si="136"/>
        <v>0</v>
      </c>
      <c r="D345" s="164">
        <f t="shared" si="137"/>
        <v>0</v>
      </c>
      <c r="E345" s="164">
        <f t="shared" si="138"/>
        <v>0</v>
      </c>
      <c r="F345" s="164">
        <f t="shared" si="139"/>
        <v>0</v>
      </c>
      <c r="G345" s="164">
        <f t="shared" si="140"/>
        <v>0</v>
      </c>
      <c r="H345" s="164">
        <f t="shared" si="141"/>
        <v>0</v>
      </c>
      <c r="I345" s="164">
        <f t="shared" si="142"/>
        <v>0</v>
      </c>
      <c r="J345" s="164">
        <f t="shared" si="143"/>
        <v>0</v>
      </c>
      <c r="K345" s="164">
        <f t="shared" si="144"/>
        <v>0</v>
      </c>
      <c r="L345" s="164">
        <f t="shared" si="145"/>
        <v>0</v>
      </c>
      <c r="M345" s="164">
        <f t="shared" si="146"/>
        <v>0</v>
      </c>
      <c r="N345" s="111" t="s">
        <v>15</v>
      </c>
      <c r="O345" s="48" t="str">
        <f t="shared" si="147"/>
        <v>3.2T ER &gt;10 km OSFP-XD and TBD</v>
      </c>
      <c r="P345" s="19">
        <f t="shared" ref="P345:Q345" si="159">1-P173</f>
        <v>1</v>
      </c>
      <c r="Q345" s="19">
        <f t="shared" si="159"/>
        <v>1</v>
      </c>
      <c r="R345" s="19"/>
      <c r="S345" s="19"/>
      <c r="T345" s="19"/>
      <c r="U345" s="19"/>
      <c r="V345" s="19"/>
      <c r="W345" s="19"/>
      <c r="X345" s="19"/>
      <c r="Y345" s="19"/>
      <c r="Z345" s="19"/>
    </row>
    <row r="346" spans="2:26" ht="13.8">
      <c r="B346" s="48"/>
      <c r="C346" s="164">
        <f t="shared" si="136"/>
        <v>0</v>
      </c>
      <c r="D346" s="164">
        <f t="shared" si="137"/>
        <v>0</v>
      </c>
      <c r="E346" s="164">
        <f t="shared" si="138"/>
        <v>0</v>
      </c>
      <c r="F346" s="164">
        <f t="shared" si="139"/>
        <v>0</v>
      </c>
      <c r="G346" s="164">
        <f t="shared" si="140"/>
        <v>0</v>
      </c>
      <c r="H346" s="164">
        <f t="shared" si="141"/>
        <v>0</v>
      </c>
      <c r="I346" s="164">
        <f t="shared" si="142"/>
        <v>0</v>
      </c>
      <c r="J346" s="164">
        <f t="shared" si="143"/>
        <v>0</v>
      </c>
      <c r="K346" s="164">
        <f t="shared" si="144"/>
        <v>0</v>
      </c>
      <c r="L346" s="164">
        <f t="shared" si="145"/>
        <v>0</v>
      </c>
      <c r="M346" s="164">
        <f t="shared" si="146"/>
        <v>0</v>
      </c>
      <c r="N346" s="111" t="s">
        <v>15</v>
      </c>
      <c r="O346" s="48"/>
      <c r="P346" s="147"/>
      <c r="Q346" s="147"/>
      <c r="R346" s="114"/>
      <c r="S346" s="114"/>
      <c r="T346" s="114"/>
      <c r="U346" s="114"/>
      <c r="V346" s="114"/>
      <c r="W346" s="114"/>
      <c r="X346" s="114"/>
      <c r="Y346" s="114"/>
      <c r="Z346" s="114"/>
    </row>
    <row r="347" spans="2:26" ht="13.8">
      <c r="B347" s="48"/>
      <c r="C347" s="164">
        <f t="shared" si="136"/>
        <v>0</v>
      </c>
      <c r="D347" s="164">
        <f t="shared" si="137"/>
        <v>0</v>
      </c>
      <c r="E347" s="164">
        <f t="shared" si="138"/>
        <v>0</v>
      </c>
      <c r="F347" s="164">
        <f t="shared" si="139"/>
        <v>0</v>
      </c>
      <c r="G347" s="164">
        <f t="shared" si="140"/>
        <v>0</v>
      </c>
      <c r="H347" s="164">
        <f t="shared" si="141"/>
        <v>0</v>
      </c>
      <c r="I347" s="164">
        <f t="shared" si="142"/>
        <v>0</v>
      </c>
      <c r="J347" s="164">
        <f t="shared" si="143"/>
        <v>0</v>
      </c>
      <c r="K347" s="164">
        <f t="shared" si="144"/>
        <v>0</v>
      </c>
      <c r="L347" s="164">
        <f t="shared" si="145"/>
        <v>0</v>
      </c>
      <c r="M347" s="164">
        <f t="shared" si="146"/>
        <v>0</v>
      </c>
      <c r="N347" s="111" t="s">
        <v>15</v>
      </c>
      <c r="O347" s="49"/>
      <c r="P347" s="147"/>
      <c r="Q347" s="147"/>
      <c r="R347" s="147"/>
      <c r="S347" s="147"/>
      <c r="T347" s="147"/>
      <c r="U347" s="147"/>
      <c r="V347" s="147"/>
      <c r="W347" s="147"/>
      <c r="X347" s="147"/>
      <c r="Y347" s="147"/>
      <c r="Z347" s="147"/>
    </row>
    <row r="348" spans="2:26" ht="13.8">
      <c r="B348" s="58" t="str">
        <f>"Total "&amp;B265&amp;" units"</f>
        <v>Total InP integrated units</v>
      </c>
      <c r="C348" s="29">
        <f t="shared" ref="C348:M348" si="160">SUM(C267:C347)</f>
        <v>4896231.9681232497</v>
      </c>
      <c r="D348" s="29">
        <f t="shared" si="160"/>
        <v>5540051.3763736272</v>
      </c>
      <c r="E348" s="29">
        <f>SUM(E267:E347)</f>
        <v>0</v>
      </c>
      <c r="F348" s="29">
        <f t="shared" si="160"/>
        <v>0</v>
      </c>
      <c r="G348" s="29">
        <f t="shared" si="160"/>
        <v>0</v>
      </c>
      <c r="H348" s="29">
        <f t="shared" si="160"/>
        <v>0</v>
      </c>
      <c r="I348" s="29">
        <f t="shared" si="160"/>
        <v>0</v>
      </c>
      <c r="J348" s="29">
        <f t="shared" si="160"/>
        <v>0</v>
      </c>
      <c r="K348" s="29">
        <f t="shared" si="160"/>
        <v>0</v>
      </c>
      <c r="L348" s="29">
        <f t="shared" si="160"/>
        <v>0</v>
      </c>
      <c r="M348" s="29">
        <f t="shared" si="160"/>
        <v>0</v>
      </c>
    </row>
    <row r="349" spans="2:26"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</row>
    <row r="351" spans="2:26" ht="21">
      <c r="B351" s="3" t="str">
        <f>Summary!B34</f>
        <v>GaAs discrete</v>
      </c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O351" s="3" t="str">
        <f>B351</f>
        <v>GaAs discrete</v>
      </c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2:26" ht="13.8">
      <c r="B352" s="56" t="str">
        <f t="shared" ref="B352:M352" si="161">B6</f>
        <v>Product category</v>
      </c>
      <c r="C352" s="6">
        <f t="shared" si="161"/>
        <v>2018</v>
      </c>
      <c r="D352" s="6">
        <f t="shared" si="161"/>
        <v>2019</v>
      </c>
      <c r="E352" s="6">
        <f t="shared" si="161"/>
        <v>2020</v>
      </c>
      <c r="F352" s="6">
        <f t="shared" si="161"/>
        <v>2021</v>
      </c>
      <c r="G352" s="6">
        <f t="shared" si="161"/>
        <v>2022</v>
      </c>
      <c r="H352" s="6">
        <f t="shared" si="161"/>
        <v>2023</v>
      </c>
      <c r="I352" s="6">
        <f t="shared" si="161"/>
        <v>2024</v>
      </c>
      <c r="J352" s="6">
        <f t="shared" si="161"/>
        <v>2025</v>
      </c>
      <c r="K352" s="6">
        <f t="shared" si="161"/>
        <v>2026</v>
      </c>
      <c r="L352" s="6">
        <f t="shared" si="161"/>
        <v>2027</v>
      </c>
      <c r="M352" s="6">
        <f t="shared" si="161"/>
        <v>2028</v>
      </c>
      <c r="O352" s="56" t="str">
        <f>B352</f>
        <v>Product category</v>
      </c>
      <c r="P352" s="6">
        <f t="shared" ref="P352:Z352" si="162">C352</f>
        <v>2018</v>
      </c>
      <c r="Q352" s="6">
        <f t="shared" si="162"/>
        <v>2019</v>
      </c>
      <c r="R352" s="6">
        <f t="shared" si="162"/>
        <v>2020</v>
      </c>
      <c r="S352" s="6">
        <f t="shared" si="162"/>
        <v>2021</v>
      </c>
      <c r="T352" s="6">
        <f t="shared" si="162"/>
        <v>2022</v>
      </c>
      <c r="U352" s="6">
        <f t="shared" si="162"/>
        <v>2023</v>
      </c>
      <c r="V352" s="6">
        <f t="shared" si="162"/>
        <v>2024</v>
      </c>
      <c r="W352" s="6">
        <f t="shared" si="162"/>
        <v>2025</v>
      </c>
      <c r="X352" s="6">
        <f t="shared" si="162"/>
        <v>2026</v>
      </c>
      <c r="Y352" s="6">
        <f t="shared" si="162"/>
        <v>2027</v>
      </c>
      <c r="Z352" s="6">
        <f t="shared" si="162"/>
        <v>2028</v>
      </c>
    </row>
    <row r="353" spans="2:37" ht="13.8">
      <c r="B353" s="48" t="str">
        <f t="shared" ref="B353:B384" si="163">B95</f>
        <v>1G 500 m SFP</v>
      </c>
      <c r="C353" s="164">
        <f t="shared" ref="C353:C384" si="164">IF(C7=0,0,C7*P353)</f>
        <v>4962296</v>
      </c>
      <c r="D353" s="164">
        <f t="shared" ref="D353:D384" si="165">IF(D7=0,0,D7*Q353)</f>
        <v>3594917</v>
      </c>
      <c r="E353" s="164">
        <f t="shared" ref="E353:E384" si="166">IF(E7=0,0,E7*R353)</f>
        <v>0</v>
      </c>
      <c r="F353" s="164">
        <f t="shared" ref="F353:F384" si="167">IF(F7=0,0,F7*S353)</f>
        <v>0</v>
      </c>
      <c r="G353" s="164">
        <f t="shared" ref="G353:G384" si="168">IF(G7=0,0,G7*T353)</f>
        <v>0</v>
      </c>
      <c r="H353" s="164">
        <f t="shared" ref="H353:H384" si="169">IF(H7=0,0,H7*U353)</f>
        <v>0</v>
      </c>
      <c r="I353" s="164">
        <f t="shared" ref="I353:I384" si="170">IF(I7=0,0,I7*V353)</f>
        <v>0</v>
      </c>
      <c r="J353" s="164">
        <f t="shared" ref="J353:J384" si="171">IF(J7=0,0,J7*W353)</f>
        <v>0</v>
      </c>
      <c r="K353" s="164">
        <f t="shared" ref="K353:K384" si="172">IF(K7=0,0,K7*X353)</f>
        <v>0</v>
      </c>
      <c r="L353" s="164">
        <f t="shared" ref="L353:L384" si="173">IF(L7=0,0,L7*Y353)</f>
        <v>0</v>
      </c>
      <c r="M353" s="164">
        <f t="shared" ref="M353:M384" si="174">IF(M7=0,0,M7*Z353)</f>
        <v>0</v>
      </c>
      <c r="N353" s="111" t="s">
        <v>16</v>
      </c>
      <c r="O353" s="48" t="str">
        <f t="shared" ref="O353:O384" si="175">B95</f>
        <v>1G 500 m SFP</v>
      </c>
      <c r="P353" s="19">
        <v>1</v>
      </c>
      <c r="Q353" s="19">
        <v>1</v>
      </c>
      <c r="R353" s="19"/>
      <c r="S353" s="19"/>
      <c r="T353" s="19"/>
      <c r="U353" s="19"/>
      <c r="V353" s="19"/>
      <c r="W353" s="19"/>
      <c r="X353" s="19"/>
      <c r="Y353" s="19"/>
      <c r="Z353" s="19"/>
    </row>
    <row r="354" spans="2:37" ht="13.8">
      <c r="B354" s="48" t="str">
        <f t="shared" si="163"/>
        <v>1G 10 km SFP</v>
      </c>
      <c r="C354" s="164">
        <f t="shared" si="164"/>
        <v>0</v>
      </c>
      <c r="D354" s="164">
        <f t="shared" si="165"/>
        <v>0</v>
      </c>
      <c r="E354" s="164">
        <f t="shared" si="166"/>
        <v>0</v>
      </c>
      <c r="F354" s="164">
        <f t="shared" si="167"/>
        <v>0</v>
      </c>
      <c r="G354" s="164">
        <f t="shared" si="168"/>
        <v>0</v>
      </c>
      <c r="H354" s="164">
        <f t="shared" si="169"/>
        <v>0</v>
      </c>
      <c r="I354" s="164">
        <f t="shared" si="170"/>
        <v>0</v>
      </c>
      <c r="J354" s="164">
        <f t="shared" si="171"/>
        <v>0</v>
      </c>
      <c r="K354" s="164">
        <f t="shared" si="172"/>
        <v>0</v>
      </c>
      <c r="L354" s="164">
        <f t="shared" si="173"/>
        <v>0</v>
      </c>
      <c r="M354" s="164">
        <f t="shared" si="174"/>
        <v>0</v>
      </c>
      <c r="N354" s="111" t="s">
        <v>16</v>
      </c>
      <c r="O354" s="48" t="str">
        <f t="shared" si="175"/>
        <v>1G 10 km SFP</v>
      </c>
      <c r="P354" s="19">
        <v>0</v>
      </c>
      <c r="Q354" s="19">
        <v>0</v>
      </c>
      <c r="R354" s="19"/>
      <c r="S354" s="19"/>
      <c r="T354" s="19"/>
      <c r="U354" s="19"/>
      <c r="V354" s="19"/>
      <c r="W354" s="19"/>
      <c r="X354" s="19"/>
      <c r="Y354" s="19"/>
      <c r="Z354" s="19"/>
    </row>
    <row r="355" spans="2:37" ht="13.8">
      <c r="B355" s="48" t="str">
        <f t="shared" si="163"/>
        <v>1G 40 km SFP</v>
      </c>
      <c r="C355" s="164">
        <f t="shared" si="164"/>
        <v>0</v>
      </c>
      <c r="D355" s="164">
        <f t="shared" si="165"/>
        <v>0</v>
      </c>
      <c r="E355" s="164">
        <f t="shared" si="166"/>
        <v>0</v>
      </c>
      <c r="F355" s="164">
        <f t="shared" si="167"/>
        <v>0</v>
      </c>
      <c r="G355" s="164">
        <f t="shared" si="168"/>
        <v>0</v>
      </c>
      <c r="H355" s="164">
        <f t="shared" si="169"/>
        <v>0</v>
      </c>
      <c r="I355" s="164">
        <f t="shared" si="170"/>
        <v>0</v>
      </c>
      <c r="J355" s="164">
        <f t="shared" si="171"/>
        <v>0</v>
      </c>
      <c r="K355" s="164">
        <f t="shared" si="172"/>
        <v>0</v>
      </c>
      <c r="L355" s="164">
        <f t="shared" si="173"/>
        <v>0</v>
      </c>
      <c r="M355" s="164">
        <f t="shared" si="174"/>
        <v>0</v>
      </c>
      <c r="N355" s="111" t="s">
        <v>16</v>
      </c>
      <c r="O355" s="48" t="str">
        <f t="shared" si="175"/>
        <v>1G 40 km SFP</v>
      </c>
      <c r="P355" s="19">
        <v>0</v>
      </c>
      <c r="Q355" s="19">
        <v>0</v>
      </c>
      <c r="R355" s="19"/>
      <c r="S355" s="19"/>
      <c r="T355" s="19"/>
      <c r="U355" s="19"/>
      <c r="V355" s="19"/>
      <c r="W355" s="19"/>
      <c r="X355" s="19"/>
      <c r="Y355" s="19"/>
      <c r="Z355" s="19"/>
    </row>
    <row r="356" spans="2:37" ht="13.8">
      <c r="B356" s="48" t="str">
        <f t="shared" si="163"/>
        <v>1G 80 km SFP</v>
      </c>
      <c r="C356" s="164">
        <f t="shared" si="164"/>
        <v>0</v>
      </c>
      <c r="D356" s="164">
        <f t="shared" si="165"/>
        <v>0</v>
      </c>
      <c r="E356" s="164">
        <f t="shared" si="166"/>
        <v>0</v>
      </c>
      <c r="F356" s="164">
        <f t="shared" si="167"/>
        <v>0</v>
      </c>
      <c r="G356" s="164">
        <f t="shared" si="168"/>
        <v>0</v>
      </c>
      <c r="H356" s="164">
        <f t="shared" si="169"/>
        <v>0</v>
      </c>
      <c r="I356" s="164">
        <f t="shared" si="170"/>
        <v>0</v>
      </c>
      <c r="J356" s="164">
        <f t="shared" si="171"/>
        <v>0</v>
      </c>
      <c r="K356" s="164">
        <f t="shared" si="172"/>
        <v>0</v>
      </c>
      <c r="L356" s="164">
        <f t="shared" si="173"/>
        <v>0</v>
      </c>
      <c r="M356" s="164">
        <f t="shared" si="174"/>
        <v>0</v>
      </c>
      <c r="N356" s="111" t="s">
        <v>16</v>
      </c>
      <c r="O356" s="48" t="str">
        <f t="shared" si="175"/>
        <v>1G 80 km SFP</v>
      </c>
      <c r="P356" s="19">
        <v>0</v>
      </c>
      <c r="Q356" s="19">
        <v>0</v>
      </c>
      <c r="R356" s="19"/>
      <c r="S356" s="19"/>
      <c r="T356" s="19"/>
      <c r="U356" s="19"/>
      <c r="V356" s="19"/>
      <c r="W356" s="19"/>
      <c r="X356" s="19"/>
      <c r="Y356" s="19"/>
      <c r="Z356" s="19"/>
    </row>
    <row r="357" spans="2:37" ht="13.8">
      <c r="B357" s="48" t="str">
        <f t="shared" si="163"/>
        <v>G &amp; Fast Ethernet Various Legacy/discontinued</v>
      </c>
      <c r="C357" s="164">
        <f t="shared" si="164"/>
        <v>0</v>
      </c>
      <c r="D357" s="164">
        <f t="shared" si="165"/>
        <v>0</v>
      </c>
      <c r="E357" s="164">
        <f t="shared" si="166"/>
        <v>0</v>
      </c>
      <c r="F357" s="164">
        <f t="shared" si="167"/>
        <v>0</v>
      </c>
      <c r="G357" s="164">
        <f t="shared" si="168"/>
        <v>0</v>
      </c>
      <c r="H357" s="164">
        <f t="shared" si="169"/>
        <v>0</v>
      </c>
      <c r="I357" s="164">
        <f t="shared" si="170"/>
        <v>0</v>
      </c>
      <c r="J357" s="164">
        <f t="shared" si="171"/>
        <v>0</v>
      </c>
      <c r="K357" s="164">
        <f t="shared" si="172"/>
        <v>0</v>
      </c>
      <c r="L357" s="164">
        <f t="shared" si="173"/>
        <v>0</v>
      </c>
      <c r="M357" s="164">
        <f t="shared" si="174"/>
        <v>0</v>
      </c>
      <c r="N357" s="111" t="s">
        <v>16</v>
      </c>
      <c r="O357" s="48" t="str">
        <f t="shared" si="175"/>
        <v>G &amp; Fast Ethernet Various Legacy/discontinued</v>
      </c>
      <c r="P357" s="19">
        <v>0</v>
      </c>
      <c r="Q357" s="19">
        <v>0</v>
      </c>
      <c r="R357" s="19"/>
      <c r="S357" s="19"/>
      <c r="T357" s="19"/>
      <c r="U357" s="19"/>
      <c r="V357" s="19"/>
      <c r="W357" s="19"/>
      <c r="X357" s="19"/>
      <c r="Y357" s="19"/>
      <c r="Z357" s="19"/>
    </row>
    <row r="358" spans="2:37" ht="13.8">
      <c r="B358" s="48" t="str">
        <f t="shared" si="163"/>
        <v>10G 300 m XFP</v>
      </c>
      <c r="C358" s="164">
        <f t="shared" si="164"/>
        <v>55887</v>
      </c>
      <c r="D358" s="164">
        <f t="shared" si="165"/>
        <v>25923</v>
      </c>
      <c r="E358" s="164">
        <f t="shared" si="166"/>
        <v>0</v>
      </c>
      <c r="F358" s="164">
        <f t="shared" si="167"/>
        <v>0</v>
      </c>
      <c r="G358" s="164">
        <f t="shared" si="168"/>
        <v>0</v>
      </c>
      <c r="H358" s="164">
        <f t="shared" si="169"/>
        <v>0</v>
      </c>
      <c r="I358" s="164">
        <f t="shared" si="170"/>
        <v>0</v>
      </c>
      <c r="J358" s="164">
        <f t="shared" si="171"/>
        <v>0</v>
      </c>
      <c r="K358" s="164">
        <f t="shared" si="172"/>
        <v>0</v>
      </c>
      <c r="L358" s="164">
        <f t="shared" si="173"/>
        <v>0</v>
      </c>
      <c r="M358" s="164">
        <f t="shared" si="174"/>
        <v>0</v>
      </c>
      <c r="N358" s="111" t="s">
        <v>16</v>
      </c>
      <c r="O358" s="48" t="str">
        <f t="shared" si="175"/>
        <v>10G 300 m XFP</v>
      </c>
      <c r="P358" s="19">
        <v>1</v>
      </c>
      <c r="Q358" s="19">
        <v>1</v>
      </c>
      <c r="R358" s="19"/>
      <c r="S358" s="19"/>
      <c r="T358" s="19"/>
      <c r="U358" s="19"/>
      <c r="V358" s="19"/>
      <c r="W358" s="19"/>
      <c r="X358" s="19"/>
      <c r="Y358" s="19"/>
      <c r="Z358" s="19"/>
    </row>
    <row r="359" spans="2:37" ht="13.8">
      <c r="B359" s="48" t="str">
        <f t="shared" si="163"/>
        <v>10G 300 m SFP+</v>
      </c>
      <c r="C359" s="164">
        <f t="shared" si="164"/>
        <v>13931207</v>
      </c>
      <c r="D359" s="164">
        <f t="shared" si="165"/>
        <v>12549964</v>
      </c>
      <c r="E359" s="164">
        <f t="shared" si="166"/>
        <v>0</v>
      </c>
      <c r="F359" s="164">
        <f t="shared" si="167"/>
        <v>0</v>
      </c>
      <c r="G359" s="164">
        <f t="shared" si="168"/>
        <v>0</v>
      </c>
      <c r="H359" s="164">
        <f t="shared" si="169"/>
        <v>0</v>
      </c>
      <c r="I359" s="164">
        <f t="shared" si="170"/>
        <v>0</v>
      </c>
      <c r="J359" s="164">
        <f t="shared" si="171"/>
        <v>0</v>
      </c>
      <c r="K359" s="164">
        <f t="shared" si="172"/>
        <v>0</v>
      </c>
      <c r="L359" s="164">
        <f t="shared" si="173"/>
        <v>0</v>
      </c>
      <c r="M359" s="164">
        <f t="shared" si="174"/>
        <v>0</v>
      </c>
      <c r="N359" s="111" t="s">
        <v>16</v>
      </c>
      <c r="O359" s="48" t="str">
        <f t="shared" si="175"/>
        <v>10G 300 m SFP+</v>
      </c>
      <c r="P359" s="19">
        <v>1</v>
      </c>
      <c r="Q359" s="19">
        <v>1</v>
      </c>
      <c r="R359" s="19"/>
      <c r="S359" s="19"/>
      <c r="T359" s="19"/>
      <c r="U359" s="19"/>
      <c r="V359" s="19"/>
      <c r="W359" s="19"/>
      <c r="X359" s="19"/>
      <c r="Y359" s="19"/>
      <c r="Z359" s="19"/>
    </row>
    <row r="360" spans="2:37" ht="13.8">
      <c r="B360" s="48" t="str">
        <f t="shared" si="163"/>
        <v>10G LRM 220 m SFP+</v>
      </c>
      <c r="C360" s="164">
        <f t="shared" si="164"/>
        <v>0</v>
      </c>
      <c r="D360" s="164">
        <f t="shared" si="165"/>
        <v>0</v>
      </c>
      <c r="E360" s="164">
        <f t="shared" si="166"/>
        <v>0</v>
      </c>
      <c r="F360" s="164">
        <f t="shared" si="167"/>
        <v>0</v>
      </c>
      <c r="G360" s="164">
        <f t="shared" si="168"/>
        <v>0</v>
      </c>
      <c r="H360" s="164">
        <f t="shared" si="169"/>
        <v>0</v>
      </c>
      <c r="I360" s="164">
        <f t="shared" si="170"/>
        <v>0</v>
      </c>
      <c r="J360" s="164">
        <f t="shared" si="171"/>
        <v>0</v>
      </c>
      <c r="K360" s="164">
        <f t="shared" si="172"/>
        <v>0</v>
      </c>
      <c r="L360" s="164">
        <f t="shared" si="173"/>
        <v>0</v>
      </c>
      <c r="M360" s="164">
        <f t="shared" si="174"/>
        <v>0</v>
      </c>
      <c r="N360" s="111" t="s">
        <v>16</v>
      </c>
      <c r="O360" s="48" t="str">
        <f t="shared" si="175"/>
        <v>10G LRM 220 m SFP+</v>
      </c>
      <c r="P360" s="19">
        <v>0</v>
      </c>
      <c r="Q360" s="19">
        <v>0</v>
      </c>
      <c r="R360" s="19"/>
      <c r="S360" s="19"/>
      <c r="T360" s="19"/>
      <c r="U360" s="19"/>
      <c r="V360" s="19"/>
      <c r="W360" s="19"/>
      <c r="X360" s="19"/>
      <c r="Y360" s="19"/>
      <c r="Z360" s="19"/>
    </row>
    <row r="361" spans="2:37" ht="13.8">
      <c r="B361" s="48" t="str">
        <f t="shared" si="163"/>
        <v>10G 10 km XFP</v>
      </c>
      <c r="C361" s="164">
        <f t="shared" si="164"/>
        <v>0</v>
      </c>
      <c r="D361" s="164">
        <f t="shared" si="165"/>
        <v>0</v>
      </c>
      <c r="E361" s="164">
        <f t="shared" si="166"/>
        <v>0</v>
      </c>
      <c r="F361" s="164">
        <f t="shared" si="167"/>
        <v>0</v>
      </c>
      <c r="G361" s="164">
        <f t="shared" si="168"/>
        <v>0</v>
      </c>
      <c r="H361" s="164">
        <f t="shared" si="169"/>
        <v>0</v>
      </c>
      <c r="I361" s="164">
        <f t="shared" si="170"/>
        <v>0</v>
      </c>
      <c r="J361" s="164">
        <f t="shared" si="171"/>
        <v>0</v>
      </c>
      <c r="K361" s="164">
        <f t="shared" si="172"/>
        <v>0</v>
      </c>
      <c r="L361" s="164">
        <f t="shared" si="173"/>
        <v>0</v>
      </c>
      <c r="M361" s="164">
        <f t="shared" si="174"/>
        <v>0</v>
      </c>
      <c r="N361" s="111" t="s">
        <v>16</v>
      </c>
      <c r="O361" s="48" t="str">
        <f t="shared" si="175"/>
        <v>10G 10 km XFP</v>
      </c>
      <c r="P361" s="19">
        <v>0</v>
      </c>
      <c r="Q361" s="19">
        <v>0</v>
      </c>
      <c r="R361" s="19"/>
      <c r="S361" s="19"/>
      <c r="T361" s="19"/>
      <c r="U361" s="19"/>
      <c r="V361" s="19"/>
      <c r="W361" s="19"/>
      <c r="X361" s="19"/>
      <c r="Y361" s="19"/>
      <c r="Z361" s="19"/>
    </row>
    <row r="362" spans="2:37" ht="13.8">
      <c r="B362" s="48" t="str">
        <f t="shared" si="163"/>
        <v>10G 10 km SFP+</v>
      </c>
      <c r="C362" s="164">
        <f t="shared" si="164"/>
        <v>0</v>
      </c>
      <c r="D362" s="164">
        <f t="shared" si="165"/>
        <v>0</v>
      </c>
      <c r="E362" s="164">
        <f t="shared" si="166"/>
        <v>0</v>
      </c>
      <c r="F362" s="164">
        <f t="shared" si="167"/>
        <v>0</v>
      </c>
      <c r="G362" s="164">
        <f t="shared" si="168"/>
        <v>0</v>
      </c>
      <c r="H362" s="164">
        <f t="shared" si="169"/>
        <v>0</v>
      </c>
      <c r="I362" s="164">
        <f t="shared" si="170"/>
        <v>0</v>
      </c>
      <c r="J362" s="164">
        <f t="shared" si="171"/>
        <v>0</v>
      </c>
      <c r="K362" s="164">
        <f t="shared" si="172"/>
        <v>0</v>
      </c>
      <c r="L362" s="164">
        <f t="shared" si="173"/>
        <v>0</v>
      </c>
      <c r="M362" s="164">
        <f t="shared" si="174"/>
        <v>0</v>
      </c>
      <c r="N362" s="111" t="s">
        <v>16</v>
      </c>
      <c r="O362" s="48" t="str">
        <f t="shared" si="175"/>
        <v>10G 10 km SFP+</v>
      </c>
      <c r="P362" s="19">
        <v>0</v>
      </c>
      <c r="Q362" s="19">
        <v>0</v>
      </c>
      <c r="R362" s="19"/>
      <c r="S362" s="19"/>
      <c r="T362" s="19"/>
      <c r="U362" s="19"/>
      <c r="V362" s="19"/>
      <c r="W362" s="19"/>
      <c r="X362" s="19"/>
      <c r="Y362" s="19"/>
      <c r="Z362" s="19"/>
      <c r="AK362" s="16"/>
    </row>
    <row r="363" spans="2:37" ht="13.8">
      <c r="B363" s="48" t="str">
        <f t="shared" si="163"/>
        <v>10G 40 km XFP</v>
      </c>
      <c r="C363" s="164">
        <f t="shared" si="164"/>
        <v>0</v>
      </c>
      <c r="D363" s="164">
        <f t="shared" si="165"/>
        <v>0</v>
      </c>
      <c r="E363" s="164">
        <f t="shared" si="166"/>
        <v>0</v>
      </c>
      <c r="F363" s="164">
        <f t="shared" si="167"/>
        <v>0</v>
      </c>
      <c r="G363" s="164">
        <f t="shared" si="168"/>
        <v>0</v>
      </c>
      <c r="H363" s="164">
        <f t="shared" si="169"/>
        <v>0</v>
      </c>
      <c r="I363" s="164">
        <f t="shared" si="170"/>
        <v>0</v>
      </c>
      <c r="J363" s="164">
        <f t="shared" si="171"/>
        <v>0</v>
      </c>
      <c r="K363" s="164">
        <f t="shared" si="172"/>
        <v>0</v>
      </c>
      <c r="L363" s="164">
        <f t="shared" si="173"/>
        <v>0</v>
      </c>
      <c r="M363" s="164">
        <f t="shared" si="174"/>
        <v>0</v>
      </c>
      <c r="N363" s="111" t="s">
        <v>16</v>
      </c>
      <c r="O363" s="48" t="str">
        <f t="shared" si="175"/>
        <v>10G 40 km XFP</v>
      </c>
      <c r="P363" s="19">
        <v>0</v>
      </c>
      <c r="Q363" s="19">
        <v>0</v>
      </c>
      <c r="R363" s="19"/>
      <c r="S363" s="19"/>
      <c r="T363" s="19"/>
      <c r="U363" s="19"/>
      <c r="V363" s="19"/>
      <c r="W363" s="19"/>
      <c r="X363" s="19"/>
      <c r="Y363" s="19"/>
      <c r="Z363" s="19"/>
      <c r="AK363" s="16"/>
    </row>
    <row r="364" spans="2:37" ht="13.8">
      <c r="B364" s="48" t="str">
        <f t="shared" si="163"/>
        <v>10G 40 km SFP+</v>
      </c>
      <c r="C364" s="164">
        <f t="shared" si="164"/>
        <v>0</v>
      </c>
      <c r="D364" s="164">
        <f t="shared" si="165"/>
        <v>0</v>
      </c>
      <c r="E364" s="164">
        <f t="shared" si="166"/>
        <v>0</v>
      </c>
      <c r="F364" s="164">
        <f t="shared" si="167"/>
        <v>0</v>
      </c>
      <c r="G364" s="164">
        <f t="shared" si="168"/>
        <v>0</v>
      </c>
      <c r="H364" s="164">
        <f t="shared" si="169"/>
        <v>0</v>
      </c>
      <c r="I364" s="164">
        <f t="shared" si="170"/>
        <v>0</v>
      </c>
      <c r="J364" s="164">
        <f t="shared" si="171"/>
        <v>0</v>
      </c>
      <c r="K364" s="164">
        <f t="shared" si="172"/>
        <v>0</v>
      </c>
      <c r="L364" s="164">
        <f t="shared" si="173"/>
        <v>0</v>
      </c>
      <c r="M364" s="164">
        <f t="shared" si="174"/>
        <v>0</v>
      </c>
      <c r="N364" s="111" t="s">
        <v>16</v>
      </c>
      <c r="O364" s="48" t="str">
        <f t="shared" si="175"/>
        <v>10G 40 km SFP+</v>
      </c>
      <c r="P364" s="19">
        <v>0</v>
      </c>
      <c r="Q364" s="19">
        <v>0</v>
      </c>
      <c r="R364" s="19"/>
      <c r="S364" s="19"/>
      <c r="T364" s="19"/>
      <c r="U364" s="19"/>
      <c r="V364" s="19"/>
      <c r="W364" s="19"/>
      <c r="X364" s="19"/>
      <c r="Y364" s="19"/>
      <c r="Z364" s="19"/>
      <c r="AK364" s="16"/>
    </row>
    <row r="365" spans="2:37" ht="13.8">
      <c r="B365" s="48" t="str">
        <f t="shared" si="163"/>
        <v>10G 80 km XFP</v>
      </c>
      <c r="C365" s="164">
        <f t="shared" si="164"/>
        <v>0</v>
      </c>
      <c r="D365" s="164">
        <f t="shared" si="165"/>
        <v>0</v>
      </c>
      <c r="E365" s="164">
        <f t="shared" si="166"/>
        <v>0</v>
      </c>
      <c r="F365" s="164">
        <f t="shared" si="167"/>
        <v>0</v>
      </c>
      <c r="G365" s="164">
        <f t="shared" si="168"/>
        <v>0</v>
      </c>
      <c r="H365" s="164">
        <f t="shared" si="169"/>
        <v>0</v>
      </c>
      <c r="I365" s="164">
        <f t="shared" si="170"/>
        <v>0</v>
      </c>
      <c r="J365" s="164">
        <f t="shared" si="171"/>
        <v>0</v>
      </c>
      <c r="K365" s="164">
        <f t="shared" si="172"/>
        <v>0</v>
      </c>
      <c r="L365" s="164">
        <f t="shared" si="173"/>
        <v>0</v>
      </c>
      <c r="M365" s="164">
        <f t="shared" si="174"/>
        <v>0</v>
      </c>
      <c r="N365" s="111" t="s">
        <v>16</v>
      </c>
      <c r="O365" s="48" t="str">
        <f t="shared" si="175"/>
        <v>10G 80 km XFP</v>
      </c>
      <c r="P365" s="19">
        <v>0</v>
      </c>
      <c r="Q365" s="19">
        <v>0</v>
      </c>
      <c r="R365" s="19"/>
      <c r="S365" s="19"/>
      <c r="T365" s="19"/>
      <c r="U365" s="19"/>
      <c r="V365" s="19"/>
      <c r="W365" s="19"/>
      <c r="X365" s="19"/>
      <c r="Y365" s="19"/>
      <c r="Z365" s="19"/>
    </row>
    <row r="366" spans="2:37" ht="13.8">
      <c r="B366" s="48" t="str">
        <f t="shared" si="163"/>
        <v>10G 80 km SFP+</v>
      </c>
      <c r="C366" s="164">
        <f t="shared" si="164"/>
        <v>0</v>
      </c>
      <c r="D366" s="164">
        <f t="shared" si="165"/>
        <v>0</v>
      </c>
      <c r="E366" s="164">
        <f t="shared" si="166"/>
        <v>0</v>
      </c>
      <c r="F366" s="164">
        <f t="shared" si="167"/>
        <v>0</v>
      </c>
      <c r="G366" s="164">
        <f t="shared" si="168"/>
        <v>0</v>
      </c>
      <c r="H366" s="164">
        <f t="shared" si="169"/>
        <v>0</v>
      </c>
      <c r="I366" s="164">
        <f t="shared" si="170"/>
        <v>0</v>
      </c>
      <c r="J366" s="164">
        <f t="shared" si="171"/>
        <v>0</v>
      </c>
      <c r="K366" s="164">
        <f t="shared" si="172"/>
        <v>0</v>
      </c>
      <c r="L366" s="164">
        <f t="shared" si="173"/>
        <v>0</v>
      </c>
      <c r="M366" s="164">
        <f t="shared" si="174"/>
        <v>0</v>
      </c>
      <c r="N366" s="111" t="s">
        <v>16</v>
      </c>
      <c r="O366" s="48" t="str">
        <f t="shared" si="175"/>
        <v>10G 80 km SFP+</v>
      </c>
      <c r="P366" s="19">
        <v>0</v>
      </c>
      <c r="Q366" s="19">
        <v>0</v>
      </c>
      <c r="R366" s="19"/>
      <c r="S366" s="19"/>
      <c r="T366" s="19"/>
      <c r="U366" s="19"/>
      <c r="V366" s="19"/>
      <c r="W366" s="19"/>
      <c r="X366" s="19"/>
      <c r="Y366" s="19"/>
      <c r="Z366" s="19"/>
    </row>
    <row r="367" spans="2:37" ht="13.8">
      <c r="B367" s="48" t="str">
        <f t="shared" si="163"/>
        <v>10G Various Legacy/discontinued</v>
      </c>
      <c r="C367" s="164">
        <f t="shared" si="164"/>
        <v>0</v>
      </c>
      <c r="D367" s="164">
        <f t="shared" si="165"/>
        <v>0</v>
      </c>
      <c r="E367" s="164">
        <f t="shared" si="166"/>
        <v>0</v>
      </c>
      <c r="F367" s="164">
        <f t="shared" si="167"/>
        <v>0</v>
      </c>
      <c r="G367" s="164">
        <f t="shared" si="168"/>
        <v>0</v>
      </c>
      <c r="H367" s="164">
        <f t="shared" si="169"/>
        <v>0</v>
      </c>
      <c r="I367" s="164">
        <f t="shared" si="170"/>
        <v>0</v>
      </c>
      <c r="J367" s="164">
        <f t="shared" si="171"/>
        <v>0</v>
      </c>
      <c r="K367" s="164">
        <f t="shared" si="172"/>
        <v>0</v>
      </c>
      <c r="L367" s="164">
        <f t="shared" si="173"/>
        <v>0</v>
      </c>
      <c r="M367" s="164">
        <f t="shared" si="174"/>
        <v>0</v>
      </c>
      <c r="N367" s="111" t="s">
        <v>16</v>
      </c>
      <c r="O367" s="48" t="str">
        <f t="shared" si="175"/>
        <v>10G Various Legacy/discontinued</v>
      </c>
      <c r="P367" s="19">
        <v>0</v>
      </c>
      <c r="Q367" s="19">
        <v>0</v>
      </c>
      <c r="R367" s="19"/>
      <c r="S367" s="19"/>
      <c r="T367" s="19"/>
      <c r="U367" s="19"/>
      <c r="V367" s="19"/>
      <c r="W367" s="19"/>
      <c r="X367" s="19"/>
      <c r="Y367" s="19"/>
      <c r="Z367" s="19"/>
    </row>
    <row r="368" spans="2:37" ht="13.8">
      <c r="B368" s="48" t="str">
        <f t="shared" si="163"/>
        <v>25G SR, eSR 100 - 300 m SFP28</v>
      </c>
      <c r="C368" s="164">
        <f t="shared" si="164"/>
        <v>318978</v>
      </c>
      <c r="D368" s="164">
        <f t="shared" si="165"/>
        <v>662127</v>
      </c>
      <c r="E368" s="164">
        <f t="shared" si="166"/>
        <v>0</v>
      </c>
      <c r="F368" s="164">
        <f t="shared" si="167"/>
        <v>0</v>
      </c>
      <c r="G368" s="164">
        <f t="shared" si="168"/>
        <v>0</v>
      </c>
      <c r="H368" s="164">
        <f t="shared" si="169"/>
        <v>0</v>
      </c>
      <c r="I368" s="164">
        <f t="shared" si="170"/>
        <v>0</v>
      </c>
      <c r="J368" s="164">
        <f t="shared" si="171"/>
        <v>0</v>
      </c>
      <c r="K368" s="164">
        <f t="shared" si="172"/>
        <v>0</v>
      </c>
      <c r="L368" s="164">
        <f t="shared" si="173"/>
        <v>0</v>
      </c>
      <c r="M368" s="164">
        <f t="shared" si="174"/>
        <v>0</v>
      </c>
      <c r="N368" s="111" t="s">
        <v>16</v>
      </c>
      <c r="O368" s="48" t="str">
        <f t="shared" si="175"/>
        <v>25G SR, eSR 100 - 300 m SFP28</v>
      </c>
      <c r="P368" s="19">
        <v>1</v>
      </c>
      <c r="Q368" s="19">
        <v>1</v>
      </c>
      <c r="R368" s="19"/>
      <c r="S368" s="19"/>
      <c r="T368" s="19"/>
      <c r="U368" s="19"/>
      <c r="V368" s="19"/>
      <c r="W368" s="19"/>
      <c r="X368" s="19"/>
      <c r="Y368" s="19"/>
      <c r="Z368" s="19"/>
    </row>
    <row r="369" spans="2:26" ht="13.8">
      <c r="B369" s="48" t="str">
        <f t="shared" si="163"/>
        <v>25G LR 10 km SFP28</v>
      </c>
      <c r="C369" s="164">
        <f t="shared" si="164"/>
        <v>0</v>
      </c>
      <c r="D369" s="164">
        <f t="shared" si="165"/>
        <v>0</v>
      </c>
      <c r="E369" s="164">
        <f t="shared" si="166"/>
        <v>0</v>
      </c>
      <c r="F369" s="164">
        <f t="shared" si="167"/>
        <v>0</v>
      </c>
      <c r="G369" s="164">
        <f t="shared" si="168"/>
        <v>0</v>
      </c>
      <c r="H369" s="164">
        <f t="shared" si="169"/>
        <v>0</v>
      </c>
      <c r="I369" s="164">
        <f t="shared" si="170"/>
        <v>0</v>
      </c>
      <c r="J369" s="164">
        <f t="shared" si="171"/>
        <v>0</v>
      </c>
      <c r="K369" s="164">
        <f t="shared" si="172"/>
        <v>0</v>
      </c>
      <c r="L369" s="164">
        <f t="shared" si="173"/>
        <v>0</v>
      </c>
      <c r="M369" s="164">
        <f t="shared" si="174"/>
        <v>0</v>
      </c>
      <c r="N369" s="111" t="s">
        <v>16</v>
      </c>
      <c r="O369" s="48" t="str">
        <f t="shared" si="175"/>
        <v>25G LR 10 km SFP28</v>
      </c>
      <c r="P369" s="19">
        <v>0</v>
      </c>
      <c r="Q369" s="19">
        <v>0</v>
      </c>
      <c r="R369" s="19"/>
      <c r="S369" s="19"/>
      <c r="T369" s="19"/>
      <c r="U369" s="19"/>
      <c r="V369" s="19"/>
      <c r="W369" s="19"/>
      <c r="X369" s="19"/>
      <c r="Y369" s="19"/>
      <c r="Z369" s="19"/>
    </row>
    <row r="370" spans="2:26" ht="13.8">
      <c r="B370" s="48" t="str">
        <f t="shared" si="163"/>
        <v>25G ER 40 km SFP28</v>
      </c>
      <c r="C370" s="164">
        <f t="shared" si="164"/>
        <v>0</v>
      </c>
      <c r="D370" s="164">
        <f t="shared" si="165"/>
        <v>0</v>
      </c>
      <c r="E370" s="164">
        <f t="shared" si="166"/>
        <v>0</v>
      </c>
      <c r="F370" s="164">
        <f t="shared" si="167"/>
        <v>0</v>
      </c>
      <c r="G370" s="164">
        <f t="shared" si="168"/>
        <v>0</v>
      </c>
      <c r="H370" s="164">
        <f t="shared" si="169"/>
        <v>0</v>
      </c>
      <c r="I370" s="164">
        <f t="shared" si="170"/>
        <v>0</v>
      </c>
      <c r="J370" s="164">
        <f t="shared" si="171"/>
        <v>0</v>
      </c>
      <c r="K370" s="164">
        <f t="shared" si="172"/>
        <v>0</v>
      </c>
      <c r="L370" s="164">
        <f t="shared" si="173"/>
        <v>0</v>
      </c>
      <c r="M370" s="164">
        <f t="shared" si="174"/>
        <v>0</v>
      </c>
      <c r="N370" s="111" t="s">
        <v>16</v>
      </c>
      <c r="O370" s="48" t="str">
        <f t="shared" si="175"/>
        <v>25G ER 40 km SFP28</v>
      </c>
      <c r="P370" s="19">
        <v>0</v>
      </c>
      <c r="Q370" s="19">
        <v>0</v>
      </c>
      <c r="R370" s="19"/>
      <c r="S370" s="19"/>
      <c r="T370" s="19"/>
      <c r="U370" s="19"/>
      <c r="V370" s="19"/>
      <c r="W370" s="19"/>
      <c r="X370" s="19"/>
      <c r="Y370" s="19"/>
      <c r="Z370" s="19"/>
    </row>
    <row r="371" spans="2:26" ht="13.8">
      <c r="B371" s="48" t="str">
        <f t="shared" si="163"/>
        <v>40G SR4 100 m QSFP+</v>
      </c>
      <c r="C371" s="164">
        <f t="shared" si="164"/>
        <v>0</v>
      </c>
      <c r="D371" s="164">
        <f t="shared" si="165"/>
        <v>0</v>
      </c>
      <c r="E371" s="164">
        <f t="shared" si="166"/>
        <v>0</v>
      </c>
      <c r="F371" s="164">
        <f t="shared" si="167"/>
        <v>0</v>
      </c>
      <c r="G371" s="164">
        <f t="shared" si="168"/>
        <v>0</v>
      </c>
      <c r="H371" s="164">
        <f t="shared" si="169"/>
        <v>0</v>
      </c>
      <c r="I371" s="164">
        <f t="shared" si="170"/>
        <v>0</v>
      </c>
      <c r="J371" s="164">
        <f t="shared" si="171"/>
        <v>0</v>
      </c>
      <c r="K371" s="164">
        <f t="shared" si="172"/>
        <v>0</v>
      </c>
      <c r="L371" s="164">
        <f t="shared" si="173"/>
        <v>0</v>
      </c>
      <c r="M371" s="164">
        <f t="shared" si="174"/>
        <v>0</v>
      </c>
      <c r="N371" s="111" t="s">
        <v>16</v>
      </c>
      <c r="O371" s="48" t="str">
        <f t="shared" si="175"/>
        <v>40G SR4 100 m QSFP+</v>
      </c>
      <c r="P371" s="19">
        <v>0</v>
      </c>
      <c r="Q371" s="19">
        <v>0</v>
      </c>
      <c r="R371" s="19"/>
      <c r="S371" s="19"/>
      <c r="T371" s="19"/>
      <c r="U371" s="19"/>
      <c r="V371" s="19"/>
      <c r="W371" s="19"/>
      <c r="X371" s="19"/>
      <c r="Y371" s="19"/>
      <c r="Z371" s="19"/>
    </row>
    <row r="372" spans="2:26" ht="13.8">
      <c r="B372" s="48" t="str">
        <f t="shared" si="163"/>
        <v>40G MM duplex 100 m QSFP+</v>
      </c>
      <c r="C372" s="164">
        <f t="shared" si="164"/>
        <v>0</v>
      </c>
      <c r="D372" s="164">
        <f t="shared" si="165"/>
        <v>0</v>
      </c>
      <c r="E372" s="164">
        <f t="shared" si="166"/>
        <v>0</v>
      </c>
      <c r="F372" s="164">
        <f t="shared" si="167"/>
        <v>0</v>
      </c>
      <c r="G372" s="164">
        <f t="shared" si="168"/>
        <v>0</v>
      </c>
      <c r="H372" s="164">
        <f t="shared" si="169"/>
        <v>0</v>
      </c>
      <c r="I372" s="164">
        <f t="shared" si="170"/>
        <v>0</v>
      </c>
      <c r="J372" s="164">
        <f t="shared" si="171"/>
        <v>0</v>
      </c>
      <c r="K372" s="164">
        <f t="shared" si="172"/>
        <v>0</v>
      </c>
      <c r="L372" s="164">
        <f t="shared" si="173"/>
        <v>0</v>
      </c>
      <c r="M372" s="164">
        <f t="shared" si="174"/>
        <v>0</v>
      </c>
      <c r="N372" s="111" t="s">
        <v>16</v>
      </c>
      <c r="O372" s="48" t="str">
        <f t="shared" si="175"/>
        <v>40G MM duplex 100 m QSFP+</v>
      </c>
      <c r="P372" s="19">
        <v>0</v>
      </c>
      <c r="Q372" s="19">
        <v>0</v>
      </c>
      <c r="R372" s="19"/>
      <c r="S372" s="19"/>
      <c r="T372" s="19"/>
      <c r="U372" s="19"/>
      <c r="V372" s="19"/>
      <c r="W372" s="19"/>
      <c r="X372" s="19"/>
      <c r="Y372" s="19"/>
      <c r="Z372" s="19"/>
    </row>
    <row r="373" spans="2:26" ht="13.8">
      <c r="B373" s="48" t="str">
        <f t="shared" si="163"/>
        <v>40G eSR4 300 m QSFP+</v>
      </c>
      <c r="C373" s="164">
        <f t="shared" si="164"/>
        <v>0</v>
      </c>
      <c r="D373" s="164">
        <f t="shared" si="165"/>
        <v>0</v>
      </c>
      <c r="E373" s="164">
        <f t="shared" si="166"/>
        <v>0</v>
      </c>
      <c r="F373" s="164">
        <f t="shared" si="167"/>
        <v>0</v>
      </c>
      <c r="G373" s="164">
        <f t="shared" si="168"/>
        <v>0</v>
      </c>
      <c r="H373" s="164">
        <f t="shared" si="169"/>
        <v>0</v>
      </c>
      <c r="I373" s="164">
        <f t="shared" si="170"/>
        <v>0</v>
      </c>
      <c r="J373" s="164">
        <f t="shared" si="171"/>
        <v>0</v>
      </c>
      <c r="K373" s="164">
        <f t="shared" si="172"/>
        <v>0</v>
      </c>
      <c r="L373" s="164">
        <f t="shared" si="173"/>
        <v>0</v>
      </c>
      <c r="M373" s="164">
        <f t="shared" si="174"/>
        <v>0</v>
      </c>
      <c r="N373" s="111" t="s">
        <v>16</v>
      </c>
      <c r="O373" s="48" t="str">
        <f t="shared" si="175"/>
        <v>40G eSR4 300 m QSFP+</v>
      </c>
      <c r="P373" s="19">
        <v>0</v>
      </c>
      <c r="Q373" s="19">
        <v>0</v>
      </c>
      <c r="R373" s="19"/>
      <c r="S373" s="19"/>
      <c r="T373" s="19"/>
      <c r="U373" s="19"/>
      <c r="V373" s="19"/>
      <c r="W373" s="19"/>
      <c r="X373" s="19"/>
      <c r="Y373" s="19"/>
      <c r="Z373" s="19"/>
    </row>
    <row r="374" spans="2:26" ht="13.8">
      <c r="B374" s="48" t="str">
        <f t="shared" si="163"/>
        <v>40G PSM4  500 m QSFP+</v>
      </c>
      <c r="C374" s="164">
        <f t="shared" si="164"/>
        <v>0</v>
      </c>
      <c r="D374" s="164">
        <f t="shared" si="165"/>
        <v>0</v>
      </c>
      <c r="E374" s="164">
        <f t="shared" si="166"/>
        <v>0</v>
      </c>
      <c r="F374" s="164">
        <f t="shared" si="167"/>
        <v>0</v>
      </c>
      <c r="G374" s="164">
        <f t="shared" si="168"/>
        <v>0</v>
      </c>
      <c r="H374" s="164">
        <f t="shared" si="169"/>
        <v>0</v>
      </c>
      <c r="I374" s="164">
        <f t="shared" si="170"/>
        <v>0</v>
      </c>
      <c r="J374" s="164">
        <f t="shared" si="171"/>
        <v>0</v>
      </c>
      <c r="K374" s="164">
        <f t="shared" si="172"/>
        <v>0</v>
      </c>
      <c r="L374" s="164">
        <f t="shared" si="173"/>
        <v>0</v>
      </c>
      <c r="M374" s="164">
        <f t="shared" si="174"/>
        <v>0</v>
      </c>
      <c r="N374" s="111" t="s">
        <v>16</v>
      </c>
      <c r="O374" s="48" t="str">
        <f t="shared" si="175"/>
        <v>40G PSM4  500 m QSFP+</v>
      </c>
      <c r="P374" s="19">
        <v>0</v>
      </c>
      <c r="Q374" s="19">
        <v>0</v>
      </c>
      <c r="R374" s="19"/>
      <c r="S374" s="19"/>
      <c r="T374" s="19"/>
      <c r="U374" s="19"/>
      <c r="V374" s="19"/>
      <c r="W374" s="19"/>
      <c r="X374" s="19"/>
      <c r="Y374" s="19"/>
      <c r="Z374" s="19"/>
    </row>
    <row r="375" spans="2:26" ht="13.8">
      <c r="B375" s="48" t="str">
        <f t="shared" si="163"/>
        <v>40G (FR) 2 km CFP</v>
      </c>
      <c r="C375" s="164">
        <f t="shared" si="164"/>
        <v>0</v>
      </c>
      <c r="D375" s="164">
        <f t="shared" si="165"/>
        <v>0</v>
      </c>
      <c r="E375" s="164">
        <f t="shared" si="166"/>
        <v>0</v>
      </c>
      <c r="F375" s="164">
        <f t="shared" si="167"/>
        <v>0</v>
      </c>
      <c r="G375" s="164">
        <f t="shared" si="168"/>
        <v>0</v>
      </c>
      <c r="H375" s="164">
        <f t="shared" si="169"/>
        <v>0</v>
      </c>
      <c r="I375" s="164">
        <f t="shared" si="170"/>
        <v>0</v>
      </c>
      <c r="J375" s="164">
        <f t="shared" si="171"/>
        <v>0</v>
      </c>
      <c r="K375" s="164">
        <f t="shared" si="172"/>
        <v>0</v>
      </c>
      <c r="L375" s="164">
        <f t="shared" si="173"/>
        <v>0</v>
      </c>
      <c r="M375" s="164">
        <f t="shared" si="174"/>
        <v>0</v>
      </c>
      <c r="N375" s="111" t="s">
        <v>16</v>
      </c>
      <c r="O375" s="48" t="str">
        <f t="shared" si="175"/>
        <v>40G (FR) 2 km CFP</v>
      </c>
      <c r="P375" s="19">
        <v>0</v>
      </c>
      <c r="Q375" s="19">
        <v>0</v>
      </c>
      <c r="R375" s="19"/>
      <c r="S375" s="19"/>
      <c r="T375" s="19"/>
      <c r="U375" s="19"/>
      <c r="V375" s="19"/>
      <c r="W375" s="19"/>
      <c r="X375" s="19"/>
      <c r="Y375" s="19"/>
      <c r="Z375" s="19"/>
    </row>
    <row r="376" spans="2:26" ht="13.8">
      <c r="B376" s="48" t="str">
        <f t="shared" si="163"/>
        <v>40G (LR4 subspec) 2 km QSFP+</v>
      </c>
      <c r="C376" s="164">
        <f t="shared" si="164"/>
        <v>0</v>
      </c>
      <c r="D376" s="164">
        <f t="shared" si="165"/>
        <v>0</v>
      </c>
      <c r="E376" s="164">
        <f t="shared" si="166"/>
        <v>0</v>
      </c>
      <c r="F376" s="164">
        <f t="shared" si="167"/>
        <v>0</v>
      </c>
      <c r="G376" s="164">
        <f t="shared" si="168"/>
        <v>0</v>
      </c>
      <c r="H376" s="164">
        <f t="shared" si="169"/>
        <v>0</v>
      </c>
      <c r="I376" s="164">
        <f t="shared" si="170"/>
        <v>0</v>
      </c>
      <c r="J376" s="164">
        <f t="shared" si="171"/>
        <v>0</v>
      </c>
      <c r="K376" s="164">
        <f t="shared" si="172"/>
        <v>0</v>
      </c>
      <c r="L376" s="164">
        <f t="shared" si="173"/>
        <v>0</v>
      </c>
      <c r="M376" s="164">
        <f t="shared" si="174"/>
        <v>0</v>
      </c>
      <c r="N376" s="111" t="s">
        <v>16</v>
      </c>
      <c r="O376" s="48" t="str">
        <f t="shared" si="175"/>
        <v>40G (LR4 subspec) 2 km QSFP+</v>
      </c>
      <c r="P376" s="19">
        <v>0</v>
      </c>
      <c r="Q376" s="19">
        <v>0</v>
      </c>
      <c r="R376" s="19"/>
      <c r="S376" s="19"/>
      <c r="T376" s="19"/>
      <c r="U376" s="19"/>
      <c r="V376" s="19"/>
      <c r="W376" s="19"/>
      <c r="X376" s="19"/>
      <c r="Y376" s="19"/>
      <c r="Z376" s="19"/>
    </row>
    <row r="377" spans="2:26" ht="13.8">
      <c r="B377" s="48" t="str">
        <f t="shared" si="163"/>
        <v>40G 10 km CFP</v>
      </c>
      <c r="C377" s="164">
        <f t="shared" si="164"/>
        <v>0</v>
      </c>
      <c r="D377" s="164">
        <f t="shared" si="165"/>
        <v>0</v>
      </c>
      <c r="E377" s="164">
        <f t="shared" si="166"/>
        <v>0</v>
      </c>
      <c r="F377" s="164">
        <f t="shared" si="167"/>
        <v>0</v>
      </c>
      <c r="G377" s="164">
        <f t="shared" si="168"/>
        <v>0</v>
      </c>
      <c r="H377" s="164">
        <f t="shared" si="169"/>
        <v>0</v>
      </c>
      <c r="I377" s="164">
        <f t="shared" si="170"/>
        <v>0</v>
      </c>
      <c r="J377" s="164">
        <f t="shared" si="171"/>
        <v>0</v>
      </c>
      <c r="K377" s="164">
        <f t="shared" si="172"/>
        <v>0</v>
      </c>
      <c r="L377" s="164">
        <f t="shared" si="173"/>
        <v>0</v>
      </c>
      <c r="M377" s="164">
        <f t="shared" si="174"/>
        <v>0</v>
      </c>
      <c r="N377" s="111" t="s">
        <v>16</v>
      </c>
      <c r="O377" s="48" t="str">
        <f t="shared" si="175"/>
        <v>40G 10 km CFP</v>
      </c>
      <c r="P377" s="19">
        <v>0</v>
      </c>
      <c r="Q377" s="19">
        <v>0</v>
      </c>
      <c r="R377" s="19"/>
      <c r="S377" s="19"/>
      <c r="T377" s="19"/>
      <c r="U377" s="19"/>
      <c r="V377" s="19"/>
      <c r="W377" s="19"/>
      <c r="X377" s="19"/>
      <c r="Y377" s="19"/>
      <c r="Z377" s="19"/>
    </row>
    <row r="378" spans="2:26" ht="13.8">
      <c r="B378" s="48" t="str">
        <f t="shared" si="163"/>
        <v>40G 10 km QSFP+</v>
      </c>
      <c r="C378" s="164">
        <f t="shared" si="164"/>
        <v>0</v>
      </c>
      <c r="D378" s="164">
        <f t="shared" si="165"/>
        <v>0</v>
      </c>
      <c r="E378" s="164">
        <f t="shared" si="166"/>
        <v>0</v>
      </c>
      <c r="F378" s="164">
        <f t="shared" si="167"/>
        <v>0</v>
      </c>
      <c r="G378" s="164">
        <f t="shared" si="168"/>
        <v>0</v>
      </c>
      <c r="H378" s="164">
        <f t="shared" si="169"/>
        <v>0</v>
      </c>
      <c r="I378" s="164">
        <f t="shared" si="170"/>
        <v>0</v>
      </c>
      <c r="J378" s="164">
        <f t="shared" si="171"/>
        <v>0</v>
      </c>
      <c r="K378" s="164">
        <f t="shared" si="172"/>
        <v>0</v>
      </c>
      <c r="L378" s="164">
        <f t="shared" si="173"/>
        <v>0</v>
      </c>
      <c r="M378" s="164">
        <f t="shared" si="174"/>
        <v>0</v>
      </c>
      <c r="N378" s="111" t="s">
        <v>16</v>
      </c>
      <c r="O378" s="48" t="str">
        <f t="shared" si="175"/>
        <v>40G 10 km QSFP+</v>
      </c>
      <c r="P378" s="19">
        <v>0</v>
      </c>
      <c r="Q378" s="19">
        <v>0</v>
      </c>
      <c r="R378" s="19"/>
      <c r="S378" s="19"/>
      <c r="T378" s="19"/>
      <c r="U378" s="19"/>
      <c r="V378" s="19"/>
      <c r="W378" s="19"/>
      <c r="X378" s="19"/>
      <c r="Y378" s="19"/>
      <c r="Z378" s="19"/>
    </row>
    <row r="379" spans="2:26" ht="13.8">
      <c r="B379" s="48" t="str">
        <f t="shared" si="163"/>
        <v>40G 40 km QSFP+</v>
      </c>
      <c r="C379" s="164">
        <f t="shared" si="164"/>
        <v>0</v>
      </c>
      <c r="D379" s="164">
        <f t="shared" si="165"/>
        <v>0</v>
      </c>
      <c r="E379" s="164">
        <f t="shared" si="166"/>
        <v>0</v>
      </c>
      <c r="F379" s="164">
        <f t="shared" si="167"/>
        <v>0</v>
      </c>
      <c r="G379" s="164">
        <f t="shared" si="168"/>
        <v>0</v>
      </c>
      <c r="H379" s="164">
        <f t="shared" si="169"/>
        <v>0</v>
      </c>
      <c r="I379" s="164">
        <f t="shared" si="170"/>
        <v>0</v>
      </c>
      <c r="J379" s="164">
        <f t="shared" si="171"/>
        <v>0</v>
      </c>
      <c r="K379" s="164">
        <f t="shared" si="172"/>
        <v>0</v>
      </c>
      <c r="L379" s="164">
        <f t="shared" si="173"/>
        <v>0</v>
      </c>
      <c r="M379" s="164">
        <f t="shared" si="174"/>
        <v>0</v>
      </c>
      <c r="N379" s="111" t="s">
        <v>16</v>
      </c>
      <c r="O379" s="48" t="str">
        <f t="shared" si="175"/>
        <v>40G 40 km QSFP+</v>
      </c>
      <c r="P379" s="19">
        <v>0</v>
      </c>
      <c r="Q379" s="19">
        <v>0</v>
      </c>
      <c r="R379" s="19"/>
      <c r="S379" s="19"/>
      <c r="T379" s="19"/>
      <c r="U379" s="19"/>
      <c r="V379" s="19"/>
      <c r="W379" s="19"/>
      <c r="X379" s="19"/>
      <c r="Y379" s="19"/>
      <c r="Z379" s="19"/>
    </row>
    <row r="380" spans="2:26" ht="13.8">
      <c r="B380" s="48" t="str">
        <f t="shared" si="163"/>
        <v>50G  100 m all</v>
      </c>
      <c r="C380" s="164">
        <f t="shared" si="164"/>
        <v>0</v>
      </c>
      <c r="D380" s="164">
        <f t="shared" si="165"/>
        <v>0</v>
      </c>
      <c r="E380" s="164">
        <f t="shared" si="166"/>
        <v>0</v>
      </c>
      <c r="F380" s="164">
        <f t="shared" si="167"/>
        <v>0</v>
      </c>
      <c r="G380" s="164">
        <f t="shared" si="168"/>
        <v>0</v>
      </c>
      <c r="H380" s="164">
        <f t="shared" si="169"/>
        <v>0</v>
      </c>
      <c r="I380" s="164">
        <f t="shared" si="170"/>
        <v>0</v>
      </c>
      <c r="J380" s="164">
        <f t="shared" si="171"/>
        <v>0</v>
      </c>
      <c r="K380" s="164">
        <f t="shared" si="172"/>
        <v>0</v>
      </c>
      <c r="L380" s="164">
        <f t="shared" si="173"/>
        <v>0</v>
      </c>
      <c r="M380" s="164">
        <f t="shared" si="174"/>
        <v>0</v>
      </c>
      <c r="N380" s="111" t="s">
        <v>16</v>
      </c>
      <c r="O380" s="48" t="str">
        <f t="shared" si="175"/>
        <v>50G  100 m all</v>
      </c>
      <c r="P380" s="19">
        <v>1</v>
      </c>
      <c r="Q380" s="19">
        <v>1</v>
      </c>
      <c r="R380" s="19"/>
      <c r="S380" s="19"/>
      <c r="T380" s="19"/>
      <c r="U380" s="19"/>
      <c r="V380" s="19"/>
      <c r="W380" s="19"/>
      <c r="X380" s="19"/>
      <c r="Y380" s="19"/>
      <c r="Z380" s="19"/>
    </row>
    <row r="381" spans="2:26" ht="13.8">
      <c r="B381" s="48" t="str">
        <f t="shared" si="163"/>
        <v>50G  2 km all</v>
      </c>
      <c r="C381" s="164">
        <f t="shared" si="164"/>
        <v>0</v>
      </c>
      <c r="D381" s="164">
        <f t="shared" si="165"/>
        <v>0</v>
      </c>
      <c r="E381" s="164">
        <f t="shared" si="166"/>
        <v>0</v>
      </c>
      <c r="F381" s="164">
        <f t="shared" si="167"/>
        <v>0</v>
      </c>
      <c r="G381" s="164">
        <f t="shared" si="168"/>
        <v>0</v>
      </c>
      <c r="H381" s="164">
        <f t="shared" si="169"/>
        <v>0</v>
      </c>
      <c r="I381" s="164">
        <f t="shared" si="170"/>
        <v>0</v>
      </c>
      <c r="J381" s="164">
        <f t="shared" si="171"/>
        <v>0</v>
      </c>
      <c r="K381" s="164">
        <f t="shared" si="172"/>
        <v>0</v>
      </c>
      <c r="L381" s="164">
        <f t="shared" si="173"/>
        <v>0</v>
      </c>
      <c r="M381" s="164">
        <f t="shared" si="174"/>
        <v>0</v>
      </c>
      <c r="N381" s="111" t="s">
        <v>16</v>
      </c>
      <c r="O381" s="48" t="str">
        <f t="shared" si="175"/>
        <v>50G  2 km all</v>
      </c>
      <c r="P381" s="19">
        <v>0</v>
      </c>
      <c r="Q381" s="19">
        <v>0</v>
      </c>
      <c r="R381" s="19"/>
      <c r="S381" s="19"/>
      <c r="T381" s="19"/>
      <c r="U381" s="19"/>
      <c r="V381" s="19"/>
      <c r="W381" s="19"/>
      <c r="X381" s="19"/>
      <c r="Y381" s="19"/>
      <c r="Z381" s="19"/>
    </row>
    <row r="382" spans="2:26" ht="13.8">
      <c r="B382" s="48" t="str">
        <f t="shared" si="163"/>
        <v>50G  10 km all</v>
      </c>
      <c r="C382" s="164">
        <f t="shared" si="164"/>
        <v>0</v>
      </c>
      <c r="D382" s="164">
        <f t="shared" si="165"/>
        <v>0</v>
      </c>
      <c r="E382" s="164">
        <f t="shared" si="166"/>
        <v>0</v>
      </c>
      <c r="F382" s="164">
        <f t="shared" si="167"/>
        <v>0</v>
      </c>
      <c r="G382" s="164">
        <f t="shared" si="168"/>
        <v>0</v>
      </c>
      <c r="H382" s="164">
        <f t="shared" si="169"/>
        <v>0</v>
      </c>
      <c r="I382" s="164">
        <f t="shared" si="170"/>
        <v>0</v>
      </c>
      <c r="J382" s="164">
        <f t="shared" si="171"/>
        <v>0</v>
      </c>
      <c r="K382" s="164">
        <f t="shared" si="172"/>
        <v>0</v>
      </c>
      <c r="L382" s="164">
        <f t="shared" si="173"/>
        <v>0</v>
      </c>
      <c r="M382" s="164">
        <f t="shared" si="174"/>
        <v>0</v>
      </c>
      <c r="N382" s="111" t="s">
        <v>16</v>
      </c>
      <c r="O382" s="48" t="str">
        <f t="shared" si="175"/>
        <v>50G  10 km all</v>
      </c>
      <c r="P382" s="19">
        <v>0</v>
      </c>
      <c r="Q382" s="19">
        <v>0</v>
      </c>
      <c r="R382" s="19"/>
      <c r="S382" s="19"/>
      <c r="T382" s="19"/>
      <c r="U382" s="19"/>
      <c r="V382" s="19"/>
      <c r="W382" s="19"/>
      <c r="X382" s="19"/>
      <c r="Y382" s="19"/>
      <c r="Z382" s="19"/>
    </row>
    <row r="383" spans="2:26" ht="13.8">
      <c r="B383" s="48" t="str">
        <f t="shared" si="163"/>
        <v>50G  40 km all</v>
      </c>
      <c r="C383" s="164">
        <f t="shared" si="164"/>
        <v>0</v>
      </c>
      <c r="D383" s="164">
        <f t="shared" si="165"/>
        <v>0</v>
      </c>
      <c r="E383" s="164">
        <f t="shared" si="166"/>
        <v>0</v>
      </c>
      <c r="F383" s="164">
        <f t="shared" si="167"/>
        <v>0</v>
      </c>
      <c r="G383" s="164">
        <f t="shared" si="168"/>
        <v>0</v>
      </c>
      <c r="H383" s="164">
        <f t="shared" si="169"/>
        <v>0</v>
      </c>
      <c r="I383" s="164">
        <f t="shared" si="170"/>
        <v>0</v>
      </c>
      <c r="J383" s="164">
        <f t="shared" si="171"/>
        <v>0</v>
      </c>
      <c r="K383" s="164">
        <f t="shared" si="172"/>
        <v>0</v>
      </c>
      <c r="L383" s="164">
        <f t="shared" si="173"/>
        <v>0</v>
      </c>
      <c r="M383" s="164">
        <f t="shared" si="174"/>
        <v>0</v>
      </c>
      <c r="N383" s="111" t="s">
        <v>16</v>
      </c>
      <c r="O383" s="154" t="str">
        <f t="shared" si="175"/>
        <v>50G  40 km all</v>
      </c>
      <c r="P383" s="152">
        <v>0</v>
      </c>
      <c r="Q383" s="152">
        <v>0</v>
      </c>
      <c r="R383" s="152"/>
      <c r="S383" s="152"/>
      <c r="T383" s="152"/>
      <c r="U383" s="152"/>
      <c r="V383" s="152"/>
      <c r="W383" s="152"/>
      <c r="X383" s="152"/>
      <c r="Y383" s="152"/>
      <c r="Z383" s="152"/>
    </row>
    <row r="384" spans="2:26" ht="13.8">
      <c r="B384" s="48" t="str">
        <f t="shared" si="163"/>
        <v>50G  80 km all</v>
      </c>
      <c r="C384" s="164">
        <f t="shared" si="164"/>
        <v>0</v>
      </c>
      <c r="D384" s="164">
        <f t="shared" si="165"/>
        <v>0</v>
      </c>
      <c r="E384" s="164">
        <f t="shared" si="166"/>
        <v>0</v>
      </c>
      <c r="F384" s="164">
        <f t="shared" si="167"/>
        <v>0</v>
      </c>
      <c r="G384" s="164">
        <f t="shared" si="168"/>
        <v>0</v>
      </c>
      <c r="H384" s="164">
        <f t="shared" si="169"/>
        <v>0</v>
      </c>
      <c r="I384" s="164">
        <f t="shared" si="170"/>
        <v>0</v>
      </c>
      <c r="J384" s="164">
        <f t="shared" si="171"/>
        <v>0</v>
      </c>
      <c r="K384" s="164">
        <f t="shared" si="172"/>
        <v>0</v>
      </c>
      <c r="L384" s="164">
        <f t="shared" si="173"/>
        <v>0</v>
      </c>
      <c r="M384" s="164">
        <f t="shared" si="174"/>
        <v>0</v>
      </c>
      <c r="N384" s="111" t="s">
        <v>16</v>
      </c>
      <c r="O384" s="154" t="str">
        <f t="shared" si="175"/>
        <v>50G  80 km all</v>
      </c>
      <c r="P384" s="152">
        <v>0</v>
      </c>
      <c r="Q384" s="152">
        <v>0</v>
      </c>
      <c r="R384" s="152"/>
      <c r="S384" s="152"/>
      <c r="T384" s="152"/>
      <c r="U384" s="152"/>
      <c r="V384" s="152"/>
      <c r="W384" s="152"/>
      <c r="X384" s="152"/>
      <c r="Y384" s="152"/>
      <c r="Z384" s="152"/>
    </row>
    <row r="385" spans="2:26" ht="13.8">
      <c r="B385" s="48" t="str">
        <f t="shared" ref="B385:B404" si="176">B127</f>
        <v>100G SR4 100 m CFP</v>
      </c>
      <c r="C385" s="164">
        <f t="shared" ref="C385:C416" si="177">IF(C39=0,0,C39*P385)</f>
        <v>0</v>
      </c>
      <c r="D385" s="164">
        <f t="shared" ref="D385:D416" si="178">IF(D39=0,0,D39*Q385)</f>
        <v>0</v>
      </c>
      <c r="E385" s="164">
        <f t="shared" ref="E385:E416" si="179">IF(E39=0,0,E39*R385)</f>
        <v>0</v>
      </c>
      <c r="F385" s="164">
        <f t="shared" ref="F385:F416" si="180">IF(F39=0,0,F39*S385)</f>
        <v>0</v>
      </c>
      <c r="G385" s="164">
        <f t="shared" ref="G385:G416" si="181">IF(G39=0,0,G39*T385)</f>
        <v>0</v>
      </c>
      <c r="H385" s="164">
        <f t="shared" ref="H385:H416" si="182">IF(H39=0,0,H39*U385)</f>
        <v>0</v>
      </c>
      <c r="I385" s="164">
        <f t="shared" ref="I385:I416" si="183">IF(I39=0,0,I39*V385)</f>
        <v>0</v>
      </c>
      <c r="J385" s="164">
        <f t="shared" ref="J385:J416" si="184">IF(J39=0,0,J39*W385)</f>
        <v>0</v>
      </c>
      <c r="K385" s="164">
        <f t="shared" ref="K385:K416" si="185">IF(K39=0,0,K39*X385)</f>
        <v>0</v>
      </c>
      <c r="L385" s="164">
        <f t="shared" ref="L385:L416" si="186">IF(L39=0,0,L39*Y385)</f>
        <v>0</v>
      </c>
      <c r="M385" s="164">
        <f t="shared" ref="M385:M416" si="187">IF(M39=0,0,M39*Z385)</f>
        <v>0</v>
      </c>
      <c r="N385" s="111" t="s">
        <v>16</v>
      </c>
      <c r="O385" s="48" t="str">
        <f t="shared" ref="O385:O416" si="188">B127</f>
        <v>100G SR4 100 m CFP</v>
      </c>
      <c r="P385" s="19">
        <v>0</v>
      </c>
      <c r="Q385" s="19">
        <v>0</v>
      </c>
      <c r="R385" s="19"/>
      <c r="S385" s="19"/>
      <c r="T385" s="19"/>
      <c r="U385" s="19"/>
      <c r="V385" s="19"/>
      <c r="W385" s="19"/>
      <c r="X385" s="19"/>
      <c r="Y385" s="19"/>
      <c r="Z385" s="19"/>
    </row>
    <row r="386" spans="2:26" ht="13.8">
      <c r="B386" s="48" t="str">
        <f t="shared" si="176"/>
        <v>100G SR4 100 m CFP2/4</v>
      </c>
      <c r="C386" s="164">
        <f t="shared" si="177"/>
        <v>0</v>
      </c>
      <c r="D386" s="164">
        <f t="shared" si="178"/>
        <v>0</v>
      </c>
      <c r="E386" s="164">
        <f t="shared" si="179"/>
        <v>0</v>
      </c>
      <c r="F386" s="164">
        <f t="shared" si="180"/>
        <v>0</v>
      </c>
      <c r="G386" s="164">
        <f t="shared" si="181"/>
        <v>0</v>
      </c>
      <c r="H386" s="164">
        <f t="shared" si="182"/>
        <v>0</v>
      </c>
      <c r="I386" s="164">
        <f t="shared" si="183"/>
        <v>0</v>
      </c>
      <c r="J386" s="164">
        <f t="shared" si="184"/>
        <v>0</v>
      </c>
      <c r="K386" s="164">
        <f t="shared" si="185"/>
        <v>0</v>
      </c>
      <c r="L386" s="164">
        <f t="shared" si="186"/>
        <v>0</v>
      </c>
      <c r="M386" s="164">
        <f t="shared" si="187"/>
        <v>0</v>
      </c>
      <c r="N386" s="111" t="s">
        <v>16</v>
      </c>
      <c r="O386" s="48" t="str">
        <f t="shared" si="188"/>
        <v>100G SR4 100 m CFP2/4</v>
      </c>
      <c r="P386" s="19">
        <v>0</v>
      </c>
      <c r="Q386" s="19">
        <v>0</v>
      </c>
      <c r="R386" s="19"/>
      <c r="S386" s="19"/>
      <c r="T386" s="19"/>
      <c r="U386" s="19"/>
      <c r="V386" s="19"/>
      <c r="W386" s="19"/>
      <c r="X386" s="19"/>
      <c r="Y386" s="19"/>
      <c r="Z386" s="19"/>
    </row>
    <row r="387" spans="2:26" ht="13.8">
      <c r="B387" s="48" t="str">
        <f t="shared" si="176"/>
        <v>100G SR4 100 m QSFP28</v>
      </c>
      <c r="C387" s="164">
        <f t="shared" si="177"/>
        <v>0</v>
      </c>
      <c r="D387" s="164">
        <f t="shared" si="178"/>
        <v>0</v>
      </c>
      <c r="E387" s="164">
        <f t="shared" si="179"/>
        <v>0</v>
      </c>
      <c r="F387" s="164">
        <f t="shared" si="180"/>
        <v>0</v>
      </c>
      <c r="G387" s="164">
        <f t="shared" si="181"/>
        <v>0</v>
      </c>
      <c r="H387" s="164">
        <f t="shared" si="182"/>
        <v>0</v>
      </c>
      <c r="I387" s="164">
        <f t="shared" si="183"/>
        <v>0</v>
      </c>
      <c r="J387" s="164">
        <f t="shared" si="184"/>
        <v>0</v>
      </c>
      <c r="K387" s="164">
        <f t="shared" si="185"/>
        <v>0</v>
      </c>
      <c r="L387" s="164">
        <f t="shared" si="186"/>
        <v>0</v>
      </c>
      <c r="M387" s="164">
        <f t="shared" si="187"/>
        <v>0</v>
      </c>
      <c r="N387" s="111" t="s">
        <v>16</v>
      </c>
      <c r="O387" s="48" t="str">
        <f t="shared" si="188"/>
        <v>100G SR4 100 m QSFP28</v>
      </c>
      <c r="P387" s="19">
        <v>0</v>
      </c>
      <c r="Q387" s="19">
        <v>0</v>
      </c>
      <c r="R387" s="19"/>
      <c r="S387" s="19"/>
      <c r="T387" s="19"/>
      <c r="U387" s="19"/>
      <c r="V387" s="19"/>
      <c r="W387" s="19"/>
      <c r="X387" s="19"/>
      <c r="Y387" s="19"/>
      <c r="Z387" s="19"/>
    </row>
    <row r="388" spans="2:26" ht="13.8">
      <c r="B388" s="48" t="str">
        <f t="shared" si="176"/>
        <v>100G SR2 100 m All</v>
      </c>
      <c r="C388" s="164">
        <f t="shared" si="177"/>
        <v>0</v>
      </c>
      <c r="D388" s="164">
        <f t="shared" si="178"/>
        <v>0</v>
      </c>
      <c r="E388" s="164">
        <f t="shared" si="179"/>
        <v>0</v>
      </c>
      <c r="F388" s="164">
        <f t="shared" si="180"/>
        <v>0</v>
      </c>
      <c r="G388" s="164">
        <f t="shared" si="181"/>
        <v>0</v>
      </c>
      <c r="H388" s="164">
        <f t="shared" si="182"/>
        <v>0</v>
      </c>
      <c r="I388" s="164">
        <f t="shared" si="183"/>
        <v>0</v>
      </c>
      <c r="J388" s="164">
        <f t="shared" si="184"/>
        <v>0</v>
      </c>
      <c r="K388" s="164">
        <f t="shared" si="185"/>
        <v>0</v>
      </c>
      <c r="L388" s="164">
        <f t="shared" si="186"/>
        <v>0</v>
      </c>
      <c r="M388" s="164">
        <f t="shared" si="187"/>
        <v>0</v>
      </c>
      <c r="N388" s="111" t="s">
        <v>16</v>
      </c>
      <c r="O388" s="48" t="str">
        <f t="shared" si="188"/>
        <v>100G SR2 100 m All</v>
      </c>
      <c r="P388" s="19">
        <v>0</v>
      </c>
      <c r="Q388" s="19">
        <v>0</v>
      </c>
      <c r="R388" s="19"/>
      <c r="S388" s="19"/>
      <c r="T388" s="19"/>
      <c r="U388" s="19"/>
      <c r="V388" s="19"/>
      <c r="W388" s="19"/>
      <c r="X388" s="19"/>
      <c r="Y388" s="19"/>
      <c r="Z388" s="19"/>
    </row>
    <row r="389" spans="2:26" ht="13.8">
      <c r="B389" s="48" t="str">
        <f t="shared" si="176"/>
        <v>100G MM Duplex 100 - 300 m QSFP28</v>
      </c>
      <c r="C389" s="164">
        <f t="shared" si="177"/>
        <v>0</v>
      </c>
      <c r="D389" s="164">
        <f t="shared" si="178"/>
        <v>0</v>
      </c>
      <c r="E389" s="164">
        <f t="shared" si="179"/>
        <v>0</v>
      </c>
      <c r="F389" s="164">
        <f t="shared" si="180"/>
        <v>0</v>
      </c>
      <c r="G389" s="164">
        <f t="shared" si="181"/>
        <v>0</v>
      </c>
      <c r="H389" s="164">
        <f t="shared" si="182"/>
        <v>0</v>
      </c>
      <c r="I389" s="164">
        <f t="shared" si="183"/>
        <v>0</v>
      </c>
      <c r="J389" s="164">
        <f t="shared" si="184"/>
        <v>0</v>
      </c>
      <c r="K389" s="164">
        <f t="shared" si="185"/>
        <v>0</v>
      </c>
      <c r="L389" s="164">
        <f t="shared" si="186"/>
        <v>0</v>
      </c>
      <c r="M389" s="164">
        <f t="shared" si="187"/>
        <v>0</v>
      </c>
      <c r="N389" s="111" t="s">
        <v>16</v>
      </c>
      <c r="O389" s="48" t="str">
        <f t="shared" si="188"/>
        <v>100G MM Duplex 100 - 300 m QSFP28</v>
      </c>
      <c r="P389" s="19">
        <v>0</v>
      </c>
      <c r="Q389" s="19">
        <v>0</v>
      </c>
      <c r="R389" s="19"/>
      <c r="S389" s="19"/>
      <c r="T389" s="19"/>
      <c r="U389" s="19"/>
      <c r="V389" s="19"/>
      <c r="W389" s="19"/>
      <c r="X389" s="19"/>
      <c r="Y389" s="19"/>
      <c r="Z389" s="19"/>
    </row>
    <row r="390" spans="2:26" ht="13.8">
      <c r="B390" s="48" t="str">
        <f t="shared" si="176"/>
        <v>100G eSR4 300 m QSFP28</v>
      </c>
      <c r="C390" s="164">
        <f t="shared" si="177"/>
        <v>0</v>
      </c>
      <c r="D390" s="164">
        <f t="shared" si="178"/>
        <v>0</v>
      </c>
      <c r="E390" s="164">
        <f t="shared" si="179"/>
        <v>0</v>
      </c>
      <c r="F390" s="164">
        <f t="shared" si="180"/>
        <v>0</v>
      </c>
      <c r="G390" s="164">
        <f t="shared" si="181"/>
        <v>0</v>
      </c>
      <c r="H390" s="164">
        <f t="shared" si="182"/>
        <v>0</v>
      </c>
      <c r="I390" s="164">
        <f t="shared" si="183"/>
        <v>0</v>
      </c>
      <c r="J390" s="164">
        <f t="shared" si="184"/>
        <v>0</v>
      </c>
      <c r="K390" s="164">
        <f t="shared" si="185"/>
        <v>0</v>
      </c>
      <c r="L390" s="164">
        <f t="shared" si="186"/>
        <v>0</v>
      </c>
      <c r="M390" s="164">
        <f t="shared" si="187"/>
        <v>0</v>
      </c>
      <c r="N390" s="111" t="s">
        <v>16</v>
      </c>
      <c r="O390" s="48" t="str">
        <f t="shared" si="188"/>
        <v>100G eSR4 300 m QSFP28</v>
      </c>
      <c r="P390" s="19">
        <v>0</v>
      </c>
      <c r="Q390" s="19">
        <v>0</v>
      </c>
      <c r="R390" s="19"/>
      <c r="S390" s="19"/>
      <c r="T390" s="19"/>
      <c r="U390" s="19"/>
      <c r="V390" s="19"/>
      <c r="W390" s="19"/>
      <c r="X390" s="19"/>
      <c r="Y390" s="19"/>
      <c r="Z390" s="19"/>
    </row>
    <row r="391" spans="2:26" ht="13.8">
      <c r="B391" s="48" t="str">
        <f t="shared" si="176"/>
        <v>100G PSM4 500 m QSFP28</v>
      </c>
      <c r="C391" s="164">
        <f t="shared" si="177"/>
        <v>0</v>
      </c>
      <c r="D391" s="164">
        <f t="shared" si="178"/>
        <v>0</v>
      </c>
      <c r="E391" s="164">
        <f t="shared" si="179"/>
        <v>0</v>
      </c>
      <c r="F391" s="164">
        <f t="shared" si="180"/>
        <v>0</v>
      </c>
      <c r="G391" s="164">
        <f t="shared" si="181"/>
        <v>0</v>
      </c>
      <c r="H391" s="164">
        <f t="shared" si="182"/>
        <v>0</v>
      </c>
      <c r="I391" s="164">
        <f t="shared" si="183"/>
        <v>0</v>
      </c>
      <c r="J391" s="164">
        <f t="shared" si="184"/>
        <v>0</v>
      </c>
      <c r="K391" s="164">
        <f t="shared" si="185"/>
        <v>0</v>
      </c>
      <c r="L391" s="164">
        <f t="shared" si="186"/>
        <v>0</v>
      </c>
      <c r="M391" s="164">
        <f t="shared" si="187"/>
        <v>0</v>
      </c>
      <c r="N391" s="111" t="s">
        <v>16</v>
      </c>
      <c r="O391" s="48" t="str">
        <f t="shared" si="188"/>
        <v>100G PSM4 500 m QSFP28</v>
      </c>
      <c r="P391" s="19">
        <v>0</v>
      </c>
      <c r="Q391" s="19">
        <v>0</v>
      </c>
      <c r="R391" s="19"/>
      <c r="S391" s="19"/>
      <c r="T391" s="19"/>
      <c r="U391" s="19"/>
      <c r="V391" s="19"/>
      <c r="W391" s="19"/>
      <c r="X391" s="19"/>
      <c r="Y391" s="19"/>
      <c r="Z391" s="19"/>
    </row>
    <row r="392" spans="2:26" ht="13.8">
      <c r="B392" s="48" t="str">
        <f t="shared" si="176"/>
        <v>100G DR 500m QSFP28</v>
      </c>
      <c r="C392" s="164">
        <f t="shared" si="177"/>
        <v>0</v>
      </c>
      <c r="D392" s="164">
        <f t="shared" si="178"/>
        <v>0</v>
      </c>
      <c r="E392" s="164">
        <f t="shared" si="179"/>
        <v>0</v>
      </c>
      <c r="F392" s="164">
        <f t="shared" si="180"/>
        <v>0</v>
      </c>
      <c r="G392" s="164">
        <f t="shared" si="181"/>
        <v>0</v>
      </c>
      <c r="H392" s="164">
        <f t="shared" si="182"/>
        <v>0</v>
      </c>
      <c r="I392" s="164">
        <f t="shared" si="183"/>
        <v>0</v>
      </c>
      <c r="J392" s="164">
        <f t="shared" si="184"/>
        <v>0</v>
      </c>
      <c r="K392" s="164">
        <f t="shared" si="185"/>
        <v>0</v>
      </c>
      <c r="L392" s="164">
        <f t="shared" si="186"/>
        <v>0</v>
      </c>
      <c r="M392" s="164">
        <f t="shared" si="187"/>
        <v>0</v>
      </c>
      <c r="N392" s="111" t="s">
        <v>16</v>
      </c>
      <c r="O392" s="48" t="str">
        <f t="shared" si="188"/>
        <v>100G DR 500m QSFP28</v>
      </c>
      <c r="P392" s="19">
        <v>0</v>
      </c>
      <c r="Q392" s="19">
        <v>0</v>
      </c>
      <c r="R392" s="19"/>
      <c r="S392" s="121"/>
      <c r="T392" s="121"/>
      <c r="U392" s="121"/>
      <c r="V392" s="121"/>
      <c r="W392" s="121"/>
      <c r="X392" s="121"/>
      <c r="Y392" s="121"/>
      <c r="Z392" s="121"/>
    </row>
    <row r="393" spans="2:26" ht="13.8">
      <c r="B393" s="48" t="str">
        <f t="shared" si="176"/>
        <v>100G CWDM4-subspec 500 m QSFP28</v>
      </c>
      <c r="C393" s="164">
        <f t="shared" si="177"/>
        <v>0</v>
      </c>
      <c r="D393" s="164">
        <f t="shared" si="178"/>
        <v>0</v>
      </c>
      <c r="E393" s="164">
        <f t="shared" si="179"/>
        <v>0</v>
      </c>
      <c r="F393" s="164">
        <f t="shared" si="180"/>
        <v>0</v>
      </c>
      <c r="G393" s="164">
        <f t="shared" si="181"/>
        <v>0</v>
      </c>
      <c r="H393" s="164">
        <f t="shared" si="182"/>
        <v>0</v>
      </c>
      <c r="I393" s="164">
        <f t="shared" si="183"/>
        <v>0</v>
      </c>
      <c r="J393" s="164">
        <f t="shared" si="184"/>
        <v>0</v>
      </c>
      <c r="K393" s="164">
        <f t="shared" si="185"/>
        <v>0</v>
      </c>
      <c r="L393" s="164">
        <f t="shared" si="186"/>
        <v>0</v>
      </c>
      <c r="M393" s="164">
        <f t="shared" si="187"/>
        <v>0</v>
      </c>
      <c r="N393" s="111" t="s">
        <v>16</v>
      </c>
      <c r="O393" s="48" t="str">
        <f t="shared" si="188"/>
        <v>100G CWDM4-subspec 500 m QSFP28</v>
      </c>
      <c r="P393" s="19">
        <v>0</v>
      </c>
      <c r="Q393" s="19">
        <v>0</v>
      </c>
      <c r="R393" s="19"/>
      <c r="S393" s="19"/>
      <c r="T393" s="19"/>
      <c r="U393" s="19"/>
      <c r="V393" s="19"/>
      <c r="W393" s="19"/>
      <c r="X393" s="19"/>
      <c r="Y393" s="19"/>
      <c r="Z393" s="19"/>
    </row>
    <row r="394" spans="2:26" ht="13.8">
      <c r="B394" s="48" t="str">
        <f t="shared" si="176"/>
        <v>100G CWDM4 2 km QSFP28</v>
      </c>
      <c r="C394" s="164">
        <f t="shared" si="177"/>
        <v>0</v>
      </c>
      <c r="D394" s="164">
        <f t="shared" si="178"/>
        <v>0</v>
      </c>
      <c r="E394" s="164">
        <f t="shared" si="179"/>
        <v>0</v>
      </c>
      <c r="F394" s="164">
        <f t="shared" si="180"/>
        <v>0</v>
      </c>
      <c r="G394" s="164">
        <f t="shared" si="181"/>
        <v>0</v>
      </c>
      <c r="H394" s="164">
        <f t="shared" si="182"/>
        <v>0</v>
      </c>
      <c r="I394" s="164">
        <f t="shared" si="183"/>
        <v>0</v>
      </c>
      <c r="J394" s="164">
        <f t="shared" si="184"/>
        <v>0</v>
      </c>
      <c r="K394" s="164">
        <f t="shared" si="185"/>
        <v>0</v>
      </c>
      <c r="L394" s="164">
        <f t="shared" si="186"/>
        <v>0</v>
      </c>
      <c r="M394" s="164">
        <f t="shared" si="187"/>
        <v>0</v>
      </c>
      <c r="N394" s="111" t="s">
        <v>16</v>
      </c>
      <c r="O394" s="48" t="str">
        <f t="shared" si="188"/>
        <v>100G CWDM4 2 km QSFP28</v>
      </c>
      <c r="P394" s="19">
        <v>0</v>
      </c>
      <c r="Q394" s="19">
        <v>0</v>
      </c>
      <c r="R394" s="19"/>
      <c r="S394" s="19"/>
      <c r="T394" s="19"/>
      <c r="U394" s="19"/>
      <c r="V394" s="19"/>
      <c r="W394" s="19"/>
      <c r="X394" s="19"/>
      <c r="Y394" s="19"/>
      <c r="Z394" s="19"/>
    </row>
    <row r="395" spans="2:26" ht="13.8">
      <c r="B395" s="48" t="str">
        <f t="shared" si="176"/>
        <v>100G FR, DR+ 2 km QSFP28</v>
      </c>
      <c r="C395" s="164">
        <f t="shared" si="177"/>
        <v>0</v>
      </c>
      <c r="D395" s="164">
        <f t="shared" si="178"/>
        <v>0</v>
      </c>
      <c r="E395" s="164">
        <f t="shared" si="179"/>
        <v>0</v>
      </c>
      <c r="F395" s="164">
        <f t="shared" si="180"/>
        <v>0</v>
      </c>
      <c r="G395" s="164">
        <f t="shared" si="181"/>
        <v>0</v>
      </c>
      <c r="H395" s="164">
        <f t="shared" si="182"/>
        <v>0</v>
      </c>
      <c r="I395" s="164">
        <f t="shared" si="183"/>
        <v>0</v>
      </c>
      <c r="J395" s="164">
        <f t="shared" si="184"/>
        <v>0</v>
      </c>
      <c r="K395" s="164">
        <f t="shared" si="185"/>
        <v>0</v>
      </c>
      <c r="L395" s="164">
        <f t="shared" si="186"/>
        <v>0</v>
      </c>
      <c r="M395" s="164">
        <f t="shared" si="187"/>
        <v>0</v>
      </c>
      <c r="N395" s="111" t="s">
        <v>16</v>
      </c>
      <c r="O395" s="48" t="str">
        <f t="shared" si="188"/>
        <v>100G FR, DR+ 2 km QSFP28</v>
      </c>
      <c r="P395" s="19">
        <v>0</v>
      </c>
      <c r="Q395" s="19">
        <v>0</v>
      </c>
      <c r="R395" s="19"/>
      <c r="S395" s="121"/>
      <c r="T395" s="121"/>
      <c r="U395" s="121"/>
      <c r="V395" s="121"/>
      <c r="W395" s="121"/>
      <c r="X395" s="121"/>
      <c r="Y395" s="121"/>
      <c r="Z395" s="121"/>
    </row>
    <row r="396" spans="2:26" ht="13.8">
      <c r="B396" s="48" t="str">
        <f t="shared" si="176"/>
        <v>100G LR4 10 km CFP</v>
      </c>
      <c r="C396" s="164">
        <f t="shared" si="177"/>
        <v>0</v>
      </c>
      <c r="D396" s="164">
        <f t="shared" si="178"/>
        <v>0</v>
      </c>
      <c r="E396" s="164">
        <f t="shared" si="179"/>
        <v>0</v>
      </c>
      <c r="F396" s="164">
        <f t="shared" si="180"/>
        <v>0</v>
      </c>
      <c r="G396" s="164">
        <f t="shared" si="181"/>
        <v>0</v>
      </c>
      <c r="H396" s="164">
        <f t="shared" si="182"/>
        <v>0</v>
      </c>
      <c r="I396" s="164">
        <f t="shared" si="183"/>
        <v>0</v>
      </c>
      <c r="J396" s="164">
        <f t="shared" si="184"/>
        <v>0</v>
      </c>
      <c r="K396" s="164">
        <f t="shared" si="185"/>
        <v>0</v>
      </c>
      <c r="L396" s="164">
        <f t="shared" si="186"/>
        <v>0</v>
      </c>
      <c r="M396" s="164">
        <f t="shared" si="187"/>
        <v>0</v>
      </c>
      <c r="N396" s="111" t="s">
        <v>16</v>
      </c>
      <c r="O396" s="48" t="str">
        <f t="shared" si="188"/>
        <v>100G LR4 10 km CFP</v>
      </c>
      <c r="P396" s="19">
        <v>0</v>
      </c>
      <c r="Q396" s="19">
        <v>0</v>
      </c>
      <c r="R396" s="19"/>
      <c r="S396" s="19"/>
      <c r="T396" s="19"/>
      <c r="U396" s="19"/>
      <c r="V396" s="19"/>
      <c r="W396" s="19"/>
      <c r="X396" s="19"/>
      <c r="Y396" s="19"/>
      <c r="Z396" s="19"/>
    </row>
    <row r="397" spans="2:26" ht="13.8">
      <c r="B397" s="48" t="str">
        <f t="shared" si="176"/>
        <v>100G LR4 10 km CFP2/4</v>
      </c>
      <c r="C397" s="164">
        <f t="shared" si="177"/>
        <v>0</v>
      </c>
      <c r="D397" s="164">
        <f t="shared" si="178"/>
        <v>0</v>
      </c>
      <c r="E397" s="164">
        <f t="shared" si="179"/>
        <v>0</v>
      </c>
      <c r="F397" s="164">
        <f t="shared" si="180"/>
        <v>0</v>
      </c>
      <c r="G397" s="164">
        <f t="shared" si="181"/>
        <v>0</v>
      </c>
      <c r="H397" s="164">
        <f t="shared" si="182"/>
        <v>0</v>
      </c>
      <c r="I397" s="164">
        <f t="shared" si="183"/>
        <v>0</v>
      </c>
      <c r="J397" s="164">
        <f t="shared" si="184"/>
        <v>0</v>
      </c>
      <c r="K397" s="164">
        <f t="shared" si="185"/>
        <v>0</v>
      </c>
      <c r="L397" s="164">
        <f t="shared" si="186"/>
        <v>0</v>
      </c>
      <c r="M397" s="164">
        <f t="shared" si="187"/>
        <v>0</v>
      </c>
      <c r="N397" s="111" t="s">
        <v>16</v>
      </c>
      <c r="O397" s="48" t="str">
        <f t="shared" si="188"/>
        <v>100G LR4 10 km CFP2/4</v>
      </c>
      <c r="P397" s="19">
        <v>0</v>
      </c>
      <c r="Q397" s="19">
        <v>0</v>
      </c>
      <c r="R397" s="19"/>
      <c r="S397" s="19"/>
      <c r="T397" s="19"/>
      <c r="U397" s="19"/>
      <c r="V397" s="19"/>
      <c r="W397" s="19"/>
      <c r="X397" s="19"/>
      <c r="Y397" s="19"/>
      <c r="Z397" s="19"/>
    </row>
    <row r="398" spans="2:26" ht="13.8">
      <c r="B398" s="48" t="str">
        <f t="shared" si="176"/>
        <v>100G LR4 and LR1 10 km QSFP28</v>
      </c>
      <c r="C398" s="164">
        <f t="shared" si="177"/>
        <v>0</v>
      </c>
      <c r="D398" s="164">
        <f t="shared" si="178"/>
        <v>0</v>
      </c>
      <c r="E398" s="164">
        <f t="shared" si="179"/>
        <v>0</v>
      </c>
      <c r="F398" s="164">
        <f t="shared" si="180"/>
        <v>0</v>
      </c>
      <c r="G398" s="164">
        <f t="shared" si="181"/>
        <v>0</v>
      </c>
      <c r="H398" s="164">
        <f t="shared" si="182"/>
        <v>0</v>
      </c>
      <c r="I398" s="164">
        <f t="shared" si="183"/>
        <v>0</v>
      </c>
      <c r="J398" s="164">
        <f t="shared" si="184"/>
        <v>0</v>
      </c>
      <c r="K398" s="164">
        <f t="shared" si="185"/>
        <v>0</v>
      </c>
      <c r="L398" s="164">
        <f t="shared" si="186"/>
        <v>0</v>
      </c>
      <c r="M398" s="164">
        <f t="shared" si="187"/>
        <v>0</v>
      </c>
      <c r="N398" s="111" t="s">
        <v>16</v>
      </c>
      <c r="O398" s="48" t="str">
        <f t="shared" si="188"/>
        <v>100G LR4 and LR1 10 km QSFP28</v>
      </c>
      <c r="P398" s="19">
        <v>0</v>
      </c>
      <c r="Q398" s="19">
        <v>0</v>
      </c>
      <c r="R398" s="19"/>
      <c r="S398" s="121"/>
      <c r="T398" s="121"/>
      <c r="U398" s="121"/>
      <c r="V398" s="121"/>
      <c r="W398" s="121"/>
      <c r="X398" s="121"/>
      <c r="Y398" s="121"/>
      <c r="Z398" s="121"/>
    </row>
    <row r="399" spans="2:26" ht="13.8">
      <c r="B399" s="48" t="str">
        <f t="shared" si="176"/>
        <v>100G 4WDM10 10 km QSFP28</v>
      </c>
      <c r="C399" s="164">
        <f t="shared" si="177"/>
        <v>0</v>
      </c>
      <c r="D399" s="164">
        <f t="shared" si="178"/>
        <v>0</v>
      </c>
      <c r="E399" s="164">
        <f t="shared" si="179"/>
        <v>0</v>
      </c>
      <c r="F399" s="164">
        <f t="shared" si="180"/>
        <v>0</v>
      </c>
      <c r="G399" s="164">
        <f t="shared" si="181"/>
        <v>0</v>
      </c>
      <c r="H399" s="164">
        <f t="shared" si="182"/>
        <v>0</v>
      </c>
      <c r="I399" s="164">
        <f t="shared" si="183"/>
        <v>0</v>
      </c>
      <c r="J399" s="164">
        <f t="shared" si="184"/>
        <v>0</v>
      </c>
      <c r="K399" s="164">
        <f t="shared" si="185"/>
        <v>0</v>
      </c>
      <c r="L399" s="164">
        <f t="shared" si="186"/>
        <v>0</v>
      </c>
      <c r="M399" s="164">
        <f t="shared" si="187"/>
        <v>0</v>
      </c>
      <c r="N399" s="111" t="s">
        <v>16</v>
      </c>
      <c r="O399" s="48" t="str">
        <f t="shared" si="188"/>
        <v>100G 4WDM10 10 km QSFP28</v>
      </c>
      <c r="P399" s="19">
        <v>0</v>
      </c>
      <c r="Q399" s="19">
        <v>0</v>
      </c>
      <c r="R399" s="19"/>
      <c r="S399" s="121"/>
      <c r="T399" s="121"/>
      <c r="U399" s="121"/>
      <c r="V399" s="121"/>
      <c r="W399" s="121"/>
      <c r="X399" s="121"/>
      <c r="Y399" s="121"/>
      <c r="Z399" s="121"/>
    </row>
    <row r="400" spans="2:26" ht="13.8">
      <c r="B400" s="48" t="str">
        <f t="shared" si="176"/>
        <v>100G 4WDM20 20 km QSFP28</v>
      </c>
      <c r="C400" s="164">
        <f t="shared" si="177"/>
        <v>0</v>
      </c>
      <c r="D400" s="164">
        <f t="shared" si="178"/>
        <v>0</v>
      </c>
      <c r="E400" s="164">
        <f t="shared" si="179"/>
        <v>0</v>
      </c>
      <c r="F400" s="164">
        <f t="shared" si="180"/>
        <v>0</v>
      </c>
      <c r="G400" s="164">
        <f t="shared" si="181"/>
        <v>0</v>
      </c>
      <c r="H400" s="164">
        <f t="shared" si="182"/>
        <v>0</v>
      </c>
      <c r="I400" s="164">
        <f t="shared" si="183"/>
        <v>0</v>
      </c>
      <c r="J400" s="164">
        <f t="shared" si="184"/>
        <v>0</v>
      </c>
      <c r="K400" s="164">
        <f t="shared" si="185"/>
        <v>0</v>
      </c>
      <c r="L400" s="164">
        <f t="shared" si="186"/>
        <v>0</v>
      </c>
      <c r="M400" s="164">
        <f t="shared" si="187"/>
        <v>0</v>
      </c>
      <c r="N400" s="111" t="s">
        <v>16</v>
      </c>
      <c r="O400" s="48" t="str">
        <f t="shared" si="188"/>
        <v>100G 4WDM20 20 km QSFP28</v>
      </c>
      <c r="P400" s="19">
        <v>0</v>
      </c>
      <c r="Q400" s="19">
        <v>0</v>
      </c>
      <c r="R400" s="19"/>
      <c r="S400" s="121"/>
      <c r="T400" s="121"/>
      <c r="U400" s="121"/>
      <c r="V400" s="121"/>
      <c r="W400" s="121"/>
      <c r="X400" s="121"/>
      <c r="Y400" s="121"/>
      <c r="Z400" s="121"/>
    </row>
    <row r="401" spans="1:37" ht="13.8">
      <c r="B401" s="48" t="str">
        <f t="shared" si="176"/>
        <v>100G ER4-Lite 30 km QSFP28</v>
      </c>
      <c r="C401" s="164">
        <f t="shared" si="177"/>
        <v>0</v>
      </c>
      <c r="D401" s="164">
        <f t="shared" si="178"/>
        <v>0</v>
      </c>
      <c r="E401" s="164">
        <f t="shared" si="179"/>
        <v>0</v>
      </c>
      <c r="F401" s="164">
        <f t="shared" si="180"/>
        <v>0</v>
      </c>
      <c r="G401" s="164">
        <f t="shared" si="181"/>
        <v>0</v>
      </c>
      <c r="H401" s="164">
        <f t="shared" si="182"/>
        <v>0</v>
      </c>
      <c r="I401" s="164">
        <f t="shared" si="183"/>
        <v>0</v>
      </c>
      <c r="J401" s="164">
        <f t="shared" si="184"/>
        <v>0</v>
      </c>
      <c r="K401" s="164">
        <f t="shared" si="185"/>
        <v>0</v>
      </c>
      <c r="L401" s="164">
        <f t="shared" si="186"/>
        <v>0</v>
      </c>
      <c r="M401" s="164">
        <f t="shared" si="187"/>
        <v>0</v>
      </c>
      <c r="N401" s="111" t="s">
        <v>16</v>
      </c>
      <c r="O401" s="48" t="str">
        <f t="shared" si="188"/>
        <v>100G ER4-Lite 30 km QSFP28</v>
      </c>
      <c r="P401" s="19">
        <v>0</v>
      </c>
      <c r="Q401" s="19">
        <v>0</v>
      </c>
      <c r="R401" s="19"/>
      <c r="S401" s="121"/>
      <c r="T401" s="121"/>
      <c r="U401" s="121"/>
      <c r="V401" s="121"/>
      <c r="W401" s="121"/>
      <c r="X401" s="121"/>
      <c r="Y401" s="121"/>
      <c r="Z401" s="121"/>
    </row>
    <row r="402" spans="1:37" ht="13.8">
      <c r="B402" s="48" t="str">
        <f t="shared" si="176"/>
        <v>100G ER4 40 km QSFP28</v>
      </c>
      <c r="C402" s="164">
        <f t="shared" si="177"/>
        <v>0</v>
      </c>
      <c r="D402" s="164">
        <f t="shared" si="178"/>
        <v>0</v>
      </c>
      <c r="E402" s="164">
        <f t="shared" si="179"/>
        <v>0</v>
      </c>
      <c r="F402" s="164">
        <f t="shared" si="180"/>
        <v>0</v>
      </c>
      <c r="G402" s="164">
        <f t="shared" si="181"/>
        <v>0</v>
      </c>
      <c r="H402" s="164">
        <f t="shared" si="182"/>
        <v>0</v>
      </c>
      <c r="I402" s="164">
        <f t="shared" si="183"/>
        <v>0</v>
      </c>
      <c r="J402" s="164">
        <f t="shared" si="184"/>
        <v>0</v>
      </c>
      <c r="K402" s="164">
        <f t="shared" si="185"/>
        <v>0</v>
      </c>
      <c r="L402" s="164">
        <f t="shared" si="186"/>
        <v>0</v>
      </c>
      <c r="M402" s="164">
        <f t="shared" si="187"/>
        <v>0</v>
      </c>
      <c r="N402" s="111" t="s">
        <v>16</v>
      </c>
      <c r="O402" s="48" t="str">
        <f t="shared" si="188"/>
        <v>100G ER4 40 km QSFP28</v>
      </c>
      <c r="P402" s="19">
        <v>0</v>
      </c>
      <c r="Q402" s="19">
        <v>0</v>
      </c>
      <c r="R402" s="19"/>
      <c r="S402" s="19"/>
      <c r="T402" s="19"/>
      <c r="U402" s="19"/>
      <c r="V402" s="19"/>
      <c r="W402" s="19"/>
      <c r="X402" s="19"/>
      <c r="Y402" s="19"/>
      <c r="Z402" s="19"/>
    </row>
    <row r="403" spans="1:37" ht="13.8">
      <c r="B403" s="48" t="str">
        <f t="shared" si="176"/>
        <v>100G ZR4 80 km QSFP28</v>
      </c>
      <c r="C403" s="164">
        <f t="shared" si="177"/>
        <v>0</v>
      </c>
      <c r="D403" s="164">
        <f t="shared" si="178"/>
        <v>0</v>
      </c>
      <c r="E403" s="164">
        <f t="shared" si="179"/>
        <v>0</v>
      </c>
      <c r="F403" s="164">
        <f t="shared" si="180"/>
        <v>0</v>
      </c>
      <c r="G403" s="164">
        <f t="shared" si="181"/>
        <v>0</v>
      </c>
      <c r="H403" s="164">
        <f t="shared" si="182"/>
        <v>0</v>
      </c>
      <c r="I403" s="164">
        <f t="shared" si="183"/>
        <v>0</v>
      </c>
      <c r="J403" s="164">
        <f t="shared" si="184"/>
        <v>0</v>
      </c>
      <c r="K403" s="164">
        <f t="shared" si="185"/>
        <v>0</v>
      </c>
      <c r="L403" s="164">
        <f t="shared" si="186"/>
        <v>0</v>
      </c>
      <c r="M403" s="164">
        <f t="shared" si="187"/>
        <v>0</v>
      </c>
      <c r="N403" s="111" t="s">
        <v>16</v>
      </c>
      <c r="O403" s="48" t="str">
        <f t="shared" si="188"/>
        <v>100G ZR4 80 km QSFP28</v>
      </c>
      <c r="P403" s="19">
        <v>0</v>
      </c>
      <c r="Q403" s="19">
        <v>0</v>
      </c>
      <c r="R403" s="19"/>
      <c r="S403" s="19"/>
      <c r="T403" s="19"/>
      <c r="U403" s="19"/>
      <c r="V403" s="19"/>
      <c r="W403" s="19"/>
      <c r="X403" s="19"/>
      <c r="Y403" s="19"/>
      <c r="Z403" s="19"/>
    </row>
    <row r="404" spans="1:37" s="16" customFormat="1" ht="13.8">
      <c r="A404"/>
      <c r="B404" s="48" t="str">
        <f t="shared" si="176"/>
        <v>200G SR4 100 m QSFP56</v>
      </c>
      <c r="C404" s="164">
        <f t="shared" si="177"/>
        <v>0</v>
      </c>
      <c r="D404" s="164">
        <f t="shared" si="178"/>
        <v>0</v>
      </c>
      <c r="E404" s="164">
        <f t="shared" si="179"/>
        <v>0</v>
      </c>
      <c r="F404" s="164">
        <f t="shared" si="180"/>
        <v>0</v>
      </c>
      <c r="G404" s="164">
        <f t="shared" si="181"/>
        <v>0</v>
      </c>
      <c r="H404" s="164">
        <f t="shared" si="182"/>
        <v>0</v>
      </c>
      <c r="I404" s="164">
        <f t="shared" si="183"/>
        <v>0</v>
      </c>
      <c r="J404" s="164">
        <f t="shared" si="184"/>
        <v>0</v>
      </c>
      <c r="K404" s="164">
        <f t="shared" si="185"/>
        <v>0</v>
      </c>
      <c r="L404" s="164">
        <f t="shared" si="186"/>
        <v>0</v>
      </c>
      <c r="M404" s="164">
        <f t="shared" si="187"/>
        <v>0</v>
      </c>
      <c r="N404" s="111" t="s">
        <v>16</v>
      </c>
      <c r="O404" s="48" t="str">
        <f t="shared" si="188"/>
        <v>200G SR4 100 m QSFP56</v>
      </c>
      <c r="P404" s="19">
        <v>0</v>
      </c>
      <c r="Q404" s="19">
        <v>0</v>
      </c>
      <c r="R404" s="19"/>
      <c r="S404" s="19"/>
      <c r="T404" s="19"/>
      <c r="U404" s="19"/>
      <c r="V404" s="19"/>
      <c r="W404" s="19"/>
      <c r="X404" s="19"/>
      <c r="Y404" s="19"/>
      <c r="Z404" s="19"/>
      <c r="AA404"/>
      <c r="AB404"/>
      <c r="AC404"/>
      <c r="AD404"/>
      <c r="AE404"/>
      <c r="AF404"/>
      <c r="AG404"/>
      <c r="AH404"/>
      <c r="AI404"/>
      <c r="AJ404"/>
      <c r="AK404"/>
    </row>
    <row r="405" spans="1:37" s="16" customFormat="1" ht="13.8">
      <c r="A405"/>
      <c r="B405" s="48" t="str">
        <f t="shared" ref="B405:B431" si="189">B147</f>
        <v>200G DR 500 m TBD</v>
      </c>
      <c r="C405" s="164">
        <f t="shared" si="177"/>
        <v>0</v>
      </c>
      <c r="D405" s="164">
        <f t="shared" si="178"/>
        <v>0</v>
      </c>
      <c r="E405" s="164">
        <f t="shared" si="179"/>
        <v>0</v>
      </c>
      <c r="F405" s="164">
        <f t="shared" si="180"/>
        <v>0</v>
      </c>
      <c r="G405" s="164">
        <f t="shared" si="181"/>
        <v>0</v>
      </c>
      <c r="H405" s="164">
        <f t="shared" si="182"/>
        <v>0</v>
      </c>
      <c r="I405" s="164">
        <f t="shared" si="183"/>
        <v>0</v>
      </c>
      <c r="J405" s="164">
        <f t="shared" si="184"/>
        <v>0</v>
      </c>
      <c r="K405" s="164">
        <f t="shared" si="185"/>
        <v>0</v>
      </c>
      <c r="L405" s="164">
        <f t="shared" si="186"/>
        <v>0</v>
      </c>
      <c r="M405" s="164">
        <f t="shared" si="187"/>
        <v>0</v>
      </c>
      <c r="N405" s="111" t="s">
        <v>16</v>
      </c>
      <c r="O405" s="48" t="str">
        <f t="shared" si="188"/>
        <v>200G DR 500 m TBD</v>
      </c>
      <c r="P405" s="19">
        <v>0</v>
      </c>
      <c r="Q405" s="19">
        <v>0</v>
      </c>
      <c r="R405" s="19"/>
      <c r="S405" s="19"/>
      <c r="T405" s="19"/>
      <c r="U405" s="19"/>
      <c r="V405" s="19"/>
      <c r="W405" s="19"/>
      <c r="X405" s="19"/>
      <c r="Y405" s="19"/>
      <c r="Z405" s="19"/>
      <c r="AA405"/>
      <c r="AB405"/>
      <c r="AC405"/>
      <c r="AD405"/>
      <c r="AE405"/>
      <c r="AF405"/>
      <c r="AG405"/>
      <c r="AH405"/>
      <c r="AI405"/>
      <c r="AJ405"/>
      <c r="AK405"/>
    </row>
    <row r="406" spans="1:37" s="16" customFormat="1" ht="13.8">
      <c r="A406"/>
      <c r="B406" s="48" t="str">
        <f t="shared" si="189"/>
        <v>200G FR4 3 km QSFP56</v>
      </c>
      <c r="C406" s="164">
        <f t="shared" si="177"/>
        <v>0</v>
      </c>
      <c r="D406" s="164">
        <f t="shared" si="178"/>
        <v>0</v>
      </c>
      <c r="E406" s="164">
        <f t="shared" si="179"/>
        <v>0</v>
      </c>
      <c r="F406" s="164">
        <f t="shared" si="180"/>
        <v>0</v>
      </c>
      <c r="G406" s="164">
        <f t="shared" si="181"/>
        <v>0</v>
      </c>
      <c r="H406" s="164">
        <f t="shared" si="182"/>
        <v>0</v>
      </c>
      <c r="I406" s="164">
        <f t="shared" si="183"/>
        <v>0</v>
      </c>
      <c r="J406" s="164">
        <f t="shared" si="184"/>
        <v>0</v>
      </c>
      <c r="K406" s="164">
        <f t="shared" si="185"/>
        <v>0</v>
      </c>
      <c r="L406" s="164">
        <f t="shared" si="186"/>
        <v>0</v>
      </c>
      <c r="M406" s="164">
        <f t="shared" si="187"/>
        <v>0</v>
      </c>
      <c r="N406" s="111" t="s">
        <v>16</v>
      </c>
      <c r="O406" s="48" t="str">
        <f t="shared" si="188"/>
        <v>200G FR4 3 km QSFP56</v>
      </c>
      <c r="P406" s="19">
        <v>0</v>
      </c>
      <c r="Q406" s="19">
        <v>0</v>
      </c>
      <c r="R406" s="152"/>
      <c r="S406" s="152"/>
      <c r="T406" s="152"/>
      <c r="U406" s="152"/>
      <c r="V406" s="152"/>
      <c r="W406" s="152"/>
      <c r="X406" s="152"/>
      <c r="Y406" s="152"/>
      <c r="Z406" s="152"/>
      <c r="AA406"/>
      <c r="AB406"/>
      <c r="AC406"/>
      <c r="AD406"/>
      <c r="AE406"/>
      <c r="AF406"/>
      <c r="AG406"/>
      <c r="AH406"/>
      <c r="AI406"/>
      <c r="AJ406"/>
      <c r="AK406"/>
    </row>
    <row r="407" spans="1:37" s="16" customFormat="1" ht="13.8">
      <c r="A407"/>
      <c r="B407" s="48" t="str">
        <f t="shared" si="189"/>
        <v>200G LR 10 km TBD</v>
      </c>
      <c r="C407" s="164">
        <f t="shared" si="177"/>
        <v>0</v>
      </c>
      <c r="D407" s="164">
        <f t="shared" si="178"/>
        <v>0</v>
      </c>
      <c r="E407" s="164">
        <f t="shared" si="179"/>
        <v>0</v>
      </c>
      <c r="F407" s="164">
        <f t="shared" si="180"/>
        <v>0</v>
      </c>
      <c r="G407" s="164">
        <f t="shared" si="181"/>
        <v>0</v>
      </c>
      <c r="H407" s="164">
        <f t="shared" si="182"/>
        <v>0</v>
      </c>
      <c r="I407" s="164">
        <f t="shared" si="183"/>
        <v>0</v>
      </c>
      <c r="J407" s="164">
        <f t="shared" si="184"/>
        <v>0</v>
      </c>
      <c r="K407" s="164">
        <f t="shared" si="185"/>
        <v>0</v>
      </c>
      <c r="L407" s="164">
        <f t="shared" si="186"/>
        <v>0</v>
      </c>
      <c r="M407" s="164">
        <f t="shared" si="187"/>
        <v>0</v>
      </c>
      <c r="N407" s="111" t="s">
        <v>16</v>
      </c>
      <c r="O407" s="48" t="str">
        <f t="shared" si="188"/>
        <v>200G LR 10 km TBD</v>
      </c>
      <c r="P407" s="19">
        <v>0</v>
      </c>
      <c r="Q407" s="19">
        <v>0</v>
      </c>
      <c r="R407" s="19"/>
      <c r="S407" s="19"/>
      <c r="T407" s="19"/>
      <c r="U407" s="19"/>
      <c r="V407" s="19"/>
      <c r="W407" s="19"/>
      <c r="X407" s="19"/>
      <c r="Y407" s="19"/>
      <c r="Z407" s="19"/>
      <c r="AA407"/>
      <c r="AB407"/>
      <c r="AC407"/>
      <c r="AD407"/>
      <c r="AE407"/>
      <c r="AF407"/>
      <c r="AG407"/>
      <c r="AH407"/>
      <c r="AI407"/>
      <c r="AJ407"/>
      <c r="AK407"/>
    </row>
    <row r="408" spans="1:37" s="16" customFormat="1" ht="13.8">
      <c r="A408"/>
      <c r="B408" s="48" t="str">
        <f t="shared" si="189"/>
        <v>200G ER4 40 km TBD</v>
      </c>
      <c r="C408" s="164">
        <f t="shared" si="177"/>
        <v>0</v>
      </c>
      <c r="D408" s="164">
        <f t="shared" si="178"/>
        <v>0</v>
      </c>
      <c r="E408" s="164">
        <f t="shared" si="179"/>
        <v>0</v>
      </c>
      <c r="F408" s="164">
        <f t="shared" si="180"/>
        <v>0</v>
      </c>
      <c r="G408" s="164">
        <f t="shared" si="181"/>
        <v>0</v>
      </c>
      <c r="H408" s="164">
        <f t="shared" si="182"/>
        <v>0</v>
      </c>
      <c r="I408" s="164">
        <f t="shared" si="183"/>
        <v>0</v>
      </c>
      <c r="J408" s="164">
        <f t="shared" si="184"/>
        <v>0</v>
      </c>
      <c r="K408" s="164">
        <f t="shared" si="185"/>
        <v>0</v>
      </c>
      <c r="L408" s="164">
        <f t="shared" si="186"/>
        <v>0</v>
      </c>
      <c r="M408" s="164">
        <f t="shared" si="187"/>
        <v>0</v>
      </c>
      <c r="N408" s="111" t="s">
        <v>16</v>
      </c>
      <c r="O408" s="48" t="str">
        <f t="shared" si="188"/>
        <v>200G ER4 40 km TBD</v>
      </c>
      <c r="P408" s="19">
        <v>0</v>
      </c>
      <c r="Q408" s="19">
        <v>0</v>
      </c>
      <c r="R408" s="19"/>
      <c r="S408" s="19"/>
      <c r="T408" s="19"/>
      <c r="U408" s="19"/>
      <c r="V408" s="19"/>
      <c r="W408" s="19"/>
      <c r="X408" s="19"/>
      <c r="Y408" s="19"/>
      <c r="Z408" s="19"/>
      <c r="AA408"/>
      <c r="AB408"/>
      <c r="AC408"/>
      <c r="AD408"/>
      <c r="AE408"/>
      <c r="AF408"/>
      <c r="AG408"/>
      <c r="AH408"/>
      <c r="AI408"/>
      <c r="AJ408"/>
      <c r="AK408"/>
    </row>
    <row r="409" spans="1:37" s="16" customFormat="1" ht="13.8">
      <c r="A409"/>
      <c r="B409" s="48" t="str">
        <f t="shared" si="189"/>
        <v>2x200 (400G-SR8) 100 m OSFP, QSFP-DD</v>
      </c>
      <c r="C409" s="164">
        <f t="shared" si="177"/>
        <v>0</v>
      </c>
      <c r="D409" s="164">
        <f t="shared" si="178"/>
        <v>0</v>
      </c>
      <c r="E409" s="164">
        <f t="shared" si="179"/>
        <v>0</v>
      </c>
      <c r="F409" s="164">
        <f t="shared" si="180"/>
        <v>0</v>
      </c>
      <c r="G409" s="164">
        <f t="shared" si="181"/>
        <v>0</v>
      </c>
      <c r="H409" s="164">
        <f t="shared" si="182"/>
        <v>0</v>
      </c>
      <c r="I409" s="164">
        <f t="shared" si="183"/>
        <v>0</v>
      </c>
      <c r="J409" s="164">
        <f t="shared" si="184"/>
        <v>0</v>
      </c>
      <c r="K409" s="164">
        <f t="shared" si="185"/>
        <v>0</v>
      </c>
      <c r="L409" s="164">
        <f t="shared" si="186"/>
        <v>0</v>
      </c>
      <c r="M409" s="164">
        <f t="shared" si="187"/>
        <v>0</v>
      </c>
      <c r="N409" s="111" t="s">
        <v>16</v>
      </c>
      <c r="O409" s="48" t="str">
        <f t="shared" si="188"/>
        <v>2x200 (400G-SR8) 100 m OSFP, QSFP-DD</v>
      </c>
      <c r="P409" s="19">
        <v>0</v>
      </c>
      <c r="Q409" s="19">
        <v>0</v>
      </c>
      <c r="R409" s="19"/>
      <c r="S409" s="19"/>
      <c r="T409" s="19"/>
      <c r="U409" s="19"/>
      <c r="V409" s="19"/>
      <c r="W409" s="19"/>
      <c r="X409" s="19"/>
      <c r="Y409" s="19"/>
      <c r="Z409" s="19"/>
      <c r="AA409"/>
      <c r="AB409"/>
      <c r="AC409"/>
      <c r="AD409"/>
      <c r="AE409"/>
      <c r="AF409"/>
      <c r="AG409"/>
      <c r="AH409"/>
      <c r="AI409"/>
      <c r="AJ409"/>
      <c r="AK409"/>
    </row>
    <row r="410" spans="1:37" ht="13.8">
      <c r="B410" s="48" t="str">
        <f t="shared" si="189"/>
        <v>400G SR4.2 100 m OSFP, QSFP-DD</v>
      </c>
      <c r="C410" s="164">
        <f t="shared" si="177"/>
        <v>0</v>
      </c>
      <c r="D410" s="164">
        <f t="shared" si="178"/>
        <v>0</v>
      </c>
      <c r="E410" s="164">
        <f t="shared" si="179"/>
        <v>0</v>
      </c>
      <c r="F410" s="164">
        <f t="shared" si="180"/>
        <v>0</v>
      </c>
      <c r="G410" s="164">
        <f t="shared" si="181"/>
        <v>0</v>
      </c>
      <c r="H410" s="164">
        <f t="shared" si="182"/>
        <v>0</v>
      </c>
      <c r="I410" s="164">
        <f t="shared" si="183"/>
        <v>0</v>
      </c>
      <c r="J410" s="164">
        <f t="shared" si="184"/>
        <v>0</v>
      </c>
      <c r="K410" s="164">
        <f t="shared" si="185"/>
        <v>0</v>
      </c>
      <c r="L410" s="164">
        <f t="shared" si="186"/>
        <v>0</v>
      </c>
      <c r="M410" s="164">
        <f t="shared" si="187"/>
        <v>0</v>
      </c>
      <c r="N410" s="111" t="s">
        <v>16</v>
      </c>
      <c r="O410" s="48" t="str">
        <f t="shared" si="188"/>
        <v>400G SR4.2 100 m OSFP, QSFP-DD</v>
      </c>
      <c r="P410" s="19">
        <v>0</v>
      </c>
      <c r="Q410" s="19">
        <v>0</v>
      </c>
      <c r="R410" s="19"/>
      <c r="S410" s="19"/>
      <c r="T410" s="19"/>
      <c r="U410" s="19"/>
      <c r="V410" s="19"/>
      <c r="W410" s="19"/>
      <c r="X410" s="19"/>
      <c r="Y410" s="19"/>
      <c r="Z410" s="19"/>
    </row>
    <row r="411" spans="1:37" ht="13.8">
      <c r="B411" s="48" t="str">
        <f t="shared" si="189"/>
        <v>400G DR4 500 m OSFP, QSFP-DD, QSFP112</v>
      </c>
      <c r="C411" s="164">
        <f t="shared" si="177"/>
        <v>0</v>
      </c>
      <c r="D411" s="164">
        <f t="shared" si="178"/>
        <v>0</v>
      </c>
      <c r="E411" s="164">
        <f t="shared" si="179"/>
        <v>0</v>
      </c>
      <c r="F411" s="164">
        <f t="shared" si="180"/>
        <v>0</v>
      </c>
      <c r="G411" s="164">
        <f t="shared" si="181"/>
        <v>0</v>
      </c>
      <c r="H411" s="164">
        <f t="shared" si="182"/>
        <v>0</v>
      </c>
      <c r="I411" s="164">
        <f t="shared" si="183"/>
        <v>0</v>
      </c>
      <c r="J411" s="164">
        <f t="shared" si="184"/>
        <v>0</v>
      </c>
      <c r="K411" s="164">
        <f t="shared" si="185"/>
        <v>0</v>
      </c>
      <c r="L411" s="164">
        <f t="shared" si="186"/>
        <v>0</v>
      </c>
      <c r="M411" s="164">
        <f t="shared" si="187"/>
        <v>0</v>
      </c>
      <c r="N411" s="111" t="s">
        <v>16</v>
      </c>
      <c r="O411" s="48" t="str">
        <f t="shared" si="188"/>
        <v>400G DR4 500 m OSFP, QSFP-DD, QSFP112</v>
      </c>
      <c r="P411" s="19">
        <v>0</v>
      </c>
      <c r="Q411" s="19">
        <v>0</v>
      </c>
      <c r="R411" s="19"/>
      <c r="S411" s="19"/>
      <c r="T411" s="19"/>
      <c r="U411" s="19"/>
      <c r="V411" s="19"/>
      <c r="W411" s="19"/>
      <c r="X411" s="19"/>
      <c r="Y411" s="19"/>
      <c r="Z411" s="19"/>
    </row>
    <row r="412" spans="1:37" ht="13.8">
      <c r="B412" s="48" t="str">
        <f t="shared" si="189"/>
        <v>2x(200G FR4) 2 km OSFP</v>
      </c>
      <c r="C412" s="164">
        <f t="shared" si="177"/>
        <v>0</v>
      </c>
      <c r="D412" s="164">
        <f t="shared" si="178"/>
        <v>0</v>
      </c>
      <c r="E412" s="164">
        <f t="shared" si="179"/>
        <v>0</v>
      </c>
      <c r="F412" s="164">
        <f t="shared" si="180"/>
        <v>0</v>
      </c>
      <c r="G412" s="164">
        <f t="shared" si="181"/>
        <v>0</v>
      </c>
      <c r="H412" s="164">
        <f t="shared" si="182"/>
        <v>0</v>
      </c>
      <c r="I412" s="164">
        <f t="shared" si="183"/>
        <v>0</v>
      </c>
      <c r="J412" s="164">
        <f t="shared" si="184"/>
        <v>0</v>
      </c>
      <c r="K412" s="164">
        <f t="shared" si="185"/>
        <v>0</v>
      </c>
      <c r="L412" s="164">
        <f t="shared" si="186"/>
        <v>0</v>
      </c>
      <c r="M412" s="164">
        <f t="shared" si="187"/>
        <v>0</v>
      </c>
      <c r="N412" s="111" t="s">
        <v>16</v>
      </c>
      <c r="O412" s="48" t="str">
        <f t="shared" si="188"/>
        <v>2x(200G FR4) 2 km OSFP</v>
      </c>
      <c r="P412" s="19">
        <v>0</v>
      </c>
      <c r="Q412" s="19">
        <v>0</v>
      </c>
      <c r="R412" s="19"/>
      <c r="S412" s="19"/>
      <c r="T412" s="19"/>
      <c r="U412" s="19"/>
      <c r="V412" s="19"/>
      <c r="W412" s="19"/>
      <c r="X412" s="19"/>
      <c r="Y412" s="19"/>
      <c r="Z412" s="19"/>
    </row>
    <row r="413" spans="1:37" ht="13.8">
      <c r="B413" s="48" t="str">
        <f t="shared" si="189"/>
        <v>400G FR4 2 km OSFP, QSFP-DD, QSFP112</v>
      </c>
      <c r="C413" s="164">
        <f t="shared" si="177"/>
        <v>0</v>
      </c>
      <c r="D413" s="164">
        <f t="shared" si="178"/>
        <v>0</v>
      </c>
      <c r="E413" s="164">
        <f t="shared" si="179"/>
        <v>0</v>
      </c>
      <c r="F413" s="164">
        <f t="shared" si="180"/>
        <v>0</v>
      </c>
      <c r="G413" s="164">
        <f t="shared" si="181"/>
        <v>0</v>
      </c>
      <c r="H413" s="164">
        <f t="shared" si="182"/>
        <v>0</v>
      </c>
      <c r="I413" s="164">
        <f t="shared" si="183"/>
        <v>0</v>
      </c>
      <c r="J413" s="164">
        <f t="shared" si="184"/>
        <v>0</v>
      </c>
      <c r="K413" s="164">
        <f t="shared" si="185"/>
        <v>0</v>
      </c>
      <c r="L413" s="164">
        <f t="shared" si="186"/>
        <v>0</v>
      </c>
      <c r="M413" s="164">
        <f t="shared" si="187"/>
        <v>0</v>
      </c>
      <c r="N413" s="111" t="s">
        <v>16</v>
      </c>
      <c r="O413" s="48" t="str">
        <f t="shared" si="188"/>
        <v>400G FR4 2 km OSFP, QSFP-DD, QSFP112</v>
      </c>
      <c r="P413" s="19">
        <v>0</v>
      </c>
      <c r="Q413" s="19">
        <v>0</v>
      </c>
      <c r="R413" s="19"/>
      <c r="S413" s="19"/>
      <c r="T413" s="19"/>
      <c r="U413" s="19"/>
      <c r="V413" s="19"/>
      <c r="W413" s="19"/>
      <c r="X413" s="19"/>
      <c r="Y413" s="19"/>
      <c r="Z413" s="19"/>
    </row>
    <row r="414" spans="1:37" ht="13.8">
      <c r="B414" s="48" t="str">
        <f t="shared" si="189"/>
        <v>400G LR8, LR4 10 km OSFP, QSFP-DD, QSFP112</v>
      </c>
      <c r="C414" s="164">
        <f t="shared" si="177"/>
        <v>0</v>
      </c>
      <c r="D414" s="164">
        <f t="shared" si="178"/>
        <v>0</v>
      </c>
      <c r="E414" s="164">
        <f t="shared" si="179"/>
        <v>0</v>
      </c>
      <c r="F414" s="164">
        <f t="shared" si="180"/>
        <v>0</v>
      </c>
      <c r="G414" s="164">
        <f t="shared" si="181"/>
        <v>0</v>
      </c>
      <c r="H414" s="164">
        <f t="shared" si="182"/>
        <v>0</v>
      </c>
      <c r="I414" s="164">
        <f t="shared" si="183"/>
        <v>0</v>
      </c>
      <c r="J414" s="164">
        <f t="shared" si="184"/>
        <v>0</v>
      </c>
      <c r="K414" s="164">
        <f t="shared" si="185"/>
        <v>0</v>
      </c>
      <c r="L414" s="164">
        <f t="shared" si="186"/>
        <v>0</v>
      </c>
      <c r="M414" s="164">
        <f t="shared" si="187"/>
        <v>0</v>
      </c>
      <c r="N414" s="111" t="s">
        <v>16</v>
      </c>
      <c r="O414" s="48" t="str">
        <f t="shared" si="188"/>
        <v>400G LR8, LR4 10 km OSFP, QSFP-DD, QSFP112</v>
      </c>
      <c r="P414" s="19">
        <v>0</v>
      </c>
      <c r="Q414" s="19">
        <v>0</v>
      </c>
      <c r="R414" s="114"/>
      <c r="S414" s="19"/>
      <c r="T414" s="121"/>
      <c r="U414" s="121"/>
      <c r="V414" s="121"/>
      <c r="W414" s="121"/>
      <c r="X414" s="121"/>
      <c r="Y414" s="121"/>
      <c r="Z414" s="121"/>
    </row>
    <row r="415" spans="1:37" ht="13.8">
      <c r="B415" s="48" t="str">
        <f t="shared" si="189"/>
        <v>400G ER4 40 km TBD</v>
      </c>
      <c r="C415" s="164">
        <f t="shared" si="177"/>
        <v>0</v>
      </c>
      <c r="D415" s="164">
        <f t="shared" si="178"/>
        <v>0</v>
      </c>
      <c r="E415" s="164">
        <f t="shared" si="179"/>
        <v>0</v>
      </c>
      <c r="F415" s="164">
        <f t="shared" si="180"/>
        <v>0</v>
      </c>
      <c r="G415" s="164">
        <f t="shared" si="181"/>
        <v>0</v>
      </c>
      <c r="H415" s="164">
        <f t="shared" si="182"/>
        <v>0</v>
      </c>
      <c r="I415" s="164">
        <f t="shared" si="183"/>
        <v>0</v>
      </c>
      <c r="J415" s="164">
        <f t="shared" si="184"/>
        <v>0</v>
      </c>
      <c r="K415" s="164">
        <f t="shared" si="185"/>
        <v>0</v>
      </c>
      <c r="L415" s="164">
        <f t="shared" si="186"/>
        <v>0</v>
      </c>
      <c r="M415" s="164">
        <f t="shared" si="187"/>
        <v>0</v>
      </c>
      <c r="N415" s="111" t="s">
        <v>16</v>
      </c>
      <c r="O415" s="48" t="str">
        <f t="shared" si="188"/>
        <v>400G ER4 40 km TBD</v>
      </c>
      <c r="P415" s="19">
        <v>0</v>
      </c>
      <c r="Q415" s="19">
        <v>0</v>
      </c>
      <c r="R415" s="114"/>
      <c r="S415" s="19"/>
      <c r="T415" s="121"/>
      <c r="U415" s="121"/>
      <c r="V415" s="121"/>
      <c r="W415" s="121"/>
      <c r="X415" s="121"/>
      <c r="Y415" s="121"/>
      <c r="Z415" s="121"/>
    </row>
    <row r="416" spans="1:37" ht="13.8">
      <c r="B416" s="48" t="str">
        <f t="shared" si="189"/>
        <v>800G SR8 50 m OSFP, QSFP-DD800</v>
      </c>
      <c r="C416" s="164">
        <f t="shared" si="177"/>
        <v>0</v>
      </c>
      <c r="D416" s="164">
        <f t="shared" si="178"/>
        <v>0</v>
      </c>
      <c r="E416" s="164">
        <f t="shared" si="179"/>
        <v>0</v>
      </c>
      <c r="F416" s="164">
        <f t="shared" si="180"/>
        <v>0</v>
      </c>
      <c r="G416" s="164">
        <f t="shared" si="181"/>
        <v>0</v>
      </c>
      <c r="H416" s="164">
        <f t="shared" si="182"/>
        <v>0</v>
      </c>
      <c r="I416" s="164">
        <f t="shared" si="183"/>
        <v>0</v>
      </c>
      <c r="J416" s="164">
        <f t="shared" si="184"/>
        <v>0</v>
      </c>
      <c r="K416" s="164">
        <f t="shared" si="185"/>
        <v>0</v>
      </c>
      <c r="L416" s="164">
        <f t="shared" si="186"/>
        <v>0</v>
      </c>
      <c r="M416" s="164">
        <f t="shared" si="187"/>
        <v>0</v>
      </c>
      <c r="N416" s="111" t="s">
        <v>16</v>
      </c>
      <c r="O416" s="48" t="str">
        <f t="shared" si="188"/>
        <v>800G SR8 50 m OSFP, QSFP-DD800</v>
      </c>
      <c r="P416" s="19">
        <v>0</v>
      </c>
      <c r="Q416" s="19">
        <v>0</v>
      </c>
      <c r="R416" s="121"/>
      <c r="S416" s="19"/>
      <c r="T416" s="121"/>
      <c r="U416" s="121"/>
      <c r="V416" s="121"/>
      <c r="W416" s="121"/>
      <c r="X416" s="121"/>
      <c r="Y416" s="121"/>
      <c r="Z416" s="121"/>
    </row>
    <row r="417" spans="2:26" ht="13.8">
      <c r="B417" s="48" t="str">
        <f t="shared" si="189"/>
        <v>800G DR8, DR4 500 m OSFP, QSFP-DD800</v>
      </c>
      <c r="C417" s="164">
        <f t="shared" ref="C417:C431" si="190">IF(C71=0,0,C71*P417)</f>
        <v>0</v>
      </c>
      <c r="D417" s="164">
        <f t="shared" ref="D417:D431" si="191">IF(D71=0,0,D71*Q417)</f>
        <v>0</v>
      </c>
      <c r="E417" s="164">
        <f t="shared" ref="E417:E431" si="192">IF(E71=0,0,E71*R417)</f>
        <v>0</v>
      </c>
      <c r="F417" s="164">
        <f t="shared" ref="F417:F431" si="193">IF(F71=0,0,F71*S417)</f>
        <v>0</v>
      </c>
      <c r="G417" s="164">
        <f t="shared" ref="G417:G431" si="194">IF(G71=0,0,G71*T417)</f>
        <v>0</v>
      </c>
      <c r="H417" s="164">
        <f t="shared" ref="H417:H431" si="195">IF(H71=0,0,H71*U417)</f>
        <v>0</v>
      </c>
      <c r="I417" s="164">
        <f t="shared" ref="I417:I431" si="196">IF(I71=0,0,I71*V417)</f>
        <v>0</v>
      </c>
      <c r="J417" s="164">
        <f t="shared" ref="J417:J431" si="197">IF(J71=0,0,J71*W417)</f>
        <v>0</v>
      </c>
      <c r="K417" s="164">
        <f t="shared" ref="K417:K431" si="198">IF(K71=0,0,K71*X417)</f>
        <v>0</v>
      </c>
      <c r="L417" s="164">
        <f t="shared" ref="L417:L431" si="199">IF(L71=0,0,L71*Y417)</f>
        <v>0</v>
      </c>
      <c r="M417" s="164">
        <f t="shared" ref="M417:M431" si="200">IF(M71=0,0,M71*Z417)</f>
        <v>0</v>
      </c>
      <c r="N417" s="111" t="s">
        <v>16</v>
      </c>
      <c r="O417" s="48" t="str">
        <f t="shared" ref="O417:O431" si="201">B159</f>
        <v>800G DR8, DR4 500 m OSFP, QSFP-DD800</v>
      </c>
      <c r="P417" s="363">
        <v>0</v>
      </c>
      <c r="Q417" s="363">
        <v>0</v>
      </c>
      <c r="R417" s="363"/>
      <c r="S417" s="363"/>
      <c r="T417" s="363"/>
      <c r="U417" s="363"/>
      <c r="V417" s="363"/>
      <c r="W417" s="363"/>
      <c r="X417" s="363"/>
      <c r="Y417" s="363"/>
      <c r="Z417" s="363"/>
    </row>
    <row r="418" spans="2:26" ht="13.8">
      <c r="B418" s="48" t="str">
        <f t="shared" si="189"/>
        <v>2x(400G FR4), 800G FR4 2 km OSFP, QSFP-DD800</v>
      </c>
      <c r="C418" s="164">
        <f t="shared" si="190"/>
        <v>0</v>
      </c>
      <c r="D418" s="164">
        <f t="shared" si="191"/>
        <v>0</v>
      </c>
      <c r="E418" s="164">
        <f t="shared" si="192"/>
        <v>0</v>
      </c>
      <c r="F418" s="164">
        <f t="shared" si="193"/>
        <v>0</v>
      </c>
      <c r="G418" s="164">
        <f t="shared" si="194"/>
        <v>0</v>
      </c>
      <c r="H418" s="164">
        <f t="shared" si="195"/>
        <v>0</v>
      </c>
      <c r="I418" s="164">
        <f t="shared" si="196"/>
        <v>0</v>
      </c>
      <c r="J418" s="164">
        <f t="shared" si="197"/>
        <v>0</v>
      </c>
      <c r="K418" s="164">
        <f t="shared" si="198"/>
        <v>0</v>
      </c>
      <c r="L418" s="164">
        <f t="shared" si="199"/>
        <v>0</v>
      </c>
      <c r="M418" s="164">
        <f t="shared" si="200"/>
        <v>0</v>
      </c>
      <c r="N418" s="111" t="s">
        <v>16</v>
      </c>
      <c r="O418" s="48" t="str">
        <f t="shared" si="201"/>
        <v>2x(400G FR4), 800G FR4 2 km OSFP, QSFP-DD800</v>
      </c>
      <c r="P418" s="363">
        <v>0</v>
      </c>
      <c r="Q418" s="363">
        <v>0</v>
      </c>
      <c r="R418" s="363"/>
      <c r="S418" s="363"/>
      <c r="T418" s="363"/>
      <c r="U418" s="363"/>
      <c r="V418" s="363"/>
      <c r="W418" s="363"/>
      <c r="X418" s="363"/>
      <c r="Y418" s="363"/>
      <c r="Z418" s="363"/>
    </row>
    <row r="419" spans="2:26" ht="13.8">
      <c r="B419" s="48" t="str">
        <f t="shared" si="189"/>
        <v>800G LR8, LR4 6, 10 km TBD</v>
      </c>
      <c r="C419" s="164">
        <f t="shared" si="190"/>
        <v>0</v>
      </c>
      <c r="D419" s="164">
        <f t="shared" si="191"/>
        <v>0</v>
      </c>
      <c r="E419" s="164">
        <f t="shared" si="192"/>
        <v>0</v>
      </c>
      <c r="F419" s="164">
        <f t="shared" si="193"/>
        <v>0</v>
      </c>
      <c r="G419" s="164">
        <f t="shared" si="194"/>
        <v>0</v>
      </c>
      <c r="H419" s="164">
        <f t="shared" si="195"/>
        <v>0</v>
      </c>
      <c r="I419" s="164">
        <f t="shared" si="196"/>
        <v>0</v>
      </c>
      <c r="J419" s="164">
        <f t="shared" si="197"/>
        <v>0</v>
      </c>
      <c r="K419" s="164">
        <f t="shared" si="198"/>
        <v>0</v>
      </c>
      <c r="L419" s="164">
        <f t="shared" si="199"/>
        <v>0</v>
      </c>
      <c r="M419" s="164">
        <f t="shared" si="200"/>
        <v>0</v>
      </c>
      <c r="N419" s="111" t="s">
        <v>16</v>
      </c>
      <c r="O419" s="48" t="str">
        <f t="shared" si="201"/>
        <v>800G LR8, LR4 6, 10 km TBD</v>
      </c>
      <c r="P419" s="363">
        <v>0</v>
      </c>
      <c r="Q419" s="363">
        <v>0</v>
      </c>
      <c r="R419" s="363"/>
      <c r="S419" s="363"/>
      <c r="T419" s="363"/>
      <c r="U419" s="363"/>
      <c r="V419" s="363"/>
      <c r="W419" s="363"/>
      <c r="X419" s="363"/>
      <c r="Y419" s="363"/>
      <c r="Z419" s="363"/>
    </row>
    <row r="420" spans="2:26" ht="13.8">
      <c r="B420" s="48" t="str">
        <f t="shared" si="189"/>
        <v>800G LR (ZRlite) 10 km, 20 km TBD</v>
      </c>
      <c r="C420" s="164">
        <f t="shared" si="190"/>
        <v>0</v>
      </c>
      <c r="D420" s="164">
        <f t="shared" si="191"/>
        <v>0</v>
      </c>
      <c r="E420" s="164">
        <f t="shared" si="192"/>
        <v>0</v>
      </c>
      <c r="F420" s="164">
        <f t="shared" si="193"/>
        <v>0</v>
      </c>
      <c r="G420" s="164">
        <f t="shared" si="194"/>
        <v>0</v>
      </c>
      <c r="H420" s="164">
        <f t="shared" si="195"/>
        <v>0</v>
      </c>
      <c r="I420" s="164">
        <f t="shared" si="196"/>
        <v>0</v>
      </c>
      <c r="J420" s="164">
        <f t="shared" si="197"/>
        <v>0</v>
      </c>
      <c r="K420" s="164">
        <f t="shared" si="198"/>
        <v>0</v>
      </c>
      <c r="L420" s="164">
        <f t="shared" si="199"/>
        <v>0</v>
      </c>
      <c r="M420" s="164">
        <f t="shared" si="200"/>
        <v>0</v>
      </c>
      <c r="N420" s="111" t="s">
        <v>16</v>
      </c>
      <c r="O420" s="48" t="str">
        <f t="shared" si="201"/>
        <v>800G LR (ZRlite) 10 km, 20 km TBD</v>
      </c>
      <c r="P420" s="363">
        <v>0</v>
      </c>
      <c r="Q420" s="363">
        <v>0</v>
      </c>
      <c r="R420" s="363"/>
      <c r="S420" s="363"/>
      <c r="T420" s="363"/>
      <c r="U420" s="363"/>
      <c r="V420" s="363"/>
      <c r="W420" s="363"/>
      <c r="X420" s="363"/>
      <c r="Y420" s="363"/>
      <c r="Z420" s="363"/>
    </row>
    <row r="421" spans="2:26" ht="13.8">
      <c r="B421" s="48" t="str">
        <f t="shared" si="189"/>
        <v>800G ER4 40 km TBD</v>
      </c>
      <c r="C421" s="164">
        <f t="shared" si="190"/>
        <v>0</v>
      </c>
      <c r="D421" s="164">
        <f t="shared" si="191"/>
        <v>0</v>
      </c>
      <c r="E421" s="164">
        <f t="shared" si="192"/>
        <v>0</v>
      </c>
      <c r="F421" s="164">
        <f t="shared" si="193"/>
        <v>0</v>
      </c>
      <c r="G421" s="164">
        <f t="shared" si="194"/>
        <v>0</v>
      </c>
      <c r="H421" s="164">
        <f t="shared" si="195"/>
        <v>0</v>
      </c>
      <c r="I421" s="164">
        <f t="shared" si="196"/>
        <v>0</v>
      </c>
      <c r="J421" s="164">
        <f t="shared" si="197"/>
        <v>0</v>
      </c>
      <c r="K421" s="164">
        <f t="shared" si="198"/>
        <v>0</v>
      </c>
      <c r="L421" s="164">
        <f t="shared" si="199"/>
        <v>0</v>
      </c>
      <c r="M421" s="164">
        <f t="shared" si="200"/>
        <v>0</v>
      </c>
      <c r="N421" s="111" t="s">
        <v>16</v>
      </c>
      <c r="O421" s="48" t="str">
        <f t="shared" si="201"/>
        <v>800G ER4 40 km TBD</v>
      </c>
      <c r="P421" s="363">
        <v>0</v>
      </c>
      <c r="Q421" s="363">
        <v>0</v>
      </c>
      <c r="R421" s="363"/>
      <c r="S421" s="363"/>
      <c r="T421" s="363"/>
      <c r="U421" s="363"/>
      <c r="V421" s="363"/>
      <c r="W421" s="363"/>
      <c r="X421" s="363"/>
      <c r="Y421" s="363"/>
      <c r="Z421" s="363"/>
    </row>
    <row r="422" spans="2:26" ht="13.8">
      <c r="B422" s="48" t="str">
        <f t="shared" si="189"/>
        <v>1.6T SR16 100 m OSFP-XD and TBD</v>
      </c>
      <c r="C422" s="164">
        <f t="shared" si="190"/>
        <v>0</v>
      </c>
      <c r="D422" s="164">
        <f t="shared" si="191"/>
        <v>0</v>
      </c>
      <c r="E422" s="164">
        <f t="shared" si="192"/>
        <v>0</v>
      </c>
      <c r="F422" s="164">
        <f t="shared" si="193"/>
        <v>0</v>
      </c>
      <c r="G422" s="164">
        <f t="shared" si="194"/>
        <v>0</v>
      </c>
      <c r="H422" s="164">
        <f t="shared" si="195"/>
        <v>0</v>
      </c>
      <c r="I422" s="164">
        <f t="shared" si="196"/>
        <v>0</v>
      </c>
      <c r="J422" s="164">
        <f t="shared" si="197"/>
        <v>0</v>
      </c>
      <c r="K422" s="164">
        <f t="shared" si="198"/>
        <v>0</v>
      </c>
      <c r="L422" s="164">
        <f t="shared" si="199"/>
        <v>0</v>
      </c>
      <c r="M422" s="164">
        <f t="shared" si="200"/>
        <v>0</v>
      </c>
      <c r="N422" s="111" t="s">
        <v>16</v>
      </c>
      <c r="O422" s="48" t="str">
        <f t="shared" si="201"/>
        <v>1.6T SR16 100 m OSFP-XD and TBD</v>
      </c>
      <c r="P422" s="19">
        <v>0</v>
      </c>
      <c r="Q422" s="19">
        <v>0</v>
      </c>
      <c r="R422" s="19"/>
      <c r="S422" s="19"/>
      <c r="T422" s="19"/>
      <c r="U422" s="19"/>
      <c r="V422" s="19"/>
      <c r="W422" s="19"/>
      <c r="X422" s="19"/>
      <c r="Y422" s="19"/>
      <c r="Z422" s="19"/>
    </row>
    <row r="423" spans="2:26" ht="13.8">
      <c r="B423" s="48" t="str">
        <f t="shared" si="189"/>
        <v>1.6T DR8 500 m OSFP-XD and TBD</v>
      </c>
      <c r="C423" s="164">
        <f t="shared" si="190"/>
        <v>0</v>
      </c>
      <c r="D423" s="164">
        <f t="shared" si="191"/>
        <v>0</v>
      </c>
      <c r="E423" s="164">
        <f t="shared" si="192"/>
        <v>0</v>
      </c>
      <c r="F423" s="164">
        <f t="shared" si="193"/>
        <v>0</v>
      </c>
      <c r="G423" s="164">
        <f t="shared" si="194"/>
        <v>0</v>
      </c>
      <c r="H423" s="164">
        <f t="shared" si="195"/>
        <v>0</v>
      </c>
      <c r="I423" s="164">
        <f t="shared" si="196"/>
        <v>0</v>
      </c>
      <c r="J423" s="164">
        <f t="shared" si="197"/>
        <v>0</v>
      </c>
      <c r="K423" s="164">
        <f t="shared" si="198"/>
        <v>0</v>
      </c>
      <c r="L423" s="164">
        <f t="shared" si="199"/>
        <v>0</v>
      </c>
      <c r="M423" s="164">
        <f t="shared" si="200"/>
        <v>0</v>
      </c>
      <c r="N423" s="111" t="s">
        <v>16</v>
      </c>
      <c r="O423" s="48" t="str">
        <f t="shared" si="201"/>
        <v>1.6T DR8 500 m OSFP-XD and TBD</v>
      </c>
      <c r="P423" s="363">
        <v>0</v>
      </c>
      <c r="Q423" s="363">
        <v>0</v>
      </c>
      <c r="R423" s="363"/>
      <c r="S423" s="363"/>
      <c r="T423" s="363"/>
      <c r="U423" s="363"/>
      <c r="V423" s="363"/>
      <c r="W423" s="363"/>
      <c r="X423" s="363"/>
      <c r="Y423" s="363"/>
      <c r="Z423" s="363"/>
    </row>
    <row r="424" spans="2:26" ht="13.8">
      <c r="B424" s="48" t="str">
        <f t="shared" si="189"/>
        <v>1.6T FR8 2 km OSFP-XD and TBD</v>
      </c>
      <c r="C424" s="164">
        <f t="shared" si="190"/>
        <v>0</v>
      </c>
      <c r="D424" s="164">
        <f t="shared" si="191"/>
        <v>0</v>
      </c>
      <c r="E424" s="164">
        <f t="shared" si="192"/>
        <v>0</v>
      </c>
      <c r="F424" s="164">
        <f t="shared" si="193"/>
        <v>0</v>
      </c>
      <c r="G424" s="164">
        <f t="shared" si="194"/>
        <v>0</v>
      </c>
      <c r="H424" s="164">
        <f t="shared" si="195"/>
        <v>0</v>
      </c>
      <c r="I424" s="164">
        <f t="shared" si="196"/>
        <v>0</v>
      </c>
      <c r="J424" s="164">
        <f t="shared" si="197"/>
        <v>0</v>
      </c>
      <c r="K424" s="164">
        <f t="shared" si="198"/>
        <v>0</v>
      </c>
      <c r="L424" s="164">
        <f t="shared" si="199"/>
        <v>0</v>
      </c>
      <c r="M424" s="164">
        <f t="shared" si="200"/>
        <v>0</v>
      </c>
      <c r="N424" s="111" t="s">
        <v>16</v>
      </c>
      <c r="O424" s="48" t="str">
        <f t="shared" si="201"/>
        <v>1.6T FR8 2 km OSFP-XD and TBD</v>
      </c>
      <c r="P424" s="363">
        <v>0</v>
      </c>
      <c r="Q424" s="363">
        <v>0</v>
      </c>
      <c r="R424" s="363"/>
      <c r="S424" s="363"/>
      <c r="T424" s="363"/>
      <c r="U424" s="363"/>
      <c r="V424" s="363"/>
      <c r="W424" s="363"/>
      <c r="X424" s="363"/>
      <c r="Y424" s="363"/>
      <c r="Z424" s="363"/>
    </row>
    <row r="425" spans="2:26" ht="13.8">
      <c r="B425" s="48" t="str">
        <f t="shared" si="189"/>
        <v>1.6T LR8 10 km OSFP-XD and TBD</v>
      </c>
      <c r="C425" s="164">
        <f t="shared" si="190"/>
        <v>0</v>
      </c>
      <c r="D425" s="164">
        <f t="shared" si="191"/>
        <v>0</v>
      </c>
      <c r="E425" s="164">
        <f t="shared" si="192"/>
        <v>0</v>
      </c>
      <c r="F425" s="164">
        <f t="shared" si="193"/>
        <v>0</v>
      </c>
      <c r="G425" s="164">
        <f t="shared" si="194"/>
        <v>0</v>
      </c>
      <c r="H425" s="164">
        <f t="shared" si="195"/>
        <v>0</v>
      </c>
      <c r="I425" s="164">
        <f t="shared" si="196"/>
        <v>0</v>
      </c>
      <c r="J425" s="164">
        <f t="shared" si="197"/>
        <v>0</v>
      </c>
      <c r="K425" s="164">
        <f t="shared" si="198"/>
        <v>0</v>
      </c>
      <c r="L425" s="164">
        <f t="shared" si="199"/>
        <v>0</v>
      </c>
      <c r="M425" s="164">
        <f t="shared" si="200"/>
        <v>0</v>
      </c>
      <c r="N425" s="111" t="s">
        <v>16</v>
      </c>
      <c r="O425" s="48" t="str">
        <f t="shared" si="201"/>
        <v>1.6T LR8 10 km OSFP-XD and TBD</v>
      </c>
      <c r="P425" s="363">
        <v>0</v>
      </c>
      <c r="Q425" s="363">
        <v>0</v>
      </c>
      <c r="R425" s="363"/>
      <c r="S425" s="363"/>
      <c r="T425" s="363"/>
      <c r="U425" s="363"/>
      <c r="V425" s="363"/>
      <c r="W425" s="363"/>
      <c r="X425" s="363"/>
      <c r="Y425" s="363"/>
      <c r="Z425" s="363"/>
    </row>
    <row r="426" spans="2:26" ht="13.8">
      <c r="B426" s="48" t="str">
        <f t="shared" si="189"/>
        <v>1.6T ER8 &gt;10 km OSFP-XD and TBD</v>
      </c>
      <c r="C426" s="164">
        <f t="shared" si="190"/>
        <v>0</v>
      </c>
      <c r="D426" s="164">
        <f t="shared" si="191"/>
        <v>0</v>
      </c>
      <c r="E426" s="164">
        <f t="shared" si="192"/>
        <v>0</v>
      </c>
      <c r="F426" s="164">
        <f t="shared" si="193"/>
        <v>0</v>
      </c>
      <c r="G426" s="164">
        <f t="shared" si="194"/>
        <v>0</v>
      </c>
      <c r="H426" s="164">
        <f t="shared" si="195"/>
        <v>0</v>
      </c>
      <c r="I426" s="164">
        <f t="shared" si="196"/>
        <v>0</v>
      </c>
      <c r="J426" s="164">
        <f t="shared" si="197"/>
        <v>0</v>
      </c>
      <c r="K426" s="164">
        <f t="shared" si="198"/>
        <v>0</v>
      </c>
      <c r="L426" s="164">
        <f t="shared" si="199"/>
        <v>0</v>
      </c>
      <c r="M426" s="164">
        <f t="shared" si="200"/>
        <v>0</v>
      </c>
      <c r="N426" s="111" t="s">
        <v>16</v>
      </c>
      <c r="O426" s="48" t="str">
        <f t="shared" si="201"/>
        <v>1.6T ER8 &gt;10 km OSFP-XD and TBD</v>
      </c>
      <c r="P426" s="19">
        <v>0</v>
      </c>
      <c r="Q426" s="19">
        <v>0</v>
      </c>
      <c r="R426" s="19"/>
      <c r="S426" s="19"/>
      <c r="T426" s="19"/>
      <c r="U426" s="19"/>
      <c r="V426" s="19"/>
      <c r="W426" s="19"/>
      <c r="X426" s="19"/>
      <c r="Y426" s="19"/>
      <c r="Z426" s="19"/>
    </row>
    <row r="427" spans="2:26" ht="13.8">
      <c r="B427" s="48" t="str">
        <f t="shared" si="189"/>
        <v>3.2T SR 100 m OSFP-XD and TBD</v>
      </c>
      <c r="C427" s="164">
        <f t="shared" si="190"/>
        <v>0</v>
      </c>
      <c r="D427" s="164">
        <f t="shared" si="191"/>
        <v>0</v>
      </c>
      <c r="E427" s="164">
        <f t="shared" si="192"/>
        <v>0</v>
      </c>
      <c r="F427" s="164">
        <f t="shared" si="193"/>
        <v>0</v>
      </c>
      <c r="G427" s="164">
        <f t="shared" si="194"/>
        <v>0</v>
      </c>
      <c r="H427" s="164">
        <f t="shared" si="195"/>
        <v>0</v>
      </c>
      <c r="I427" s="164">
        <f t="shared" si="196"/>
        <v>0</v>
      </c>
      <c r="J427" s="164">
        <f t="shared" si="197"/>
        <v>0</v>
      </c>
      <c r="K427" s="164">
        <f t="shared" si="198"/>
        <v>0</v>
      </c>
      <c r="L427" s="164">
        <f t="shared" si="199"/>
        <v>0</v>
      </c>
      <c r="M427" s="164">
        <f t="shared" si="200"/>
        <v>0</v>
      </c>
      <c r="N427" s="111" t="s">
        <v>16</v>
      </c>
      <c r="O427" s="48" t="str">
        <f t="shared" si="201"/>
        <v>3.2T SR 100 m OSFP-XD and TBD</v>
      </c>
      <c r="P427" s="19">
        <v>0</v>
      </c>
      <c r="Q427" s="19">
        <v>0</v>
      </c>
      <c r="R427" s="19"/>
      <c r="S427" s="19"/>
      <c r="T427" s="121"/>
      <c r="U427" s="121"/>
      <c r="V427" s="121"/>
      <c r="W427" s="121"/>
      <c r="X427" s="121"/>
      <c r="Y427" s="121"/>
      <c r="Z427" s="121"/>
    </row>
    <row r="428" spans="2:26" ht="13.8">
      <c r="B428" s="48" t="str">
        <f t="shared" si="189"/>
        <v>3.2T DR 500 m OSFP-XD and TBD</v>
      </c>
      <c r="C428" s="164">
        <f t="shared" si="190"/>
        <v>0</v>
      </c>
      <c r="D428" s="164">
        <f t="shared" si="191"/>
        <v>0</v>
      </c>
      <c r="E428" s="164">
        <f t="shared" si="192"/>
        <v>0</v>
      </c>
      <c r="F428" s="164">
        <f t="shared" si="193"/>
        <v>0</v>
      </c>
      <c r="G428" s="164">
        <f t="shared" si="194"/>
        <v>0</v>
      </c>
      <c r="H428" s="164">
        <f t="shared" si="195"/>
        <v>0</v>
      </c>
      <c r="I428" s="164">
        <f t="shared" si="196"/>
        <v>0</v>
      </c>
      <c r="J428" s="164">
        <f t="shared" si="197"/>
        <v>0</v>
      </c>
      <c r="K428" s="164">
        <f t="shared" si="198"/>
        <v>0</v>
      </c>
      <c r="L428" s="164">
        <f t="shared" si="199"/>
        <v>0</v>
      </c>
      <c r="M428" s="164">
        <f t="shared" si="200"/>
        <v>0</v>
      </c>
      <c r="N428" s="111" t="s">
        <v>16</v>
      </c>
      <c r="O428" s="48" t="str">
        <f t="shared" si="201"/>
        <v>3.2T DR 500 m OSFP-XD and TBD</v>
      </c>
      <c r="P428" s="19">
        <v>0</v>
      </c>
      <c r="Q428" s="19">
        <v>0</v>
      </c>
      <c r="R428" s="19"/>
      <c r="S428" s="19"/>
      <c r="T428" s="19"/>
      <c r="U428" s="19"/>
      <c r="V428" s="19"/>
      <c r="W428" s="19"/>
      <c r="X428" s="19"/>
      <c r="Y428" s="19"/>
      <c r="Z428" s="19"/>
    </row>
    <row r="429" spans="2:26" ht="13.8">
      <c r="B429" s="48" t="str">
        <f t="shared" si="189"/>
        <v>3.2T FR 2 km OSFP-XD and TBD</v>
      </c>
      <c r="C429" s="164">
        <f t="shared" si="190"/>
        <v>0</v>
      </c>
      <c r="D429" s="164">
        <f t="shared" si="191"/>
        <v>0</v>
      </c>
      <c r="E429" s="164">
        <f t="shared" si="192"/>
        <v>0</v>
      </c>
      <c r="F429" s="164">
        <f t="shared" si="193"/>
        <v>0</v>
      </c>
      <c r="G429" s="164">
        <f t="shared" si="194"/>
        <v>0</v>
      </c>
      <c r="H429" s="164">
        <f t="shared" si="195"/>
        <v>0</v>
      </c>
      <c r="I429" s="164">
        <f t="shared" si="196"/>
        <v>0</v>
      </c>
      <c r="J429" s="164">
        <f t="shared" si="197"/>
        <v>0</v>
      </c>
      <c r="K429" s="164">
        <f t="shared" si="198"/>
        <v>0</v>
      </c>
      <c r="L429" s="164">
        <f t="shared" si="199"/>
        <v>0</v>
      </c>
      <c r="M429" s="164">
        <f t="shared" si="200"/>
        <v>0</v>
      </c>
      <c r="N429" s="111" t="s">
        <v>16</v>
      </c>
      <c r="O429" s="48" t="str">
        <f t="shared" si="201"/>
        <v>3.2T FR 2 km OSFP-XD and TBD</v>
      </c>
      <c r="P429" s="19">
        <v>0</v>
      </c>
      <c r="Q429" s="19">
        <v>0</v>
      </c>
      <c r="R429" s="19"/>
      <c r="S429" s="19"/>
      <c r="T429" s="19"/>
      <c r="U429" s="19"/>
      <c r="V429" s="19"/>
      <c r="W429" s="19"/>
      <c r="X429" s="19"/>
      <c r="Y429" s="19"/>
      <c r="Z429" s="19"/>
    </row>
    <row r="430" spans="2:26" ht="13.8">
      <c r="B430" s="48" t="str">
        <f t="shared" si="189"/>
        <v>3.2T LR 10 km OSFP-XD and TBD</v>
      </c>
      <c r="C430" s="164">
        <f t="shared" si="190"/>
        <v>0</v>
      </c>
      <c r="D430" s="164">
        <f t="shared" si="191"/>
        <v>0</v>
      </c>
      <c r="E430" s="164">
        <f t="shared" si="192"/>
        <v>0</v>
      </c>
      <c r="F430" s="164">
        <f t="shared" si="193"/>
        <v>0</v>
      </c>
      <c r="G430" s="164">
        <f t="shared" si="194"/>
        <v>0</v>
      </c>
      <c r="H430" s="164">
        <f t="shared" si="195"/>
        <v>0</v>
      </c>
      <c r="I430" s="164">
        <f t="shared" si="196"/>
        <v>0</v>
      </c>
      <c r="J430" s="164">
        <f t="shared" si="197"/>
        <v>0</v>
      </c>
      <c r="K430" s="164">
        <f t="shared" si="198"/>
        <v>0</v>
      </c>
      <c r="L430" s="164">
        <f t="shared" si="199"/>
        <v>0</v>
      </c>
      <c r="M430" s="164">
        <f t="shared" si="200"/>
        <v>0</v>
      </c>
      <c r="N430" s="111" t="s">
        <v>16</v>
      </c>
      <c r="O430" s="48" t="str">
        <f t="shared" si="201"/>
        <v>3.2T LR 10 km OSFP-XD and TBD</v>
      </c>
      <c r="P430" s="19">
        <v>0</v>
      </c>
      <c r="Q430" s="19">
        <v>0</v>
      </c>
      <c r="R430" s="19"/>
      <c r="S430" s="19"/>
      <c r="T430" s="19"/>
      <c r="U430" s="19"/>
      <c r="V430" s="19"/>
      <c r="W430" s="19"/>
      <c r="X430" s="19"/>
      <c r="Y430" s="19"/>
      <c r="Z430" s="19"/>
    </row>
    <row r="431" spans="2:26" ht="13.8">
      <c r="B431" s="48" t="str">
        <f t="shared" si="189"/>
        <v>3.2T ER &gt;10 km OSFP-XD and TBD</v>
      </c>
      <c r="C431" s="164">
        <f t="shared" si="190"/>
        <v>0</v>
      </c>
      <c r="D431" s="164">
        <f t="shared" si="191"/>
        <v>0</v>
      </c>
      <c r="E431" s="164">
        <f t="shared" si="192"/>
        <v>0</v>
      </c>
      <c r="F431" s="164">
        <f t="shared" si="193"/>
        <v>0</v>
      </c>
      <c r="G431" s="164">
        <f t="shared" si="194"/>
        <v>0</v>
      </c>
      <c r="H431" s="164">
        <f t="shared" si="195"/>
        <v>0</v>
      </c>
      <c r="I431" s="164">
        <f t="shared" si="196"/>
        <v>0</v>
      </c>
      <c r="J431" s="164">
        <f t="shared" si="197"/>
        <v>0</v>
      </c>
      <c r="K431" s="164">
        <f t="shared" si="198"/>
        <v>0</v>
      </c>
      <c r="L431" s="164">
        <f t="shared" si="199"/>
        <v>0</v>
      </c>
      <c r="M431" s="164">
        <f t="shared" si="200"/>
        <v>0</v>
      </c>
      <c r="N431" s="111" t="s">
        <v>16</v>
      </c>
      <c r="O431" s="48" t="str">
        <f t="shared" si="201"/>
        <v>3.2T ER &gt;10 km OSFP-XD and TBD</v>
      </c>
      <c r="P431" s="19">
        <v>0</v>
      </c>
      <c r="Q431" s="19">
        <v>0</v>
      </c>
      <c r="R431" s="19"/>
      <c r="S431" s="19"/>
      <c r="T431" s="19"/>
      <c r="U431" s="19"/>
      <c r="V431" s="19"/>
      <c r="W431" s="19"/>
      <c r="X431" s="19"/>
      <c r="Y431" s="19"/>
      <c r="Z431" s="19"/>
    </row>
    <row r="432" spans="2:26" ht="13.8">
      <c r="B432" s="48"/>
      <c r="C432" s="164"/>
      <c r="D432" s="164"/>
      <c r="E432" s="164"/>
      <c r="F432" s="164"/>
      <c r="G432" s="164"/>
      <c r="H432" s="164"/>
      <c r="I432" s="164"/>
      <c r="J432" s="164"/>
      <c r="K432" s="164"/>
      <c r="L432" s="164"/>
      <c r="M432" s="164"/>
      <c r="N432" s="111" t="s">
        <v>16</v>
      </c>
      <c r="O432" s="48"/>
      <c r="P432" s="19">
        <v>0</v>
      </c>
      <c r="Q432" s="19">
        <v>0</v>
      </c>
      <c r="R432" s="114"/>
      <c r="S432" s="114"/>
      <c r="T432" s="114"/>
      <c r="U432" s="114"/>
      <c r="V432" s="114"/>
      <c r="W432" s="114"/>
      <c r="X432" s="114"/>
      <c r="Y432" s="114"/>
      <c r="Z432" s="114"/>
    </row>
    <row r="433" spans="2:37" ht="13.8">
      <c r="B433" s="48"/>
      <c r="C433" s="164"/>
      <c r="D433" s="164"/>
      <c r="E433" s="164"/>
      <c r="F433" s="164"/>
      <c r="G433" s="164"/>
      <c r="H433" s="164"/>
      <c r="I433" s="164"/>
      <c r="J433" s="164"/>
      <c r="K433" s="164"/>
      <c r="L433" s="164"/>
      <c r="M433" s="164"/>
      <c r="N433" s="111" t="s">
        <v>16</v>
      </c>
      <c r="O433" s="49"/>
      <c r="P433" s="19">
        <v>0</v>
      </c>
      <c r="Q433" s="19">
        <v>0</v>
      </c>
      <c r="R433" s="19">
        <v>0</v>
      </c>
      <c r="S433" s="19">
        <v>0</v>
      </c>
      <c r="T433" s="19">
        <v>0</v>
      </c>
      <c r="U433" s="19">
        <v>0</v>
      </c>
      <c r="V433" s="19">
        <v>0</v>
      </c>
      <c r="W433" s="19">
        <v>0</v>
      </c>
      <c r="X433" s="19">
        <v>0</v>
      </c>
      <c r="Y433" s="19">
        <v>0</v>
      </c>
      <c r="Z433" s="19">
        <v>0</v>
      </c>
    </row>
    <row r="434" spans="2:37" ht="13.8">
      <c r="B434" s="58" t="str">
        <f>"Total "&amp;B351&amp;" units"</f>
        <v>Total GaAs discrete units</v>
      </c>
      <c r="C434" s="29">
        <f t="shared" ref="C434:M434" si="202">SUM(C353:C433)</f>
        <v>19268368</v>
      </c>
      <c r="D434" s="29">
        <f t="shared" si="202"/>
        <v>16832931</v>
      </c>
      <c r="E434" s="29">
        <f>SUM(E353:E433)</f>
        <v>0</v>
      </c>
      <c r="F434" s="29">
        <f t="shared" si="202"/>
        <v>0</v>
      </c>
      <c r="G434" s="29">
        <f t="shared" si="202"/>
        <v>0</v>
      </c>
      <c r="H434" s="29">
        <f t="shared" si="202"/>
        <v>0</v>
      </c>
      <c r="I434" s="29">
        <f t="shared" si="202"/>
        <v>0</v>
      </c>
      <c r="J434" s="29">
        <f t="shared" si="202"/>
        <v>0</v>
      </c>
      <c r="K434" s="29">
        <f t="shared" si="202"/>
        <v>0</v>
      </c>
      <c r="L434" s="29">
        <f t="shared" si="202"/>
        <v>0</v>
      </c>
      <c r="M434" s="29">
        <f t="shared" si="202"/>
        <v>0</v>
      </c>
    </row>
    <row r="437" spans="2:37" ht="21">
      <c r="B437" s="3" t="str">
        <f>Summary!B35</f>
        <v>GaAs integrated</v>
      </c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O437" s="3" t="str">
        <f>B437</f>
        <v>GaAs integrated</v>
      </c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2:37" ht="13.8">
      <c r="B438" s="56" t="str">
        <f t="shared" ref="B438:M438" si="203">B6</f>
        <v>Product category</v>
      </c>
      <c r="C438" s="6">
        <f t="shared" si="203"/>
        <v>2018</v>
      </c>
      <c r="D438" s="6">
        <f t="shared" si="203"/>
        <v>2019</v>
      </c>
      <c r="E438" s="6">
        <f t="shared" si="203"/>
        <v>2020</v>
      </c>
      <c r="F438" s="6">
        <f t="shared" si="203"/>
        <v>2021</v>
      </c>
      <c r="G438" s="6">
        <f t="shared" si="203"/>
        <v>2022</v>
      </c>
      <c r="H438" s="6">
        <f t="shared" si="203"/>
        <v>2023</v>
      </c>
      <c r="I438" s="6">
        <f t="shared" si="203"/>
        <v>2024</v>
      </c>
      <c r="J438" s="6">
        <f t="shared" si="203"/>
        <v>2025</v>
      </c>
      <c r="K438" s="6">
        <f t="shared" si="203"/>
        <v>2026</v>
      </c>
      <c r="L438" s="6">
        <f t="shared" si="203"/>
        <v>2027</v>
      </c>
      <c r="M438" s="6">
        <f t="shared" si="203"/>
        <v>2028</v>
      </c>
      <c r="O438" s="56" t="str">
        <f>B438</f>
        <v>Product category</v>
      </c>
      <c r="P438" s="6">
        <f t="shared" ref="P438:Z438" si="204">C438</f>
        <v>2018</v>
      </c>
      <c r="Q438" s="6">
        <f t="shared" si="204"/>
        <v>2019</v>
      </c>
      <c r="R438" s="6">
        <f t="shared" si="204"/>
        <v>2020</v>
      </c>
      <c r="S438" s="6">
        <f t="shared" si="204"/>
        <v>2021</v>
      </c>
      <c r="T438" s="6">
        <f t="shared" si="204"/>
        <v>2022</v>
      </c>
      <c r="U438" s="6">
        <f t="shared" si="204"/>
        <v>2023</v>
      </c>
      <c r="V438" s="6">
        <f t="shared" si="204"/>
        <v>2024</v>
      </c>
      <c r="W438" s="6">
        <f t="shared" si="204"/>
        <v>2025</v>
      </c>
      <c r="X438" s="6">
        <f t="shared" si="204"/>
        <v>2026</v>
      </c>
      <c r="Y438" s="6">
        <f t="shared" si="204"/>
        <v>2027</v>
      </c>
      <c r="Z438" s="6">
        <f t="shared" si="204"/>
        <v>2028</v>
      </c>
    </row>
    <row r="439" spans="2:37" ht="13.8">
      <c r="B439" s="48" t="str">
        <f t="shared" ref="B439:B470" si="205">B95</f>
        <v>1G 500 m SFP</v>
      </c>
      <c r="C439" s="164">
        <f>(C7-C95-C181-C267-C353-C525)</f>
        <v>0</v>
      </c>
      <c r="D439" s="164">
        <f t="shared" ref="D439:M439" si="206">(D7-D95-D181-D267-D353-D525)</f>
        <v>0</v>
      </c>
      <c r="E439" s="164">
        <f t="shared" si="206"/>
        <v>0</v>
      </c>
      <c r="F439" s="164">
        <f t="shared" si="206"/>
        <v>0</v>
      </c>
      <c r="G439" s="164">
        <f t="shared" si="206"/>
        <v>0</v>
      </c>
      <c r="H439" s="164">
        <f t="shared" si="206"/>
        <v>0</v>
      </c>
      <c r="I439" s="164">
        <f t="shared" si="206"/>
        <v>0</v>
      </c>
      <c r="J439" s="164">
        <f t="shared" si="206"/>
        <v>0</v>
      </c>
      <c r="K439" s="164">
        <f t="shared" si="206"/>
        <v>0</v>
      </c>
      <c r="L439" s="164">
        <f t="shared" si="206"/>
        <v>0</v>
      </c>
      <c r="M439" s="164">
        <f t="shared" si="206"/>
        <v>0</v>
      </c>
      <c r="N439" s="111" t="s">
        <v>17</v>
      </c>
      <c r="O439" s="48" t="str">
        <f t="shared" ref="O439:O470" si="207">B95</f>
        <v>1G 500 m SFP</v>
      </c>
      <c r="P439" s="121">
        <f t="shared" ref="P439:Q439" si="208">1-P353-P267-P181-P95-P525</f>
        <v>0</v>
      </c>
      <c r="Q439" s="121">
        <f t="shared" si="208"/>
        <v>0</v>
      </c>
      <c r="R439" s="19"/>
      <c r="S439" s="19"/>
      <c r="T439" s="19"/>
      <c r="U439" s="19"/>
      <c r="V439" s="19"/>
      <c r="W439" s="19"/>
      <c r="X439" s="19"/>
      <c r="Y439" s="19"/>
      <c r="Z439" s="19"/>
    </row>
    <row r="440" spans="2:37" ht="13.8">
      <c r="B440" s="48" t="str">
        <f t="shared" si="205"/>
        <v>1G 10 km SFP</v>
      </c>
      <c r="C440" s="164">
        <f t="shared" ref="C440:M440" si="209">(C8-C96-C182-C268-C354-C526)</f>
        <v>0</v>
      </c>
      <c r="D440" s="164">
        <f t="shared" si="209"/>
        <v>0</v>
      </c>
      <c r="E440" s="164">
        <f t="shared" si="209"/>
        <v>0</v>
      </c>
      <c r="F440" s="164">
        <f t="shared" si="209"/>
        <v>0</v>
      </c>
      <c r="G440" s="164">
        <f t="shared" si="209"/>
        <v>0</v>
      </c>
      <c r="H440" s="164">
        <f t="shared" si="209"/>
        <v>0</v>
      </c>
      <c r="I440" s="164">
        <f t="shared" si="209"/>
        <v>0</v>
      </c>
      <c r="J440" s="164">
        <f t="shared" si="209"/>
        <v>0</v>
      </c>
      <c r="K440" s="164">
        <f t="shared" si="209"/>
        <v>0</v>
      </c>
      <c r="L440" s="164">
        <f t="shared" si="209"/>
        <v>0</v>
      </c>
      <c r="M440" s="164">
        <f t="shared" si="209"/>
        <v>0</v>
      </c>
      <c r="N440" s="111" t="s">
        <v>17</v>
      </c>
      <c r="O440" s="48" t="str">
        <f t="shared" si="207"/>
        <v>1G 10 km SFP</v>
      </c>
      <c r="P440" s="121">
        <f t="shared" ref="P440:Q440" si="210">1-P354-P268-P182-P96-P526</f>
        <v>0</v>
      </c>
      <c r="Q440" s="121">
        <f t="shared" si="210"/>
        <v>0</v>
      </c>
      <c r="R440" s="19"/>
      <c r="S440" s="19"/>
      <c r="T440" s="19"/>
      <c r="U440" s="19"/>
      <c r="V440" s="19"/>
      <c r="W440" s="19"/>
      <c r="X440" s="19"/>
      <c r="Y440" s="19"/>
      <c r="Z440" s="19"/>
    </row>
    <row r="441" spans="2:37" ht="13.8">
      <c r="B441" s="48" t="str">
        <f t="shared" si="205"/>
        <v>1G 40 km SFP</v>
      </c>
      <c r="C441" s="164">
        <f t="shared" ref="C441:M441" si="211">(C9-C97-C183-C269-C355-C527)</f>
        <v>0</v>
      </c>
      <c r="D441" s="164">
        <f t="shared" si="211"/>
        <v>0</v>
      </c>
      <c r="E441" s="164">
        <f t="shared" si="211"/>
        <v>0</v>
      </c>
      <c r="F441" s="164">
        <f t="shared" si="211"/>
        <v>0</v>
      </c>
      <c r="G441" s="164">
        <f t="shared" si="211"/>
        <v>0</v>
      </c>
      <c r="H441" s="164">
        <f t="shared" si="211"/>
        <v>0</v>
      </c>
      <c r="I441" s="164">
        <f t="shared" si="211"/>
        <v>0</v>
      </c>
      <c r="J441" s="164">
        <f t="shared" si="211"/>
        <v>0</v>
      </c>
      <c r="K441" s="164">
        <f t="shared" si="211"/>
        <v>0</v>
      </c>
      <c r="L441" s="164">
        <f t="shared" si="211"/>
        <v>0</v>
      </c>
      <c r="M441" s="164">
        <f t="shared" si="211"/>
        <v>0</v>
      </c>
      <c r="N441" s="111" t="s">
        <v>17</v>
      </c>
      <c r="O441" s="48" t="str">
        <f t="shared" si="207"/>
        <v>1G 40 km SFP</v>
      </c>
      <c r="P441" s="121">
        <f t="shared" ref="P441:Q441" si="212">1-P355-P269-P183-P97-P527</f>
        <v>0</v>
      </c>
      <c r="Q441" s="121">
        <f t="shared" si="212"/>
        <v>0</v>
      </c>
      <c r="R441" s="19"/>
      <c r="S441" s="19"/>
      <c r="T441" s="19"/>
      <c r="U441" s="19"/>
      <c r="V441" s="19"/>
      <c r="W441" s="19"/>
      <c r="X441" s="19"/>
      <c r="Y441" s="19"/>
      <c r="Z441" s="19"/>
    </row>
    <row r="442" spans="2:37" ht="13.8">
      <c r="B442" s="48" t="str">
        <f t="shared" si="205"/>
        <v>1G 80 km SFP</v>
      </c>
      <c r="C442" s="164">
        <f t="shared" ref="C442:M442" si="213">(C10-C98-C184-C270-C356-C528)</f>
        <v>0</v>
      </c>
      <c r="D442" s="164">
        <f t="shared" si="213"/>
        <v>0</v>
      </c>
      <c r="E442" s="164">
        <f t="shared" si="213"/>
        <v>0</v>
      </c>
      <c r="F442" s="164">
        <f t="shared" si="213"/>
        <v>0</v>
      </c>
      <c r="G442" s="164">
        <f t="shared" si="213"/>
        <v>0</v>
      </c>
      <c r="H442" s="164">
        <f t="shared" si="213"/>
        <v>0</v>
      </c>
      <c r="I442" s="164">
        <f t="shared" si="213"/>
        <v>0</v>
      </c>
      <c r="J442" s="164">
        <f t="shared" si="213"/>
        <v>0</v>
      </c>
      <c r="K442" s="164">
        <f t="shared" si="213"/>
        <v>0</v>
      </c>
      <c r="L442" s="164">
        <f t="shared" si="213"/>
        <v>0</v>
      </c>
      <c r="M442" s="164">
        <f t="shared" si="213"/>
        <v>0</v>
      </c>
      <c r="N442" s="111" t="s">
        <v>17</v>
      </c>
      <c r="O442" s="48" t="str">
        <f t="shared" si="207"/>
        <v>1G 80 km SFP</v>
      </c>
      <c r="P442" s="121">
        <f t="shared" ref="P442:Q442" si="214">1-P356-P270-P184-P98-P528</f>
        <v>0</v>
      </c>
      <c r="Q442" s="121">
        <f t="shared" si="214"/>
        <v>0</v>
      </c>
      <c r="R442" s="19"/>
      <c r="S442" s="19"/>
      <c r="T442" s="19"/>
      <c r="U442" s="19"/>
      <c r="V442" s="19"/>
      <c r="W442" s="19"/>
      <c r="X442" s="19"/>
      <c r="Y442" s="19"/>
      <c r="Z442" s="19"/>
    </row>
    <row r="443" spans="2:37" ht="13.8">
      <c r="B443" s="48" t="str">
        <f t="shared" si="205"/>
        <v>G &amp; Fast Ethernet Various Legacy/discontinued</v>
      </c>
      <c r="C443" s="164">
        <f t="shared" ref="C443:M443" si="215">(C11-C99-C185-C271-C357-C529)</f>
        <v>0</v>
      </c>
      <c r="D443" s="164">
        <f t="shared" si="215"/>
        <v>0</v>
      </c>
      <c r="E443" s="164">
        <f t="shared" si="215"/>
        <v>0</v>
      </c>
      <c r="F443" s="164">
        <f t="shared" si="215"/>
        <v>0</v>
      </c>
      <c r="G443" s="164">
        <f t="shared" si="215"/>
        <v>0</v>
      </c>
      <c r="H443" s="164">
        <f t="shared" si="215"/>
        <v>0</v>
      </c>
      <c r="I443" s="164">
        <f t="shared" si="215"/>
        <v>0</v>
      </c>
      <c r="J443" s="164">
        <f t="shared" si="215"/>
        <v>0</v>
      </c>
      <c r="K443" s="164">
        <f t="shared" si="215"/>
        <v>0</v>
      </c>
      <c r="L443" s="164">
        <f t="shared" si="215"/>
        <v>0</v>
      </c>
      <c r="M443" s="164">
        <f t="shared" si="215"/>
        <v>0</v>
      </c>
      <c r="N443" s="111" t="s">
        <v>17</v>
      </c>
      <c r="O443" s="48" t="str">
        <f t="shared" si="207"/>
        <v>G &amp; Fast Ethernet Various Legacy/discontinued</v>
      </c>
      <c r="P443" s="121">
        <f t="shared" ref="P443:Q443" si="216">1-P357-P271-P185-P99-P529</f>
        <v>0</v>
      </c>
      <c r="Q443" s="121">
        <f t="shared" si="216"/>
        <v>0</v>
      </c>
      <c r="R443" s="19"/>
      <c r="S443" s="19"/>
      <c r="T443" s="19"/>
      <c r="U443" s="19"/>
      <c r="V443" s="19"/>
      <c r="W443" s="19"/>
      <c r="X443" s="19"/>
      <c r="Y443" s="19"/>
      <c r="Z443" s="19"/>
    </row>
    <row r="444" spans="2:37" ht="13.8">
      <c r="B444" s="48" t="str">
        <f t="shared" si="205"/>
        <v>10G 300 m XFP</v>
      </c>
      <c r="C444" s="164">
        <f t="shared" ref="C444:M444" si="217">(C12-C100-C186-C272-C358-C530)</f>
        <v>0</v>
      </c>
      <c r="D444" s="164">
        <f t="shared" si="217"/>
        <v>0</v>
      </c>
      <c r="E444" s="164">
        <f t="shared" si="217"/>
        <v>0</v>
      </c>
      <c r="F444" s="164">
        <f t="shared" si="217"/>
        <v>0</v>
      </c>
      <c r="G444" s="164">
        <f t="shared" si="217"/>
        <v>0</v>
      </c>
      <c r="H444" s="164">
        <f t="shared" si="217"/>
        <v>0</v>
      </c>
      <c r="I444" s="164">
        <f t="shared" si="217"/>
        <v>0</v>
      </c>
      <c r="J444" s="164">
        <f t="shared" si="217"/>
        <v>0</v>
      </c>
      <c r="K444" s="164">
        <f t="shared" si="217"/>
        <v>0</v>
      </c>
      <c r="L444" s="164">
        <f t="shared" si="217"/>
        <v>0</v>
      </c>
      <c r="M444" s="164">
        <f t="shared" si="217"/>
        <v>0</v>
      </c>
      <c r="N444" s="111" t="s">
        <v>17</v>
      </c>
      <c r="O444" s="48" t="str">
        <f t="shared" si="207"/>
        <v>10G 300 m XFP</v>
      </c>
      <c r="P444" s="121">
        <f t="shared" ref="P444:Q444" si="218">1-P358-P272-P186-P100-P530</f>
        <v>0</v>
      </c>
      <c r="Q444" s="121">
        <f t="shared" si="218"/>
        <v>0</v>
      </c>
      <c r="R444" s="19"/>
      <c r="S444" s="19"/>
      <c r="T444" s="19"/>
      <c r="U444" s="19"/>
      <c r="V444" s="19"/>
      <c r="W444" s="19"/>
      <c r="X444" s="19"/>
      <c r="Y444" s="19"/>
      <c r="Z444" s="19"/>
    </row>
    <row r="445" spans="2:37" ht="13.8">
      <c r="B445" s="48" t="str">
        <f t="shared" si="205"/>
        <v>10G 300 m SFP+</v>
      </c>
      <c r="C445" s="164">
        <f t="shared" ref="C445:M445" si="219">(C13-C101-C187-C273-C359-C531)</f>
        <v>0</v>
      </c>
      <c r="D445" s="164">
        <f t="shared" si="219"/>
        <v>0</v>
      </c>
      <c r="E445" s="164">
        <f t="shared" si="219"/>
        <v>0</v>
      </c>
      <c r="F445" s="164">
        <f t="shared" si="219"/>
        <v>0</v>
      </c>
      <c r="G445" s="164">
        <f t="shared" si="219"/>
        <v>0</v>
      </c>
      <c r="H445" s="164">
        <f t="shared" si="219"/>
        <v>0</v>
      </c>
      <c r="I445" s="164">
        <f t="shared" si="219"/>
        <v>0</v>
      </c>
      <c r="J445" s="164">
        <f t="shared" si="219"/>
        <v>0</v>
      </c>
      <c r="K445" s="164">
        <f t="shared" si="219"/>
        <v>0</v>
      </c>
      <c r="L445" s="164">
        <f t="shared" si="219"/>
        <v>0</v>
      </c>
      <c r="M445" s="164">
        <f t="shared" si="219"/>
        <v>0</v>
      </c>
      <c r="N445" s="111" t="s">
        <v>17</v>
      </c>
      <c r="O445" s="48" t="str">
        <f t="shared" si="207"/>
        <v>10G 300 m SFP+</v>
      </c>
      <c r="P445" s="121">
        <f t="shared" ref="P445:Q445" si="220">1-P359-P273-P187-P101-P531</f>
        <v>0</v>
      </c>
      <c r="Q445" s="121">
        <f t="shared" si="220"/>
        <v>0</v>
      </c>
      <c r="R445" s="19"/>
      <c r="S445" s="19"/>
      <c r="T445" s="19"/>
      <c r="U445" s="19"/>
      <c r="V445" s="19"/>
      <c r="W445" s="19"/>
      <c r="X445" s="19"/>
      <c r="Y445" s="19"/>
      <c r="Z445" s="19"/>
    </row>
    <row r="446" spans="2:37" ht="13.8">
      <c r="B446" s="48" t="str">
        <f t="shared" si="205"/>
        <v>10G LRM 220 m SFP+</v>
      </c>
      <c r="C446" s="164">
        <f t="shared" ref="C446:M446" si="221">(C14-C102-C188-C274-C360-C532)</f>
        <v>0</v>
      </c>
      <c r="D446" s="164">
        <f t="shared" si="221"/>
        <v>0</v>
      </c>
      <c r="E446" s="164">
        <f t="shared" si="221"/>
        <v>0</v>
      </c>
      <c r="F446" s="164">
        <f t="shared" si="221"/>
        <v>0</v>
      </c>
      <c r="G446" s="164">
        <f t="shared" si="221"/>
        <v>0</v>
      </c>
      <c r="H446" s="164">
        <f t="shared" si="221"/>
        <v>0</v>
      </c>
      <c r="I446" s="164">
        <f t="shared" si="221"/>
        <v>0</v>
      </c>
      <c r="J446" s="164">
        <f t="shared" si="221"/>
        <v>0</v>
      </c>
      <c r="K446" s="164">
        <f t="shared" si="221"/>
        <v>0</v>
      </c>
      <c r="L446" s="164">
        <f t="shared" si="221"/>
        <v>0</v>
      </c>
      <c r="M446" s="164">
        <f t="shared" si="221"/>
        <v>0</v>
      </c>
      <c r="N446" s="111" t="s">
        <v>17</v>
      </c>
      <c r="O446" s="48" t="str">
        <f t="shared" si="207"/>
        <v>10G LRM 220 m SFP+</v>
      </c>
      <c r="P446" s="121">
        <f t="shared" ref="P446:Q446" si="222">1-P360-P274-P188-P102-P532</f>
        <v>0</v>
      </c>
      <c r="Q446" s="121">
        <f t="shared" si="222"/>
        <v>0</v>
      </c>
      <c r="R446" s="19"/>
      <c r="S446" s="19"/>
      <c r="T446" s="19"/>
      <c r="U446" s="19"/>
      <c r="V446" s="19"/>
      <c r="W446" s="19"/>
      <c r="X446" s="19"/>
      <c r="Y446" s="19"/>
      <c r="Z446" s="19"/>
    </row>
    <row r="447" spans="2:37" ht="13.8">
      <c r="B447" s="48" t="str">
        <f t="shared" si="205"/>
        <v>10G 10 km XFP</v>
      </c>
      <c r="C447" s="164">
        <f t="shared" ref="C447:M447" si="223">(C15-C103-C189-C275-C361-C533)</f>
        <v>0</v>
      </c>
      <c r="D447" s="164">
        <f t="shared" si="223"/>
        <v>0</v>
      </c>
      <c r="E447" s="164">
        <f t="shared" si="223"/>
        <v>0</v>
      </c>
      <c r="F447" s="164">
        <f t="shared" si="223"/>
        <v>0</v>
      </c>
      <c r="G447" s="164">
        <f t="shared" si="223"/>
        <v>0</v>
      </c>
      <c r="H447" s="164">
        <f t="shared" si="223"/>
        <v>0</v>
      </c>
      <c r="I447" s="164">
        <f t="shared" si="223"/>
        <v>0</v>
      </c>
      <c r="J447" s="164">
        <f t="shared" si="223"/>
        <v>0</v>
      </c>
      <c r="K447" s="164">
        <f t="shared" si="223"/>
        <v>0</v>
      </c>
      <c r="L447" s="164">
        <f t="shared" si="223"/>
        <v>0</v>
      </c>
      <c r="M447" s="164">
        <f t="shared" si="223"/>
        <v>0</v>
      </c>
      <c r="N447" s="111" t="s">
        <v>17</v>
      </c>
      <c r="O447" s="48" t="str">
        <f t="shared" si="207"/>
        <v>10G 10 km XFP</v>
      </c>
      <c r="P447" s="121">
        <f t="shared" ref="P447:Q447" si="224">1-P361-P275-P189-P103-P533</f>
        <v>0</v>
      </c>
      <c r="Q447" s="121">
        <f t="shared" si="224"/>
        <v>0</v>
      </c>
      <c r="R447" s="19"/>
      <c r="S447" s="19"/>
      <c r="T447" s="19"/>
      <c r="U447" s="19"/>
      <c r="V447" s="19"/>
      <c r="W447" s="19"/>
      <c r="X447" s="19"/>
      <c r="Y447" s="19"/>
      <c r="Z447" s="19"/>
    </row>
    <row r="448" spans="2:37" ht="13.8">
      <c r="B448" s="48" t="str">
        <f t="shared" si="205"/>
        <v>10G 10 km SFP+</v>
      </c>
      <c r="C448" s="164">
        <f t="shared" ref="C448:M448" si="225">(C16-C104-C190-C276-C362-C534)</f>
        <v>0</v>
      </c>
      <c r="D448" s="164">
        <f t="shared" si="225"/>
        <v>0</v>
      </c>
      <c r="E448" s="164">
        <f t="shared" si="225"/>
        <v>0</v>
      </c>
      <c r="F448" s="164">
        <f t="shared" si="225"/>
        <v>0</v>
      </c>
      <c r="G448" s="164">
        <f t="shared" si="225"/>
        <v>0</v>
      </c>
      <c r="H448" s="164">
        <f t="shared" si="225"/>
        <v>0</v>
      </c>
      <c r="I448" s="164">
        <f t="shared" si="225"/>
        <v>0</v>
      </c>
      <c r="J448" s="164">
        <f t="shared" si="225"/>
        <v>0</v>
      </c>
      <c r="K448" s="164">
        <f t="shared" si="225"/>
        <v>0</v>
      </c>
      <c r="L448" s="164">
        <f t="shared" si="225"/>
        <v>0</v>
      </c>
      <c r="M448" s="164">
        <f t="shared" si="225"/>
        <v>0</v>
      </c>
      <c r="N448" s="111" t="s">
        <v>17</v>
      </c>
      <c r="O448" s="48" t="str">
        <f t="shared" si="207"/>
        <v>10G 10 km SFP+</v>
      </c>
      <c r="P448" s="121">
        <f t="shared" ref="P448:Q448" si="226">1-P362-P276-P190-P104-P534</f>
        <v>0</v>
      </c>
      <c r="Q448" s="121">
        <f t="shared" si="226"/>
        <v>0</v>
      </c>
      <c r="R448" s="19"/>
      <c r="S448" s="19"/>
      <c r="T448" s="19"/>
      <c r="U448" s="19"/>
      <c r="V448" s="19"/>
      <c r="W448" s="19"/>
      <c r="X448" s="19"/>
      <c r="Y448" s="19"/>
      <c r="Z448" s="19"/>
      <c r="AK448" s="16"/>
    </row>
    <row r="449" spans="2:37" ht="13.8">
      <c r="B449" s="48" t="str">
        <f t="shared" si="205"/>
        <v>10G 40 km XFP</v>
      </c>
      <c r="C449" s="164">
        <f t="shared" ref="C449:M449" si="227">(C17-C105-C191-C277-C363-C535)</f>
        <v>0</v>
      </c>
      <c r="D449" s="164">
        <f t="shared" si="227"/>
        <v>0</v>
      </c>
      <c r="E449" s="164">
        <f t="shared" si="227"/>
        <v>0</v>
      </c>
      <c r="F449" s="164">
        <f t="shared" si="227"/>
        <v>0</v>
      </c>
      <c r="G449" s="164">
        <f t="shared" si="227"/>
        <v>0</v>
      </c>
      <c r="H449" s="164">
        <f t="shared" si="227"/>
        <v>0</v>
      </c>
      <c r="I449" s="164">
        <f t="shared" si="227"/>
        <v>0</v>
      </c>
      <c r="J449" s="164">
        <f t="shared" si="227"/>
        <v>0</v>
      </c>
      <c r="K449" s="164">
        <f t="shared" si="227"/>
        <v>0</v>
      </c>
      <c r="L449" s="164">
        <f t="shared" si="227"/>
        <v>0</v>
      </c>
      <c r="M449" s="164">
        <f t="shared" si="227"/>
        <v>0</v>
      </c>
      <c r="N449" s="111" t="s">
        <v>17</v>
      </c>
      <c r="O449" s="48" t="str">
        <f t="shared" si="207"/>
        <v>10G 40 km XFP</v>
      </c>
      <c r="P449" s="121">
        <f t="shared" ref="P449:Q449" si="228">1-P363-P277-P191-P105-P535</f>
        <v>0</v>
      </c>
      <c r="Q449" s="121">
        <f t="shared" si="228"/>
        <v>0</v>
      </c>
      <c r="R449" s="19"/>
      <c r="S449" s="19"/>
      <c r="T449" s="19"/>
      <c r="U449" s="19"/>
      <c r="V449" s="19"/>
      <c r="W449" s="19"/>
      <c r="X449" s="19"/>
      <c r="Y449" s="19"/>
      <c r="Z449" s="19"/>
      <c r="AK449" s="16"/>
    </row>
    <row r="450" spans="2:37" ht="13.8">
      <c r="B450" s="48" t="str">
        <f t="shared" si="205"/>
        <v>10G 40 km SFP+</v>
      </c>
      <c r="C450" s="164">
        <f t="shared" ref="C450:M450" si="229">(C18-C106-C192-C278-C364-C536)</f>
        <v>0</v>
      </c>
      <c r="D450" s="164">
        <f t="shared" si="229"/>
        <v>0</v>
      </c>
      <c r="E450" s="164">
        <f t="shared" si="229"/>
        <v>0</v>
      </c>
      <c r="F450" s="164">
        <f t="shared" si="229"/>
        <v>0</v>
      </c>
      <c r="G450" s="164">
        <f t="shared" si="229"/>
        <v>0</v>
      </c>
      <c r="H450" s="164">
        <f t="shared" si="229"/>
        <v>0</v>
      </c>
      <c r="I450" s="164">
        <f t="shared" si="229"/>
        <v>0</v>
      </c>
      <c r="J450" s="164">
        <f t="shared" si="229"/>
        <v>0</v>
      </c>
      <c r="K450" s="164">
        <f t="shared" si="229"/>
        <v>0</v>
      </c>
      <c r="L450" s="164">
        <f t="shared" si="229"/>
        <v>0</v>
      </c>
      <c r="M450" s="164">
        <f t="shared" si="229"/>
        <v>0</v>
      </c>
      <c r="N450" s="111" t="s">
        <v>17</v>
      </c>
      <c r="O450" s="48" t="str">
        <f t="shared" si="207"/>
        <v>10G 40 km SFP+</v>
      </c>
      <c r="P450" s="121">
        <f t="shared" ref="P450:Q450" si="230">1-P364-P278-P192-P106-P536</f>
        <v>0</v>
      </c>
      <c r="Q450" s="121">
        <f t="shared" si="230"/>
        <v>0</v>
      </c>
      <c r="R450" s="19"/>
      <c r="S450" s="19"/>
      <c r="T450" s="19"/>
      <c r="U450" s="19"/>
      <c r="V450" s="19"/>
      <c r="W450" s="19"/>
      <c r="X450" s="19"/>
      <c r="Y450" s="19"/>
      <c r="Z450" s="19"/>
      <c r="AK450" s="16"/>
    </row>
    <row r="451" spans="2:37" ht="13.8">
      <c r="B451" s="48" t="str">
        <f t="shared" si="205"/>
        <v>10G 80 km XFP</v>
      </c>
      <c r="C451" s="164">
        <f t="shared" ref="C451:M451" si="231">(C19-C107-C193-C279-C365-C537)</f>
        <v>0</v>
      </c>
      <c r="D451" s="164">
        <f t="shared" si="231"/>
        <v>0</v>
      </c>
      <c r="E451" s="164">
        <f t="shared" si="231"/>
        <v>0</v>
      </c>
      <c r="F451" s="164">
        <f t="shared" si="231"/>
        <v>0</v>
      </c>
      <c r="G451" s="164">
        <f t="shared" si="231"/>
        <v>0</v>
      </c>
      <c r="H451" s="164">
        <f t="shared" si="231"/>
        <v>0</v>
      </c>
      <c r="I451" s="164">
        <f t="shared" si="231"/>
        <v>0</v>
      </c>
      <c r="J451" s="164">
        <f t="shared" si="231"/>
        <v>0</v>
      </c>
      <c r="K451" s="164">
        <f t="shared" si="231"/>
        <v>0</v>
      </c>
      <c r="L451" s="164">
        <f t="shared" si="231"/>
        <v>0</v>
      </c>
      <c r="M451" s="164">
        <f t="shared" si="231"/>
        <v>0</v>
      </c>
      <c r="N451" s="111" t="s">
        <v>17</v>
      </c>
      <c r="O451" s="48" t="str">
        <f t="shared" si="207"/>
        <v>10G 80 km XFP</v>
      </c>
      <c r="P451" s="121">
        <f t="shared" ref="P451:Q451" si="232">1-P365-P279-P193-P107-P537</f>
        <v>0</v>
      </c>
      <c r="Q451" s="121">
        <f t="shared" si="232"/>
        <v>0</v>
      </c>
      <c r="R451" s="19"/>
      <c r="S451" s="19"/>
      <c r="T451" s="19"/>
      <c r="U451" s="19"/>
      <c r="V451" s="19"/>
      <c r="W451" s="19"/>
      <c r="X451" s="19"/>
      <c r="Y451" s="19"/>
      <c r="Z451" s="19"/>
    </row>
    <row r="452" spans="2:37" ht="13.8">
      <c r="B452" s="48" t="str">
        <f t="shared" si="205"/>
        <v>10G 80 km SFP+</v>
      </c>
      <c r="C452" s="164">
        <f t="shared" ref="C452:M452" si="233">(C20-C108-C194-C280-C366-C538)</f>
        <v>0</v>
      </c>
      <c r="D452" s="164">
        <f t="shared" si="233"/>
        <v>0</v>
      </c>
      <c r="E452" s="164">
        <f t="shared" si="233"/>
        <v>0</v>
      </c>
      <c r="F452" s="164">
        <f t="shared" si="233"/>
        <v>0</v>
      </c>
      <c r="G452" s="164">
        <f t="shared" si="233"/>
        <v>0</v>
      </c>
      <c r="H452" s="164">
        <f t="shared" si="233"/>
        <v>0</v>
      </c>
      <c r="I452" s="164">
        <f t="shared" si="233"/>
        <v>0</v>
      </c>
      <c r="J452" s="164">
        <f t="shared" si="233"/>
        <v>0</v>
      </c>
      <c r="K452" s="164">
        <f t="shared" si="233"/>
        <v>0</v>
      </c>
      <c r="L452" s="164">
        <f t="shared" si="233"/>
        <v>0</v>
      </c>
      <c r="M452" s="164">
        <f t="shared" si="233"/>
        <v>0</v>
      </c>
      <c r="N452" s="111" t="s">
        <v>17</v>
      </c>
      <c r="O452" s="48" t="str">
        <f t="shared" si="207"/>
        <v>10G 80 km SFP+</v>
      </c>
      <c r="P452" s="121">
        <f t="shared" ref="P452:Q452" si="234">1-P366-P280-P194-P108-P538</f>
        <v>0</v>
      </c>
      <c r="Q452" s="121">
        <f t="shared" si="234"/>
        <v>0</v>
      </c>
      <c r="R452" s="19"/>
      <c r="S452" s="19"/>
      <c r="T452" s="19"/>
      <c r="U452" s="19"/>
      <c r="V452" s="19"/>
      <c r="W452" s="19"/>
      <c r="X452" s="19"/>
      <c r="Y452" s="19"/>
      <c r="Z452" s="19"/>
    </row>
    <row r="453" spans="2:37" ht="13.8">
      <c r="B453" s="48" t="str">
        <f t="shared" si="205"/>
        <v>10G Various Legacy/discontinued</v>
      </c>
      <c r="C453" s="164">
        <f t="shared" ref="C453:M453" si="235">(C21-C109-C195-C281-C367-C539)</f>
        <v>0</v>
      </c>
      <c r="D453" s="164">
        <f t="shared" si="235"/>
        <v>0</v>
      </c>
      <c r="E453" s="164">
        <f t="shared" si="235"/>
        <v>0</v>
      </c>
      <c r="F453" s="164">
        <f t="shared" si="235"/>
        <v>0</v>
      </c>
      <c r="G453" s="164">
        <f t="shared" si="235"/>
        <v>0</v>
      </c>
      <c r="H453" s="164">
        <f t="shared" si="235"/>
        <v>0</v>
      </c>
      <c r="I453" s="164">
        <f t="shared" si="235"/>
        <v>0</v>
      </c>
      <c r="J453" s="164">
        <f t="shared" si="235"/>
        <v>0</v>
      </c>
      <c r="K453" s="164">
        <f t="shared" si="235"/>
        <v>0</v>
      </c>
      <c r="L453" s="164">
        <f t="shared" si="235"/>
        <v>0</v>
      </c>
      <c r="M453" s="164">
        <f t="shared" si="235"/>
        <v>0</v>
      </c>
      <c r="N453" s="111" t="s">
        <v>17</v>
      </c>
      <c r="O453" s="48" t="str">
        <f t="shared" si="207"/>
        <v>10G Various Legacy/discontinued</v>
      </c>
      <c r="P453" s="121">
        <f t="shared" ref="P453:Q453" si="236">1-P367-P281-P195-P109-P539</f>
        <v>0</v>
      </c>
      <c r="Q453" s="121">
        <f t="shared" si="236"/>
        <v>0</v>
      </c>
      <c r="R453" s="19"/>
      <c r="S453" s="19"/>
      <c r="T453" s="19"/>
      <c r="U453" s="19"/>
      <c r="V453" s="19"/>
      <c r="W453" s="19"/>
      <c r="X453" s="19"/>
      <c r="Y453" s="19"/>
      <c r="Z453" s="19"/>
    </row>
    <row r="454" spans="2:37" ht="13.8">
      <c r="B454" s="48" t="str">
        <f t="shared" si="205"/>
        <v>25G SR, eSR 100 - 300 m SFP28</v>
      </c>
      <c r="C454" s="164">
        <f t="shared" ref="C454:M454" si="237">(C22-C110-C196-C282-C368-C540)</f>
        <v>0</v>
      </c>
      <c r="D454" s="164">
        <f t="shared" si="237"/>
        <v>0</v>
      </c>
      <c r="E454" s="164">
        <f t="shared" si="237"/>
        <v>0</v>
      </c>
      <c r="F454" s="164">
        <f t="shared" si="237"/>
        <v>0</v>
      </c>
      <c r="G454" s="164">
        <f t="shared" si="237"/>
        <v>0</v>
      </c>
      <c r="H454" s="164">
        <f t="shared" si="237"/>
        <v>0</v>
      </c>
      <c r="I454" s="164">
        <f t="shared" si="237"/>
        <v>0</v>
      </c>
      <c r="J454" s="164">
        <f t="shared" si="237"/>
        <v>0</v>
      </c>
      <c r="K454" s="164">
        <f t="shared" si="237"/>
        <v>0</v>
      </c>
      <c r="L454" s="164">
        <f t="shared" si="237"/>
        <v>0</v>
      </c>
      <c r="M454" s="164">
        <f t="shared" si="237"/>
        <v>0</v>
      </c>
      <c r="N454" s="111" t="s">
        <v>17</v>
      </c>
      <c r="O454" s="48" t="str">
        <f t="shared" si="207"/>
        <v>25G SR, eSR 100 - 300 m SFP28</v>
      </c>
      <c r="P454" s="121">
        <f t="shared" ref="P454:Q454" si="238">1-P368-P282-P196-P110-P540</f>
        <v>0</v>
      </c>
      <c r="Q454" s="121">
        <f t="shared" si="238"/>
        <v>0</v>
      </c>
      <c r="R454" s="19"/>
      <c r="S454" s="19"/>
      <c r="T454" s="19"/>
      <c r="U454" s="19"/>
      <c r="V454" s="19"/>
      <c r="W454" s="19"/>
      <c r="X454" s="19"/>
      <c r="Y454" s="19"/>
      <c r="Z454" s="19"/>
    </row>
    <row r="455" spans="2:37" ht="13.8">
      <c r="B455" s="48" t="str">
        <f t="shared" si="205"/>
        <v>25G LR 10 km SFP28</v>
      </c>
      <c r="C455" s="164">
        <f t="shared" ref="C455:M455" si="239">(C23-C111-C197-C283-C369-C541)</f>
        <v>3.637978807091713E-12</v>
      </c>
      <c r="D455" s="164">
        <f t="shared" si="239"/>
        <v>0</v>
      </c>
      <c r="E455" s="164">
        <f t="shared" si="239"/>
        <v>0</v>
      </c>
      <c r="F455" s="164">
        <f t="shared" si="239"/>
        <v>0</v>
      </c>
      <c r="G455" s="164">
        <f t="shared" si="239"/>
        <v>0</v>
      </c>
      <c r="H455" s="164">
        <f t="shared" si="239"/>
        <v>0</v>
      </c>
      <c r="I455" s="164">
        <f t="shared" si="239"/>
        <v>0</v>
      </c>
      <c r="J455" s="164">
        <f t="shared" si="239"/>
        <v>0</v>
      </c>
      <c r="K455" s="164">
        <f t="shared" si="239"/>
        <v>0</v>
      </c>
      <c r="L455" s="164">
        <f t="shared" si="239"/>
        <v>0</v>
      </c>
      <c r="M455" s="164">
        <f t="shared" si="239"/>
        <v>0</v>
      </c>
      <c r="N455" s="111" t="s">
        <v>17</v>
      </c>
      <c r="O455" s="48" t="str">
        <f t="shared" si="207"/>
        <v>25G LR 10 km SFP28</v>
      </c>
      <c r="P455" s="121">
        <f t="shared" ref="P455:Q455" si="240">1-P369-P283-P197-P111-P541</f>
        <v>0</v>
      </c>
      <c r="Q455" s="121">
        <f t="shared" si="240"/>
        <v>0</v>
      </c>
      <c r="R455" s="19"/>
      <c r="S455" s="19"/>
      <c r="T455" s="19"/>
      <c r="U455" s="19"/>
      <c r="V455" s="19"/>
      <c r="W455" s="19"/>
      <c r="X455" s="19"/>
      <c r="Y455" s="19"/>
      <c r="Z455" s="19"/>
    </row>
    <row r="456" spans="2:37" ht="13.8">
      <c r="B456" s="48" t="str">
        <f t="shared" si="205"/>
        <v>25G ER 40 km SFP28</v>
      </c>
      <c r="C456" s="164">
        <f t="shared" ref="C456:M456" si="241">(C24-C112-C198-C284-C370-C542)</f>
        <v>0</v>
      </c>
      <c r="D456" s="164">
        <f t="shared" si="241"/>
        <v>0</v>
      </c>
      <c r="E456" s="164">
        <f t="shared" si="241"/>
        <v>0</v>
      </c>
      <c r="F456" s="164">
        <f t="shared" si="241"/>
        <v>0</v>
      </c>
      <c r="G456" s="164">
        <f t="shared" si="241"/>
        <v>0</v>
      </c>
      <c r="H456" s="164">
        <f t="shared" si="241"/>
        <v>0</v>
      </c>
      <c r="I456" s="164">
        <f t="shared" si="241"/>
        <v>0</v>
      </c>
      <c r="J456" s="164">
        <f t="shared" si="241"/>
        <v>0</v>
      </c>
      <c r="K456" s="164">
        <f t="shared" si="241"/>
        <v>0</v>
      </c>
      <c r="L456" s="164">
        <f t="shared" si="241"/>
        <v>0</v>
      </c>
      <c r="M456" s="164">
        <f t="shared" si="241"/>
        <v>0</v>
      </c>
      <c r="N456" s="111" t="s">
        <v>17</v>
      </c>
      <c r="O456" s="48" t="str">
        <f t="shared" si="207"/>
        <v>25G ER 40 km SFP28</v>
      </c>
      <c r="P456" s="121">
        <f t="shared" ref="P456:Q456" si="242">1-P370-P284-P198-P112-P542</f>
        <v>0</v>
      </c>
      <c r="Q456" s="121">
        <f t="shared" si="242"/>
        <v>0</v>
      </c>
      <c r="R456" s="19"/>
      <c r="S456" s="19"/>
      <c r="T456" s="19"/>
      <c r="U456" s="19"/>
      <c r="V456" s="19"/>
      <c r="W456" s="19"/>
      <c r="X456" s="19"/>
      <c r="Y456" s="19"/>
      <c r="Z456" s="19"/>
    </row>
    <row r="457" spans="2:37" ht="13.8">
      <c r="B457" s="48" t="str">
        <f t="shared" si="205"/>
        <v>40G SR4 100 m QSFP+</v>
      </c>
      <c r="C457" s="164">
        <f t="shared" ref="C457:M457" si="243">(C25-C113-C199-C285-C371-C543)</f>
        <v>960639.5</v>
      </c>
      <c r="D457" s="164">
        <f t="shared" si="243"/>
        <v>658733</v>
      </c>
      <c r="E457" s="164">
        <f t="shared" si="243"/>
        <v>0</v>
      </c>
      <c r="F457" s="164">
        <f t="shared" si="243"/>
        <v>0</v>
      </c>
      <c r="G457" s="164">
        <f t="shared" si="243"/>
        <v>0</v>
      </c>
      <c r="H457" s="164">
        <f t="shared" si="243"/>
        <v>0</v>
      </c>
      <c r="I457" s="164">
        <f t="shared" si="243"/>
        <v>0</v>
      </c>
      <c r="J457" s="164">
        <f t="shared" si="243"/>
        <v>0</v>
      </c>
      <c r="K457" s="164">
        <f t="shared" si="243"/>
        <v>0</v>
      </c>
      <c r="L457" s="164">
        <f t="shared" si="243"/>
        <v>0</v>
      </c>
      <c r="M457" s="164">
        <f t="shared" si="243"/>
        <v>0</v>
      </c>
      <c r="N457" s="111" t="s">
        <v>17</v>
      </c>
      <c r="O457" s="48" t="str">
        <f t="shared" si="207"/>
        <v>40G SR4 100 m QSFP+</v>
      </c>
      <c r="P457" s="121">
        <f t="shared" ref="P457:Q457" si="244">1-P371-P285-P199-P113-P543</f>
        <v>1</v>
      </c>
      <c r="Q457" s="121">
        <f t="shared" si="244"/>
        <v>1</v>
      </c>
      <c r="R457" s="19"/>
      <c r="S457" s="19"/>
      <c r="T457" s="19"/>
      <c r="U457" s="19"/>
      <c r="V457" s="19"/>
      <c r="W457" s="19"/>
      <c r="X457" s="19"/>
      <c r="Y457" s="19"/>
      <c r="Z457" s="19"/>
    </row>
    <row r="458" spans="2:37" ht="13.8">
      <c r="B458" s="48" t="str">
        <f t="shared" si="205"/>
        <v>40G MM duplex 100 m QSFP+</v>
      </c>
      <c r="C458" s="164">
        <f t="shared" ref="C458:M458" si="245">(C26-C114-C200-C286-C372-C544)</f>
        <v>594327</v>
      </c>
      <c r="D458" s="164">
        <f t="shared" si="245"/>
        <v>460602</v>
      </c>
      <c r="E458" s="164">
        <f t="shared" si="245"/>
        <v>0</v>
      </c>
      <c r="F458" s="164">
        <f t="shared" si="245"/>
        <v>0</v>
      </c>
      <c r="G458" s="164">
        <f t="shared" si="245"/>
        <v>0</v>
      </c>
      <c r="H458" s="164">
        <f t="shared" si="245"/>
        <v>0</v>
      </c>
      <c r="I458" s="164">
        <f t="shared" si="245"/>
        <v>0</v>
      </c>
      <c r="J458" s="164">
        <f t="shared" si="245"/>
        <v>0</v>
      </c>
      <c r="K458" s="164">
        <f t="shared" si="245"/>
        <v>0</v>
      </c>
      <c r="L458" s="164">
        <f t="shared" si="245"/>
        <v>0</v>
      </c>
      <c r="M458" s="164">
        <f t="shared" si="245"/>
        <v>0</v>
      </c>
      <c r="N458" s="111" t="s">
        <v>17</v>
      </c>
      <c r="O458" s="48" t="str">
        <f t="shared" si="207"/>
        <v>40G MM duplex 100 m QSFP+</v>
      </c>
      <c r="P458" s="121">
        <f t="shared" ref="P458:Q458" si="246">1-P372-P286-P200-P114-P544</f>
        <v>1</v>
      </c>
      <c r="Q458" s="121">
        <f t="shared" si="246"/>
        <v>1</v>
      </c>
      <c r="R458" s="19"/>
      <c r="S458" s="19"/>
      <c r="T458" s="19"/>
      <c r="U458" s="19"/>
      <c r="V458" s="19"/>
      <c r="W458" s="19"/>
      <c r="X458" s="19"/>
      <c r="Y458" s="19"/>
      <c r="Z458" s="19"/>
    </row>
    <row r="459" spans="2:37" ht="13.8">
      <c r="B459" s="48" t="str">
        <f t="shared" si="205"/>
        <v>40G eSR4 300 m QSFP+</v>
      </c>
      <c r="C459" s="164">
        <f t="shared" ref="C459:M459" si="247">(C27-C115-C201-C287-C373-C545)</f>
        <v>491067</v>
      </c>
      <c r="D459" s="164">
        <f t="shared" si="247"/>
        <v>293614</v>
      </c>
      <c r="E459" s="164">
        <f t="shared" si="247"/>
        <v>0</v>
      </c>
      <c r="F459" s="164">
        <f t="shared" si="247"/>
        <v>0</v>
      </c>
      <c r="G459" s="164">
        <f t="shared" si="247"/>
        <v>0</v>
      </c>
      <c r="H459" s="164">
        <f t="shared" si="247"/>
        <v>0</v>
      </c>
      <c r="I459" s="164">
        <f t="shared" si="247"/>
        <v>0</v>
      </c>
      <c r="J459" s="164">
        <f t="shared" si="247"/>
        <v>0</v>
      </c>
      <c r="K459" s="164">
        <f t="shared" si="247"/>
        <v>0</v>
      </c>
      <c r="L459" s="164">
        <f t="shared" si="247"/>
        <v>0</v>
      </c>
      <c r="M459" s="164">
        <f t="shared" si="247"/>
        <v>0</v>
      </c>
      <c r="N459" s="111" t="s">
        <v>17</v>
      </c>
      <c r="O459" s="48" t="str">
        <f t="shared" si="207"/>
        <v>40G eSR4 300 m QSFP+</v>
      </c>
      <c r="P459" s="121">
        <f t="shared" ref="P459:Q459" si="248">1-P373-P287-P201-P115-P545</f>
        <v>1</v>
      </c>
      <c r="Q459" s="121">
        <f t="shared" si="248"/>
        <v>1</v>
      </c>
      <c r="R459" s="19"/>
      <c r="S459" s="19"/>
      <c r="T459" s="19"/>
      <c r="U459" s="19"/>
      <c r="V459" s="19"/>
      <c r="W459" s="19"/>
      <c r="X459" s="19"/>
      <c r="Y459" s="19"/>
      <c r="Z459" s="19"/>
    </row>
    <row r="460" spans="2:37" ht="13.8">
      <c r="B460" s="48" t="str">
        <f t="shared" si="205"/>
        <v>40G PSM4  500 m QSFP+</v>
      </c>
      <c r="C460" s="164">
        <f t="shared" ref="C460:M460" si="249">(C28-C116-C202-C288-C374-C546)</f>
        <v>0</v>
      </c>
      <c r="D460" s="164">
        <f t="shared" si="249"/>
        <v>0</v>
      </c>
      <c r="E460" s="164">
        <f t="shared" si="249"/>
        <v>0</v>
      </c>
      <c r="F460" s="164">
        <f t="shared" si="249"/>
        <v>0</v>
      </c>
      <c r="G460" s="164">
        <f t="shared" si="249"/>
        <v>0</v>
      </c>
      <c r="H460" s="164">
        <f t="shared" si="249"/>
        <v>0</v>
      </c>
      <c r="I460" s="164">
        <f t="shared" si="249"/>
        <v>0</v>
      </c>
      <c r="J460" s="164">
        <f t="shared" si="249"/>
        <v>0</v>
      </c>
      <c r="K460" s="164">
        <f t="shared" si="249"/>
        <v>0</v>
      </c>
      <c r="L460" s="164">
        <f t="shared" si="249"/>
        <v>0</v>
      </c>
      <c r="M460" s="164">
        <f t="shared" si="249"/>
        <v>0</v>
      </c>
      <c r="N460" s="111" t="s">
        <v>17</v>
      </c>
      <c r="O460" s="48" t="str">
        <f t="shared" si="207"/>
        <v>40G PSM4  500 m QSFP+</v>
      </c>
      <c r="P460" s="121">
        <f t="shared" ref="P460:Q460" si="250">1-P374-P288-P202-P116-P546</f>
        <v>0</v>
      </c>
      <c r="Q460" s="121">
        <f t="shared" si="250"/>
        <v>0</v>
      </c>
      <c r="R460" s="19"/>
      <c r="S460" s="19"/>
      <c r="T460" s="19"/>
      <c r="U460" s="19"/>
      <c r="V460" s="19"/>
      <c r="W460" s="19"/>
      <c r="X460" s="19"/>
      <c r="Y460" s="19"/>
      <c r="Z460" s="19"/>
    </row>
    <row r="461" spans="2:37" ht="13.8">
      <c r="B461" s="48" t="str">
        <f t="shared" si="205"/>
        <v>40G (FR) 2 km CFP</v>
      </c>
      <c r="C461" s="164">
        <f t="shared" ref="C461:M461" si="251">(C29-C117-C203-C289-C375-C547)</f>
        <v>0</v>
      </c>
      <c r="D461" s="164">
        <f t="shared" si="251"/>
        <v>0</v>
      </c>
      <c r="E461" s="164">
        <f t="shared" si="251"/>
        <v>0</v>
      </c>
      <c r="F461" s="164">
        <f t="shared" si="251"/>
        <v>0</v>
      </c>
      <c r="G461" s="164">
        <f t="shared" si="251"/>
        <v>0</v>
      </c>
      <c r="H461" s="164">
        <f t="shared" si="251"/>
        <v>0</v>
      </c>
      <c r="I461" s="164">
        <f t="shared" si="251"/>
        <v>0</v>
      </c>
      <c r="J461" s="164">
        <f t="shared" si="251"/>
        <v>0</v>
      </c>
      <c r="K461" s="164">
        <f t="shared" si="251"/>
        <v>0</v>
      </c>
      <c r="L461" s="164">
        <f t="shared" si="251"/>
        <v>0</v>
      </c>
      <c r="M461" s="164">
        <f t="shared" si="251"/>
        <v>0</v>
      </c>
      <c r="N461" s="111" t="s">
        <v>17</v>
      </c>
      <c r="O461" s="48" t="str">
        <f t="shared" si="207"/>
        <v>40G (FR) 2 km CFP</v>
      </c>
      <c r="P461" s="121">
        <f t="shared" ref="P461:Q461" si="252">1-P375-P289-P203-P117-P547</f>
        <v>0</v>
      </c>
      <c r="Q461" s="121">
        <f t="shared" si="252"/>
        <v>0</v>
      </c>
      <c r="R461" s="19"/>
      <c r="S461" s="19"/>
      <c r="T461" s="19"/>
      <c r="U461" s="19"/>
      <c r="V461" s="19"/>
      <c r="W461" s="19"/>
      <c r="X461" s="19"/>
      <c r="Y461" s="19"/>
      <c r="Z461" s="19"/>
    </row>
    <row r="462" spans="2:37" ht="13.8">
      <c r="B462" s="48" t="str">
        <f t="shared" si="205"/>
        <v>40G (LR4 subspec) 2 km QSFP+</v>
      </c>
      <c r="C462" s="164">
        <f t="shared" ref="C462:M462" si="253">(C30-C118-C204-C290-C376-C548)</f>
        <v>0</v>
      </c>
      <c r="D462" s="164">
        <f t="shared" si="253"/>
        <v>0</v>
      </c>
      <c r="E462" s="164">
        <f t="shared" si="253"/>
        <v>0</v>
      </c>
      <c r="F462" s="164">
        <f t="shared" si="253"/>
        <v>0</v>
      </c>
      <c r="G462" s="164">
        <f t="shared" si="253"/>
        <v>0</v>
      </c>
      <c r="H462" s="164">
        <f t="shared" si="253"/>
        <v>0</v>
      </c>
      <c r="I462" s="164">
        <f t="shared" si="253"/>
        <v>0</v>
      </c>
      <c r="J462" s="164">
        <f t="shared" si="253"/>
        <v>0</v>
      </c>
      <c r="K462" s="164">
        <f t="shared" si="253"/>
        <v>0</v>
      </c>
      <c r="L462" s="164">
        <f t="shared" si="253"/>
        <v>0</v>
      </c>
      <c r="M462" s="164">
        <f t="shared" si="253"/>
        <v>0</v>
      </c>
      <c r="N462" s="111" t="s">
        <v>17</v>
      </c>
      <c r="O462" s="48" t="str">
        <f t="shared" si="207"/>
        <v>40G (LR4 subspec) 2 km QSFP+</v>
      </c>
      <c r="P462" s="121">
        <f t="shared" ref="P462:Q462" si="254">1-P376-P290-P204-P118-P548</f>
        <v>0</v>
      </c>
      <c r="Q462" s="121">
        <f t="shared" si="254"/>
        <v>0</v>
      </c>
      <c r="R462" s="19"/>
      <c r="S462" s="19"/>
      <c r="T462" s="19"/>
      <c r="U462" s="19"/>
      <c r="V462" s="19"/>
      <c r="W462" s="19"/>
      <c r="X462" s="19"/>
      <c r="Y462" s="19"/>
      <c r="Z462" s="19"/>
    </row>
    <row r="463" spans="2:37" ht="13.8">
      <c r="B463" s="48" t="str">
        <f t="shared" si="205"/>
        <v>40G 10 km CFP</v>
      </c>
      <c r="C463" s="164">
        <f t="shared" ref="C463:M463" si="255">(C31-C119-C205-C291-C377-C549)</f>
        <v>0</v>
      </c>
      <c r="D463" s="164">
        <f t="shared" si="255"/>
        <v>0</v>
      </c>
      <c r="E463" s="164">
        <f t="shared" si="255"/>
        <v>0</v>
      </c>
      <c r="F463" s="164">
        <f t="shared" si="255"/>
        <v>0</v>
      </c>
      <c r="G463" s="164">
        <f t="shared" si="255"/>
        <v>0</v>
      </c>
      <c r="H463" s="164">
        <f t="shared" si="255"/>
        <v>0</v>
      </c>
      <c r="I463" s="164">
        <f t="shared" si="255"/>
        <v>0</v>
      </c>
      <c r="J463" s="164">
        <f t="shared" si="255"/>
        <v>0</v>
      </c>
      <c r="K463" s="164">
        <f t="shared" si="255"/>
        <v>0</v>
      </c>
      <c r="L463" s="164">
        <f t="shared" si="255"/>
        <v>0</v>
      </c>
      <c r="M463" s="164">
        <f t="shared" si="255"/>
        <v>0</v>
      </c>
      <c r="N463" s="111" t="s">
        <v>17</v>
      </c>
      <c r="O463" s="48" t="str">
        <f t="shared" si="207"/>
        <v>40G 10 km CFP</v>
      </c>
      <c r="P463" s="121">
        <f t="shared" ref="P463:Q463" si="256">1-P377-P291-P205-P119-P549</f>
        <v>0</v>
      </c>
      <c r="Q463" s="121">
        <f t="shared" si="256"/>
        <v>0</v>
      </c>
      <c r="R463" s="19"/>
      <c r="S463" s="19"/>
      <c r="T463" s="19"/>
      <c r="U463" s="19"/>
      <c r="V463" s="19"/>
      <c r="W463" s="19"/>
      <c r="X463" s="19"/>
      <c r="Y463" s="19"/>
      <c r="Z463" s="19"/>
    </row>
    <row r="464" spans="2:37" ht="13.8">
      <c r="B464" s="48" t="str">
        <f t="shared" si="205"/>
        <v>40G 10 km QSFP+</v>
      </c>
      <c r="C464" s="164">
        <f t="shared" ref="C464:M464" si="257">(C32-C120-C206-C292-C378-C550)</f>
        <v>0</v>
      </c>
      <c r="D464" s="164">
        <f t="shared" si="257"/>
        <v>0</v>
      </c>
      <c r="E464" s="164">
        <f t="shared" si="257"/>
        <v>0</v>
      </c>
      <c r="F464" s="164">
        <f t="shared" si="257"/>
        <v>0</v>
      </c>
      <c r="G464" s="164">
        <f t="shared" si="257"/>
        <v>0</v>
      </c>
      <c r="H464" s="164">
        <f t="shared" si="257"/>
        <v>0</v>
      </c>
      <c r="I464" s="164">
        <f t="shared" si="257"/>
        <v>0</v>
      </c>
      <c r="J464" s="164">
        <f t="shared" si="257"/>
        <v>0</v>
      </c>
      <c r="K464" s="164">
        <f t="shared" si="257"/>
        <v>0</v>
      </c>
      <c r="L464" s="164">
        <f t="shared" si="257"/>
        <v>0</v>
      </c>
      <c r="M464" s="164">
        <f t="shared" si="257"/>
        <v>0</v>
      </c>
      <c r="N464" s="111" t="s">
        <v>17</v>
      </c>
      <c r="O464" s="48" t="str">
        <f t="shared" si="207"/>
        <v>40G 10 km QSFP+</v>
      </c>
      <c r="P464" s="121">
        <f t="shared" ref="P464:Q464" si="258">1-P378-P292-P206-P120-P550</f>
        <v>0</v>
      </c>
      <c r="Q464" s="121">
        <f t="shared" si="258"/>
        <v>0</v>
      </c>
      <c r="R464" s="19"/>
      <c r="S464" s="19"/>
      <c r="T464" s="19"/>
      <c r="U464" s="19"/>
      <c r="V464" s="19"/>
      <c r="W464" s="19"/>
      <c r="X464" s="19"/>
      <c r="Y464" s="19"/>
      <c r="Z464" s="19"/>
    </row>
    <row r="465" spans="2:26" ht="13.8">
      <c r="B465" s="48" t="str">
        <f t="shared" si="205"/>
        <v>40G 40 km QSFP+</v>
      </c>
      <c r="C465" s="164">
        <f t="shared" ref="C465:M465" si="259">(C33-C121-C207-C293-C379-C551)</f>
        <v>0</v>
      </c>
      <c r="D465" s="164">
        <f t="shared" si="259"/>
        <v>0</v>
      </c>
      <c r="E465" s="164">
        <f t="shared" si="259"/>
        <v>0</v>
      </c>
      <c r="F465" s="164">
        <f t="shared" si="259"/>
        <v>0</v>
      </c>
      <c r="G465" s="164">
        <f t="shared" si="259"/>
        <v>0</v>
      </c>
      <c r="H465" s="164">
        <f t="shared" si="259"/>
        <v>0</v>
      </c>
      <c r="I465" s="164">
        <f t="shared" si="259"/>
        <v>0</v>
      </c>
      <c r="J465" s="164">
        <f t="shared" si="259"/>
        <v>0</v>
      </c>
      <c r="K465" s="164">
        <f t="shared" si="259"/>
        <v>0</v>
      </c>
      <c r="L465" s="164">
        <f t="shared" si="259"/>
        <v>0</v>
      </c>
      <c r="M465" s="164">
        <f t="shared" si="259"/>
        <v>0</v>
      </c>
      <c r="N465" s="111" t="s">
        <v>17</v>
      </c>
      <c r="O465" s="48" t="str">
        <f t="shared" si="207"/>
        <v>40G 40 km QSFP+</v>
      </c>
      <c r="P465" s="121">
        <f t="shared" ref="P465:Q465" si="260">1-P379-P293-P207-P121-P551</f>
        <v>0</v>
      </c>
      <c r="Q465" s="121">
        <f t="shared" si="260"/>
        <v>0</v>
      </c>
      <c r="R465" s="19"/>
      <c r="S465" s="19"/>
      <c r="T465" s="19"/>
      <c r="U465" s="19"/>
      <c r="V465" s="19"/>
      <c r="W465" s="19"/>
      <c r="X465" s="19"/>
      <c r="Y465" s="19"/>
      <c r="Z465" s="19"/>
    </row>
    <row r="466" spans="2:26" ht="13.8">
      <c r="B466" s="48" t="str">
        <f t="shared" si="205"/>
        <v>50G  100 m all</v>
      </c>
      <c r="C466" s="164">
        <f t="shared" ref="C466:M466" si="261">(C34-C122-C208-C294-C380-C552)</f>
        <v>0</v>
      </c>
      <c r="D466" s="164">
        <f t="shared" si="261"/>
        <v>0</v>
      </c>
      <c r="E466" s="164">
        <f t="shared" si="261"/>
        <v>0</v>
      </c>
      <c r="F466" s="164">
        <f t="shared" si="261"/>
        <v>0</v>
      </c>
      <c r="G466" s="164">
        <f t="shared" si="261"/>
        <v>0</v>
      </c>
      <c r="H466" s="164">
        <f t="shared" si="261"/>
        <v>0</v>
      </c>
      <c r="I466" s="164">
        <f t="shared" si="261"/>
        <v>0</v>
      </c>
      <c r="J466" s="164">
        <f t="shared" si="261"/>
        <v>0</v>
      </c>
      <c r="K466" s="164">
        <f t="shared" si="261"/>
        <v>0</v>
      </c>
      <c r="L466" s="164">
        <f t="shared" si="261"/>
        <v>0</v>
      </c>
      <c r="M466" s="164">
        <f t="shared" si="261"/>
        <v>0</v>
      </c>
      <c r="N466" s="111" t="s">
        <v>17</v>
      </c>
      <c r="O466" s="48" t="str">
        <f t="shared" si="207"/>
        <v>50G  100 m all</v>
      </c>
      <c r="P466" s="121">
        <f t="shared" ref="P466:Q466" si="262">1-P380-P294-P208-P122-P552</f>
        <v>0</v>
      </c>
      <c r="Q466" s="121">
        <f t="shared" si="262"/>
        <v>0</v>
      </c>
      <c r="R466" s="19"/>
      <c r="S466" s="19"/>
      <c r="T466" s="19"/>
      <c r="U466" s="19"/>
      <c r="V466" s="19"/>
      <c r="W466" s="19"/>
      <c r="X466" s="19"/>
      <c r="Y466" s="19"/>
      <c r="Z466" s="19"/>
    </row>
    <row r="467" spans="2:26" ht="13.8">
      <c r="B467" s="48" t="str">
        <f t="shared" si="205"/>
        <v>50G  2 km all</v>
      </c>
      <c r="C467" s="164">
        <f t="shared" ref="C467:M467" si="263">(C35-C123-C209-C295-C381-C553)</f>
        <v>0</v>
      </c>
      <c r="D467" s="164">
        <f t="shared" si="263"/>
        <v>0</v>
      </c>
      <c r="E467" s="164">
        <f t="shared" si="263"/>
        <v>0</v>
      </c>
      <c r="F467" s="164">
        <f t="shared" si="263"/>
        <v>0</v>
      </c>
      <c r="G467" s="164">
        <f t="shared" si="263"/>
        <v>0</v>
      </c>
      <c r="H467" s="164">
        <f t="shared" si="263"/>
        <v>0</v>
      </c>
      <c r="I467" s="164">
        <f t="shared" si="263"/>
        <v>0</v>
      </c>
      <c r="J467" s="164">
        <f t="shared" si="263"/>
        <v>0</v>
      </c>
      <c r="K467" s="164">
        <f t="shared" si="263"/>
        <v>0</v>
      </c>
      <c r="L467" s="164">
        <f t="shared" si="263"/>
        <v>0</v>
      </c>
      <c r="M467" s="164">
        <f t="shared" si="263"/>
        <v>0</v>
      </c>
      <c r="N467" s="111" t="s">
        <v>17</v>
      </c>
      <c r="O467" s="48" t="str">
        <f t="shared" si="207"/>
        <v>50G  2 km all</v>
      </c>
      <c r="P467" s="121">
        <f t="shared" ref="P467:Q467" si="264">1-P381-P295-P209-P123-P553</f>
        <v>0</v>
      </c>
      <c r="Q467" s="121">
        <f t="shared" si="264"/>
        <v>0</v>
      </c>
      <c r="R467" s="19"/>
      <c r="S467" s="19"/>
      <c r="T467" s="19"/>
      <c r="U467" s="19"/>
      <c r="V467" s="19"/>
      <c r="W467" s="19"/>
      <c r="X467" s="19"/>
      <c r="Y467" s="19"/>
      <c r="Z467" s="19"/>
    </row>
    <row r="468" spans="2:26" ht="13.8">
      <c r="B468" s="48" t="str">
        <f t="shared" si="205"/>
        <v>50G  10 km all</v>
      </c>
      <c r="C468" s="164">
        <f t="shared" ref="C468:M468" si="265">(C36-C124-C210-C296-C382-C554)</f>
        <v>0</v>
      </c>
      <c r="D468" s="164">
        <f t="shared" si="265"/>
        <v>0</v>
      </c>
      <c r="E468" s="164">
        <f t="shared" si="265"/>
        <v>0</v>
      </c>
      <c r="F468" s="164">
        <f t="shared" si="265"/>
        <v>0</v>
      </c>
      <c r="G468" s="164">
        <f t="shared" si="265"/>
        <v>0</v>
      </c>
      <c r="H468" s="164">
        <f t="shared" si="265"/>
        <v>0</v>
      </c>
      <c r="I468" s="164">
        <f t="shared" si="265"/>
        <v>0</v>
      </c>
      <c r="J468" s="164">
        <f t="shared" si="265"/>
        <v>0</v>
      </c>
      <c r="K468" s="164">
        <f t="shared" si="265"/>
        <v>0</v>
      </c>
      <c r="L468" s="164">
        <f t="shared" si="265"/>
        <v>0</v>
      </c>
      <c r="M468" s="164">
        <f t="shared" si="265"/>
        <v>0</v>
      </c>
      <c r="N468" s="111" t="s">
        <v>17</v>
      </c>
      <c r="O468" s="48" t="str">
        <f t="shared" si="207"/>
        <v>50G  10 km all</v>
      </c>
      <c r="P468" s="121">
        <f t="shared" ref="P468:Q468" si="266">1-P382-P296-P210-P124-P554</f>
        <v>0</v>
      </c>
      <c r="Q468" s="121">
        <f t="shared" si="266"/>
        <v>0</v>
      </c>
      <c r="R468" s="19"/>
      <c r="S468" s="19"/>
      <c r="T468" s="19"/>
      <c r="U468" s="19"/>
      <c r="V468" s="19"/>
      <c r="W468" s="19"/>
      <c r="X468" s="19"/>
      <c r="Y468" s="19"/>
      <c r="Z468" s="19"/>
    </row>
    <row r="469" spans="2:26" ht="13.8">
      <c r="B469" s="48" t="str">
        <f t="shared" si="205"/>
        <v>50G  40 km all</v>
      </c>
      <c r="C469" s="164">
        <f t="shared" ref="C469:M469" si="267">(C37-C125-C211-C297-C383-C555)</f>
        <v>0</v>
      </c>
      <c r="D469" s="164">
        <f t="shared" si="267"/>
        <v>0</v>
      </c>
      <c r="E469" s="164">
        <f t="shared" si="267"/>
        <v>0</v>
      </c>
      <c r="F469" s="164">
        <f t="shared" si="267"/>
        <v>0</v>
      </c>
      <c r="G469" s="164">
        <f t="shared" si="267"/>
        <v>0</v>
      </c>
      <c r="H469" s="164">
        <f t="shared" si="267"/>
        <v>0</v>
      </c>
      <c r="I469" s="164">
        <f t="shared" si="267"/>
        <v>0</v>
      </c>
      <c r="J469" s="164">
        <f t="shared" si="267"/>
        <v>0</v>
      </c>
      <c r="K469" s="164">
        <f t="shared" si="267"/>
        <v>0</v>
      </c>
      <c r="L469" s="164">
        <f t="shared" si="267"/>
        <v>0</v>
      </c>
      <c r="M469" s="164">
        <f t="shared" si="267"/>
        <v>0</v>
      </c>
      <c r="N469" s="111" t="s">
        <v>17</v>
      </c>
      <c r="O469" s="154" t="str">
        <f t="shared" si="207"/>
        <v>50G  40 km all</v>
      </c>
      <c r="P469" s="196">
        <f t="shared" ref="P469:Q469" si="268">1-P383-P297-P211-P125-P555</f>
        <v>0</v>
      </c>
      <c r="Q469" s="196">
        <f t="shared" si="268"/>
        <v>0</v>
      </c>
      <c r="R469" s="152"/>
      <c r="S469" s="152"/>
      <c r="T469" s="152"/>
      <c r="U469" s="152"/>
      <c r="V469" s="152"/>
      <c r="W469" s="152"/>
      <c r="X469" s="152"/>
      <c r="Y469" s="152"/>
      <c r="Z469" s="152"/>
    </row>
    <row r="470" spans="2:26" ht="13.8">
      <c r="B470" s="48" t="str">
        <f t="shared" si="205"/>
        <v>50G  80 km all</v>
      </c>
      <c r="C470" s="164">
        <f t="shared" ref="C470:M470" si="269">(C38-C126-C212-C298-C384-C556)</f>
        <v>0</v>
      </c>
      <c r="D470" s="164">
        <f t="shared" si="269"/>
        <v>0</v>
      </c>
      <c r="E470" s="164">
        <f t="shared" si="269"/>
        <v>0</v>
      </c>
      <c r="F470" s="164">
        <f t="shared" si="269"/>
        <v>0</v>
      </c>
      <c r="G470" s="164">
        <f t="shared" si="269"/>
        <v>0</v>
      </c>
      <c r="H470" s="164">
        <f t="shared" si="269"/>
        <v>0</v>
      </c>
      <c r="I470" s="164">
        <f t="shared" si="269"/>
        <v>0</v>
      </c>
      <c r="J470" s="164">
        <f t="shared" si="269"/>
        <v>0</v>
      </c>
      <c r="K470" s="164">
        <f t="shared" si="269"/>
        <v>0</v>
      </c>
      <c r="L470" s="164">
        <f t="shared" si="269"/>
        <v>0</v>
      </c>
      <c r="M470" s="164">
        <f t="shared" si="269"/>
        <v>0</v>
      </c>
      <c r="N470" s="111" t="s">
        <v>17</v>
      </c>
      <c r="O470" s="154" t="str">
        <f t="shared" si="207"/>
        <v>50G  80 km all</v>
      </c>
      <c r="P470" s="196">
        <f t="shared" ref="P470:Q470" si="270">1-P384-P298-P212-P126-P556</f>
        <v>0</v>
      </c>
      <c r="Q470" s="196">
        <f t="shared" si="270"/>
        <v>0</v>
      </c>
      <c r="R470" s="152"/>
      <c r="S470" s="152"/>
      <c r="T470" s="152"/>
      <c r="U470" s="152"/>
      <c r="V470" s="152"/>
      <c r="W470" s="152"/>
      <c r="X470" s="152"/>
      <c r="Y470" s="152"/>
      <c r="Z470" s="152"/>
    </row>
    <row r="471" spans="2:26" ht="13.8">
      <c r="B471" s="48" t="str">
        <f t="shared" ref="B471:B490" si="271">B127</f>
        <v>100G SR4 100 m CFP</v>
      </c>
      <c r="C471" s="164">
        <f t="shared" ref="C471:M471" si="272">(C39-C127-C213-C299-C385-C557)</f>
        <v>5094</v>
      </c>
      <c r="D471" s="164">
        <f t="shared" si="272"/>
        <v>3000</v>
      </c>
      <c r="E471" s="164">
        <f t="shared" si="272"/>
        <v>0</v>
      </c>
      <c r="F471" s="164">
        <f t="shared" si="272"/>
        <v>0</v>
      </c>
      <c r="G471" s="164">
        <f t="shared" si="272"/>
        <v>0</v>
      </c>
      <c r="H471" s="164">
        <f t="shared" si="272"/>
        <v>0</v>
      </c>
      <c r="I471" s="164">
        <f t="shared" si="272"/>
        <v>0</v>
      </c>
      <c r="J471" s="164">
        <f t="shared" si="272"/>
        <v>0</v>
      </c>
      <c r="K471" s="164">
        <f t="shared" si="272"/>
        <v>0</v>
      </c>
      <c r="L471" s="164">
        <f t="shared" si="272"/>
        <v>0</v>
      </c>
      <c r="M471" s="164">
        <f t="shared" si="272"/>
        <v>0</v>
      </c>
      <c r="N471" s="111" t="s">
        <v>17</v>
      </c>
      <c r="O471" s="48" t="str">
        <f t="shared" ref="O471:O502" si="273">B127</f>
        <v>100G SR4 100 m CFP</v>
      </c>
      <c r="P471" s="121">
        <f t="shared" ref="P471:Q471" si="274">1-P385-P299-P213-P127-P557</f>
        <v>1</v>
      </c>
      <c r="Q471" s="121">
        <f t="shared" si="274"/>
        <v>1</v>
      </c>
      <c r="R471" s="19"/>
      <c r="S471" s="19"/>
      <c r="T471" s="19"/>
      <c r="U471" s="19"/>
      <c r="V471" s="19"/>
      <c r="W471" s="19"/>
      <c r="X471" s="19"/>
      <c r="Y471" s="19"/>
      <c r="Z471" s="19"/>
    </row>
    <row r="472" spans="2:26" ht="13.8">
      <c r="B472" s="48" t="str">
        <f t="shared" si="271"/>
        <v>100G SR4 100 m CFP2/4</v>
      </c>
      <c r="C472" s="164">
        <f t="shared" ref="C472:M472" si="275">(C40-C128-C214-C300-C386-C558)</f>
        <v>2000</v>
      </c>
      <c r="D472" s="164">
        <f t="shared" si="275"/>
        <v>1662.8911414720139</v>
      </c>
      <c r="E472" s="164">
        <f t="shared" si="275"/>
        <v>0</v>
      </c>
      <c r="F472" s="164">
        <f t="shared" si="275"/>
        <v>0</v>
      </c>
      <c r="G472" s="164">
        <f t="shared" si="275"/>
        <v>0</v>
      </c>
      <c r="H472" s="164">
        <f t="shared" si="275"/>
        <v>0</v>
      </c>
      <c r="I472" s="164">
        <f t="shared" si="275"/>
        <v>0</v>
      </c>
      <c r="J472" s="164">
        <f t="shared" si="275"/>
        <v>0</v>
      </c>
      <c r="K472" s="164">
        <f t="shared" si="275"/>
        <v>0</v>
      </c>
      <c r="L472" s="164">
        <f t="shared" si="275"/>
        <v>0</v>
      </c>
      <c r="M472" s="164">
        <f t="shared" si="275"/>
        <v>0</v>
      </c>
      <c r="N472" s="111" t="s">
        <v>17</v>
      </c>
      <c r="O472" s="48" t="str">
        <f t="shared" si="273"/>
        <v>100G SR4 100 m CFP2/4</v>
      </c>
      <c r="P472" s="121">
        <f t="shared" ref="P472:Q472" si="276">1-P386-P300-P214-P128-P558</f>
        <v>1</v>
      </c>
      <c r="Q472" s="121">
        <f t="shared" si="276"/>
        <v>1</v>
      </c>
      <c r="R472" s="19"/>
      <c r="S472" s="19"/>
      <c r="T472" s="19"/>
      <c r="U472" s="19"/>
      <c r="V472" s="19"/>
      <c r="W472" s="19"/>
      <c r="X472" s="19"/>
      <c r="Y472" s="19"/>
      <c r="Z472" s="19"/>
    </row>
    <row r="473" spans="2:26" ht="13.8">
      <c r="B473" s="48" t="str">
        <f t="shared" si="271"/>
        <v>100G SR4 100 m QSFP28</v>
      </c>
      <c r="C473" s="164">
        <f t="shared" ref="C473:M473" si="277">(C41-C129-C215-C301-C387-C559)</f>
        <v>1915817</v>
      </c>
      <c r="D473" s="164">
        <f t="shared" si="277"/>
        <v>1978545</v>
      </c>
      <c r="E473" s="164">
        <f t="shared" si="277"/>
        <v>0</v>
      </c>
      <c r="F473" s="164">
        <f t="shared" si="277"/>
        <v>0</v>
      </c>
      <c r="G473" s="164">
        <f t="shared" si="277"/>
        <v>0</v>
      </c>
      <c r="H473" s="164">
        <f t="shared" si="277"/>
        <v>0</v>
      </c>
      <c r="I473" s="164">
        <f t="shared" si="277"/>
        <v>0</v>
      </c>
      <c r="J473" s="164">
        <f t="shared" si="277"/>
        <v>0</v>
      </c>
      <c r="K473" s="164">
        <f t="shared" si="277"/>
        <v>0</v>
      </c>
      <c r="L473" s="164">
        <f t="shared" si="277"/>
        <v>0</v>
      </c>
      <c r="M473" s="164">
        <f t="shared" si="277"/>
        <v>0</v>
      </c>
      <c r="N473" s="111" t="s">
        <v>17</v>
      </c>
      <c r="O473" s="48" t="str">
        <f t="shared" si="273"/>
        <v>100G SR4 100 m QSFP28</v>
      </c>
      <c r="P473" s="121">
        <f t="shared" ref="P473:Q473" si="278">1-P387-P301-P215-P129-P559</f>
        <v>1</v>
      </c>
      <c r="Q473" s="121">
        <f t="shared" si="278"/>
        <v>1</v>
      </c>
      <c r="R473" s="19"/>
      <c r="S473" s="19"/>
      <c r="T473" s="19"/>
      <c r="U473" s="19"/>
      <c r="V473" s="19"/>
      <c r="W473" s="19"/>
      <c r="X473" s="19"/>
      <c r="Y473" s="19"/>
      <c r="Z473" s="19"/>
    </row>
    <row r="474" spans="2:26" ht="13.8">
      <c r="B474" s="48" t="str">
        <f t="shared" si="271"/>
        <v>100G SR2 100 m All</v>
      </c>
      <c r="C474" s="164">
        <f t="shared" ref="C474:M474" si="279">(C42-C130-C216-C302-C388-C560)</f>
        <v>0</v>
      </c>
      <c r="D474" s="164">
        <f t="shared" si="279"/>
        <v>5000</v>
      </c>
      <c r="E474" s="164">
        <f t="shared" si="279"/>
        <v>0</v>
      </c>
      <c r="F474" s="164">
        <f t="shared" si="279"/>
        <v>0</v>
      </c>
      <c r="G474" s="164">
        <f t="shared" si="279"/>
        <v>0</v>
      </c>
      <c r="H474" s="164">
        <f t="shared" si="279"/>
        <v>0</v>
      </c>
      <c r="I474" s="164">
        <f t="shared" si="279"/>
        <v>0</v>
      </c>
      <c r="J474" s="164">
        <f t="shared" si="279"/>
        <v>0</v>
      </c>
      <c r="K474" s="164">
        <f t="shared" si="279"/>
        <v>0</v>
      </c>
      <c r="L474" s="164">
        <f t="shared" si="279"/>
        <v>0</v>
      </c>
      <c r="M474" s="164">
        <f t="shared" si="279"/>
        <v>0</v>
      </c>
      <c r="N474" s="111" t="s">
        <v>17</v>
      </c>
      <c r="O474" s="48" t="str">
        <f t="shared" si="273"/>
        <v>100G SR2 100 m All</v>
      </c>
      <c r="P474" s="121">
        <f t="shared" ref="P474:Q474" si="280">1-P388-P302-P216-P130-P560</f>
        <v>1</v>
      </c>
      <c r="Q474" s="121">
        <f t="shared" si="280"/>
        <v>1</v>
      </c>
      <c r="R474" s="19"/>
      <c r="S474" s="19"/>
      <c r="T474" s="19"/>
      <c r="U474" s="19"/>
      <c r="V474" s="19"/>
      <c r="W474" s="19"/>
      <c r="X474" s="19"/>
      <c r="Y474" s="19"/>
      <c r="Z474" s="19"/>
    </row>
    <row r="475" spans="2:26" ht="13.8">
      <c r="B475" s="48" t="str">
        <f t="shared" si="271"/>
        <v>100G MM Duplex 100 - 300 m QSFP28</v>
      </c>
      <c r="C475" s="164">
        <f t="shared" ref="C475:M475" si="281">(C43-C131-C217-C303-C389-C561)</f>
        <v>150000</v>
      </c>
      <c r="D475" s="164">
        <f t="shared" si="281"/>
        <v>200000</v>
      </c>
      <c r="E475" s="164">
        <f t="shared" si="281"/>
        <v>0</v>
      </c>
      <c r="F475" s="164">
        <f t="shared" si="281"/>
        <v>0</v>
      </c>
      <c r="G475" s="164">
        <f t="shared" si="281"/>
        <v>0</v>
      </c>
      <c r="H475" s="164">
        <f t="shared" si="281"/>
        <v>0</v>
      </c>
      <c r="I475" s="164">
        <f t="shared" si="281"/>
        <v>0</v>
      </c>
      <c r="J475" s="164">
        <f t="shared" si="281"/>
        <v>0</v>
      </c>
      <c r="K475" s="164">
        <f t="shared" si="281"/>
        <v>0</v>
      </c>
      <c r="L475" s="164">
        <f t="shared" si="281"/>
        <v>0</v>
      </c>
      <c r="M475" s="164">
        <f t="shared" si="281"/>
        <v>0</v>
      </c>
      <c r="N475" s="111" t="s">
        <v>17</v>
      </c>
      <c r="O475" s="48" t="str">
        <f t="shared" si="273"/>
        <v>100G MM Duplex 100 - 300 m QSFP28</v>
      </c>
      <c r="P475" s="121">
        <f t="shared" ref="P475:Q475" si="282">1-P389-P303-P217-P131-P561</f>
        <v>1</v>
      </c>
      <c r="Q475" s="121">
        <f t="shared" si="282"/>
        <v>1</v>
      </c>
      <c r="R475" s="19"/>
      <c r="S475" s="19"/>
      <c r="T475" s="19"/>
      <c r="U475" s="19"/>
      <c r="V475" s="19"/>
      <c r="W475" s="19"/>
      <c r="X475" s="19"/>
      <c r="Y475" s="19"/>
      <c r="Z475" s="19"/>
    </row>
    <row r="476" spans="2:26" ht="13.8">
      <c r="B476" s="48" t="str">
        <f t="shared" si="271"/>
        <v>100G eSR4 300 m QSFP28</v>
      </c>
      <c r="C476" s="164">
        <f t="shared" ref="C476:M476" si="283">(C44-C132-C218-C304-C390-C562)</f>
        <v>10000</v>
      </c>
      <c r="D476" s="164">
        <f t="shared" si="283"/>
        <v>20000</v>
      </c>
      <c r="E476" s="164">
        <f t="shared" si="283"/>
        <v>0</v>
      </c>
      <c r="F476" s="164">
        <f t="shared" si="283"/>
        <v>0</v>
      </c>
      <c r="G476" s="164">
        <f t="shared" si="283"/>
        <v>0</v>
      </c>
      <c r="H476" s="164">
        <f t="shared" si="283"/>
        <v>0</v>
      </c>
      <c r="I476" s="164">
        <f t="shared" si="283"/>
        <v>0</v>
      </c>
      <c r="J476" s="164">
        <f t="shared" si="283"/>
        <v>0</v>
      </c>
      <c r="K476" s="164">
        <f t="shared" si="283"/>
        <v>0</v>
      </c>
      <c r="L476" s="164">
        <f t="shared" si="283"/>
        <v>0</v>
      </c>
      <c r="M476" s="164">
        <f t="shared" si="283"/>
        <v>0</v>
      </c>
      <c r="N476" s="111" t="s">
        <v>17</v>
      </c>
      <c r="O476" s="48" t="str">
        <f t="shared" si="273"/>
        <v>100G eSR4 300 m QSFP28</v>
      </c>
      <c r="P476" s="121">
        <f t="shared" ref="P476:Q476" si="284">1-P390-P304-P218-P132-P562</f>
        <v>1</v>
      </c>
      <c r="Q476" s="121">
        <f t="shared" si="284"/>
        <v>1</v>
      </c>
      <c r="R476" s="19"/>
      <c r="S476" s="19"/>
      <c r="T476" s="19"/>
      <c r="U476" s="19"/>
      <c r="V476" s="19"/>
      <c r="W476" s="19"/>
      <c r="X476" s="19"/>
      <c r="Y476" s="19"/>
      <c r="Z476" s="19"/>
    </row>
    <row r="477" spans="2:26" ht="13.8">
      <c r="B477" s="48" t="str">
        <f t="shared" si="271"/>
        <v>100G PSM4 500 m QSFP28</v>
      </c>
      <c r="C477" s="164">
        <f t="shared" ref="C477:M477" si="285">(C45-C133-C219-C305-C391-C563)</f>
        <v>0</v>
      </c>
      <c r="D477" s="164">
        <f t="shared" si="285"/>
        <v>5.8207660913467407E-11</v>
      </c>
      <c r="E477" s="164">
        <f t="shared" si="285"/>
        <v>0</v>
      </c>
      <c r="F477" s="164">
        <f t="shared" si="285"/>
        <v>0</v>
      </c>
      <c r="G477" s="164">
        <f t="shared" si="285"/>
        <v>0</v>
      </c>
      <c r="H477" s="164">
        <f t="shared" si="285"/>
        <v>0</v>
      </c>
      <c r="I477" s="164">
        <f t="shared" si="285"/>
        <v>0</v>
      </c>
      <c r="J477" s="164">
        <f t="shared" si="285"/>
        <v>0</v>
      </c>
      <c r="K477" s="164">
        <f t="shared" si="285"/>
        <v>0</v>
      </c>
      <c r="L477" s="164">
        <f t="shared" si="285"/>
        <v>0</v>
      </c>
      <c r="M477" s="164">
        <f t="shared" si="285"/>
        <v>0</v>
      </c>
      <c r="N477" s="111" t="s">
        <v>17</v>
      </c>
      <c r="O477" s="48" t="str">
        <f t="shared" si="273"/>
        <v>100G PSM4 500 m QSFP28</v>
      </c>
      <c r="P477" s="121">
        <f t="shared" ref="P477:Q477" si="286">1-P391-P305-P219-P133-P563</f>
        <v>0</v>
      </c>
      <c r="Q477" s="121">
        <f t="shared" si="286"/>
        <v>0</v>
      </c>
      <c r="R477" s="19"/>
      <c r="S477" s="19"/>
      <c r="T477" s="19"/>
      <c r="U477" s="19"/>
      <c r="V477" s="19"/>
      <c r="W477" s="19"/>
      <c r="X477" s="19"/>
      <c r="Y477" s="19"/>
      <c r="Z477" s="19"/>
    </row>
    <row r="478" spans="2:26" ht="13.8">
      <c r="B478" s="48" t="str">
        <f t="shared" si="271"/>
        <v>100G DR 500m QSFP28</v>
      </c>
      <c r="C478" s="164">
        <f t="shared" ref="C478:M478" si="287">(C46-C134-C220-C306-C392-C564)</f>
        <v>0</v>
      </c>
      <c r="D478" s="164">
        <f t="shared" si="287"/>
        <v>0</v>
      </c>
      <c r="E478" s="164">
        <f t="shared" si="287"/>
        <v>0</v>
      </c>
      <c r="F478" s="164">
        <f t="shared" si="287"/>
        <v>0</v>
      </c>
      <c r="G478" s="164">
        <f t="shared" si="287"/>
        <v>0</v>
      </c>
      <c r="H478" s="164">
        <f t="shared" si="287"/>
        <v>0</v>
      </c>
      <c r="I478" s="164">
        <f t="shared" si="287"/>
        <v>0</v>
      </c>
      <c r="J478" s="164">
        <f t="shared" si="287"/>
        <v>0</v>
      </c>
      <c r="K478" s="164">
        <f t="shared" si="287"/>
        <v>0</v>
      </c>
      <c r="L478" s="164">
        <f t="shared" si="287"/>
        <v>0</v>
      </c>
      <c r="M478" s="164">
        <f t="shared" si="287"/>
        <v>0</v>
      </c>
      <c r="N478" s="111" t="s">
        <v>17</v>
      </c>
      <c r="O478" s="48" t="str">
        <f t="shared" si="273"/>
        <v>100G DR 500m QSFP28</v>
      </c>
      <c r="P478" s="121">
        <f t="shared" ref="P478:Q478" si="288">1-P392-P306-P220-P134-P564</f>
        <v>0</v>
      </c>
      <c r="Q478" s="121">
        <f t="shared" si="288"/>
        <v>0</v>
      </c>
      <c r="R478" s="19"/>
      <c r="S478" s="121"/>
      <c r="T478" s="121"/>
      <c r="U478" s="121"/>
      <c r="V478" s="121"/>
      <c r="W478" s="121"/>
      <c r="X478" s="121"/>
      <c r="Y478" s="121"/>
      <c r="Z478" s="121"/>
    </row>
    <row r="479" spans="2:26" ht="13.8">
      <c r="B479" s="48" t="str">
        <f t="shared" si="271"/>
        <v>100G CWDM4-subspec 500 m QSFP28</v>
      </c>
      <c r="C479" s="164">
        <f t="shared" ref="C479:M479" si="289">(C47-C135-C221-C307-C393-C565)</f>
        <v>0</v>
      </c>
      <c r="D479" s="164">
        <f t="shared" si="289"/>
        <v>0</v>
      </c>
      <c r="E479" s="164">
        <f t="shared" si="289"/>
        <v>0</v>
      </c>
      <c r="F479" s="164">
        <f t="shared" si="289"/>
        <v>0</v>
      </c>
      <c r="G479" s="164">
        <f t="shared" si="289"/>
        <v>0</v>
      </c>
      <c r="H479" s="164">
        <f t="shared" si="289"/>
        <v>0</v>
      </c>
      <c r="I479" s="164">
        <f t="shared" si="289"/>
        <v>0</v>
      </c>
      <c r="J479" s="164">
        <f t="shared" si="289"/>
        <v>0</v>
      </c>
      <c r="K479" s="164">
        <f t="shared" si="289"/>
        <v>0</v>
      </c>
      <c r="L479" s="164">
        <f t="shared" si="289"/>
        <v>0</v>
      </c>
      <c r="M479" s="164">
        <f t="shared" si="289"/>
        <v>0</v>
      </c>
      <c r="N479" s="111" t="s">
        <v>17</v>
      </c>
      <c r="O479" s="48" t="str">
        <f t="shared" si="273"/>
        <v>100G CWDM4-subspec 500 m QSFP28</v>
      </c>
      <c r="P479" s="121">
        <f t="shared" ref="P479:Q479" si="290">1-P393-P307-P221-P135-P565</f>
        <v>0</v>
      </c>
      <c r="Q479" s="121">
        <f t="shared" si="290"/>
        <v>0</v>
      </c>
      <c r="R479" s="19"/>
      <c r="S479" s="19"/>
      <c r="T479" s="19"/>
      <c r="U479" s="19"/>
      <c r="V479" s="19"/>
      <c r="W479" s="19"/>
      <c r="X479" s="19"/>
      <c r="Y479" s="19"/>
      <c r="Z479" s="19"/>
    </row>
    <row r="480" spans="2:26" ht="13.8">
      <c r="B480" s="48" t="str">
        <f t="shared" si="271"/>
        <v>100G CWDM4 2 km QSFP28</v>
      </c>
      <c r="C480" s="164">
        <f t="shared" ref="C480:M480" si="291">(C48-C136-C222-C308-C394-C566)</f>
        <v>0</v>
      </c>
      <c r="D480" s="164">
        <f t="shared" si="291"/>
        <v>2.3283064365386963E-10</v>
      </c>
      <c r="E480" s="164">
        <f t="shared" si="291"/>
        <v>0</v>
      </c>
      <c r="F480" s="164">
        <f t="shared" si="291"/>
        <v>0</v>
      </c>
      <c r="G480" s="164">
        <f t="shared" si="291"/>
        <v>0</v>
      </c>
      <c r="H480" s="164">
        <f t="shared" si="291"/>
        <v>0</v>
      </c>
      <c r="I480" s="164">
        <f t="shared" si="291"/>
        <v>0</v>
      </c>
      <c r="J480" s="164">
        <f t="shared" si="291"/>
        <v>0</v>
      </c>
      <c r="K480" s="164">
        <f t="shared" si="291"/>
        <v>0</v>
      </c>
      <c r="L480" s="164">
        <f t="shared" si="291"/>
        <v>0</v>
      </c>
      <c r="M480" s="164">
        <f t="shared" si="291"/>
        <v>0</v>
      </c>
      <c r="N480" s="111" t="s">
        <v>17</v>
      </c>
      <c r="O480" s="48" t="str">
        <f t="shared" si="273"/>
        <v>100G CWDM4 2 km QSFP28</v>
      </c>
      <c r="P480" s="121">
        <f t="shared" ref="P480:Q480" si="292">1-P394-P308-P222-P136-P566</f>
        <v>0</v>
      </c>
      <c r="Q480" s="121">
        <f t="shared" si="292"/>
        <v>5.5511151231257827E-17</v>
      </c>
      <c r="R480" s="19"/>
      <c r="S480" s="19"/>
      <c r="T480" s="19"/>
      <c r="U480" s="19"/>
      <c r="V480" s="19"/>
      <c r="W480" s="19"/>
      <c r="X480" s="19"/>
      <c r="Y480" s="19"/>
      <c r="Z480" s="19"/>
    </row>
    <row r="481" spans="1:36" ht="13.8">
      <c r="B481" s="48" t="str">
        <f t="shared" si="271"/>
        <v>100G FR, DR+ 2 km QSFP28</v>
      </c>
      <c r="C481" s="164">
        <f t="shared" ref="C481:M481" si="293">(C49-C137-C223-C309-C395-C567)</f>
        <v>0</v>
      </c>
      <c r="D481" s="164">
        <f t="shared" si="293"/>
        <v>0</v>
      </c>
      <c r="E481" s="164">
        <f t="shared" si="293"/>
        <v>0</v>
      </c>
      <c r="F481" s="164">
        <f t="shared" si="293"/>
        <v>0</v>
      </c>
      <c r="G481" s="164">
        <f t="shared" si="293"/>
        <v>0</v>
      </c>
      <c r="H481" s="164">
        <f t="shared" si="293"/>
        <v>0</v>
      </c>
      <c r="I481" s="164">
        <f t="shared" si="293"/>
        <v>0</v>
      </c>
      <c r="J481" s="164">
        <f t="shared" si="293"/>
        <v>0</v>
      </c>
      <c r="K481" s="164">
        <f t="shared" si="293"/>
        <v>0</v>
      </c>
      <c r="L481" s="164">
        <f t="shared" si="293"/>
        <v>0</v>
      </c>
      <c r="M481" s="164">
        <f t="shared" si="293"/>
        <v>0</v>
      </c>
      <c r="N481" s="111" t="s">
        <v>17</v>
      </c>
      <c r="O481" s="48" t="str">
        <f t="shared" si="273"/>
        <v>100G FR, DR+ 2 km QSFP28</v>
      </c>
      <c r="P481" s="121">
        <f t="shared" ref="P481:Q481" si="294">1-P395-P309-P223-P137-P567</f>
        <v>0</v>
      </c>
      <c r="Q481" s="121">
        <f t="shared" si="294"/>
        <v>0</v>
      </c>
      <c r="R481" s="19"/>
      <c r="S481" s="121"/>
      <c r="T481" s="121"/>
      <c r="U481" s="121"/>
      <c r="V481" s="121"/>
      <c r="W481" s="121"/>
      <c r="X481" s="121"/>
      <c r="Y481" s="121"/>
      <c r="Z481" s="121"/>
    </row>
    <row r="482" spans="1:36" ht="13.8">
      <c r="B482" s="48" t="str">
        <f t="shared" si="271"/>
        <v>100G LR4 10 km CFP</v>
      </c>
      <c r="C482" s="164">
        <f t="shared" ref="C482:M482" si="295">(C50-C138-C224-C310-C396-C568)</f>
        <v>0</v>
      </c>
      <c r="D482" s="164">
        <f t="shared" si="295"/>
        <v>0</v>
      </c>
      <c r="E482" s="164">
        <f t="shared" si="295"/>
        <v>0</v>
      </c>
      <c r="F482" s="164">
        <f t="shared" si="295"/>
        <v>0</v>
      </c>
      <c r="G482" s="164">
        <f t="shared" si="295"/>
        <v>0</v>
      </c>
      <c r="H482" s="164">
        <f t="shared" si="295"/>
        <v>0</v>
      </c>
      <c r="I482" s="164">
        <f t="shared" si="295"/>
        <v>0</v>
      </c>
      <c r="J482" s="164">
        <f t="shared" si="295"/>
        <v>0</v>
      </c>
      <c r="K482" s="164">
        <f t="shared" si="295"/>
        <v>0</v>
      </c>
      <c r="L482" s="164">
        <f t="shared" si="295"/>
        <v>0</v>
      </c>
      <c r="M482" s="164">
        <f t="shared" si="295"/>
        <v>0</v>
      </c>
      <c r="N482" s="111" t="s">
        <v>17</v>
      </c>
      <c r="O482" s="48" t="str">
        <f t="shared" si="273"/>
        <v>100G LR4 10 km CFP</v>
      </c>
      <c r="P482" s="121">
        <f t="shared" ref="P482:Q482" si="296">1-P396-P310-P224-P138-P568</f>
        <v>0</v>
      </c>
      <c r="Q482" s="121">
        <f t="shared" si="296"/>
        <v>0</v>
      </c>
      <c r="R482" s="19"/>
      <c r="S482" s="19"/>
      <c r="T482" s="19"/>
      <c r="U482" s="19"/>
      <c r="V482" s="19"/>
      <c r="W482" s="19"/>
      <c r="X482" s="19"/>
      <c r="Y482" s="19"/>
      <c r="Z482" s="19"/>
    </row>
    <row r="483" spans="1:36" ht="13.8">
      <c r="B483" s="48" t="str">
        <f t="shared" si="271"/>
        <v>100G LR4 10 km CFP2/4</v>
      </c>
      <c r="C483" s="164">
        <f t="shared" ref="C483:M483" si="297">(C51-C139-C225-C311-C397-C569)</f>
        <v>0</v>
      </c>
      <c r="D483" s="164">
        <f t="shared" si="297"/>
        <v>0</v>
      </c>
      <c r="E483" s="164">
        <f t="shared" si="297"/>
        <v>0</v>
      </c>
      <c r="F483" s="164">
        <f t="shared" si="297"/>
        <v>0</v>
      </c>
      <c r="G483" s="164">
        <f t="shared" si="297"/>
        <v>0</v>
      </c>
      <c r="H483" s="164">
        <f t="shared" si="297"/>
        <v>0</v>
      </c>
      <c r="I483" s="164">
        <f t="shared" si="297"/>
        <v>0</v>
      </c>
      <c r="J483" s="164">
        <f t="shared" si="297"/>
        <v>0</v>
      </c>
      <c r="K483" s="164">
        <f t="shared" si="297"/>
        <v>0</v>
      </c>
      <c r="L483" s="164">
        <f t="shared" si="297"/>
        <v>0</v>
      </c>
      <c r="M483" s="164">
        <f t="shared" si="297"/>
        <v>0</v>
      </c>
      <c r="N483" s="111" t="s">
        <v>17</v>
      </c>
      <c r="O483" s="48" t="str">
        <f t="shared" si="273"/>
        <v>100G LR4 10 km CFP2/4</v>
      </c>
      <c r="P483" s="121">
        <f t="shared" ref="P483:Q483" si="298">1-P397-P311-P225-P139-P569</f>
        <v>0</v>
      </c>
      <c r="Q483" s="121">
        <f t="shared" si="298"/>
        <v>0</v>
      </c>
      <c r="R483" s="19"/>
      <c r="S483" s="19"/>
      <c r="T483" s="19"/>
      <c r="U483" s="19"/>
      <c r="V483" s="19"/>
      <c r="W483" s="19"/>
      <c r="X483" s="19"/>
      <c r="Y483" s="19"/>
      <c r="Z483" s="19"/>
    </row>
    <row r="484" spans="1:36" ht="13.8">
      <c r="B484" s="48" t="str">
        <f t="shared" si="271"/>
        <v>100G LR4 and LR1 10 km QSFP28</v>
      </c>
      <c r="C484" s="164">
        <f t="shared" ref="C484:M484" si="299">(C52-C140-C226-C312-C398-C570)</f>
        <v>0</v>
      </c>
      <c r="D484" s="164">
        <f t="shared" si="299"/>
        <v>0</v>
      </c>
      <c r="E484" s="164">
        <f t="shared" si="299"/>
        <v>0</v>
      </c>
      <c r="F484" s="164">
        <f t="shared" si="299"/>
        <v>0</v>
      </c>
      <c r="G484" s="164">
        <f t="shared" si="299"/>
        <v>0</v>
      </c>
      <c r="H484" s="164">
        <f t="shared" si="299"/>
        <v>0</v>
      </c>
      <c r="I484" s="164">
        <f t="shared" si="299"/>
        <v>0</v>
      </c>
      <c r="J484" s="164">
        <f t="shared" si="299"/>
        <v>0</v>
      </c>
      <c r="K484" s="164">
        <f t="shared" si="299"/>
        <v>0</v>
      </c>
      <c r="L484" s="164">
        <f t="shared" si="299"/>
        <v>0</v>
      </c>
      <c r="M484" s="164">
        <f t="shared" si="299"/>
        <v>0</v>
      </c>
      <c r="N484" s="111" t="s">
        <v>17</v>
      </c>
      <c r="O484" s="48" t="str">
        <f t="shared" si="273"/>
        <v>100G LR4 and LR1 10 km QSFP28</v>
      </c>
      <c r="P484" s="121">
        <f t="shared" ref="P484:Q484" si="300">1-P398-P312-P226-P140-P570</f>
        <v>0</v>
      </c>
      <c r="Q484" s="121">
        <f t="shared" si="300"/>
        <v>-2.7755575615628914E-17</v>
      </c>
      <c r="R484" s="19"/>
      <c r="S484" s="121"/>
      <c r="T484" s="121"/>
      <c r="U484" s="121"/>
      <c r="V484" s="121"/>
      <c r="W484" s="121"/>
      <c r="X484" s="121"/>
      <c r="Y484" s="121"/>
      <c r="Z484" s="121"/>
    </row>
    <row r="485" spans="1:36" ht="13.8">
      <c r="B485" s="48" t="str">
        <f t="shared" si="271"/>
        <v>100G 4WDM10 10 km QSFP28</v>
      </c>
      <c r="C485" s="164">
        <f t="shared" ref="C485:M485" si="301">(C53-C141-C227-C313-C399-C571)</f>
        <v>0</v>
      </c>
      <c r="D485" s="164">
        <f t="shared" si="301"/>
        <v>0</v>
      </c>
      <c r="E485" s="164">
        <f t="shared" si="301"/>
        <v>0</v>
      </c>
      <c r="F485" s="164">
        <f t="shared" si="301"/>
        <v>0</v>
      </c>
      <c r="G485" s="164">
        <f t="shared" si="301"/>
        <v>0</v>
      </c>
      <c r="H485" s="164">
        <f t="shared" si="301"/>
        <v>0</v>
      </c>
      <c r="I485" s="164">
        <f t="shared" si="301"/>
        <v>0</v>
      </c>
      <c r="J485" s="164">
        <f t="shared" si="301"/>
        <v>0</v>
      </c>
      <c r="K485" s="164">
        <f t="shared" si="301"/>
        <v>0</v>
      </c>
      <c r="L485" s="164">
        <f t="shared" si="301"/>
        <v>0</v>
      </c>
      <c r="M485" s="164">
        <f t="shared" si="301"/>
        <v>0</v>
      </c>
      <c r="N485" s="111" t="s">
        <v>17</v>
      </c>
      <c r="O485" s="48" t="str">
        <f t="shared" si="273"/>
        <v>100G 4WDM10 10 km QSFP28</v>
      </c>
      <c r="P485" s="121">
        <f t="shared" ref="P485:Q485" si="302">1-P399-P313-P227-P141-P571</f>
        <v>0</v>
      </c>
      <c r="Q485" s="121">
        <f t="shared" si="302"/>
        <v>-2.7755575615628914E-17</v>
      </c>
      <c r="R485" s="19"/>
      <c r="S485" s="121"/>
      <c r="T485" s="121"/>
      <c r="U485" s="121"/>
      <c r="V485" s="121"/>
      <c r="W485" s="121"/>
      <c r="X485" s="121"/>
      <c r="Y485" s="121"/>
      <c r="Z485" s="121"/>
    </row>
    <row r="486" spans="1:36" ht="13.8">
      <c r="B486" s="48" t="str">
        <f t="shared" si="271"/>
        <v>100G 4WDM20 20 km QSFP28</v>
      </c>
      <c r="C486" s="164">
        <f t="shared" ref="C486:M486" si="303">(C54-C142-C228-C314-C400-C572)</f>
        <v>0</v>
      </c>
      <c r="D486" s="164">
        <f t="shared" si="303"/>
        <v>0</v>
      </c>
      <c r="E486" s="164">
        <f t="shared" si="303"/>
        <v>0</v>
      </c>
      <c r="F486" s="164">
        <f t="shared" si="303"/>
        <v>0</v>
      </c>
      <c r="G486" s="164">
        <f t="shared" si="303"/>
        <v>0</v>
      </c>
      <c r="H486" s="164">
        <f t="shared" si="303"/>
        <v>0</v>
      </c>
      <c r="I486" s="164">
        <f t="shared" si="303"/>
        <v>0</v>
      </c>
      <c r="J486" s="164">
        <f t="shared" si="303"/>
        <v>0</v>
      </c>
      <c r="K486" s="164">
        <f t="shared" si="303"/>
        <v>0</v>
      </c>
      <c r="L486" s="164">
        <f t="shared" si="303"/>
        <v>0</v>
      </c>
      <c r="M486" s="164">
        <f t="shared" si="303"/>
        <v>0</v>
      </c>
      <c r="N486" s="111" t="s">
        <v>17</v>
      </c>
      <c r="O486" s="48" t="str">
        <f t="shared" si="273"/>
        <v>100G 4WDM20 20 km QSFP28</v>
      </c>
      <c r="P486" s="121">
        <f t="shared" ref="P486:Q486" si="304">1-P400-P314-P228-P142-P572</f>
        <v>0</v>
      </c>
      <c r="Q486" s="121">
        <f t="shared" si="304"/>
        <v>0</v>
      </c>
      <c r="R486" s="19"/>
      <c r="S486" s="121"/>
      <c r="T486" s="121"/>
      <c r="U486" s="121"/>
      <c r="V486" s="121"/>
      <c r="W486" s="121"/>
      <c r="X486" s="121"/>
      <c r="Y486" s="121"/>
      <c r="Z486" s="121"/>
    </row>
    <row r="487" spans="1:36" ht="13.8">
      <c r="B487" s="48" t="str">
        <f t="shared" si="271"/>
        <v>100G ER4-Lite 30 km QSFP28</v>
      </c>
      <c r="C487" s="164">
        <f t="shared" ref="C487:M487" si="305">(C55-C143-C229-C315-C401-C573)</f>
        <v>0</v>
      </c>
      <c r="D487" s="164">
        <f t="shared" si="305"/>
        <v>0</v>
      </c>
      <c r="E487" s="164">
        <f t="shared" si="305"/>
        <v>0</v>
      </c>
      <c r="F487" s="164">
        <f t="shared" si="305"/>
        <v>0</v>
      </c>
      <c r="G487" s="164">
        <f t="shared" si="305"/>
        <v>0</v>
      </c>
      <c r="H487" s="164">
        <f t="shared" si="305"/>
        <v>0</v>
      </c>
      <c r="I487" s="164">
        <f t="shared" si="305"/>
        <v>0</v>
      </c>
      <c r="J487" s="164">
        <f t="shared" si="305"/>
        <v>0</v>
      </c>
      <c r="K487" s="164">
        <f t="shared" si="305"/>
        <v>0</v>
      </c>
      <c r="L487" s="164">
        <f t="shared" si="305"/>
        <v>0</v>
      </c>
      <c r="M487" s="164">
        <f t="shared" si="305"/>
        <v>0</v>
      </c>
      <c r="N487" s="111" t="s">
        <v>17</v>
      </c>
      <c r="O487" s="48" t="str">
        <f t="shared" si="273"/>
        <v>100G ER4-Lite 30 km QSFP28</v>
      </c>
      <c r="P487" s="121">
        <f t="shared" ref="P487:Q487" si="306">1-P401-P315-P229-P143-P573</f>
        <v>0</v>
      </c>
      <c r="Q487" s="121">
        <f t="shared" si="306"/>
        <v>0</v>
      </c>
      <c r="R487" s="19"/>
      <c r="S487" s="121"/>
      <c r="T487" s="121"/>
      <c r="U487" s="121"/>
      <c r="V487" s="121"/>
      <c r="W487" s="121"/>
      <c r="X487" s="121"/>
      <c r="Y487" s="121"/>
      <c r="Z487" s="121"/>
    </row>
    <row r="488" spans="1:36" ht="13.8">
      <c r="B488" s="48" t="str">
        <f t="shared" si="271"/>
        <v>100G ER4 40 km QSFP28</v>
      </c>
      <c r="C488" s="164">
        <f t="shared" ref="C488:M488" si="307">(C56-C144-C230-C316-C402-C574)</f>
        <v>4050</v>
      </c>
      <c r="D488" s="164">
        <f t="shared" si="307"/>
        <v>5350</v>
      </c>
      <c r="E488" s="164">
        <f t="shared" si="307"/>
        <v>0</v>
      </c>
      <c r="F488" s="164">
        <f t="shared" si="307"/>
        <v>0</v>
      </c>
      <c r="G488" s="164">
        <f t="shared" si="307"/>
        <v>0</v>
      </c>
      <c r="H488" s="164">
        <f t="shared" si="307"/>
        <v>0</v>
      </c>
      <c r="I488" s="164">
        <f t="shared" si="307"/>
        <v>0</v>
      </c>
      <c r="J488" s="164">
        <f t="shared" si="307"/>
        <v>0</v>
      </c>
      <c r="K488" s="164">
        <f t="shared" si="307"/>
        <v>0</v>
      </c>
      <c r="L488" s="164">
        <f t="shared" si="307"/>
        <v>0</v>
      </c>
      <c r="M488" s="164">
        <f t="shared" si="307"/>
        <v>0</v>
      </c>
      <c r="N488" s="111" t="s">
        <v>17</v>
      </c>
      <c r="O488" s="48" t="str">
        <f t="shared" si="273"/>
        <v>100G ER4 40 km QSFP28</v>
      </c>
      <c r="P488" s="121">
        <f t="shared" ref="P488:Q488" si="308">1-P402-P316-P230-P144-P574</f>
        <v>1</v>
      </c>
      <c r="Q488" s="121">
        <f t="shared" si="308"/>
        <v>1</v>
      </c>
      <c r="R488" s="19"/>
      <c r="S488" s="19"/>
      <c r="T488" s="19"/>
      <c r="U488" s="19"/>
      <c r="V488" s="19"/>
      <c r="W488" s="19"/>
      <c r="X488" s="19"/>
      <c r="Y488" s="19"/>
      <c r="Z488" s="19"/>
    </row>
    <row r="489" spans="1:36" ht="13.8">
      <c r="B489" s="48" t="str">
        <f t="shared" si="271"/>
        <v>100G ZR4 80 km QSFP28</v>
      </c>
      <c r="C489" s="164">
        <f t="shared" ref="C489:M489" si="309">(C57-C145-C231-C317-C403-C575)</f>
        <v>0</v>
      </c>
      <c r="D489" s="164">
        <f t="shared" si="309"/>
        <v>0</v>
      </c>
      <c r="E489" s="164">
        <f t="shared" si="309"/>
        <v>0</v>
      </c>
      <c r="F489" s="164">
        <f t="shared" si="309"/>
        <v>0</v>
      </c>
      <c r="G489" s="164">
        <f t="shared" si="309"/>
        <v>0</v>
      </c>
      <c r="H489" s="164">
        <f t="shared" si="309"/>
        <v>0</v>
      </c>
      <c r="I489" s="164">
        <f t="shared" si="309"/>
        <v>0</v>
      </c>
      <c r="J489" s="164">
        <f t="shared" si="309"/>
        <v>0</v>
      </c>
      <c r="K489" s="164">
        <f t="shared" si="309"/>
        <v>0</v>
      </c>
      <c r="L489" s="164">
        <f t="shared" si="309"/>
        <v>0</v>
      </c>
      <c r="M489" s="164">
        <f t="shared" si="309"/>
        <v>0</v>
      </c>
      <c r="N489" s="111" t="s">
        <v>17</v>
      </c>
      <c r="O489" s="48" t="str">
        <f t="shared" si="273"/>
        <v>100G ZR4 80 km QSFP28</v>
      </c>
      <c r="P489" s="121">
        <f t="shared" ref="P489:Q489" si="310">1-P403-P317-P231-P145-P575</f>
        <v>1</v>
      </c>
      <c r="Q489" s="121">
        <f t="shared" si="310"/>
        <v>1</v>
      </c>
      <c r="R489" s="19"/>
      <c r="S489" s="19"/>
      <c r="T489" s="19"/>
      <c r="U489" s="19"/>
      <c r="V489" s="19"/>
      <c r="W489" s="19"/>
      <c r="X489" s="19"/>
      <c r="Y489" s="19"/>
      <c r="Z489" s="19"/>
    </row>
    <row r="490" spans="1:36" s="16" customFormat="1" ht="13.8">
      <c r="A490"/>
      <c r="B490" s="48" t="str">
        <f t="shared" si="271"/>
        <v>200G SR4 100 m QSFP56</v>
      </c>
      <c r="C490" s="164">
        <f t="shared" ref="C490:M490" si="311">(C58-C146-C232-C318-C404-C576)</f>
        <v>500</v>
      </c>
      <c r="D490" s="164">
        <f t="shared" si="311"/>
        <v>5000</v>
      </c>
      <c r="E490" s="164">
        <f t="shared" si="311"/>
        <v>0</v>
      </c>
      <c r="F490" s="164">
        <f t="shared" si="311"/>
        <v>0</v>
      </c>
      <c r="G490" s="164">
        <f t="shared" si="311"/>
        <v>0</v>
      </c>
      <c r="H490" s="164">
        <f t="shared" si="311"/>
        <v>0</v>
      </c>
      <c r="I490" s="164">
        <f t="shared" si="311"/>
        <v>0</v>
      </c>
      <c r="J490" s="164">
        <f t="shared" si="311"/>
        <v>0</v>
      </c>
      <c r="K490" s="164">
        <f t="shared" si="311"/>
        <v>0</v>
      </c>
      <c r="L490" s="164">
        <f t="shared" si="311"/>
        <v>0</v>
      </c>
      <c r="M490" s="164">
        <f t="shared" si="311"/>
        <v>0</v>
      </c>
      <c r="N490" s="111" t="s">
        <v>17</v>
      </c>
      <c r="O490" s="48" t="str">
        <f t="shared" si="273"/>
        <v>200G SR4 100 m QSFP56</v>
      </c>
      <c r="P490" s="121">
        <f t="shared" ref="P490:Q490" si="312">1-P404-P318-P232-P146-P576</f>
        <v>1</v>
      </c>
      <c r="Q490" s="121">
        <f t="shared" si="312"/>
        <v>1</v>
      </c>
      <c r="R490" s="19"/>
      <c r="S490" s="19"/>
      <c r="T490" s="19"/>
      <c r="U490" s="19"/>
      <c r="V490" s="19"/>
      <c r="W490" s="19"/>
      <c r="X490" s="19"/>
      <c r="Y490" s="19"/>
      <c r="Z490" s="19"/>
      <c r="AA490"/>
      <c r="AB490"/>
      <c r="AC490"/>
      <c r="AD490"/>
      <c r="AE490"/>
      <c r="AF490"/>
      <c r="AG490"/>
      <c r="AH490"/>
      <c r="AI490"/>
      <c r="AJ490"/>
    </row>
    <row r="491" spans="1:36" s="16" customFormat="1" ht="13.8">
      <c r="A491"/>
      <c r="B491" s="48" t="str">
        <f t="shared" ref="B491:B517" si="313">B147</f>
        <v>200G DR 500 m TBD</v>
      </c>
      <c r="C491" s="164">
        <f t="shared" ref="C491:M491" si="314">(C59-C147-C233-C319-C405-C577)</f>
        <v>0</v>
      </c>
      <c r="D491" s="164">
        <f t="shared" si="314"/>
        <v>0</v>
      </c>
      <c r="E491" s="164">
        <f t="shared" si="314"/>
        <v>0</v>
      </c>
      <c r="F491" s="164">
        <f t="shared" si="314"/>
        <v>0</v>
      </c>
      <c r="G491" s="164">
        <f t="shared" si="314"/>
        <v>0</v>
      </c>
      <c r="H491" s="164">
        <f t="shared" si="314"/>
        <v>0</v>
      </c>
      <c r="I491" s="164">
        <f t="shared" si="314"/>
        <v>0</v>
      </c>
      <c r="J491" s="164">
        <f t="shared" si="314"/>
        <v>0</v>
      </c>
      <c r="K491" s="164">
        <f t="shared" si="314"/>
        <v>0</v>
      </c>
      <c r="L491" s="164">
        <f t="shared" si="314"/>
        <v>0</v>
      </c>
      <c r="M491" s="164">
        <f t="shared" si="314"/>
        <v>0</v>
      </c>
      <c r="N491" s="111" t="s">
        <v>17</v>
      </c>
      <c r="O491" s="48" t="str">
        <f t="shared" si="273"/>
        <v>200G DR 500 m TBD</v>
      </c>
      <c r="P491" s="121">
        <f t="shared" ref="P491:Q491" si="315">1-P405-P319-P233-P147-P577</f>
        <v>0</v>
      </c>
      <c r="Q491" s="121">
        <f t="shared" si="315"/>
        <v>0</v>
      </c>
      <c r="R491" s="19"/>
      <c r="S491" s="19"/>
      <c r="T491" s="19"/>
      <c r="U491" s="19"/>
      <c r="V491" s="19"/>
      <c r="W491" s="19"/>
      <c r="X491" s="19"/>
      <c r="Y491" s="19"/>
      <c r="Z491" s="19"/>
      <c r="AA491"/>
      <c r="AB491"/>
      <c r="AC491"/>
      <c r="AD491"/>
      <c r="AE491"/>
      <c r="AF491"/>
      <c r="AG491"/>
      <c r="AH491"/>
      <c r="AI491"/>
      <c r="AJ491"/>
    </row>
    <row r="492" spans="1:36" s="16" customFormat="1" ht="15" customHeight="1">
      <c r="A492"/>
      <c r="B492" s="48" t="str">
        <f t="shared" si="313"/>
        <v>200G FR4 3 km QSFP56</v>
      </c>
      <c r="C492" s="164">
        <f t="shared" ref="C492:M492" si="316">(C60-C148-C234-C320-C406-C578)</f>
        <v>0</v>
      </c>
      <c r="D492" s="164">
        <f t="shared" si="316"/>
        <v>0</v>
      </c>
      <c r="E492" s="164">
        <f t="shared" si="316"/>
        <v>0</v>
      </c>
      <c r="F492" s="164">
        <f t="shared" si="316"/>
        <v>0</v>
      </c>
      <c r="G492" s="164">
        <f t="shared" si="316"/>
        <v>0</v>
      </c>
      <c r="H492" s="164">
        <f t="shared" si="316"/>
        <v>0</v>
      </c>
      <c r="I492" s="164">
        <f t="shared" si="316"/>
        <v>0</v>
      </c>
      <c r="J492" s="164">
        <f t="shared" si="316"/>
        <v>0</v>
      </c>
      <c r="K492" s="164">
        <f t="shared" si="316"/>
        <v>0</v>
      </c>
      <c r="L492" s="164">
        <f t="shared" si="316"/>
        <v>0</v>
      </c>
      <c r="M492" s="164">
        <f t="shared" si="316"/>
        <v>0</v>
      </c>
      <c r="N492" s="111" t="s">
        <v>17</v>
      </c>
      <c r="O492" s="48" t="str">
        <f t="shared" si="273"/>
        <v>200G FR4 3 km QSFP56</v>
      </c>
      <c r="P492" s="121">
        <f t="shared" ref="P492:Q492" si="317">1-P406-P320-P234-P148-P578</f>
        <v>5.5511151231257827E-17</v>
      </c>
      <c r="Q492" s="121">
        <f t="shared" si="317"/>
        <v>5.5511151231257827E-17</v>
      </c>
      <c r="R492" s="152"/>
      <c r="S492" s="152"/>
      <c r="T492" s="152"/>
      <c r="U492" s="152"/>
      <c r="V492" s="152"/>
      <c r="W492" s="152"/>
      <c r="X492" s="152"/>
      <c r="Y492" s="152"/>
      <c r="Z492" s="152"/>
      <c r="AA492"/>
      <c r="AB492"/>
      <c r="AC492"/>
      <c r="AD492"/>
      <c r="AE492"/>
      <c r="AF492"/>
      <c r="AG492"/>
      <c r="AH492"/>
      <c r="AI492"/>
      <c r="AJ492"/>
    </row>
    <row r="493" spans="1:36" s="16" customFormat="1" ht="15" customHeight="1">
      <c r="A493"/>
      <c r="B493" s="48" t="str">
        <f t="shared" si="313"/>
        <v>200G LR 10 km TBD</v>
      </c>
      <c r="C493" s="164">
        <f t="shared" ref="C493:M493" si="318">(C61-C149-C235-C321-C407-C579)</f>
        <v>0</v>
      </c>
      <c r="D493" s="164">
        <f t="shared" si="318"/>
        <v>0</v>
      </c>
      <c r="E493" s="164">
        <f t="shared" si="318"/>
        <v>0</v>
      </c>
      <c r="F493" s="164">
        <f t="shared" si="318"/>
        <v>0</v>
      </c>
      <c r="G493" s="164">
        <f t="shared" si="318"/>
        <v>0</v>
      </c>
      <c r="H493" s="164">
        <f t="shared" si="318"/>
        <v>0</v>
      </c>
      <c r="I493" s="164">
        <f t="shared" si="318"/>
        <v>0</v>
      </c>
      <c r="J493" s="164">
        <f t="shared" si="318"/>
        <v>0</v>
      </c>
      <c r="K493" s="164">
        <f t="shared" si="318"/>
        <v>0</v>
      </c>
      <c r="L493" s="164">
        <f t="shared" si="318"/>
        <v>0</v>
      </c>
      <c r="M493" s="164">
        <f t="shared" si="318"/>
        <v>0</v>
      </c>
      <c r="N493" s="111" t="s">
        <v>17</v>
      </c>
      <c r="O493" s="48" t="str">
        <f t="shared" si="273"/>
        <v>200G LR 10 km TBD</v>
      </c>
      <c r="P493" s="121">
        <f t="shared" ref="P493:Q493" si="319">1-P407-P321-P235-P149-P579</f>
        <v>0</v>
      </c>
      <c r="Q493" s="121">
        <f t="shared" si="319"/>
        <v>0</v>
      </c>
      <c r="R493" s="19"/>
      <c r="S493" s="19"/>
      <c r="T493" s="19"/>
      <c r="U493" s="19"/>
      <c r="V493" s="19"/>
      <c r="W493" s="19"/>
      <c r="X493" s="19"/>
      <c r="Y493" s="19"/>
      <c r="Z493" s="19"/>
      <c r="AA493"/>
      <c r="AB493"/>
      <c r="AC493"/>
      <c r="AD493"/>
      <c r="AE493"/>
      <c r="AF493"/>
      <c r="AG493"/>
      <c r="AH493"/>
      <c r="AI493"/>
      <c r="AJ493"/>
    </row>
    <row r="494" spans="1:36" s="16" customFormat="1" ht="15" customHeight="1">
      <c r="A494"/>
      <c r="B494" s="48" t="str">
        <f t="shared" si="313"/>
        <v>200G ER4 40 km TBD</v>
      </c>
      <c r="C494" s="164">
        <f t="shared" ref="C494:M494" si="320">(C62-C150-C236-C322-C408-C580)</f>
        <v>0</v>
      </c>
      <c r="D494" s="164">
        <f t="shared" si="320"/>
        <v>0</v>
      </c>
      <c r="E494" s="164">
        <f t="shared" si="320"/>
        <v>0</v>
      </c>
      <c r="F494" s="164">
        <f t="shared" si="320"/>
        <v>0</v>
      </c>
      <c r="G494" s="164">
        <f t="shared" si="320"/>
        <v>0</v>
      </c>
      <c r="H494" s="164">
        <f t="shared" si="320"/>
        <v>0</v>
      </c>
      <c r="I494" s="164">
        <f t="shared" si="320"/>
        <v>0</v>
      </c>
      <c r="J494" s="164">
        <f t="shared" si="320"/>
        <v>0</v>
      </c>
      <c r="K494" s="164">
        <f t="shared" si="320"/>
        <v>0</v>
      </c>
      <c r="L494" s="164">
        <f t="shared" si="320"/>
        <v>0</v>
      </c>
      <c r="M494" s="164">
        <f t="shared" si="320"/>
        <v>0</v>
      </c>
      <c r="N494" s="111" t="s">
        <v>17</v>
      </c>
      <c r="O494" s="48" t="str">
        <f t="shared" si="273"/>
        <v>200G ER4 40 km TBD</v>
      </c>
      <c r="P494" s="121">
        <f t="shared" ref="P494:Q494" si="321">1-P408-P322-P236-P150-P580</f>
        <v>0</v>
      </c>
      <c r="Q494" s="121">
        <f t="shared" si="321"/>
        <v>0</v>
      </c>
      <c r="R494" s="19"/>
      <c r="S494" s="19"/>
      <c r="T494" s="19"/>
      <c r="U494" s="19"/>
      <c r="V494" s="19"/>
      <c r="W494" s="19"/>
      <c r="X494" s="19"/>
      <c r="Y494" s="19"/>
      <c r="Z494" s="19"/>
      <c r="AA494"/>
      <c r="AB494"/>
      <c r="AC494"/>
      <c r="AD494"/>
      <c r="AE494"/>
      <c r="AF494"/>
      <c r="AG494"/>
      <c r="AH494"/>
      <c r="AI494"/>
      <c r="AJ494"/>
    </row>
    <row r="495" spans="1:36" s="16" customFormat="1" ht="13.8">
      <c r="A495"/>
      <c r="B495" s="48" t="str">
        <f t="shared" si="313"/>
        <v>2x200 (400G-SR8) 100 m OSFP, QSFP-DD</v>
      </c>
      <c r="C495" s="164">
        <f t="shared" ref="C495:M495" si="322">(C63-C151-C237-C323-C409-C581)</f>
        <v>23000</v>
      </c>
      <c r="D495" s="164">
        <f t="shared" si="322"/>
        <v>60000</v>
      </c>
      <c r="E495" s="164">
        <f t="shared" si="322"/>
        <v>0</v>
      </c>
      <c r="F495" s="164">
        <f t="shared" si="322"/>
        <v>0</v>
      </c>
      <c r="G495" s="164">
        <f t="shared" si="322"/>
        <v>0</v>
      </c>
      <c r="H495" s="164">
        <f t="shared" si="322"/>
        <v>0</v>
      </c>
      <c r="I495" s="164">
        <f t="shared" si="322"/>
        <v>0</v>
      </c>
      <c r="J495" s="164">
        <f t="shared" si="322"/>
        <v>0</v>
      </c>
      <c r="K495" s="164">
        <f t="shared" si="322"/>
        <v>0</v>
      </c>
      <c r="L495" s="164">
        <f t="shared" si="322"/>
        <v>0</v>
      </c>
      <c r="M495" s="164">
        <f t="shared" si="322"/>
        <v>0</v>
      </c>
      <c r="N495" s="111" t="s">
        <v>17</v>
      </c>
      <c r="O495" s="48" t="str">
        <f t="shared" si="273"/>
        <v>2x200 (400G-SR8) 100 m OSFP, QSFP-DD</v>
      </c>
      <c r="P495" s="121">
        <f t="shared" ref="P495:Q495" si="323">1-P409-P323-P237-P151-P581</f>
        <v>1</v>
      </c>
      <c r="Q495" s="121">
        <f t="shared" si="323"/>
        <v>1</v>
      </c>
      <c r="R495" s="19"/>
      <c r="S495" s="19"/>
      <c r="T495" s="19"/>
      <c r="U495" s="19"/>
      <c r="V495" s="19"/>
      <c r="W495" s="19"/>
      <c r="X495" s="19"/>
      <c r="Y495" s="19"/>
      <c r="Z495" s="19"/>
      <c r="AA495"/>
      <c r="AB495"/>
      <c r="AC495"/>
      <c r="AD495"/>
      <c r="AE495"/>
      <c r="AF495"/>
      <c r="AG495"/>
      <c r="AH495"/>
      <c r="AI495"/>
      <c r="AJ495"/>
    </row>
    <row r="496" spans="1:36" ht="13.8">
      <c r="B496" s="48" t="str">
        <f t="shared" si="313"/>
        <v>400G SR4.2 100 m OSFP, QSFP-DD</v>
      </c>
      <c r="C496" s="164">
        <f t="shared" ref="C496:M496" si="324">(C64-C152-C238-C324-C410-C582)</f>
        <v>0</v>
      </c>
      <c r="D496" s="164">
        <f t="shared" si="324"/>
        <v>0</v>
      </c>
      <c r="E496" s="164">
        <f t="shared" si="324"/>
        <v>0</v>
      </c>
      <c r="F496" s="164">
        <f t="shared" si="324"/>
        <v>0</v>
      </c>
      <c r="G496" s="164">
        <f t="shared" si="324"/>
        <v>0</v>
      </c>
      <c r="H496" s="164">
        <f t="shared" si="324"/>
        <v>0</v>
      </c>
      <c r="I496" s="164">
        <f t="shared" si="324"/>
        <v>0</v>
      </c>
      <c r="J496" s="164">
        <f t="shared" si="324"/>
        <v>0</v>
      </c>
      <c r="K496" s="164">
        <f t="shared" si="324"/>
        <v>0</v>
      </c>
      <c r="L496" s="164">
        <f t="shared" si="324"/>
        <v>0</v>
      </c>
      <c r="M496" s="164">
        <f t="shared" si="324"/>
        <v>0</v>
      </c>
      <c r="N496" s="111" t="s">
        <v>17</v>
      </c>
      <c r="O496" s="48" t="str">
        <f t="shared" si="273"/>
        <v>400G SR4.2 100 m OSFP, QSFP-DD</v>
      </c>
      <c r="P496" s="121">
        <f t="shared" ref="P496:Q496" si="325">1-P410-P324-P238-P152-P582</f>
        <v>1</v>
      </c>
      <c r="Q496" s="121">
        <f t="shared" si="325"/>
        <v>1</v>
      </c>
      <c r="R496" s="19"/>
      <c r="S496" s="19"/>
      <c r="T496" s="19"/>
      <c r="U496" s="19"/>
      <c r="V496" s="19"/>
      <c r="W496" s="19"/>
      <c r="X496" s="19"/>
      <c r="Y496" s="19"/>
      <c r="Z496" s="19"/>
    </row>
    <row r="497" spans="2:26" ht="13.8">
      <c r="B497" s="48" t="str">
        <f t="shared" si="313"/>
        <v>400G DR4 500 m OSFP, QSFP-DD, QSFP112</v>
      </c>
      <c r="C497" s="164">
        <f t="shared" ref="C497:M497" si="326">(C65-C153-C239-C325-C411-C583)</f>
        <v>0</v>
      </c>
      <c r="D497" s="164">
        <f t="shared" si="326"/>
        <v>0</v>
      </c>
      <c r="E497" s="164">
        <f t="shared" si="326"/>
        <v>0</v>
      </c>
      <c r="F497" s="164">
        <f t="shared" si="326"/>
        <v>0</v>
      </c>
      <c r="G497" s="164">
        <f t="shared" si="326"/>
        <v>0</v>
      </c>
      <c r="H497" s="164">
        <f t="shared" si="326"/>
        <v>0</v>
      </c>
      <c r="I497" s="164">
        <f t="shared" si="326"/>
        <v>0</v>
      </c>
      <c r="J497" s="164">
        <f t="shared" si="326"/>
        <v>0</v>
      </c>
      <c r="K497" s="164">
        <f t="shared" si="326"/>
        <v>0</v>
      </c>
      <c r="L497" s="164">
        <f t="shared" si="326"/>
        <v>0</v>
      </c>
      <c r="M497" s="164">
        <f t="shared" si="326"/>
        <v>0</v>
      </c>
      <c r="N497" s="111" t="s">
        <v>17</v>
      </c>
      <c r="O497" s="48" t="str">
        <f t="shared" si="273"/>
        <v>400G DR4 500 m OSFP, QSFP-DD, QSFP112</v>
      </c>
      <c r="P497" s="121">
        <f t="shared" ref="P497:Q497" si="327">1-P411-P325-P239-P153-P583</f>
        <v>0</v>
      </c>
      <c r="Q497" s="121">
        <f t="shared" si="327"/>
        <v>0</v>
      </c>
      <c r="R497" s="19"/>
      <c r="S497" s="19"/>
      <c r="T497" s="19"/>
      <c r="U497" s="19"/>
      <c r="V497" s="19"/>
      <c r="W497" s="19"/>
      <c r="X497" s="19"/>
      <c r="Y497" s="19"/>
      <c r="Z497" s="19"/>
    </row>
    <row r="498" spans="2:26" ht="13.8">
      <c r="B498" s="48" t="str">
        <f t="shared" si="313"/>
        <v>2x(200G FR4) 2 km OSFP</v>
      </c>
      <c r="C498" s="164">
        <f t="shared" ref="C498:M498" si="328">(C66-C154-C240-C326-C412-C584)</f>
        <v>0</v>
      </c>
      <c r="D498" s="164">
        <f t="shared" si="328"/>
        <v>0</v>
      </c>
      <c r="E498" s="164">
        <f t="shared" si="328"/>
        <v>0</v>
      </c>
      <c r="F498" s="164">
        <f t="shared" si="328"/>
        <v>0</v>
      </c>
      <c r="G498" s="164">
        <f t="shared" si="328"/>
        <v>0</v>
      </c>
      <c r="H498" s="164">
        <f t="shared" si="328"/>
        <v>0</v>
      </c>
      <c r="I498" s="164">
        <f t="shared" si="328"/>
        <v>0</v>
      </c>
      <c r="J498" s="164">
        <f t="shared" si="328"/>
        <v>0</v>
      </c>
      <c r="K498" s="164">
        <f t="shared" si="328"/>
        <v>0</v>
      </c>
      <c r="L498" s="164">
        <f t="shared" si="328"/>
        <v>0</v>
      </c>
      <c r="M498" s="164">
        <f t="shared" si="328"/>
        <v>0</v>
      </c>
      <c r="N498" s="111" t="s">
        <v>17</v>
      </c>
      <c r="O498" s="48" t="str">
        <f t="shared" si="273"/>
        <v>2x(200G FR4) 2 km OSFP</v>
      </c>
      <c r="P498" s="121">
        <f t="shared" ref="P498:Q498" si="329">1-P412-P326-P240-P154-P584</f>
        <v>0</v>
      </c>
      <c r="Q498" s="121">
        <f t="shared" si="329"/>
        <v>0</v>
      </c>
      <c r="R498" s="19"/>
      <c r="S498" s="19"/>
      <c r="T498" s="19"/>
      <c r="U498" s="19"/>
      <c r="V498" s="19"/>
      <c r="W498" s="19"/>
      <c r="X498" s="19"/>
      <c r="Y498" s="19"/>
      <c r="Z498" s="19"/>
    </row>
    <row r="499" spans="2:26" ht="13.8">
      <c r="B499" s="48" t="str">
        <f t="shared" si="313"/>
        <v>400G FR4 2 km OSFP, QSFP-DD, QSFP112</v>
      </c>
      <c r="C499" s="164">
        <f t="shared" ref="C499:M499" si="330">(C67-C155-C241-C327-C413-C585)</f>
        <v>0</v>
      </c>
      <c r="D499" s="164">
        <f t="shared" si="330"/>
        <v>0</v>
      </c>
      <c r="E499" s="164">
        <f t="shared" si="330"/>
        <v>0</v>
      </c>
      <c r="F499" s="164">
        <f t="shared" si="330"/>
        <v>0</v>
      </c>
      <c r="G499" s="164">
        <f t="shared" si="330"/>
        <v>0</v>
      </c>
      <c r="H499" s="164">
        <f t="shared" si="330"/>
        <v>0</v>
      </c>
      <c r="I499" s="164">
        <f t="shared" si="330"/>
        <v>0</v>
      </c>
      <c r="J499" s="164">
        <f t="shared" si="330"/>
        <v>0</v>
      </c>
      <c r="K499" s="164">
        <f t="shared" si="330"/>
        <v>0</v>
      </c>
      <c r="L499" s="164">
        <f t="shared" si="330"/>
        <v>0</v>
      </c>
      <c r="M499" s="164">
        <f t="shared" si="330"/>
        <v>0</v>
      </c>
      <c r="N499" s="111" t="s">
        <v>17</v>
      </c>
      <c r="O499" s="48" t="str">
        <f t="shared" si="273"/>
        <v>400G FR4 2 km OSFP, QSFP-DD, QSFP112</v>
      </c>
      <c r="P499" s="121">
        <f t="shared" ref="P499:Q499" si="331">1-P413-P327-P241-P155-P585</f>
        <v>0</v>
      </c>
      <c r="Q499" s="121">
        <f t="shared" si="331"/>
        <v>0</v>
      </c>
      <c r="R499" s="19"/>
      <c r="S499" s="19"/>
      <c r="T499" s="19"/>
      <c r="U499" s="19"/>
      <c r="V499" s="19"/>
      <c r="W499" s="19"/>
      <c r="X499" s="19"/>
      <c r="Y499" s="19"/>
      <c r="Z499" s="19"/>
    </row>
    <row r="500" spans="2:26" ht="13.8">
      <c r="B500" s="48" t="str">
        <f t="shared" si="313"/>
        <v>400G LR8, LR4 10 km OSFP, QSFP-DD, QSFP112</v>
      </c>
      <c r="C500" s="164">
        <f t="shared" ref="C500:M500" si="332">(C68-C156-C242-C328-C414-C586)</f>
        <v>0</v>
      </c>
      <c r="D500" s="164">
        <f t="shared" si="332"/>
        <v>0</v>
      </c>
      <c r="E500" s="164">
        <f t="shared" si="332"/>
        <v>0</v>
      </c>
      <c r="F500" s="164">
        <f t="shared" si="332"/>
        <v>0</v>
      </c>
      <c r="G500" s="164">
        <f t="shared" si="332"/>
        <v>0</v>
      </c>
      <c r="H500" s="164">
        <f t="shared" si="332"/>
        <v>0</v>
      </c>
      <c r="I500" s="164">
        <f t="shared" si="332"/>
        <v>0</v>
      </c>
      <c r="J500" s="164">
        <f t="shared" si="332"/>
        <v>0</v>
      </c>
      <c r="K500" s="164">
        <f t="shared" si="332"/>
        <v>0</v>
      </c>
      <c r="L500" s="164">
        <f t="shared" si="332"/>
        <v>0</v>
      </c>
      <c r="M500" s="164">
        <f t="shared" si="332"/>
        <v>0</v>
      </c>
      <c r="N500" s="111" t="s">
        <v>17</v>
      </c>
      <c r="O500" s="48" t="str">
        <f t="shared" si="273"/>
        <v>400G LR8, LR4 10 km OSFP, QSFP-DD, QSFP112</v>
      </c>
      <c r="P500" s="121">
        <f t="shared" ref="P500:Q500" si="333">1-P414-P328-P242-P156-P586</f>
        <v>0</v>
      </c>
      <c r="Q500" s="121">
        <f t="shared" si="333"/>
        <v>0</v>
      </c>
      <c r="R500" s="114"/>
      <c r="S500" s="19"/>
      <c r="T500" s="121"/>
      <c r="U500" s="121"/>
      <c r="V500" s="121"/>
      <c r="W500" s="121"/>
      <c r="X500" s="121"/>
      <c r="Y500" s="121"/>
      <c r="Z500" s="121"/>
    </row>
    <row r="501" spans="2:26" ht="13.8">
      <c r="B501" s="48" t="str">
        <f t="shared" si="313"/>
        <v>400G ER4 40 km TBD</v>
      </c>
      <c r="C501" s="164">
        <f t="shared" ref="C501:M501" si="334">(C69-C157-C243-C329-C415-C587)</f>
        <v>0</v>
      </c>
      <c r="D501" s="164">
        <f t="shared" si="334"/>
        <v>0</v>
      </c>
      <c r="E501" s="164">
        <f t="shared" si="334"/>
        <v>0</v>
      </c>
      <c r="F501" s="164">
        <f t="shared" si="334"/>
        <v>0</v>
      </c>
      <c r="G501" s="164">
        <f t="shared" si="334"/>
        <v>0</v>
      </c>
      <c r="H501" s="164">
        <f t="shared" si="334"/>
        <v>0</v>
      </c>
      <c r="I501" s="164">
        <f t="shared" si="334"/>
        <v>0</v>
      </c>
      <c r="J501" s="164">
        <f t="shared" si="334"/>
        <v>0</v>
      </c>
      <c r="K501" s="164">
        <f t="shared" si="334"/>
        <v>0</v>
      </c>
      <c r="L501" s="164">
        <f t="shared" si="334"/>
        <v>0</v>
      </c>
      <c r="M501" s="164">
        <f t="shared" si="334"/>
        <v>0</v>
      </c>
      <c r="N501" s="111" t="s">
        <v>17</v>
      </c>
      <c r="O501" s="48" t="str">
        <f t="shared" si="273"/>
        <v>400G ER4 40 km TBD</v>
      </c>
      <c r="P501" s="121">
        <f t="shared" ref="P501:Q501" si="335">1-P415-P329-P243-P157-P587</f>
        <v>0</v>
      </c>
      <c r="Q501" s="121">
        <f t="shared" si="335"/>
        <v>0</v>
      </c>
      <c r="R501" s="114"/>
      <c r="S501" s="19"/>
      <c r="T501" s="121"/>
      <c r="U501" s="121"/>
      <c r="V501" s="121"/>
      <c r="W501" s="121"/>
      <c r="X501" s="121"/>
      <c r="Y501" s="121"/>
      <c r="Z501" s="121"/>
    </row>
    <row r="502" spans="2:26" ht="13.8">
      <c r="B502" s="48" t="str">
        <f t="shared" si="313"/>
        <v>800G SR8 50 m OSFP, QSFP-DD800</v>
      </c>
      <c r="C502" s="164">
        <f t="shared" ref="C502:M502" si="336">(C70-C158-C244-C330-C416-C588)</f>
        <v>0</v>
      </c>
      <c r="D502" s="164">
        <f t="shared" si="336"/>
        <v>0</v>
      </c>
      <c r="E502" s="164">
        <f t="shared" si="336"/>
        <v>0</v>
      </c>
      <c r="F502" s="164">
        <f t="shared" si="336"/>
        <v>0</v>
      </c>
      <c r="G502" s="164">
        <f t="shared" si="336"/>
        <v>0</v>
      </c>
      <c r="H502" s="164">
        <f t="shared" si="336"/>
        <v>0</v>
      </c>
      <c r="I502" s="164">
        <f t="shared" si="336"/>
        <v>0</v>
      </c>
      <c r="J502" s="164">
        <f t="shared" si="336"/>
        <v>0</v>
      </c>
      <c r="K502" s="164">
        <f t="shared" si="336"/>
        <v>0</v>
      </c>
      <c r="L502" s="164">
        <f t="shared" si="336"/>
        <v>0</v>
      </c>
      <c r="M502" s="164">
        <f t="shared" si="336"/>
        <v>0</v>
      </c>
      <c r="N502" s="111" t="s">
        <v>17</v>
      </c>
      <c r="O502" s="48" t="str">
        <f t="shared" si="273"/>
        <v>800G SR8 50 m OSFP, QSFP-DD800</v>
      </c>
      <c r="P502" s="121">
        <f t="shared" ref="P502:Q502" si="337">1-P416-P330-P244-P158-P588</f>
        <v>1</v>
      </c>
      <c r="Q502" s="121">
        <f t="shared" si="337"/>
        <v>1</v>
      </c>
      <c r="R502" s="121"/>
      <c r="S502" s="19"/>
      <c r="T502" s="121"/>
      <c r="U502" s="121"/>
      <c r="V502" s="121"/>
      <c r="W502" s="121"/>
      <c r="X502" s="121"/>
      <c r="Y502" s="121"/>
      <c r="Z502" s="121"/>
    </row>
    <row r="503" spans="2:26" ht="13.8">
      <c r="B503" s="48" t="str">
        <f t="shared" si="313"/>
        <v>800G DR8, DR4 500 m OSFP, QSFP-DD800</v>
      </c>
      <c r="C503" s="164">
        <f t="shared" ref="C503:M503" si="338">(C71-C159-C245-C331-C417-C589)</f>
        <v>0</v>
      </c>
      <c r="D503" s="164">
        <f t="shared" si="338"/>
        <v>0</v>
      </c>
      <c r="E503" s="164">
        <f t="shared" si="338"/>
        <v>0</v>
      </c>
      <c r="F503" s="164">
        <f t="shared" si="338"/>
        <v>0</v>
      </c>
      <c r="G503" s="164">
        <f t="shared" si="338"/>
        <v>0</v>
      </c>
      <c r="H503" s="164">
        <f t="shared" si="338"/>
        <v>0</v>
      </c>
      <c r="I503" s="164">
        <f t="shared" si="338"/>
        <v>0</v>
      </c>
      <c r="J503" s="164">
        <f t="shared" si="338"/>
        <v>0</v>
      </c>
      <c r="K503" s="164">
        <f t="shared" si="338"/>
        <v>0</v>
      </c>
      <c r="L503" s="164">
        <f t="shared" si="338"/>
        <v>0</v>
      </c>
      <c r="M503" s="164">
        <f t="shared" si="338"/>
        <v>0</v>
      </c>
      <c r="N503" s="111" t="s">
        <v>17</v>
      </c>
      <c r="O503" s="48" t="str">
        <f t="shared" ref="O503:O517" si="339">B159</f>
        <v>800G DR8, DR4 500 m OSFP, QSFP-DD800</v>
      </c>
      <c r="P503" s="363">
        <v>0</v>
      </c>
      <c r="Q503" s="363">
        <v>0</v>
      </c>
      <c r="R503" s="363"/>
      <c r="S503" s="363"/>
      <c r="T503" s="363"/>
      <c r="U503" s="363"/>
      <c r="V503" s="363"/>
      <c r="W503" s="363"/>
      <c r="X503" s="363"/>
      <c r="Y503" s="363"/>
      <c r="Z503" s="363"/>
    </row>
    <row r="504" spans="2:26" ht="13.8">
      <c r="B504" s="48" t="str">
        <f t="shared" si="313"/>
        <v>2x(400G FR4), 800G FR4 2 km OSFP, QSFP-DD800</v>
      </c>
      <c r="C504" s="164">
        <f t="shared" ref="C504:M504" si="340">(C72-C160-C246-C332-C418-C590)</f>
        <v>0</v>
      </c>
      <c r="D504" s="164">
        <f t="shared" si="340"/>
        <v>0</v>
      </c>
      <c r="E504" s="164">
        <f t="shared" si="340"/>
        <v>0</v>
      </c>
      <c r="F504" s="164">
        <f t="shared" si="340"/>
        <v>0</v>
      </c>
      <c r="G504" s="164">
        <f t="shared" si="340"/>
        <v>0</v>
      </c>
      <c r="H504" s="164">
        <f t="shared" si="340"/>
        <v>0</v>
      </c>
      <c r="I504" s="164">
        <f t="shared" si="340"/>
        <v>0</v>
      </c>
      <c r="J504" s="164">
        <f t="shared" si="340"/>
        <v>0</v>
      </c>
      <c r="K504" s="164">
        <f t="shared" si="340"/>
        <v>0</v>
      </c>
      <c r="L504" s="164">
        <f t="shared" si="340"/>
        <v>0</v>
      </c>
      <c r="M504" s="164">
        <f t="shared" si="340"/>
        <v>0</v>
      </c>
      <c r="N504" s="111" t="s">
        <v>17</v>
      </c>
      <c r="O504" s="48" t="str">
        <f t="shared" si="339"/>
        <v>2x(400G FR4), 800G FR4 2 km OSFP, QSFP-DD800</v>
      </c>
      <c r="P504" s="363">
        <v>0</v>
      </c>
      <c r="Q504" s="363">
        <v>0</v>
      </c>
      <c r="R504" s="363"/>
      <c r="S504" s="363"/>
      <c r="T504" s="363"/>
      <c r="U504" s="363"/>
      <c r="V504" s="363"/>
      <c r="W504" s="363"/>
      <c r="X504" s="363"/>
      <c r="Y504" s="363"/>
      <c r="Z504" s="363"/>
    </row>
    <row r="505" spans="2:26" ht="13.8">
      <c r="B505" s="48" t="str">
        <f t="shared" si="313"/>
        <v>800G LR8, LR4 6, 10 km TBD</v>
      </c>
      <c r="C505" s="164">
        <f t="shared" ref="C505:M505" si="341">(C73-C161-C247-C333-C419-C591)</f>
        <v>0</v>
      </c>
      <c r="D505" s="164">
        <f t="shared" si="341"/>
        <v>0</v>
      </c>
      <c r="E505" s="164">
        <f t="shared" si="341"/>
        <v>0</v>
      </c>
      <c r="F505" s="164">
        <f t="shared" si="341"/>
        <v>0</v>
      </c>
      <c r="G505" s="164">
        <f t="shared" si="341"/>
        <v>0</v>
      </c>
      <c r="H505" s="164">
        <f t="shared" si="341"/>
        <v>0</v>
      </c>
      <c r="I505" s="164">
        <f t="shared" si="341"/>
        <v>0</v>
      </c>
      <c r="J505" s="164">
        <f t="shared" si="341"/>
        <v>0</v>
      </c>
      <c r="K505" s="164">
        <f t="shared" si="341"/>
        <v>0</v>
      </c>
      <c r="L505" s="164">
        <f t="shared" si="341"/>
        <v>0</v>
      </c>
      <c r="M505" s="164">
        <f t="shared" si="341"/>
        <v>0</v>
      </c>
      <c r="N505" s="111" t="s">
        <v>17</v>
      </c>
      <c r="O505" s="48" t="str">
        <f t="shared" si="339"/>
        <v>800G LR8, LR4 6, 10 km TBD</v>
      </c>
      <c r="P505" s="363">
        <v>0</v>
      </c>
      <c r="Q505" s="363">
        <v>0</v>
      </c>
      <c r="R505" s="363"/>
      <c r="S505" s="363"/>
      <c r="T505" s="363"/>
      <c r="U505" s="363"/>
      <c r="V505" s="363"/>
      <c r="W505" s="363"/>
      <c r="X505" s="363"/>
      <c r="Y505" s="363"/>
      <c r="Z505" s="363"/>
    </row>
    <row r="506" spans="2:26" ht="13.8">
      <c r="B506" s="48" t="str">
        <f t="shared" si="313"/>
        <v>800G LR (ZRlite) 10 km, 20 km TBD</v>
      </c>
      <c r="C506" s="164">
        <f t="shared" ref="C506:M506" si="342">(C74-C162-C248-C334-C420-C592)</f>
        <v>0</v>
      </c>
      <c r="D506" s="164">
        <f t="shared" si="342"/>
        <v>0</v>
      </c>
      <c r="E506" s="164">
        <f t="shared" si="342"/>
        <v>0</v>
      </c>
      <c r="F506" s="164">
        <f t="shared" si="342"/>
        <v>0</v>
      </c>
      <c r="G506" s="164">
        <f t="shared" si="342"/>
        <v>0</v>
      </c>
      <c r="H506" s="164">
        <f t="shared" si="342"/>
        <v>0</v>
      </c>
      <c r="I506" s="164">
        <f t="shared" si="342"/>
        <v>0</v>
      </c>
      <c r="J506" s="164">
        <f t="shared" si="342"/>
        <v>0</v>
      </c>
      <c r="K506" s="164">
        <f t="shared" si="342"/>
        <v>0</v>
      </c>
      <c r="L506" s="164">
        <f t="shared" si="342"/>
        <v>0</v>
      </c>
      <c r="M506" s="164">
        <f t="shared" si="342"/>
        <v>0</v>
      </c>
      <c r="N506" s="111" t="s">
        <v>17</v>
      </c>
      <c r="O506" s="48" t="str">
        <f t="shared" si="339"/>
        <v>800G LR (ZRlite) 10 km, 20 km TBD</v>
      </c>
      <c r="P506" s="363">
        <v>0</v>
      </c>
      <c r="Q506" s="363">
        <v>0</v>
      </c>
      <c r="R506" s="363"/>
      <c r="S506" s="363"/>
      <c r="T506" s="363"/>
      <c r="U506" s="363"/>
      <c r="V506" s="363"/>
      <c r="W506" s="363"/>
      <c r="X506" s="363"/>
      <c r="Y506" s="363"/>
      <c r="Z506" s="363"/>
    </row>
    <row r="507" spans="2:26" ht="13.8">
      <c r="B507" s="48" t="str">
        <f t="shared" si="313"/>
        <v>800G ER4 40 km TBD</v>
      </c>
      <c r="C507" s="164">
        <f t="shared" ref="C507:M507" si="343">(C75-C163-C249-C335-C421-C593)</f>
        <v>0</v>
      </c>
      <c r="D507" s="164">
        <f t="shared" si="343"/>
        <v>0</v>
      </c>
      <c r="E507" s="164">
        <f t="shared" si="343"/>
        <v>0</v>
      </c>
      <c r="F507" s="164">
        <f t="shared" si="343"/>
        <v>0</v>
      </c>
      <c r="G507" s="164">
        <f t="shared" si="343"/>
        <v>0</v>
      </c>
      <c r="H507" s="164">
        <f t="shared" si="343"/>
        <v>0</v>
      </c>
      <c r="I507" s="164">
        <f t="shared" si="343"/>
        <v>0</v>
      </c>
      <c r="J507" s="164">
        <f t="shared" si="343"/>
        <v>0</v>
      </c>
      <c r="K507" s="164">
        <f t="shared" si="343"/>
        <v>0</v>
      </c>
      <c r="L507" s="164">
        <f t="shared" si="343"/>
        <v>0</v>
      </c>
      <c r="M507" s="164">
        <f t="shared" si="343"/>
        <v>0</v>
      </c>
      <c r="N507" s="111" t="s">
        <v>17</v>
      </c>
      <c r="O507" s="48" t="str">
        <f t="shared" si="339"/>
        <v>800G ER4 40 km TBD</v>
      </c>
      <c r="P507" s="363">
        <v>0</v>
      </c>
      <c r="Q507" s="363">
        <v>0</v>
      </c>
      <c r="R507" s="363"/>
      <c r="S507" s="363"/>
      <c r="T507" s="363"/>
      <c r="U507" s="363"/>
      <c r="V507" s="363"/>
      <c r="W507" s="363"/>
      <c r="X507" s="363"/>
      <c r="Y507" s="363"/>
      <c r="Z507" s="363"/>
    </row>
    <row r="508" spans="2:26" ht="13.8">
      <c r="B508" s="48" t="str">
        <f t="shared" si="313"/>
        <v>1.6T SR16 100 m OSFP-XD and TBD</v>
      </c>
      <c r="C508" s="164">
        <f t="shared" ref="C508:M508" si="344">(C76-C164-C250-C336-C422-C594)</f>
        <v>0</v>
      </c>
      <c r="D508" s="164">
        <f t="shared" si="344"/>
        <v>0</v>
      </c>
      <c r="E508" s="164">
        <f t="shared" si="344"/>
        <v>0</v>
      </c>
      <c r="F508" s="164">
        <f t="shared" si="344"/>
        <v>0</v>
      </c>
      <c r="G508" s="164">
        <f t="shared" si="344"/>
        <v>0</v>
      </c>
      <c r="H508" s="164">
        <f t="shared" si="344"/>
        <v>0</v>
      </c>
      <c r="I508" s="164">
        <f t="shared" si="344"/>
        <v>0</v>
      </c>
      <c r="J508" s="164">
        <f t="shared" si="344"/>
        <v>0</v>
      </c>
      <c r="K508" s="164">
        <f t="shared" si="344"/>
        <v>0</v>
      </c>
      <c r="L508" s="164">
        <f t="shared" si="344"/>
        <v>0</v>
      </c>
      <c r="M508" s="164">
        <f t="shared" si="344"/>
        <v>0</v>
      </c>
      <c r="N508" s="111" t="s">
        <v>17</v>
      </c>
      <c r="O508" s="48" t="str">
        <f t="shared" si="339"/>
        <v>1.6T SR16 100 m OSFP-XD and TBD</v>
      </c>
      <c r="P508" s="19">
        <f t="shared" ref="P508:Q508" si="345">1-P422-P336-P250-P164-P594</f>
        <v>1</v>
      </c>
      <c r="Q508" s="19">
        <f t="shared" si="345"/>
        <v>1</v>
      </c>
      <c r="R508" s="19"/>
      <c r="S508" s="19"/>
      <c r="T508" s="19"/>
      <c r="U508" s="19"/>
      <c r="V508" s="19"/>
      <c r="W508" s="19"/>
      <c r="X508" s="19"/>
      <c r="Y508" s="19"/>
      <c r="Z508" s="19"/>
    </row>
    <row r="509" spans="2:26" ht="13.8">
      <c r="B509" s="48" t="str">
        <f t="shared" si="313"/>
        <v>1.6T DR8 500 m OSFP-XD and TBD</v>
      </c>
      <c r="C509" s="164">
        <f t="shared" ref="C509:M509" si="346">(C77-C165-C251-C337-C423-C595)</f>
        <v>0</v>
      </c>
      <c r="D509" s="164">
        <f t="shared" si="346"/>
        <v>0</v>
      </c>
      <c r="E509" s="164">
        <f t="shared" si="346"/>
        <v>0</v>
      </c>
      <c r="F509" s="164">
        <f t="shared" si="346"/>
        <v>0</v>
      </c>
      <c r="G509" s="164">
        <f t="shared" si="346"/>
        <v>0</v>
      </c>
      <c r="H509" s="164">
        <f t="shared" si="346"/>
        <v>0</v>
      </c>
      <c r="I509" s="164">
        <f t="shared" si="346"/>
        <v>0</v>
      </c>
      <c r="J509" s="164">
        <f t="shared" si="346"/>
        <v>0</v>
      </c>
      <c r="K509" s="164">
        <f t="shared" si="346"/>
        <v>0</v>
      </c>
      <c r="L509" s="164">
        <f t="shared" si="346"/>
        <v>0</v>
      </c>
      <c r="M509" s="164">
        <f t="shared" si="346"/>
        <v>0</v>
      </c>
      <c r="N509" s="111" t="s">
        <v>17</v>
      </c>
      <c r="O509" s="48" t="str">
        <f t="shared" si="339"/>
        <v>1.6T DR8 500 m OSFP-XD and TBD</v>
      </c>
      <c r="P509" s="363">
        <v>0</v>
      </c>
      <c r="Q509" s="363">
        <v>0</v>
      </c>
      <c r="R509" s="363"/>
      <c r="S509" s="363"/>
      <c r="T509" s="363"/>
      <c r="U509" s="363"/>
      <c r="V509" s="363"/>
      <c r="W509" s="363"/>
      <c r="X509" s="363"/>
      <c r="Y509" s="363"/>
      <c r="Z509" s="363"/>
    </row>
    <row r="510" spans="2:26" ht="13.8">
      <c r="B510" s="48" t="str">
        <f t="shared" si="313"/>
        <v>1.6T FR8 2 km OSFP-XD and TBD</v>
      </c>
      <c r="C510" s="164">
        <f t="shared" ref="C510:M510" si="347">(C78-C166-C252-C338-C424-C596)</f>
        <v>0</v>
      </c>
      <c r="D510" s="164">
        <f t="shared" si="347"/>
        <v>0</v>
      </c>
      <c r="E510" s="164">
        <f t="shared" si="347"/>
        <v>0</v>
      </c>
      <c r="F510" s="164">
        <f t="shared" si="347"/>
        <v>0</v>
      </c>
      <c r="G510" s="164">
        <f t="shared" si="347"/>
        <v>0</v>
      </c>
      <c r="H510" s="164">
        <f t="shared" si="347"/>
        <v>0</v>
      </c>
      <c r="I510" s="164">
        <f t="shared" si="347"/>
        <v>0</v>
      </c>
      <c r="J510" s="164">
        <f t="shared" si="347"/>
        <v>0</v>
      </c>
      <c r="K510" s="164">
        <f t="shared" si="347"/>
        <v>0</v>
      </c>
      <c r="L510" s="164">
        <f t="shared" si="347"/>
        <v>0</v>
      </c>
      <c r="M510" s="164">
        <f t="shared" si="347"/>
        <v>0</v>
      </c>
      <c r="N510" s="111" t="s">
        <v>17</v>
      </c>
      <c r="O510" s="48" t="str">
        <f t="shared" si="339"/>
        <v>1.6T FR8 2 km OSFP-XD and TBD</v>
      </c>
      <c r="P510" s="363">
        <v>0</v>
      </c>
      <c r="Q510" s="363">
        <v>0</v>
      </c>
      <c r="R510" s="363"/>
      <c r="S510" s="363"/>
      <c r="T510" s="363"/>
      <c r="U510" s="363"/>
      <c r="V510" s="363"/>
      <c r="W510" s="363"/>
      <c r="X510" s="363"/>
      <c r="Y510" s="363"/>
      <c r="Z510" s="363"/>
    </row>
    <row r="511" spans="2:26" ht="13.8">
      <c r="B511" s="48" t="str">
        <f t="shared" si="313"/>
        <v>1.6T LR8 10 km OSFP-XD and TBD</v>
      </c>
      <c r="C511" s="164">
        <f t="shared" ref="C511:M511" si="348">(C79-C167-C253-C339-C425-C597)</f>
        <v>0</v>
      </c>
      <c r="D511" s="164">
        <f t="shared" si="348"/>
        <v>0</v>
      </c>
      <c r="E511" s="164">
        <f t="shared" si="348"/>
        <v>0</v>
      </c>
      <c r="F511" s="164">
        <f t="shared" si="348"/>
        <v>0</v>
      </c>
      <c r="G511" s="164">
        <f t="shared" si="348"/>
        <v>0</v>
      </c>
      <c r="H511" s="164">
        <f t="shared" si="348"/>
        <v>0</v>
      </c>
      <c r="I511" s="164">
        <f t="shared" si="348"/>
        <v>0</v>
      </c>
      <c r="J511" s="164">
        <f t="shared" si="348"/>
        <v>0</v>
      </c>
      <c r="K511" s="164">
        <f t="shared" si="348"/>
        <v>0</v>
      </c>
      <c r="L511" s="164">
        <f t="shared" si="348"/>
        <v>0</v>
      </c>
      <c r="M511" s="164">
        <f t="shared" si="348"/>
        <v>0</v>
      </c>
      <c r="N511" s="111" t="s">
        <v>17</v>
      </c>
      <c r="O511" s="48" t="str">
        <f t="shared" si="339"/>
        <v>1.6T LR8 10 km OSFP-XD and TBD</v>
      </c>
      <c r="P511" s="363">
        <v>0</v>
      </c>
      <c r="Q511" s="363">
        <v>0</v>
      </c>
      <c r="R511" s="363"/>
      <c r="S511" s="363"/>
      <c r="T511" s="363"/>
      <c r="U511" s="363"/>
      <c r="V511" s="363"/>
      <c r="W511" s="363"/>
      <c r="X511" s="363"/>
      <c r="Y511" s="363"/>
      <c r="Z511" s="363"/>
    </row>
    <row r="512" spans="2:26" ht="13.8">
      <c r="B512" s="48" t="str">
        <f t="shared" si="313"/>
        <v>1.6T ER8 &gt;10 km OSFP-XD and TBD</v>
      </c>
      <c r="C512" s="164">
        <f t="shared" ref="C512:M512" si="349">(C80-C168-C254-C340-C426-C598)</f>
        <v>0</v>
      </c>
      <c r="D512" s="164">
        <f t="shared" si="349"/>
        <v>0</v>
      </c>
      <c r="E512" s="164">
        <f t="shared" si="349"/>
        <v>0</v>
      </c>
      <c r="F512" s="164">
        <f t="shared" si="349"/>
        <v>0</v>
      </c>
      <c r="G512" s="164">
        <f t="shared" si="349"/>
        <v>0</v>
      </c>
      <c r="H512" s="164">
        <f t="shared" si="349"/>
        <v>0</v>
      </c>
      <c r="I512" s="164">
        <f t="shared" si="349"/>
        <v>0</v>
      </c>
      <c r="J512" s="164">
        <f t="shared" si="349"/>
        <v>0</v>
      </c>
      <c r="K512" s="164">
        <f t="shared" si="349"/>
        <v>0</v>
      </c>
      <c r="L512" s="164">
        <f t="shared" si="349"/>
        <v>0</v>
      </c>
      <c r="M512" s="164">
        <f t="shared" si="349"/>
        <v>0</v>
      </c>
      <c r="N512" s="111" t="s">
        <v>17</v>
      </c>
      <c r="O512" s="48" t="str">
        <f t="shared" si="339"/>
        <v>1.6T ER8 &gt;10 km OSFP-XD and TBD</v>
      </c>
      <c r="P512" s="121">
        <f t="shared" ref="P512:Q512" si="350">1-P426-P340-P254-P168-P598</f>
        <v>0</v>
      </c>
      <c r="Q512" s="121">
        <f t="shared" si="350"/>
        <v>0</v>
      </c>
      <c r="R512" s="19"/>
      <c r="S512" s="19"/>
      <c r="T512" s="19"/>
      <c r="U512" s="19"/>
      <c r="V512" s="19"/>
      <c r="W512" s="19"/>
      <c r="X512" s="19"/>
      <c r="Y512" s="19"/>
      <c r="Z512" s="19"/>
    </row>
    <row r="513" spans="2:26" ht="13.8">
      <c r="B513" s="48" t="str">
        <f t="shared" si="313"/>
        <v>3.2T SR 100 m OSFP-XD and TBD</v>
      </c>
      <c r="C513" s="164">
        <f t="shared" ref="C513:M513" si="351">(C81-C169-C255-C341-C427-C599)</f>
        <v>0</v>
      </c>
      <c r="D513" s="164">
        <f t="shared" si="351"/>
        <v>0</v>
      </c>
      <c r="E513" s="164">
        <f t="shared" si="351"/>
        <v>0</v>
      </c>
      <c r="F513" s="164">
        <f t="shared" si="351"/>
        <v>0</v>
      </c>
      <c r="G513" s="164">
        <f t="shared" si="351"/>
        <v>0</v>
      </c>
      <c r="H513" s="164">
        <f t="shared" si="351"/>
        <v>0</v>
      </c>
      <c r="I513" s="164">
        <f t="shared" si="351"/>
        <v>0</v>
      </c>
      <c r="J513" s="164">
        <f t="shared" si="351"/>
        <v>0</v>
      </c>
      <c r="K513" s="164">
        <f t="shared" si="351"/>
        <v>0</v>
      </c>
      <c r="L513" s="164">
        <f t="shared" si="351"/>
        <v>0</v>
      </c>
      <c r="M513" s="164">
        <f t="shared" si="351"/>
        <v>0</v>
      </c>
      <c r="N513" s="111" t="s">
        <v>17</v>
      </c>
      <c r="O513" s="48" t="str">
        <f t="shared" si="339"/>
        <v>3.2T SR 100 m OSFP-XD and TBD</v>
      </c>
      <c r="P513" s="121">
        <f t="shared" ref="P513:Q513" si="352">1-P427-P341-P255-P169-P599</f>
        <v>1</v>
      </c>
      <c r="Q513" s="121">
        <f t="shared" si="352"/>
        <v>1</v>
      </c>
      <c r="R513" s="19"/>
      <c r="S513" s="19"/>
      <c r="T513" s="121"/>
      <c r="U513" s="121"/>
      <c r="V513" s="121"/>
      <c r="W513" s="121"/>
      <c r="X513" s="121"/>
      <c r="Y513" s="121"/>
      <c r="Z513" s="121"/>
    </row>
    <row r="514" spans="2:26" ht="13.8">
      <c r="B514" s="48" t="str">
        <f t="shared" si="313"/>
        <v>3.2T DR 500 m OSFP-XD and TBD</v>
      </c>
      <c r="C514" s="164">
        <f t="shared" ref="C514:M514" si="353">(C82-C170-C256-C342-C428-C600)</f>
        <v>0</v>
      </c>
      <c r="D514" s="164">
        <f t="shared" si="353"/>
        <v>0</v>
      </c>
      <c r="E514" s="164">
        <f t="shared" si="353"/>
        <v>0</v>
      </c>
      <c r="F514" s="164">
        <f t="shared" si="353"/>
        <v>0</v>
      </c>
      <c r="G514" s="164">
        <f t="shared" si="353"/>
        <v>0</v>
      </c>
      <c r="H514" s="164">
        <f t="shared" si="353"/>
        <v>0</v>
      </c>
      <c r="I514" s="164">
        <f t="shared" si="353"/>
        <v>0</v>
      </c>
      <c r="J514" s="164">
        <f t="shared" si="353"/>
        <v>0</v>
      </c>
      <c r="K514" s="164">
        <f t="shared" si="353"/>
        <v>0</v>
      </c>
      <c r="L514" s="164">
        <f t="shared" si="353"/>
        <v>0</v>
      </c>
      <c r="M514" s="164">
        <f t="shared" si="353"/>
        <v>0</v>
      </c>
      <c r="N514" s="111" t="s">
        <v>17</v>
      </c>
      <c r="O514" s="48" t="str">
        <f t="shared" si="339"/>
        <v>3.2T DR 500 m OSFP-XD and TBD</v>
      </c>
      <c r="P514" s="121">
        <f t="shared" ref="P514:Q514" si="354">1-P428-P342-P256-P170-P600</f>
        <v>0</v>
      </c>
      <c r="Q514" s="121">
        <f t="shared" si="354"/>
        <v>0</v>
      </c>
      <c r="R514" s="19"/>
      <c r="S514" s="19"/>
      <c r="T514" s="19"/>
      <c r="U514" s="19"/>
      <c r="V514" s="19"/>
      <c r="W514" s="19"/>
      <c r="X514" s="19"/>
      <c r="Y514" s="19"/>
      <c r="Z514" s="19"/>
    </row>
    <row r="515" spans="2:26" ht="13.8">
      <c r="B515" s="48" t="str">
        <f t="shared" si="313"/>
        <v>3.2T FR 2 km OSFP-XD and TBD</v>
      </c>
      <c r="C515" s="164">
        <f t="shared" ref="C515:M515" si="355">(C83-C171-C257-C343-C429-C601)</f>
        <v>0</v>
      </c>
      <c r="D515" s="164">
        <f t="shared" si="355"/>
        <v>0</v>
      </c>
      <c r="E515" s="164">
        <f t="shared" si="355"/>
        <v>0</v>
      </c>
      <c r="F515" s="164">
        <f t="shared" si="355"/>
        <v>0</v>
      </c>
      <c r="G515" s="164">
        <f t="shared" si="355"/>
        <v>0</v>
      </c>
      <c r="H515" s="164">
        <f t="shared" si="355"/>
        <v>0</v>
      </c>
      <c r="I515" s="164">
        <f t="shared" si="355"/>
        <v>0</v>
      </c>
      <c r="J515" s="164">
        <f t="shared" si="355"/>
        <v>0</v>
      </c>
      <c r="K515" s="164">
        <f t="shared" si="355"/>
        <v>0</v>
      </c>
      <c r="L515" s="164">
        <f t="shared" si="355"/>
        <v>0</v>
      </c>
      <c r="M515" s="164">
        <f t="shared" si="355"/>
        <v>0</v>
      </c>
      <c r="N515" s="111" t="s">
        <v>17</v>
      </c>
      <c r="O515" s="48" t="str">
        <f t="shared" si="339"/>
        <v>3.2T FR 2 km OSFP-XD and TBD</v>
      </c>
      <c r="P515" s="121">
        <f t="shared" ref="P515:Q515" si="356">1-P429-P343-P257-P171-P601</f>
        <v>0</v>
      </c>
      <c r="Q515" s="121">
        <f t="shared" si="356"/>
        <v>0</v>
      </c>
      <c r="R515" s="19"/>
      <c r="S515" s="19"/>
      <c r="T515" s="19"/>
      <c r="U515" s="19"/>
      <c r="V515" s="19"/>
      <c r="W515" s="19"/>
      <c r="X515" s="19"/>
      <c r="Y515" s="19"/>
      <c r="Z515" s="19"/>
    </row>
    <row r="516" spans="2:26" ht="13.8">
      <c r="B516" s="48" t="str">
        <f t="shared" si="313"/>
        <v>3.2T LR 10 km OSFP-XD and TBD</v>
      </c>
      <c r="C516" s="164">
        <f t="shared" ref="C516:M516" si="357">(C84-C172-C258-C344-C430-C602)</f>
        <v>0</v>
      </c>
      <c r="D516" s="164">
        <f t="shared" si="357"/>
        <v>0</v>
      </c>
      <c r="E516" s="164">
        <f t="shared" si="357"/>
        <v>0</v>
      </c>
      <c r="F516" s="164">
        <f t="shared" si="357"/>
        <v>0</v>
      </c>
      <c r="G516" s="164">
        <f t="shared" si="357"/>
        <v>0</v>
      </c>
      <c r="H516" s="164">
        <f t="shared" si="357"/>
        <v>0</v>
      </c>
      <c r="I516" s="164">
        <f t="shared" si="357"/>
        <v>0</v>
      </c>
      <c r="J516" s="164">
        <f t="shared" si="357"/>
        <v>0</v>
      </c>
      <c r="K516" s="164">
        <f t="shared" si="357"/>
        <v>0</v>
      </c>
      <c r="L516" s="164">
        <f t="shared" si="357"/>
        <v>0</v>
      </c>
      <c r="M516" s="164">
        <f t="shared" si="357"/>
        <v>0</v>
      </c>
      <c r="N516" s="111" t="s">
        <v>17</v>
      </c>
      <c r="O516" s="48" t="str">
        <f t="shared" si="339"/>
        <v>3.2T LR 10 km OSFP-XD and TBD</v>
      </c>
      <c r="P516" s="121">
        <f>1-P430-P344-P258-P172-P602</f>
        <v>0</v>
      </c>
      <c r="Q516" s="121">
        <f t="shared" ref="Q516" si="358">1-Q430-Q344-Q258-Q172-Q602</f>
        <v>0</v>
      </c>
      <c r="R516" s="19"/>
      <c r="S516" s="19"/>
      <c r="T516" s="19"/>
      <c r="U516" s="19"/>
      <c r="V516" s="19"/>
      <c r="W516" s="19"/>
      <c r="X516" s="19"/>
      <c r="Y516" s="19"/>
      <c r="Z516" s="19"/>
    </row>
    <row r="517" spans="2:26" ht="13.8">
      <c r="B517" s="48" t="str">
        <f t="shared" si="313"/>
        <v>3.2T ER &gt;10 km OSFP-XD and TBD</v>
      </c>
      <c r="C517" s="164">
        <f t="shared" ref="C517:M517" si="359">(C85-C173-C259-C345-C431-C603)</f>
        <v>0</v>
      </c>
      <c r="D517" s="164">
        <f t="shared" si="359"/>
        <v>0</v>
      </c>
      <c r="E517" s="164">
        <f t="shared" si="359"/>
        <v>0</v>
      </c>
      <c r="F517" s="164">
        <f t="shared" si="359"/>
        <v>0</v>
      </c>
      <c r="G517" s="164">
        <f t="shared" si="359"/>
        <v>0</v>
      </c>
      <c r="H517" s="164">
        <f t="shared" si="359"/>
        <v>0</v>
      </c>
      <c r="I517" s="164">
        <f t="shared" si="359"/>
        <v>0</v>
      </c>
      <c r="J517" s="164">
        <f t="shared" si="359"/>
        <v>0</v>
      </c>
      <c r="K517" s="164">
        <f t="shared" si="359"/>
        <v>0</v>
      </c>
      <c r="L517" s="164">
        <f t="shared" si="359"/>
        <v>0</v>
      </c>
      <c r="M517" s="164">
        <f t="shared" si="359"/>
        <v>0</v>
      </c>
      <c r="N517" s="111" t="s">
        <v>17</v>
      </c>
      <c r="O517" s="48" t="str">
        <f t="shared" si="339"/>
        <v>3.2T ER &gt;10 km OSFP-XD and TBD</v>
      </c>
      <c r="P517" s="121">
        <f t="shared" ref="P517:Q517" si="360">1-P431-P345-P259-P173-P603</f>
        <v>0</v>
      </c>
      <c r="Q517" s="121">
        <f t="shared" si="360"/>
        <v>0</v>
      </c>
      <c r="R517" s="19"/>
      <c r="S517" s="19"/>
      <c r="T517" s="19"/>
      <c r="U517" s="19"/>
      <c r="V517" s="19"/>
      <c r="W517" s="19"/>
      <c r="X517" s="19"/>
      <c r="Y517" s="19"/>
      <c r="Z517" s="19"/>
    </row>
    <row r="518" spans="2:26" ht="13.8">
      <c r="B518" s="48"/>
      <c r="C518" s="164"/>
      <c r="D518" s="164"/>
      <c r="E518" s="164"/>
      <c r="F518" s="164"/>
      <c r="G518" s="164"/>
      <c r="H518" s="164"/>
      <c r="I518" s="164"/>
      <c r="J518" s="164"/>
      <c r="K518" s="164"/>
      <c r="L518" s="164"/>
      <c r="M518" s="164"/>
      <c r="N518" s="111" t="s">
        <v>17</v>
      </c>
      <c r="O518" s="48"/>
      <c r="P518" s="121"/>
      <c r="Q518" s="121"/>
      <c r="R518" s="114"/>
      <c r="S518" s="114"/>
      <c r="T518" s="114"/>
      <c r="U518" s="114"/>
      <c r="V518" s="114"/>
      <c r="W518" s="114"/>
      <c r="X518" s="114"/>
      <c r="Y518" s="114"/>
      <c r="Z518" s="114"/>
    </row>
    <row r="519" spans="2:26" ht="13.8">
      <c r="B519" s="48"/>
      <c r="C519" s="164"/>
      <c r="D519" s="164"/>
      <c r="E519" s="164"/>
      <c r="F519" s="164"/>
      <c r="G519" s="164"/>
      <c r="H519" s="164"/>
      <c r="I519" s="164"/>
      <c r="J519" s="164"/>
      <c r="K519" s="164"/>
      <c r="L519" s="164"/>
      <c r="M519" s="164"/>
      <c r="N519" s="111" t="s">
        <v>17</v>
      </c>
      <c r="O519" s="49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</row>
    <row r="520" spans="2:26" ht="13.8">
      <c r="B520" s="58" t="str">
        <f>"Total "&amp;B437&amp;" units"</f>
        <v>Total GaAs integrated units</v>
      </c>
      <c r="C520" s="29">
        <f t="shared" ref="C520:M520" si="361">SUM(C439:C519)</f>
        <v>4156494.5</v>
      </c>
      <c r="D520" s="29">
        <f t="shared" si="361"/>
        <v>3691506.8911414724</v>
      </c>
      <c r="E520" s="29">
        <f>SUM(E439:E519)</f>
        <v>0</v>
      </c>
      <c r="F520" s="29">
        <f t="shared" si="361"/>
        <v>0</v>
      </c>
      <c r="G520" s="29">
        <f t="shared" si="361"/>
        <v>0</v>
      </c>
      <c r="H520" s="29">
        <f t="shared" si="361"/>
        <v>0</v>
      </c>
      <c r="I520" s="29">
        <f t="shared" si="361"/>
        <v>0</v>
      </c>
      <c r="J520" s="29">
        <f t="shared" si="361"/>
        <v>0</v>
      </c>
      <c r="K520" s="29">
        <f t="shared" si="361"/>
        <v>0</v>
      </c>
      <c r="L520" s="29">
        <f t="shared" si="361"/>
        <v>0</v>
      </c>
      <c r="M520" s="29">
        <f t="shared" si="361"/>
        <v>0</v>
      </c>
      <c r="O520" s="8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3" spans="2:26" ht="21">
      <c r="B523" s="3" t="s">
        <v>195</v>
      </c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O523" s="3" t="str">
        <f>B523</f>
        <v>TFLN &amp; Other</v>
      </c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2:26" ht="13.8">
      <c r="B524" s="56">
        <f t="shared" ref="B524" si="362">B92</f>
        <v>0</v>
      </c>
      <c r="C524" s="6">
        <v>2018</v>
      </c>
      <c r="D524" s="6">
        <v>2019</v>
      </c>
      <c r="E524" s="6">
        <v>2020</v>
      </c>
      <c r="F524" s="6">
        <v>2021</v>
      </c>
      <c r="G524" s="6">
        <v>2022</v>
      </c>
      <c r="H524" s="6">
        <v>2023</v>
      </c>
      <c r="I524" s="6">
        <v>2024</v>
      </c>
      <c r="J524" s="6">
        <v>2025</v>
      </c>
      <c r="K524" s="6">
        <v>2026</v>
      </c>
      <c r="L524" s="6">
        <v>2027</v>
      </c>
      <c r="M524" s="6">
        <v>2028</v>
      </c>
      <c r="O524" s="56">
        <f>B524</f>
        <v>0</v>
      </c>
      <c r="P524" s="6">
        <f t="shared" ref="P524:Z524" si="363">C524</f>
        <v>2018</v>
      </c>
      <c r="Q524" s="6">
        <f t="shared" si="363"/>
        <v>2019</v>
      </c>
      <c r="R524" s="6">
        <f t="shared" si="363"/>
        <v>2020</v>
      </c>
      <c r="S524" s="6">
        <f t="shared" si="363"/>
        <v>2021</v>
      </c>
      <c r="T524" s="6">
        <f t="shared" si="363"/>
        <v>2022</v>
      </c>
      <c r="U524" s="6">
        <f t="shared" si="363"/>
        <v>2023</v>
      </c>
      <c r="V524" s="6">
        <f t="shared" si="363"/>
        <v>2024</v>
      </c>
      <c r="W524" s="6">
        <f t="shared" si="363"/>
        <v>2025</v>
      </c>
      <c r="X524" s="6">
        <f t="shared" si="363"/>
        <v>2026</v>
      </c>
      <c r="Y524" s="6">
        <f t="shared" si="363"/>
        <v>2027</v>
      </c>
      <c r="Z524" s="6">
        <f t="shared" si="363"/>
        <v>2028</v>
      </c>
    </row>
    <row r="525" spans="2:26" ht="13.8">
      <c r="B525" s="48" t="str">
        <f t="shared" ref="B525:B588" si="364">B181</f>
        <v>1G 500 m SFP</v>
      </c>
      <c r="C525" s="164">
        <f t="shared" ref="C525:C556" si="365">IF(C7=0,0,C7*P525)</f>
        <v>0</v>
      </c>
      <c r="D525" s="164">
        <f t="shared" ref="D525:D556" si="366">IF(D7=0,0,D7*Q525)</f>
        <v>0</v>
      </c>
      <c r="E525" s="164">
        <f t="shared" ref="E525:E556" si="367">IF(E7=0,0,E7*R525)</f>
        <v>0</v>
      </c>
      <c r="F525" s="164">
        <f t="shared" ref="F525:F556" si="368">IF(F7=0,0,F7*S525)</f>
        <v>0</v>
      </c>
      <c r="G525" s="164">
        <f t="shared" ref="G525:G556" si="369">IF(G7=0,0,G7*T525)</f>
        <v>0</v>
      </c>
      <c r="H525" s="164">
        <f t="shared" ref="H525:H556" si="370">IF(H7=0,0,H7*U525)</f>
        <v>0</v>
      </c>
      <c r="I525" s="164">
        <f t="shared" ref="I525:I556" si="371">IF(I7=0,0,I7*V525)</f>
        <v>0</v>
      </c>
      <c r="J525" s="164">
        <f t="shared" ref="J525:J556" si="372">IF(J7=0,0,J7*W525)</f>
        <v>0</v>
      </c>
      <c r="K525" s="164">
        <f t="shared" ref="K525:K556" si="373">IF(K7=0,0,K7*X525)</f>
        <v>0</v>
      </c>
      <c r="L525" s="164">
        <f t="shared" ref="L525:L556" si="374">IF(L7=0,0,L7*Y525)</f>
        <v>0</v>
      </c>
      <c r="M525" s="164">
        <f t="shared" ref="M525:M556" si="375">IF(M7=0,0,M7*Z525)</f>
        <v>0</v>
      </c>
      <c r="N525" s="111" t="str">
        <f>B523</f>
        <v>TFLN &amp; Other</v>
      </c>
      <c r="O525" s="48" t="str">
        <f t="shared" ref="O525:O556" si="376">B181</f>
        <v>1G 500 m SFP</v>
      </c>
      <c r="P525" s="360">
        <v>0</v>
      </c>
      <c r="Q525" s="360">
        <v>0</v>
      </c>
      <c r="R525" s="19"/>
      <c r="S525" s="19"/>
      <c r="T525" s="19"/>
      <c r="U525" s="19"/>
      <c r="V525" s="19"/>
      <c r="W525" s="19"/>
      <c r="X525" s="19"/>
      <c r="Y525" s="19"/>
      <c r="Z525" s="19"/>
    </row>
    <row r="526" spans="2:26" ht="13.8">
      <c r="B526" s="48" t="str">
        <f t="shared" si="364"/>
        <v>1G 10 km SFP</v>
      </c>
      <c r="C526" s="164">
        <f t="shared" si="365"/>
        <v>0</v>
      </c>
      <c r="D526" s="164">
        <f t="shared" si="366"/>
        <v>0</v>
      </c>
      <c r="E526" s="164">
        <f t="shared" si="367"/>
        <v>0</v>
      </c>
      <c r="F526" s="164">
        <f t="shared" si="368"/>
        <v>0</v>
      </c>
      <c r="G526" s="164">
        <f t="shared" si="369"/>
        <v>0</v>
      </c>
      <c r="H526" s="164">
        <f t="shared" si="370"/>
        <v>0</v>
      </c>
      <c r="I526" s="164">
        <f t="shared" si="371"/>
        <v>0</v>
      </c>
      <c r="J526" s="164">
        <f t="shared" si="372"/>
        <v>0</v>
      </c>
      <c r="K526" s="164">
        <f t="shared" si="373"/>
        <v>0</v>
      </c>
      <c r="L526" s="164">
        <f t="shared" si="374"/>
        <v>0</v>
      </c>
      <c r="M526" s="164">
        <f t="shared" si="375"/>
        <v>0</v>
      </c>
      <c r="N526" s="111" t="str">
        <f>N525</f>
        <v>TFLN &amp; Other</v>
      </c>
      <c r="O526" s="48" t="str">
        <f t="shared" si="376"/>
        <v>1G 10 km SFP</v>
      </c>
      <c r="P526" s="360">
        <v>0</v>
      </c>
      <c r="Q526" s="360">
        <v>0</v>
      </c>
      <c r="R526" s="19"/>
      <c r="S526" s="19"/>
      <c r="T526" s="19"/>
      <c r="U526" s="19"/>
      <c r="V526" s="19"/>
      <c r="W526" s="19"/>
      <c r="X526" s="19"/>
      <c r="Y526" s="19"/>
      <c r="Z526" s="19"/>
    </row>
    <row r="527" spans="2:26" ht="13.8">
      <c r="B527" s="48" t="str">
        <f t="shared" si="364"/>
        <v>1G 40 km SFP</v>
      </c>
      <c r="C527" s="164">
        <f t="shared" si="365"/>
        <v>0</v>
      </c>
      <c r="D527" s="164">
        <f t="shared" si="366"/>
        <v>0</v>
      </c>
      <c r="E527" s="164">
        <f t="shared" si="367"/>
        <v>0</v>
      </c>
      <c r="F527" s="164">
        <f t="shared" si="368"/>
        <v>0</v>
      </c>
      <c r="G527" s="164">
        <f t="shared" si="369"/>
        <v>0</v>
      </c>
      <c r="H527" s="164">
        <f t="shared" si="370"/>
        <v>0</v>
      </c>
      <c r="I527" s="164">
        <f t="shared" si="371"/>
        <v>0</v>
      </c>
      <c r="J527" s="164">
        <f t="shared" si="372"/>
        <v>0</v>
      </c>
      <c r="K527" s="164">
        <f t="shared" si="373"/>
        <v>0</v>
      </c>
      <c r="L527" s="164">
        <f t="shared" si="374"/>
        <v>0</v>
      </c>
      <c r="M527" s="164">
        <f t="shared" si="375"/>
        <v>0</v>
      </c>
      <c r="N527" s="111" t="str">
        <f t="shared" ref="N527:N590" si="377">N526</f>
        <v>TFLN &amp; Other</v>
      </c>
      <c r="O527" s="48" t="str">
        <f t="shared" si="376"/>
        <v>1G 40 km SFP</v>
      </c>
      <c r="P527" s="360">
        <v>0</v>
      </c>
      <c r="Q527" s="360">
        <v>0</v>
      </c>
      <c r="R527" s="19"/>
      <c r="S527" s="19"/>
      <c r="T527" s="19"/>
      <c r="U527" s="19"/>
      <c r="V527" s="19"/>
      <c r="W527" s="19"/>
      <c r="X527" s="19"/>
      <c r="Y527" s="19"/>
      <c r="Z527" s="19"/>
    </row>
    <row r="528" spans="2:26" ht="13.8">
      <c r="B528" s="48" t="str">
        <f t="shared" si="364"/>
        <v>1G 80 km SFP</v>
      </c>
      <c r="C528" s="164">
        <f t="shared" si="365"/>
        <v>0</v>
      </c>
      <c r="D528" s="164">
        <f t="shared" si="366"/>
        <v>0</v>
      </c>
      <c r="E528" s="164">
        <f t="shared" si="367"/>
        <v>0</v>
      </c>
      <c r="F528" s="164">
        <f t="shared" si="368"/>
        <v>0</v>
      </c>
      <c r="G528" s="164">
        <f t="shared" si="369"/>
        <v>0</v>
      </c>
      <c r="H528" s="164">
        <f t="shared" si="370"/>
        <v>0</v>
      </c>
      <c r="I528" s="164">
        <f t="shared" si="371"/>
        <v>0</v>
      </c>
      <c r="J528" s="164">
        <f t="shared" si="372"/>
        <v>0</v>
      </c>
      <c r="K528" s="164">
        <f t="shared" si="373"/>
        <v>0</v>
      </c>
      <c r="L528" s="164">
        <f t="shared" si="374"/>
        <v>0</v>
      </c>
      <c r="M528" s="164">
        <f t="shared" si="375"/>
        <v>0</v>
      </c>
      <c r="N528" s="111" t="str">
        <f t="shared" si="377"/>
        <v>TFLN &amp; Other</v>
      </c>
      <c r="O528" s="48" t="str">
        <f t="shared" si="376"/>
        <v>1G 80 km SFP</v>
      </c>
      <c r="P528" s="360">
        <v>0</v>
      </c>
      <c r="Q528" s="360">
        <v>0</v>
      </c>
      <c r="R528" s="19"/>
      <c r="S528" s="19"/>
      <c r="T528" s="19"/>
      <c r="U528" s="19"/>
      <c r="V528" s="19"/>
      <c r="W528" s="19"/>
      <c r="X528" s="19"/>
      <c r="Y528" s="19"/>
      <c r="Z528" s="19"/>
    </row>
    <row r="529" spans="2:37" ht="13.8">
      <c r="B529" s="48" t="str">
        <f t="shared" si="364"/>
        <v>G &amp; Fast Ethernet Various Legacy/discontinued</v>
      </c>
      <c r="C529" s="164">
        <f t="shared" si="365"/>
        <v>0</v>
      </c>
      <c r="D529" s="164">
        <f t="shared" si="366"/>
        <v>0</v>
      </c>
      <c r="E529" s="164">
        <f t="shared" si="367"/>
        <v>0</v>
      </c>
      <c r="F529" s="164">
        <f t="shared" si="368"/>
        <v>0</v>
      </c>
      <c r="G529" s="164">
        <f t="shared" si="369"/>
        <v>0</v>
      </c>
      <c r="H529" s="164">
        <f t="shared" si="370"/>
        <v>0</v>
      </c>
      <c r="I529" s="164">
        <f t="shared" si="371"/>
        <v>0</v>
      </c>
      <c r="J529" s="164">
        <f t="shared" si="372"/>
        <v>0</v>
      </c>
      <c r="K529" s="164">
        <f t="shared" si="373"/>
        <v>0</v>
      </c>
      <c r="L529" s="164">
        <f t="shared" si="374"/>
        <v>0</v>
      </c>
      <c r="M529" s="164">
        <f t="shared" si="375"/>
        <v>0</v>
      </c>
      <c r="N529" s="111" t="str">
        <f t="shared" si="377"/>
        <v>TFLN &amp; Other</v>
      </c>
      <c r="O529" s="48" t="str">
        <f t="shared" si="376"/>
        <v>G &amp; Fast Ethernet Various Legacy/discontinued</v>
      </c>
      <c r="P529" s="360">
        <v>0</v>
      </c>
      <c r="Q529" s="360">
        <v>0</v>
      </c>
      <c r="R529" s="19"/>
      <c r="S529" s="19"/>
      <c r="T529" s="19"/>
      <c r="U529" s="19"/>
      <c r="V529" s="19"/>
      <c r="W529" s="19"/>
      <c r="X529" s="19"/>
      <c r="Y529" s="19"/>
      <c r="Z529" s="19"/>
    </row>
    <row r="530" spans="2:37" ht="13.8">
      <c r="B530" s="48" t="str">
        <f t="shared" si="364"/>
        <v>10G 300 m XFP</v>
      </c>
      <c r="C530" s="164">
        <f t="shared" si="365"/>
        <v>0</v>
      </c>
      <c r="D530" s="164">
        <f t="shared" si="366"/>
        <v>0</v>
      </c>
      <c r="E530" s="164">
        <f t="shared" si="367"/>
        <v>0</v>
      </c>
      <c r="F530" s="164">
        <f t="shared" si="368"/>
        <v>0</v>
      </c>
      <c r="G530" s="164">
        <f t="shared" si="369"/>
        <v>0</v>
      </c>
      <c r="H530" s="164">
        <f t="shared" si="370"/>
        <v>0</v>
      </c>
      <c r="I530" s="164">
        <f t="shared" si="371"/>
        <v>0</v>
      </c>
      <c r="J530" s="164">
        <f t="shared" si="372"/>
        <v>0</v>
      </c>
      <c r="K530" s="164">
        <f t="shared" si="373"/>
        <v>0</v>
      </c>
      <c r="L530" s="164">
        <f t="shared" si="374"/>
        <v>0</v>
      </c>
      <c r="M530" s="164">
        <f t="shared" si="375"/>
        <v>0</v>
      </c>
      <c r="N530" s="111" t="str">
        <f t="shared" si="377"/>
        <v>TFLN &amp; Other</v>
      </c>
      <c r="O530" s="48" t="str">
        <f t="shared" si="376"/>
        <v>10G 300 m XFP</v>
      </c>
      <c r="P530" s="360">
        <v>0</v>
      </c>
      <c r="Q530" s="360">
        <v>0</v>
      </c>
      <c r="R530" s="19"/>
      <c r="S530" s="19"/>
      <c r="T530" s="19"/>
      <c r="U530" s="19"/>
      <c r="V530" s="19"/>
      <c r="W530" s="19"/>
      <c r="X530" s="19"/>
      <c r="Y530" s="19"/>
      <c r="Z530" s="19"/>
    </row>
    <row r="531" spans="2:37" ht="13.8">
      <c r="B531" s="48" t="str">
        <f t="shared" si="364"/>
        <v>10G 300 m SFP+</v>
      </c>
      <c r="C531" s="164">
        <f t="shared" si="365"/>
        <v>0</v>
      </c>
      <c r="D531" s="164">
        <f t="shared" si="366"/>
        <v>0</v>
      </c>
      <c r="E531" s="164">
        <f t="shared" si="367"/>
        <v>0</v>
      </c>
      <c r="F531" s="164">
        <f t="shared" si="368"/>
        <v>0</v>
      </c>
      <c r="G531" s="164">
        <f t="shared" si="369"/>
        <v>0</v>
      </c>
      <c r="H531" s="164">
        <f t="shared" si="370"/>
        <v>0</v>
      </c>
      <c r="I531" s="164">
        <f t="shared" si="371"/>
        <v>0</v>
      </c>
      <c r="J531" s="164">
        <f t="shared" si="372"/>
        <v>0</v>
      </c>
      <c r="K531" s="164">
        <f t="shared" si="373"/>
        <v>0</v>
      </c>
      <c r="L531" s="164">
        <f t="shared" si="374"/>
        <v>0</v>
      </c>
      <c r="M531" s="164">
        <f t="shared" si="375"/>
        <v>0</v>
      </c>
      <c r="N531" s="111" t="str">
        <f t="shared" si="377"/>
        <v>TFLN &amp; Other</v>
      </c>
      <c r="O531" s="48" t="str">
        <f t="shared" si="376"/>
        <v>10G 300 m SFP+</v>
      </c>
      <c r="P531" s="360">
        <v>0</v>
      </c>
      <c r="Q531" s="360">
        <v>0</v>
      </c>
      <c r="R531" s="19"/>
      <c r="S531" s="19"/>
      <c r="T531" s="19"/>
      <c r="U531" s="19"/>
      <c r="V531" s="19"/>
      <c r="W531" s="19"/>
      <c r="X531" s="19"/>
      <c r="Y531" s="19"/>
      <c r="Z531" s="19"/>
    </row>
    <row r="532" spans="2:37" ht="13.8">
      <c r="B532" s="48" t="str">
        <f t="shared" si="364"/>
        <v>10G LRM 220 m SFP+</v>
      </c>
      <c r="C532" s="164">
        <f t="shared" si="365"/>
        <v>0</v>
      </c>
      <c r="D532" s="164">
        <f t="shared" si="366"/>
        <v>0</v>
      </c>
      <c r="E532" s="164">
        <f t="shared" si="367"/>
        <v>0</v>
      </c>
      <c r="F532" s="164">
        <f t="shared" si="368"/>
        <v>0</v>
      </c>
      <c r="G532" s="164">
        <f t="shared" si="369"/>
        <v>0</v>
      </c>
      <c r="H532" s="164">
        <f t="shared" si="370"/>
        <v>0</v>
      </c>
      <c r="I532" s="164">
        <f t="shared" si="371"/>
        <v>0</v>
      </c>
      <c r="J532" s="164">
        <f t="shared" si="372"/>
        <v>0</v>
      </c>
      <c r="K532" s="164">
        <f t="shared" si="373"/>
        <v>0</v>
      </c>
      <c r="L532" s="164">
        <f t="shared" si="374"/>
        <v>0</v>
      </c>
      <c r="M532" s="164">
        <f t="shared" si="375"/>
        <v>0</v>
      </c>
      <c r="N532" s="111" t="str">
        <f t="shared" si="377"/>
        <v>TFLN &amp; Other</v>
      </c>
      <c r="O532" s="48" t="str">
        <f t="shared" si="376"/>
        <v>10G LRM 220 m SFP+</v>
      </c>
      <c r="P532" s="360">
        <v>0</v>
      </c>
      <c r="Q532" s="360">
        <v>0</v>
      </c>
      <c r="R532" s="19"/>
      <c r="S532" s="19"/>
      <c r="T532" s="19"/>
      <c r="U532" s="19"/>
      <c r="V532" s="19"/>
      <c r="W532" s="19"/>
      <c r="X532" s="19"/>
      <c r="Y532" s="19"/>
      <c r="Z532" s="19"/>
    </row>
    <row r="533" spans="2:37" ht="13.8">
      <c r="B533" s="48" t="str">
        <f t="shared" si="364"/>
        <v>10G 10 km XFP</v>
      </c>
      <c r="C533" s="164">
        <f t="shared" si="365"/>
        <v>0</v>
      </c>
      <c r="D533" s="164">
        <f t="shared" si="366"/>
        <v>0</v>
      </c>
      <c r="E533" s="164">
        <f t="shared" si="367"/>
        <v>0</v>
      </c>
      <c r="F533" s="164">
        <f t="shared" si="368"/>
        <v>0</v>
      </c>
      <c r="G533" s="164">
        <f t="shared" si="369"/>
        <v>0</v>
      </c>
      <c r="H533" s="164">
        <f t="shared" si="370"/>
        <v>0</v>
      </c>
      <c r="I533" s="164">
        <f t="shared" si="371"/>
        <v>0</v>
      </c>
      <c r="J533" s="164">
        <f t="shared" si="372"/>
        <v>0</v>
      </c>
      <c r="K533" s="164">
        <f t="shared" si="373"/>
        <v>0</v>
      </c>
      <c r="L533" s="164">
        <f t="shared" si="374"/>
        <v>0</v>
      </c>
      <c r="M533" s="164">
        <f t="shared" si="375"/>
        <v>0</v>
      </c>
      <c r="N533" s="111" t="str">
        <f t="shared" si="377"/>
        <v>TFLN &amp; Other</v>
      </c>
      <c r="O533" s="48" t="str">
        <f t="shared" si="376"/>
        <v>10G 10 km XFP</v>
      </c>
      <c r="P533" s="360">
        <v>0</v>
      </c>
      <c r="Q533" s="360">
        <v>0</v>
      </c>
      <c r="R533" s="19"/>
      <c r="S533" s="19"/>
      <c r="T533" s="19"/>
      <c r="U533" s="19"/>
      <c r="V533" s="19"/>
      <c r="W533" s="19"/>
      <c r="X533" s="19"/>
      <c r="Y533" s="19"/>
      <c r="Z533" s="19"/>
    </row>
    <row r="534" spans="2:37" ht="13.8">
      <c r="B534" s="48" t="str">
        <f t="shared" si="364"/>
        <v>10G 10 km SFP+</v>
      </c>
      <c r="C534" s="164">
        <f t="shared" si="365"/>
        <v>0</v>
      </c>
      <c r="D534" s="164">
        <f t="shared" si="366"/>
        <v>0</v>
      </c>
      <c r="E534" s="164">
        <f t="shared" si="367"/>
        <v>0</v>
      </c>
      <c r="F534" s="164">
        <f t="shared" si="368"/>
        <v>0</v>
      </c>
      <c r="G534" s="164">
        <f t="shared" si="369"/>
        <v>0</v>
      </c>
      <c r="H534" s="164">
        <f t="shared" si="370"/>
        <v>0</v>
      </c>
      <c r="I534" s="164">
        <f t="shared" si="371"/>
        <v>0</v>
      </c>
      <c r="J534" s="164">
        <f t="shared" si="372"/>
        <v>0</v>
      </c>
      <c r="K534" s="164">
        <f t="shared" si="373"/>
        <v>0</v>
      </c>
      <c r="L534" s="164">
        <f t="shared" si="374"/>
        <v>0</v>
      </c>
      <c r="M534" s="164">
        <f t="shared" si="375"/>
        <v>0</v>
      </c>
      <c r="N534" s="111" t="str">
        <f t="shared" si="377"/>
        <v>TFLN &amp; Other</v>
      </c>
      <c r="O534" s="48" t="str">
        <f t="shared" si="376"/>
        <v>10G 10 km SFP+</v>
      </c>
      <c r="P534" s="360">
        <v>0</v>
      </c>
      <c r="Q534" s="360">
        <v>0</v>
      </c>
      <c r="R534" s="19"/>
      <c r="S534" s="19"/>
      <c r="T534" s="19"/>
      <c r="U534" s="19"/>
      <c r="V534" s="19"/>
      <c r="W534" s="19"/>
      <c r="X534" s="19"/>
      <c r="Y534" s="19"/>
      <c r="Z534" s="19"/>
      <c r="AK534" s="16"/>
    </row>
    <row r="535" spans="2:37" ht="13.8">
      <c r="B535" s="48" t="str">
        <f t="shared" si="364"/>
        <v>10G 40 km XFP</v>
      </c>
      <c r="C535" s="164">
        <f t="shared" si="365"/>
        <v>0</v>
      </c>
      <c r="D535" s="164">
        <f t="shared" si="366"/>
        <v>0</v>
      </c>
      <c r="E535" s="164">
        <f t="shared" si="367"/>
        <v>0</v>
      </c>
      <c r="F535" s="164">
        <f t="shared" si="368"/>
        <v>0</v>
      </c>
      <c r="G535" s="164">
        <f t="shared" si="369"/>
        <v>0</v>
      </c>
      <c r="H535" s="164">
        <f t="shared" si="370"/>
        <v>0</v>
      </c>
      <c r="I535" s="164">
        <f t="shared" si="371"/>
        <v>0</v>
      </c>
      <c r="J535" s="164">
        <f t="shared" si="372"/>
        <v>0</v>
      </c>
      <c r="K535" s="164">
        <f t="shared" si="373"/>
        <v>0</v>
      </c>
      <c r="L535" s="164">
        <f t="shared" si="374"/>
        <v>0</v>
      </c>
      <c r="M535" s="164">
        <f t="shared" si="375"/>
        <v>0</v>
      </c>
      <c r="N535" s="111" t="str">
        <f t="shared" si="377"/>
        <v>TFLN &amp; Other</v>
      </c>
      <c r="O535" s="48" t="str">
        <f t="shared" si="376"/>
        <v>10G 40 km XFP</v>
      </c>
      <c r="P535" s="360">
        <v>0</v>
      </c>
      <c r="Q535" s="360">
        <v>0</v>
      </c>
      <c r="R535" s="19"/>
      <c r="S535" s="19"/>
      <c r="T535" s="19"/>
      <c r="U535" s="19"/>
      <c r="V535" s="19"/>
      <c r="W535" s="19"/>
      <c r="X535" s="19"/>
      <c r="Y535" s="19"/>
      <c r="Z535" s="19"/>
      <c r="AK535" s="16"/>
    </row>
    <row r="536" spans="2:37" ht="13.8">
      <c r="B536" s="48" t="str">
        <f t="shared" si="364"/>
        <v>10G 40 km SFP+</v>
      </c>
      <c r="C536" s="164">
        <f t="shared" si="365"/>
        <v>0</v>
      </c>
      <c r="D536" s="164">
        <f t="shared" si="366"/>
        <v>0</v>
      </c>
      <c r="E536" s="164">
        <f t="shared" si="367"/>
        <v>0</v>
      </c>
      <c r="F536" s="164">
        <f t="shared" si="368"/>
        <v>0</v>
      </c>
      <c r="G536" s="164">
        <f t="shared" si="369"/>
        <v>0</v>
      </c>
      <c r="H536" s="164">
        <f t="shared" si="370"/>
        <v>0</v>
      </c>
      <c r="I536" s="164">
        <f t="shared" si="371"/>
        <v>0</v>
      </c>
      <c r="J536" s="164">
        <f t="shared" si="372"/>
        <v>0</v>
      </c>
      <c r="K536" s="164">
        <f t="shared" si="373"/>
        <v>0</v>
      </c>
      <c r="L536" s="164">
        <f t="shared" si="374"/>
        <v>0</v>
      </c>
      <c r="M536" s="164">
        <f t="shared" si="375"/>
        <v>0</v>
      </c>
      <c r="N536" s="111" t="str">
        <f t="shared" si="377"/>
        <v>TFLN &amp; Other</v>
      </c>
      <c r="O536" s="48" t="str">
        <f t="shared" si="376"/>
        <v>10G 40 km SFP+</v>
      </c>
      <c r="P536" s="360">
        <v>0</v>
      </c>
      <c r="Q536" s="360">
        <v>0</v>
      </c>
      <c r="R536" s="19"/>
      <c r="S536" s="19"/>
      <c r="T536" s="19"/>
      <c r="U536" s="19"/>
      <c r="V536" s="19"/>
      <c r="W536" s="19"/>
      <c r="X536" s="19"/>
      <c r="Y536" s="19"/>
      <c r="Z536" s="19"/>
      <c r="AK536" s="16"/>
    </row>
    <row r="537" spans="2:37" ht="13.8">
      <c r="B537" s="48" t="str">
        <f t="shared" si="364"/>
        <v>10G 80 km XFP</v>
      </c>
      <c r="C537" s="164">
        <f t="shared" si="365"/>
        <v>0</v>
      </c>
      <c r="D537" s="164">
        <f t="shared" si="366"/>
        <v>0</v>
      </c>
      <c r="E537" s="164">
        <f t="shared" si="367"/>
        <v>0</v>
      </c>
      <c r="F537" s="164">
        <f t="shared" si="368"/>
        <v>0</v>
      </c>
      <c r="G537" s="164">
        <f t="shared" si="369"/>
        <v>0</v>
      </c>
      <c r="H537" s="164">
        <f t="shared" si="370"/>
        <v>0</v>
      </c>
      <c r="I537" s="164">
        <f t="shared" si="371"/>
        <v>0</v>
      </c>
      <c r="J537" s="164">
        <f t="shared" si="372"/>
        <v>0</v>
      </c>
      <c r="K537" s="164">
        <f t="shared" si="373"/>
        <v>0</v>
      </c>
      <c r="L537" s="164">
        <f t="shared" si="374"/>
        <v>0</v>
      </c>
      <c r="M537" s="164">
        <f t="shared" si="375"/>
        <v>0</v>
      </c>
      <c r="N537" s="111" t="str">
        <f t="shared" si="377"/>
        <v>TFLN &amp; Other</v>
      </c>
      <c r="O537" s="48" t="str">
        <f t="shared" si="376"/>
        <v>10G 80 km XFP</v>
      </c>
      <c r="P537" s="360">
        <v>0</v>
      </c>
      <c r="Q537" s="360">
        <v>0</v>
      </c>
      <c r="R537" s="19"/>
      <c r="S537" s="19"/>
      <c r="T537" s="19"/>
      <c r="U537" s="19"/>
      <c r="V537" s="19"/>
      <c r="W537" s="19"/>
      <c r="X537" s="19"/>
      <c r="Y537" s="19"/>
      <c r="Z537" s="19"/>
    </row>
    <row r="538" spans="2:37" ht="13.8">
      <c r="B538" s="48" t="str">
        <f t="shared" si="364"/>
        <v>10G 80 km SFP+</v>
      </c>
      <c r="C538" s="164">
        <f t="shared" si="365"/>
        <v>0</v>
      </c>
      <c r="D538" s="164">
        <f t="shared" si="366"/>
        <v>0</v>
      </c>
      <c r="E538" s="164">
        <f t="shared" si="367"/>
        <v>0</v>
      </c>
      <c r="F538" s="164">
        <f t="shared" si="368"/>
        <v>0</v>
      </c>
      <c r="G538" s="164">
        <f t="shared" si="369"/>
        <v>0</v>
      </c>
      <c r="H538" s="164">
        <f t="shared" si="370"/>
        <v>0</v>
      </c>
      <c r="I538" s="164">
        <f t="shared" si="371"/>
        <v>0</v>
      </c>
      <c r="J538" s="164">
        <f t="shared" si="372"/>
        <v>0</v>
      </c>
      <c r="K538" s="164">
        <f t="shared" si="373"/>
        <v>0</v>
      </c>
      <c r="L538" s="164">
        <f t="shared" si="374"/>
        <v>0</v>
      </c>
      <c r="M538" s="164">
        <f t="shared" si="375"/>
        <v>0</v>
      </c>
      <c r="N538" s="111" t="str">
        <f t="shared" si="377"/>
        <v>TFLN &amp; Other</v>
      </c>
      <c r="O538" s="48" t="str">
        <f t="shared" si="376"/>
        <v>10G 80 km SFP+</v>
      </c>
      <c r="P538" s="360">
        <v>0</v>
      </c>
      <c r="Q538" s="360">
        <v>0</v>
      </c>
      <c r="R538" s="19"/>
      <c r="S538" s="19"/>
      <c r="T538" s="19"/>
      <c r="U538" s="19"/>
      <c r="V538" s="19"/>
      <c r="W538" s="19"/>
      <c r="X538" s="19"/>
      <c r="Y538" s="19"/>
      <c r="Z538" s="19"/>
    </row>
    <row r="539" spans="2:37" ht="13.8">
      <c r="B539" s="48" t="str">
        <f t="shared" si="364"/>
        <v>10G Various Legacy/discontinued</v>
      </c>
      <c r="C539" s="164">
        <f t="shared" si="365"/>
        <v>0</v>
      </c>
      <c r="D539" s="164">
        <f t="shared" si="366"/>
        <v>0</v>
      </c>
      <c r="E539" s="164">
        <f t="shared" si="367"/>
        <v>0</v>
      </c>
      <c r="F539" s="164">
        <f t="shared" si="368"/>
        <v>0</v>
      </c>
      <c r="G539" s="164">
        <f t="shared" si="369"/>
        <v>0</v>
      </c>
      <c r="H539" s="164">
        <f t="shared" si="370"/>
        <v>0</v>
      </c>
      <c r="I539" s="164">
        <f t="shared" si="371"/>
        <v>0</v>
      </c>
      <c r="J539" s="164">
        <f t="shared" si="372"/>
        <v>0</v>
      </c>
      <c r="K539" s="164">
        <f t="shared" si="373"/>
        <v>0</v>
      </c>
      <c r="L539" s="164">
        <f t="shared" si="374"/>
        <v>0</v>
      </c>
      <c r="M539" s="164">
        <f t="shared" si="375"/>
        <v>0</v>
      </c>
      <c r="N539" s="111" t="str">
        <f t="shared" si="377"/>
        <v>TFLN &amp; Other</v>
      </c>
      <c r="O539" s="48" t="str">
        <f t="shared" si="376"/>
        <v>10G Various Legacy/discontinued</v>
      </c>
      <c r="P539" s="360">
        <v>0</v>
      </c>
      <c r="Q539" s="360">
        <v>0</v>
      </c>
      <c r="R539" s="19"/>
      <c r="S539" s="19"/>
      <c r="T539" s="19"/>
      <c r="U539" s="19"/>
      <c r="V539" s="19"/>
      <c r="W539" s="19"/>
      <c r="X539" s="19"/>
      <c r="Y539" s="19"/>
      <c r="Z539" s="19"/>
    </row>
    <row r="540" spans="2:37" ht="13.8">
      <c r="B540" s="48" t="str">
        <f t="shared" si="364"/>
        <v>25G SR, eSR 100 - 300 m SFP28</v>
      </c>
      <c r="C540" s="164">
        <f t="shared" si="365"/>
        <v>0</v>
      </c>
      <c r="D540" s="164">
        <f t="shared" si="366"/>
        <v>0</v>
      </c>
      <c r="E540" s="164">
        <f t="shared" si="367"/>
        <v>0</v>
      </c>
      <c r="F540" s="164">
        <f t="shared" si="368"/>
        <v>0</v>
      </c>
      <c r="G540" s="164">
        <f t="shared" si="369"/>
        <v>0</v>
      </c>
      <c r="H540" s="164">
        <f t="shared" si="370"/>
        <v>0</v>
      </c>
      <c r="I540" s="164">
        <f t="shared" si="371"/>
        <v>0</v>
      </c>
      <c r="J540" s="164">
        <f t="shared" si="372"/>
        <v>0</v>
      </c>
      <c r="K540" s="164">
        <f t="shared" si="373"/>
        <v>0</v>
      </c>
      <c r="L540" s="164">
        <f t="shared" si="374"/>
        <v>0</v>
      </c>
      <c r="M540" s="164">
        <f t="shared" si="375"/>
        <v>0</v>
      </c>
      <c r="N540" s="111" t="str">
        <f t="shared" si="377"/>
        <v>TFLN &amp; Other</v>
      </c>
      <c r="O540" s="48" t="str">
        <f t="shared" si="376"/>
        <v>25G SR, eSR 100 - 300 m SFP28</v>
      </c>
      <c r="P540" s="360">
        <v>0</v>
      </c>
      <c r="Q540" s="360">
        <v>0</v>
      </c>
      <c r="R540" s="19"/>
      <c r="S540" s="19"/>
      <c r="T540" s="19"/>
      <c r="U540" s="19"/>
      <c r="V540" s="19"/>
      <c r="W540" s="19"/>
      <c r="X540" s="19"/>
      <c r="Y540" s="19"/>
      <c r="Z540" s="19"/>
    </row>
    <row r="541" spans="2:37" ht="13.8">
      <c r="B541" s="48" t="str">
        <f t="shared" si="364"/>
        <v>25G LR 10 km SFP28</v>
      </c>
      <c r="C541" s="164">
        <f t="shared" si="365"/>
        <v>0</v>
      </c>
      <c r="D541" s="164">
        <f t="shared" si="366"/>
        <v>0</v>
      </c>
      <c r="E541" s="164">
        <f t="shared" si="367"/>
        <v>0</v>
      </c>
      <c r="F541" s="164">
        <f t="shared" si="368"/>
        <v>0</v>
      </c>
      <c r="G541" s="164">
        <f t="shared" si="369"/>
        <v>0</v>
      </c>
      <c r="H541" s="164">
        <f t="shared" si="370"/>
        <v>0</v>
      </c>
      <c r="I541" s="164">
        <f t="shared" si="371"/>
        <v>0</v>
      </c>
      <c r="J541" s="164">
        <f t="shared" si="372"/>
        <v>0</v>
      </c>
      <c r="K541" s="164">
        <f t="shared" si="373"/>
        <v>0</v>
      </c>
      <c r="L541" s="164">
        <f t="shared" si="374"/>
        <v>0</v>
      </c>
      <c r="M541" s="164">
        <f t="shared" si="375"/>
        <v>0</v>
      </c>
      <c r="N541" s="111" t="str">
        <f t="shared" si="377"/>
        <v>TFLN &amp; Other</v>
      </c>
      <c r="O541" s="48" t="str">
        <f t="shared" si="376"/>
        <v>25G LR 10 km SFP28</v>
      </c>
      <c r="P541" s="360">
        <v>0</v>
      </c>
      <c r="Q541" s="360">
        <v>0</v>
      </c>
      <c r="R541" s="19"/>
      <c r="S541" s="19"/>
      <c r="T541" s="19"/>
      <c r="U541" s="19"/>
      <c r="V541" s="19"/>
      <c r="W541" s="19"/>
      <c r="X541" s="19"/>
      <c r="Y541" s="19"/>
      <c r="Z541" s="19"/>
    </row>
    <row r="542" spans="2:37" ht="13.8">
      <c r="B542" s="48" t="str">
        <f t="shared" si="364"/>
        <v>25G ER 40 km SFP28</v>
      </c>
      <c r="C542" s="164">
        <f t="shared" si="365"/>
        <v>0</v>
      </c>
      <c r="D542" s="164">
        <f t="shared" si="366"/>
        <v>0</v>
      </c>
      <c r="E542" s="164">
        <f t="shared" si="367"/>
        <v>0</v>
      </c>
      <c r="F542" s="164">
        <f t="shared" si="368"/>
        <v>0</v>
      </c>
      <c r="G542" s="164">
        <f t="shared" si="369"/>
        <v>0</v>
      </c>
      <c r="H542" s="164">
        <f t="shared" si="370"/>
        <v>0</v>
      </c>
      <c r="I542" s="164">
        <f t="shared" si="371"/>
        <v>0</v>
      </c>
      <c r="J542" s="164">
        <f t="shared" si="372"/>
        <v>0</v>
      </c>
      <c r="K542" s="164">
        <f t="shared" si="373"/>
        <v>0</v>
      </c>
      <c r="L542" s="164">
        <f t="shared" si="374"/>
        <v>0</v>
      </c>
      <c r="M542" s="164">
        <f t="shared" si="375"/>
        <v>0</v>
      </c>
      <c r="N542" s="111" t="str">
        <f t="shared" si="377"/>
        <v>TFLN &amp; Other</v>
      </c>
      <c r="O542" s="48" t="str">
        <f t="shared" si="376"/>
        <v>25G ER 40 km SFP28</v>
      </c>
      <c r="P542" s="360">
        <v>0</v>
      </c>
      <c r="Q542" s="360">
        <v>0</v>
      </c>
      <c r="R542" s="19"/>
      <c r="S542" s="19"/>
      <c r="T542" s="19"/>
      <c r="U542" s="19"/>
      <c r="V542" s="19"/>
      <c r="W542" s="19"/>
      <c r="X542" s="19"/>
      <c r="Y542" s="19"/>
      <c r="Z542" s="19"/>
    </row>
    <row r="543" spans="2:37" ht="13.8">
      <c r="B543" s="48" t="str">
        <f t="shared" si="364"/>
        <v>40G SR4 100 m QSFP+</v>
      </c>
      <c r="C543" s="164">
        <f t="shared" si="365"/>
        <v>0</v>
      </c>
      <c r="D543" s="164">
        <f t="shared" si="366"/>
        <v>0</v>
      </c>
      <c r="E543" s="164">
        <f t="shared" si="367"/>
        <v>0</v>
      </c>
      <c r="F543" s="164">
        <f t="shared" si="368"/>
        <v>0</v>
      </c>
      <c r="G543" s="164">
        <f t="shared" si="369"/>
        <v>0</v>
      </c>
      <c r="H543" s="164">
        <f t="shared" si="370"/>
        <v>0</v>
      </c>
      <c r="I543" s="164">
        <f t="shared" si="371"/>
        <v>0</v>
      </c>
      <c r="J543" s="164">
        <f t="shared" si="372"/>
        <v>0</v>
      </c>
      <c r="K543" s="164">
        <f t="shared" si="373"/>
        <v>0</v>
      </c>
      <c r="L543" s="164">
        <f t="shared" si="374"/>
        <v>0</v>
      </c>
      <c r="M543" s="164">
        <f t="shared" si="375"/>
        <v>0</v>
      </c>
      <c r="N543" s="111" t="str">
        <f t="shared" si="377"/>
        <v>TFLN &amp; Other</v>
      </c>
      <c r="O543" s="48" t="str">
        <f t="shared" si="376"/>
        <v>40G SR4 100 m QSFP+</v>
      </c>
      <c r="P543" s="360">
        <v>0</v>
      </c>
      <c r="Q543" s="360">
        <v>0</v>
      </c>
      <c r="R543" s="19"/>
      <c r="S543" s="19"/>
      <c r="T543" s="19"/>
      <c r="U543" s="19"/>
      <c r="V543" s="19"/>
      <c r="W543" s="19"/>
      <c r="X543" s="19"/>
      <c r="Y543" s="19"/>
      <c r="Z543" s="19"/>
    </row>
    <row r="544" spans="2:37" ht="13.8">
      <c r="B544" s="48" t="str">
        <f t="shared" si="364"/>
        <v>40G MM duplex 100 m QSFP+</v>
      </c>
      <c r="C544" s="164">
        <f t="shared" si="365"/>
        <v>0</v>
      </c>
      <c r="D544" s="164">
        <f t="shared" si="366"/>
        <v>0</v>
      </c>
      <c r="E544" s="164">
        <f t="shared" si="367"/>
        <v>0</v>
      </c>
      <c r="F544" s="164">
        <f t="shared" si="368"/>
        <v>0</v>
      </c>
      <c r="G544" s="164">
        <f t="shared" si="369"/>
        <v>0</v>
      </c>
      <c r="H544" s="164">
        <f t="shared" si="370"/>
        <v>0</v>
      </c>
      <c r="I544" s="164">
        <f t="shared" si="371"/>
        <v>0</v>
      </c>
      <c r="J544" s="164">
        <f t="shared" si="372"/>
        <v>0</v>
      </c>
      <c r="K544" s="164">
        <f t="shared" si="373"/>
        <v>0</v>
      </c>
      <c r="L544" s="164">
        <f t="shared" si="374"/>
        <v>0</v>
      </c>
      <c r="M544" s="164">
        <f t="shared" si="375"/>
        <v>0</v>
      </c>
      <c r="N544" s="111" t="str">
        <f t="shared" si="377"/>
        <v>TFLN &amp; Other</v>
      </c>
      <c r="O544" s="48" t="str">
        <f t="shared" si="376"/>
        <v>40G MM duplex 100 m QSFP+</v>
      </c>
      <c r="P544" s="360">
        <v>0</v>
      </c>
      <c r="Q544" s="360">
        <v>0</v>
      </c>
      <c r="R544" s="19"/>
      <c r="S544" s="19"/>
      <c r="T544" s="19"/>
      <c r="U544" s="19"/>
      <c r="V544" s="19"/>
      <c r="W544" s="19"/>
      <c r="X544" s="19"/>
      <c r="Y544" s="19"/>
      <c r="Z544" s="19"/>
    </row>
    <row r="545" spans="2:26" ht="13.8">
      <c r="B545" s="48" t="str">
        <f t="shared" si="364"/>
        <v>40G eSR4 300 m QSFP+</v>
      </c>
      <c r="C545" s="164">
        <f t="shared" si="365"/>
        <v>0</v>
      </c>
      <c r="D545" s="164">
        <f t="shared" si="366"/>
        <v>0</v>
      </c>
      <c r="E545" s="164">
        <f t="shared" si="367"/>
        <v>0</v>
      </c>
      <c r="F545" s="164">
        <f t="shared" si="368"/>
        <v>0</v>
      </c>
      <c r="G545" s="164">
        <f t="shared" si="369"/>
        <v>0</v>
      </c>
      <c r="H545" s="164">
        <f t="shared" si="370"/>
        <v>0</v>
      </c>
      <c r="I545" s="164">
        <f t="shared" si="371"/>
        <v>0</v>
      </c>
      <c r="J545" s="164">
        <f t="shared" si="372"/>
        <v>0</v>
      </c>
      <c r="K545" s="164">
        <f t="shared" si="373"/>
        <v>0</v>
      </c>
      <c r="L545" s="164">
        <f t="shared" si="374"/>
        <v>0</v>
      </c>
      <c r="M545" s="164">
        <f t="shared" si="375"/>
        <v>0</v>
      </c>
      <c r="N545" s="111" t="str">
        <f t="shared" si="377"/>
        <v>TFLN &amp; Other</v>
      </c>
      <c r="O545" s="48" t="str">
        <f t="shared" si="376"/>
        <v>40G eSR4 300 m QSFP+</v>
      </c>
      <c r="P545" s="360">
        <v>0</v>
      </c>
      <c r="Q545" s="360">
        <v>0</v>
      </c>
      <c r="R545" s="19"/>
      <c r="S545" s="19"/>
      <c r="T545" s="19"/>
      <c r="U545" s="19"/>
      <c r="V545" s="19"/>
      <c r="W545" s="19"/>
      <c r="X545" s="19"/>
      <c r="Y545" s="19"/>
      <c r="Z545" s="19"/>
    </row>
    <row r="546" spans="2:26" ht="13.8">
      <c r="B546" s="48" t="str">
        <f t="shared" si="364"/>
        <v>40G PSM4  500 m QSFP+</v>
      </c>
      <c r="C546" s="164">
        <f t="shared" si="365"/>
        <v>0</v>
      </c>
      <c r="D546" s="164">
        <f t="shared" si="366"/>
        <v>0</v>
      </c>
      <c r="E546" s="164">
        <f t="shared" si="367"/>
        <v>0</v>
      </c>
      <c r="F546" s="164">
        <f t="shared" si="368"/>
        <v>0</v>
      </c>
      <c r="G546" s="164">
        <f t="shared" si="369"/>
        <v>0</v>
      </c>
      <c r="H546" s="164">
        <f t="shared" si="370"/>
        <v>0</v>
      </c>
      <c r="I546" s="164">
        <f t="shared" si="371"/>
        <v>0</v>
      </c>
      <c r="J546" s="164">
        <f t="shared" si="372"/>
        <v>0</v>
      </c>
      <c r="K546" s="164">
        <f t="shared" si="373"/>
        <v>0</v>
      </c>
      <c r="L546" s="164">
        <f t="shared" si="374"/>
        <v>0</v>
      </c>
      <c r="M546" s="164">
        <f t="shared" si="375"/>
        <v>0</v>
      </c>
      <c r="N546" s="111" t="str">
        <f t="shared" si="377"/>
        <v>TFLN &amp; Other</v>
      </c>
      <c r="O546" s="48" t="str">
        <f t="shared" si="376"/>
        <v>40G PSM4  500 m QSFP+</v>
      </c>
      <c r="P546" s="360">
        <v>0</v>
      </c>
      <c r="Q546" s="360">
        <v>0</v>
      </c>
      <c r="R546" s="19"/>
      <c r="S546" s="19"/>
      <c r="T546" s="19"/>
      <c r="U546" s="19"/>
      <c r="V546" s="19"/>
      <c r="W546" s="19"/>
      <c r="X546" s="19"/>
      <c r="Y546" s="19"/>
      <c r="Z546" s="19"/>
    </row>
    <row r="547" spans="2:26" ht="13.8">
      <c r="B547" s="48" t="str">
        <f t="shared" si="364"/>
        <v>40G (FR) 2 km CFP</v>
      </c>
      <c r="C547" s="164">
        <f t="shared" si="365"/>
        <v>0</v>
      </c>
      <c r="D547" s="164">
        <f t="shared" si="366"/>
        <v>0</v>
      </c>
      <c r="E547" s="164">
        <f t="shared" si="367"/>
        <v>0</v>
      </c>
      <c r="F547" s="164">
        <f t="shared" si="368"/>
        <v>0</v>
      </c>
      <c r="G547" s="164">
        <f t="shared" si="369"/>
        <v>0</v>
      </c>
      <c r="H547" s="164">
        <f t="shared" si="370"/>
        <v>0</v>
      </c>
      <c r="I547" s="164">
        <f t="shared" si="371"/>
        <v>0</v>
      </c>
      <c r="J547" s="164">
        <f t="shared" si="372"/>
        <v>0</v>
      </c>
      <c r="K547" s="164">
        <f t="shared" si="373"/>
        <v>0</v>
      </c>
      <c r="L547" s="164">
        <f t="shared" si="374"/>
        <v>0</v>
      </c>
      <c r="M547" s="164">
        <f t="shared" si="375"/>
        <v>0</v>
      </c>
      <c r="N547" s="111" t="str">
        <f t="shared" si="377"/>
        <v>TFLN &amp; Other</v>
      </c>
      <c r="O547" s="48" t="str">
        <f t="shared" si="376"/>
        <v>40G (FR) 2 km CFP</v>
      </c>
      <c r="P547" s="360">
        <v>0</v>
      </c>
      <c r="Q547" s="360">
        <v>0</v>
      </c>
      <c r="R547" s="19"/>
      <c r="S547" s="19"/>
      <c r="T547" s="19"/>
      <c r="U547" s="19"/>
      <c r="V547" s="19"/>
      <c r="W547" s="19"/>
      <c r="X547" s="19"/>
      <c r="Y547" s="19"/>
      <c r="Z547" s="19"/>
    </row>
    <row r="548" spans="2:26" ht="13.8">
      <c r="B548" s="48" t="str">
        <f t="shared" si="364"/>
        <v>40G (LR4 subspec) 2 km QSFP+</v>
      </c>
      <c r="C548" s="164">
        <f t="shared" si="365"/>
        <v>0</v>
      </c>
      <c r="D548" s="164">
        <f t="shared" si="366"/>
        <v>0</v>
      </c>
      <c r="E548" s="164">
        <f t="shared" si="367"/>
        <v>0</v>
      </c>
      <c r="F548" s="164">
        <f t="shared" si="368"/>
        <v>0</v>
      </c>
      <c r="G548" s="164">
        <f t="shared" si="369"/>
        <v>0</v>
      </c>
      <c r="H548" s="164">
        <f t="shared" si="370"/>
        <v>0</v>
      </c>
      <c r="I548" s="164">
        <f t="shared" si="371"/>
        <v>0</v>
      </c>
      <c r="J548" s="164">
        <f t="shared" si="372"/>
        <v>0</v>
      </c>
      <c r="K548" s="164">
        <f t="shared" si="373"/>
        <v>0</v>
      </c>
      <c r="L548" s="164">
        <f t="shared" si="374"/>
        <v>0</v>
      </c>
      <c r="M548" s="164">
        <f t="shared" si="375"/>
        <v>0</v>
      </c>
      <c r="N548" s="111" t="str">
        <f t="shared" si="377"/>
        <v>TFLN &amp; Other</v>
      </c>
      <c r="O548" s="48" t="str">
        <f t="shared" si="376"/>
        <v>40G (LR4 subspec) 2 km QSFP+</v>
      </c>
      <c r="P548" s="360">
        <v>0</v>
      </c>
      <c r="Q548" s="360">
        <v>0</v>
      </c>
      <c r="R548" s="19"/>
      <c r="S548" s="19"/>
      <c r="T548" s="19"/>
      <c r="U548" s="19"/>
      <c r="V548" s="19"/>
      <c r="W548" s="19"/>
      <c r="X548" s="19"/>
      <c r="Y548" s="19"/>
      <c r="Z548" s="19"/>
    </row>
    <row r="549" spans="2:26" ht="13.8">
      <c r="B549" s="48" t="str">
        <f t="shared" si="364"/>
        <v>40G 10 km CFP</v>
      </c>
      <c r="C549" s="164">
        <f t="shared" si="365"/>
        <v>0</v>
      </c>
      <c r="D549" s="164">
        <f t="shared" si="366"/>
        <v>0</v>
      </c>
      <c r="E549" s="164">
        <f t="shared" si="367"/>
        <v>0</v>
      </c>
      <c r="F549" s="164">
        <f t="shared" si="368"/>
        <v>0</v>
      </c>
      <c r="G549" s="164">
        <f t="shared" si="369"/>
        <v>0</v>
      </c>
      <c r="H549" s="164">
        <f t="shared" si="370"/>
        <v>0</v>
      </c>
      <c r="I549" s="164">
        <f t="shared" si="371"/>
        <v>0</v>
      </c>
      <c r="J549" s="164">
        <f t="shared" si="372"/>
        <v>0</v>
      </c>
      <c r="K549" s="164">
        <f t="shared" si="373"/>
        <v>0</v>
      </c>
      <c r="L549" s="164">
        <f t="shared" si="374"/>
        <v>0</v>
      </c>
      <c r="M549" s="164">
        <f t="shared" si="375"/>
        <v>0</v>
      </c>
      <c r="N549" s="111" t="str">
        <f t="shared" si="377"/>
        <v>TFLN &amp; Other</v>
      </c>
      <c r="O549" s="48" t="str">
        <f t="shared" si="376"/>
        <v>40G 10 km CFP</v>
      </c>
      <c r="P549" s="360">
        <v>0</v>
      </c>
      <c r="Q549" s="360">
        <v>0</v>
      </c>
      <c r="R549" s="19"/>
      <c r="S549" s="19"/>
      <c r="T549" s="19"/>
      <c r="U549" s="19"/>
      <c r="V549" s="19"/>
      <c r="W549" s="19"/>
      <c r="X549" s="19"/>
      <c r="Y549" s="19"/>
      <c r="Z549" s="19"/>
    </row>
    <row r="550" spans="2:26" ht="13.8">
      <c r="B550" s="48" t="str">
        <f t="shared" si="364"/>
        <v>40G 10 km QSFP+</v>
      </c>
      <c r="C550" s="164">
        <f t="shared" si="365"/>
        <v>0</v>
      </c>
      <c r="D550" s="164">
        <f t="shared" si="366"/>
        <v>0</v>
      </c>
      <c r="E550" s="164">
        <f t="shared" si="367"/>
        <v>0</v>
      </c>
      <c r="F550" s="164">
        <f t="shared" si="368"/>
        <v>0</v>
      </c>
      <c r="G550" s="164">
        <f t="shared" si="369"/>
        <v>0</v>
      </c>
      <c r="H550" s="164">
        <f t="shared" si="370"/>
        <v>0</v>
      </c>
      <c r="I550" s="164">
        <f t="shared" si="371"/>
        <v>0</v>
      </c>
      <c r="J550" s="164">
        <f t="shared" si="372"/>
        <v>0</v>
      </c>
      <c r="K550" s="164">
        <f t="shared" si="373"/>
        <v>0</v>
      </c>
      <c r="L550" s="164">
        <f t="shared" si="374"/>
        <v>0</v>
      </c>
      <c r="M550" s="164">
        <f t="shared" si="375"/>
        <v>0</v>
      </c>
      <c r="N550" s="111" t="str">
        <f t="shared" si="377"/>
        <v>TFLN &amp; Other</v>
      </c>
      <c r="O550" s="48" t="str">
        <f t="shared" si="376"/>
        <v>40G 10 km QSFP+</v>
      </c>
      <c r="P550" s="360">
        <v>0</v>
      </c>
      <c r="Q550" s="360">
        <v>0</v>
      </c>
      <c r="R550" s="19"/>
      <c r="S550" s="19"/>
      <c r="T550" s="19"/>
      <c r="U550" s="19"/>
      <c r="V550" s="19"/>
      <c r="W550" s="19"/>
      <c r="X550" s="19"/>
      <c r="Y550" s="19"/>
      <c r="Z550" s="19"/>
    </row>
    <row r="551" spans="2:26" ht="13.8">
      <c r="B551" s="48" t="str">
        <f t="shared" si="364"/>
        <v>40G 40 km QSFP+</v>
      </c>
      <c r="C551" s="164">
        <f t="shared" si="365"/>
        <v>0</v>
      </c>
      <c r="D551" s="164">
        <f t="shared" si="366"/>
        <v>0</v>
      </c>
      <c r="E551" s="164">
        <f t="shared" si="367"/>
        <v>0</v>
      </c>
      <c r="F551" s="164">
        <f t="shared" si="368"/>
        <v>0</v>
      </c>
      <c r="G551" s="164">
        <f t="shared" si="369"/>
        <v>0</v>
      </c>
      <c r="H551" s="164">
        <f t="shared" si="370"/>
        <v>0</v>
      </c>
      <c r="I551" s="164">
        <f t="shared" si="371"/>
        <v>0</v>
      </c>
      <c r="J551" s="164">
        <f t="shared" si="372"/>
        <v>0</v>
      </c>
      <c r="K551" s="164">
        <f t="shared" si="373"/>
        <v>0</v>
      </c>
      <c r="L551" s="164">
        <f t="shared" si="374"/>
        <v>0</v>
      </c>
      <c r="M551" s="164">
        <f t="shared" si="375"/>
        <v>0</v>
      </c>
      <c r="N551" s="111" t="str">
        <f t="shared" si="377"/>
        <v>TFLN &amp; Other</v>
      </c>
      <c r="O551" s="48" t="str">
        <f t="shared" si="376"/>
        <v>40G 40 km QSFP+</v>
      </c>
      <c r="P551" s="360">
        <v>0</v>
      </c>
      <c r="Q551" s="360">
        <v>0</v>
      </c>
      <c r="R551" s="19"/>
      <c r="S551" s="19"/>
      <c r="T551" s="19"/>
      <c r="U551" s="19"/>
      <c r="V551" s="19"/>
      <c r="W551" s="19"/>
      <c r="X551" s="19"/>
      <c r="Y551" s="19"/>
      <c r="Z551" s="19"/>
    </row>
    <row r="552" spans="2:26" ht="13.8">
      <c r="B552" s="48" t="str">
        <f t="shared" si="364"/>
        <v>50G  100 m all</v>
      </c>
      <c r="C552" s="164">
        <f t="shared" si="365"/>
        <v>0</v>
      </c>
      <c r="D552" s="164">
        <f t="shared" si="366"/>
        <v>0</v>
      </c>
      <c r="E552" s="164">
        <f t="shared" si="367"/>
        <v>0</v>
      </c>
      <c r="F552" s="164">
        <f t="shared" si="368"/>
        <v>0</v>
      </c>
      <c r="G552" s="164">
        <f t="shared" si="369"/>
        <v>0</v>
      </c>
      <c r="H552" s="164">
        <f t="shared" si="370"/>
        <v>0</v>
      </c>
      <c r="I552" s="164">
        <f t="shared" si="371"/>
        <v>0</v>
      </c>
      <c r="J552" s="164">
        <f t="shared" si="372"/>
        <v>0</v>
      </c>
      <c r="K552" s="164">
        <f t="shared" si="373"/>
        <v>0</v>
      </c>
      <c r="L552" s="164">
        <f t="shared" si="374"/>
        <v>0</v>
      </c>
      <c r="M552" s="164">
        <f t="shared" si="375"/>
        <v>0</v>
      </c>
      <c r="N552" s="111" t="str">
        <f t="shared" si="377"/>
        <v>TFLN &amp; Other</v>
      </c>
      <c r="O552" s="48" t="str">
        <f t="shared" si="376"/>
        <v>50G  100 m all</v>
      </c>
      <c r="P552" s="360">
        <v>0</v>
      </c>
      <c r="Q552" s="360">
        <v>0</v>
      </c>
      <c r="R552" s="19"/>
      <c r="S552" s="19"/>
      <c r="T552" s="19"/>
      <c r="U552" s="19"/>
      <c r="V552" s="19"/>
      <c r="W552" s="19"/>
      <c r="X552" s="19"/>
      <c r="Y552" s="19"/>
      <c r="Z552" s="19"/>
    </row>
    <row r="553" spans="2:26" ht="13.8">
      <c r="B553" s="48" t="str">
        <f t="shared" si="364"/>
        <v>50G  2 km all</v>
      </c>
      <c r="C553" s="164">
        <f t="shared" si="365"/>
        <v>0</v>
      </c>
      <c r="D553" s="164">
        <f t="shared" si="366"/>
        <v>0</v>
      </c>
      <c r="E553" s="164">
        <f t="shared" si="367"/>
        <v>0</v>
      </c>
      <c r="F553" s="164">
        <f t="shared" si="368"/>
        <v>0</v>
      </c>
      <c r="G553" s="164">
        <f t="shared" si="369"/>
        <v>0</v>
      </c>
      <c r="H553" s="164">
        <f t="shared" si="370"/>
        <v>0</v>
      </c>
      <c r="I553" s="164">
        <f t="shared" si="371"/>
        <v>0</v>
      </c>
      <c r="J553" s="164">
        <f t="shared" si="372"/>
        <v>0</v>
      </c>
      <c r="K553" s="164">
        <f t="shared" si="373"/>
        <v>0</v>
      </c>
      <c r="L553" s="164">
        <f t="shared" si="374"/>
        <v>0</v>
      </c>
      <c r="M553" s="164">
        <f t="shared" si="375"/>
        <v>0</v>
      </c>
      <c r="N553" s="111" t="str">
        <f t="shared" si="377"/>
        <v>TFLN &amp; Other</v>
      </c>
      <c r="O553" s="48" t="str">
        <f t="shared" si="376"/>
        <v>50G  2 km all</v>
      </c>
      <c r="P553" s="360">
        <v>0</v>
      </c>
      <c r="Q553" s="360">
        <v>0</v>
      </c>
      <c r="R553" s="19"/>
      <c r="S553" s="19"/>
      <c r="T553" s="19"/>
      <c r="U553" s="19"/>
      <c r="V553" s="19"/>
      <c r="W553" s="19"/>
      <c r="X553" s="19"/>
      <c r="Y553" s="19"/>
      <c r="Z553" s="19"/>
    </row>
    <row r="554" spans="2:26" ht="13.8">
      <c r="B554" s="48" t="str">
        <f t="shared" si="364"/>
        <v>50G  10 km all</v>
      </c>
      <c r="C554" s="164">
        <f t="shared" si="365"/>
        <v>0</v>
      </c>
      <c r="D554" s="164">
        <f t="shared" si="366"/>
        <v>0</v>
      </c>
      <c r="E554" s="164">
        <f t="shared" si="367"/>
        <v>0</v>
      </c>
      <c r="F554" s="164">
        <f t="shared" si="368"/>
        <v>0</v>
      </c>
      <c r="G554" s="164">
        <f t="shared" si="369"/>
        <v>0</v>
      </c>
      <c r="H554" s="164">
        <f t="shared" si="370"/>
        <v>0</v>
      </c>
      <c r="I554" s="164">
        <f t="shared" si="371"/>
        <v>0</v>
      </c>
      <c r="J554" s="164">
        <f t="shared" si="372"/>
        <v>0</v>
      </c>
      <c r="K554" s="164">
        <f t="shared" si="373"/>
        <v>0</v>
      </c>
      <c r="L554" s="164">
        <f t="shared" si="374"/>
        <v>0</v>
      </c>
      <c r="M554" s="164">
        <f t="shared" si="375"/>
        <v>0</v>
      </c>
      <c r="N554" s="111" t="str">
        <f t="shared" si="377"/>
        <v>TFLN &amp; Other</v>
      </c>
      <c r="O554" s="48" t="str">
        <f t="shared" si="376"/>
        <v>50G  10 km all</v>
      </c>
      <c r="P554" s="360">
        <v>0</v>
      </c>
      <c r="Q554" s="360">
        <v>0</v>
      </c>
      <c r="R554" s="19"/>
      <c r="S554" s="19"/>
      <c r="T554" s="19"/>
      <c r="U554" s="19"/>
      <c r="V554" s="19"/>
      <c r="W554" s="19"/>
      <c r="X554" s="19"/>
      <c r="Y554" s="19"/>
      <c r="Z554" s="19"/>
    </row>
    <row r="555" spans="2:26" ht="13.8">
      <c r="B555" s="48" t="str">
        <f t="shared" si="364"/>
        <v>50G  40 km all</v>
      </c>
      <c r="C555" s="164">
        <f t="shared" si="365"/>
        <v>0</v>
      </c>
      <c r="D555" s="164">
        <f t="shared" si="366"/>
        <v>0</v>
      </c>
      <c r="E555" s="164">
        <f t="shared" si="367"/>
        <v>0</v>
      </c>
      <c r="F555" s="164">
        <f t="shared" si="368"/>
        <v>0</v>
      </c>
      <c r="G555" s="164">
        <f t="shared" si="369"/>
        <v>0</v>
      </c>
      <c r="H555" s="164">
        <f t="shared" si="370"/>
        <v>0</v>
      </c>
      <c r="I555" s="164">
        <f t="shared" si="371"/>
        <v>0</v>
      </c>
      <c r="J555" s="164">
        <f t="shared" si="372"/>
        <v>0</v>
      </c>
      <c r="K555" s="164">
        <f t="shared" si="373"/>
        <v>0</v>
      </c>
      <c r="L555" s="164">
        <f t="shared" si="374"/>
        <v>0</v>
      </c>
      <c r="M555" s="164">
        <f t="shared" si="375"/>
        <v>0</v>
      </c>
      <c r="N555" s="111" t="str">
        <f t="shared" si="377"/>
        <v>TFLN &amp; Other</v>
      </c>
      <c r="O555" s="154" t="str">
        <f t="shared" si="376"/>
        <v>50G  40 km all</v>
      </c>
      <c r="P555" s="359">
        <v>0</v>
      </c>
      <c r="Q555" s="359">
        <v>0</v>
      </c>
      <c r="R555" s="152"/>
      <c r="S555" s="152"/>
      <c r="T555" s="152"/>
      <c r="U555" s="152"/>
      <c r="V555" s="152"/>
      <c r="W555" s="152"/>
      <c r="X555" s="152"/>
      <c r="Y555" s="152"/>
      <c r="Z555" s="152"/>
    </row>
    <row r="556" spans="2:26" ht="13.8">
      <c r="B556" s="48" t="str">
        <f t="shared" si="364"/>
        <v>50G  80 km all</v>
      </c>
      <c r="C556" s="164">
        <f t="shared" si="365"/>
        <v>0</v>
      </c>
      <c r="D556" s="164">
        <f t="shared" si="366"/>
        <v>0</v>
      </c>
      <c r="E556" s="164">
        <f t="shared" si="367"/>
        <v>0</v>
      </c>
      <c r="F556" s="164">
        <f t="shared" si="368"/>
        <v>0</v>
      </c>
      <c r="G556" s="164">
        <f t="shared" si="369"/>
        <v>0</v>
      </c>
      <c r="H556" s="164">
        <f t="shared" si="370"/>
        <v>0</v>
      </c>
      <c r="I556" s="164">
        <f t="shared" si="371"/>
        <v>0</v>
      </c>
      <c r="J556" s="164">
        <f t="shared" si="372"/>
        <v>0</v>
      </c>
      <c r="K556" s="164">
        <f t="shared" si="373"/>
        <v>0</v>
      </c>
      <c r="L556" s="164">
        <f t="shared" si="374"/>
        <v>0</v>
      </c>
      <c r="M556" s="164">
        <f t="shared" si="375"/>
        <v>0</v>
      </c>
      <c r="N556" s="111" t="str">
        <f t="shared" si="377"/>
        <v>TFLN &amp; Other</v>
      </c>
      <c r="O556" s="154" t="str">
        <f t="shared" si="376"/>
        <v>50G  80 km all</v>
      </c>
      <c r="P556" s="359">
        <v>0</v>
      </c>
      <c r="Q556" s="359">
        <v>0</v>
      </c>
      <c r="R556" s="152"/>
      <c r="S556" s="152"/>
      <c r="T556" s="152"/>
      <c r="U556" s="152"/>
      <c r="V556" s="152"/>
      <c r="W556" s="152"/>
      <c r="X556" s="152"/>
      <c r="Y556" s="152"/>
      <c r="Z556" s="152"/>
    </row>
    <row r="557" spans="2:26" ht="13.8">
      <c r="B557" s="48" t="str">
        <f t="shared" si="364"/>
        <v>100G SR4 100 m CFP</v>
      </c>
      <c r="C557" s="164">
        <f t="shared" ref="C557:C588" si="378">IF(C39=0,0,C39*P557)</f>
        <v>0</v>
      </c>
      <c r="D557" s="164">
        <f t="shared" ref="D557:D588" si="379">IF(D39=0,0,D39*Q557)</f>
        <v>0</v>
      </c>
      <c r="E557" s="164">
        <f t="shared" ref="E557:E588" si="380">IF(E39=0,0,E39*R557)</f>
        <v>0</v>
      </c>
      <c r="F557" s="164">
        <f t="shared" ref="F557:F588" si="381">IF(F39=0,0,F39*S557)</f>
        <v>0</v>
      </c>
      <c r="G557" s="164">
        <f t="shared" ref="G557:G588" si="382">IF(G39=0,0,G39*T557)</f>
        <v>0</v>
      </c>
      <c r="H557" s="164">
        <f t="shared" ref="H557:H588" si="383">IF(H39=0,0,H39*U557)</f>
        <v>0</v>
      </c>
      <c r="I557" s="164">
        <f t="shared" ref="I557:I588" si="384">IF(I39=0,0,I39*V557)</f>
        <v>0</v>
      </c>
      <c r="J557" s="164">
        <f t="shared" ref="J557:J588" si="385">IF(J39=0,0,J39*W557)</f>
        <v>0</v>
      </c>
      <c r="K557" s="164">
        <f t="shared" ref="K557:K588" si="386">IF(K39=0,0,K39*X557)</f>
        <v>0</v>
      </c>
      <c r="L557" s="164">
        <f t="shared" ref="L557:L588" si="387">IF(L39=0,0,L39*Y557)</f>
        <v>0</v>
      </c>
      <c r="M557" s="164">
        <f t="shared" ref="M557:M588" si="388">IF(M39=0,0,M39*Z557)</f>
        <v>0</v>
      </c>
      <c r="N557" s="111" t="str">
        <f t="shared" si="377"/>
        <v>TFLN &amp; Other</v>
      </c>
      <c r="O557" s="48" t="str">
        <f t="shared" ref="O557:O588" si="389">B213</f>
        <v>100G SR4 100 m CFP</v>
      </c>
      <c r="P557" s="360">
        <v>0</v>
      </c>
      <c r="Q557" s="360">
        <v>0</v>
      </c>
      <c r="R557" s="19"/>
      <c r="S557" s="19"/>
      <c r="T557" s="19"/>
      <c r="U557" s="19"/>
      <c r="V557" s="19"/>
      <c r="W557" s="19"/>
      <c r="X557" s="19"/>
      <c r="Y557" s="19"/>
      <c r="Z557" s="19"/>
    </row>
    <row r="558" spans="2:26" ht="13.8">
      <c r="B558" s="48" t="str">
        <f t="shared" si="364"/>
        <v>100G SR4 100 m CFP2/4</v>
      </c>
      <c r="C558" s="164">
        <f t="shared" si="378"/>
        <v>0</v>
      </c>
      <c r="D558" s="164">
        <f t="shared" si="379"/>
        <v>0</v>
      </c>
      <c r="E558" s="164">
        <f t="shared" si="380"/>
        <v>0</v>
      </c>
      <c r="F558" s="164">
        <f t="shared" si="381"/>
        <v>0</v>
      </c>
      <c r="G558" s="164">
        <f t="shared" si="382"/>
        <v>0</v>
      </c>
      <c r="H558" s="164">
        <f t="shared" si="383"/>
        <v>0</v>
      </c>
      <c r="I558" s="164">
        <f t="shared" si="384"/>
        <v>0</v>
      </c>
      <c r="J558" s="164">
        <f t="shared" si="385"/>
        <v>0</v>
      </c>
      <c r="K558" s="164">
        <f t="shared" si="386"/>
        <v>0</v>
      </c>
      <c r="L558" s="164">
        <f t="shared" si="387"/>
        <v>0</v>
      </c>
      <c r="M558" s="164">
        <f t="shared" si="388"/>
        <v>0</v>
      </c>
      <c r="N558" s="111" t="str">
        <f t="shared" si="377"/>
        <v>TFLN &amp; Other</v>
      </c>
      <c r="O558" s="48" t="str">
        <f t="shared" si="389"/>
        <v>100G SR4 100 m CFP2/4</v>
      </c>
      <c r="P558" s="360">
        <v>0</v>
      </c>
      <c r="Q558" s="360">
        <v>0</v>
      </c>
      <c r="R558" s="19"/>
      <c r="S558" s="19"/>
      <c r="T558" s="19"/>
      <c r="U558" s="19"/>
      <c r="V558" s="19"/>
      <c r="W558" s="19"/>
      <c r="X558" s="19"/>
      <c r="Y558" s="19"/>
      <c r="Z558" s="19"/>
    </row>
    <row r="559" spans="2:26" ht="13.8">
      <c r="B559" s="48" t="str">
        <f t="shared" si="364"/>
        <v>100G SR4 100 m QSFP28</v>
      </c>
      <c r="C559" s="164">
        <f t="shared" si="378"/>
        <v>0</v>
      </c>
      <c r="D559" s="164">
        <f t="shared" si="379"/>
        <v>0</v>
      </c>
      <c r="E559" s="164">
        <f t="shared" si="380"/>
        <v>0</v>
      </c>
      <c r="F559" s="164">
        <f t="shared" si="381"/>
        <v>0</v>
      </c>
      <c r="G559" s="164">
        <f t="shared" si="382"/>
        <v>0</v>
      </c>
      <c r="H559" s="164">
        <f t="shared" si="383"/>
        <v>0</v>
      </c>
      <c r="I559" s="164">
        <f t="shared" si="384"/>
        <v>0</v>
      </c>
      <c r="J559" s="164">
        <f t="shared" si="385"/>
        <v>0</v>
      </c>
      <c r="K559" s="164">
        <f t="shared" si="386"/>
        <v>0</v>
      </c>
      <c r="L559" s="164">
        <f t="shared" si="387"/>
        <v>0</v>
      </c>
      <c r="M559" s="164">
        <f t="shared" si="388"/>
        <v>0</v>
      </c>
      <c r="N559" s="111" t="str">
        <f t="shared" si="377"/>
        <v>TFLN &amp; Other</v>
      </c>
      <c r="O559" s="48" t="str">
        <f t="shared" si="389"/>
        <v>100G SR4 100 m QSFP28</v>
      </c>
      <c r="P559" s="360">
        <v>0</v>
      </c>
      <c r="Q559" s="360">
        <v>0</v>
      </c>
      <c r="R559" s="19"/>
      <c r="S559" s="19"/>
      <c r="T559" s="19"/>
      <c r="U559" s="19"/>
      <c r="V559" s="19"/>
      <c r="W559" s="19"/>
      <c r="X559" s="19"/>
      <c r="Y559" s="19"/>
      <c r="Z559" s="19"/>
    </row>
    <row r="560" spans="2:26" ht="13.8">
      <c r="B560" s="48" t="str">
        <f t="shared" si="364"/>
        <v>100G SR2 100 m All</v>
      </c>
      <c r="C560" s="164">
        <f t="shared" si="378"/>
        <v>0</v>
      </c>
      <c r="D560" s="164">
        <f t="shared" si="379"/>
        <v>0</v>
      </c>
      <c r="E560" s="164">
        <f t="shared" si="380"/>
        <v>0</v>
      </c>
      <c r="F560" s="164">
        <f t="shared" si="381"/>
        <v>0</v>
      </c>
      <c r="G560" s="164">
        <f t="shared" si="382"/>
        <v>0</v>
      </c>
      <c r="H560" s="164">
        <f t="shared" si="383"/>
        <v>0</v>
      </c>
      <c r="I560" s="164">
        <f t="shared" si="384"/>
        <v>0</v>
      </c>
      <c r="J560" s="164">
        <f t="shared" si="385"/>
        <v>0</v>
      </c>
      <c r="K560" s="164">
        <f t="shared" si="386"/>
        <v>0</v>
      </c>
      <c r="L560" s="164">
        <f t="shared" si="387"/>
        <v>0</v>
      </c>
      <c r="M560" s="164">
        <f t="shared" si="388"/>
        <v>0</v>
      </c>
      <c r="N560" s="111" t="str">
        <f t="shared" si="377"/>
        <v>TFLN &amp; Other</v>
      </c>
      <c r="O560" s="48" t="str">
        <f t="shared" si="389"/>
        <v>100G SR2 100 m All</v>
      </c>
      <c r="P560" s="360">
        <v>0</v>
      </c>
      <c r="Q560" s="360">
        <v>0</v>
      </c>
      <c r="R560" s="19"/>
      <c r="S560" s="19"/>
      <c r="T560" s="19"/>
      <c r="U560" s="19"/>
      <c r="V560" s="19"/>
      <c r="W560" s="19"/>
      <c r="X560" s="19"/>
      <c r="Y560" s="19"/>
      <c r="Z560" s="19"/>
    </row>
    <row r="561" spans="1:36" ht="13.8">
      <c r="B561" s="48" t="str">
        <f t="shared" si="364"/>
        <v>100G MM Duplex 100 - 300 m QSFP28</v>
      </c>
      <c r="C561" s="164">
        <f t="shared" si="378"/>
        <v>0</v>
      </c>
      <c r="D561" s="164">
        <f t="shared" si="379"/>
        <v>0</v>
      </c>
      <c r="E561" s="164">
        <f t="shared" si="380"/>
        <v>0</v>
      </c>
      <c r="F561" s="164">
        <f t="shared" si="381"/>
        <v>0</v>
      </c>
      <c r="G561" s="164">
        <f t="shared" si="382"/>
        <v>0</v>
      </c>
      <c r="H561" s="164">
        <f t="shared" si="383"/>
        <v>0</v>
      </c>
      <c r="I561" s="164">
        <f t="shared" si="384"/>
        <v>0</v>
      </c>
      <c r="J561" s="164">
        <f t="shared" si="385"/>
        <v>0</v>
      </c>
      <c r="K561" s="164">
        <f t="shared" si="386"/>
        <v>0</v>
      </c>
      <c r="L561" s="164">
        <f t="shared" si="387"/>
        <v>0</v>
      </c>
      <c r="M561" s="164">
        <f t="shared" si="388"/>
        <v>0</v>
      </c>
      <c r="N561" s="111" t="str">
        <f t="shared" si="377"/>
        <v>TFLN &amp; Other</v>
      </c>
      <c r="O561" s="48" t="str">
        <f t="shared" si="389"/>
        <v>100G MM Duplex 100 - 300 m QSFP28</v>
      </c>
      <c r="P561" s="360">
        <v>0</v>
      </c>
      <c r="Q561" s="360">
        <v>0</v>
      </c>
      <c r="R561" s="19"/>
      <c r="S561" s="19"/>
      <c r="T561" s="19"/>
      <c r="U561" s="19"/>
      <c r="V561" s="19"/>
      <c r="W561" s="19"/>
      <c r="X561" s="19"/>
      <c r="Y561" s="19"/>
      <c r="Z561" s="19"/>
    </row>
    <row r="562" spans="1:36" ht="13.8">
      <c r="B562" s="48" t="str">
        <f t="shared" si="364"/>
        <v>100G eSR4 300 m QSFP28</v>
      </c>
      <c r="C562" s="164">
        <f t="shared" si="378"/>
        <v>0</v>
      </c>
      <c r="D562" s="164">
        <f t="shared" si="379"/>
        <v>0</v>
      </c>
      <c r="E562" s="164">
        <f t="shared" si="380"/>
        <v>0</v>
      </c>
      <c r="F562" s="164">
        <f t="shared" si="381"/>
        <v>0</v>
      </c>
      <c r="G562" s="164">
        <f t="shared" si="382"/>
        <v>0</v>
      </c>
      <c r="H562" s="164">
        <f t="shared" si="383"/>
        <v>0</v>
      </c>
      <c r="I562" s="164">
        <f t="shared" si="384"/>
        <v>0</v>
      </c>
      <c r="J562" s="164">
        <f t="shared" si="385"/>
        <v>0</v>
      </c>
      <c r="K562" s="164">
        <f t="shared" si="386"/>
        <v>0</v>
      </c>
      <c r="L562" s="164">
        <f t="shared" si="387"/>
        <v>0</v>
      </c>
      <c r="M562" s="164">
        <f t="shared" si="388"/>
        <v>0</v>
      </c>
      <c r="N562" s="111" t="str">
        <f t="shared" si="377"/>
        <v>TFLN &amp; Other</v>
      </c>
      <c r="O562" s="48" t="str">
        <f t="shared" si="389"/>
        <v>100G eSR4 300 m QSFP28</v>
      </c>
      <c r="P562" s="360">
        <v>0</v>
      </c>
      <c r="Q562" s="360">
        <v>0</v>
      </c>
      <c r="R562" s="19"/>
      <c r="S562" s="19"/>
      <c r="T562" s="19"/>
      <c r="U562" s="19"/>
      <c r="V562" s="19"/>
      <c r="W562" s="19"/>
      <c r="X562" s="19"/>
      <c r="Y562" s="19"/>
      <c r="Z562" s="19"/>
    </row>
    <row r="563" spans="1:36" ht="13.8">
      <c r="B563" s="48" t="str">
        <f t="shared" si="364"/>
        <v>100G PSM4 500 m QSFP28</v>
      </c>
      <c r="C563" s="164">
        <f t="shared" si="378"/>
        <v>0</v>
      </c>
      <c r="D563" s="164">
        <f t="shared" si="379"/>
        <v>0</v>
      </c>
      <c r="E563" s="164">
        <f t="shared" si="380"/>
        <v>0</v>
      </c>
      <c r="F563" s="164">
        <f t="shared" si="381"/>
        <v>0</v>
      </c>
      <c r="G563" s="164">
        <f t="shared" si="382"/>
        <v>0</v>
      </c>
      <c r="H563" s="164">
        <f t="shared" si="383"/>
        <v>0</v>
      </c>
      <c r="I563" s="164">
        <f t="shared" si="384"/>
        <v>0</v>
      </c>
      <c r="J563" s="164">
        <f t="shared" si="385"/>
        <v>0</v>
      </c>
      <c r="K563" s="164">
        <f t="shared" si="386"/>
        <v>0</v>
      </c>
      <c r="L563" s="164">
        <f t="shared" si="387"/>
        <v>0</v>
      </c>
      <c r="M563" s="164">
        <f t="shared" si="388"/>
        <v>0</v>
      </c>
      <c r="N563" s="111" t="str">
        <f t="shared" si="377"/>
        <v>TFLN &amp; Other</v>
      </c>
      <c r="O563" s="48" t="str">
        <f t="shared" si="389"/>
        <v>100G PSM4 500 m QSFP28</v>
      </c>
      <c r="P563" s="360">
        <v>0</v>
      </c>
      <c r="Q563" s="360">
        <v>0</v>
      </c>
      <c r="R563" s="19"/>
      <c r="S563" s="19"/>
      <c r="T563" s="19"/>
      <c r="U563" s="19"/>
      <c r="V563" s="19"/>
      <c r="W563" s="19"/>
      <c r="X563" s="19"/>
      <c r="Y563" s="19"/>
      <c r="Z563" s="19"/>
    </row>
    <row r="564" spans="1:36" ht="13.8">
      <c r="B564" s="48" t="str">
        <f t="shared" si="364"/>
        <v>100G DR 500m QSFP28</v>
      </c>
      <c r="C564" s="164">
        <f t="shared" si="378"/>
        <v>0</v>
      </c>
      <c r="D564" s="164">
        <f t="shared" si="379"/>
        <v>0</v>
      </c>
      <c r="E564" s="164">
        <f t="shared" si="380"/>
        <v>0</v>
      </c>
      <c r="F564" s="164">
        <f t="shared" si="381"/>
        <v>0</v>
      </c>
      <c r="G564" s="164">
        <f t="shared" si="382"/>
        <v>0</v>
      </c>
      <c r="H564" s="164">
        <f t="shared" si="383"/>
        <v>0</v>
      </c>
      <c r="I564" s="164">
        <f t="shared" si="384"/>
        <v>0</v>
      </c>
      <c r="J564" s="164">
        <f t="shared" si="385"/>
        <v>0</v>
      </c>
      <c r="K564" s="164">
        <f t="shared" si="386"/>
        <v>0</v>
      </c>
      <c r="L564" s="164">
        <f t="shared" si="387"/>
        <v>0</v>
      </c>
      <c r="M564" s="164">
        <f t="shared" si="388"/>
        <v>0</v>
      </c>
      <c r="N564" s="111" t="str">
        <f t="shared" si="377"/>
        <v>TFLN &amp; Other</v>
      </c>
      <c r="O564" s="48" t="str">
        <f t="shared" si="389"/>
        <v>100G DR 500m QSFP28</v>
      </c>
      <c r="P564" s="360">
        <v>0</v>
      </c>
      <c r="Q564" s="360">
        <v>0</v>
      </c>
      <c r="R564" s="19"/>
      <c r="S564" s="121"/>
      <c r="T564" s="121"/>
      <c r="U564" s="121"/>
      <c r="V564" s="121"/>
      <c r="W564" s="121"/>
      <c r="X564" s="121"/>
      <c r="Y564" s="121"/>
      <c r="Z564" s="121"/>
    </row>
    <row r="565" spans="1:36" ht="13.8">
      <c r="B565" s="48" t="str">
        <f t="shared" si="364"/>
        <v>100G CWDM4-subspec 500 m QSFP28</v>
      </c>
      <c r="C565" s="164">
        <f t="shared" si="378"/>
        <v>0</v>
      </c>
      <c r="D565" s="164">
        <f t="shared" si="379"/>
        <v>0</v>
      </c>
      <c r="E565" s="164">
        <f t="shared" si="380"/>
        <v>0</v>
      </c>
      <c r="F565" s="164">
        <f t="shared" si="381"/>
        <v>0</v>
      </c>
      <c r="G565" s="164">
        <f t="shared" si="382"/>
        <v>0</v>
      </c>
      <c r="H565" s="164">
        <f t="shared" si="383"/>
        <v>0</v>
      </c>
      <c r="I565" s="164">
        <f t="shared" si="384"/>
        <v>0</v>
      </c>
      <c r="J565" s="164">
        <f t="shared" si="385"/>
        <v>0</v>
      </c>
      <c r="K565" s="164">
        <f t="shared" si="386"/>
        <v>0</v>
      </c>
      <c r="L565" s="164">
        <f t="shared" si="387"/>
        <v>0</v>
      </c>
      <c r="M565" s="164">
        <f t="shared" si="388"/>
        <v>0</v>
      </c>
      <c r="N565" s="111" t="str">
        <f t="shared" si="377"/>
        <v>TFLN &amp; Other</v>
      </c>
      <c r="O565" s="48" t="str">
        <f t="shared" si="389"/>
        <v>100G CWDM4-subspec 500 m QSFP28</v>
      </c>
      <c r="P565" s="360">
        <v>0</v>
      </c>
      <c r="Q565" s="360">
        <v>0</v>
      </c>
      <c r="R565" s="19"/>
      <c r="S565" s="19"/>
      <c r="T565" s="19"/>
      <c r="U565" s="19"/>
      <c r="V565" s="19"/>
      <c r="W565" s="19"/>
      <c r="X565" s="19"/>
      <c r="Y565" s="19"/>
      <c r="Z565" s="19"/>
    </row>
    <row r="566" spans="1:36" ht="13.8">
      <c r="B566" s="48" t="str">
        <f t="shared" si="364"/>
        <v>100G CWDM4 2 km QSFP28</v>
      </c>
      <c r="C566" s="164">
        <f t="shared" si="378"/>
        <v>0</v>
      </c>
      <c r="D566" s="164">
        <f t="shared" si="379"/>
        <v>0</v>
      </c>
      <c r="E566" s="164">
        <f t="shared" si="380"/>
        <v>0</v>
      </c>
      <c r="F566" s="164">
        <f t="shared" si="381"/>
        <v>0</v>
      </c>
      <c r="G566" s="164">
        <f t="shared" si="382"/>
        <v>0</v>
      </c>
      <c r="H566" s="164">
        <f t="shared" si="383"/>
        <v>0</v>
      </c>
      <c r="I566" s="164">
        <f t="shared" si="384"/>
        <v>0</v>
      </c>
      <c r="J566" s="164">
        <f t="shared" si="385"/>
        <v>0</v>
      </c>
      <c r="K566" s="164">
        <f t="shared" si="386"/>
        <v>0</v>
      </c>
      <c r="L566" s="164">
        <f t="shared" si="387"/>
        <v>0</v>
      </c>
      <c r="M566" s="164">
        <f t="shared" si="388"/>
        <v>0</v>
      </c>
      <c r="N566" s="111" t="str">
        <f t="shared" si="377"/>
        <v>TFLN &amp; Other</v>
      </c>
      <c r="O566" s="48" t="str">
        <f t="shared" si="389"/>
        <v>100G CWDM4 2 km QSFP28</v>
      </c>
      <c r="P566" s="360">
        <v>0</v>
      </c>
      <c r="Q566" s="360">
        <v>0</v>
      </c>
      <c r="R566" s="19"/>
      <c r="S566" s="19"/>
      <c r="T566" s="19"/>
      <c r="U566" s="19"/>
      <c r="V566" s="19"/>
      <c r="W566" s="19"/>
      <c r="X566" s="19"/>
      <c r="Y566" s="19"/>
      <c r="Z566" s="19"/>
    </row>
    <row r="567" spans="1:36" ht="13.8">
      <c r="B567" s="48" t="str">
        <f t="shared" si="364"/>
        <v>100G FR, DR+ 2 km QSFP28</v>
      </c>
      <c r="C567" s="164">
        <f t="shared" si="378"/>
        <v>0</v>
      </c>
      <c r="D567" s="164">
        <f t="shared" si="379"/>
        <v>0</v>
      </c>
      <c r="E567" s="164">
        <f t="shared" si="380"/>
        <v>0</v>
      </c>
      <c r="F567" s="164">
        <f t="shared" si="381"/>
        <v>0</v>
      </c>
      <c r="G567" s="164">
        <f t="shared" si="382"/>
        <v>0</v>
      </c>
      <c r="H567" s="164">
        <f t="shared" si="383"/>
        <v>0</v>
      </c>
      <c r="I567" s="164">
        <f t="shared" si="384"/>
        <v>0</v>
      </c>
      <c r="J567" s="164">
        <f t="shared" si="385"/>
        <v>0</v>
      </c>
      <c r="K567" s="164">
        <f t="shared" si="386"/>
        <v>0</v>
      </c>
      <c r="L567" s="164">
        <f t="shared" si="387"/>
        <v>0</v>
      </c>
      <c r="M567" s="164">
        <f t="shared" si="388"/>
        <v>0</v>
      </c>
      <c r="N567" s="111" t="str">
        <f t="shared" si="377"/>
        <v>TFLN &amp; Other</v>
      </c>
      <c r="O567" s="48" t="str">
        <f t="shared" si="389"/>
        <v>100G FR, DR+ 2 km QSFP28</v>
      </c>
      <c r="P567" s="360">
        <v>0</v>
      </c>
      <c r="Q567" s="360">
        <v>0</v>
      </c>
      <c r="R567" s="19"/>
      <c r="S567" s="121"/>
      <c r="T567" s="121"/>
      <c r="U567" s="121"/>
      <c r="V567" s="121"/>
      <c r="W567" s="121"/>
      <c r="X567" s="121"/>
      <c r="Y567" s="121"/>
      <c r="Z567" s="121"/>
    </row>
    <row r="568" spans="1:36" ht="13.8">
      <c r="B568" s="48" t="str">
        <f t="shared" si="364"/>
        <v>100G LR4 10 km CFP</v>
      </c>
      <c r="C568" s="164">
        <f t="shared" si="378"/>
        <v>0</v>
      </c>
      <c r="D568" s="164">
        <f t="shared" si="379"/>
        <v>0</v>
      </c>
      <c r="E568" s="164">
        <f t="shared" si="380"/>
        <v>0</v>
      </c>
      <c r="F568" s="164">
        <f t="shared" si="381"/>
        <v>0</v>
      </c>
      <c r="G568" s="164">
        <f t="shared" si="382"/>
        <v>0</v>
      </c>
      <c r="H568" s="164">
        <f t="shared" si="383"/>
        <v>0</v>
      </c>
      <c r="I568" s="164">
        <f t="shared" si="384"/>
        <v>0</v>
      </c>
      <c r="J568" s="164">
        <f t="shared" si="385"/>
        <v>0</v>
      </c>
      <c r="K568" s="164">
        <f t="shared" si="386"/>
        <v>0</v>
      </c>
      <c r="L568" s="164">
        <f t="shared" si="387"/>
        <v>0</v>
      </c>
      <c r="M568" s="164">
        <f t="shared" si="388"/>
        <v>0</v>
      </c>
      <c r="N568" s="111" t="str">
        <f t="shared" si="377"/>
        <v>TFLN &amp; Other</v>
      </c>
      <c r="O568" s="48" t="str">
        <f t="shared" si="389"/>
        <v>100G LR4 10 km CFP</v>
      </c>
      <c r="P568" s="360">
        <v>0</v>
      </c>
      <c r="Q568" s="360">
        <v>0</v>
      </c>
      <c r="R568" s="19"/>
      <c r="S568" s="19"/>
      <c r="T568" s="19"/>
      <c r="U568" s="19"/>
      <c r="V568" s="19"/>
      <c r="W568" s="19"/>
      <c r="X568" s="19"/>
      <c r="Y568" s="19"/>
      <c r="Z568" s="19"/>
    </row>
    <row r="569" spans="1:36" ht="13.8">
      <c r="B569" s="48" t="str">
        <f t="shared" si="364"/>
        <v>100G LR4 10 km CFP2/4</v>
      </c>
      <c r="C569" s="164">
        <f t="shared" si="378"/>
        <v>0</v>
      </c>
      <c r="D569" s="164">
        <f t="shared" si="379"/>
        <v>0</v>
      </c>
      <c r="E569" s="164">
        <f t="shared" si="380"/>
        <v>0</v>
      </c>
      <c r="F569" s="164">
        <f t="shared" si="381"/>
        <v>0</v>
      </c>
      <c r="G569" s="164">
        <f t="shared" si="382"/>
        <v>0</v>
      </c>
      <c r="H569" s="164">
        <f t="shared" si="383"/>
        <v>0</v>
      </c>
      <c r="I569" s="164">
        <f t="shared" si="384"/>
        <v>0</v>
      </c>
      <c r="J569" s="164">
        <f t="shared" si="385"/>
        <v>0</v>
      </c>
      <c r="K569" s="164">
        <f t="shared" si="386"/>
        <v>0</v>
      </c>
      <c r="L569" s="164">
        <f t="shared" si="387"/>
        <v>0</v>
      </c>
      <c r="M569" s="164">
        <f t="shared" si="388"/>
        <v>0</v>
      </c>
      <c r="N569" s="111" t="str">
        <f t="shared" si="377"/>
        <v>TFLN &amp; Other</v>
      </c>
      <c r="O569" s="48" t="str">
        <f t="shared" si="389"/>
        <v>100G LR4 10 km CFP2/4</v>
      </c>
      <c r="P569" s="360">
        <v>0</v>
      </c>
      <c r="Q569" s="360">
        <v>0</v>
      </c>
      <c r="R569" s="19"/>
      <c r="S569" s="19"/>
      <c r="T569" s="19"/>
      <c r="U569" s="19"/>
      <c r="V569" s="19"/>
      <c r="W569" s="19"/>
      <c r="X569" s="19"/>
      <c r="Y569" s="19"/>
      <c r="Z569" s="19"/>
    </row>
    <row r="570" spans="1:36" ht="13.8">
      <c r="B570" s="48" t="str">
        <f t="shared" si="364"/>
        <v>100G LR4 and LR1 10 km QSFP28</v>
      </c>
      <c r="C570" s="164">
        <f t="shared" si="378"/>
        <v>0</v>
      </c>
      <c r="D570" s="164">
        <f t="shared" si="379"/>
        <v>0</v>
      </c>
      <c r="E570" s="164">
        <f t="shared" si="380"/>
        <v>0</v>
      </c>
      <c r="F570" s="164">
        <f t="shared" si="381"/>
        <v>0</v>
      </c>
      <c r="G570" s="164">
        <f t="shared" si="382"/>
        <v>0</v>
      </c>
      <c r="H570" s="164">
        <f t="shared" si="383"/>
        <v>0</v>
      </c>
      <c r="I570" s="164">
        <f t="shared" si="384"/>
        <v>0</v>
      </c>
      <c r="J570" s="164">
        <f t="shared" si="385"/>
        <v>0</v>
      </c>
      <c r="K570" s="164">
        <f t="shared" si="386"/>
        <v>0</v>
      </c>
      <c r="L570" s="164">
        <f t="shared" si="387"/>
        <v>0</v>
      </c>
      <c r="M570" s="164">
        <f t="shared" si="388"/>
        <v>0</v>
      </c>
      <c r="N570" s="111" t="str">
        <f t="shared" si="377"/>
        <v>TFLN &amp; Other</v>
      </c>
      <c r="O570" s="48" t="str">
        <f t="shared" si="389"/>
        <v>100G LR4 and LR1 10 km QSFP28</v>
      </c>
      <c r="P570" s="360">
        <v>0</v>
      </c>
      <c r="Q570" s="360">
        <v>0</v>
      </c>
      <c r="R570" s="19"/>
      <c r="S570" s="121"/>
      <c r="T570" s="121"/>
      <c r="U570" s="121"/>
      <c r="V570" s="121"/>
      <c r="W570" s="121"/>
      <c r="X570" s="121"/>
      <c r="Y570" s="121"/>
      <c r="Z570" s="121"/>
    </row>
    <row r="571" spans="1:36" ht="13.8">
      <c r="B571" s="48" t="str">
        <f t="shared" si="364"/>
        <v>100G 4WDM10 10 km QSFP28</v>
      </c>
      <c r="C571" s="164">
        <f t="shared" si="378"/>
        <v>0</v>
      </c>
      <c r="D571" s="164">
        <f t="shared" si="379"/>
        <v>0</v>
      </c>
      <c r="E571" s="164">
        <f t="shared" si="380"/>
        <v>0</v>
      </c>
      <c r="F571" s="164">
        <f t="shared" si="381"/>
        <v>0</v>
      </c>
      <c r="G571" s="164">
        <f t="shared" si="382"/>
        <v>0</v>
      </c>
      <c r="H571" s="164">
        <f t="shared" si="383"/>
        <v>0</v>
      </c>
      <c r="I571" s="164">
        <f t="shared" si="384"/>
        <v>0</v>
      </c>
      <c r="J571" s="164">
        <f t="shared" si="385"/>
        <v>0</v>
      </c>
      <c r="K571" s="164">
        <f t="shared" si="386"/>
        <v>0</v>
      </c>
      <c r="L571" s="164">
        <f t="shared" si="387"/>
        <v>0</v>
      </c>
      <c r="M571" s="164">
        <f t="shared" si="388"/>
        <v>0</v>
      </c>
      <c r="N571" s="111" t="str">
        <f t="shared" si="377"/>
        <v>TFLN &amp; Other</v>
      </c>
      <c r="O571" s="48" t="str">
        <f t="shared" si="389"/>
        <v>100G 4WDM10 10 km QSFP28</v>
      </c>
      <c r="P571" s="360">
        <v>0</v>
      </c>
      <c r="Q571" s="360">
        <v>0</v>
      </c>
      <c r="R571" s="19"/>
      <c r="S571" s="121"/>
      <c r="T571" s="121"/>
      <c r="U571" s="121"/>
      <c r="V571" s="121"/>
      <c r="W571" s="121"/>
      <c r="X571" s="121"/>
      <c r="Y571" s="121"/>
      <c r="Z571" s="121"/>
    </row>
    <row r="572" spans="1:36" ht="13.8">
      <c r="B572" s="48" t="str">
        <f t="shared" si="364"/>
        <v>100G 4WDM20 20 km QSFP28</v>
      </c>
      <c r="C572" s="164">
        <f t="shared" si="378"/>
        <v>0</v>
      </c>
      <c r="D572" s="164">
        <f t="shared" si="379"/>
        <v>0</v>
      </c>
      <c r="E572" s="164">
        <f t="shared" si="380"/>
        <v>0</v>
      </c>
      <c r="F572" s="164">
        <f t="shared" si="381"/>
        <v>0</v>
      </c>
      <c r="G572" s="164">
        <f t="shared" si="382"/>
        <v>0</v>
      </c>
      <c r="H572" s="164">
        <f t="shared" si="383"/>
        <v>0</v>
      </c>
      <c r="I572" s="164">
        <f t="shared" si="384"/>
        <v>0</v>
      </c>
      <c r="J572" s="164">
        <f t="shared" si="385"/>
        <v>0</v>
      </c>
      <c r="K572" s="164">
        <f t="shared" si="386"/>
        <v>0</v>
      </c>
      <c r="L572" s="164">
        <f t="shared" si="387"/>
        <v>0</v>
      </c>
      <c r="M572" s="164">
        <f t="shared" si="388"/>
        <v>0</v>
      </c>
      <c r="N572" s="111" t="str">
        <f t="shared" si="377"/>
        <v>TFLN &amp; Other</v>
      </c>
      <c r="O572" s="48" t="str">
        <f t="shared" si="389"/>
        <v>100G 4WDM20 20 km QSFP28</v>
      </c>
      <c r="P572" s="360">
        <v>0</v>
      </c>
      <c r="Q572" s="360">
        <v>0</v>
      </c>
      <c r="R572" s="19"/>
      <c r="S572" s="121"/>
      <c r="T572" s="121"/>
      <c r="U572" s="121"/>
      <c r="V572" s="121"/>
      <c r="W572" s="121"/>
      <c r="X572" s="121"/>
      <c r="Y572" s="121"/>
      <c r="Z572" s="121"/>
    </row>
    <row r="573" spans="1:36" ht="13.8">
      <c r="B573" s="48" t="str">
        <f t="shared" si="364"/>
        <v>100G ER4-Lite 30 km QSFP28</v>
      </c>
      <c r="C573" s="164">
        <f t="shared" si="378"/>
        <v>0</v>
      </c>
      <c r="D573" s="164">
        <f t="shared" si="379"/>
        <v>0</v>
      </c>
      <c r="E573" s="164">
        <f t="shared" si="380"/>
        <v>0</v>
      </c>
      <c r="F573" s="164">
        <f t="shared" si="381"/>
        <v>0</v>
      </c>
      <c r="G573" s="164">
        <f t="shared" si="382"/>
        <v>0</v>
      </c>
      <c r="H573" s="164">
        <f t="shared" si="383"/>
        <v>0</v>
      </c>
      <c r="I573" s="164">
        <f t="shared" si="384"/>
        <v>0</v>
      </c>
      <c r="J573" s="164">
        <f t="shared" si="385"/>
        <v>0</v>
      </c>
      <c r="K573" s="164">
        <f t="shared" si="386"/>
        <v>0</v>
      </c>
      <c r="L573" s="164">
        <f t="shared" si="387"/>
        <v>0</v>
      </c>
      <c r="M573" s="164">
        <f t="shared" si="388"/>
        <v>0</v>
      </c>
      <c r="N573" s="111" t="str">
        <f t="shared" si="377"/>
        <v>TFLN &amp; Other</v>
      </c>
      <c r="O573" s="48" t="str">
        <f t="shared" si="389"/>
        <v>100G ER4-Lite 30 km QSFP28</v>
      </c>
      <c r="P573" s="360">
        <v>0</v>
      </c>
      <c r="Q573" s="360">
        <v>0</v>
      </c>
      <c r="R573" s="19"/>
      <c r="S573" s="121"/>
      <c r="T573" s="121"/>
      <c r="U573" s="121"/>
      <c r="V573" s="121"/>
      <c r="W573" s="121"/>
      <c r="X573" s="121"/>
      <c r="Y573" s="121"/>
      <c r="Z573" s="121"/>
    </row>
    <row r="574" spans="1:36" ht="13.8">
      <c r="B574" s="48" t="str">
        <f t="shared" si="364"/>
        <v>100G ER4 40 km QSFP28</v>
      </c>
      <c r="C574" s="164">
        <f t="shared" si="378"/>
        <v>0</v>
      </c>
      <c r="D574" s="164">
        <f t="shared" si="379"/>
        <v>0</v>
      </c>
      <c r="E574" s="164">
        <f t="shared" si="380"/>
        <v>0</v>
      </c>
      <c r="F574" s="164">
        <f t="shared" si="381"/>
        <v>0</v>
      </c>
      <c r="G574" s="164">
        <f t="shared" si="382"/>
        <v>0</v>
      </c>
      <c r="H574" s="164">
        <f t="shared" si="383"/>
        <v>0</v>
      </c>
      <c r="I574" s="164">
        <f t="shared" si="384"/>
        <v>0</v>
      </c>
      <c r="J574" s="164">
        <f t="shared" si="385"/>
        <v>0</v>
      </c>
      <c r="K574" s="164">
        <f t="shared" si="386"/>
        <v>0</v>
      </c>
      <c r="L574" s="164">
        <f t="shared" si="387"/>
        <v>0</v>
      </c>
      <c r="M574" s="164">
        <f t="shared" si="388"/>
        <v>0</v>
      </c>
      <c r="N574" s="111" t="str">
        <f t="shared" si="377"/>
        <v>TFLN &amp; Other</v>
      </c>
      <c r="O574" s="48" t="str">
        <f t="shared" si="389"/>
        <v>100G ER4 40 km QSFP28</v>
      </c>
      <c r="P574" s="360">
        <v>0</v>
      </c>
      <c r="Q574" s="360">
        <v>0</v>
      </c>
      <c r="R574" s="19"/>
      <c r="S574" s="19"/>
      <c r="T574" s="19"/>
      <c r="U574" s="19"/>
      <c r="V574" s="19"/>
      <c r="W574" s="19"/>
      <c r="X574" s="19"/>
      <c r="Y574" s="19"/>
      <c r="Z574" s="19"/>
    </row>
    <row r="575" spans="1:36" ht="13.8">
      <c r="B575" s="48" t="str">
        <f t="shared" si="364"/>
        <v>100G ZR4 80 km QSFP28</v>
      </c>
      <c r="C575" s="164">
        <f t="shared" si="378"/>
        <v>0</v>
      </c>
      <c r="D575" s="164">
        <f t="shared" si="379"/>
        <v>0</v>
      </c>
      <c r="E575" s="164">
        <f t="shared" si="380"/>
        <v>0</v>
      </c>
      <c r="F575" s="164">
        <f t="shared" si="381"/>
        <v>0</v>
      </c>
      <c r="G575" s="164">
        <f t="shared" si="382"/>
        <v>0</v>
      </c>
      <c r="H575" s="164">
        <f t="shared" si="383"/>
        <v>0</v>
      </c>
      <c r="I575" s="164">
        <f t="shared" si="384"/>
        <v>0</v>
      </c>
      <c r="J575" s="164">
        <f t="shared" si="385"/>
        <v>0</v>
      </c>
      <c r="K575" s="164">
        <f t="shared" si="386"/>
        <v>0</v>
      </c>
      <c r="L575" s="164">
        <f t="shared" si="387"/>
        <v>0</v>
      </c>
      <c r="M575" s="164">
        <f t="shared" si="388"/>
        <v>0</v>
      </c>
      <c r="N575" s="111" t="str">
        <f t="shared" si="377"/>
        <v>TFLN &amp; Other</v>
      </c>
      <c r="O575" s="48" t="str">
        <f t="shared" si="389"/>
        <v>100G ZR4 80 km QSFP28</v>
      </c>
      <c r="P575" s="360">
        <v>0</v>
      </c>
      <c r="Q575" s="360">
        <v>0</v>
      </c>
      <c r="R575" s="19"/>
      <c r="S575" s="19"/>
      <c r="T575" s="19"/>
      <c r="U575" s="19"/>
      <c r="V575" s="19"/>
      <c r="W575" s="19"/>
      <c r="X575" s="19"/>
      <c r="Y575" s="19"/>
      <c r="Z575" s="19"/>
    </row>
    <row r="576" spans="1:36" s="16" customFormat="1" ht="13.8">
      <c r="A576"/>
      <c r="B576" s="48" t="str">
        <f t="shared" si="364"/>
        <v>200G SR4 100 m QSFP56</v>
      </c>
      <c r="C576" s="164">
        <f t="shared" si="378"/>
        <v>0</v>
      </c>
      <c r="D576" s="164">
        <f t="shared" si="379"/>
        <v>0</v>
      </c>
      <c r="E576" s="164">
        <f t="shared" si="380"/>
        <v>0</v>
      </c>
      <c r="F576" s="164">
        <f t="shared" si="381"/>
        <v>0</v>
      </c>
      <c r="G576" s="164">
        <f t="shared" si="382"/>
        <v>0</v>
      </c>
      <c r="H576" s="164">
        <f t="shared" si="383"/>
        <v>0</v>
      </c>
      <c r="I576" s="164">
        <f t="shared" si="384"/>
        <v>0</v>
      </c>
      <c r="J576" s="164">
        <f t="shared" si="385"/>
        <v>0</v>
      </c>
      <c r="K576" s="164">
        <f t="shared" si="386"/>
        <v>0</v>
      </c>
      <c r="L576" s="164">
        <f t="shared" si="387"/>
        <v>0</v>
      </c>
      <c r="M576" s="164">
        <f t="shared" si="388"/>
        <v>0</v>
      </c>
      <c r="N576" s="111" t="str">
        <f t="shared" si="377"/>
        <v>TFLN &amp; Other</v>
      </c>
      <c r="O576" s="48" t="str">
        <f t="shared" si="389"/>
        <v>200G SR4 100 m QSFP56</v>
      </c>
      <c r="P576" s="360">
        <v>0</v>
      </c>
      <c r="Q576" s="360">
        <v>0</v>
      </c>
      <c r="R576" s="19"/>
      <c r="S576" s="19"/>
      <c r="T576" s="19"/>
      <c r="U576" s="19"/>
      <c r="V576" s="19"/>
      <c r="W576" s="19"/>
      <c r="X576" s="19"/>
      <c r="Y576" s="19"/>
      <c r="Z576" s="19"/>
      <c r="AA576"/>
      <c r="AB576"/>
      <c r="AC576"/>
      <c r="AD576"/>
      <c r="AE576"/>
      <c r="AF576"/>
      <c r="AG576"/>
      <c r="AH576"/>
      <c r="AI576"/>
      <c r="AJ576"/>
    </row>
    <row r="577" spans="1:36" s="16" customFormat="1" ht="13.8">
      <c r="A577"/>
      <c r="B577" s="48" t="str">
        <f t="shared" si="364"/>
        <v>200G DR 500 m TBD</v>
      </c>
      <c r="C577" s="164">
        <f t="shared" si="378"/>
        <v>0</v>
      </c>
      <c r="D577" s="164">
        <f t="shared" si="379"/>
        <v>0</v>
      </c>
      <c r="E577" s="164">
        <f t="shared" si="380"/>
        <v>0</v>
      </c>
      <c r="F577" s="164">
        <f t="shared" si="381"/>
        <v>0</v>
      </c>
      <c r="G577" s="164">
        <f t="shared" si="382"/>
        <v>0</v>
      </c>
      <c r="H577" s="164">
        <f t="shared" si="383"/>
        <v>0</v>
      </c>
      <c r="I577" s="164">
        <f t="shared" si="384"/>
        <v>0</v>
      </c>
      <c r="J577" s="164">
        <f t="shared" si="385"/>
        <v>0</v>
      </c>
      <c r="K577" s="164">
        <f t="shared" si="386"/>
        <v>0</v>
      </c>
      <c r="L577" s="164">
        <f t="shared" si="387"/>
        <v>0</v>
      </c>
      <c r="M577" s="164">
        <f t="shared" si="388"/>
        <v>0</v>
      </c>
      <c r="N577" s="111" t="str">
        <f t="shared" si="377"/>
        <v>TFLN &amp; Other</v>
      </c>
      <c r="O577" s="48" t="str">
        <f t="shared" si="389"/>
        <v>200G DR 500 m TBD</v>
      </c>
      <c r="P577" s="360">
        <v>0</v>
      </c>
      <c r="Q577" s="360">
        <v>0</v>
      </c>
      <c r="R577" s="19"/>
      <c r="S577" s="19"/>
      <c r="T577" s="19"/>
      <c r="U577" s="19"/>
      <c r="V577" s="19"/>
      <c r="W577" s="19"/>
      <c r="X577" s="19"/>
      <c r="Y577" s="19"/>
      <c r="Z577" s="19"/>
      <c r="AA577"/>
      <c r="AB577"/>
      <c r="AC577"/>
      <c r="AD577"/>
      <c r="AE577"/>
      <c r="AF577"/>
      <c r="AG577"/>
      <c r="AH577"/>
      <c r="AI577"/>
      <c r="AJ577"/>
    </row>
    <row r="578" spans="1:36" s="16" customFormat="1" ht="15" customHeight="1">
      <c r="A578"/>
      <c r="B578" s="48" t="str">
        <f t="shared" si="364"/>
        <v>200G FR4 3 km QSFP56</v>
      </c>
      <c r="C578" s="164">
        <f t="shared" si="378"/>
        <v>0</v>
      </c>
      <c r="D578" s="164">
        <f t="shared" si="379"/>
        <v>0</v>
      </c>
      <c r="E578" s="164">
        <f t="shared" si="380"/>
        <v>0</v>
      </c>
      <c r="F578" s="164">
        <f t="shared" si="381"/>
        <v>0</v>
      </c>
      <c r="G578" s="164">
        <f t="shared" si="382"/>
        <v>0</v>
      </c>
      <c r="H578" s="164">
        <f t="shared" si="383"/>
        <v>0</v>
      </c>
      <c r="I578" s="164">
        <f t="shared" si="384"/>
        <v>0</v>
      </c>
      <c r="J578" s="164">
        <f t="shared" si="385"/>
        <v>0</v>
      </c>
      <c r="K578" s="164">
        <f t="shared" si="386"/>
        <v>0</v>
      </c>
      <c r="L578" s="164">
        <f t="shared" si="387"/>
        <v>0</v>
      </c>
      <c r="M578" s="164">
        <f t="shared" si="388"/>
        <v>0</v>
      </c>
      <c r="N578" s="111" t="str">
        <f t="shared" si="377"/>
        <v>TFLN &amp; Other</v>
      </c>
      <c r="O578" s="48" t="str">
        <f t="shared" si="389"/>
        <v>200G FR4 3 km QSFP56</v>
      </c>
      <c r="P578" s="360">
        <v>0</v>
      </c>
      <c r="Q578" s="360">
        <v>0</v>
      </c>
      <c r="R578" s="152"/>
      <c r="S578" s="152"/>
      <c r="T578" s="152"/>
      <c r="U578" s="152"/>
      <c r="V578" s="152"/>
      <c r="W578" s="152"/>
      <c r="X578" s="152"/>
      <c r="Y578" s="152"/>
      <c r="Z578" s="152"/>
      <c r="AA578"/>
      <c r="AB578"/>
      <c r="AC578"/>
      <c r="AD578"/>
      <c r="AE578"/>
      <c r="AF578"/>
      <c r="AG578"/>
      <c r="AH578"/>
      <c r="AI578"/>
      <c r="AJ578"/>
    </row>
    <row r="579" spans="1:36" s="16" customFormat="1" ht="15" customHeight="1">
      <c r="A579"/>
      <c r="B579" s="48" t="str">
        <f t="shared" si="364"/>
        <v>200G LR 10 km TBD</v>
      </c>
      <c r="C579" s="164">
        <f t="shared" si="378"/>
        <v>0</v>
      </c>
      <c r="D579" s="164">
        <f t="shared" si="379"/>
        <v>0</v>
      </c>
      <c r="E579" s="164">
        <f t="shared" si="380"/>
        <v>0</v>
      </c>
      <c r="F579" s="164">
        <f t="shared" si="381"/>
        <v>0</v>
      </c>
      <c r="G579" s="164">
        <f t="shared" si="382"/>
        <v>0</v>
      </c>
      <c r="H579" s="164">
        <f t="shared" si="383"/>
        <v>0</v>
      </c>
      <c r="I579" s="164">
        <f t="shared" si="384"/>
        <v>0</v>
      </c>
      <c r="J579" s="164">
        <f t="shared" si="385"/>
        <v>0</v>
      </c>
      <c r="K579" s="164">
        <f t="shared" si="386"/>
        <v>0</v>
      </c>
      <c r="L579" s="164">
        <f t="shared" si="387"/>
        <v>0</v>
      </c>
      <c r="M579" s="164">
        <f t="shared" si="388"/>
        <v>0</v>
      </c>
      <c r="N579" s="111" t="str">
        <f t="shared" si="377"/>
        <v>TFLN &amp; Other</v>
      </c>
      <c r="O579" s="48" t="str">
        <f t="shared" si="389"/>
        <v>200G LR 10 km TBD</v>
      </c>
      <c r="P579" s="360">
        <v>0</v>
      </c>
      <c r="Q579" s="360">
        <v>0</v>
      </c>
      <c r="R579" s="19"/>
      <c r="S579" s="19"/>
      <c r="T579" s="19"/>
      <c r="U579" s="19"/>
      <c r="V579" s="19"/>
      <c r="W579" s="19"/>
      <c r="X579" s="19"/>
      <c r="Y579" s="19"/>
      <c r="Z579" s="19"/>
      <c r="AA579"/>
      <c r="AB579"/>
      <c r="AC579"/>
      <c r="AD579"/>
      <c r="AE579"/>
      <c r="AF579"/>
      <c r="AG579"/>
      <c r="AH579"/>
      <c r="AI579"/>
      <c r="AJ579"/>
    </row>
    <row r="580" spans="1:36" s="16" customFormat="1" ht="15" customHeight="1">
      <c r="A580"/>
      <c r="B580" s="48" t="str">
        <f t="shared" si="364"/>
        <v>200G ER4 40 km TBD</v>
      </c>
      <c r="C580" s="164">
        <f t="shared" si="378"/>
        <v>0</v>
      </c>
      <c r="D580" s="164">
        <f t="shared" si="379"/>
        <v>0</v>
      </c>
      <c r="E580" s="164">
        <f t="shared" si="380"/>
        <v>0</v>
      </c>
      <c r="F580" s="164">
        <f t="shared" si="381"/>
        <v>0</v>
      </c>
      <c r="G580" s="164">
        <f t="shared" si="382"/>
        <v>0</v>
      </c>
      <c r="H580" s="164">
        <f t="shared" si="383"/>
        <v>0</v>
      </c>
      <c r="I580" s="164">
        <f t="shared" si="384"/>
        <v>0</v>
      </c>
      <c r="J580" s="164">
        <f t="shared" si="385"/>
        <v>0</v>
      </c>
      <c r="K580" s="164">
        <f t="shared" si="386"/>
        <v>0</v>
      </c>
      <c r="L580" s="164">
        <f t="shared" si="387"/>
        <v>0</v>
      </c>
      <c r="M580" s="164">
        <f t="shared" si="388"/>
        <v>0</v>
      </c>
      <c r="N580" s="111" t="str">
        <f t="shared" si="377"/>
        <v>TFLN &amp; Other</v>
      </c>
      <c r="O580" s="48" t="str">
        <f t="shared" si="389"/>
        <v>200G ER4 40 km TBD</v>
      </c>
      <c r="P580" s="360">
        <v>0</v>
      </c>
      <c r="Q580" s="360">
        <v>0</v>
      </c>
      <c r="R580" s="19"/>
      <c r="S580" s="19"/>
      <c r="T580" s="19"/>
      <c r="U580" s="19"/>
      <c r="V580" s="19"/>
      <c r="W580" s="19"/>
      <c r="X580" s="19"/>
      <c r="Y580" s="19"/>
      <c r="Z580" s="19"/>
      <c r="AA580"/>
      <c r="AB580"/>
      <c r="AC580"/>
      <c r="AD580"/>
      <c r="AE580"/>
      <c r="AF580"/>
      <c r="AG580"/>
      <c r="AH580"/>
      <c r="AI580"/>
      <c r="AJ580"/>
    </row>
    <row r="581" spans="1:36" s="16" customFormat="1" ht="13.8">
      <c r="A581"/>
      <c r="B581" s="48" t="str">
        <f t="shared" si="364"/>
        <v>2x200 (400G-SR8) 100 m OSFP, QSFP-DD</v>
      </c>
      <c r="C581" s="164">
        <f t="shared" si="378"/>
        <v>0</v>
      </c>
      <c r="D581" s="164">
        <f t="shared" si="379"/>
        <v>0</v>
      </c>
      <c r="E581" s="164">
        <f t="shared" si="380"/>
        <v>0</v>
      </c>
      <c r="F581" s="164">
        <f t="shared" si="381"/>
        <v>0</v>
      </c>
      <c r="G581" s="164">
        <f t="shared" si="382"/>
        <v>0</v>
      </c>
      <c r="H581" s="164">
        <f t="shared" si="383"/>
        <v>0</v>
      </c>
      <c r="I581" s="164">
        <f t="shared" si="384"/>
        <v>0</v>
      </c>
      <c r="J581" s="164">
        <f t="shared" si="385"/>
        <v>0</v>
      </c>
      <c r="K581" s="164">
        <f t="shared" si="386"/>
        <v>0</v>
      </c>
      <c r="L581" s="164">
        <f t="shared" si="387"/>
        <v>0</v>
      </c>
      <c r="M581" s="164">
        <f t="shared" si="388"/>
        <v>0</v>
      </c>
      <c r="N581" s="111" t="str">
        <f t="shared" si="377"/>
        <v>TFLN &amp; Other</v>
      </c>
      <c r="O581" s="48" t="str">
        <f t="shared" si="389"/>
        <v>2x200 (400G-SR8) 100 m OSFP, QSFP-DD</v>
      </c>
      <c r="P581" s="360">
        <v>0</v>
      </c>
      <c r="Q581" s="360">
        <v>0</v>
      </c>
      <c r="R581" s="19"/>
      <c r="S581" s="19"/>
      <c r="T581" s="19"/>
      <c r="U581" s="19"/>
      <c r="V581" s="19"/>
      <c r="W581" s="19"/>
      <c r="X581" s="19"/>
      <c r="Y581" s="19"/>
      <c r="Z581" s="19"/>
      <c r="AA581"/>
      <c r="AB581"/>
      <c r="AC581"/>
      <c r="AD581"/>
      <c r="AE581"/>
      <c r="AF581"/>
      <c r="AG581"/>
      <c r="AH581"/>
      <c r="AI581"/>
      <c r="AJ581"/>
    </row>
    <row r="582" spans="1:36" ht="13.8">
      <c r="B582" s="48" t="str">
        <f t="shared" si="364"/>
        <v>400G SR4.2 100 m OSFP, QSFP-DD</v>
      </c>
      <c r="C582" s="164">
        <f t="shared" si="378"/>
        <v>0</v>
      </c>
      <c r="D582" s="164">
        <f t="shared" si="379"/>
        <v>0</v>
      </c>
      <c r="E582" s="164">
        <f t="shared" si="380"/>
        <v>0</v>
      </c>
      <c r="F582" s="164">
        <f t="shared" si="381"/>
        <v>0</v>
      </c>
      <c r="G582" s="164">
        <f t="shared" si="382"/>
        <v>0</v>
      </c>
      <c r="H582" s="164">
        <f t="shared" si="383"/>
        <v>0</v>
      </c>
      <c r="I582" s="164">
        <f t="shared" si="384"/>
        <v>0</v>
      </c>
      <c r="J582" s="164">
        <f t="shared" si="385"/>
        <v>0</v>
      </c>
      <c r="K582" s="164">
        <f t="shared" si="386"/>
        <v>0</v>
      </c>
      <c r="L582" s="164">
        <f t="shared" si="387"/>
        <v>0</v>
      </c>
      <c r="M582" s="164">
        <f t="shared" si="388"/>
        <v>0</v>
      </c>
      <c r="N582" s="111" t="str">
        <f t="shared" si="377"/>
        <v>TFLN &amp; Other</v>
      </c>
      <c r="O582" s="48" t="str">
        <f t="shared" si="389"/>
        <v>400G SR4.2 100 m OSFP, QSFP-DD</v>
      </c>
      <c r="P582" s="360">
        <v>0</v>
      </c>
      <c r="Q582" s="360">
        <v>0</v>
      </c>
      <c r="R582" s="19"/>
      <c r="S582" s="19"/>
      <c r="T582" s="19"/>
      <c r="U582" s="19"/>
      <c r="V582" s="19"/>
      <c r="W582" s="19"/>
      <c r="X582" s="19"/>
      <c r="Y582" s="19"/>
      <c r="Z582" s="19"/>
    </row>
    <row r="583" spans="1:36" ht="13.8">
      <c r="B583" s="48" t="str">
        <f t="shared" si="364"/>
        <v>400G DR4 500 m OSFP, QSFP-DD, QSFP112</v>
      </c>
      <c r="C583" s="164">
        <f t="shared" si="378"/>
        <v>0</v>
      </c>
      <c r="D583" s="164">
        <f t="shared" si="379"/>
        <v>0</v>
      </c>
      <c r="E583" s="164">
        <f t="shared" si="380"/>
        <v>0</v>
      </c>
      <c r="F583" s="164">
        <f t="shared" si="381"/>
        <v>0</v>
      </c>
      <c r="G583" s="164">
        <f t="shared" si="382"/>
        <v>0</v>
      </c>
      <c r="H583" s="164">
        <f t="shared" si="383"/>
        <v>0</v>
      </c>
      <c r="I583" s="164">
        <f t="shared" si="384"/>
        <v>0</v>
      </c>
      <c r="J583" s="164">
        <f t="shared" si="385"/>
        <v>0</v>
      </c>
      <c r="K583" s="164">
        <f t="shared" si="386"/>
        <v>0</v>
      </c>
      <c r="L583" s="164">
        <f t="shared" si="387"/>
        <v>0</v>
      </c>
      <c r="M583" s="164">
        <f t="shared" si="388"/>
        <v>0</v>
      </c>
      <c r="N583" s="111" t="str">
        <f t="shared" si="377"/>
        <v>TFLN &amp; Other</v>
      </c>
      <c r="O583" s="48" t="str">
        <f t="shared" si="389"/>
        <v>400G DR4 500 m OSFP, QSFP-DD, QSFP112</v>
      </c>
      <c r="P583" s="360">
        <v>0</v>
      </c>
      <c r="Q583" s="360">
        <v>0</v>
      </c>
      <c r="R583" s="19"/>
      <c r="S583" s="19"/>
      <c r="T583" s="19"/>
      <c r="U583" s="19"/>
      <c r="V583" s="19"/>
      <c r="W583" s="19"/>
      <c r="X583" s="19"/>
      <c r="Y583" s="19"/>
      <c r="Z583" s="19"/>
    </row>
    <row r="584" spans="1:36" ht="13.8">
      <c r="B584" s="48" t="str">
        <f t="shared" si="364"/>
        <v>2x(200G FR4) 2 km OSFP</v>
      </c>
      <c r="C584" s="164">
        <f t="shared" si="378"/>
        <v>0</v>
      </c>
      <c r="D584" s="164">
        <f t="shared" si="379"/>
        <v>0</v>
      </c>
      <c r="E584" s="164">
        <f t="shared" si="380"/>
        <v>0</v>
      </c>
      <c r="F584" s="164">
        <f t="shared" si="381"/>
        <v>0</v>
      </c>
      <c r="G584" s="164">
        <f t="shared" si="382"/>
        <v>0</v>
      </c>
      <c r="H584" s="164">
        <f t="shared" si="383"/>
        <v>0</v>
      </c>
      <c r="I584" s="164">
        <f t="shared" si="384"/>
        <v>0</v>
      </c>
      <c r="J584" s="164">
        <f t="shared" si="385"/>
        <v>0</v>
      </c>
      <c r="K584" s="164">
        <f t="shared" si="386"/>
        <v>0</v>
      </c>
      <c r="L584" s="164">
        <f t="shared" si="387"/>
        <v>0</v>
      </c>
      <c r="M584" s="164">
        <f t="shared" si="388"/>
        <v>0</v>
      </c>
      <c r="N584" s="111" t="str">
        <f t="shared" si="377"/>
        <v>TFLN &amp; Other</v>
      </c>
      <c r="O584" s="48" t="str">
        <f t="shared" si="389"/>
        <v>2x(200G FR4) 2 km OSFP</v>
      </c>
      <c r="P584" s="360">
        <v>0</v>
      </c>
      <c r="Q584" s="360">
        <v>0</v>
      </c>
      <c r="R584" s="19"/>
      <c r="S584" s="19"/>
      <c r="T584" s="19"/>
      <c r="U584" s="19"/>
      <c r="V584" s="19"/>
      <c r="W584" s="19"/>
      <c r="X584" s="19"/>
      <c r="Y584" s="19"/>
      <c r="Z584" s="19"/>
    </row>
    <row r="585" spans="1:36" ht="13.8">
      <c r="B585" s="48" t="str">
        <f t="shared" si="364"/>
        <v>400G FR4 2 km OSFP, QSFP-DD, QSFP112</v>
      </c>
      <c r="C585" s="164">
        <f t="shared" si="378"/>
        <v>0</v>
      </c>
      <c r="D585" s="164">
        <f t="shared" si="379"/>
        <v>0</v>
      </c>
      <c r="E585" s="164">
        <f t="shared" si="380"/>
        <v>0</v>
      </c>
      <c r="F585" s="164">
        <f t="shared" si="381"/>
        <v>0</v>
      </c>
      <c r="G585" s="164">
        <f t="shared" si="382"/>
        <v>0</v>
      </c>
      <c r="H585" s="164">
        <f t="shared" si="383"/>
        <v>0</v>
      </c>
      <c r="I585" s="164">
        <f t="shared" si="384"/>
        <v>0</v>
      </c>
      <c r="J585" s="164">
        <f t="shared" si="385"/>
        <v>0</v>
      </c>
      <c r="K585" s="164">
        <f t="shared" si="386"/>
        <v>0</v>
      </c>
      <c r="L585" s="164">
        <f t="shared" si="387"/>
        <v>0</v>
      </c>
      <c r="M585" s="164">
        <f t="shared" si="388"/>
        <v>0</v>
      </c>
      <c r="N585" s="111" t="str">
        <f t="shared" si="377"/>
        <v>TFLN &amp; Other</v>
      </c>
      <c r="O585" s="48" t="str">
        <f t="shared" si="389"/>
        <v>400G FR4 2 km OSFP, QSFP-DD, QSFP112</v>
      </c>
      <c r="P585" s="360">
        <v>0</v>
      </c>
      <c r="Q585" s="360">
        <v>0</v>
      </c>
      <c r="R585" s="19"/>
      <c r="S585" s="19"/>
      <c r="T585" s="19"/>
      <c r="U585" s="19"/>
      <c r="V585" s="19"/>
      <c r="W585" s="19"/>
      <c r="X585" s="19"/>
      <c r="Y585" s="19"/>
      <c r="Z585" s="19"/>
    </row>
    <row r="586" spans="1:36" ht="13.8">
      <c r="B586" s="48" t="str">
        <f t="shared" si="364"/>
        <v>400G LR8, LR4 10 km OSFP, QSFP-DD, QSFP112</v>
      </c>
      <c r="C586" s="164">
        <f t="shared" si="378"/>
        <v>0</v>
      </c>
      <c r="D586" s="164">
        <f t="shared" si="379"/>
        <v>0</v>
      </c>
      <c r="E586" s="164">
        <f t="shared" si="380"/>
        <v>0</v>
      </c>
      <c r="F586" s="164">
        <f t="shared" si="381"/>
        <v>0</v>
      </c>
      <c r="G586" s="164">
        <f t="shared" si="382"/>
        <v>0</v>
      </c>
      <c r="H586" s="164">
        <f t="shared" si="383"/>
        <v>0</v>
      </c>
      <c r="I586" s="164">
        <f t="shared" si="384"/>
        <v>0</v>
      </c>
      <c r="J586" s="164">
        <f t="shared" si="385"/>
        <v>0</v>
      </c>
      <c r="K586" s="164">
        <f t="shared" si="386"/>
        <v>0</v>
      </c>
      <c r="L586" s="164">
        <f t="shared" si="387"/>
        <v>0</v>
      </c>
      <c r="M586" s="164">
        <f t="shared" si="388"/>
        <v>0</v>
      </c>
      <c r="N586" s="111" t="str">
        <f t="shared" si="377"/>
        <v>TFLN &amp; Other</v>
      </c>
      <c r="O586" s="48" t="str">
        <f t="shared" si="389"/>
        <v>400G LR8, LR4 10 km OSFP, QSFP-DD, QSFP112</v>
      </c>
      <c r="P586" s="360">
        <v>0</v>
      </c>
      <c r="Q586" s="360">
        <v>0</v>
      </c>
      <c r="R586" s="114"/>
      <c r="S586" s="19"/>
      <c r="T586" s="121"/>
      <c r="U586" s="121"/>
      <c r="V586" s="121"/>
      <c r="W586" s="121"/>
      <c r="X586" s="121"/>
      <c r="Y586" s="121"/>
      <c r="Z586" s="121"/>
    </row>
    <row r="587" spans="1:36" ht="13.8">
      <c r="B587" s="48" t="str">
        <f t="shared" si="364"/>
        <v>400G ER4 40 km TBD</v>
      </c>
      <c r="C587" s="164">
        <f t="shared" si="378"/>
        <v>0</v>
      </c>
      <c r="D587" s="164">
        <f t="shared" si="379"/>
        <v>0</v>
      </c>
      <c r="E587" s="164">
        <f t="shared" si="380"/>
        <v>0</v>
      </c>
      <c r="F587" s="164">
        <f t="shared" si="381"/>
        <v>0</v>
      </c>
      <c r="G587" s="164">
        <f t="shared" si="382"/>
        <v>0</v>
      </c>
      <c r="H587" s="164">
        <f t="shared" si="383"/>
        <v>0</v>
      </c>
      <c r="I587" s="164">
        <f t="shared" si="384"/>
        <v>0</v>
      </c>
      <c r="J587" s="164">
        <f t="shared" si="385"/>
        <v>0</v>
      </c>
      <c r="K587" s="164">
        <f t="shared" si="386"/>
        <v>0</v>
      </c>
      <c r="L587" s="164">
        <f t="shared" si="387"/>
        <v>0</v>
      </c>
      <c r="M587" s="164">
        <f t="shared" si="388"/>
        <v>0</v>
      </c>
      <c r="N587" s="111" t="str">
        <f t="shared" si="377"/>
        <v>TFLN &amp; Other</v>
      </c>
      <c r="O587" s="48" t="str">
        <f t="shared" si="389"/>
        <v>400G ER4 40 km TBD</v>
      </c>
      <c r="P587" s="360">
        <v>0</v>
      </c>
      <c r="Q587" s="360">
        <v>0</v>
      </c>
      <c r="R587" s="114"/>
      <c r="S587" s="19"/>
      <c r="T587" s="121"/>
      <c r="U587" s="121"/>
      <c r="V587" s="121"/>
      <c r="W587" s="121"/>
      <c r="X587" s="121"/>
      <c r="Y587" s="121"/>
      <c r="Z587" s="121"/>
    </row>
    <row r="588" spans="1:36" ht="13.8">
      <c r="B588" s="48" t="str">
        <f t="shared" si="364"/>
        <v>800G SR8 50 m OSFP, QSFP-DD800</v>
      </c>
      <c r="C588" s="164">
        <f t="shared" si="378"/>
        <v>0</v>
      </c>
      <c r="D588" s="164">
        <f t="shared" si="379"/>
        <v>0</v>
      </c>
      <c r="E588" s="164">
        <f t="shared" si="380"/>
        <v>0</v>
      </c>
      <c r="F588" s="164">
        <f t="shared" si="381"/>
        <v>0</v>
      </c>
      <c r="G588" s="164">
        <f t="shared" si="382"/>
        <v>0</v>
      </c>
      <c r="H588" s="164">
        <f t="shared" si="383"/>
        <v>0</v>
      </c>
      <c r="I588" s="164">
        <f t="shared" si="384"/>
        <v>0</v>
      </c>
      <c r="J588" s="164">
        <f t="shared" si="385"/>
        <v>0</v>
      </c>
      <c r="K588" s="164">
        <f t="shared" si="386"/>
        <v>0</v>
      </c>
      <c r="L588" s="164">
        <f t="shared" si="387"/>
        <v>0</v>
      </c>
      <c r="M588" s="164">
        <f t="shared" si="388"/>
        <v>0</v>
      </c>
      <c r="N588" s="111" t="str">
        <f t="shared" si="377"/>
        <v>TFLN &amp; Other</v>
      </c>
      <c r="O588" s="48" t="str">
        <f t="shared" si="389"/>
        <v>800G SR8 50 m OSFP, QSFP-DD800</v>
      </c>
      <c r="P588" s="19">
        <v>0</v>
      </c>
      <c r="Q588" s="19">
        <v>0</v>
      </c>
      <c r="R588" s="121"/>
      <c r="S588" s="19"/>
      <c r="T588" s="121"/>
      <c r="U588" s="121"/>
      <c r="V588" s="121"/>
      <c r="W588" s="121"/>
      <c r="X588" s="121"/>
      <c r="Y588" s="121"/>
      <c r="Z588" s="121"/>
    </row>
    <row r="589" spans="1:36" ht="13.8">
      <c r="B589" s="48" t="str">
        <f t="shared" ref="B589:B603" si="390">B245</f>
        <v>800G DR8, DR4 500 m OSFP, QSFP-DD800</v>
      </c>
      <c r="C589" s="164">
        <f t="shared" ref="C589:C603" si="391">IF(C71=0,0,C71*P589)</f>
        <v>0</v>
      </c>
      <c r="D589" s="164">
        <f t="shared" ref="D589:D603" si="392">IF(D71=0,0,D71*Q589)</f>
        <v>0</v>
      </c>
      <c r="E589" s="164">
        <f t="shared" ref="E589:E603" si="393">IF(E71=0,0,E71*R589)</f>
        <v>0</v>
      </c>
      <c r="F589" s="164">
        <f t="shared" ref="F589:F603" si="394">IF(F71=0,0,F71*S589)</f>
        <v>0</v>
      </c>
      <c r="G589" s="164">
        <f t="shared" ref="G589:G603" si="395">IF(G71=0,0,G71*T589)</f>
        <v>0</v>
      </c>
      <c r="H589" s="164">
        <f t="shared" ref="H589:H603" si="396">IF(H71=0,0,H71*U589)</f>
        <v>0</v>
      </c>
      <c r="I589" s="164">
        <f t="shared" ref="I589:I603" si="397">IF(I71=0,0,I71*V589)</f>
        <v>0</v>
      </c>
      <c r="J589" s="164">
        <f t="shared" ref="J589:J603" si="398">IF(J71=0,0,J71*W589)</f>
        <v>0</v>
      </c>
      <c r="K589" s="164">
        <f t="shared" ref="K589:K603" si="399">IF(K71=0,0,K71*X589)</f>
        <v>0</v>
      </c>
      <c r="L589" s="164">
        <f t="shared" ref="L589:L603" si="400">IF(L71=0,0,L71*Y589)</f>
        <v>0</v>
      </c>
      <c r="M589" s="164">
        <f t="shared" ref="M589:M603" si="401">IF(M71=0,0,M71*Z589)</f>
        <v>0</v>
      </c>
      <c r="N589" s="111" t="str">
        <f t="shared" si="377"/>
        <v>TFLN &amp; Other</v>
      </c>
      <c r="O589" s="48" t="str">
        <f t="shared" ref="O589:O603" si="402">B245</f>
        <v>800G DR8, DR4 500 m OSFP, QSFP-DD800</v>
      </c>
      <c r="P589" s="364">
        <v>0</v>
      </c>
      <c r="Q589" s="364">
        <v>0</v>
      </c>
      <c r="R589" s="363"/>
      <c r="S589" s="363"/>
      <c r="T589" s="363"/>
      <c r="U589" s="363"/>
      <c r="V589" s="363"/>
      <c r="W589" s="363"/>
      <c r="X589" s="363"/>
      <c r="Y589" s="363"/>
      <c r="Z589" s="363"/>
    </row>
    <row r="590" spans="1:36" ht="13.8">
      <c r="B590" s="48" t="str">
        <f t="shared" si="390"/>
        <v>2x(400G FR4), 800G FR4 2 km OSFP, QSFP-DD800</v>
      </c>
      <c r="C590" s="164">
        <f t="shared" si="391"/>
        <v>0</v>
      </c>
      <c r="D590" s="164">
        <f t="shared" si="392"/>
        <v>0</v>
      </c>
      <c r="E590" s="164">
        <f t="shared" si="393"/>
        <v>0</v>
      </c>
      <c r="F590" s="164">
        <f t="shared" si="394"/>
        <v>0</v>
      </c>
      <c r="G590" s="164">
        <f t="shared" si="395"/>
        <v>0</v>
      </c>
      <c r="H590" s="164">
        <f t="shared" si="396"/>
        <v>0</v>
      </c>
      <c r="I590" s="164">
        <f t="shared" si="397"/>
        <v>0</v>
      </c>
      <c r="J590" s="164">
        <f t="shared" si="398"/>
        <v>0</v>
      </c>
      <c r="K590" s="164">
        <f t="shared" si="399"/>
        <v>0</v>
      </c>
      <c r="L590" s="164">
        <f t="shared" si="400"/>
        <v>0</v>
      </c>
      <c r="M590" s="164">
        <f t="shared" si="401"/>
        <v>0</v>
      </c>
      <c r="N590" s="111" t="str">
        <f t="shared" si="377"/>
        <v>TFLN &amp; Other</v>
      </c>
      <c r="O590" s="48" t="str">
        <f t="shared" si="402"/>
        <v>2x(400G FR4), 800G FR4 2 km OSFP, QSFP-DD800</v>
      </c>
      <c r="P590" s="364">
        <v>0</v>
      </c>
      <c r="Q590" s="364">
        <v>0</v>
      </c>
      <c r="R590" s="363"/>
      <c r="S590" s="363"/>
      <c r="T590" s="363"/>
      <c r="U590" s="363"/>
      <c r="V590" s="363"/>
      <c r="W590" s="363"/>
      <c r="X590" s="363"/>
      <c r="Y590" s="363"/>
      <c r="Z590" s="363"/>
    </row>
    <row r="591" spans="1:36" ht="13.8">
      <c r="B591" s="48" t="str">
        <f t="shared" si="390"/>
        <v>800G LR8, LR4 6, 10 km TBD</v>
      </c>
      <c r="C591" s="164">
        <f t="shared" si="391"/>
        <v>0</v>
      </c>
      <c r="D591" s="164">
        <f t="shared" si="392"/>
        <v>0</v>
      </c>
      <c r="E591" s="164">
        <f t="shared" si="393"/>
        <v>0</v>
      </c>
      <c r="F591" s="164">
        <f t="shared" si="394"/>
        <v>0</v>
      </c>
      <c r="G591" s="164">
        <f t="shared" si="395"/>
        <v>0</v>
      </c>
      <c r="H591" s="164">
        <f t="shared" si="396"/>
        <v>0</v>
      </c>
      <c r="I591" s="164">
        <f t="shared" si="397"/>
        <v>0</v>
      </c>
      <c r="J591" s="164">
        <f t="shared" si="398"/>
        <v>0</v>
      </c>
      <c r="K591" s="164">
        <f t="shared" si="399"/>
        <v>0</v>
      </c>
      <c r="L591" s="164">
        <f t="shared" si="400"/>
        <v>0</v>
      </c>
      <c r="M591" s="164">
        <f t="shared" si="401"/>
        <v>0</v>
      </c>
      <c r="N591" s="111" t="str">
        <f t="shared" ref="N591:N605" si="403">N590</f>
        <v>TFLN &amp; Other</v>
      </c>
      <c r="O591" s="48" t="str">
        <f t="shared" si="402"/>
        <v>800G LR8, LR4 6, 10 km TBD</v>
      </c>
      <c r="P591" s="364">
        <v>0</v>
      </c>
      <c r="Q591" s="364">
        <v>0</v>
      </c>
      <c r="R591" s="363"/>
      <c r="S591" s="363"/>
      <c r="T591" s="363"/>
      <c r="U591" s="363"/>
      <c r="V591" s="363"/>
      <c r="W591" s="363"/>
      <c r="X591" s="363"/>
      <c r="Y591" s="363"/>
      <c r="Z591" s="363"/>
    </row>
    <row r="592" spans="1:36" ht="13.8">
      <c r="B592" s="48" t="str">
        <f t="shared" si="390"/>
        <v>800G LR (ZRlite) 10 km, 20 km TBD</v>
      </c>
      <c r="C592" s="164">
        <f t="shared" si="391"/>
        <v>0</v>
      </c>
      <c r="D592" s="164">
        <f t="shared" si="392"/>
        <v>0</v>
      </c>
      <c r="E592" s="164">
        <f t="shared" si="393"/>
        <v>0</v>
      </c>
      <c r="F592" s="164">
        <f t="shared" si="394"/>
        <v>0</v>
      </c>
      <c r="G592" s="164">
        <f t="shared" si="395"/>
        <v>0</v>
      </c>
      <c r="H592" s="164">
        <f t="shared" si="396"/>
        <v>0</v>
      </c>
      <c r="I592" s="164">
        <f t="shared" si="397"/>
        <v>0</v>
      </c>
      <c r="J592" s="164">
        <f t="shared" si="398"/>
        <v>0</v>
      </c>
      <c r="K592" s="164">
        <f t="shared" si="399"/>
        <v>0</v>
      </c>
      <c r="L592" s="164">
        <f t="shared" si="400"/>
        <v>0</v>
      </c>
      <c r="M592" s="164">
        <f t="shared" si="401"/>
        <v>0</v>
      </c>
      <c r="N592" s="111" t="str">
        <f t="shared" si="403"/>
        <v>TFLN &amp; Other</v>
      </c>
      <c r="O592" s="48" t="str">
        <f t="shared" si="402"/>
        <v>800G LR (ZRlite) 10 km, 20 km TBD</v>
      </c>
      <c r="P592" s="364">
        <v>0</v>
      </c>
      <c r="Q592" s="364">
        <v>0</v>
      </c>
      <c r="R592" s="363"/>
      <c r="S592" s="363"/>
      <c r="T592" s="363"/>
      <c r="U592" s="363"/>
      <c r="V592" s="363"/>
      <c r="W592" s="363"/>
      <c r="X592" s="363"/>
      <c r="Y592" s="363"/>
      <c r="Z592" s="363"/>
    </row>
    <row r="593" spans="2:26" ht="13.8">
      <c r="B593" s="48" t="str">
        <f t="shared" si="390"/>
        <v>800G ER4 40 km TBD</v>
      </c>
      <c r="C593" s="164">
        <f t="shared" si="391"/>
        <v>0</v>
      </c>
      <c r="D593" s="164">
        <f t="shared" si="392"/>
        <v>0</v>
      </c>
      <c r="E593" s="164">
        <f t="shared" si="393"/>
        <v>0</v>
      </c>
      <c r="F593" s="164">
        <f t="shared" si="394"/>
        <v>0</v>
      </c>
      <c r="G593" s="164">
        <f t="shared" si="395"/>
        <v>0</v>
      </c>
      <c r="H593" s="164">
        <f t="shared" si="396"/>
        <v>0</v>
      </c>
      <c r="I593" s="164">
        <f t="shared" si="397"/>
        <v>0</v>
      </c>
      <c r="J593" s="164">
        <f t="shared" si="398"/>
        <v>0</v>
      </c>
      <c r="K593" s="164">
        <f t="shared" si="399"/>
        <v>0</v>
      </c>
      <c r="L593" s="164">
        <f t="shared" si="400"/>
        <v>0</v>
      </c>
      <c r="M593" s="164">
        <f t="shared" si="401"/>
        <v>0</v>
      </c>
      <c r="N593" s="111" t="str">
        <f t="shared" si="403"/>
        <v>TFLN &amp; Other</v>
      </c>
      <c r="O593" s="48" t="str">
        <f t="shared" si="402"/>
        <v>800G ER4 40 km TBD</v>
      </c>
      <c r="P593" s="364">
        <v>0</v>
      </c>
      <c r="Q593" s="364">
        <v>0</v>
      </c>
      <c r="R593" s="363"/>
      <c r="S593" s="363"/>
      <c r="T593" s="363"/>
      <c r="U593" s="363"/>
      <c r="V593" s="363"/>
      <c r="W593" s="363"/>
      <c r="X593" s="363"/>
      <c r="Y593" s="363"/>
      <c r="Z593" s="363"/>
    </row>
    <row r="594" spans="2:26" ht="13.8">
      <c r="B594" s="48" t="str">
        <f t="shared" si="390"/>
        <v>1.6T SR16 100 m OSFP-XD and TBD</v>
      </c>
      <c r="C594" s="164">
        <f t="shared" si="391"/>
        <v>0</v>
      </c>
      <c r="D594" s="164">
        <f t="shared" si="392"/>
        <v>0</v>
      </c>
      <c r="E594" s="164">
        <f t="shared" si="393"/>
        <v>0</v>
      </c>
      <c r="F594" s="164">
        <f t="shared" si="394"/>
        <v>0</v>
      </c>
      <c r="G594" s="164">
        <f t="shared" si="395"/>
        <v>0</v>
      </c>
      <c r="H594" s="164">
        <f t="shared" si="396"/>
        <v>0</v>
      </c>
      <c r="I594" s="164">
        <f t="shared" si="397"/>
        <v>0</v>
      </c>
      <c r="J594" s="164">
        <f t="shared" si="398"/>
        <v>0</v>
      </c>
      <c r="K594" s="164">
        <f t="shared" si="399"/>
        <v>0</v>
      </c>
      <c r="L594" s="164">
        <f t="shared" si="400"/>
        <v>0</v>
      </c>
      <c r="M594" s="164">
        <f t="shared" si="401"/>
        <v>0</v>
      </c>
      <c r="N594" s="111" t="str">
        <f t="shared" si="403"/>
        <v>TFLN &amp; Other</v>
      </c>
      <c r="O594" s="48" t="str">
        <f t="shared" si="402"/>
        <v>1.6T SR16 100 m OSFP-XD and TBD</v>
      </c>
      <c r="P594" s="360">
        <v>0</v>
      </c>
      <c r="Q594" s="360">
        <v>0</v>
      </c>
      <c r="R594" s="19"/>
      <c r="S594" s="19"/>
      <c r="T594" s="19"/>
      <c r="U594" s="19"/>
      <c r="V594" s="19"/>
      <c r="W594" s="19"/>
      <c r="X594" s="19"/>
      <c r="Y594" s="19"/>
      <c r="Z594" s="19"/>
    </row>
    <row r="595" spans="2:26" ht="13.8">
      <c r="B595" s="48" t="str">
        <f t="shared" si="390"/>
        <v>1.6T DR8 500 m OSFP-XD and TBD</v>
      </c>
      <c r="C595" s="164">
        <f t="shared" si="391"/>
        <v>0</v>
      </c>
      <c r="D595" s="164">
        <f t="shared" si="392"/>
        <v>0</v>
      </c>
      <c r="E595" s="164">
        <f t="shared" si="393"/>
        <v>0</v>
      </c>
      <c r="F595" s="164">
        <f t="shared" si="394"/>
        <v>0</v>
      </c>
      <c r="G595" s="164">
        <f t="shared" si="395"/>
        <v>0</v>
      </c>
      <c r="H595" s="164">
        <f t="shared" si="396"/>
        <v>0</v>
      </c>
      <c r="I595" s="164">
        <f t="shared" si="397"/>
        <v>0</v>
      </c>
      <c r="J595" s="164">
        <f t="shared" si="398"/>
        <v>0</v>
      </c>
      <c r="K595" s="164">
        <f t="shared" si="399"/>
        <v>0</v>
      </c>
      <c r="L595" s="164">
        <f t="shared" si="400"/>
        <v>0</v>
      </c>
      <c r="M595" s="164">
        <f t="shared" si="401"/>
        <v>0</v>
      </c>
      <c r="N595" s="111" t="str">
        <f t="shared" si="403"/>
        <v>TFLN &amp; Other</v>
      </c>
      <c r="O595" s="48" t="str">
        <f t="shared" si="402"/>
        <v>1.6T DR8 500 m OSFP-XD and TBD</v>
      </c>
      <c r="P595" s="364">
        <v>0</v>
      </c>
      <c r="Q595" s="364">
        <v>0</v>
      </c>
      <c r="R595" s="363"/>
      <c r="S595" s="363"/>
      <c r="T595" s="363"/>
      <c r="U595" s="363"/>
      <c r="V595" s="363"/>
      <c r="W595" s="363"/>
      <c r="X595" s="363"/>
      <c r="Y595" s="363"/>
      <c r="Z595" s="363"/>
    </row>
    <row r="596" spans="2:26" ht="13.8">
      <c r="B596" s="48" t="str">
        <f t="shared" si="390"/>
        <v>1.6T FR8 2 km OSFP-XD and TBD</v>
      </c>
      <c r="C596" s="164">
        <f t="shared" si="391"/>
        <v>0</v>
      </c>
      <c r="D596" s="164">
        <f t="shared" si="392"/>
        <v>0</v>
      </c>
      <c r="E596" s="164">
        <f t="shared" si="393"/>
        <v>0</v>
      </c>
      <c r="F596" s="164">
        <f t="shared" si="394"/>
        <v>0</v>
      </c>
      <c r="G596" s="164">
        <f t="shared" si="395"/>
        <v>0</v>
      </c>
      <c r="H596" s="164">
        <f t="shared" si="396"/>
        <v>0</v>
      </c>
      <c r="I596" s="164">
        <f t="shared" si="397"/>
        <v>0</v>
      </c>
      <c r="J596" s="164">
        <f t="shared" si="398"/>
        <v>0</v>
      </c>
      <c r="K596" s="164">
        <f t="shared" si="399"/>
        <v>0</v>
      </c>
      <c r="L596" s="164">
        <f t="shared" si="400"/>
        <v>0</v>
      </c>
      <c r="M596" s="164">
        <f t="shared" si="401"/>
        <v>0</v>
      </c>
      <c r="N596" s="111" t="str">
        <f t="shared" si="403"/>
        <v>TFLN &amp; Other</v>
      </c>
      <c r="O596" s="48" t="str">
        <f t="shared" si="402"/>
        <v>1.6T FR8 2 km OSFP-XD and TBD</v>
      </c>
      <c r="P596" s="364">
        <v>0</v>
      </c>
      <c r="Q596" s="364">
        <v>0</v>
      </c>
      <c r="R596" s="363"/>
      <c r="S596" s="363"/>
      <c r="T596" s="363"/>
      <c r="U596" s="363"/>
      <c r="V596" s="363"/>
      <c r="W596" s="363"/>
      <c r="X596" s="363"/>
      <c r="Y596" s="363"/>
      <c r="Z596" s="363"/>
    </row>
    <row r="597" spans="2:26" ht="13.8">
      <c r="B597" s="48" t="str">
        <f t="shared" si="390"/>
        <v>1.6T LR8 10 km OSFP-XD and TBD</v>
      </c>
      <c r="C597" s="164">
        <f t="shared" si="391"/>
        <v>0</v>
      </c>
      <c r="D597" s="164">
        <f t="shared" si="392"/>
        <v>0</v>
      </c>
      <c r="E597" s="164">
        <f t="shared" si="393"/>
        <v>0</v>
      </c>
      <c r="F597" s="164">
        <f t="shared" si="394"/>
        <v>0</v>
      </c>
      <c r="G597" s="164">
        <f t="shared" si="395"/>
        <v>0</v>
      </c>
      <c r="H597" s="164">
        <f t="shared" si="396"/>
        <v>0</v>
      </c>
      <c r="I597" s="164">
        <f t="shared" si="397"/>
        <v>0</v>
      </c>
      <c r="J597" s="164">
        <f t="shared" si="398"/>
        <v>0</v>
      </c>
      <c r="K597" s="164">
        <f t="shared" si="399"/>
        <v>0</v>
      </c>
      <c r="L597" s="164">
        <f t="shared" si="400"/>
        <v>0</v>
      </c>
      <c r="M597" s="164">
        <f t="shared" si="401"/>
        <v>0</v>
      </c>
      <c r="N597" s="111" t="str">
        <f t="shared" si="403"/>
        <v>TFLN &amp; Other</v>
      </c>
      <c r="O597" s="48" t="str">
        <f t="shared" si="402"/>
        <v>1.6T LR8 10 km OSFP-XD and TBD</v>
      </c>
      <c r="P597" s="364">
        <v>0</v>
      </c>
      <c r="Q597" s="364">
        <v>0</v>
      </c>
      <c r="R597" s="363"/>
      <c r="S597" s="363"/>
      <c r="T597" s="363"/>
      <c r="U597" s="363"/>
      <c r="V597" s="363"/>
      <c r="W597" s="363"/>
      <c r="X597" s="363"/>
      <c r="Y597" s="363"/>
      <c r="Z597" s="363"/>
    </row>
    <row r="598" spans="2:26" ht="13.8">
      <c r="B598" s="48" t="str">
        <f t="shared" si="390"/>
        <v>1.6T ER8 &gt;10 km OSFP-XD and TBD</v>
      </c>
      <c r="C598" s="164">
        <f t="shared" si="391"/>
        <v>0</v>
      </c>
      <c r="D598" s="164">
        <f t="shared" si="392"/>
        <v>0</v>
      </c>
      <c r="E598" s="164">
        <f t="shared" si="393"/>
        <v>0</v>
      </c>
      <c r="F598" s="164">
        <f t="shared" si="394"/>
        <v>0</v>
      </c>
      <c r="G598" s="164">
        <f t="shared" si="395"/>
        <v>0</v>
      </c>
      <c r="H598" s="164">
        <f t="shared" si="396"/>
        <v>0</v>
      </c>
      <c r="I598" s="164">
        <f t="shared" si="397"/>
        <v>0</v>
      </c>
      <c r="J598" s="164">
        <f t="shared" si="398"/>
        <v>0</v>
      </c>
      <c r="K598" s="164">
        <f t="shared" si="399"/>
        <v>0</v>
      </c>
      <c r="L598" s="164">
        <f t="shared" si="400"/>
        <v>0</v>
      </c>
      <c r="M598" s="164">
        <f t="shared" si="401"/>
        <v>0</v>
      </c>
      <c r="N598" s="111" t="str">
        <f t="shared" si="403"/>
        <v>TFLN &amp; Other</v>
      </c>
      <c r="O598" s="48" t="str">
        <f t="shared" si="402"/>
        <v>1.6T ER8 &gt;10 km OSFP-XD and TBD</v>
      </c>
      <c r="P598" s="360">
        <v>0</v>
      </c>
      <c r="Q598" s="360">
        <v>0</v>
      </c>
      <c r="R598" s="19"/>
      <c r="S598" s="19"/>
      <c r="T598" s="19"/>
      <c r="U598" s="19"/>
      <c r="V598" s="19"/>
      <c r="W598" s="19"/>
      <c r="X598" s="19"/>
      <c r="Y598" s="19"/>
      <c r="Z598" s="19"/>
    </row>
    <row r="599" spans="2:26" ht="13.8">
      <c r="B599" s="48" t="str">
        <f t="shared" si="390"/>
        <v>3.2T SR 100 m OSFP-XD and TBD</v>
      </c>
      <c r="C599" s="164">
        <f t="shared" si="391"/>
        <v>0</v>
      </c>
      <c r="D599" s="164">
        <f t="shared" si="392"/>
        <v>0</v>
      </c>
      <c r="E599" s="164">
        <f t="shared" si="393"/>
        <v>0</v>
      </c>
      <c r="F599" s="164">
        <f t="shared" si="394"/>
        <v>0</v>
      </c>
      <c r="G599" s="164">
        <f t="shared" si="395"/>
        <v>0</v>
      </c>
      <c r="H599" s="164">
        <f t="shared" si="396"/>
        <v>0</v>
      </c>
      <c r="I599" s="164">
        <f t="shared" si="397"/>
        <v>0</v>
      </c>
      <c r="J599" s="164">
        <f t="shared" si="398"/>
        <v>0</v>
      </c>
      <c r="K599" s="164">
        <f t="shared" si="399"/>
        <v>0</v>
      </c>
      <c r="L599" s="164">
        <f t="shared" si="400"/>
        <v>0</v>
      </c>
      <c r="M599" s="164">
        <f t="shared" si="401"/>
        <v>0</v>
      </c>
      <c r="N599" s="111" t="str">
        <f t="shared" si="403"/>
        <v>TFLN &amp; Other</v>
      </c>
      <c r="O599" s="48" t="str">
        <f t="shared" si="402"/>
        <v>3.2T SR 100 m OSFP-XD and TBD</v>
      </c>
      <c r="P599" s="360">
        <v>0</v>
      </c>
      <c r="Q599" s="360">
        <v>0</v>
      </c>
      <c r="R599" s="19"/>
      <c r="S599" s="19"/>
      <c r="T599" s="121"/>
      <c r="U599" s="121"/>
      <c r="V599" s="121"/>
      <c r="W599" s="121"/>
      <c r="X599" s="121"/>
      <c r="Y599" s="121"/>
      <c r="Z599" s="121"/>
    </row>
    <row r="600" spans="2:26" ht="13.8">
      <c r="B600" s="48" t="str">
        <f t="shared" si="390"/>
        <v>3.2T DR 500 m OSFP-XD and TBD</v>
      </c>
      <c r="C600" s="164">
        <f t="shared" si="391"/>
        <v>0</v>
      </c>
      <c r="D600" s="164">
        <f t="shared" si="392"/>
        <v>0</v>
      </c>
      <c r="E600" s="164">
        <f t="shared" si="393"/>
        <v>0</v>
      </c>
      <c r="F600" s="164">
        <f t="shared" si="394"/>
        <v>0</v>
      </c>
      <c r="G600" s="164">
        <f t="shared" si="395"/>
        <v>0</v>
      </c>
      <c r="H600" s="164">
        <f t="shared" si="396"/>
        <v>0</v>
      </c>
      <c r="I600" s="164">
        <f t="shared" si="397"/>
        <v>0</v>
      </c>
      <c r="J600" s="164">
        <f t="shared" si="398"/>
        <v>0</v>
      </c>
      <c r="K600" s="164">
        <f t="shared" si="399"/>
        <v>0</v>
      </c>
      <c r="L600" s="164">
        <f t="shared" si="400"/>
        <v>0</v>
      </c>
      <c r="M600" s="164">
        <f t="shared" si="401"/>
        <v>0</v>
      </c>
      <c r="N600" s="111" t="str">
        <f t="shared" si="403"/>
        <v>TFLN &amp; Other</v>
      </c>
      <c r="O600" s="48" t="str">
        <f t="shared" si="402"/>
        <v>3.2T DR 500 m OSFP-XD and TBD</v>
      </c>
      <c r="P600" s="360">
        <v>0</v>
      </c>
      <c r="Q600" s="360">
        <v>0</v>
      </c>
      <c r="R600" s="19"/>
      <c r="S600" s="19"/>
      <c r="T600" s="19"/>
      <c r="U600" s="19"/>
      <c r="V600" s="19"/>
      <c r="W600" s="19"/>
      <c r="X600" s="19"/>
      <c r="Y600" s="19"/>
      <c r="Z600" s="19"/>
    </row>
    <row r="601" spans="2:26" ht="13.8">
      <c r="B601" s="48" t="str">
        <f t="shared" si="390"/>
        <v>3.2T FR 2 km OSFP-XD and TBD</v>
      </c>
      <c r="C601" s="164">
        <f t="shared" si="391"/>
        <v>0</v>
      </c>
      <c r="D601" s="164">
        <f t="shared" si="392"/>
        <v>0</v>
      </c>
      <c r="E601" s="164">
        <f t="shared" si="393"/>
        <v>0</v>
      </c>
      <c r="F601" s="164">
        <f t="shared" si="394"/>
        <v>0</v>
      </c>
      <c r="G601" s="164">
        <f t="shared" si="395"/>
        <v>0</v>
      </c>
      <c r="H601" s="164">
        <f t="shared" si="396"/>
        <v>0</v>
      </c>
      <c r="I601" s="164">
        <f t="shared" si="397"/>
        <v>0</v>
      </c>
      <c r="J601" s="164">
        <f t="shared" si="398"/>
        <v>0</v>
      </c>
      <c r="K601" s="164">
        <f t="shared" si="399"/>
        <v>0</v>
      </c>
      <c r="L601" s="164">
        <f t="shared" si="400"/>
        <v>0</v>
      </c>
      <c r="M601" s="164">
        <f t="shared" si="401"/>
        <v>0</v>
      </c>
      <c r="N601" s="111" t="str">
        <f t="shared" si="403"/>
        <v>TFLN &amp; Other</v>
      </c>
      <c r="O601" s="48" t="str">
        <f t="shared" si="402"/>
        <v>3.2T FR 2 km OSFP-XD and TBD</v>
      </c>
      <c r="P601" s="360">
        <v>0</v>
      </c>
      <c r="Q601" s="360">
        <v>0</v>
      </c>
      <c r="R601" s="19"/>
      <c r="S601" s="19"/>
      <c r="T601" s="19"/>
      <c r="U601" s="19"/>
      <c r="V601" s="19"/>
      <c r="W601" s="19"/>
      <c r="X601" s="19"/>
      <c r="Y601" s="19"/>
      <c r="Z601" s="19"/>
    </row>
    <row r="602" spans="2:26" ht="13.8">
      <c r="B602" s="48" t="str">
        <f t="shared" si="390"/>
        <v>3.2T LR 10 km OSFP-XD and TBD</v>
      </c>
      <c r="C602" s="164">
        <f t="shared" si="391"/>
        <v>0</v>
      </c>
      <c r="D602" s="164">
        <f t="shared" si="392"/>
        <v>0</v>
      </c>
      <c r="E602" s="164">
        <f t="shared" si="393"/>
        <v>0</v>
      </c>
      <c r="F602" s="164">
        <f t="shared" si="394"/>
        <v>0</v>
      </c>
      <c r="G602" s="164">
        <f t="shared" si="395"/>
        <v>0</v>
      </c>
      <c r="H602" s="164">
        <f t="shared" si="396"/>
        <v>0</v>
      </c>
      <c r="I602" s="164">
        <f t="shared" si="397"/>
        <v>0</v>
      </c>
      <c r="J602" s="164">
        <f t="shared" si="398"/>
        <v>0</v>
      </c>
      <c r="K602" s="164">
        <f t="shared" si="399"/>
        <v>0</v>
      </c>
      <c r="L602" s="164">
        <f t="shared" si="400"/>
        <v>0</v>
      </c>
      <c r="M602" s="164">
        <f t="shared" si="401"/>
        <v>0</v>
      </c>
      <c r="N602" s="111" t="str">
        <f t="shared" si="403"/>
        <v>TFLN &amp; Other</v>
      </c>
      <c r="O602" s="48" t="str">
        <f t="shared" si="402"/>
        <v>3.2T LR 10 km OSFP-XD and TBD</v>
      </c>
      <c r="P602" s="360">
        <v>0</v>
      </c>
      <c r="Q602" s="360">
        <v>0</v>
      </c>
      <c r="R602" s="19"/>
      <c r="S602" s="19"/>
      <c r="T602" s="19"/>
      <c r="U602" s="19"/>
      <c r="V602" s="19"/>
      <c r="W602" s="19"/>
      <c r="X602" s="19"/>
      <c r="Y602" s="19"/>
      <c r="Z602" s="19"/>
    </row>
    <row r="603" spans="2:26" ht="13.8">
      <c r="B603" s="48" t="str">
        <f t="shared" si="390"/>
        <v>3.2T ER &gt;10 km OSFP-XD and TBD</v>
      </c>
      <c r="C603" s="164">
        <f t="shared" si="391"/>
        <v>0</v>
      </c>
      <c r="D603" s="164">
        <f t="shared" si="392"/>
        <v>0</v>
      </c>
      <c r="E603" s="164">
        <f t="shared" si="393"/>
        <v>0</v>
      </c>
      <c r="F603" s="164">
        <f t="shared" si="394"/>
        <v>0</v>
      </c>
      <c r="G603" s="164">
        <f t="shared" si="395"/>
        <v>0</v>
      </c>
      <c r="H603" s="164">
        <f t="shared" si="396"/>
        <v>0</v>
      </c>
      <c r="I603" s="164">
        <f t="shared" si="397"/>
        <v>0</v>
      </c>
      <c r="J603" s="164">
        <f t="shared" si="398"/>
        <v>0</v>
      </c>
      <c r="K603" s="164">
        <f t="shared" si="399"/>
        <v>0</v>
      </c>
      <c r="L603" s="164">
        <f t="shared" si="400"/>
        <v>0</v>
      </c>
      <c r="M603" s="164">
        <f t="shared" si="401"/>
        <v>0</v>
      </c>
      <c r="N603" s="111" t="str">
        <f t="shared" si="403"/>
        <v>TFLN &amp; Other</v>
      </c>
      <c r="O603" s="48" t="str">
        <f t="shared" si="402"/>
        <v>3.2T ER &gt;10 km OSFP-XD and TBD</v>
      </c>
      <c r="P603" s="360">
        <v>0</v>
      </c>
      <c r="Q603" s="360">
        <v>0</v>
      </c>
      <c r="R603" s="19"/>
      <c r="S603" s="19"/>
      <c r="T603" s="19"/>
      <c r="U603" s="19"/>
      <c r="V603" s="19"/>
      <c r="W603" s="19"/>
      <c r="X603" s="19"/>
      <c r="Y603" s="19"/>
      <c r="Z603" s="19"/>
    </row>
    <row r="604" spans="2:26" ht="13.8">
      <c r="B604" s="48"/>
      <c r="C604" s="164"/>
      <c r="D604" s="164"/>
      <c r="E604" s="164"/>
      <c r="F604" s="164"/>
      <c r="G604" s="164"/>
      <c r="H604" s="164"/>
      <c r="I604" s="164"/>
      <c r="J604" s="164"/>
      <c r="K604" s="164"/>
      <c r="L604" s="164"/>
      <c r="M604" s="164"/>
      <c r="N604" s="111" t="str">
        <f t="shared" si="403"/>
        <v>TFLN &amp; Other</v>
      </c>
      <c r="O604" s="48"/>
      <c r="P604" s="360"/>
      <c r="Q604" s="360"/>
      <c r="R604" s="114"/>
      <c r="S604" s="114"/>
      <c r="T604" s="114"/>
      <c r="U604" s="114"/>
      <c r="V604" s="114"/>
      <c r="W604" s="114"/>
      <c r="X604" s="114"/>
      <c r="Y604" s="114"/>
      <c r="Z604" s="114"/>
    </row>
    <row r="605" spans="2:26" ht="13.8">
      <c r="B605" s="48"/>
      <c r="C605" s="164"/>
      <c r="D605" s="164"/>
      <c r="E605" s="164"/>
      <c r="F605" s="164"/>
      <c r="G605" s="164"/>
      <c r="H605" s="164"/>
      <c r="I605" s="164"/>
      <c r="J605" s="164"/>
      <c r="K605" s="164"/>
      <c r="L605" s="164"/>
      <c r="M605" s="164"/>
      <c r="N605" s="111" t="str">
        <f t="shared" si="403"/>
        <v>TFLN &amp; Other</v>
      </c>
      <c r="O605" s="49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</row>
    <row r="606" spans="2:26" ht="13.8">
      <c r="B606" s="58" t="str">
        <f>"Total "&amp;B523&amp;" units"</f>
        <v>Total TFLN &amp; Other units</v>
      </c>
      <c r="C606" s="29">
        <f t="shared" ref="C606:D606" si="404">SUM(C525:C605)</f>
        <v>0</v>
      </c>
      <c r="D606" s="29">
        <f t="shared" si="404"/>
        <v>0</v>
      </c>
      <c r="E606" s="29">
        <f>SUM(E525:E605)</f>
        <v>0</v>
      </c>
      <c r="F606" s="29">
        <f t="shared" ref="F606:M606" si="405">SUM(F525:F605)</f>
        <v>0</v>
      </c>
      <c r="G606" s="29">
        <f t="shared" si="405"/>
        <v>0</v>
      </c>
      <c r="H606" s="29">
        <f t="shared" si="405"/>
        <v>0</v>
      </c>
      <c r="I606" s="29">
        <f t="shared" si="405"/>
        <v>0</v>
      </c>
      <c r="J606" s="29">
        <f t="shared" si="405"/>
        <v>0</v>
      </c>
      <c r="K606" s="29">
        <f t="shared" si="405"/>
        <v>0</v>
      </c>
      <c r="L606" s="29">
        <f t="shared" si="405"/>
        <v>0</v>
      </c>
      <c r="M606" s="29">
        <f t="shared" si="405"/>
        <v>0</v>
      </c>
      <c r="O606" s="8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9" spans="2:22" ht="13.8">
      <c r="B609" s="127"/>
      <c r="C609" s="136"/>
      <c r="D609" s="136"/>
      <c r="E609" s="136"/>
      <c r="F609" s="136"/>
      <c r="G609" s="136"/>
      <c r="H609" s="136"/>
      <c r="I609" s="136"/>
      <c r="J609" s="136"/>
      <c r="K609" s="136"/>
      <c r="L609" s="136"/>
      <c r="M609" s="136"/>
    </row>
    <row r="611" spans="2:22" ht="21">
      <c r="B611" s="54" t="s">
        <v>58</v>
      </c>
      <c r="C611" s="55"/>
      <c r="D611" s="55"/>
      <c r="E611" s="55"/>
      <c r="F611" s="55"/>
      <c r="G611" s="55"/>
      <c r="H611" s="55"/>
      <c r="I611" s="55"/>
      <c r="J611" s="55"/>
      <c r="K611" s="55"/>
      <c r="L611" s="55"/>
      <c r="M611" s="55"/>
      <c r="O611" s="54" t="s">
        <v>59</v>
      </c>
      <c r="P611" s="55"/>
      <c r="Q611" s="55"/>
      <c r="R611" s="55"/>
      <c r="S611" s="55"/>
      <c r="T611" s="55"/>
      <c r="U611" s="55"/>
      <c r="V611" s="55"/>
    </row>
    <row r="612" spans="2:22">
      <c r="N612"/>
    </row>
    <row r="613" spans="2:22" ht="21">
      <c r="B613" s="3" t="str">
        <f>B93</f>
        <v>Silicon Photonics</v>
      </c>
      <c r="C613" s="357"/>
      <c r="D613" s="357"/>
      <c r="E613" s="357"/>
      <c r="F613" s="357"/>
      <c r="G613" s="357"/>
      <c r="H613" s="357"/>
      <c r="I613" s="357"/>
      <c r="J613" s="357"/>
      <c r="K613" s="357"/>
      <c r="L613" s="357"/>
      <c r="M613" s="357"/>
      <c r="N613" s="47"/>
    </row>
    <row r="614" spans="2:22" ht="13.8">
      <c r="B614" s="56" t="s">
        <v>55</v>
      </c>
      <c r="C614" s="6">
        <f t="shared" ref="C614:M614" si="406">C6</f>
        <v>2018</v>
      </c>
      <c r="D614" s="6">
        <f t="shared" si="406"/>
        <v>2019</v>
      </c>
      <c r="E614" s="6">
        <f t="shared" si="406"/>
        <v>2020</v>
      </c>
      <c r="F614" s="6">
        <f t="shared" si="406"/>
        <v>2021</v>
      </c>
      <c r="G614" s="6">
        <f t="shared" si="406"/>
        <v>2022</v>
      </c>
      <c r="H614" s="6">
        <f t="shared" si="406"/>
        <v>2023</v>
      </c>
      <c r="I614" s="6">
        <f t="shared" si="406"/>
        <v>2024</v>
      </c>
      <c r="J614" s="6">
        <f t="shared" si="406"/>
        <v>2025</v>
      </c>
      <c r="K614" s="6">
        <f t="shared" si="406"/>
        <v>2026</v>
      </c>
      <c r="L614" s="6">
        <f t="shared" si="406"/>
        <v>2027</v>
      </c>
      <c r="M614" s="6">
        <f t="shared" si="406"/>
        <v>2028</v>
      </c>
      <c r="N614" s="47"/>
    </row>
    <row r="615" spans="2:22" ht="13.8">
      <c r="B615" s="48" t="str">
        <f t="shared" ref="B615:B646" si="407">B95</f>
        <v>1G 500 m SFP</v>
      </c>
      <c r="C615" s="241">
        <f t="shared" ref="C615:C646" si="408">IF(C95=0,0,C95*P701/10^6)</f>
        <v>0</v>
      </c>
      <c r="D615" s="241">
        <f t="shared" ref="D615:D646" si="409">IF(D95=0,0,D95*Q701/10^6)</f>
        <v>0</v>
      </c>
      <c r="E615" s="241">
        <f t="shared" ref="E615:E646" si="410">IF(E95=0,0,E95*R701/10^6)</f>
        <v>0</v>
      </c>
      <c r="F615" s="241">
        <f t="shared" ref="F615:F646" si="411">IF(F95=0,0,F95*S701/10^6)</f>
        <v>0</v>
      </c>
      <c r="G615" s="241">
        <f t="shared" ref="G615:G646" si="412">IF(G95=0,0,G95*T701/10^6)</f>
        <v>0</v>
      </c>
      <c r="H615" s="241">
        <f t="shared" ref="H615:H646" si="413">IF(H95=0,0,H95*U701/10^6)</f>
        <v>0</v>
      </c>
      <c r="I615" s="241">
        <f t="shared" ref="I615:I646" si="414">IF(I95=0,0,I95*V701/10^6)</f>
        <v>0</v>
      </c>
      <c r="J615" s="241">
        <f t="shared" ref="J615:J646" si="415">IF(J95=0,0,J95*W701/10^6)</f>
        <v>0</v>
      </c>
      <c r="K615" s="241">
        <f t="shared" ref="K615:K646" si="416">IF(K95=0,0,K95*X701/10^6)</f>
        <v>0</v>
      </c>
      <c r="L615" s="241">
        <f t="shared" ref="L615:L646" si="417">IF(L95=0,0,L95*Y701/10^6)</f>
        <v>0</v>
      </c>
      <c r="M615" s="241">
        <f t="shared" ref="M615:M646" si="418">IF(M95=0,0,M95*Z701/10^6)</f>
        <v>0</v>
      </c>
      <c r="N615" s="47"/>
    </row>
    <row r="616" spans="2:22" ht="13.8">
      <c r="B616" s="48" t="str">
        <f t="shared" si="407"/>
        <v>1G 10 km SFP</v>
      </c>
      <c r="C616" s="241">
        <f t="shared" si="408"/>
        <v>0</v>
      </c>
      <c r="D616" s="241">
        <f t="shared" si="409"/>
        <v>0</v>
      </c>
      <c r="E616" s="241">
        <f t="shared" si="410"/>
        <v>0</v>
      </c>
      <c r="F616" s="241">
        <f t="shared" si="411"/>
        <v>0</v>
      </c>
      <c r="G616" s="241">
        <f t="shared" si="412"/>
        <v>0</v>
      </c>
      <c r="H616" s="241">
        <f t="shared" si="413"/>
        <v>0</v>
      </c>
      <c r="I616" s="241">
        <f t="shared" si="414"/>
        <v>0</v>
      </c>
      <c r="J616" s="241">
        <f t="shared" si="415"/>
        <v>0</v>
      </c>
      <c r="K616" s="241">
        <f t="shared" si="416"/>
        <v>0</v>
      </c>
      <c r="L616" s="241">
        <f t="shared" si="417"/>
        <v>0</v>
      </c>
      <c r="M616" s="241">
        <f t="shared" si="418"/>
        <v>0</v>
      </c>
      <c r="N616" s="47"/>
    </row>
    <row r="617" spans="2:22" ht="13.8">
      <c r="B617" s="48" t="str">
        <f t="shared" si="407"/>
        <v>1G 40 km SFP</v>
      </c>
      <c r="C617" s="241">
        <f t="shared" si="408"/>
        <v>0</v>
      </c>
      <c r="D617" s="241">
        <f t="shared" si="409"/>
        <v>0</v>
      </c>
      <c r="E617" s="241">
        <f t="shared" si="410"/>
        <v>0</v>
      </c>
      <c r="F617" s="241">
        <f t="shared" si="411"/>
        <v>0</v>
      </c>
      <c r="G617" s="241">
        <f t="shared" si="412"/>
        <v>0</v>
      </c>
      <c r="H617" s="241">
        <f t="shared" si="413"/>
        <v>0</v>
      </c>
      <c r="I617" s="241">
        <f t="shared" si="414"/>
        <v>0</v>
      </c>
      <c r="J617" s="241">
        <f t="shared" si="415"/>
        <v>0</v>
      </c>
      <c r="K617" s="241">
        <f t="shared" si="416"/>
        <v>0</v>
      </c>
      <c r="L617" s="241">
        <f t="shared" si="417"/>
        <v>0</v>
      </c>
      <c r="M617" s="241">
        <f t="shared" si="418"/>
        <v>0</v>
      </c>
      <c r="N617" s="47"/>
    </row>
    <row r="618" spans="2:22" ht="13.8">
      <c r="B618" s="48" t="str">
        <f t="shared" si="407"/>
        <v>1G 80 km SFP</v>
      </c>
      <c r="C618" s="241">
        <f t="shared" si="408"/>
        <v>0</v>
      </c>
      <c r="D618" s="241">
        <f t="shared" si="409"/>
        <v>0</v>
      </c>
      <c r="E618" s="241">
        <f t="shared" si="410"/>
        <v>0</v>
      </c>
      <c r="F618" s="241">
        <f t="shared" si="411"/>
        <v>0</v>
      </c>
      <c r="G618" s="241">
        <f t="shared" si="412"/>
        <v>0</v>
      </c>
      <c r="H618" s="241">
        <f t="shared" si="413"/>
        <v>0</v>
      </c>
      <c r="I618" s="241">
        <f t="shared" si="414"/>
        <v>0</v>
      </c>
      <c r="J618" s="241">
        <f t="shared" si="415"/>
        <v>0</v>
      </c>
      <c r="K618" s="241">
        <f t="shared" si="416"/>
        <v>0</v>
      </c>
      <c r="L618" s="241">
        <f t="shared" si="417"/>
        <v>0</v>
      </c>
      <c r="M618" s="241">
        <f t="shared" si="418"/>
        <v>0</v>
      </c>
      <c r="N618" s="47"/>
    </row>
    <row r="619" spans="2:22" ht="13.8">
      <c r="B619" s="48" t="str">
        <f t="shared" si="407"/>
        <v>G &amp; Fast Ethernet Various Legacy/discontinued</v>
      </c>
      <c r="C619" s="241">
        <f t="shared" si="408"/>
        <v>0</v>
      </c>
      <c r="D619" s="241">
        <f t="shared" si="409"/>
        <v>0</v>
      </c>
      <c r="E619" s="241">
        <f t="shared" si="410"/>
        <v>0</v>
      </c>
      <c r="F619" s="241">
        <f t="shared" si="411"/>
        <v>0</v>
      </c>
      <c r="G619" s="241">
        <f t="shared" si="412"/>
        <v>0</v>
      </c>
      <c r="H619" s="241">
        <f t="shared" si="413"/>
        <v>0</v>
      </c>
      <c r="I619" s="241">
        <f t="shared" si="414"/>
        <v>0</v>
      </c>
      <c r="J619" s="241">
        <f t="shared" si="415"/>
        <v>0</v>
      </c>
      <c r="K619" s="241">
        <f t="shared" si="416"/>
        <v>0</v>
      </c>
      <c r="L619" s="241">
        <f t="shared" si="417"/>
        <v>0</v>
      </c>
      <c r="M619" s="241">
        <f t="shared" si="418"/>
        <v>0</v>
      </c>
      <c r="N619" s="47"/>
    </row>
    <row r="620" spans="2:22" ht="13.8">
      <c r="B620" s="48" t="str">
        <f t="shared" si="407"/>
        <v>10G 300 m XFP</v>
      </c>
      <c r="C620" s="241">
        <f t="shared" si="408"/>
        <v>0</v>
      </c>
      <c r="D620" s="241">
        <f t="shared" si="409"/>
        <v>0</v>
      </c>
      <c r="E620" s="241">
        <f t="shared" si="410"/>
        <v>0</v>
      </c>
      <c r="F620" s="241">
        <f t="shared" si="411"/>
        <v>0</v>
      </c>
      <c r="G620" s="241">
        <f t="shared" si="412"/>
        <v>0</v>
      </c>
      <c r="H620" s="241">
        <f t="shared" si="413"/>
        <v>0</v>
      </c>
      <c r="I620" s="241">
        <f t="shared" si="414"/>
        <v>0</v>
      </c>
      <c r="J620" s="241">
        <f t="shared" si="415"/>
        <v>0</v>
      </c>
      <c r="K620" s="241">
        <f t="shared" si="416"/>
        <v>0</v>
      </c>
      <c r="L620" s="241">
        <f t="shared" si="417"/>
        <v>0</v>
      </c>
      <c r="M620" s="241">
        <f t="shared" si="418"/>
        <v>0</v>
      </c>
      <c r="N620" s="47"/>
    </row>
    <row r="621" spans="2:22" ht="13.8">
      <c r="B621" s="48" t="str">
        <f t="shared" si="407"/>
        <v>10G 300 m SFP+</v>
      </c>
      <c r="C621" s="241">
        <f t="shared" si="408"/>
        <v>0</v>
      </c>
      <c r="D621" s="241">
        <f t="shared" si="409"/>
        <v>0</v>
      </c>
      <c r="E621" s="241">
        <f t="shared" si="410"/>
        <v>0</v>
      </c>
      <c r="F621" s="241">
        <f t="shared" si="411"/>
        <v>0</v>
      </c>
      <c r="G621" s="241">
        <f t="shared" si="412"/>
        <v>0</v>
      </c>
      <c r="H621" s="241">
        <f t="shared" si="413"/>
        <v>0</v>
      </c>
      <c r="I621" s="241">
        <f t="shared" si="414"/>
        <v>0</v>
      </c>
      <c r="J621" s="241">
        <f t="shared" si="415"/>
        <v>0</v>
      </c>
      <c r="K621" s="241">
        <f t="shared" si="416"/>
        <v>0</v>
      </c>
      <c r="L621" s="241">
        <f t="shared" si="417"/>
        <v>0</v>
      </c>
      <c r="M621" s="241">
        <f t="shared" si="418"/>
        <v>0</v>
      </c>
      <c r="N621" s="47"/>
    </row>
    <row r="622" spans="2:22" ht="13.8">
      <c r="B622" s="48" t="str">
        <f t="shared" si="407"/>
        <v>10G LRM 220 m SFP+</v>
      </c>
      <c r="C622" s="241">
        <f t="shared" si="408"/>
        <v>0</v>
      </c>
      <c r="D622" s="241">
        <f t="shared" si="409"/>
        <v>0</v>
      </c>
      <c r="E622" s="241">
        <f t="shared" si="410"/>
        <v>0</v>
      </c>
      <c r="F622" s="241">
        <f t="shared" si="411"/>
        <v>0</v>
      </c>
      <c r="G622" s="241">
        <f t="shared" si="412"/>
        <v>0</v>
      </c>
      <c r="H622" s="241">
        <f t="shared" si="413"/>
        <v>0</v>
      </c>
      <c r="I622" s="241">
        <f t="shared" si="414"/>
        <v>0</v>
      </c>
      <c r="J622" s="241">
        <f t="shared" si="415"/>
        <v>0</v>
      </c>
      <c r="K622" s="241">
        <f t="shared" si="416"/>
        <v>0</v>
      </c>
      <c r="L622" s="241">
        <f t="shared" si="417"/>
        <v>0</v>
      </c>
      <c r="M622" s="241">
        <f t="shared" si="418"/>
        <v>0</v>
      </c>
      <c r="N622" s="47"/>
    </row>
    <row r="623" spans="2:22" ht="13.8">
      <c r="B623" s="48" t="str">
        <f t="shared" si="407"/>
        <v>10G 10 km XFP</v>
      </c>
      <c r="C623" s="241">
        <f t="shared" si="408"/>
        <v>0</v>
      </c>
      <c r="D623" s="241">
        <f t="shared" si="409"/>
        <v>0</v>
      </c>
      <c r="E623" s="241">
        <f t="shared" si="410"/>
        <v>0</v>
      </c>
      <c r="F623" s="241">
        <f t="shared" si="411"/>
        <v>0</v>
      </c>
      <c r="G623" s="241">
        <f t="shared" si="412"/>
        <v>0</v>
      </c>
      <c r="H623" s="241">
        <f t="shared" si="413"/>
        <v>0</v>
      </c>
      <c r="I623" s="241">
        <f t="shared" si="414"/>
        <v>0</v>
      </c>
      <c r="J623" s="241">
        <f t="shared" si="415"/>
        <v>0</v>
      </c>
      <c r="K623" s="241">
        <f t="shared" si="416"/>
        <v>0</v>
      </c>
      <c r="L623" s="241">
        <f t="shared" si="417"/>
        <v>0</v>
      </c>
      <c r="M623" s="241">
        <f t="shared" si="418"/>
        <v>0</v>
      </c>
      <c r="N623" s="47"/>
    </row>
    <row r="624" spans="2:22" ht="13.8">
      <c r="B624" s="48" t="str">
        <f t="shared" si="407"/>
        <v>10G 10 km SFP+</v>
      </c>
      <c r="C624" s="241">
        <f t="shared" si="408"/>
        <v>0</v>
      </c>
      <c r="D624" s="241">
        <f t="shared" si="409"/>
        <v>0</v>
      </c>
      <c r="E624" s="241">
        <f t="shared" si="410"/>
        <v>0</v>
      </c>
      <c r="F624" s="241">
        <f t="shared" si="411"/>
        <v>0</v>
      </c>
      <c r="G624" s="241">
        <f t="shared" si="412"/>
        <v>0</v>
      </c>
      <c r="H624" s="241">
        <f t="shared" si="413"/>
        <v>0</v>
      </c>
      <c r="I624" s="241">
        <f t="shared" si="414"/>
        <v>0</v>
      </c>
      <c r="J624" s="241">
        <f t="shared" si="415"/>
        <v>0</v>
      </c>
      <c r="K624" s="241">
        <f t="shared" si="416"/>
        <v>0</v>
      </c>
      <c r="L624" s="241">
        <f t="shared" si="417"/>
        <v>0</v>
      </c>
      <c r="M624" s="241">
        <f t="shared" si="418"/>
        <v>0</v>
      </c>
      <c r="N624" s="47"/>
    </row>
    <row r="625" spans="2:14" ht="13.8">
      <c r="B625" s="48" t="str">
        <f t="shared" si="407"/>
        <v>10G 40 km XFP</v>
      </c>
      <c r="C625" s="241">
        <f t="shared" si="408"/>
        <v>0</v>
      </c>
      <c r="D625" s="241">
        <f t="shared" si="409"/>
        <v>0</v>
      </c>
      <c r="E625" s="241">
        <f t="shared" si="410"/>
        <v>0</v>
      </c>
      <c r="F625" s="241">
        <f t="shared" si="411"/>
        <v>0</v>
      </c>
      <c r="G625" s="241">
        <f t="shared" si="412"/>
        <v>0</v>
      </c>
      <c r="H625" s="241">
        <f t="shared" si="413"/>
        <v>0</v>
      </c>
      <c r="I625" s="241">
        <f t="shared" si="414"/>
        <v>0</v>
      </c>
      <c r="J625" s="241">
        <f t="shared" si="415"/>
        <v>0</v>
      </c>
      <c r="K625" s="241">
        <f t="shared" si="416"/>
        <v>0</v>
      </c>
      <c r="L625" s="241">
        <f t="shared" si="417"/>
        <v>0</v>
      </c>
      <c r="M625" s="241">
        <f t="shared" si="418"/>
        <v>0</v>
      </c>
      <c r="N625" s="47"/>
    </row>
    <row r="626" spans="2:14" ht="13.8">
      <c r="B626" s="48" t="str">
        <f t="shared" si="407"/>
        <v>10G 40 km SFP+</v>
      </c>
      <c r="C626" s="241">
        <f t="shared" si="408"/>
        <v>0</v>
      </c>
      <c r="D626" s="241">
        <f t="shared" si="409"/>
        <v>0</v>
      </c>
      <c r="E626" s="241">
        <f t="shared" si="410"/>
        <v>0</v>
      </c>
      <c r="F626" s="241">
        <f t="shared" si="411"/>
        <v>0</v>
      </c>
      <c r="G626" s="241">
        <f t="shared" si="412"/>
        <v>0</v>
      </c>
      <c r="H626" s="241">
        <f t="shared" si="413"/>
        <v>0</v>
      </c>
      <c r="I626" s="241">
        <f t="shared" si="414"/>
        <v>0</v>
      </c>
      <c r="J626" s="241">
        <f t="shared" si="415"/>
        <v>0</v>
      </c>
      <c r="K626" s="241">
        <f t="shared" si="416"/>
        <v>0</v>
      </c>
      <c r="L626" s="241">
        <f t="shared" si="417"/>
        <v>0</v>
      </c>
      <c r="M626" s="241">
        <f t="shared" si="418"/>
        <v>0</v>
      </c>
      <c r="N626" s="47"/>
    </row>
    <row r="627" spans="2:14" ht="13.8">
      <c r="B627" s="48" t="str">
        <f t="shared" si="407"/>
        <v>10G 80 km XFP</v>
      </c>
      <c r="C627" s="241">
        <f t="shared" si="408"/>
        <v>0</v>
      </c>
      <c r="D627" s="241">
        <f t="shared" si="409"/>
        <v>0</v>
      </c>
      <c r="E627" s="241">
        <f t="shared" si="410"/>
        <v>0</v>
      </c>
      <c r="F627" s="241">
        <f t="shared" si="411"/>
        <v>0</v>
      </c>
      <c r="G627" s="241">
        <f t="shared" si="412"/>
        <v>0</v>
      </c>
      <c r="H627" s="241">
        <f t="shared" si="413"/>
        <v>0</v>
      </c>
      <c r="I627" s="241">
        <f t="shared" si="414"/>
        <v>0</v>
      </c>
      <c r="J627" s="241">
        <f t="shared" si="415"/>
        <v>0</v>
      </c>
      <c r="K627" s="241">
        <f t="shared" si="416"/>
        <v>0</v>
      </c>
      <c r="L627" s="241">
        <f t="shared" si="417"/>
        <v>0</v>
      </c>
      <c r="M627" s="241">
        <f t="shared" si="418"/>
        <v>0</v>
      </c>
      <c r="N627" s="47"/>
    </row>
    <row r="628" spans="2:14" ht="13.8">
      <c r="B628" s="48" t="str">
        <f t="shared" si="407"/>
        <v>10G 80 km SFP+</v>
      </c>
      <c r="C628" s="241">
        <f t="shared" si="408"/>
        <v>0</v>
      </c>
      <c r="D628" s="241">
        <f t="shared" si="409"/>
        <v>0</v>
      </c>
      <c r="E628" s="241">
        <f t="shared" si="410"/>
        <v>0</v>
      </c>
      <c r="F628" s="241">
        <f t="shared" si="411"/>
        <v>0</v>
      </c>
      <c r="G628" s="241">
        <f t="shared" si="412"/>
        <v>0</v>
      </c>
      <c r="H628" s="241">
        <f t="shared" si="413"/>
        <v>0</v>
      </c>
      <c r="I628" s="241">
        <f t="shared" si="414"/>
        <v>0</v>
      </c>
      <c r="J628" s="241">
        <f t="shared" si="415"/>
        <v>0</v>
      </c>
      <c r="K628" s="241">
        <f t="shared" si="416"/>
        <v>0</v>
      </c>
      <c r="L628" s="241">
        <f t="shared" si="417"/>
        <v>0</v>
      </c>
      <c r="M628" s="241">
        <f t="shared" si="418"/>
        <v>0</v>
      </c>
      <c r="N628" s="47"/>
    </row>
    <row r="629" spans="2:14" ht="13.8">
      <c r="B629" s="48" t="str">
        <f t="shared" si="407"/>
        <v>10G Various Legacy/discontinued</v>
      </c>
      <c r="C629" s="241">
        <f t="shared" si="408"/>
        <v>0</v>
      </c>
      <c r="D629" s="241">
        <f t="shared" si="409"/>
        <v>0</v>
      </c>
      <c r="E629" s="241">
        <f t="shared" si="410"/>
        <v>0</v>
      </c>
      <c r="F629" s="241">
        <f t="shared" si="411"/>
        <v>0</v>
      </c>
      <c r="G629" s="241">
        <f t="shared" si="412"/>
        <v>0</v>
      </c>
      <c r="H629" s="241">
        <f t="shared" si="413"/>
        <v>0</v>
      </c>
      <c r="I629" s="241">
        <f t="shared" si="414"/>
        <v>0</v>
      </c>
      <c r="J629" s="241">
        <f t="shared" si="415"/>
        <v>0</v>
      </c>
      <c r="K629" s="241">
        <f t="shared" si="416"/>
        <v>0</v>
      </c>
      <c r="L629" s="241">
        <f t="shared" si="417"/>
        <v>0</v>
      </c>
      <c r="M629" s="241">
        <f t="shared" si="418"/>
        <v>0</v>
      </c>
      <c r="N629" s="47"/>
    </row>
    <row r="630" spans="2:14" ht="13.8">
      <c r="B630" s="48" t="str">
        <f t="shared" si="407"/>
        <v>25G SR, eSR 100 - 300 m SFP28</v>
      </c>
      <c r="C630" s="241">
        <f t="shared" si="408"/>
        <v>0</v>
      </c>
      <c r="D630" s="241">
        <f t="shared" si="409"/>
        <v>0</v>
      </c>
      <c r="E630" s="241">
        <f t="shared" si="410"/>
        <v>0</v>
      </c>
      <c r="F630" s="241">
        <f t="shared" si="411"/>
        <v>0</v>
      </c>
      <c r="G630" s="241">
        <f t="shared" si="412"/>
        <v>0</v>
      </c>
      <c r="H630" s="241">
        <f t="shared" si="413"/>
        <v>0</v>
      </c>
      <c r="I630" s="241">
        <f t="shared" si="414"/>
        <v>0</v>
      </c>
      <c r="J630" s="241">
        <f t="shared" si="415"/>
        <v>0</v>
      </c>
      <c r="K630" s="241">
        <f t="shared" si="416"/>
        <v>0</v>
      </c>
      <c r="L630" s="241">
        <f t="shared" si="417"/>
        <v>0</v>
      </c>
      <c r="M630" s="241">
        <f t="shared" si="418"/>
        <v>0</v>
      </c>
      <c r="N630" s="47"/>
    </row>
    <row r="631" spans="2:14" ht="13.8">
      <c r="B631" s="48" t="str">
        <f t="shared" si="407"/>
        <v>25G LR 10 km SFP28</v>
      </c>
      <c r="C631" s="241">
        <f t="shared" si="408"/>
        <v>0</v>
      </c>
      <c r="D631" s="241">
        <f t="shared" si="409"/>
        <v>0</v>
      </c>
      <c r="E631" s="241">
        <f t="shared" si="410"/>
        <v>0</v>
      </c>
      <c r="F631" s="241">
        <f t="shared" si="411"/>
        <v>0</v>
      </c>
      <c r="G631" s="241">
        <f t="shared" si="412"/>
        <v>0</v>
      </c>
      <c r="H631" s="241">
        <f t="shared" si="413"/>
        <v>0</v>
      </c>
      <c r="I631" s="241">
        <f t="shared" si="414"/>
        <v>0</v>
      </c>
      <c r="J631" s="241">
        <f t="shared" si="415"/>
        <v>0</v>
      </c>
      <c r="K631" s="241">
        <f t="shared" si="416"/>
        <v>0</v>
      </c>
      <c r="L631" s="241">
        <f t="shared" si="417"/>
        <v>0</v>
      </c>
      <c r="M631" s="241">
        <f t="shared" si="418"/>
        <v>0</v>
      </c>
      <c r="N631" s="47"/>
    </row>
    <row r="632" spans="2:14" ht="13.8">
      <c r="B632" s="48" t="str">
        <f t="shared" si="407"/>
        <v>25G ER 40 km SFP28</v>
      </c>
      <c r="C632" s="241">
        <f t="shared" si="408"/>
        <v>0</v>
      </c>
      <c r="D632" s="241">
        <f t="shared" si="409"/>
        <v>0</v>
      </c>
      <c r="E632" s="241">
        <f t="shared" si="410"/>
        <v>0</v>
      </c>
      <c r="F632" s="241">
        <f t="shared" si="411"/>
        <v>0</v>
      </c>
      <c r="G632" s="241">
        <f t="shared" si="412"/>
        <v>0</v>
      </c>
      <c r="H632" s="241">
        <f t="shared" si="413"/>
        <v>0</v>
      </c>
      <c r="I632" s="241">
        <f t="shared" si="414"/>
        <v>0</v>
      </c>
      <c r="J632" s="241">
        <f t="shared" si="415"/>
        <v>0</v>
      </c>
      <c r="K632" s="241">
        <f t="shared" si="416"/>
        <v>0</v>
      </c>
      <c r="L632" s="241">
        <f t="shared" si="417"/>
        <v>0</v>
      </c>
      <c r="M632" s="241">
        <f t="shared" si="418"/>
        <v>0</v>
      </c>
      <c r="N632" s="47"/>
    </row>
    <row r="633" spans="2:14" ht="13.8">
      <c r="B633" s="48" t="str">
        <f t="shared" si="407"/>
        <v>40G SR4 100 m QSFP+</v>
      </c>
      <c r="C633" s="241">
        <f t="shared" si="408"/>
        <v>0</v>
      </c>
      <c r="D633" s="241">
        <f t="shared" si="409"/>
        <v>0</v>
      </c>
      <c r="E633" s="241">
        <f t="shared" si="410"/>
        <v>0</v>
      </c>
      <c r="F633" s="241">
        <f t="shared" si="411"/>
        <v>0</v>
      </c>
      <c r="G633" s="241">
        <f t="shared" si="412"/>
        <v>0</v>
      </c>
      <c r="H633" s="241">
        <f t="shared" si="413"/>
        <v>0</v>
      </c>
      <c r="I633" s="241">
        <f t="shared" si="414"/>
        <v>0</v>
      </c>
      <c r="J633" s="241">
        <f t="shared" si="415"/>
        <v>0</v>
      </c>
      <c r="K633" s="241">
        <f t="shared" si="416"/>
        <v>0</v>
      </c>
      <c r="L633" s="241">
        <f t="shared" si="417"/>
        <v>0</v>
      </c>
      <c r="M633" s="241">
        <f t="shared" si="418"/>
        <v>0</v>
      </c>
      <c r="N633" s="47"/>
    </row>
    <row r="634" spans="2:14" ht="13.8">
      <c r="B634" s="48" t="str">
        <f t="shared" si="407"/>
        <v>40G MM duplex 100 m QSFP+</v>
      </c>
      <c r="C634" s="241">
        <f t="shared" si="408"/>
        <v>0</v>
      </c>
      <c r="D634" s="241">
        <f t="shared" si="409"/>
        <v>0</v>
      </c>
      <c r="E634" s="241">
        <f t="shared" si="410"/>
        <v>0</v>
      </c>
      <c r="F634" s="241">
        <f t="shared" si="411"/>
        <v>0</v>
      </c>
      <c r="G634" s="241">
        <f t="shared" si="412"/>
        <v>0</v>
      </c>
      <c r="H634" s="241">
        <f t="shared" si="413"/>
        <v>0</v>
      </c>
      <c r="I634" s="241">
        <f t="shared" si="414"/>
        <v>0</v>
      </c>
      <c r="J634" s="241">
        <f t="shared" si="415"/>
        <v>0</v>
      </c>
      <c r="K634" s="241">
        <f t="shared" si="416"/>
        <v>0</v>
      </c>
      <c r="L634" s="241">
        <f t="shared" si="417"/>
        <v>0</v>
      </c>
      <c r="M634" s="241">
        <f t="shared" si="418"/>
        <v>0</v>
      </c>
      <c r="N634" s="47"/>
    </row>
    <row r="635" spans="2:14" ht="13.8">
      <c r="B635" s="48" t="str">
        <f t="shared" si="407"/>
        <v>40G eSR4 300 m QSFP+</v>
      </c>
      <c r="C635" s="241">
        <f t="shared" si="408"/>
        <v>0</v>
      </c>
      <c r="D635" s="241">
        <f t="shared" si="409"/>
        <v>0</v>
      </c>
      <c r="E635" s="241">
        <f t="shared" si="410"/>
        <v>0</v>
      </c>
      <c r="F635" s="241">
        <f t="shared" si="411"/>
        <v>0</v>
      </c>
      <c r="G635" s="241">
        <f t="shared" si="412"/>
        <v>0</v>
      </c>
      <c r="H635" s="241">
        <f t="shared" si="413"/>
        <v>0</v>
      </c>
      <c r="I635" s="241">
        <f t="shared" si="414"/>
        <v>0</v>
      </c>
      <c r="J635" s="241">
        <f t="shared" si="415"/>
        <v>0</v>
      </c>
      <c r="K635" s="241">
        <f t="shared" si="416"/>
        <v>0</v>
      </c>
      <c r="L635" s="241">
        <f t="shared" si="417"/>
        <v>0</v>
      </c>
      <c r="M635" s="241">
        <f t="shared" si="418"/>
        <v>0</v>
      </c>
      <c r="N635" s="47"/>
    </row>
    <row r="636" spans="2:14" ht="13.8">
      <c r="B636" s="48" t="str">
        <f t="shared" si="407"/>
        <v>40G PSM4  500 m QSFP+</v>
      </c>
      <c r="C636" s="241">
        <f t="shared" si="408"/>
        <v>0</v>
      </c>
      <c r="D636" s="241">
        <f t="shared" si="409"/>
        <v>0</v>
      </c>
      <c r="E636" s="241">
        <f t="shared" si="410"/>
        <v>0</v>
      </c>
      <c r="F636" s="241">
        <f t="shared" si="411"/>
        <v>0</v>
      </c>
      <c r="G636" s="241">
        <f t="shared" si="412"/>
        <v>0</v>
      </c>
      <c r="H636" s="241">
        <f t="shared" si="413"/>
        <v>0</v>
      </c>
      <c r="I636" s="241">
        <f t="shared" si="414"/>
        <v>0</v>
      </c>
      <c r="J636" s="241">
        <f t="shared" si="415"/>
        <v>0</v>
      </c>
      <c r="K636" s="241">
        <f t="shared" si="416"/>
        <v>0</v>
      </c>
      <c r="L636" s="241">
        <f t="shared" si="417"/>
        <v>0</v>
      </c>
      <c r="M636" s="241">
        <f t="shared" si="418"/>
        <v>0</v>
      </c>
      <c r="N636" s="47"/>
    </row>
    <row r="637" spans="2:14" ht="13.8">
      <c r="B637" s="48" t="str">
        <f t="shared" si="407"/>
        <v>40G (FR) 2 km CFP</v>
      </c>
      <c r="C637" s="241">
        <f t="shared" si="408"/>
        <v>0</v>
      </c>
      <c r="D637" s="241">
        <f t="shared" si="409"/>
        <v>0</v>
      </c>
      <c r="E637" s="241">
        <f t="shared" si="410"/>
        <v>0</v>
      </c>
      <c r="F637" s="241">
        <f t="shared" si="411"/>
        <v>0</v>
      </c>
      <c r="G637" s="241">
        <f t="shared" si="412"/>
        <v>0</v>
      </c>
      <c r="H637" s="241">
        <f t="shared" si="413"/>
        <v>0</v>
      </c>
      <c r="I637" s="241">
        <f t="shared" si="414"/>
        <v>0</v>
      </c>
      <c r="J637" s="241">
        <f t="shared" si="415"/>
        <v>0</v>
      </c>
      <c r="K637" s="241">
        <f t="shared" si="416"/>
        <v>0</v>
      </c>
      <c r="L637" s="241">
        <f t="shared" si="417"/>
        <v>0</v>
      </c>
      <c r="M637" s="241">
        <f t="shared" si="418"/>
        <v>0</v>
      </c>
      <c r="N637" s="47"/>
    </row>
    <row r="638" spans="2:14" ht="13.8">
      <c r="B638" s="48" t="str">
        <f t="shared" si="407"/>
        <v>40G (LR4 subspec) 2 km QSFP+</v>
      </c>
      <c r="C638" s="241">
        <f t="shared" si="408"/>
        <v>0</v>
      </c>
      <c r="D638" s="241">
        <f t="shared" si="409"/>
        <v>0</v>
      </c>
      <c r="E638" s="241">
        <f t="shared" si="410"/>
        <v>0</v>
      </c>
      <c r="F638" s="241">
        <f t="shared" si="411"/>
        <v>0</v>
      </c>
      <c r="G638" s="241">
        <f t="shared" si="412"/>
        <v>0</v>
      </c>
      <c r="H638" s="241">
        <f t="shared" si="413"/>
        <v>0</v>
      </c>
      <c r="I638" s="241">
        <f t="shared" si="414"/>
        <v>0</v>
      </c>
      <c r="J638" s="241">
        <f t="shared" si="415"/>
        <v>0</v>
      </c>
      <c r="K638" s="241">
        <f t="shared" si="416"/>
        <v>0</v>
      </c>
      <c r="L638" s="241">
        <f t="shared" si="417"/>
        <v>0</v>
      </c>
      <c r="M638" s="241">
        <f t="shared" si="418"/>
        <v>0</v>
      </c>
      <c r="N638" s="47"/>
    </row>
    <row r="639" spans="2:14" ht="13.8">
      <c r="B639" s="48" t="str">
        <f t="shared" si="407"/>
        <v>40G 10 km CFP</v>
      </c>
      <c r="C639" s="241">
        <f t="shared" si="408"/>
        <v>0</v>
      </c>
      <c r="D639" s="241">
        <f t="shared" si="409"/>
        <v>0</v>
      </c>
      <c r="E639" s="241">
        <f t="shared" si="410"/>
        <v>0</v>
      </c>
      <c r="F639" s="241">
        <f t="shared" si="411"/>
        <v>0</v>
      </c>
      <c r="G639" s="241">
        <f t="shared" si="412"/>
        <v>0</v>
      </c>
      <c r="H639" s="241">
        <f t="shared" si="413"/>
        <v>0</v>
      </c>
      <c r="I639" s="241">
        <f t="shared" si="414"/>
        <v>0</v>
      </c>
      <c r="J639" s="241">
        <f t="shared" si="415"/>
        <v>0</v>
      </c>
      <c r="K639" s="241">
        <f t="shared" si="416"/>
        <v>0</v>
      </c>
      <c r="L639" s="241">
        <f t="shared" si="417"/>
        <v>0</v>
      </c>
      <c r="M639" s="241">
        <f t="shared" si="418"/>
        <v>0</v>
      </c>
      <c r="N639" s="47"/>
    </row>
    <row r="640" spans="2:14" ht="13.8">
      <c r="B640" s="48" t="str">
        <f t="shared" si="407"/>
        <v>40G 10 km QSFP+</v>
      </c>
      <c r="C640" s="241">
        <f t="shared" si="408"/>
        <v>0</v>
      </c>
      <c r="D640" s="241">
        <f t="shared" si="409"/>
        <v>0</v>
      </c>
      <c r="E640" s="241">
        <f t="shared" si="410"/>
        <v>0</v>
      </c>
      <c r="F640" s="241">
        <f t="shared" si="411"/>
        <v>0</v>
      </c>
      <c r="G640" s="241">
        <f t="shared" si="412"/>
        <v>0</v>
      </c>
      <c r="H640" s="241">
        <f t="shared" si="413"/>
        <v>0</v>
      </c>
      <c r="I640" s="241">
        <f t="shared" si="414"/>
        <v>0</v>
      </c>
      <c r="J640" s="241">
        <f t="shared" si="415"/>
        <v>0</v>
      </c>
      <c r="K640" s="241">
        <f t="shared" si="416"/>
        <v>0</v>
      </c>
      <c r="L640" s="241">
        <f t="shared" si="417"/>
        <v>0</v>
      </c>
      <c r="M640" s="241">
        <f t="shared" si="418"/>
        <v>0</v>
      </c>
      <c r="N640" s="47"/>
    </row>
    <row r="641" spans="2:14" ht="13.8">
      <c r="B641" s="48" t="str">
        <f t="shared" si="407"/>
        <v>40G 40 km QSFP+</v>
      </c>
      <c r="C641" s="241">
        <f t="shared" si="408"/>
        <v>0</v>
      </c>
      <c r="D641" s="241">
        <f t="shared" si="409"/>
        <v>0</v>
      </c>
      <c r="E641" s="241">
        <f t="shared" si="410"/>
        <v>0</v>
      </c>
      <c r="F641" s="241">
        <f t="shared" si="411"/>
        <v>0</v>
      </c>
      <c r="G641" s="241">
        <f t="shared" si="412"/>
        <v>0</v>
      </c>
      <c r="H641" s="241">
        <f t="shared" si="413"/>
        <v>0</v>
      </c>
      <c r="I641" s="241">
        <f t="shared" si="414"/>
        <v>0</v>
      </c>
      <c r="J641" s="241">
        <f t="shared" si="415"/>
        <v>0</v>
      </c>
      <c r="K641" s="241">
        <f t="shared" si="416"/>
        <v>0</v>
      </c>
      <c r="L641" s="241">
        <f t="shared" si="417"/>
        <v>0</v>
      </c>
      <c r="M641" s="241">
        <f t="shared" si="418"/>
        <v>0</v>
      </c>
      <c r="N641" s="47"/>
    </row>
    <row r="642" spans="2:14" ht="13.8">
      <c r="B642" s="48" t="str">
        <f t="shared" si="407"/>
        <v>50G  100 m all</v>
      </c>
      <c r="C642" s="241">
        <f t="shared" si="408"/>
        <v>0</v>
      </c>
      <c r="D642" s="241">
        <f t="shared" si="409"/>
        <v>0</v>
      </c>
      <c r="E642" s="241">
        <f t="shared" si="410"/>
        <v>0</v>
      </c>
      <c r="F642" s="241">
        <f t="shared" si="411"/>
        <v>0</v>
      </c>
      <c r="G642" s="241">
        <f t="shared" si="412"/>
        <v>0</v>
      </c>
      <c r="H642" s="241">
        <f t="shared" si="413"/>
        <v>0</v>
      </c>
      <c r="I642" s="241">
        <f t="shared" si="414"/>
        <v>0</v>
      </c>
      <c r="J642" s="241">
        <f t="shared" si="415"/>
        <v>0</v>
      </c>
      <c r="K642" s="241">
        <f t="shared" si="416"/>
        <v>0</v>
      </c>
      <c r="L642" s="241">
        <f t="shared" si="417"/>
        <v>0</v>
      </c>
      <c r="M642" s="241">
        <f t="shared" si="418"/>
        <v>0</v>
      </c>
      <c r="N642" s="47"/>
    </row>
    <row r="643" spans="2:14" ht="13.8">
      <c r="B643" s="48" t="str">
        <f t="shared" si="407"/>
        <v>50G  2 km all</v>
      </c>
      <c r="C643" s="241">
        <f t="shared" si="408"/>
        <v>0</v>
      </c>
      <c r="D643" s="241">
        <f t="shared" si="409"/>
        <v>0</v>
      </c>
      <c r="E643" s="241">
        <f t="shared" si="410"/>
        <v>0</v>
      </c>
      <c r="F643" s="241">
        <f t="shared" si="411"/>
        <v>0</v>
      </c>
      <c r="G643" s="241">
        <f t="shared" si="412"/>
        <v>0</v>
      </c>
      <c r="H643" s="241">
        <f t="shared" si="413"/>
        <v>0</v>
      </c>
      <c r="I643" s="241">
        <f t="shared" si="414"/>
        <v>0</v>
      </c>
      <c r="J643" s="241">
        <f t="shared" si="415"/>
        <v>0</v>
      </c>
      <c r="K643" s="241">
        <f t="shared" si="416"/>
        <v>0</v>
      </c>
      <c r="L643" s="241">
        <f t="shared" si="417"/>
        <v>0</v>
      </c>
      <c r="M643" s="241">
        <f t="shared" si="418"/>
        <v>0</v>
      </c>
      <c r="N643" s="47"/>
    </row>
    <row r="644" spans="2:14" ht="13.8">
      <c r="B644" s="48" t="str">
        <f t="shared" si="407"/>
        <v>50G  10 km all</v>
      </c>
      <c r="C644" s="241">
        <f t="shared" si="408"/>
        <v>0</v>
      </c>
      <c r="D644" s="241">
        <f t="shared" si="409"/>
        <v>0</v>
      </c>
      <c r="E644" s="241">
        <f t="shared" si="410"/>
        <v>0</v>
      </c>
      <c r="F644" s="241">
        <f t="shared" si="411"/>
        <v>0</v>
      </c>
      <c r="G644" s="241">
        <f t="shared" si="412"/>
        <v>0</v>
      </c>
      <c r="H644" s="241">
        <f t="shared" si="413"/>
        <v>0</v>
      </c>
      <c r="I644" s="241">
        <f t="shared" si="414"/>
        <v>0</v>
      </c>
      <c r="J644" s="241">
        <f t="shared" si="415"/>
        <v>0</v>
      </c>
      <c r="K644" s="241">
        <f t="shared" si="416"/>
        <v>0</v>
      </c>
      <c r="L644" s="241">
        <f t="shared" si="417"/>
        <v>0</v>
      </c>
      <c r="M644" s="241">
        <f t="shared" si="418"/>
        <v>0</v>
      </c>
      <c r="N644" s="47"/>
    </row>
    <row r="645" spans="2:14" ht="13.8">
      <c r="B645" s="48" t="str">
        <f t="shared" si="407"/>
        <v>50G  40 km all</v>
      </c>
      <c r="C645" s="241">
        <f t="shared" si="408"/>
        <v>0</v>
      </c>
      <c r="D645" s="241">
        <f t="shared" si="409"/>
        <v>0</v>
      </c>
      <c r="E645" s="241">
        <f t="shared" si="410"/>
        <v>0</v>
      </c>
      <c r="F645" s="241">
        <f t="shared" si="411"/>
        <v>0</v>
      </c>
      <c r="G645" s="241">
        <f t="shared" si="412"/>
        <v>0</v>
      </c>
      <c r="H645" s="241">
        <f t="shared" si="413"/>
        <v>0</v>
      </c>
      <c r="I645" s="241">
        <f t="shared" si="414"/>
        <v>0</v>
      </c>
      <c r="J645" s="241">
        <f t="shared" si="415"/>
        <v>0</v>
      </c>
      <c r="K645" s="241">
        <f t="shared" si="416"/>
        <v>0</v>
      </c>
      <c r="L645" s="241">
        <f t="shared" si="417"/>
        <v>0</v>
      </c>
      <c r="M645" s="241">
        <f t="shared" si="418"/>
        <v>0</v>
      </c>
      <c r="N645" s="47"/>
    </row>
    <row r="646" spans="2:14" ht="13.8">
      <c r="B646" s="48" t="str">
        <f t="shared" si="407"/>
        <v>50G  80 km all</v>
      </c>
      <c r="C646" s="241">
        <f t="shared" si="408"/>
        <v>0</v>
      </c>
      <c r="D646" s="241">
        <f t="shared" si="409"/>
        <v>0</v>
      </c>
      <c r="E646" s="241">
        <f t="shared" si="410"/>
        <v>0</v>
      </c>
      <c r="F646" s="241">
        <f t="shared" si="411"/>
        <v>0</v>
      </c>
      <c r="G646" s="241">
        <f t="shared" si="412"/>
        <v>0</v>
      </c>
      <c r="H646" s="241">
        <f t="shared" si="413"/>
        <v>0</v>
      </c>
      <c r="I646" s="241">
        <f t="shared" si="414"/>
        <v>0</v>
      </c>
      <c r="J646" s="241">
        <f t="shared" si="415"/>
        <v>0</v>
      </c>
      <c r="K646" s="241">
        <f t="shared" si="416"/>
        <v>0</v>
      </c>
      <c r="L646" s="241">
        <f t="shared" si="417"/>
        <v>0</v>
      </c>
      <c r="M646" s="241">
        <f t="shared" si="418"/>
        <v>0</v>
      </c>
      <c r="N646" s="47"/>
    </row>
    <row r="647" spans="2:14" ht="13.8">
      <c r="B647" s="48" t="str">
        <f t="shared" ref="B647:B678" si="419">B127</f>
        <v>100G SR4 100 m CFP</v>
      </c>
      <c r="C647" s="241">
        <f t="shared" ref="C647:C678" si="420">IF(C127=0,0,C127*P733/10^6)</f>
        <v>0</v>
      </c>
      <c r="D647" s="241">
        <f t="shared" ref="D647:D678" si="421">IF(D127=0,0,D127*Q733/10^6)</f>
        <v>0</v>
      </c>
      <c r="E647" s="241">
        <f t="shared" ref="E647:E678" si="422">IF(E127=0,0,E127*R733/10^6)</f>
        <v>0</v>
      </c>
      <c r="F647" s="241">
        <f t="shared" ref="F647:F678" si="423">IF(F127=0,0,F127*S733/10^6)</f>
        <v>0</v>
      </c>
      <c r="G647" s="241">
        <f t="shared" ref="G647:G678" si="424">IF(G127=0,0,G127*T733/10^6)</f>
        <v>0</v>
      </c>
      <c r="H647" s="241">
        <f t="shared" ref="H647:H678" si="425">IF(H127=0,0,H127*U733/10^6)</f>
        <v>0</v>
      </c>
      <c r="I647" s="241">
        <f t="shared" ref="I647:I678" si="426">IF(I127=0,0,I127*V733/10^6)</f>
        <v>0</v>
      </c>
      <c r="J647" s="241">
        <f t="shared" ref="J647:J678" si="427">IF(J127=0,0,J127*W733/10^6)</f>
        <v>0</v>
      </c>
      <c r="K647" s="241">
        <f t="shared" ref="K647:K678" si="428">IF(K127=0,0,K127*X733/10^6)</f>
        <v>0</v>
      </c>
      <c r="L647" s="241">
        <f t="shared" ref="L647:L678" si="429">IF(L127=0,0,L127*Y733/10^6)</f>
        <v>0</v>
      </c>
      <c r="M647" s="241">
        <f t="shared" ref="M647:M678" si="430">IF(M127=0,0,M127*Z733/10^6)</f>
        <v>0</v>
      </c>
      <c r="N647" s="47"/>
    </row>
    <row r="648" spans="2:14" ht="13.8">
      <c r="B648" s="48" t="str">
        <f t="shared" si="419"/>
        <v>100G SR4 100 m CFP2/4</v>
      </c>
      <c r="C648" s="241">
        <f t="shared" si="420"/>
        <v>0</v>
      </c>
      <c r="D648" s="241">
        <f t="shared" si="421"/>
        <v>0</v>
      </c>
      <c r="E648" s="241">
        <f t="shared" si="422"/>
        <v>0</v>
      </c>
      <c r="F648" s="241">
        <f t="shared" si="423"/>
        <v>0</v>
      </c>
      <c r="G648" s="241">
        <f t="shared" si="424"/>
        <v>0</v>
      </c>
      <c r="H648" s="241">
        <f t="shared" si="425"/>
        <v>0</v>
      </c>
      <c r="I648" s="241">
        <f t="shared" si="426"/>
        <v>0</v>
      </c>
      <c r="J648" s="241">
        <f t="shared" si="427"/>
        <v>0</v>
      </c>
      <c r="K648" s="241">
        <f t="shared" si="428"/>
        <v>0</v>
      </c>
      <c r="L648" s="241">
        <f t="shared" si="429"/>
        <v>0</v>
      </c>
      <c r="M648" s="241">
        <f t="shared" si="430"/>
        <v>0</v>
      </c>
      <c r="N648" s="47"/>
    </row>
    <row r="649" spans="2:14" ht="13.8">
      <c r="B649" s="48" t="str">
        <f t="shared" si="419"/>
        <v>100G SR4 100 m QSFP28</v>
      </c>
      <c r="C649" s="241">
        <f t="shared" si="420"/>
        <v>0</v>
      </c>
      <c r="D649" s="241">
        <f t="shared" si="421"/>
        <v>0</v>
      </c>
      <c r="E649" s="241">
        <f t="shared" si="422"/>
        <v>0</v>
      </c>
      <c r="F649" s="241">
        <f t="shared" si="423"/>
        <v>0</v>
      </c>
      <c r="G649" s="241">
        <f t="shared" si="424"/>
        <v>0</v>
      </c>
      <c r="H649" s="241">
        <f t="shared" si="425"/>
        <v>0</v>
      </c>
      <c r="I649" s="241">
        <f t="shared" si="426"/>
        <v>0</v>
      </c>
      <c r="J649" s="241">
        <f t="shared" si="427"/>
        <v>0</v>
      </c>
      <c r="K649" s="241">
        <f t="shared" si="428"/>
        <v>0</v>
      </c>
      <c r="L649" s="241">
        <f t="shared" si="429"/>
        <v>0</v>
      </c>
      <c r="M649" s="241">
        <f t="shared" si="430"/>
        <v>0</v>
      </c>
      <c r="N649" s="47"/>
    </row>
    <row r="650" spans="2:14" ht="13.8">
      <c r="B650" s="48" t="str">
        <f t="shared" si="419"/>
        <v>100G SR2 100 m All</v>
      </c>
      <c r="C650" s="241">
        <f t="shared" si="420"/>
        <v>0</v>
      </c>
      <c r="D650" s="241">
        <f t="shared" si="421"/>
        <v>0</v>
      </c>
      <c r="E650" s="241">
        <f t="shared" si="422"/>
        <v>0</v>
      </c>
      <c r="F650" s="241">
        <f t="shared" si="423"/>
        <v>0</v>
      </c>
      <c r="G650" s="241">
        <f t="shared" si="424"/>
        <v>0</v>
      </c>
      <c r="H650" s="241">
        <f t="shared" si="425"/>
        <v>0</v>
      </c>
      <c r="I650" s="241">
        <f t="shared" si="426"/>
        <v>0</v>
      </c>
      <c r="J650" s="241">
        <f t="shared" si="427"/>
        <v>0</v>
      </c>
      <c r="K650" s="241">
        <f t="shared" si="428"/>
        <v>0</v>
      </c>
      <c r="L650" s="241">
        <f t="shared" si="429"/>
        <v>0</v>
      </c>
      <c r="M650" s="241">
        <f t="shared" si="430"/>
        <v>0</v>
      </c>
      <c r="N650" s="47"/>
    </row>
    <row r="651" spans="2:14" ht="13.8">
      <c r="B651" s="48" t="str">
        <f t="shared" si="419"/>
        <v>100G MM Duplex 100 - 300 m QSFP28</v>
      </c>
      <c r="C651" s="241">
        <f t="shared" si="420"/>
        <v>0</v>
      </c>
      <c r="D651" s="241">
        <f t="shared" si="421"/>
        <v>0</v>
      </c>
      <c r="E651" s="241">
        <f t="shared" si="422"/>
        <v>0</v>
      </c>
      <c r="F651" s="241">
        <f t="shared" si="423"/>
        <v>0</v>
      </c>
      <c r="G651" s="241">
        <f t="shared" si="424"/>
        <v>0</v>
      </c>
      <c r="H651" s="241">
        <f t="shared" si="425"/>
        <v>0</v>
      </c>
      <c r="I651" s="241">
        <f t="shared" si="426"/>
        <v>0</v>
      </c>
      <c r="J651" s="241">
        <f t="shared" si="427"/>
        <v>0</v>
      </c>
      <c r="K651" s="241">
        <f t="shared" si="428"/>
        <v>0</v>
      </c>
      <c r="L651" s="241">
        <f t="shared" si="429"/>
        <v>0</v>
      </c>
      <c r="M651" s="241">
        <f t="shared" si="430"/>
        <v>0</v>
      </c>
      <c r="N651" s="47"/>
    </row>
    <row r="652" spans="2:14" ht="13.8">
      <c r="B652" s="48" t="str">
        <f t="shared" si="419"/>
        <v>100G eSR4 300 m QSFP28</v>
      </c>
      <c r="C652" s="241">
        <f t="shared" si="420"/>
        <v>0</v>
      </c>
      <c r="D652" s="241">
        <f t="shared" si="421"/>
        <v>0</v>
      </c>
      <c r="E652" s="241">
        <f t="shared" si="422"/>
        <v>0</v>
      </c>
      <c r="F652" s="241">
        <f t="shared" si="423"/>
        <v>0</v>
      </c>
      <c r="G652" s="241">
        <f t="shared" si="424"/>
        <v>0</v>
      </c>
      <c r="H652" s="241">
        <f t="shared" si="425"/>
        <v>0</v>
      </c>
      <c r="I652" s="241">
        <f t="shared" si="426"/>
        <v>0</v>
      </c>
      <c r="J652" s="241">
        <f t="shared" si="427"/>
        <v>0</v>
      </c>
      <c r="K652" s="241">
        <f t="shared" si="428"/>
        <v>0</v>
      </c>
      <c r="L652" s="241">
        <f t="shared" si="429"/>
        <v>0</v>
      </c>
      <c r="M652" s="241">
        <f t="shared" si="430"/>
        <v>0</v>
      </c>
      <c r="N652" s="47"/>
    </row>
    <row r="653" spans="2:14" ht="13.8">
      <c r="B653" s="48" t="str">
        <f t="shared" si="419"/>
        <v>100G PSM4 500 m QSFP28</v>
      </c>
      <c r="C653" s="241">
        <f t="shared" si="420"/>
        <v>81.228779519999989</v>
      </c>
      <c r="D653" s="241">
        <f t="shared" si="421"/>
        <v>108.8077456894279</v>
      </c>
      <c r="E653" s="241">
        <f t="shared" si="422"/>
        <v>0</v>
      </c>
      <c r="F653" s="241">
        <f t="shared" si="423"/>
        <v>0</v>
      </c>
      <c r="G653" s="241">
        <f t="shared" si="424"/>
        <v>0</v>
      </c>
      <c r="H653" s="241">
        <f t="shared" si="425"/>
        <v>0</v>
      </c>
      <c r="I653" s="241">
        <f t="shared" si="426"/>
        <v>0</v>
      </c>
      <c r="J653" s="241">
        <f t="shared" si="427"/>
        <v>0</v>
      </c>
      <c r="K653" s="241">
        <f t="shared" si="428"/>
        <v>0</v>
      </c>
      <c r="L653" s="241">
        <f t="shared" si="429"/>
        <v>0</v>
      </c>
      <c r="M653" s="241">
        <f t="shared" si="430"/>
        <v>0</v>
      </c>
      <c r="N653" s="47"/>
    </row>
    <row r="654" spans="2:14" ht="13.8">
      <c r="B654" s="48" t="str">
        <f t="shared" si="419"/>
        <v>100G DR 500m QSFP28</v>
      </c>
      <c r="C654" s="241">
        <f t="shared" si="420"/>
        <v>0</v>
      </c>
      <c r="D654" s="241">
        <f t="shared" si="421"/>
        <v>0</v>
      </c>
      <c r="E654" s="241">
        <f t="shared" si="422"/>
        <v>0</v>
      </c>
      <c r="F654" s="241">
        <f t="shared" si="423"/>
        <v>0</v>
      </c>
      <c r="G654" s="241">
        <f t="shared" si="424"/>
        <v>0</v>
      </c>
      <c r="H654" s="241">
        <f t="shared" si="425"/>
        <v>0</v>
      </c>
      <c r="I654" s="241">
        <f t="shared" si="426"/>
        <v>0</v>
      </c>
      <c r="J654" s="241">
        <f t="shared" si="427"/>
        <v>0</v>
      </c>
      <c r="K654" s="241">
        <f t="shared" si="428"/>
        <v>0</v>
      </c>
      <c r="L654" s="241">
        <f t="shared" si="429"/>
        <v>0</v>
      </c>
      <c r="M654" s="241">
        <f t="shared" si="430"/>
        <v>0</v>
      </c>
      <c r="N654" s="47"/>
    </row>
    <row r="655" spans="2:14" ht="13.8">
      <c r="B655" s="48" t="str">
        <f t="shared" si="419"/>
        <v>100G CWDM4-subspec 500 m QSFP28</v>
      </c>
      <c r="C655" s="241">
        <f t="shared" si="420"/>
        <v>73.92</v>
      </c>
      <c r="D655" s="241">
        <f t="shared" si="421"/>
        <v>107.1</v>
      </c>
      <c r="E655" s="241">
        <f t="shared" si="422"/>
        <v>0</v>
      </c>
      <c r="F655" s="241">
        <f t="shared" si="423"/>
        <v>0</v>
      </c>
      <c r="G655" s="241">
        <f t="shared" si="424"/>
        <v>0</v>
      </c>
      <c r="H655" s="241">
        <f t="shared" si="425"/>
        <v>0</v>
      </c>
      <c r="I655" s="241">
        <f t="shared" si="426"/>
        <v>0</v>
      </c>
      <c r="J655" s="241">
        <f t="shared" si="427"/>
        <v>0</v>
      </c>
      <c r="K655" s="241">
        <f t="shared" si="428"/>
        <v>0</v>
      </c>
      <c r="L655" s="241">
        <f t="shared" si="429"/>
        <v>0</v>
      </c>
      <c r="M655" s="241">
        <f t="shared" si="430"/>
        <v>0</v>
      </c>
      <c r="N655" s="47"/>
    </row>
    <row r="656" spans="2:14" ht="13.8">
      <c r="B656" s="48" t="str">
        <f t="shared" si="419"/>
        <v>100G CWDM4 2 km QSFP28</v>
      </c>
      <c r="C656" s="241">
        <f t="shared" si="420"/>
        <v>219.47601199999997</v>
      </c>
      <c r="D656" s="241">
        <f t="shared" si="421"/>
        <v>172.293048</v>
      </c>
      <c r="E656" s="241">
        <f t="shared" si="422"/>
        <v>0</v>
      </c>
      <c r="F656" s="241">
        <f t="shared" si="423"/>
        <v>0</v>
      </c>
      <c r="G656" s="241">
        <f t="shared" si="424"/>
        <v>0</v>
      </c>
      <c r="H656" s="241">
        <f t="shared" si="425"/>
        <v>0</v>
      </c>
      <c r="I656" s="241">
        <f t="shared" si="426"/>
        <v>0</v>
      </c>
      <c r="J656" s="241">
        <f t="shared" si="427"/>
        <v>0</v>
      </c>
      <c r="K656" s="241">
        <f t="shared" si="428"/>
        <v>0</v>
      </c>
      <c r="L656" s="241">
        <f t="shared" si="429"/>
        <v>0</v>
      </c>
      <c r="M656" s="241">
        <f t="shared" si="430"/>
        <v>0</v>
      </c>
      <c r="N656" s="47"/>
    </row>
    <row r="657" spans="2:22" ht="13.8">
      <c r="B657" s="48" t="str">
        <f t="shared" si="419"/>
        <v>100G FR, DR+ 2 km QSFP28</v>
      </c>
      <c r="C657" s="241">
        <f t="shared" si="420"/>
        <v>0</v>
      </c>
      <c r="D657" s="241">
        <f t="shared" si="421"/>
        <v>0</v>
      </c>
      <c r="E657" s="241">
        <f t="shared" si="422"/>
        <v>0</v>
      </c>
      <c r="F657" s="241">
        <f t="shared" si="423"/>
        <v>0</v>
      </c>
      <c r="G657" s="241">
        <f t="shared" si="424"/>
        <v>0</v>
      </c>
      <c r="H657" s="241">
        <f t="shared" si="425"/>
        <v>0</v>
      </c>
      <c r="I657" s="241">
        <f t="shared" si="426"/>
        <v>0</v>
      </c>
      <c r="J657" s="241">
        <f t="shared" si="427"/>
        <v>0</v>
      </c>
      <c r="K657" s="241">
        <f t="shared" si="428"/>
        <v>0</v>
      </c>
      <c r="L657" s="241">
        <f t="shared" si="429"/>
        <v>0</v>
      </c>
      <c r="M657" s="241">
        <f t="shared" si="430"/>
        <v>0</v>
      </c>
      <c r="N657" s="47"/>
    </row>
    <row r="658" spans="2:22" ht="13.8">
      <c r="B658" s="48" t="str">
        <f t="shared" si="419"/>
        <v>100G LR4 10 km CFP</v>
      </c>
      <c r="C658" s="241">
        <f t="shared" si="420"/>
        <v>0</v>
      </c>
      <c r="D658" s="241">
        <f t="shared" si="421"/>
        <v>0</v>
      </c>
      <c r="E658" s="241">
        <f t="shared" si="422"/>
        <v>0</v>
      </c>
      <c r="F658" s="241">
        <f t="shared" si="423"/>
        <v>0</v>
      </c>
      <c r="G658" s="241">
        <f t="shared" si="424"/>
        <v>0</v>
      </c>
      <c r="H658" s="241">
        <f t="shared" si="425"/>
        <v>0</v>
      </c>
      <c r="I658" s="241">
        <f t="shared" si="426"/>
        <v>0</v>
      </c>
      <c r="J658" s="241">
        <f t="shared" si="427"/>
        <v>0</v>
      </c>
      <c r="K658" s="241">
        <f t="shared" si="428"/>
        <v>0</v>
      </c>
      <c r="L658" s="241">
        <f t="shared" si="429"/>
        <v>0</v>
      </c>
      <c r="M658" s="241">
        <f t="shared" si="430"/>
        <v>0</v>
      </c>
      <c r="N658" s="47"/>
    </row>
    <row r="659" spans="2:22" ht="13.8">
      <c r="B659" s="48" t="str">
        <f t="shared" si="419"/>
        <v>100G LR4 10 km CFP2/4</v>
      </c>
      <c r="C659" s="241">
        <f t="shared" si="420"/>
        <v>0</v>
      </c>
      <c r="D659" s="241">
        <f t="shared" si="421"/>
        <v>0</v>
      </c>
      <c r="E659" s="241">
        <f t="shared" si="422"/>
        <v>0</v>
      </c>
      <c r="F659" s="241">
        <f t="shared" si="423"/>
        <v>0</v>
      </c>
      <c r="G659" s="241">
        <f t="shared" si="424"/>
        <v>0</v>
      </c>
      <c r="H659" s="241">
        <f t="shared" si="425"/>
        <v>0</v>
      </c>
      <c r="I659" s="241">
        <f t="shared" si="426"/>
        <v>0</v>
      </c>
      <c r="J659" s="241">
        <f t="shared" si="427"/>
        <v>0</v>
      </c>
      <c r="K659" s="241">
        <f t="shared" si="428"/>
        <v>0</v>
      </c>
      <c r="L659" s="241">
        <f t="shared" si="429"/>
        <v>0</v>
      </c>
      <c r="M659" s="241">
        <f t="shared" si="430"/>
        <v>0</v>
      </c>
      <c r="N659" s="47"/>
    </row>
    <row r="660" spans="2:22" ht="13.8">
      <c r="B660" s="48" t="str">
        <f t="shared" si="419"/>
        <v>100G LR4 and LR1 10 km QSFP28</v>
      </c>
      <c r="C660" s="241">
        <f t="shared" si="420"/>
        <v>0</v>
      </c>
      <c r="D660" s="241">
        <f t="shared" si="421"/>
        <v>28.666743389885294</v>
      </c>
      <c r="E660" s="241">
        <f t="shared" si="422"/>
        <v>0</v>
      </c>
      <c r="F660" s="241">
        <f t="shared" si="423"/>
        <v>0</v>
      </c>
      <c r="G660" s="241">
        <f t="shared" si="424"/>
        <v>0</v>
      </c>
      <c r="H660" s="241">
        <f t="shared" si="425"/>
        <v>0</v>
      </c>
      <c r="I660" s="241">
        <f t="shared" si="426"/>
        <v>0</v>
      </c>
      <c r="J660" s="241">
        <f t="shared" si="427"/>
        <v>0</v>
      </c>
      <c r="K660" s="241">
        <f t="shared" si="428"/>
        <v>0</v>
      </c>
      <c r="L660" s="241">
        <f t="shared" si="429"/>
        <v>0</v>
      </c>
      <c r="M660" s="241">
        <f t="shared" si="430"/>
        <v>0</v>
      </c>
      <c r="N660" s="47"/>
    </row>
    <row r="661" spans="2:22" ht="13.8">
      <c r="B661" s="48" t="str">
        <f t="shared" si="419"/>
        <v>100G 4WDM10 10 km QSFP28</v>
      </c>
      <c r="C661" s="241">
        <f t="shared" si="420"/>
        <v>0</v>
      </c>
      <c r="D661" s="241">
        <f t="shared" si="421"/>
        <v>2.0654436876199465</v>
      </c>
      <c r="E661" s="241">
        <f t="shared" si="422"/>
        <v>0</v>
      </c>
      <c r="F661" s="241">
        <f t="shared" si="423"/>
        <v>0</v>
      </c>
      <c r="G661" s="241">
        <f t="shared" si="424"/>
        <v>0</v>
      </c>
      <c r="H661" s="241">
        <f t="shared" si="425"/>
        <v>0</v>
      </c>
      <c r="I661" s="241">
        <f t="shared" si="426"/>
        <v>0</v>
      </c>
      <c r="J661" s="241">
        <f t="shared" si="427"/>
        <v>0</v>
      </c>
      <c r="K661" s="241">
        <f t="shared" si="428"/>
        <v>0</v>
      </c>
      <c r="L661" s="241">
        <f t="shared" si="429"/>
        <v>0</v>
      </c>
      <c r="M661" s="241">
        <f t="shared" si="430"/>
        <v>0</v>
      </c>
      <c r="N661" s="47"/>
    </row>
    <row r="662" spans="2:22" ht="13.8">
      <c r="B662" s="48" t="str">
        <f t="shared" si="419"/>
        <v>100G 4WDM20 20 km QSFP28</v>
      </c>
      <c r="C662" s="241">
        <f t="shared" si="420"/>
        <v>0</v>
      </c>
      <c r="D662" s="241">
        <f t="shared" si="421"/>
        <v>0</v>
      </c>
      <c r="E662" s="241">
        <f t="shared" si="422"/>
        <v>0</v>
      </c>
      <c r="F662" s="241">
        <f t="shared" si="423"/>
        <v>0</v>
      </c>
      <c r="G662" s="241">
        <f t="shared" si="424"/>
        <v>0</v>
      </c>
      <c r="H662" s="241">
        <f t="shared" si="425"/>
        <v>0</v>
      </c>
      <c r="I662" s="241">
        <f t="shared" si="426"/>
        <v>0</v>
      </c>
      <c r="J662" s="241">
        <f t="shared" si="427"/>
        <v>0</v>
      </c>
      <c r="K662" s="241">
        <f t="shared" si="428"/>
        <v>0</v>
      </c>
      <c r="L662" s="241">
        <f t="shared" si="429"/>
        <v>0</v>
      </c>
      <c r="M662" s="241">
        <f t="shared" si="430"/>
        <v>0</v>
      </c>
      <c r="N662" s="47"/>
    </row>
    <row r="663" spans="2:22" ht="13.8">
      <c r="B663" s="48" t="str">
        <f t="shared" si="419"/>
        <v>100G ER4-Lite 30 km QSFP28</v>
      </c>
      <c r="C663" s="241">
        <f t="shared" si="420"/>
        <v>0</v>
      </c>
      <c r="D663" s="241">
        <f t="shared" si="421"/>
        <v>0</v>
      </c>
      <c r="E663" s="241">
        <f t="shared" si="422"/>
        <v>0</v>
      </c>
      <c r="F663" s="241">
        <f t="shared" si="423"/>
        <v>0</v>
      </c>
      <c r="G663" s="241">
        <f t="shared" si="424"/>
        <v>0</v>
      </c>
      <c r="H663" s="241">
        <f t="shared" si="425"/>
        <v>0</v>
      </c>
      <c r="I663" s="241">
        <f t="shared" si="426"/>
        <v>0</v>
      </c>
      <c r="J663" s="241">
        <f t="shared" si="427"/>
        <v>0</v>
      </c>
      <c r="K663" s="241">
        <f t="shared" si="428"/>
        <v>0</v>
      </c>
      <c r="L663" s="241">
        <f t="shared" si="429"/>
        <v>0</v>
      </c>
      <c r="M663" s="241">
        <f t="shared" si="430"/>
        <v>0</v>
      </c>
      <c r="N663" s="47"/>
    </row>
    <row r="664" spans="2:22" ht="13.8">
      <c r="B664" s="48" t="str">
        <f t="shared" si="419"/>
        <v>100G ER4 40 km QSFP28</v>
      </c>
      <c r="C664" s="241">
        <f t="shared" si="420"/>
        <v>0</v>
      </c>
      <c r="D664" s="241">
        <f t="shared" si="421"/>
        <v>0</v>
      </c>
      <c r="E664" s="241">
        <f t="shared" si="422"/>
        <v>0</v>
      </c>
      <c r="F664" s="241">
        <f t="shared" si="423"/>
        <v>0</v>
      </c>
      <c r="G664" s="241">
        <f t="shared" si="424"/>
        <v>0</v>
      </c>
      <c r="H664" s="241">
        <f t="shared" si="425"/>
        <v>0</v>
      </c>
      <c r="I664" s="241">
        <f t="shared" si="426"/>
        <v>0</v>
      </c>
      <c r="J664" s="241">
        <f t="shared" si="427"/>
        <v>0</v>
      </c>
      <c r="K664" s="241">
        <f t="shared" si="428"/>
        <v>0</v>
      </c>
      <c r="L664" s="241">
        <f t="shared" si="429"/>
        <v>0</v>
      </c>
      <c r="M664" s="241">
        <f t="shared" si="430"/>
        <v>0</v>
      </c>
      <c r="N664" s="47"/>
    </row>
    <row r="665" spans="2:22" ht="13.8">
      <c r="B665" s="48" t="str">
        <f t="shared" si="419"/>
        <v>100G ZR4 80 km QSFP28</v>
      </c>
      <c r="C665" s="241">
        <f t="shared" si="420"/>
        <v>0</v>
      </c>
      <c r="D665" s="241">
        <f t="shared" si="421"/>
        <v>0</v>
      </c>
      <c r="E665" s="241">
        <f t="shared" si="422"/>
        <v>0</v>
      </c>
      <c r="F665" s="241">
        <f t="shared" si="423"/>
        <v>0</v>
      </c>
      <c r="G665" s="241">
        <f t="shared" si="424"/>
        <v>0</v>
      </c>
      <c r="H665" s="241">
        <f t="shared" si="425"/>
        <v>0</v>
      </c>
      <c r="I665" s="241">
        <f t="shared" si="426"/>
        <v>0</v>
      </c>
      <c r="J665" s="241">
        <f t="shared" si="427"/>
        <v>0</v>
      </c>
      <c r="K665" s="241">
        <f t="shared" si="428"/>
        <v>0</v>
      </c>
      <c r="L665" s="241">
        <f t="shared" si="429"/>
        <v>0</v>
      </c>
      <c r="M665" s="241">
        <f t="shared" si="430"/>
        <v>0</v>
      </c>
      <c r="N665" s="47"/>
    </row>
    <row r="666" spans="2:22" ht="13.8">
      <c r="B666" s="48" t="str">
        <f t="shared" si="419"/>
        <v>200G SR4 100 m QSFP56</v>
      </c>
      <c r="C666" s="241">
        <f t="shared" si="420"/>
        <v>0</v>
      </c>
      <c r="D666" s="241">
        <f t="shared" si="421"/>
        <v>0</v>
      </c>
      <c r="E666" s="241">
        <f t="shared" si="422"/>
        <v>0</v>
      </c>
      <c r="F666" s="241">
        <f t="shared" si="423"/>
        <v>0</v>
      </c>
      <c r="G666" s="241">
        <f t="shared" si="424"/>
        <v>0</v>
      </c>
      <c r="H666" s="241">
        <f t="shared" si="425"/>
        <v>0</v>
      </c>
      <c r="I666" s="241">
        <f t="shared" si="426"/>
        <v>0</v>
      </c>
      <c r="J666" s="241">
        <f t="shared" si="427"/>
        <v>0</v>
      </c>
      <c r="K666" s="241">
        <f t="shared" si="428"/>
        <v>0</v>
      </c>
      <c r="L666" s="241">
        <f t="shared" si="429"/>
        <v>0</v>
      </c>
      <c r="M666" s="241">
        <f t="shared" si="430"/>
        <v>0</v>
      </c>
      <c r="N666" s="47"/>
    </row>
    <row r="667" spans="2:22" ht="13.8">
      <c r="B667" s="48" t="str">
        <f t="shared" si="419"/>
        <v>200G DR 500 m TBD</v>
      </c>
      <c r="C667" s="241">
        <f t="shared" si="420"/>
        <v>0</v>
      </c>
      <c r="D667" s="241">
        <f t="shared" si="421"/>
        <v>0</v>
      </c>
      <c r="E667" s="241">
        <f t="shared" si="422"/>
        <v>0</v>
      </c>
      <c r="F667" s="241">
        <f t="shared" si="423"/>
        <v>0</v>
      </c>
      <c r="G667" s="241">
        <f t="shared" si="424"/>
        <v>0</v>
      </c>
      <c r="H667" s="241">
        <f t="shared" si="425"/>
        <v>0</v>
      </c>
      <c r="I667" s="241">
        <f t="shared" si="426"/>
        <v>0</v>
      </c>
      <c r="J667" s="241">
        <f t="shared" si="427"/>
        <v>0</v>
      </c>
      <c r="K667" s="241">
        <f t="shared" si="428"/>
        <v>0</v>
      </c>
      <c r="L667" s="241">
        <f t="shared" si="429"/>
        <v>0</v>
      </c>
      <c r="M667" s="241">
        <f t="shared" si="430"/>
        <v>0</v>
      </c>
      <c r="N667" s="47"/>
    </row>
    <row r="668" spans="2:22" ht="13.8">
      <c r="B668" s="48" t="str">
        <f t="shared" si="419"/>
        <v>200G FR4 3 km QSFP56</v>
      </c>
      <c r="C668" s="241">
        <f t="shared" si="420"/>
        <v>0</v>
      </c>
      <c r="D668" s="241">
        <f t="shared" si="421"/>
        <v>0</v>
      </c>
      <c r="E668" s="241">
        <f t="shared" si="422"/>
        <v>0</v>
      </c>
      <c r="F668" s="241">
        <f t="shared" si="423"/>
        <v>0</v>
      </c>
      <c r="G668" s="241">
        <f t="shared" si="424"/>
        <v>0</v>
      </c>
      <c r="H668" s="241">
        <f t="shared" si="425"/>
        <v>0</v>
      </c>
      <c r="I668" s="241">
        <f t="shared" si="426"/>
        <v>0</v>
      </c>
      <c r="J668" s="241">
        <f t="shared" si="427"/>
        <v>0</v>
      </c>
      <c r="K668" s="241">
        <f t="shared" si="428"/>
        <v>0</v>
      </c>
      <c r="L668" s="241">
        <f t="shared" si="429"/>
        <v>0</v>
      </c>
      <c r="M668" s="241">
        <f t="shared" si="430"/>
        <v>0</v>
      </c>
      <c r="N668" s="47"/>
    </row>
    <row r="669" spans="2:22" ht="13.8">
      <c r="B669" s="48" t="str">
        <f t="shared" si="419"/>
        <v>200G LR 10 km TBD</v>
      </c>
      <c r="C669" s="241">
        <f t="shared" si="420"/>
        <v>0</v>
      </c>
      <c r="D669" s="241">
        <f t="shared" si="421"/>
        <v>0</v>
      </c>
      <c r="E669" s="241">
        <f t="shared" si="422"/>
        <v>0</v>
      </c>
      <c r="F669" s="241">
        <f t="shared" si="423"/>
        <v>0</v>
      </c>
      <c r="G669" s="241">
        <f t="shared" si="424"/>
        <v>0</v>
      </c>
      <c r="H669" s="241">
        <f t="shared" si="425"/>
        <v>0</v>
      </c>
      <c r="I669" s="241">
        <f t="shared" si="426"/>
        <v>0</v>
      </c>
      <c r="J669" s="241">
        <f t="shared" si="427"/>
        <v>0</v>
      </c>
      <c r="K669" s="241">
        <f t="shared" si="428"/>
        <v>0</v>
      </c>
      <c r="L669" s="241">
        <f t="shared" si="429"/>
        <v>0</v>
      </c>
      <c r="M669" s="241">
        <f t="shared" si="430"/>
        <v>0</v>
      </c>
      <c r="N669" s="47"/>
    </row>
    <row r="670" spans="2:22" ht="13.8">
      <c r="B670" s="48" t="str">
        <f t="shared" si="419"/>
        <v>200G ER4 40 km TBD</v>
      </c>
      <c r="C670" s="241">
        <f t="shared" si="420"/>
        <v>0</v>
      </c>
      <c r="D670" s="241">
        <f t="shared" si="421"/>
        <v>0</v>
      </c>
      <c r="E670" s="241">
        <f t="shared" si="422"/>
        <v>0</v>
      </c>
      <c r="F670" s="241">
        <f t="shared" si="423"/>
        <v>0</v>
      </c>
      <c r="G670" s="241">
        <f t="shared" si="424"/>
        <v>0</v>
      </c>
      <c r="H670" s="241">
        <f t="shared" si="425"/>
        <v>0</v>
      </c>
      <c r="I670" s="241">
        <f t="shared" si="426"/>
        <v>0</v>
      </c>
      <c r="J670" s="241">
        <f t="shared" si="427"/>
        <v>0</v>
      </c>
      <c r="K670" s="241">
        <f t="shared" si="428"/>
        <v>0</v>
      </c>
      <c r="L670" s="241">
        <f t="shared" si="429"/>
        <v>0</v>
      </c>
      <c r="M670" s="241">
        <f t="shared" si="430"/>
        <v>0</v>
      </c>
      <c r="N670" s="47"/>
      <c r="O670" s="59"/>
      <c r="P670" s="61"/>
      <c r="Q670" s="61"/>
      <c r="R670" s="61"/>
      <c r="S670" s="61"/>
      <c r="T670" s="61"/>
      <c r="U670" s="61"/>
      <c r="V670" s="61"/>
    </row>
    <row r="671" spans="2:22" ht="13.8">
      <c r="B671" s="48" t="str">
        <f t="shared" si="419"/>
        <v>2x200 (400G-SR8) 100 m OSFP, QSFP-DD</v>
      </c>
      <c r="C671" s="241">
        <f t="shared" si="420"/>
        <v>0</v>
      </c>
      <c r="D671" s="241">
        <f t="shared" si="421"/>
        <v>0</v>
      </c>
      <c r="E671" s="241">
        <f t="shared" si="422"/>
        <v>0</v>
      </c>
      <c r="F671" s="241">
        <f t="shared" si="423"/>
        <v>0</v>
      </c>
      <c r="G671" s="241">
        <f t="shared" si="424"/>
        <v>0</v>
      </c>
      <c r="H671" s="241">
        <f t="shared" si="425"/>
        <v>0</v>
      </c>
      <c r="I671" s="241">
        <f t="shared" si="426"/>
        <v>0</v>
      </c>
      <c r="J671" s="241">
        <f t="shared" si="427"/>
        <v>0</v>
      </c>
      <c r="K671" s="241">
        <f t="shared" si="428"/>
        <v>0</v>
      </c>
      <c r="L671" s="241">
        <f t="shared" si="429"/>
        <v>0</v>
      </c>
      <c r="M671" s="241">
        <f t="shared" si="430"/>
        <v>0</v>
      </c>
      <c r="N671" s="47"/>
      <c r="O671" s="59"/>
      <c r="P671" s="61"/>
      <c r="Q671" s="61"/>
      <c r="R671" s="61"/>
      <c r="S671" s="61"/>
      <c r="T671" s="61"/>
      <c r="U671" s="61"/>
      <c r="V671" s="61"/>
    </row>
    <row r="672" spans="2:22" ht="13.8">
      <c r="B672" s="48" t="str">
        <f t="shared" si="419"/>
        <v>400G SR4.2 100 m OSFP, QSFP-DD</v>
      </c>
      <c r="C672" s="241">
        <f t="shared" si="420"/>
        <v>0</v>
      </c>
      <c r="D672" s="241">
        <f t="shared" si="421"/>
        <v>0</v>
      </c>
      <c r="E672" s="241">
        <f t="shared" si="422"/>
        <v>0</v>
      </c>
      <c r="F672" s="241">
        <f t="shared" si="423"/>
        <v>0</v>
      </c>
      <c r="G672" s="241">
        <f t="shared" si="424"/>
        <v>0</v>
      </c>
      <c r="H672" s="241">
        <f t="shared" si="425"/>
        <v>0</v>
      </c>
      <c r="I672" s="241">
        <f t="shared" si="426"/>
        <v>0</v>
      </c>
      <c r="J672" s="241">
        <f t="shared" si="427"/>
        <v>0</v>
      </c>
      <c r="K672" s="241">
        <f t="shared" si="428"/>
        <v>0</v>
      </c>
      <c r="L672" s="241">
        <f t="shared" si="429"/>
        <v>0</v>
      </c>
      <c r="M672" s="241">
        <f t="shared" si="430"/>
        <v>0</v>
      </c>
      <c r="N672" s="47"/>
      <c r="O672" s="59"/>
      <c r="P672" s="61"/>
      <c r="Q672" s="61"/>
      <c r="R672" s="61"/>
      <c r="S672" s="61"/>
      <c r="T672" s="61"/>
      <c r="U672" s="61"/>
      <c r="V672" s="61"/>
    </row>
    <row r="673" spans="2:22" ht="13.8">
      <c r="B673" s="48" t="str">
        <f t="shared" si="419"/>
        <v>400G DR4 500 m OSFP, QSFP-DD, QSFP112</v>
      </c>
      <c r="C673" s="241">
        <f t="shared" si="420"/>
        <v>0</v>
      </c>
      <c r="D673" s="241">
        <f t="shared" si="421"/>
        <v>0</v>
      </c>
      <c r="E673" s="241">
        <f t="shared" si="422"/>
        <v>0</v>
      </c>
      <c r="F673" s="241">
        <f t="shared" si="423"/>
        <v>0</v>
      </c>
      <c r="G673" s="241">
        <f t="shared" si="424"/>
        <v>0</v>
      </c>
      <c r="H673" s="241">
        <f t="shared" si="425"/>
        <v>0</v>
      </c>
      <c r="I673" s="241">
        <f t="shared" si="426"/>
        <v>0</v>
      </c>
      <c r="J673" s="241">
        <f t="shared" si="427"/>
        <v>0</v>
      </c>
      <c r="K673" s="241">
        <f t="shared" si="428"/>
        <v>0</v>
      </c>
      <c r="L673" s="241">
        <f t="shared" si="429"/>
        <v>0</v>
      </c>
      <c r="M673" s="241">
        <f t="shared" si="430"/>
        <v>0</v>
      </c>
      <c r="N673" s="47"/>
      <c r="O673" s="59"/>
      <c r="P673" s="61"/>
      <c r="Q673" s="61"/>
      <c r="R673" s="61"/>
      <c r="S673" s="61"/>
      <c r="T673" s="61"/>
      <c r="U673" s="61"/>
      <c r="V673" s="61"/>
    </row>
    <row r="674" spans="2:22" ht="13.8">
      <c r="B674" s="48" t="str">
        <f t="shared" si="419"/>
        <v>2x(200G FR4) 2 km OSFP</v>
      </c>
      <c r="C674" s="241">
        <f t="shared" si="420"/>
        <v>0</v>
      </c>
      <c r="D674" s="241">
        <f t="shared" si="421"/>
        <v>0</v>
      </c>
      <c r="E674" s="241">
        <f t="shared" si="422"/>
        <v>0</v>
      </c>
      <c r="F674" s="241">
        <f t="shared" si="423"/>
        <v>0</v>
      </c>
      <c r="G674" s="241">
        <f t="shared" si="424"/>
        <v>0</v>
      </c>
      <c r="H674" s="241">
        <f t="shared" si="425"/>
        <v>0</v>
      </c>
      <c r="I674" s="241">
        <f t="shared" si="426"/>
        <v>0</v>
      </c>
      <c r="J674" s="241">
        <f t="shared" si="427"/>
        <v>0</v>
      </c>
      <c r="K674" s="241">
        <f t="shared" si="428"/>
        <v>0</v>
      </c>
      <c r="L674" s="241">
        <f t="shared" si="429"/>
        <v>0</v>
      </c>
      <c r="M674" s="241">
        <f t="shared" si="430"/>
        <v>0</v>
      </c>
      <c r="N674" s="47"/>
      <c r="O674" s="59"/>
      <c r="P674" s="61"/>
      <c r="Q674" s="61"/>
      <c r="R674" s="61"/>
      <c r="S674" s="61"/>
      <c r="T674" s="61"/>
      <c r="U674" s="61"/>
      <c r="V674" s="61"/>
    </row>
    <row r="675" spans="2:22" ht="13.8">
      <c r="B675" s="48" t="str">
        <f t="shared" si="419"/>
        <v>400G FR4 2 km OSFP, QSFP-DD, QSFP112</v>
      </c>
      <c r="C675" s="241">
        <f t="shared" si="420"/>
        <v>0</v>
      </c>
      <c r="D675" s="241">
        <f t="shared" si="421"/>
        <v>0</v>
      </c>
      <c r="E675" s="241">
        <f t="shared" si="422"/>
        <v>0</v>
      </c>
      <c r="F675" s="241">
        <f t="shared" si="423"/>
        <v>0</v>
      </c>
      <c r="G675" s="241">
        <f t="shared" si="424"/>
        <v>0</v>
      </c>
      <c r="H675" s="241">
        <f t="shared" si="425"/>
        <v>0</v>
      </c>
      <c r="I675" s="241">
        <f t="shared" si="426"/>
        <v>0</v>
      </c>
      <c r="J675" s="241">
        <f t="shared" si="427"/>
        <v>0</v>
      </c>
      <c r="K675" s="241">
        <f t="shared" si="428"/>
        <v>0</v>
      </c>
      <c r="L675" s="241">
        <f t="shared" si="429"/>
        <v>0</v>
      </c>
      <c r="M675" s="241">
        <f t="shared" si="430"/>
        <v>0</v>
      </c>
      <c r="N675" s="47"/>
      <c r="O675" s="59"/>
      <c r="P675" s="61"/>
      <c r="Q675" s="61"/>
      <c r="R675" s="61"/>
      <c r="S675" s="61"/>
      <c r="T675" s="61"/>
      <c r="U675" s="61"/>
      <c r="V675" s="61"/>
    </row>
    <row r="676" spans="2:22" ht="13.8">
      <c r="B676" s="48" t="str">
        <f t="shared" si="419"/>
        <v>400G LR8, LR4 10 km OSFP, QSFP-DD, QSFP112</v>
      </c>
      <c r="C676" s="241">
        <f t="shared" si="420"/>
        <v>0</v>
      </c>
      <c r="D676" s="241">
        <f t="shared" si="421"/>
        <v>0</v>
      </c>
      <c r="E676" s="241">
        <f t="shared" si="422"/>
        <v>0</v>
      </c>
      <c r="F676" s="241">
        <f t="shared" si="423"/>
        <v>0</v>
      </c>
      <c r="G676" s="241">
        <f t="shared" si="424"/>
        <v>0</v>
      </c>
      <c r="H676" s="241">
        <f t="shared" si="425"/>
        <v>0</v>
      </c>
      <c r="I676" s="241">
        <f t="shared" si="426"/>
        <v>0</v>
      </c>
      <c r="J676" s="241">
        <f t="shared" si="427"/>
        <v>0</v>
      </c>
      <c r="K676" s="241">
        <f t="shared" si="428"/>
        <v>0</v>
      </c>
      <c r="L676" s="241">
        <f t="shared" si="429"/>
        <v>0</v>
      </c>
      <c r="M676" s="241">
        <f t="shared" si="430"/>
        <v>0</v>
      </c>
      <c r="N676" s="47"/>
      <c r="O676" s="59"/>
      <c r="P676" s="61"/>
      <c r="Q676" s="61"/>
      <c r="R676" s="61"/>
      <c r="S676" s="61"/>
      <c r="T676" s="61"/>
      <c r="U676" s="61"/>
      <c r="V676" s="61"/>
    </row>
    <row r="677" spans="2:22" ht="13.8">
      <c r="B677" s="48" t="str">
        <f t="shared" si="419"/>
        <v>400G ER4 40 km TBD</v>
      </c>
      <c r="C677" s="241">
        <f t="shared" si="420"/>
        <v>0</v>
      </c>
      <c r="D677" s="241">
        <f t="shared" si="421"/>
        <v>0</v>
      </c>
      <c r="E677" s="241">
        <f t="shared" si="422"/>
        <v>0</v>
      </c>
      <c r="F677" s="241">
        <f t="shared" si="423"/>
        <v>0</v>
      </c>
      <c r="G677" s="241">
        <f t="shared" si="424"/>
        <v>0</v>
      </c>
      <c r="H677" s="241">
        <f t="shared" si="425"/>
        <v>0</v>
      </c>
      <c r="I677" s="241">
        <f t="shared" si="426"/>
        <v>0</v>
      </c>
      <c r="J677" s="241">
        <f t="shared" si="427"/>
        <v>0</v>
      </c>
      <c r="K677" s="241">
        <f t="shared" si="428"/>
        <v>0</v>
      </c>
      <c r="L677" s="241">
        <f t="shared" si="429"/>
        <v>0</v>
      </c>
      <c r="M677" s="241">
        <f t="shared" si="430"/>
        <v>0</v>
      </c>
      <c r="N677" s="47"/>
      <c r="O677" s="59"/>
      <c r="P677" s="61"/>
      <c r="Q677" s="61"/>
      <c r="R677" s="61"/>
      <c r="S677" s="61"/>
      <c r="T677" s="61"/>
      <c r="U677" s="61"/>
      <c r="V677" s="61"/>
    </row>
    <row r="678" spans="2:22" ht="13.8">
      <c r="B678" s="48" t="str">
        <f t="shared" si="419"/>
        <v>800G SR8 50 m OSFP, QSFP-DD800</v>
      </c>
      <c r="C678" s="241">
        <f t="shared" si="420"/>
        <v>0</v>
      </c>
      <c r="D678" s="241">
        <f t="shared" si="421"/>
        <v>0</v>
      </c>
      <c r="E678" s="241">
        <f t="shared" si="422"/>
        <v>0</v>
      </c>
      <c r="F678" s="241">
        <f t="shared" si="423"/>
        <v>0</v>
      </c>
      <c r="G678" s="241">
        <f t="shared" si="424"/>
        <v>0</v>
      </c>
      <c r="H678" s="241">
        <f t="shared" si="425"/>
        <v>0</v>
      </c>
      <c r="I678" s="241">
        <f t="shared" si="426"/>
        <v>0</v>
      </c>
      <c r="J678" s="241">
        <f t="shared" si="427"/>
        <v>0</v>
      </c>
      <c r="K678" s="241">
        <f t="shared" si="428"/>
        <v>0</v>
      </c>
      <c r="L678" s="241">
        <f t="shared" si="429"/>
        <v>0</v>
      </c>
      <c r="M678" s="241">
        <f t="shared" si="430"/>
        <v>0</v>
      </c>
      <c r="N678" s="47"/>
      <c r="O678" s="111"/>
      <c r="P678" s="61"/>
      <c r="Q678" s="61"/>
      <c r="R678" s="61"/>
      <c r="S678" s="61"/>
      <c r="T678" s="61"/>
      <c r="U678" s="61"/>
      <c r="V678" s="61"/>
    </row>
    <row r="679" spans="2:22" ht="13.8">
      <c r="B679" s="48" t="str">
        <f t="shared" ref="B679:B693" si="431">B159</f>
        <v>800G DR8, DR4 500 m OSFP, QSFP-DD800</v>
      </c>
      <c r="C679" s="241">
        <f t="shared" ref="C679:C695" si="432">IF(C159=0,0,C159*P765/10^6)</f>
        <v>0</v>
      </c>
      <c r="D679" s="241">
        <f t="shared" ref="D679:D695" si="433">IF(D159=0,0,D159*Q765/10^6)</f>
        <v>0</v>
      </c>
      <c r="E679" s="241">
        <f t="shared" ref="E679:E695" si="434">IF(E159=0,0,E159*R765/10^6)</f>
        <v>0</v>
      </c>
      <c r="F679" s="241">
        <f t="shared" ref="F679:F695" si="435">IF(F159=0,0,F159*S765/10^6)</f>
        <v>0</v>
      </c>
      <c r="G679" s="241">
        <f t="shared" ref="G679:G695" si="436">IF(G159=0,0,G159*T765/10^6)</f>
        <v>0</v>
      </c>
      <c r="H679" s="241">
        <f t="shared" ref="H679:H695" si="437">IF(H159=0,0,H159*U765/10^6)</f>
        <v>0</v>
      </c>
      <c r="I679" s="241">
        <f t="shared" ref="I679:I695" si="438">IF(I159=0,0,I159*V765/10^6)</f>
        <v>0</v>
      </c>
      <c r="J679" s="241">
        <f t="shared" ref="J679:J695" si="439">IF(J159=0,0,J159*W765/10^6)</f>
        <v>0</v>
      </c>
      <c r="K679" s="241">
        <f t="shared" ref="K679:K695" si="440">IF(K159=0,0,K159*X765/10^6)</f>
        <v>0</v>
      </c>
      <c r="L679" s="241">
        <f t="shared" ref="L679:L695" si="441">IF(L159=0,0,L159*Y765/10^6)</f>
        <v>0</v>
      </c>
      <c r="M679" s="241">
        <f t="shared" ref="M679:M695" si="442">IF(M159=0,0,M159*Z765/10^6)</f>
        <v>0</v>
      </c>
      <c r="N679" s="47"/>
      <c r="O679" s="111"/>
      <c r="P679" s="61"/>
      <c r="Q679" s="61"/>
      <c r="R679" s="61"/>
      <c r="S679" s="61"/>
      <c r="T679" s="61"/>
      <c r="U679" s="61"/>
      <c r="V679" s="61"/>
    </row>
    <row r="680" spans="2:22" ht="13.8">
      <c r="B680" s="48" t="str">
        <f t="shared" si="431"/>
        <v>2x(400G FR4), 800G FR4 2 km OSFP, QSFP-DD800</v>
      </c>
      <c r="C680" s="241">
        <f t="shared" si="432"/>
        <v>0</v>
      </c>
      <c r="D680" s="241">
        <f t="shared" si="433"/>
        <v>0</v>
      </c>
      <c r="E680" s="241">
        <f t="shared" si="434"/>
        <v>0</v>
      </c>
      <c r="F680" s="241">
        <f t="shared" si="435"/>
        <v>0</v>
      </c>
      <c r="G680" s="241">
        <f t="shared" si="436"/>
        <v>0</v>
      </c>
      <c r="H680" s="241">
        <f t="shared" si="437"/>
        <v>0</v>
      </c>
      <c r="I680" s="241">
        <f t="shared" si="438"/>
        <v>0</v>
      </c>
      <c r="J680" s="241">
        <f t="shared" si="439"/>
        <v>0</v>
      </c>
      <c r="K680" s="241">
        <f t="shared" si="440"/>
        <v>0</v>
      </c>
      <c r="L680" s="241">
        <f t="shared" si="441"/>
        <v>0</v>
      </c>
      <c r="M680" s="241">
        <f t="shared" si="442"/>
        <v>0</v>
      </c>
      <c r="N680" s="47"/>
      <c r="O680" s="111"/>
      <c r="P680" s="61"/>
      <c r="Q680" s="61"/>
      <c r="R680" s="61"/>
      <c r="S680" s="61"/>
      <c r="T680" s="61"/>
      <c r="U680" s="61"/>
      <c r="V680" s="61"/>
    </row>
    <row r="681" spans="2:22" ht="13.8">
      <c r="B681" s="48" t="str">
        <f t="shared" si="431"/>
        <v>800G LR8, LR4 6, 10 km TBD</v>
      </c>
      <c r="C681" s="241">
        <f t="shared" si="432"/>
        <v>0</v>
      </c>
      <c r="D681" s="241">
        <f t="shared" si="433"/>
        <v>0</v>
      </c>
      <c r="E681" s="241">
        <f t="shared" si="434"/>
        <v>0</v>
      </c>
      <c r="F681" s="241">
        <f t="shared" si="435"/>
        <v>0</v>
      </c>
      <c r="G681" s="241">
        <f t="shared" si="436"/>
        <v>0</v>
      </c>
      <c r="H681" s="241">
        <f t="shared" si="437"/>
        <v>0</v>
      </c>
      <c r="I681" s="241">
        <f t="shared" si="438"/>
        <v>0</v>
      </c>
      <c r="J681" s="241">
        <f t="shared" si="439"/>
        <v>0</v>
      </c>
      <c r="K681" s="241">
        <f t="shared" si="440"/>
        <v>0</v>
      </c>
      <c r="L681" s="241">
        <f t="shared" si="441"/>
        <v>0</v>
      </c>
      <c r="M681" s="241">
        <f t="shared" si="442"/>
        <v>0</v>
      </c>
      <c r="N681" s="47"/>
      <c r="O681" s="59"/>
      <c r="P681" s="61"/>
      <c r="Q681" s="61"/>
      <c r="R681" s="61"/>
      <c r="S681" s="61"/>
      <c r="T681" s="61"/>
      <c r="U681" s="61"/>
      <c r="V681" s="61"/>
    </row>
    <row r="682" spans="2:22" ht="13.8">
      <c r="B682" s="48" t="str">
        <f t="shared" si="431"/>
        <v>800G LR (ZRlite) 10 km, 20 km TBD</v>
      </c>
      <c r="C682" s="241">
        <f t="shared" si="432"/>
        <v>0</v>
      </c>
      <c r="D682" s="241">
        <f t="shared" si="433"/>
        <v>0</v>
      </c>
      <c r="E682" s="241">
        <f t="shared" si="434"/>
        <v>0</v>
      </c>
      <c r="F682" s="241">
        <f t="shared" si="435"/>
        <v>0</v>
      </c>
      <c r="G682" s="241">
        <f t="shared" si="436"/>
        <v>0</v>
      </c>
      <c r="H682" s="241">
        <f t="shared" si="437"/>
        <v>0</v>
      </c>
      <c r="I682" s="241">
        <f t="shared" si="438"/>
        <v>0</v>
      </c>
      <c r="J682" s="241">
        <f t="shared" si="439"/>
        <v>0</v>
      </c>
      <c r="K682" s="241">
        <f t="shared" si="440"/>
        <v>0</v>
      </c>
      <c r="L682" s="241">
        <f t="shared" si="441"/>
        <v>0</v>
      </c>
      <c r="M682" s="241">
        <f t="shared" si="442"/>
        <v>0</v>
      </c>
      <c r="N682" s="47"/>
      <c r="O682" s="59"/>
      <c r="P682" s="61"/>
      <c r="Q682" s="61"/>
      <c r="R682" s="61"/>
      <c r="S682" s="61"/>
      <c r="T682" s="61"/>
      <c r="U682" s="61"/>
      <c r="V682" s="61"/>
    </row>
    <row r="683" spans="2:22" ht="13.8">
      <c r="B683" s="48" t="str">
        <f t="shared" si="431"/>
        <v>800G ER4 40 km TBD</v>
      </c>
      <c r="C683" s="241">
        <f t="shared" si="432"/>
        <v>0</v>
      </c>
      <c r="D683" s="241">
        <f t="shared" si="433"/>
        <v>0</v>
      </c>
      <c r="E683" s="241">
        <f t="shared" si="434"/>
        <v>0</v>
      </c>
      <c r="F683" s="241">
        <f t="shared" si="435"/>
        <v>0</v>
      </c>
      <c r="G683" s="241">
        <f t="shared" si="436"/>
        <v>0</v>
      </c>
      <c r="H683" s="241">
        <f t="shared" si="437"/>
        <v>0</v>
      </c>
      <c r="I683" s="241">
        <f t="shared" si="438"/>
        <v>0</v>
      </c>
      <c r="J683" s="241">
        <f t="shared" si="439"/>
        <v>0</v>
      </c>
      <c r="K683" s="241">
        <f t="shared" si="440"/>
        <v>0</v>
      </c>
      <c r="L683" s="241">
        <f t="shared" si="441"/>
        <v>0</v>
      </c>
      <c r="M683" s="241">
        <f t="shared" si="442"/>
        <v>0</v>
      </c>
      <c r="N683" s="47"/>
      <c r="O683" s="59"/>
      <c r="P683" s="61"/>
      <c r="Q683" s="61"/>
      <c r="R683" s="61"/>
      <c r="S683" s="61"/>
      <c r="T683" s="61"/>
      <c r="U683" s="61"/>
      <c r="V683" s="61"/>
    </row>
    <row r="684" spans="2:22" ht="13.8">
      <c r="B684" s="48" t="str">
        <f t="shared" si="431"/>
        <v>1.6T SR16 100 m OSFP-XD and TBD</v>
      </c>
      <c r="C684" s="241">
        <f t="shared" si="432"/>
        <v>0</v>
      </c>
      <c r="D684" s="241">
        <f t="shared" si="433"/>
        <v>0</v>
      </c>
      <c r="E684" s="241">
        <f t="shared" si="434"/>
        <v>0</v>
      </c>
      <c r="F684" s="241">
        <f t="shared" si="435"/>
        <v>0</v>
      </c>
      <c r="G684" s="241">
        <f t="shared" si="436"/>
        <v>0</v>
      </c>
      <c r="H684" s="241">
        <f t="shared" si="437"/>
        <v>0</v>
      </c>
      <c r="I684" s="241">
        <f t="shared" si="438"/>
        <v>0</v>
      </c>
      <c r="J684" s="241">
        <f t="shared" si="439"/>
        <v>0</v>
      </c>
      <c r="K684" s="241">
        <f t="shared" si="440"/>
        <v>0</v>
      </c>
      <c r="L684" s="241">
        <f t="shared" si="441"/>
        <v>0</v>
      </c>
      <c r="M684" s="241">
        <f t="shared" si="442"/>
        <v>0</v>
      </c>
      <c r="N684" s="47"/>
      <c r="O684" s="111"/>
      <c r="P684" s="61"/>
      <c r="Q684" s="61"/>
      <c r="R684" s="61"/>
      <c r="S684" s="61"/>
      <c r="T684" s="61"/>
      <c r="U684" s="61"/>
      <c r="V684" s="61"/>
    </row>
    <row r="685" spans="2:22" ht="13.8">
      <c r="B685" s="48" t="str">
        <f t="shared" si="431"/>
        <v>1.6T DR8 500 m OSFP-XD and TBD</v>
      </c>
      <c r="C685" s="241">
        <f t="shared" si="432"/>
        <v>0</v>
      </c>
      <c r="D685" s="241">
        <f t="shared" si="433"/>
        <v>0</v>
      </c>
      <c r="E685" s="241">
        <f t="shared" si="434"/>
        <v>0</v>
      </c>
      <c r="F685" s="241">
        <f t="shared" si="435"/>
        <v>0</v>
      </c>
      <c r="G685" s="241">
        <f t="shared" si="436"/>
        <v>0</v>
      </c>
      <c r="H685" s="241">
        <f t="shared" si="437"/>
        <v>0</v>
      </c>
      <c r="I685" s="241">
        <f t="shared" si="438"/>
        <v>0</v>
      </c>
      <c r="J685" s="241">
        <f t="shared" si="439"/>
        <v>0</v>
      </c>
      <c r="K685" s="241">
        <f t="shared" si="440"/>
        <v>0</v>
      </c>
      <c r="L685" s="241">
        <f t="shared" si="441"/>
        <v>0</v>
      </c>
      <c r="M685" s="241">
        <f t="shared" si="442"/>
        <v>0</v>
      </c>
      <c r="N685" s="47"/>
      <c r="O685" s="111"/>
      <c r="P685" s="61"/>
      <c r="Q685" s="61"/>
      <c r="R685" s="61"/>
      <c r="S685" s="61"/>
      <c r="T685" s="61"/>
      <c r="U685" s="61"/>
      <c r="V685" s="61"/>
    </row>
    <row r="686" spans="2:22" ht="13.8">
      <c r="B686" s="48" t="str">
        <f t="shared" si="431"/>
        <v>1.6T FR8 2 km OSFP-XD and TBD</v>
      </c>
      <c r="C686" s="241">
        <f t="shared" si="432"/>
        <v>0</v>
      </c>
      <c r="D686" s="241">
        <f t="shared" si="433"/>
        <v>0</v>
      </c>
      <c r="E686" s="241">
        <f t="shared" si="434"/>
        <v>0</v>
      </c>
      <c r="F686" s="241">
        <f t="shared" si="435"/>
        <v>0</v>
      </c>
      <c r="G686" s="241">
        <f t="shared" si="436"/>
        <v>0</v>
      </c>
      <c r="H686" s="241">
        <f t="shared" si="437"/>
        <v>0</v>
      </c>
      <c r="I686" s="241">
        <f t="shared" si="438"/>
        <v>0</v>
      </c>
      <c r="J686" s="241">
        <f t="shared" si="439"/>
        <v>0</v>
      </c>
      <c r="K686" s="241">
        <f t="shared" si="440"/>
        <v>0</v>
      </c>
      <c r="L686" s="241">
        <f t="shared" si="441"/>
        <v>0</v>
      </c>
      <c r="M686" s="241">
        <f t="shared" si="442"/>
        <v>0</v>
      </c>
      <c r="N686" s="47"/>
      <c r="O686" s="111"/>
      <c r="P686" s="61"/>
      <c r="Q686" s="61"/>
      <c r="R686" s="61"/>
      <c r="S686" s="61"/>
      <c r="T686" s="61"/>
      <c r="U686" s="61"/>
      <c r="V686" s="61"/>
    </row>
    <row r="687" spans="2:22" ht="13.8">
      <c r="B687" s="48" t="str">
        <f t="shared" si="431"/>
        <v>1.6T LR8 10 km OSFP-XD and TBD</v>
      </c>
      <c r="C687" s="241">
        <f t="shared" si="432"/>
        <v>0</v>
      </c>
      <c r="D687" s="241">
        <f t="shared" si="433"/>
        <v>0</v>
      </c>
      <c r="E687" s="241">
        <f t="shared" si="434"/>
        <v>0</v>
      </c>
      <c r="F687" s="241">
        <f t="shared" si="435"/>
        <v>0</v>
      </c>
      <c r="G687" s="241">
        <f t="shared" si="436"/>
        <v>0</v>
      </c>
      <c r="H687" s="241">
        <f t="shared" si="437"/>
        <v>0</v>
      </c>
      <c r="I687" s="241">
        <f t="shared" si="438"/>
        <v>0</v>
      </c>
      <c r="J687" s="241">
        <f t="shared" si="439"/>
        <v>0</v>
      </c>
      <c r="K687" s="241">
        <f t="shared" si="440"/>
        <v>0</v>
      </c>
      <c r="L687" s="241">
        <f t="shared" si="441"/>
        <v>0</v>
      </c>
      <c r="M687" s="241">
        <f t="shared" si="442"/>
        <v>0</v>
      </c>
      <c r="N687" s="47"/>
      <c r="O687" s="59"/>
      <c r="P687" s="61"/>
      <c r="Q687" s="61"/>
      <c r="R687" s="61"/>
      <c r="S687" s="61"/>
      <c r="T687" s="61"/>
      <c r="U687" s="61"/>
      <c r="V687" s="61"/>
    </row>
    <row r="688" spans="2:22" ht="13.8">
      <c r="B688" s="48" t="str">
        <f t="shared" si="431"/>
        <v>1.6T ER8 &gt;10 km OSFP-XD and TBD</v>
      </c>
      <c r="C688" s="241">
        <f t="shared" si="432"/>
        <v>0</v>
      </c>
      <c r="D688" s="241">
        <f t="shared" si="433"/>
        <v>0</v>
      </c>
      <c r="E688" s="241">
        <f t="shared" si="434"/>
        <v>0</v>
      </c>
      <c r="F688" s="241">
        <f t="shared" si="435"/>
        <v>0</v>
      </c>
      <c r="G688" s="241">
        <f t="shared" si="436"/>
        <v>0</v>
      </c>
      <c r="H688" s="241">
        <f t="shared" si="437"/>
        <v>0</v>
      </c>
      <c r="I688" s="241">
        <f t="shared" si="438"/>
        <v>0</v>
      </c>
      <c r="J688" s="241">
        <f t="shared" si="439"/>
        <v>0</v>
      </c>
      <c r="K688" s="241">
        <f t="shared" si="440"/>
        <v>0</v>
      </c>
      <c r="L688" s="241">
        <f t="shared" si="441"/>
        <v>0</v>
      </c>
      <c r="M688" s="241">
        <f t="shared" si="442"/>
        <v>0</v>
      </c>
      <c r="N688" s="47"/>
      <c r="O688" s="59"/>
      <c r="P688" s="61"/>
      <c r="Q688" s="61"/>
      <c r="R688" s="61"/>
      <c r="S688" s="61"/>
      <c r="T688" s="61"/>
      <c r="U688" s="61"/>
      <c r="V688" s="61"/>
    </row>
    <row r="689" spans="2:26" ht="13.8">
      <c r="B689" s="48" t="str">
        <f t="shared" si="431"/>
        <v>3.2T SR 100 m OSFP-XD and TBD</v>
      </c>
      <c r="C689" s="241">
        <f t="shared" si="432"/>
        <v>0</v>
      </c>
      <c r="D689" s="241">
        <f t="shared" si="433"/>
        <v>0</v>
      </c>
      <c r="E689" s="241">
        <f t="shared" si="434"/>
        <v>0</v>
      </c>
      <c r="F689" s="241">
        <f t="shared" si="435"/>
        <v>0</v>
      </c>
      <c r="G689" s="241">
        <f t="shared" si="436"/>
        <v>0</v>
      </c>
      <c r="H689" s="241">
        <f t="shared" si="437"/>
        <v>0</v>
      </c>
      <c r="I689" s="241">
        <f t="shared" si="438"/>
        <v>0</v>
      </c>
      <c r="J689" s="241">
        <f t="shared" si="439"/>
        <v>0</v>
      </c>
      <c r="K689" s="241">
        <f t="shared" si="440"/>
        <v>0</v>
      </c>
      <c r="L689" s="241">
        <f t="shared" si="441"/>
        <v>0</v>
      </c>
      <c r="M689" s="241">
        <f t="shared" si="442"/>
        <v>0</v>
      </c>
      <c r="N689" s="47"/>
      <c r="O689" s="59"/>
      <c r="P689" s="61"/>
      <c r="Q689" s="61"/>
      <c r="R689" s="61"/>
      <c r="S689" s="61"/>
      <c r="T689" s="61"/>
      <c r="U689" s="61"/>
      <c r="V689" s="61"/>
    </row>
    <row r="690" spans="2:26" ht="13.8">
      <c r="B690" s="48" t="str">
        <f t="shared" si="431"/>
        <v>3.2T DR 500 m OSFP-XD and TBD</v>
      </c>
      <c r="C690" s="241">
        <f t="shared" si="432"/>
        <v>0</v>
      </c>
      <c r="D690" s="241">
        <f t="shared" si="433"/>
        <v>0</v>
      </c>
      <c r="E690" s="241">
        <f t="shared" si="434"/>
        <v>0</v>
      </c>
      <c r="F690" s="241">
        <f t="shared" si="435"/>
        <v>0</v>
      </c>
      <c r="G690" s="241">
        <f t="shared" si="436"/>
        <v>0</v>
      </c>
      <c r="H690" s="241">
        <f t="shared" si="437"/>
        <v>0</v>
      </c>
      <c r="I690" s="241">
        <f t="shared" si="438"/>
        <v>0</v>
      </c>
      <c r="J690" s="241">
        <f t="shared" si="439"/>
        <v>0</v>
      </c>
      <c r="K690" s="241">
        <f t="shared" si="440"/>
        <v>0</v>
      </c>
      <c r="L690" s="241">
        <f t="shared" si="441"/>
        <v>0</v>
      </c>
      <c r="M690" s="241">
        <f t="shared" si="442"/>
        <v>0</v>
      </c>
      <c r="N690" s="47"/>
      <c r="O690" s="59"/>
      <c r="P690" s="61"/>
      <c r="Q690" s="61"/>
      <c r="R690" s="61"/>
      <c r="S690" s="61"/>
      <c r="T690" s="61"/>
      <c r="U690" s="61"/>
      <c r="V690" s="61"/>
    </row>
    <row r="691" spans="2:26" ht="13.8">
      <c r="B691" s="48" t="str">
        <f t="shared" si="431"/>
        <v>3.2T FR 2 km OSFP-XD and TBD</v>
      </c>
      <c r="C691" s="241">
        <f t="shared" si="432"/>
        <v>0</v>
      </c>
      <c r="D691" s="241">
        <f t="shared" si="433"/>
        <v>0</v>
      </c>
      <c r="E691" s="241">
        <f t="shared" si="434"/>
        <v>0</v>
      </c>
      <c r="F691" s="241">
        <f t="shared" si="435"/>
        <v>0</v>
      </c>
      <c r="G691" s="241">
        <f t="shared" si="436"/>
        <v>0</v>
      </c>
      <c r="H691" s="241">
        <f t="shared" si="437"/>
        <v>0</v>
      </c>
      <c r="I691" s="241">
        <f t="shared" si="438"/>
        <v>0</v>
      </c>
      <c r="J691" s="241">
        <f t="shared" si="439"/>
        <v>0</v>
      </c>
      <c r="K691" s="241">
        <f t="shared" si="440"/>
        <v>0</v>
      </c>
      <c r="L691" s="241">
        <f t="shared" si="441"/>
        <v>0</v>
      </c>
      <c r="M691" s="241">
        <f t="shared" si="442"/>
        <v>0</v>
      </c>
      <c r="N691" s="47"/>
      <c r="O691" s="59"/>
      <c r="P691" s="61"/>
      <c r="Q691" s="61"/>
      <c r="R691" s="61"/>
      <c r="S691" s="61"/>
      <c r="T691" s="61"/>
      <c r="U691" s="61"/>
      <c r="V691" s="61"/>
    </row>
    <row r="692" spans="2:26" ht="13.8">
      <c r="B692" s="48" t="str">
        <f t="shared" si="431"/>
        <v>3.2T LR 10 km OSFP-XD and TBD</v>
      </c>
      <c r="C692" s="241">
        <f t="shared" si="432"/>
        <v>0</v>
      </c>
      <c r="D692" s="241">
        <f t="shared" si="433"/>
        <v>0</v>
      </c>
      <c r="E692" s="241">
        <f t="shared" si="434"/>
        <v>0</v>
      </c>
      <c r="F692" s="241">
        <f t="shared" si="435"/>
        <v>0</v>
      </c>
      <c r="G692" s="241">
        <f t="shared" si="436"/>
        <v>0</v>
      </c>
      <c r="H692" s="241">
        <f t="shared" si="437"/>
        <v>0</v>
      </c>
      <c r="I692" s="241">
        <f t="shared" si="438"/>
        <v>0</v>
      </c>
      <c r="J692" s="241">
        <f t="shared" si="439"/>
        <v>0</v>
      </c>
      <c r="K692" s="241">
        <f t="shared" si="440"/>
        <v>0</v>
      </c>
      <c r="L692" s="241">
        <f t="shared" si="441"/>
        <v>0</v>
      </c>
      <c r="M692" s="241">
        <f t="shared" si="442"/>
        <v>0</v>
      </c>
      <c r="N692" s="47"/>
    </row>
    <row r="693" spans="2:26" ht="13.8">
      <c r="B693" s="48" t="str">
        <f t="shared" si="431"/>
        <v>3.2T ER &gt;10 km OSFP-XD and TBD</v>
      </c>
      <c r="C693" s="241">
        <f t="shared" si="432"/>
        <v>0</v>
      </c>
      <c r="D693" s="241">
        <f t="shared" si="433"/>
        <v>0</v>
      </c>
      <c r="E693" s="241">
        <f t="shared" si="434"/>
        <v>0</v>
      </c>
      <c r="F693" s="241">
        <f t="shared" si="435"/>
        <v>0</v>
      </c>
      <c r="G693" s="241">
        <f t="shared" si="436"/>
        <v>0</v>
      </c>
      <c r="H693" s="241">
        <f t="shared" si="437"/>
        <v>0</v>
      </c>
      <c r="I693" s="241">
        <f t="shared" si="438"/>
        <v>0</v>
      </c>
      <c r="J693" s="241">
        <f t="shared" si="439"/>
        <v>0</v>
      </c>
      <c r="K693" s="241">
        <f t="shared" si="440"/>
        <v>0</v>
      </c>
      <c r="L693" s="241">
        <f t="shared" si="441"/>
        <v>0</v>
      </c>
      <c r="M693" s="241">
        <f t="shared" si="442"/>
        <v>0</v>
      </c>
      <c r="N693" s="47"/>
    </row>
    <row r="694" spans="2:26" ht="18">
      <c r="B694" s="48"/>
      <c r="C694" s="241">
        <f t="shared" si="432"/>
        <v>0</v>
      </c>
      <c r="D694" s="241">
        <f t="shared" si="433"/>
        <v>0</v>
      </c>
      <c r="E694" s="241">
        <f t="shared" si="434"/>
        <v>0</v>
      </c>
      <c r="F694" s="241">
        <f t="shared" si="435"/>
        <v>0</v>
      </c>
      <c r="G694" s="241">
        <f t="shared" si="436"/>
        <v>0</v>
      </c>
      <c r="H694" s="241">
        <f t="shared" si="437"/>
        <v>0</v>
      </c>
      <c r="I694" s="241">
        <f t="shared" si="438"/>
        <v>0</v>
      </c>
      <c r="J694" s="241">
        <f t="shared" si="439"/>
        <v>0</v>
      </c>
      <c r="K694" s="241">
        <f t="shared" si="440"/>
        <v>0</v>
      </c>
      <c r="L694" s="241">
        <f t="shared" si="441"/>
        <v>0</v>
      </c>
      <c r="M694" s="241">
        <f t="shared" si="442"/>
        <v>0</v>
      </c>
      <c r="N694" s="47"/>
      <c r="O694" s="59"/>
      <c r="P694" s="375" t="s">
        <v>185</v>
      </c>
      <c r="Q694" s="376"/>
      <c r="R694" s="376"/>
      <c r="S694" s="376"/>
      <c r="T694" s="377"/>
      <c r="U694" s="10" t="s">
        <v>56</v>
      </c>
    </row>
    <row r="695" spans="2:26" ht="13.8">
      <c r="B695" s="48"/>
      <c r="C695" s="241">
        <f t="shared" si="432"/>
        <v>0</v>
      </c>
      <c r="D695" s="241">
        <f t="shared" si="433"/>
        <v>0</v>
      </c>
      <c r="E695" s="241">
        <f t="shared" si="434"/>
        <v>0</v>
      </c>
      <c r="F695" s="241">
        <f t="shared" si="435"/>
        <v>0</v>
      </c>
      <c r="G695" s="241">
        <f t="shared" si="436"/>
        <v>0</v>
      </c>
      <c r="H695" s="241">
        <f t="shared" si="437"/>
        <v>0</v>
      </c>
      <c r="I695" s="241">
        <f t="shared" si="438"/>
        <v>0</v>
      </c>
      <c r="J695" s="241">
        <f t="shared" si="439"/>
        <v>0</v>
      </c>
      <c r="K695" s="241">
        <f t="shared" si="440"/>
        <v>0</v>
      </c>
      <c r="L695" s="241">
        <f t="shared" si="441"/>
        <v>0</v>
      </c>
      <c r="M695" s="241">
        <f t="shared" si="442"/>
        <v>0</v>
      </c>
      <c r="N695" s="47"/>
      <c r="O695" s="59"/>
      <c r="P695" s="6">
        <v>2018</v>
      </c>
      <c r="Q695" s="6">
        <v>2019</v>
      </c>
      <c r="R695" s="6">
        <v>2020</v>
      </c>
      <c r="S695" s="6">
        <v>2021</v>
      </c>
      <c r="T695" s="6">
        <v>2022</v>
      </c>
      <c r="U695" s="6">
        <v>2023</v>
      </c>
      <c r="V695" s="6">
        <v>2024</v>
      </c>
      <c r="W695" s="6">
        <v>2025</v>
      </c>
      <c r="X695" s="6">
        <v>2026</v>
      </c>
      <c r="Y695" s="6">
        <v>2027</v>
      </c>
      <c r="Z695" s="6">
        <v>2028</v>
      </c>
    </row>
    <row r="696" spans="2:26" ht="13.8">
      <c r="B696" s="57" t="str">
        <f>"Total "&amp;B613&amp;" revenue"</f>
        <v>Total Silicon Photonics revenue</v>
      </c>
      <c r="C696" s="51">
        <f t="shared" ref="C696:L696" si="443">SUM(C615:C695)</f>
        <v>374.62479151999997</v>
      </c>
      <c r="D696" s="51">
        <f t="shared" si="443"/>
        <v>418.93298076693316</v>
      </c>
      <c r="E696" s="51">
        <f t="shared" si="443"/>
        <v>0</v>
      </c>
      <c r="F696" s="51">
        <f t="shared" si="443"/>
        <v>0</v>
      </c>
      <c r="G696" s="51">
        <f t="shared" si="443"/>
        <v>0</v>
      </c>
      <c r="H696" s="51">
        <f t="shared" si="443"/>
        <v>0</v>
      </c>
      <c r="I696" s="51">
        <f t="shared" si="443"/>
        <v>0</v>
      </c>
      <c r="J696" s="51">
        <f t="shared" si="443"/>
        <v>0</v>
      </c>
      <c r="K696" s="51">
        <f t="shared" si="443"/>
        <v>0</v>
      </c>
      <c r="L696" s="51">
        <f t="shared" si="443"/>
        <v>0</v>
      </c>
      <c r="M696" s="51">
        <f t="shared" ref="M696" si="444">SUM(M615:M695)</f>
        <v>0</v>
      </c>
      <c r="N696" s="47"/>
      <c r="O696" s="59"/>
      <c r="P696" s="160">
        <f t="shared" ref="P696:Z696" si="445">INDEX($P$701:$Z$781,MATCH($P$694,$O$701:$O$781,0),MATCH(P$695,$P$695:$Z$695,0))</f>
        <v>4939.9288403201153</v>
      </c>
      <c r="Q696" s="160">
        <f t="shared" si="445"/>
        <v>3852.0568148327666</v>
      </c>
      <c r="R696" s="160">
        <f t="shared" si="445"/>
        <v>0</v>
      </c>
      <c r="S696" s="160">
        <f t="shared" si="445"/>
        <v>0</v>
      </c>
      <c r="T696" s="160">
        <f t="shared" si="445"/>
        <v>0</v>
      </c>
      <c r="U696" s="160">
        <f t="shared" si="445"/>
        <v>0</v>
      </c>
      <c r="V696" s="160">
        <f t="shared" si="445"/>
        <v>0</v>
      </c>
      <c r="W696" s="160">
        <f t="shared" si="445"/>
        <v>0</v>
      </c>
      <c r="X696" s="160">
        <f t="shared" si="445"/>
        <v>0</v>
      </c>
      <c r="Y696" s="160">
        <f t="shared" si="445"/>
        <v>0</v>
      </c>
      <c r="Z696" s="160">
        <f t="shared" si="445"/>
        <v>0</v>
      </c>
    </row>
    <row r="697" spans="2:26">
      <c r="O697" s="59"/>
      <c r="P697" s="160">
        <f t="shared" ref="P697:Z697" si="446">INDEX($C$615:$M$696,MATCH($P$694,$B$615:$B$696,0),MATCH(P$695,$P$695:$Z$695,0))</f>
        <v>0</v>
      </c>
      <c r="Q697" s="160">
        <f t="shared" si="446"/>
        <v>0</v>
      </c>
      <c r="R697" s="160">
        <f t="shared" si="446"/>
        <v>0</v>
      </c>
      <c r="S697" s="160">
        <f t="shared" si="446"/>
        <v>0</v>
      </c>
      <c r="T697" s="160">
        <f t="shared" si="446"/>
        <v>0</v>
      </c>
      <c r="U697" s="160">
        <f t="shared" si="446"/>
        <v>0</v>
      </c>
      <c r="V697" s="160">
        <f t="shared" si="446"/>
        <v>0</v>
      </c>
      <c r="W697" s="160">
        <f t="shared" si="446"/>
        <v>0</v>
      </c>
      <c r="X697" s="160">
        <f t="shared" si="446"/>
        <v>0</v>
      </c>
      <c r="Y697" s="160">
        <f t="shared" si="446"/>
        <v>0</v>
      </c>
      <c r="Z697" s="160">
        <f t="shared" si="446"/>
        <v>0</v>
      </c>
    </row>
    <row r="699" spans="2:26" ht="21">
      <c r="B699" s="3" t="str">
        <f>B179</f>
        <v>InP discrete</v>
      </c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O699" s="3" t="s">
        <v>61</v>
      </c>
      <c r="P699" s="1"/>
      <c r="Q699" s="1"/>
      <c r="R699" s="1"/>
      <c r="S699" s="157"/>
      <c r="T699" s="1"/>
      <c r="U699" s="1"/>
      <c r="V699" s="98"/>
      <c r="W699" s="80"/>
    </row>
    <row r="700" spans="2:26" ht="13.8">
      <c r="B700" s="56" t="s">
        <v>55</v>
      </c>
      <c r="C700" s="6">
        <f t="shared" ref="C700:M700" si="447">C6</f>
        <v>2018</v>
      </c>
      <c r="D700" s="6">
        <f t="shared" si="447"/>
        <v>2019</v>
      </c>
      <c r="E700" s="6">
        <f t="shared" si="447"/>
        <v>2020</v>
      </c>
      <c r="F700" s="6">
        <f t="shared" si="447"/>
        <v>2021</v>
      </c>
      <c r="G700" s="6">
        <f t="shared" si="447"/>
        <v>2022</v>
      </c>
      <c r="H700" s="6">
        <f t="shared" si="447"/>
        <v>2023</v>
      </c>
      <c r="I700" s="6">
        <f t="shared" si="447"/>
        <v>2024</v>
      </c>
      <c r="J700" s="6">
        <f t="shared" si="447"/>
        <v>2025</v>
      </c>
      <c r="K700" s="6">
        <f t="shared" si="447"/>
        <v>2026</v>
      </c>
      <c r="L700" s="6">
        <f t="shared" si="447"/>
        <v>2027</v>
      </c>
      <c r="M700" s="6">
        <f t="shared" si="447"/>
        <v>2028</v>
      </c>
      <c r="O700" s="56" t="str">
        <f>B614</f>
        <v>Product category</v>
      </c>
      <c r="P700" s="6">
        <f t="shared" ref="P700:Z700" si="448">C700</f>
        <v>2018</v>
      </c>
      <c r="Q700" s="6">
        <f t="shared" si="448"/>
        <v>2019</v>
      </c>
      <c r="R700" s="6">
        <f t="shared" si="448"/>
        <v>2020</v>
      </c>
      <c r="S700" s="6">
        <f t="shared" si="448"/>
        <v>2021</v>
      </c>
      <c r="T700" s="6">
        <f t="shared" si="448"/>
        <v>2022</v>
      </c>
      <c r="U700" s="6">
        <f t="shared" si="448"/>
        <v>2023</v>
      </c>
      <c r="V700" s="6">
        <f t="shared" si="448"/>
        <v>2024</v>
      </c>
      <c r="W700" s="6">
        <f t="shared" si="448"/>
        <v>2025</v>
      </c>
      <c r="X700" s="6">
        <f t="shared" si="448"/>
        <v>2026</v>
      </c>
      <c r="Y700" s="6">
        <f t="shared" si="448"/>
        <v>2027</v>
      </c>
      <c r="Z700" s="6">
        <f t="shared" si="448"/>
        <v>2028</v>
      </c>
    </row>
    <row r="701" spans="2:26" ht="13.8">
      <c r="B701" s="48" t="str">
        <f t="shared" ref="B701:B732" si="449">B95</f>
        <v>1G 500 m SFP</v>
      </c>
      <c r="C701" s="74">
        <f t="shared" ref="C701:C732" si="450">IF(C181=0,0,C181*P701/10^6)</f>
        <v>0</v>
      </c>
      <c r="D701" s="74">
        <f t="shared" ref="D701:D732" si="451">IF(D181=0,0,D181*Q701/10^6)</f>
        <v>0</v>
      </c>
      <c r="E701" s="74">
        <f t="shared" ref="E701:E732" si="452">IF(E181=0,0,E181*R701/10^6)</f>
        <v>0</v>
      </c>
      <c r="F701" s="74">
        <f t="shared" ref="F701:F732" si="453">IF(F181=0,0,F181*S701/10^6)</f>
        <v>0</v>
      </c>
      <c r="G701" s="74">
        <f t="shared" ref="G701:G732" si="454">IF(G181=0,0,G181*T701/10^6)</f>
        <v>0</v>
      </c>
      <c r="H701" s="74">
        <f t="shared" ref="H701:H732" si="455">IF(H181=0,0,H181*U701/10^6)</f>
        <v>0</v>
      </c>
      <c r="I701" s="74">
        <f t="shared" ref="I701:I732" si="456">IF(I181=0,0,I181*V701/10^6)</f>
        <v>0</v>
      </c>
      <c r="J701" s="74">
        <f t="shared" ref="J701:J732" si="457">IF(J181=0,0,J181*W701/10^6)</f>
        <v>0</v>
      </c>
      <c r="K701" s="74">
        <f t="shared" ref="K701:K732" si="458">IF(K181=0,0,K181*X701/10^6)</f>
        <v>0</v>
      </c>
      <c r="L701" s="74">
        <f t="shared" ref="L701:L732" si="459">IF(L181=0,0,L181*Y701/10^6)</f>
        <v>0</v>
      </c>
      <c r="M701" s="74">
        <f t="shared" ref="M701:M732" si="460">IF(M181=0,0,M181*Z701/10^6)</f>
        <v>0</v>
      </c>
      <c r="O701" s="38" t="str">
        <f t="shared" ref="O701:O732" si="461">B95</f>
        <v>1G 500 m SFP</v>
      </c>
      <c r="P701" s="115">
        <v>8.1963947817703744</v>
      </c>
      <c r="Q701" s="115">
        <v>6.5310968236540647</v>
      </c>
      <c r="R701" s="19"/>
      <c r="S701" s="19"/>
      <c r="T701" s="19"/>
      <c r="U701" s="19"/>
      <c r="V701" s="19"/>
      <c r="W701" s="19"/>
      <c r="X701" s="19"/>
      <c r="Y701" s="19"/>
      <c r="Z701" s="19"/>
    </row>
    <row r="702" spans="2:26" ht="13.8">
      <c r="B702" s="48" t="str">
        <f t="shared" si="449"/>
        <v>1G 10 km SFP</v>
      </c>
      <c r="C702" s="74">
        <f t="shared" si="450"/>
        <v>62.753532079999992</v>
      </c>
      <c r="D702" s="74">
        <f t="shared" si="451"/>
        <v>57.619792081540687</v>
      </c>
      <c r="E702" s="74">
        <f t="shared" si="452"/>
        <v>0</v>
      </c>
      <c r="F702" s="74">
        <f t="shared" si="453"/>
        <v>0</v>
      </c>
      <c r="G702" s="74">
        <f t="shared" si="454"/>
        <v>0</v>
      </c>
      <c r="H702" s="74">
        <f t="shared" si="455"/>
        <v>0</v>
      </c>
      <c r="I702" s="74">
        <f t="shared" si="456"/>
        <v>0</v>
      </c>
      <c r="J702" s="74">
        <f t="shared" si="457"/>
        <v>0</v>
      </c>
      <c r="K702" s="74">
        <f t="shared" si="458"/>
        <v>0</v>
      </c>
      <c r="L702" s="74">
        <f t="shared" si="459"/>
        <v>0</v>
      </c>
      <c r="M702" s="74">
        <f t="shared" si="460"/>
        <v>0</v>
      </c>
      <c r="O702" s="38" t="str">
        <f t="shared" si="461"/>
        <v>1G 10 km SFP</v>
      </c>
      <c r="P702" s="116">
        <v>7.9991133376783168</v>
      </c>
      <c r="Q702" s="116">
        <v>7.7271597478083978</v>
      </c>
      <c r="R702" s="19"/>
      <c r="S702" s="19"/>
      <c r="T702" s="19"/>
      <c r="U702" s="19"/>
      <c r="V702" s="19"/>
      <c r="W702" s="19"/>
      <c r="X702" s="19"/>
      <c r="Y702" s="19"/>
      <c r="Z702" s="19"/>
    </row>
    <row r="703" spans="2:26" ht="13.8">
      <c r="B703" s="48" t="str">
        <f t="shared" si="449"/>
        <v>1G 40 km SFP</v>
      </c>
      <c r="C703" s="74">
        <f t="shared" si="450"/>
        <v>11.539148000000001</v>
      </c>
      <c r="D703" s="74">
        <f t="shared" si="451"/>
        <v>5.7426853397604294</v>
      </c>
      <c r="E703" s="74">
        <f t="shared" si="452"/>
        <v>0</v>
      </c>
      <c r="F703" s="74">
        <f t="shared" si="453"/>
        <v>0</v>
      </c>
      <c r="G703" s="74">
        <f t="shared" si="454"/>
        <v>0</v>
      </c>
      <c r="H703" s="74">
        <f t="shared" si="455"/>
        <v>0</v>
      </c>
      <c r="I703" s="74">
        <f t="shared" si="456"/>
        <v>0</v>
      </c>
      <c r="J703" s="74">
        <f t="shared" si="457"/>
        <v>0</v>
      </c>
      <c r="K703" s="74">
        <f t="shared" si="458"/>
        <v>0</v>
      </c>
      <c r="L703" s="74">
        <f t="shared" si="459"/>
        <v>0</v>
      </c>
      <c r="M703" s="74">
        <f t="shared" si="460"/>
        <v>0</v>
      </c>
      <c r="O703" s="38" t="str">
        <f t="shared" si="461"/>
        <v>1G 40 km SFP</v>
      </c>
      <c r="P703" s="116">
        <v>11.355942578382948</v>
      </c>
      <c r="Q703" s="116">
        <v>6.73831916455803</v>
      </c>
      <c r="R703" s="19"/>
      <c r="S703" s="19"/>
      <c r="T703" s="19"/>
      <c r="U703" s="19"/>
      <c r="V703" s="19"/>
      <c r="W703" s="19"/>
      <c r="X703" s="19"/>
      <c r="Y703" s="19"/>
      <c r="Z703" s="19"/>
    </row>
    <row r="704" spans="2:26" ht="13.8">
      <c r="B704" s="48" t="str">
        <f t="shared" si="449"/>
        <v>1G 80 km SFP</v>
      </c>
      <c r="C704" s="74">
        <f t="shared" si="450"/>
        <v>16.948148</v>
      </c>
      <c r="D704" s="74">
        <f t="shared" si="451"/>
        <v>5.9196285178973715</v>
      </c>
      <c r="E704" s="74">
        <f t="shared" si="452"/>
        <v>0</v>
      </c>
      <c r="F704" s="74">
        <f t="shared" si="453"/>
        <v>0</v>
      </c>
      <c r="G704" s="74">
        <f t="shared" si="454"/>
        <v>0</v>
      </c>
      <c r="H704" s="74">
        <f t="shared" si="455"/>
        <v>0</v>
      </c>
      <c r="I704" s="74">
        <f t="shared" si="456"/>
        <v>0</v>
      </c>
      <c r="J704" s="74">
        <f t="shared" si="457"/>
        <v>0</v>
      </c>
      <c r="K704" s="74">
        <f t="shared" si="458"/>
        <v>0</v>
      </c>
      <c r="L704" s="74">
        <f t="shared" si="459"/>
        <v>0</v>
      </c>
      <c r="M704" s="74">
        <f t="shared" si="460"/>
        <v>0</v>
      </c>
      <c r="O704" s="38" t="str">
        <f t="shared" si="461"/>
        <v>1G 80 km SFP</v>
      </c>
      <c r="P704" s="116">
        <v>32.87799862653884</v>
      </c>
      <c r="Q704" s="116">
        <v>29.555877684398165</v>
      </c>
      <c r="R704" s="19"/>
      <c r="S704" s="19"/>
      <c r="T704" s="19"/>
      <c r="U704" s="19"/>
      <c r="V704" s="19"/>
      <c r="W704" s="19"/>
      <c r="X704" s="19"/>
      <c r="Y704" s="19"/>
      <c r="Z704" s="19"/>
    </row>
    <row r="705" spans="2:26" ht="13.8">
      <c r="B705" s="48" t="str">
        <f t="shared" si="449"/>
        <v>G &amp; Fast Ethernet Various Legacy/discontinued</v>
      </c>
      <c r="C705" s="74">
        <f t="shared" si="450"/>
        <v>0</v>
      </c>
      <c r="D705" s="74">
        <f t="shared" si="451"/>
        <v>0</v>
      </c>
      <c r="E705" s="74">
        <f t="shared" si="452"/>
        <v>0</v>
      </c>
      <c r="F705" s="74">
        <f t="shared" si="453"/>
        <v>0</v>
      </c>
      <c r="G705" s="74">
        <f t="shared" si="454"/>
        <v>0</v>
      </c>
      <c r="H705" s="74">
        <f t="shared" si="455"/>
        <v>0</v>
      </c>
      <c r="I705" s="74">
        <f t="shared" si="456"/>
        <v>0</v>
      </c>
      <c r="J705" s="74">
        <f t="shared" si="457"/>
        <v>0</v>
      </c>
      <c r="K705" s="74">
        <f t="shared" si="458"/>
        <v>0</v>
      </c>
      <c r="L705" s="74">
        <f t="shared" si="459"/>
        <v>0</v>
      </c>
      <c r="M705" s="74">
        <f t="shared" si="460"/>
        <v>0</v>
      </c>
      <c r="O705" s="38" t="str">
        <f t="shared" si="461"/>
        <v>G &amp; Fast Ethernet Various Legacy/discontinued</v>
      </c>
      <c r="P705" s="116" t="s">
        <v>282</v>
      </c>
      <c r="Q705" s="116">
        <v>0</v>
      </c>
      <c r="R705" s="19"/>
      <c r="S705" s="19"/>
      <c r="T705" s="19"/>
      <c r="U705" s="19"/>
      <c r="V705" s="19"/>
      <c r="W705" s="19"/>
      <c r="X705" s="19"/>
      <c r="Y705" s="19"/>
      <c r="Z705" s="19"/>
    </row>
    <row r="706" spans="2:26" ht="13.8">
      <c r="B706" s="48" t="str">
        <f t="shared" si="449"/>
        <v>10G 300 m XFP</v>
      </c>
      <c r="C706" s="74">
        <f t="shared" si="450"/>
        <v>0</v>
      </c>
      <c r="D706" s="74">
        <f t="shared" si="451"/>
        <v>0</v>
      </c>
      <c r="E706" s="74">
        <f t="shared" si="452"/>
        <v>0</v>
      </c>
      <c r="F706" s="74">
        <f t="shared" si="453"/>
        <v>0</v>
      </c>
      <c r="G706" s="74">
        <f t="shared" si="454"/>
        <v>0</v>
      </c>
      <c r="H706" s="74">
        <f t="shared" si="455"/>
        <v>0</v>
      </c>
      <c r="I706" s="74">
        <f t="shared" si="456"/>
        <v>0</v>
      </c>
      <c r="J706" s="74">
        <f t="shared" si="457"/>
        <v>0</v>
      </c>
      <c r="K706" s="74">
        <f t="shared" si="458"/>
        <v>0</v>
      </c>
      <c r="L706" s="74">
        <f t="shared" si="459"/>
        <v>0</v>
      </c>
      <c r="M706" s="74">
        <f t="shared" si="460"/>
        <v>0</v>
      </c>
      <c r="O706" s="38" t="str">
        <f t="shared" si="461"/>
        <v>10G 300 m XFP</v>
      </c>
      <c r="P706" s="116">
        <v>53.859817130996483</v>
      </c>
      <c r="Q706" s="116">
        <v>50.690660803147772</v>
      </c>
      <c r="R706" s="19"/>
      <c r="S706" s="19"/>
      <c r="T706" s="19"/>
      <c r="U706" s="19"/>
      <c r="V706" s="19"/>
      <c r="W706" s="19"/>
      <c r="X706" s="19"/>
      <c r="Y706" s="19"/>
      <c r="Z706" s="19"/>
    </row>
    <row r="707" spans="2:26" ht="13.8">
      <c r="B707" s="48" t="str">
        <f t="shared" si="449"/>
        <v>10G 300 m SFP+</v>
      </c>
      <c r="C707" s="74">
        <f t="shared" si="450"/>
        <v>0</v>
      </c>
      <c r="D707" s="74">
        <f t="shared" si="451"/>
        <v>0</v>
      </c>
      <c r="E707" s="74">
        <f t="shared" si="452"/>
        <v>0</v>
      </c>
      <c r="F707" s="74">
        <f t="shared" si="453"/>
        <v>0</v>
      </c>
      <c r="G707" s="74">
        <f t="shared" si="454"/>
        <v>0</v>
      </c>
      <c r="H707" s="74">
        <f t="shared" si="455"/>
        <v>0</v>
      </c>
      <c r="I707" s="74">
        <f t="shared" si="456"/>
        <v>0</v>
      </c>
      <c r="J707" s="74">
        <f t="shared" si="457"/>
        <v>0</v>
      </c>
      <c r="K707" s="74">
        <f t="shared" si="458"/>
        <v>0</v>
      </c>
      <c r="L707" s="74">
        <f t="shared" si="459"/>
        <v>0</v>
      </c>
      <c r="M707" s="74">
        <f t="shared" si="460"/>
        <v>0</v>
      </c>
      <c r="O707" s="38" t="str">
        <f t="shared" si="461"/>
        <v>10G 300 m SFP+</v>
      </c>
      <c r="P707" s="116">
        <v>12.873119482168063</v>
      </c>
      <c r="Q707" s="116">
        <v>11.901909081173461</v>
      </c>
      <c r="R707" s="19"/>
      <c r="S707" s="19"/>
      <c r="T707" s="19"/>
      <c r="U707" s="19"/>
      <c r="V707" s="19"/>
      <c r="W707" s="19"/>
      <c r="X707" s="19"/>
      <c r="Y707" s="19"/>
      <c r="Z707" s="19"/>
    </row>
    <row r="708" spans="2:26" ht="13.8">
      <c r="B708" s="48" t="str">
        <f t="shared" si="449"/>
        <v>10G LRM 220 m SFP+</v>
      </c>
      <c r="C708" s="74">
        <f t="shared" si="450"/>
        <v>6.0782330000000009</v>
      </c>
      <c r="D708" s="74">
        <f t="shared" si="451"/>
        <v>3.0412609999999995</v>
      </c>
      <c r="E708" s="74">
        <f t="shared" si="452"/>
        <v>0</v>
      </c>
      <c r="F708" s="74">
        <f t="shared" si="453"/>
        <v>0</v>
      </c>
      <c r="G708" s="74">
        <f t="shared" si="454"/>
        <v>0</v>
      </c>
      <c r="H708" s="74">
        <f t="shared" si="455"/>
        <v>0</v>
      </c>
      <c r="I708" s="74">
        <f t="shared" si="456"/>
        <v>0</v>
      </c>
      <c r="J708" s="74">
        <f t="shared" si="457"/>
        <v>0</v>
      </c>
      <c r="K708" s="74">
        <f t="shared" si="458"/>
        <v>0</v>
      </c>
      <c r="L708" s="74">
        <f t="shared" si="459"/>
        <v>0</v>
      </c>
      <c r="M708" s="74">
        <f t="shared" si="460"/>
        <v>0</v>
      </c>
      <c r="O708" s="38" t="str">
        <f t="shared" si="461"/>
        <v>10G LRM 220 m SFP+</v>
      </c>
      <c r="P708" s="116">
        <v>62.552567664917163</v>
      </c>
      <c r="Q708" s="116">
        <v>59.611529264181257</v>
      </c>
      <c r="R708" s="19"/>
      <c r="S708" s="19"/>
      <c r="T708" s="19"/>
      <c r="U708" s="19"/>
      <c r="V708" s="19"/>
      <c r="W708" s="19"/>
      <c r="X708" s="19"/>
      <c r="Y708" s="19"/>
      <c r="Z708" s="19"/>
    </row>
    <row r="709" spans="2:26" ht="13.8">
      <c r="B709" s="48" t="str">
        <f t="shared" si="449"/>
        <v>10G 10 km XFP</v>
      </c>
      <c r="C709" s="74">
        <f t="shared" si="450"/>
        <v>8.7323640982425257</v>
      </c>
      <c r="D709" s="74">
        <f t="shared" si="451"/>
        <v>7.8201349999999996</v>
      </c>
      <c r="E709" s="74">
        <f t="shared" si="452"/>
        <v>0</v>
      </c>
      <c r="F709" s="74">
        <f t="shared" si="453"/>
        <v>0</v>
      </c>
      <c r="G709" s="74">
        <f t="shared" si="454"/>
        <v>0</v>
      </c>
      <c r="H709" s="74">
        <f t="shared" si="455"/>
        <v>0</v>
      </c>
      <c r="I709" s="74">
        <f t="shared" si="456"/>
        <v>0</v>
      </c>
      <c r="J709" s="74">
        <f t="shared" si="457"/>
        <v>0</v>
      </c>
      <c r="K709" s="74">
        <f t="shared" si="458"/>
        <v>0</v>
      </c>
      <c r="L709" s="74">
        <f t="shared" si="459"/>
        <v>0</v>
      </c>
      <c r="M709" s="74">
        <f t="shared" si="460"/>
        <v>0</v>
      </c>
      <c r="O709" s="38" t="str">
        <f t="shared" si="461"/>
        <v>10G 10 km XFP</v>
      </c>
      <c r="P709" s="116">
        <v>44.013044587017021</v>
      </c>
      <c r="Q709" s="116">
        <v>41</v>
      </c>
      <c r="R709" s="19"/>
      <c r="S709" s="19"/>
      <c r="T709" s="19"/>
      <c r="U709" s="19"/>
      <c r="V709" s="19"/>
      <c r="W709" s="19"/>
      <c r="X709" s="19"/>
      <c r="Y709" s="19"/>
      <c r="Z709" s="19"/>
    </row>
    <row r="710" spans="2:26" ht="13.8">
      <c r="B710" s="48" t="str">
        <f t="shared" si="449"/>
        <v>10G 10 km SFP+</v>
      </c>
      <c r="C710" s="74">
        <f t="shared" si="450"/>
        <v>166.5347426714647</v>
      </c>
      <c r="D710" s="74">
        <f t="shared" si="451"/>
        <v>114.42243685132864</v>
      </c>
      <c r="E710" s="74">
        <f t="shared" si="452"/>
        <v>0</v>
      </c>
      <c r="F710" s="74">
        <f t="shared" si="453"/>
        <v>0</v>
      </c>
      <c r="G710" s="74">
        <f t="shared" si="454"/>
        <v>0</v>
      </c>
      <c r="H710" s="74">
        <f t="shared" si="455"/>
        <v>0</v>
      </c>
      <c r="I710" s="74">
        <f t="shared" si="456"/>
        <v>0</v>
      </c>
      <c r="J710" s="74">
        <f t="shared" si="457"/>
        <v>0</v>
      </c>
      <c r="K710" s="74">
        <f t="shared" si="458"/>
        <v>0</v>
      </c>
      <c r="L710" s="74">
        <f t="shared" si="459"/>
        <v>0</v>
      </c>
      <c r="M710" s="74">
        <f t="shared" si="460"/>
        <v>0</v>
      </c>
      <c r="O710" s="38" t="str">
        <f t="shared" si="461"/>
        <v>10G 10 km SFP+</v>
      </c>
      <c r="P710" s="116">
        <v>24.174517052756187</v>
      </c>
      <c r="Q710" s="116">
        <v>21.627202905666547</v>
      </c>
      <c r="R710" s="19"/>
      <c r="S710" s="19"/>
      <c r="T710" s="19"/>
      <c r="U710" s="19"/>
      <c r="V710" s="19"/>
      <c r="W710" s="19"/>
      <c r="X710" s="19"/>
      <c r="Y710" s="19"/>
      <c r="Z710" s="19"/>
    </row>
    <row r="711" spans="2:26" ht="13.8">
      <c r="B711" s="48" t="str">
        <f t="shared" si="449"/>
        <v>10G 40 km XFP</v>
      </c>
      <c r="C711" s="74">
        <f t="shared" si="450"/>
        <v>0</v>
      </c>
      <c r="D711" s="74">
        <f t="shared" si="451"/>
        <v>0</v>
      </c>
      <c r="E711" s="74">
        <f t="shared" si="452"/>
        <v>0</v>
      </c>
      <c r="F711" s="74">
        <f t="shared" si="453"/>
        <v>0</v>
      </c>
      <c r="G711" s="74">
        <f t="shared" si="454"/>
        <v>0</v>
      </c>
      <c r="H711" s="74">
        <f t="shared" si="455"/>
        <v>0</v>
      </c>
      <c r="I711" s="74">
        <f t="shared" si="456"/>
        <v>0</v>
      </c>
      <c r="J711" s="74">
        <f t="shared" si="457"/>
        <v>0</v>
      </c>
      <c r="K711" s="74">
        <f t="shared" si="458"/>
        <v>0</v>
      </c>
      <c r="L711" s="74">
        <f t="shared" si="459"/>
        <v>0</v>
      </c>
      <c r="M711" s="74">
        <f t="shared" si="460"/>
        <v>0</v>
      </c>
      <c r="O711" s="38" t="str">
        <f t="shared" si="461"/>
        <v>10G 40 km XFP</v>
      </c>
      <c r="P711" s="116">
        <v>119.6669017796072</v>
      </c>
      <c r="Q711" s="116">
        <v>119.50068790484173</v>
      </c>
      <c r="R711" s="19"/>
      <c r="S711" s="19"/>
      <c r="T711" s="19"/>
      <c r="U711" s="19"/>
      <c r="V711" s="19"/>
      <c r="W711" s="19"/>
      <c r="X711" s="19"/>
      <c r="Y711" s="19"/>
      <c r="Z711" s="19"/>
    </row>
    <row r="712" spans="2:26" ht="13.8">
      <c r="B712" s="48" t="str">
        <f t="shared" si="449"/>
        <v>10G 40 km SFP+</v>
      </c>
      <c r="C712" s="74">
        <f t="shared" si="450"/>
        <v>0</v>
      </c>
      <c r="D712" s="74">
        <f t="shared" si="451"/>
        <v>0</v>
      </c>
      <c r="E712" s="74">
        <f t="shared" si="452"/>
        <v>0</v>
      </c>
      <c r="F712" s="74">
        <f t="shared" si="453"/>
        <v>0</v>
      </c>
      <c r="G712" s="74">
        <f t="shared" si="454"/>
        <v>0</v>
      </c>
      <c r="H712" s="74">
        <f t="shared" si="455"/>
        <v>0</v>
      </c>
      <c r="I712" s="74">
        <f t="shared" si="456"/>
        <v>0</v>
      </c>
      <c r="J712" s="74">
        <f t="shared" si="457"/>
        <v>0</v>
      </c>
      <c r="K712" s="74">
        <f t="shared" si="458"/>
        <v>0</v>
      </c>
      <c r="L712" s="74">
        <f t="shared" si="459"/>
        <v>0</v>
      </c>
      <c r="M712" s="74">
        <f t="shared" si="460"/>
        <v>0</v>
      </c>
      <c r="O712" s="38" t="str">
        <f t="shared" si="461"/>
        <v>10G 40 km SFP+</v>
      </c>
      <c r="P712" s="116">
        <v>99.963714368632438</v>
      </c>
      <c r="Q712" s="116">
        <v>66.016798139647349</v>
      </c>
      <c r="R712" s="19"/>
      <c r="S712" s="19"/>
      <c r="T712" s="19"/>
      <c r="U712" s="19"/>
      <c r="V712" s="19"/>
      <c r="W712" s="19"/>
      <c r="X712" s="19"/>
      <c r="Y712" s="19"/>
      <c r="Z712" s="19"/>
    </row>
    <row r="713" spans="2:26" ht="13.8">
      <c r="B713" s="48" t="str">
        <f t="shared" si="449"/>
        <v>10G 80 km XFP</v>
      </c>
      <c r="C713" s="74">
        <f t="shared" si="450"/>
        <v>0</v>
      </c>
      <c r="D713" s="74">
        <f t="shared" si="451"/>
        <v>0</v>
      </c>
      <c r="E713" s="74">
        <f t="shared" si="452"/>
        <v>0</v>
      </c>
      <c r="F713" s="74">
        <f t="shared" si="453"/>
        <v>0</v>
      </c>
      <c r="G713" s="74">
        <f t="shared" si="454"/>
        <v>0</v>
      </c>
      <c r="H713" s="74">
        <f t="shared" si="455"/>
        <v>0</v>
      </c>
      <c r="I713" s="74">
        <f t="shared" si="456"/>
        <v>0</v>
      </c>
      <c r="J713" s="74">
        <f t="shared" si="457"/>
        <v>0</v>
      </c>
      <c r="K713" s="74">
        <f t="shared" si="458"/>
        <v>0</v>
      </c>
      <c r="L713" s="74">
        <f t="shared" si="459"/>
        <v>0</v>
      </c>
      <c r="M713" s="74">
        <f t="shared" si="460"/>
        <v>0</v>
      </c>
      <c r="O713" s="38" t="str">
        <f t="shared" si="461"/>
        <v>10G 80 km XFP</v>
      </c>
      <c r="P713" s="116">
        <v>298.53432873031477</v>
      </c>
      <c r="Q713" s="116">
        <v>339.79189270089455</v>
      </c>
      <c r="R713" s="19"/>
      <c r="S713" s="19"/>
      <c r="T713" s="19"/>
      <c r="U713" s="19"/>
      <c r="V713" s="19"/>
      <c r="W713" s="19"/>
      <c r="X713" s="19"/>
      <c r="Y713" s="19"/>
      <c r="Z713" s="19"/>
    </row>
    <row r="714" spans="2:26" ht="13.8">
      <c r="B714" s="48" t="str">
        <f t="shared" si="449"/>
        <v>10G 80 km SFP+</v>
      </c>
      <c r="C714" s="74">
        <f t="shared" si="450"/>
        <v>0</v>
      </c>
      <c r="D714" s="74">
        <f t="shared" si="451"/>
        <v>0</v>
      </c>
      <c r="E714" s="74">
        <f t="shared" si="452"/>
        <v>0</v>
      </c>
      <c r="F714" s="74">
        <f t="shared" si="453"/>
        <v>0</v>
      </c>
      <c r="G714" s="74">
        <f t="shared" si="454"/>
        <v>0</v>
      </c>
      <c r="H714" s="74">
        <f t="shared" si="455"/>
        <v>0</v>
      </c>
      <c r="I714" s="74">
        <f t="shared" si="456"/>
        <v>0</v>
      </c>
      <c r="J714" s="74">
        <f t="shared" si="457"/>
        <v>0</v>
      </c>
      <c r="K714" s="74">
        <f t="shared" si="458"/>
        <v>0</v>
      </c>
      <c r="L714" s="74">
        <f t="shared" si="459"/>
        <v>0</v>
      </c>
      <c r="M714" s="74">
        <f t="shared" si="460"/>
        <v>0</v>
      </c>
      <c r="O714" s="38" t="str">
        <f t="shared" si="461"/>
        <v>10G 80 km SFP+</v>
      </c>
      <c r="P714" s="116">
        <v>232.06261204152722</v>
      </c>
      <c r="Q714" s="116">
        <v>209.99253352557963</v>
      </c>
      <c r="R714" s="19"/>
      <c r="S714" s="19"/>
      <c r="T714" s="19"/>
      <c r="U714" s="19"/>
      <c r="V714" s="19"/>
      <c r="W714" s="19"/>
      <c r="X714" s="19"/>
      <c r="Y714" s="19"/>
      <c r="Z714" s="19"/>
    </row>
    <row r="715" spans="2:26" ht="13.8">
      <c r="B715" s="48" t="str">
        <f t="shared" si="449"/>
        <v>10G Various Legacy/discontinued</v>
      </c>
      <c r="C715" s="74">
        <f t="shared" si="450"/>
        <v>0</v>
      </c>
      <c r="D715" s="74">
        <f t="shared" si="451"/>
        <v>0</v>
      </c>
      <c r="E715" s="74">
        <f t="shared" si="452"/>
        <v>0</v>
      </c>
      <c r="F715" s="74">
        <f t="shared" si="453"/>
        <v>0</v>
      </c>
      <c r="G715" s="74">
        <f t="shared" si="454"/>
        <v>0</v>
      </c>
      <c r="H715" s="74">
        <f t="shared" si="455"/>
        <v>0</v>
      </c>
      <c r="I715" s="74">
        <f t="shared" si="456"/>
        <v>0</v>
      </c>
      <c r="J715" s="74">
        <f t="shared" si="457"/>
        <v>0</v>
      </c>
      <c r="K715" s="74">
        <f t="shared" si="458"/>
        <v>0</v>
      </c>
      <c r="L715" s="74">
        <f t="shared" si="459"/>
        <v>0</v>
      </c>
      <c r="M715" s="74">
        <f t="shared" si="460"/>
        <v>0</v>
      </c>
      <c r="O715" s="38" t="str">
        <f t="shared" si="461"/>
        <v>10G Various Legacy/discontinued</v>
      </c>
      <c r="P715" s="116">
        <v>114.28571428571429</v>
      </c>
      <c r="Q715" s="116">
        <v>120</v>
      </c>
      <c r="R715" s="19"/>
      <c r="S715" s="19"/>
      <c r="T715" s="19"/>
      <c r="U715" s="19"/>
      <c r="V715" s="19"/>
      <c r="W715" s="19"/>
      <c r="X715" s="19"/>
      <c r="Y715" s="19"/>
      <c r="Z715" s="19"/>
    </row>
    <row r="716" spans="2:26" ht="13.8">
      <c r="B716" s="48" t="str">
        <f t="shared" si="449"/>
        <v>25G SR, eSR 100 - 300 m SFP28</v>
      </c>
      <c r="C716" s="74">
        <f t="shared" si="450"/>
        <v>0</v>
      </c>
      <c r="D716" s="74">
        <f t="shared" si="451"/>
        <v>0</v>
      </c>
      <c r="E716" s="74">
        <f t="shared" si="452"/>
        <v>0</v>
      </c>
      <c r="F716" s="74">
        <f t="shared" si="453"/>
        <v>0</v>
      </c>
      <c r="G716" s="74">
        <f t="shared" si="454"/>
        <v>0</v>
      </c>
      <c r="H716" s="74">
        <f t="shared" si="455"/>
        <v>0</v>
      </c>
      <c r="I716" s="74">
        <f t="shared" si="456"/>
        <v>0</v>
      </c>
      <c r="J716" s="74">
        <f t="shared" si="457"/>
        <v>0</v>
      </c>
      <c r="K716" s="74">
        <f t="shared" si="458"/>
        <v>0</v>
      </c>
      <c r="L716" s="74">
        <f t="shared" si="459"/>
        <v>0</v>
      </c>
      <c r="M716" s="74">
        <f t="shared" si="460"/>
        <v>0</v>
      </c>
      <c r="O716" s="38" t="str">
        <f t="shared" si="461"/>
        <v>25G SR, eSR 100 - 300 m SFP28</v>
      </c>
      <c r="P716" s="116">
        <v>87.296721341283785</v>
      </c>
      <c r="Q716" s="116">
        <v>64.310689641111139</v>
      </c>
      <c r="R716" s="19"/>
      <c r="S716" s="19"/>
      <c r="T716" s="19"/>
      <c r="U716" s="19"/>
      <c r="V716" s="19"/>
      <c r="W716" s="19"/>
      <c r="X716" s="19"/>
      <c r="Y716" s="19"/>
      <c r="Z716" s="19"/>
    </row>
    <row r="717" spans="2:26" ht="13.8">
      <c r="B717" s="48" t="str">
        <f t="shared" si="449"/>
        <v>25G LR 10 km SFP28</v>
      </c>
      <c r="C717" s="74">
        <f t="shared" si="450"/>
        <v>6.6221859239999983</v>
      </c>
      <c r="D717" s="74">
        <f t="shared" si="451"/>
        <v>5.0357606000000024</v>
      </c>
      <c r="E717" s="74">
        <f t="shared" si="452"/>
        <v>0</v>
      </c>
      <c r="F717" s="74">
        <f t="shared" si="453"/>
        <v>0</v>
      </c>
      <c r="G717" s="74">
        <f t="shared" si="454"/>
        <v>0</v>
      </c>
      <c r="H717" s="74">
        <f t="shared" si="455"/>
        <v>0</v>
      </c>
      <c r="I717" s="74">
        <f t="shared" si="456"/>
        <v>0</v>
      </c>
      <c r="J717" s="74">
        <f t="shared" si="457"/>
        <v>0</v>
      </c>
      <c r="K717" s="74">
        <f t="shared" si="458"/>
        <v>0</v>
      </c>
      <c r="L717" s="74">
        <f t="shared" si="459"/>
        <v>0</v>
      </c>
      <c r="M717" s="74">
        <f t="shared" si="460"/>
        <v>0</v>
      </c>
      <c r="O717" s="38" t="str">
        <f t="shared" si="461"/>
        <v>25G LR 10 km SFP28</v>
      </c>
      <c r="P717" s="116">
        <v>194.62477807755377</v>
      </c>
      <c r="Q717" s="116">
        <v>117.28240761766357</v>
      </c>
      <c r="R717" s="19"/>
      <c r="S717" s="19"/>
      <c r="T717" s="19"/>
      <c r="U717" s="19"/>
      <c r="V717" s="19"/>
      <c r="W717" s="19"/>
      <c r="X717" s="19"/>
      <c r="Y717" s="19"/>
      <c r="Z717" s="19"/>
    </row>
    <row r="718" spans="2:26" ht="13.8">
      <c r="B718" s="48" t="str">
        <f t="shared" si="449"/>
        <v>25G ER 40 km SFP28</v>
      </c>
      <c r="C718" s="74">
        <f t="shared" si="450"/>
        <v>0</v>
      </c>
      <c r="D718" s="74">
        <f t="shared" si="451"/>
        <v>0</v>
      </c>
      <c r="E718" s="74">
        <f t="shared" si="452"/>
        <v>0</v>
      </c>
      <c r="F718" s="74">
        <f t="shared" si="453"/>
        <v>0</v>
      </c>
      <c r="G718" s="74">
        <f t="shared" si="454"/>
        <v>0</v>
      </c>
      <c r="H718" s="74">
        <f t="shared" si="455"/>
        <v>0</v>
      </c>
      <c r="I718" s="74">
        <f t="shared" si="456"/>
        <v>0</v>
      </c>
      <c r="J718" s="74">
        <f t="shared" si="457"/>
        <v>0</v>
      </c>
      <c r="K718" s="74">
        <f t="shared" si="458"/>
        <v>0</v>
      </c>
      <c r="L718" s="74">
        <f t="shared" si="459"/>
        <v>0</v>
      </c>
      <c r="M718" s="74">
        <f t="shared" si="460"/>
        <v>0</v>
      </c>
      <c r="O718" s="38" t="str">
        <f t="shared" si="461"/>
        <v>25G ER 40 km SFP28</v>
      </c>
      <c r="P718" s="116" t="s">
        <v>282</v>
      </c>
      <c r="Q718" s="116" t="s">
        <v>282</v>
      </c>
      <c r="R718" s="19"/>
      <c r="S718" s="19"/>
      <c r="T718" s="19"/>
      <c r="U718" s="19"/>
      <c r="V718" s="19"/>
      <c r="W718" s="19"/>
      <c r="X718" s="19"/>
      <c r="Y718" s="19"/>
      <c r="Z718" s="19"/>
    </row>
    <row r="719" spans="2:26" ht="13.8">
      <c r="B719" s="48" t="str">
        <f t="shared" si="449"/>
        <v>40G SR4 100 m QSFP+</v>
      </c>
      <c r="C719" s="74">
        <f t="shared" si="450"/>
        <v>0</v>
      </c>
      <c r="D719" s="74">
        <f t="shared" si="451"/>
        <v>0</v>
      </c>
      <c r="E719" s="74">
        <f t="shared" si="452"/>
        <v>0</v>
      </c>
      <c r="F719" s="74">
        <f t="shared" si="453"/>
        <v>0</v>
      </c>
      <c r="G719" s="74">
        <f t="shared" si="454"/>
        <v>0</v>
      </c>
      <c r="H719" s="74">
        <f t="shared" si="455"/>
        <v>0</v>
      </c>
      <c r="I719" s="74">
        <f t="shared" si="456"/>
        <v>0</v>
      </c>
      <c r="J719" s="74">
        <f t="shared" si="457"/>
        <v>0</v>
      </c>
      <c r="K719" s="74">
        <f t="shared" si="458"/>
        <v>0</v>
      </c>
      <c r="L719" s="74">
        <f t="shared" si="459"/>
        <v>0</v>
      </c>
      <c r="M719" s="74">
        <f t="shared" si="460"/>
        <v>0</v>
      </c>
      <c r="O719" s="38" t="str">
        <f t="shared" si="461"/>
        <v>40G SR4 100 m QSFP+</v>
      </c>
      <c r="P719" s="116">
        <v>58.660264540622045</v>
      </c>
      <c r="Q719" s="116">
        <v>46.122113533534389</v>
      </c>
      <c r="R719" s="19"/>
      <c r="S719" s="19"/>
      <c r="T719" s="19"/>
      <c r="U719" s="19"/>
      <c r="V719" s="19"/>
      <c r="W719" s="19"/>
      <c r="X719" s="19"/>
      <c r="Y719" s="19"/>
      <c r="Z719" s="19"/>
    </row>
    <row r="720" spans="2:26" ht="13.8">
      <c r="B720" s="48" t="str">
        <f t="shared" si="449"/>
        <v>40G MM duplex 100 m QSFP+</v>
      </c>
      <c r="C720" s="74">
        <f t="shared" si="450"/>
        <v>0</v>
      </c>
      <c r="D720" s="74">
        <f t="shared" si="451"/>
        <v>0</v>
      </c>
      <c r="E720" s="74">
        <f t="shared" si="452"/>
        <v>0</v>
      </c>
      <c r="F720" s="74">
        <f t="shared" si="453"/>
        <v>0</v>
      </c>
      <c r="G720" s="74">
        <f t="shared" si="454"/>
        <v>0</v>
      </c>
      <c r="H720" s="74">
        <f t="shared" si="455"/>
        <v>0</v>
      </c>
      <c r="I720" s="74">
        <f t="shared" si="456"/>
        <v>0</v>
      </c>
      <c r="J720" s="74">
        <f t="shared" si="457"/>
        <v>0</v>
      </c>
      <c r="K720" s="74">
        <f t="shared" si="458"/>
        <v>0</v>
      </c>
      <c r="L720" s="74">
        <f t="shared" si="459"/>
        <v>0</v>
      </c>
      <c r="M720" s="74">
        <f t="shared" si="460"/>
        <v>0</v>
      </c>
      <c r="O720" s="38" t="str">
        <f t="shared" si="461"/>
        <v>40G MM duplex 100 m QSFP+</v>
      </c>
      <c r="P720" s="116">
        <v>227</v>
      </c>
      <c r="Q720" s="116">
        <v>215</v>
      </c>
      <c r="R720" s="19"/>
      <c r="S720" s="19"/>
      <c r="T720" s="19"/>
      <c r="U720" s="19"/>
      <c r="V720" s="19"/>
      <c r="W720" s="19"/>
      <c r="X720" s="19"/>
      <c r="Y720" s="19"/>
      <c r="Z720" s="19"/>
    </row>
    <row r="721" spans="2:26" ht="13.8">
      <c r="B721" s="48" t="str">
        <f t="shared" si="449"/>
        <v>40G eSR4 300 m QSFP+</v>
      </c>
      <c r="C721" s="74">
        <f t="shared" si="450"/>
        <v>0</v>
      </c>
      <c r="D721" s="74">
        <f t="shared" si="451"/>
        <v>0</v>
      </c>
      <c r="E721" s="74">
        <f t="shared" si="452"/>
        <v>0</v>
      </c>
      <c r="F721" s="74">
        <f t="shared" si="453"/>
        <v>0</v>
      </c>
      <c r="G721" s="74">
        <f t="shared" si="454"/>
        <v>0</v>
      </c>
      <c r="H721" s="74">
        <f t="shared" si="455"/>
        <v>0</v>
      </c>
      <c r="I721" s="74">
        <f t="shared" si="456"/>
        <v>0</v>
      </c>
      <c r="J721" s="74">
        <f t="shared" si="457"/>
        <v>0</v>
      </c>
      <c r="K721" s="74">
        <f t="shared" si="458"/>
        <v>0</v>
      </c>
      <c r="L721" s="74">
        <f t="shared" si="459"/>
        <v>0</v>
      </c>
      <c r="M721" s="74">
        <f t="shared" si="460"/>
        <v>0</v>
      </c>
      <c r="O721" s="38" t="str">
        <f t="shared" si="461"/>
        <v>40G eSR4 300 m QSFP+</v>
      </c>
      <c r="P721" s="116">
        <v>63.850920529241115</v>
      </c>
      <c r="Q721" s="116">
        <v>62.046561131281194</v>
      </c>
      <c r="R721" s="19"/>
      <c r="S721" s="19"/>
      <c r="T721" s="19"/>
      <c r="U721" s="19"/>
      <c r="V721" s="19"/>
      <c r="W721" s="19"/>
      <c r="X721" s="19"/>
      <c r="Y721" s="19"/>
      <c r="Z721" s="19"/>
    </row>
    <row r="722" spans="2:26" ht="13.8">
      <c r="B722" s="48" t="str">
        <f t="shared" si="449"/>
        <v>40G PSM4  500 m QSFP+</v>
      </c>
      <c r="C722" s="74">
        <f t="shared" si="450"/>
        <v>0</v>
      </c>
      <c r="D722" s="74">
        <f t="shared" si="451"/>
        <v>0</v>
      </c>
      <c r="E722" s="74">
        <f t="shared" si="452"/>
        <v>0</v>
      </c>
      <c r="F722" s="74">
        <f t="shared" si="453"/>
        <v>0</v>
      </c>
      <c r="G722" s="74">
        <f t="shared" si="454"/>
        <v>0</v>
      </c>
      <c r="H722" s="74">
        <f t="shared" si="455"/>
        <v>0</v>
      </c>
      <c r="I722" s="74">
        <f t="shared" si="456"/>
        <v>0</v>
      </c>
      <c r="J722" s="74">
        <f t="shared" si="457"/>
        <v>0</v>
      </c>
      <c r="K722" s="74">
        <f t="shared" si="458"/>
        <v>0</v>
      </c>
      <c r="L722" s="74">
        <f t="shared" si="459"/>
        <v>0</v>
      </c>
      <c r="M722" s="74">
        <f t="shared" si="460"/>
        <v>0</v>
      </c>
      <c r="O722" s="38" t="str">
        <f t="shared" si="461"/>
        <v>40G PSM4  500 m QSFP+</v>
      </c>
      <c r="P722" s="116">
        <v>251.75081757202989</v>
      </c>
      <c r="Q722" s="116">
        <v>229.09940986908356</v>
      </c>
      <c r="R722" s="19"/>
      <c r="S722" s="19"/>
      <c r="T722" s="19"/>
      <c r="U722" s="19"/>
      <c r="V722" s="19"/>
      <c r="W722" s="19"/>
      <c r="X722" s="19"/>
      <c r="Y722" s="19"/>
      <c r="Z722" s="19"/>
    </row>
    <row r="723" spans="2:26" ht="13.8">
      <c r="B723" s="48" t="str">
        <f t="shared" si="449"/>
        <v>40G (FR) 2 km CFP</v>
      </c>
      <c r="C723" s="74">
        <f t="shared" si="450"/>
        <v>0</v>
      </c>
      <c r="D723" s="74">
        <f t="shared" si="451"/>
        <v>0</v>
      </c>
      <c r="E723" s="74">
        <f t="shared" si="452"/>
        <v>0</v>
      </c>
      <c r="F723" s="74">
        <f t="shared" si="453"/>
        <v>0</v>
      </c>
      <c r="G723" s="74">
        <f t="shared" si="454"/>
        <v>0</v>
      </c>
      <c r="H723" s="74">
        <f t="shared" si="455"/>
        <v>0</v>
      </c>
      <c r="I723" s="74">
        <f t="shared" si="456"/>
        <v>0</v>
      </c>
      <c r="J723" s="74">
        <f t="shared" si="457"/>
        <v>0</v>
      </c>
      <c r="K723" s="74">
        <f t="shared" si="458"/>
        <v>0</v>
      </c>
      <c r="L723" s="74">
        <f t="shared" si="459"/>
        <v>0</v>
      </c>
      <c r="M723" s="74">
        <f t="shared" si="460"/>
        <v>0</v>
      </c>
      <c r="O723" s="38" t="str">
        <f t="shared" si="461"/>
        <v>40G (FR) 2 km CFP</v>
      </c>
      <c r="P723" s="116" t="s">
        <v>282</v>
      </c>
      <c r="Q723" s="116" t="s">
        <v>282</v>
      </c>
      <c r="R723" s="19"/>
      <c r="S723" s="19"/>
      <c r="T723" s="19"/>
      <c r="U723" s="19"/>
      <c r="V723" s="19"/>
      <c r="W723" s="19"/>
      <c r="X723" s="19"/>
      <c r="Y723" s="19"/>
      <c r="Z723" s="19"/>
    </row>
    <row r="724" spans="2:26" ht="13.8">
      <c r="B724" s="48" t="str">
        <f t="shared" si="449"/>
        <v>40G (LR4 subspec) 2 km QSFP+</v>
      </c>
      <c r="C724" s="74">
        <f t="shared" si="450"/>
        <v>0</v>
      </c>
      <c r="D724" s="74">
        <f t="shared" si="451"/>
        <v>0</v>
      </c>
      <c r="E724" s="74">
        <f t="shared" si="452"/>
        <v>0</v>
      </c>
      <c r="F724" s="74">
        <f t="shared" si="453"/>
        <v>0</v>
      </c>
      <c r="G724" s="74">
        <f t="shared" si="454"/>
        <v>0</v>
      </c>
      <c r="H724" s="74">
        <f t="shared" si="455"/>
        <v>0</v>
      </c>
      <c r="I724" s="74">
        <f t="shared" si="456"/>
        <v>0</v>
      </c>
      <c r="J724" s="74">
        <f t="shared" si="457"/>
        <v>0</v>
      </c>
      <c r="K724" s="74">
        <f t="shared" si="458"/>
        <v>0</v>
      </c>
      <c r="L724" s="74">
        <f t="shared" si="459"/>
        <v>0</v>
      </c>
      <c r="M724" s="74">
        <f t="shared" si="460"/>
        <v>0</v>
      </c>
      <c r="O724" s="38" t="str">
        <f t="shared" si="461"/>
        <v>40G (LR4 subspec) 2 km QSFP+</v>
      </c>
      <c r="P724" s="116">
        <v>303.68617678545809</v>
      </c>
      <c r="Q724" s="116">
        <v>253.43147678888388</v>
      </c>
      <c r="R724" s="19"/>
      <c r="S724" s="19"/>
      <c r="T724" s="19"/>
      <c r="U724" s="19"/>
      <c r="V724" s="19"/>
      <c r="W724" s="19"/>
      <c r="X724" s="19"/>
      <c r="Y724" s="19"/>
      <c r="Z724" s="19"/>
    </row>
    <row r="725" spans="2:26" ht="13.8">
      <c r="B725" s="48" t="str">
        <f t="shared" si="449"/>
        <v>40G 10 km CFP</v>
      </c>
      <c r="C725" s="74">
        <f t="shared" si="450"/>
        <v>0</v>
      </c>
      <c r="D725" s="74">
        <f t="shared" si="451"/>
        <v>0</v>
      </c>
      <c r="E725" s="74">
        <f t="shared" si="452"/>
        <v>0</v>
      </c>
      <c r="F725" s="74">
        <f t="shared" si="453"/>
        <v>0</v>
      </c>
      <c r="G725" s="74">
        <f t="shared" si="454"/>
        <v>0</v>
      </c>
      <c r="H725" s="74">
        <f t="shared" si="455"/>
        <v>0</v>
      </c>
      <c r="I725" s="74">
        <f t="shared" si="456"/>
        <v>0</v>
      </c>
      <c r="J725" s="74">
        <f t="shared" si="457"/>
        <v>0</v>
      </c>
      <c r="K725" s="74">
        <f t="shared" si="458"/>
        <v>0</v>
      </c>
      <c r="L725" s="74">
        <f t="shared" si="459"/>
        <v>0</v>
      </c>
      <c r="M725" s="74">
        <f t="shared" si="460"/>
        <v>0</v>
      </c>
      <c r="O725" s="38" t="str">
        <f t="shared" si="461"/>
        <v>40G 10 km CFP</v>
      </c>
      <c r="P725" s="116" t="s">
        <v>282</v>
      </c>
      <c r="Q725" s="116" t="s">
        <v>282</v>
      </c>
      <c r="R725" s="19"/>
      <c r="S725" s="19"/>
      <c r="T725" s="19"/>
      <c r="U725" s="19"/>
      <c r="V725" s="19"/>
      <c r="W725" s="19"/>
      <c r="X725" s="19"/>
      <c r="Y725" s="19"/>
      <c r="Z725" s="19"/>
    </row>
    <row r="726" spans="2:26" ht="13.8">
      <c r="B726" s="48" t="str">
        <f t="shared" si="449"/>
        <v>40G 10 km QSFP+</v>
      </c>
      <c r="C726" s="74">
        <f t="shared" si="450"/>
        <v>0</v>
      </c>
      <c r="D726" s="74">
        <f t="shared" si="451"/>
        <v>0</v>
      </c>
      <c r="E726" s="74">
        <f t="shared" si="452"/>
        <v>0</v>
      </c>
      <c r="F726" s="74">
        <f t="shared" si="453"/>
        <v>0</v>
      </c>
      <c r="G726" s="74">
        <f t="shared" si="454"/>
        <v>0</v>
      </c>
      <c r="H726" s="74">
        <f t="shared" si="455"/>
        <v>0</v>
      </c>
      <c r="I726" s="74">
        <f t="shared" si="456"/>
        <v>0</v>
      </c>
      <c r="J726" s="74">
        <f t="shared" si="457"/>
        <v>0</v>
      </c>
      <c r="K726" s="74">
        <f t="shared" si="458"/>
        <v>0</v>
      </c>
      <c r="L726" s="74">
        <f t="shared" si="459"/>
        <v>0</v>
      </c>
      <c r="M726" s="74">
        <f t="shared" si="460"/>
        <v>0</v>
      </c>
      <c r="O726" s="38" t="str">
        <f t="shared" si="461"/>
        <v>40G 10 km QSFP+</v>
      </c>
      <c r="P726" s="116">
        <v>361.77095787062291</v>
      </c>
      <c r="Q726" s="116">
        <v>248.30643495824251</v>
      </c>
      <c r="R726" s="19"/>
      <c r="S726" s="19"/>
      <c r="T726" s="19"/>
      <c r="U726" s="19"/>
      <c r="V726" s="19"/>
      <c r="W726" s="19"/>
      <c r="X726" s="19"/>
      <c r="Y726" s="19"/>
      <c r="Z726" s="19"/>
    </row>
    <row r="727" spans="2:26" ht="13.8">
      <c r="B727" s="48" t="str">
        <f t="shared" si="449"/>
        <v>40G 40 km QSFP+</v>
      </c>
      <c r="C727" s="74">
        <f t="shared" si="450"/>
        <v>0</v>
      </c>
      <c r="D727" s="74">
        <f t="shared" si="451"/>
        <v>0</v>
      </c>
      <c r="E727" s="74">
        <f t="shared" si="452"/>
        <v>0</v>
      </c>
      <c r="F727" s="74">
        <f t="shared" si="453"/>
        <v>0</v>
      </c>
      <c r="G727" s="74">
        <f t="shared" si="454"/>
        <v>0</v>
      </c>
      <c r="H727" s="74">
        <f t="shared" si="455"/>
        <v>0</v>
      </c>
      <c r="I727" s="74">
        <f t="shared" si="456"/>
        <v>0</v>
      </c>
      <c r="J727" s="74">
        <f t="shared" si="457"/>
        <v>0</v>
      </c>
      <c r="K727" s="74">
        <f t="shared" si="458"/>
        <v>0</v>
      </c>
      <c r="L727" s="74">
        <f t="shared" si="459"/>
        <v>0</v>
      </c>
      <c r="M727" s="74">
        <f t="shared" si="460"/>
        <v>0</v>
      </c>
      <c r="O727" s="38" t="str">
        <f t="shared" si="461"/>
        <v>40G 40 km QSFP+</v>
      </c>
      <c r="P727" s="116">
        <v>1255.0508268482483</v>
      </c>
      <c r="Q727" s="116">
        <v>894.2956424581015</v>
      </c>
      <c r="R727" s="19"/>
      <c r="S727" s="19"/>
      <c r="T727" s="19"/>
      <c r="U727" s="19"/>
      <c r="V727" s="19"/>
      <c r="W727" s="19"/>
      <c r="X727" s="19"/>
      <c r="Y727" s="19"/>
      <c r="Z727" s="19"/>
    </row>
    <row r="728" spans="2:26" ht="13.8">
      <c r="B728" s="48" t="str">
        <f t="shared" si="449"/>
        <v>50G  100 m all</v>
      </c>
      <c r="C728" s="74">
        <f t="shared" si="450"/>
        <v>0</v>
      </c>
      <c r="D728" s="74">
        <f t="shared" si="451"/>
        <v>0</v>
      </c>
      <c r="E728" s="74">
        <f t="shared" si="452"/>
        <v>0</v>
      </c>
      <c r="F728" s="74">
        <f t="shared" si="453"/>
        <v>0</v>
      </c>
      <c r="G728" s="74">
        <f t="shared" si="454"/>
        <v>0</v>
      </c>
      <c r="H728" s="74">
        <f t="shared" si="455"/>
        <v>0</v>
      </c>
      <c r="I728" s="74">
        <f t="shared" si="456"/>
        <v>0</v>
      </c>
      <c r="J728" s="74">
        <f t="shared" si="457"/>
        <v>0</v>
      </c>
      <c r="K728" s="74">
        <f t="shared" si="458"/>
        <v>0</v>
      </c>
      <c r="L728" s="74">
        <f t="shared" si="459"/>
        <v>0</v>
      </c>
      <c r="M728" s="74">
        <f t="shared" si="460"/>
        <v>0</v>
      </c>
      <c r="O728" s="38" t="str">
        <f t="shared" si="461"/>
        <v>50G  100 m all</v>
      </c>
      <c r="P728" s="116" t="s">
        <v>282</v>
      </c>
      <c r="Q728" s="116" t="s">
        <v>282</v>
      </c>
      <c r="R728" s="19"/>
      <c r="S728" s="19"/>
      <c r="T728" s="19"/>
      <c r="U728" s="19"/>
      <c r="V728" s="19"/>
      <c r="W728" s="19"/>
      <c r="X728" s="19"/>
      <c r="Y728" s="19"/>
      <c r="Z728" s="19"/>
    </row>
    <row r="729" spans="2:26" ht="13.8">
      <c r="B729" s="48" t="str">
        <f t="shared" si="449"/>
        <v>50G  2 km all</v>
      </c>
      <c r="C729" s="74">
        <f t="shared" si="450"/>
        <v>0</v>
      </c>
      <c r="D729" s="74">
        <f t="shared" si="451"/>
        <v>0</v>
      </c>
      <c r="E729" s="74">
        <f t="shared" si="452"/>
        <v>0</v>
      </c>
      <c r="F729" s="74">
        <f t="shared" si="453"/>
        <v>0</v>
      </c>
      <c r="G729" s="74">
        <f t="shared" si="454"/>
        <v>0</v>
      </c>
      <c r="H729" s="74">
        <f t="shared" si="455"/>
        <v>0</v>
      </c>
      <c r="I729" s="74">
        <f t="shared" si="456"/>
        <v>0</v>
      </c>
      <c r="J729" s="74">
        <f t="shared" si="457"/>
        <v>0</v>
      </c>
      <c r="K729" s="74">
        <f t="shared" si="458"/>
        <v>0</v>
      </c>
      <c r="L729" s="74">
        <f t="shared" si="459"/>
        <v>0</v>
      </c>
      <c r="M729" s="74">
        <f t="shared" si="460"/>
        <v>0</v>
      </c>
      <c r="O729" s="38" t="str">
        <f t="shared" si="461"/>
        <v>50G  2 km all</v>
      </c>
      <c r="P729" s="116" t="s">
        <v>282</v>
      </c>
      <c r="Q729" s="116" t="s">
        <v>282</v>
      </c>
      <c r="R729" s="19"/>
      <c r="S729" s="19"/>
      <c r="T729" s="19"/>
      <c r="U729" s="19"/>
      <c r="V729" s="19"/>
      <c r="W729" s="19"/>
      <c r="X729" s="19"/>
      <c r="Y729" s="19"/>
      <c r="Z729" s="19"/>
    </row>
    <row r="730" spans="2:26" ht="13.8">
      <c r="B730" s="48" t="str">
        <f t="shared" si="449"/>
        <v>50G  10 km all</v>
      </c>
      <c r="C730" s="74">
        <f t="shared" si="450"/>
        <v>0</v>
      </c>
      <c r="D730" s="74">
        <f t="shared" si="451"/>
        <v>0</v>
      </c>
      <c r="E730" s="74">
        <f t="shared" si="452"/>
        <v>0</v>
      </c>
      <c r="F730" s="74">
        <f t="shared" si="453"/>
        <v>0</v>
      </c>
      <c r="G730" s="74">
        <f t="shared" si="454"/>
        <v>0</v>
      </c>
      <c r="H730" s="74">
        <f t="shared" si="455"/>
        <v>0</v>
      </c>
      <c r="I730" s="74">
        <f t="shared" si="456"/>
        <v>0</v>
      </c>
      <c r="J730" s="74">
        <f t="shared" si="457"/>
        <v>0</v>
      </c>
      <c r="K730" s="74">
        <f t="shared" si="458"/>
        <v>0</v>
      </c>
      <c r="L730" s="74">
        <f t="shared" si="459"/>
        <v>0</v>
      </c>
      <c r="M730" s="74">
        <f t="shared" si="460"/>
        <v>0</v>
      </c>
      <c r="O730" s="38" t="str">
        <f t="shared" si="461"/>
        <v>50G  10 km all</v>
      </c>
      <c r="P730" s="116" t="s">
        <v>282</v>
      </c>
      <c r="Q730" s="116" t="s">
        <v>282</v>
      </c>
      <c r="R730" s="19"/>
      <c r="S730" s="19"/>
      <c r="T730" s="19"/>
      <c r="U730" s="19"/>
      <c r="V730" s="19"/>
      <c r="W730" s="19"/>
      <c r="X730" s="19"/>
      <c r="Y730" s="19"/>
      <c r="Z730" s="19"/>
    </row>
    <row r="731" spans="2:26" ht="13.8">
      <c r="B731" s="48" t="str">
        <f t="shared" si="449"/>
        <v>50G  40 km all</v>
      </c>
      <c r="C731" s="74">
        <f t="shared" si="450"/>
        <v>0</v>
      </c>
      <c r="D731" s="74">
        <f t="shared" si="451"/>
        <v>0</v>
      </c>
      <c r="E731" s="74">
        <f t="shared" si="452"/>
        <v>0</v>
      </c>
      <c r="F731" s="74">
        <f t="shared" si="453"/>
        <v>0</v>
      </c>
      <c r="G731" s="74">
        <f t="shared" si="454"/>
        <v>0</v>
      </c>
      <c r="H731" s="74">
        <f t="shared" si="455"/>
        <v>0</v>
      </c>
      <c r="I731" s="74">
        <f t="shared" si="456"/>
        <v>0</v>
      </c>
      <c r="J731" s="74">
        <f t="shared" si="457"/>
        <v>0</v>
      </c>
      <c r="K731" s="74">
        <f t="shared" si="458"/>
        <v>0</v>
      </c>
      <c r="L731" s="74">
        <f t="shared" si="459"/>
        <v>0</v>
      </c>
      <c r="M731" s="74">
        <f t="shared" si="460"/>
        <v>0</v>
      </c>
      <c r="O731" s="38" t="str">
        <f t="shared" si="461"/>
        <v>50G  40 km all</v>
      </c>
      <c r="P731" s="116">
        <v>0</v>
      </c>
      <c r="Q731" s="116">
        <v>0</v>
      </c>
      <c r="R731" s="152"/>
      <c r="S731" s="152"/>
      <c r="T731" s="152"/>
      <c r="U731" s="152"/>
      <c r="V731" s="152"/>
      <c r="W731" s="152"/>
      <c r="X731" s="152"/>
      <c r="Y731" s="152"/>
      <c r="Z731" s="152"/>
    </row>
    <row r="732" spans="2:26" ht="13.8">
      <c r="B732" s="48" t="str">
        <f t="shared" si="449"/>
        <v>50G  80 km all</v>
      </c>
      <c r="C732" s="74">
        <f t="shared" si="450"/>
        <v>0</v>
      </c>
      <c r="D732" s="74">
        <f t="shared" si="451"/>
        <v>0</v>
      </c>
      <c r="E732" s="74">
        <f t="shared" si="452"/>
        <v>0</v>
      </c>
      <c r="F732" s="74">
        <f t="shared" si="453"/>
        <v>0</v>
      </c>
      <c r="G732" s="74">
        <f t="shared" si="454"/>
        <v>0</v>
      </c>
      <c r="H732" s="74">
        <f t="shared" si="455"/>
        <v>0</v>
      </c>
      <c r="I732" s="74">
        <f t="shared" si="456"/>
        <v>0</v>
      </c>
      <c r="J732" s="74">
        <f t="shared" si="457"/>
        <v>0</v>
      </c>
      <c r="K732" s="74">
        <f t="shared" si="458"/>
        <v>0</v>
      </c>
      <c r="L732" s="74">
        <f t="shared" si="459"/>
        <v>0</v>
      </c>
      <c r="M732" s="74">
        <f t="shared" si="460"/>
        <v>0</v>
      </c>
      <c r="O732" s="38" t="str">
        <f t="shared" si="461"/>
        <v>50G  80 km all</v>
      </c>
      <c r="P732" s="116">
        <v>0</v>
      </c>
      <c r="Q732" s="116">
        <v>0</v>
      </c>
      <c r="R732" s="152"/>
      <c r="S732" s="152"/>
      <c r="T732" s="152"/>
      <c r="U732" s="152"/>
      <c r="V732" s="152"/>
      <c r="W732" s="152"/>
      <c r="X732" s="152"/>
      <c r="Y732" s="152"/>
      <c r="Z732" s="152"/>
    </row>
    <row r="733" spans="2:26" ht="13.8">
      <c r="B733" s="48" t="str">
        <f t="shared" ref="B733:B764" si="462">B127</f>
        <v>100G SR4 100 m CFP</v>
      </c>
      <c r="C733" s="74">
        <f t="shared" ref="C733:C764" si="463">IF(C213=0,0,C213*P733/10^6)</f>
        <v>0</v>
      </c>
      <c r="D733" s="74">
        <f t="shared" ref="D733:D764" si="464">IF(D213=0,0,D213*Q733/10^6)</f>
        <v>0</v>
      </c>
      <c r="E733" s="74">
        <f t="shared" ref="E733:E764" si="465">IF(E213=0,0,E213*R733/10^6)</f>
        <v>0</v>
      </c>
      <c r="F733" s="74">
        <f t="shared" ref="F733:F764" si="466">IF(F213=0,0,F213*S733/10^6)</f>
        <v>0</v>
      </c>
      <c r="G733" s="74">
        <f t="shared" ref="G733:G764" si="467">IF(G213=0,0,G213*T733/10^6)</f>
        <v>0</v>
      </c>
      <c r="H733" s="74">
        <f t="shared" ref="H733:H764" si="468">IF(H213=0,0,H213*U733/10^6)</f>
        <v>0</v>
      </c>
      <c r="I733" s="74">
        <f t="shared" ref="I733:I764" si="469">IF(I213=0,0,I213*V733/10^6)</f>
        <v>0</v>
      </c>
      <c r="J733" s="74">
        <f t="shared" ref="J733:J764" si="470">IF(J213=0,0,J213*W733/10^6)</f>
        <v>0</v>
      </c>
      <c r="K733" s="74">
        <f t="shared" ref="K733:K764" si="471">IF(K213=0,0,K213*X733/10^6)</f>
        <v>0</v>
      </c>
      <c r="L733" s="74">
        <f t="shared" ref="L733:L764" si="472">IF(L213=0,0,L213*Y733/10^6)</f>
        <v>0</v>
      </c>
      <c r="M733" s="74">
        <f t="shared" ref="M733:M764" si="473">IF(M213=0,0,M213*Z733/10^6)</f>
        <v>0</v>
      </c>
      <c r="O733" s="38" t="str">
        <f t="shared" ref="O733:O764" si="474">B127</f>
        <v>100G SR4 100 m CFP</v>
      </c>
      <c r="P733" s="116">
        <v>1018.9069493521796</v>
      </c>
      <c r="Q733" s="116">
        <v>1000</v>
      </c>
      <c r="R733" s="19"/>
      <c r="S733" s="19"/>
      <c r="T733" s="19"/>
      <c r="U733" s="19"/>
      <c r="V733" s="19"/>
      <c r="W733" s="19"/>
      <c r="X733" s="19"/>
      <c r="Y733" s="19"/>
      <c r="Z733" s="19"/>
    </row>
    <row r="734" spans="2:26" ht="13.8">
      <c r="B734" s="48" t="str">
        <f t="shared" si="462"/>
        <v>100G SR4 100 m CFP2/4</v>
      </c>
      <c r="C734" s="74">
        <f t="shared" si="463"/>
        <v>0</v>
      </c>
      <c r="D734" s="74">
        <f t="shared" si="464"/>
        <v>0</v>
      </c>
      <c r="E734" s="74">
        <f t="shared" si="465"/>
        <v>0</v>
      </c>
      <c r="F734" s="74">
        <f t="shared" si="466"/>
        <v>0</v>
      </c>
      <c r="G734" s="74">
        <f t="shared" si="467"/>
        <v>0</v>
      </c>
      <c r="H734" s="74">
        <f t="shared" si="468"/>
        <v>0</v>
      </c>
      <c r="I734" s="74">
        <f t="shared" si="469"/>
        <v>0</v>
      </c>
      <c r="J734" s="74">
        <f t="shared" si="470"/>
        <v>0</v>
      </c>
      <c r="K734" s="74">
        <f t="shared" si="471"/>
        <v>0</v>
      </c>
      <c r="L734" s="74">
        <f t="shared" si="472"/>
        <v>0</v>
      </c>
      <c r="M734" s="74">
        <f t="shared" si="473"/>
        <v>0</v>
      </c>
      <c r="O734" s="38" t="str">
        <f t="shared" si="474"/>
        <v>100G SR4 100 m CFP2/4</v>
      </c>
      <c r="P734" s="116">
        <v>1004.0468400000002</v>
      </c>
      <c r="Q734" s="116">
        <v>903.64215600000023</v>
      </c>
      <c r="R734" s="19"/>
      <c r="S734" s="19"/>
      <c r="T734" s="19"/>
      <c r="U734" s="19"/>
      <c r="V734" s="19"/>
      <c r="W734" s="19"/>
      <c r="X734" s="19"/>
      <c r="Y734" s="19"/>
      <c r="Z734" s="19"/>
    </row>
    <row r="735" spans="2:26" ht="13.8">
      <c r="B735" s="48" t="str">
        <f t="shared" si="462"/>
        <v>100G SR4 100 m QSFP28</v>
      </c>
      <c r="C735" s="74">
        <f t="shared" si="463"/>
        <v>0</v>
      </c>
      <c r="D735" s="74">
        <f t="shared" si="464"/>
        <v>0</v>
      </c>
      <c r="E735" s="74">
        <f t="shared" si="465"/>
        <v>0</v>
      </c>
      <c r="F735" s="74">
        <f t="shared" si="466"/>
        <v>0</v>
      </c>
      <c r="G735" s="74">
        <f t="shared" si="467"/>
        <v>0</v>
      </c>
      <c r="H735" s="74">
        <f t="shared" si="468"/>
        <v>0</v>
      </c>
      <c r="I735" s="74">
        <f t="shared" si="469"/>
        <v>0</v>
      </c>
      <c r="J735" s="74">
        <f t="shared" si="470"/>
        <v>0</v>
      </c>
      <c r="K735" s="74">
        <f t="shared" si="471"/>
        <v>0</v>
      </c>
      <c r="L735" s="74">
        <f t="shared" si="472"/>
        <v>0</v>
      </c>
      <c r="M735" s="74">
        <f t="shared" si="473"/>
        <v>0</v>
      </c>
      <c r="O735" s="38" t="str">
        <f t="shared" si="474"/>
        <v>100G SR4 100 m QSFP28</v>
      </c>
      <c r="P735" s="116">
        <v>113.54682982085136</v>
      </c>
      <c r="Q735" s="116">
        <v>84.990621213745783</v>
      </c>
      <c r="R735" s="19"/>
      <c r="S735" s="19"/>
      <c r="T735" s="19"/>
      <c r="U735" s="19"/>
      <c r="V735" s="19"/>
      <c r="W735" s="19"/>
      <c r="X735" s="19"/>
      <c r="Y735" s="19"/>
      <c r="Z735" s="19"/>
    </row>
    <row r="736" spans="2:26" ht="13.8">
      <c r="B736" s="48" t="str">
        <f t="shared" si="462"/>
        <v>100G SR2 100 m All</v>
      </c>
      <c r="C736" s="74">
        <f t="shared" si="463"/>
        <v>0</v>
      </c>
      <c r="D736" s="74">
        <f t="shared" si="464"/>
        <v>0</v>
      </c>
      <c r="E736" s="74">
        <f t="shared" si="465"/>
        <v>0</v>
      </c>
      <c r="F736" s="74">
        <f t="shared" si="466"/>
        <v>0</v>
      </c>
      <c r="G736" s="74">
        <f t="shared" si="467"/>
        <v>0</v>
      </c>
      <c r="H736" s="74">
        <f t="shared" si="468"/>
        <v>0</v>
      </c>
      <c r="I736" s="74">
        <f t="shared" si="469"/>
        <v>0</v>
      </c>
      <c r="J736" s="74">
        <f t="shared" si="470"/>
        <v>0</v>
      </c>
      <c r="K736" s="74">
        <f t="shared" si="471"/>
        <v>0</v>
      </c>
      <c r="L736" s="74">
        <f t="shared" si="472"/>
        <v>0</v>
      </c>
      <c r="M736" s="74">
        <f t="shared" si="473"/>
        <v>0</v>
      </c>
      <c r="O736" s="38" t="str">
        <f t="shared" si="474"/>
        <v>100G SR2 100 m All</v>
      </c>
      <c r="P736" s="116" t="s">
        <v>282</v>
      </c>
      <c r="Q736" s="116">
        <v>240</v>
      </c>
      <c r="R736" s="19"/>
      <c r="S736" s="19"/>
      <c r="T736" s="19"/>
      <c r="U736" s="19"/>
      <c r="V736" s="19"/>
      <c r="W736" s="19"/>
      <c r="X736" s="19"/>
      <c r="Y736" s="19"/>
      <c r="Z736" s="19"/>
    </row>
    <row r="737" spans="2:26" ht="13.8">
      <c r="B737" s="48" t="str">
        <f t="shared" si="462"/>
        <v>100G MM Duplex 100 - 300 m QSFP28</v>
      </c>
      <c r="C737" s="74">
        <f t="shared" si="463"/>
        <v>0</v>
      </c>
      <c r="D737" s="74">
        <f t="shared" si="464"/>
        <v>0</v>
      </c>
      <c r="E737" s="74">
        <f t="shared" si="465"/>
        <v>0</v>
      </c>
      <c r="F737" s="74">
        <f t="shared" si="466"/>
        <v>0</v>
      </c>
      <c r="G737" s="74">
        <f t="shared" si="467"/>
        <v>0</v>
      </c>
      <c r="H737" s="74">
        <f t="shared" si="468"/>
        <v>0</v>
      </c>
      <c r="I737" s="74">
        <f t="shared" si="469"/>
        <v>0</v>
      </c>
      <c r="J737" s="74">
        <f t="shared" si="470"/>
        <v>0</v>
      </c>
      <c r="K737" s="74">
        <f t="shared" si="471"/>
        <v>0</v>
      </c>
      <c r="L737" s="74">
        <f t="shared" si="472"/>
        <v>0</v>
      </c>
      <c r="M737" s="74">
        <f t="shared" si="473"/>
        <v>0</v>
      </c>
      <c r="O737" s="38" t="str">
        <f t="shared" si="474"/>
        <v>100G MM Duplex 100 - 300 m QSFP28</v>
      </c>
      <c r="P737" s="116">
        <v>170</v>
      </c>
      <c r="Q737" s="116">
        <v>225</v>
      </c>
      <c r="R737" s="19"/>
      <c r="S737" s="19"/>
      <c r="T737" s="19"/>
      <c r="U737" s="19"/>
      <c r="V737" s="19"/>
      <c r="W737" s="19"/>
      <c r="X737" s="19"/>
      <c r="Y737" s="19"/>
      <c r="Z737" s="19"/>
    </row>
    <row r="738" spans="2:26" ht="13.8">
      <c r="B738" s="48" t="str">
        <f t="shared" si="462"/>
        <v>100G eSR4 300 m QSFP28</v>
      </c>
      <c r="C738" s="74">
        <f t="shared" si="463"/>
        <v>0</v>
      </c>
      <c r="D738" s="74">
        <f t="shared" si="464"/>
        <v>0</v>
      </c>
      <c r="E738" s="74">
        <f t="shared" si="465"/>
        <v>0</v>
      </c>
      <c r="F738" s="74">
        <f t="shared" si="466"/>
        <v>0</v>
      </c>
      <c r="G738" s="74">
        <f t="shared" si="467"/>
        <v>0</v>
      </c>
      <c r="H738" s="74">
        <f t="shared" si="468"/>
        <v>0</v>
      </c>
      <c r="I738" s="74">
        <f t="shared" si="469"/>
        <v>0</v>
      </c>
      <c r="J738" s="74">
        <f t="shared" si="470"/>
        <v>0</v>
      </c>
      <c r="K738" s="74">
        <f t="shared" si="471"/>
        <v>0</v>
      </c>
      <c r="L738" s="74">
        <f t="shared" si="472"/>
        <v>0</v>
      </c>
      <c r="M738" s="74">
        <f t="shared" si="473"/>
        <v>0</v>
      </c>
      <c r="O738" s="38" t="str">
        <f t="shared" si="474"/>
        <v>100G eSR4 300 m QSFP28</v>
      </c>
      <c r="P738" s="116">
        <v>170</v>
      </c>
      <c r="Q738" s="116">
        <v>125</v>
      </c>
      <c r="R738" s="19"/>
      <c r="S738" s="19"/>
      <c r="T738" s="19"/>
      <c r="U738" s="19"/>
      <c r="V738" s="19"/>
      <c r="W738" s="19"/>
      <c r="X738" s="19"/>
      <c r="Y738" s="19"/>
      <c r="Z738" s="19"/>
    </row>
    <row r="739" spans="2:26" ht="13.8">
      <c r="B739" s="48" t="str">
        <f t="shared" si="462"/>
        <v>100G PSM4 500 m QSFP28</v>
      </c>
      <c r="C739" s="74">
        <f t="shared" si="463"/>
        <v>0</v>
      </c>
      <c r="D739" s="74">
        <f t="shared" si="464"/>
        <v>0</v>
      </c>
      <c r="E739" s="74">
        <f t="shared" si="465"/>
        <v>0</v>
      </c>
      <c r="F739" s="74">
        <f t="shared" si="466"/>
        <v>0</v>
      </c>
      <c r="G739" s="74">
        <f t="shared" si="467"/>
        <v>0</v>
      </c>
      <c r="H739" s="74">
        <f t="shared" si="468"/>
        <v>0</v>
      </c>
      <c r="I739" s="74">
        <f t="shared" si="469"/>
        <v>0</v>
      </c>
      <c r="J739" s="74">
        <f t="shared" si="470"/>
        <v>0</v>
      </c>
      <c r="K739" s="74">
        <f t="shared" si="471"/>
        <v>0</v>
      </c>
      <c r="L739" s="74">
        <f t="shared" si="472"/>
        <v>0</v>
      </c>
      <c r="M739" s="74">
        <f t="shared" si="473"/>
        <v>0</v>
      </c>
      <c r="O739" s="38" t="str">
        <f t="shared" si="474"/>
        <v>100G PSM4 500 m QSFP28</v>
      </c>
      <c r="P739" s="116">
        <v>188.02033788894266</v>
      </c>
      <c r="Q739" s="116">
        <v>160.00527287107832</v>
      </c>
      <c r="R739" s="19"/>
      <c r="S739" s="19"/>
      <c r="T739" s="19"/>
      <c r="U739" s="19"/>
      <c r="V739" s="19"/>
      <c r="W739" s="19"/>
      <c r="X739" s="19"/>
      <c r="Y739" s="19"/>
      <c r="Z739" s="19"/>
    </row>
    <row r="740" spans="2:26" ht="13.8">
      <c r="B740" s="48" t="str">
        <f t="shared" si="462"/>
        <v>100G DR 500m QSFP28</v>
      </c>
      <c r="C740" s="74">
        <f t="shared" si="463"/>
        <v>0</v>
      </c>
      <c r="D740" s="74">
        <f t="shared" si="464"/>
        <v>0</v>
      </c>
      <c r="E740" s="74">
        <f t="shared" si="465"/>
        <v>0</v>
      </c>
      <c r="F740" s="74">
        <f t="shared" si="466"/>
        <v>0</v>
      </c>
      <c r="G740" s="74">
        <f t="shared" si="467"/>
        <v>0</v>
      </c>
      <c r="H740" s="74">
        <f t="shared" si="468"/>
        <v>0</v>
      </c>
      <c r="I740" s="74">
        <f t="shared" si="469"/>
        <v>0</v>
      </c>
      <c r="J740" s="74">
        <f t="shared" si="470"/>
        <v>0</v>
      </c>
      <c r="K740" s="74">
        <f t="shared" si="471"/>
        <v>0</v>
      </c>
      <c r="L740" s="74">
        <f t="shared" si="472"/>
        <v>0</v>
      </c>
      <c r="M740" s="74">
        <f t="shared" si="473"/>
        <v>0</v>
      </c>
      <c r="O740" s="38" t="str">
        <f t="shared" si="474"/>
        <v>100G DR 500m QSFP28</v>
      </c>
      <c r="P740" s="116" t="s">
        <v>282</v>
      </c>
      <c r="Q740" s="116" t="s">
        <v>282</v>
      </c>
      <c r="R740" s="19"/>
      <c r="S740" s="121"/>
      <c r="T740" s="121"/>
      <c r="U740" s="121"/>
      <c r="V740" s="121"/>
      <c r="W740" s="121"/>
      <c r="X740" s="121"/>
      <c r="Y740" s="121"/>
      <c r="Z740" s="121"/>
    </row>
    <row r="741" spans="2:26" ht="13.8">
      <c r="B741" s="48" t="str">
        <f t="shared" si="462"/>
        <v>100G CWDM4-subspec 500 m QSFP28</v>
      </c>
      <c r="C741" s="74">
        <f t="shared" si="463"/>
        <v>0</v>
      </c>
      <c r="D741" s="74">
        <f t="shared" si="464"/>
        <v>0</v>
      </c>
      <c r="E741" s="74">
        <f t="shared" si="465"/>
        <v>0</v>
      </c>
      <c r="F741" s="74">
        <f t="shared" si="466"/>
        <v>0</v>
      </c>
      <c r="G741" s="74">
        <f t="shared" si="467"/>
        <v>0</v>
      </c>
      <c r="H741" s="74">
        <f t="shared" si="468"/>
        <v>0</v>
      </c>
      <c r="I741" s="74">
        <f t="shared" si="469"/>
        <v>0</v>
      </c>
      <c r="J741" s="74">
        <f t="shared" si="470"/>
        <v>0</v>
      </c>
      <c r="K741" s="74">
        <f t="shared" si="471"/>
        <v>0</v>
      </c>
      <c r="L741" s="74">
        <f t="shared" si="472"/>
        <v>0</v>
      </c>
      <c r="M741" s="74">
        <f t="shared" si="473"/>
        <v>0</v>
      </c>
      <c r="O741" s="38" t="str">
        <f t="shared" si="474"/>
        <v>100G CWDM4-subspec 500 m QSFP28</v>
      </c>
      <c r="P741" s="116">
        <v>280</v>
      </c>
      <c r="Q741" s="116">
        <v>180</v>
      </c>
      <c r="R741" s="19"/>
      <c r="S741" s="19"/>
      <c r="T741" s="19"/>
      <c r="U741" s="19"/>
      <c r="V741" s="19"/>
      <c r="W741" s="19"/>
      <c r="X741" s="19"/>
      <c r="Y741" s="19"/>
      <c r="Z741" s="19"/>
    </row>
    <row r="742" spans="2:26" ht="13.8">
      <c r="B742" s="48" t="str">
        <f t="shared" si="462"/>
        <v>100G CWDM4 2 km QSFP28</v>
      </c>
      <c r="C742" s="74">
        <f t="shared" si="463"/>
        <v>0</v>
      </c>
      <c r="D742" s="74">
        <f t="shared" si="464"/>
        <v>0</v>
      </c>
      <c r="E742" s="74">
        <f t="shared" si="465"/>
        <v>0</v>
      </c>
      <c r="F742" s="74">
        <f t="shared" si="466"/>
        <v>0</v>
      </c>
      <c r="G742" s="74">
        <f t="shared" si="467"/>
        <v>0</v>
      </c>
      <c r="H742" s="74">
        <f t="shared" si="468"/>
        <v>0</v>
      </c>
      <c r="I742" s="74">
        <f t="shared" si="469"/>
        <v>0</v>
      </c>
      <c r="J742" s="74">
        <f t="shared" si="470"/>
        <v>0</v>
      </c>
      <c r="K742" s="74">
        <f t="shared" si="471"/>
        <v>0</v>
      </c>
      <c r="L742" s="74">
        <f t="shared" si="472"/>
        <v>0</v>
      </c>
      <c r="M742" s="74">
        <f t="shared" si="473"/>
        <v>0</v>
      </c>
      <c r="O742" s="38" t="str">
        <f t="shared" si="474"/>
        <v>100G CWDM4 2 km QSFP28</v>
      </c>
      <c r="P742" s="116">
        <v>490</v>
      </c>
      <c r="Q742" s="116">
        <v>240</v>
      </c>
      <c r="R742" s="19"/>
      <c r="S742" s="19"/>
      <c r="T742" s="19"/>
      <c r="U742" s="19"/>
      <c r="V742" s="19"/>
      <c r="W742" s="19"/>
      <c r="X742" s="19"/>
      <c r="Y742" s="19"/>
      <c r="Z742" s="19"/>
    </row>
    <row r="743" spans="2:26" ht="13.8">
      <c r="B743" s="48" t="str">
        <f t="shared" si="462"/>
        <v>100G FR, DR+ 2 km QSFP28</v>
      </c>
      <c r="C743" s="74">
        <f t="shared" si="463"/>
        <v>0</v>
      </c>
      <c r="D743" s="74">
        <f t="shared" si="464"/>
        <v>0</v>
      </c>
      <c r="E743" s="74">
        <f t="shared" si="465"/>
        <v>0</v>
      </c>
      <c r="F743" s="74">
        <f t="shared" si="466"/>
        <v>0</v>
      </c>
      <c r="G743" s="74">
        <f t="shared" si="467"/>
        <v>0</v>
      </c>
      <c r="H743" s="74">
        <f t="shared" si="468"/>
        <v>0</v>
      </c>
      <c r="I743" s="74">
        <f t="shared" si="469"/>
        <v>0</v>
      </c>
      <c r="J743" s="74">
        <f t="shared" si="470"/>
        <v>0</v>
      </c>
      <c r="K743" s="74">
        <f t="shared" si="471"/>
        <v>0</v>
      </c>
      <c r="L743" s="74">
        <f t="shared" si="472"/>
        <v>0</v>
      </c>
      <c r="M743" s="74">
        <f t="shared" si="473"/>
        <v>0</v>
      </c>
      <c r="O743" s="38" t="str">
        <f t="shared" si="474"/>
        <v>100G FR, DR+ 2 km QSFP28</v>
      </c>
      <c r="P743" s="116">
        <v>400</v>
      </c>
      <c r="Q743" s="116">
        <v>206</v>
      </c>
      <c r="R743" s="19"/>
      <c r="S743" s="121"/>
      <c r="T743" s="121"/>
      <c r="U743" s="121"/>
      <c r="V743" s="121"/>
      <c r="W743" s="121"/>
      <c r="X743" s="121"/>
      <c r="Y743" s="121"/>
      <c r="Z743" s="121"/>
    </row>
    <row r="744" spans="2:26" ht="13.8">
      <c r="B744" s="48" t="str">
        <f t="shared" si="462"/>
        <v>100G LR4 10 km CFP</v>
      </c>
      <c r="C744" s="74">
        <f t="shared" si="463"/>
        <v>0</v>
      </c>
      <c r="D744" s="74">
        <f t="shared" si="464"/>
        <v>0</v>
      </c>
      <c r="E744" s="74">
        <f t="shared" si="465"/>
        <v>0</v>
      </c>
      <c r="F744" s="74">
        <f t="shared" si="466"/>
        <v>0</v>
      </c>
      <c r="G744" s="74">
        <f t="shared" si="467"/>
        <v>0</v>
      </c>
      <c r="H744" s="74">
        <f t="shared" si="468"/>
        <v>0</v>
      </c>
      <c r="I744" s="74">
        <f t="shared" si="469"/>
        <v>0</v>
      </c>
      <c r="J744" s="74">
        <f t="shared" si="470"/>
        <v>0</v>
      </c>
      <c r="K744" s="74">
        <f t="shared" si="471"/>
        <v>0</v>
      </c>
      <c r="L744" s="74">
        <f t="shared" si="472"/>
        <v>0</v>
      </c>
      <c r="M744" s="74">
        <f t="shared" si="473"/>
        <v>0</v>
      </c>
      <c r="O744" s="38" t="str">
        <f t="shared" si="474"/>
        <v>100G LR4 10 km CFP</v>
      </c>
      <c r="P744" s="116">
        <v>2103.9330552211131</v>
      </c>
      <c r="Q744" s="116">
        <v>1472.9284542064104</v>
      </c>
      <c r="R744" s="19"/>
      <c r="S744" s="19"/>
      <c r="T744" s="19"/>
      <c r="U744" s="19"/>
      <c r="V744" s="19"/>
      <c r="W744" s="19"/>
      <c r="X744" s="19"/>
      <c r="Y744" s="19"/>
      <c r="Z744" s="19"/>
    </row>
    <row r="745" spans="2:26" ht="13.8">
      <c r="B745" s="48" t="str">
        <f t="shared" si="462"/>
        <v>100G LR4 10 km CFP2/4</v>
      </c>
      <c r="C745" s="74">
        <f t="shared" si="463"/>
        <v>0</v>
      </c>
      <c r="D745" s="74">
        <f t="shared" si="464"/>
        <v>0</v>
      </c>
      <c r="E745" s="74">
        <f t="shared" si="465"/>
        <v>0</v>
      </c>
      <c r="F745" s="74">
        <f t="shared" si="466"/>
        <v>0</v>
      </c>
      <c r="G745" s="74">
        <f t="shared" si="467"/>
        <v>0</v>
      </c>
      <c r="H745" s="74">
        <f t="shared" si="468"/>
        <v>0</v>
      </c>
      <c r="I745" s="74">
        <f t="shared" si="469"/>
        <v>0</v>
      </c>
      <c r="J745" s="74">
        <f t="shared" si="470"/>
        <v>0</v>
      </c>
      <c r="K745" s="74">
        <f t="shared" si="471"/>
        <v>0</v>
      </c>
      <c r="L745" s="74">
        <f t="shared" si="472"/>
        <v>0</v>
      </c>
      <c r="M745" s="74">
        <f t="shared" si="473"/>
        <v>0</v>
      </c>
      <c r="O745" s="38" t="str">
        <f t="shared" si="474"/>
        <v>100G LR4 10 km CFP2/4</v>
      </c>
      <c r="P745" s="116">
        <v>1371.5324877705048</v>
      </c>
      <c r="Q745" s="116">
        <v>997.97560145256466</v>
      </c>
      <c r="R745" s="19"/>
      <c r="S745" s="19"/>
      <c r="T745" s="19"/>
      <c r="U745" s="19"/>
      <c r="V745" s="19"/>
      <c r="W745" s="19"/>
      <c r="X745" s="19"/>
      <c r="Y745" s="19"/>
      <c r="Z745" s="19"/>
    </row>
    <row r="746" spans="2:26" ht="13.8">
      <c r="B746" s="48" t="str">
        <f t="shared" si="462"/>
        <v>100G LR4 and LR1 10 km QSFP28</v>
      </c>
      <c r="C746" s="74">
        <f t="shared" si="463"/>
        <v>0</v>
      </c>
      <c r="D746" s="74">
        <f t="shared" si="464"/>
        <v>0</v>
      </c>
      <c r="E746" s="74">
        <f t="shared" si="465"/>
        <v>0</v>
      </c>
      <c r="F746" s="74">
        <f t="shared" si="466"/>
        <v>0</v>
      </c>
      <c r="G746" s="74">
        <f t="shared" si="467"/>
        <v>0</v>
      </c>
      <c r="H746" s="74">
        <f t="shared" si="468"/>
        <v>0</v>
      </c>
      <c r="I746" s="74">
        <f t="shared" si="469"/>
        <v>0</v>
      </c>
      <c r="J746" s="74">
        <f t="shared" si="470"/>
        <v>0</v>
      </c>
      <c r="K746" s="74">
        <f t="shared" si="471"/>
        <v>0</v>
      </c>
      <c r="L746" s="74">
        <f t="shared" si="472"/>
        <v>0</v>
      </c>
      <c r="M746" s="74">
        <f t="shared" si="473"/>
        <v>0</v>
      </c>
      <c r="O746" s="38" t="str">
        <f t="shared" si="474"/>
        <v>100G LR4 and LR1 10 km QSFP28</v>
      </c>
      <c r="P746" s="116">
        <v>833.83281288172873</v>
      </c>
      <c r="Q746" s="116">
        <v>527.08718409117773</v>
      </c>
      <c r="R746" s="19"/>
      <c r="S746" s="121"/>
      <c r="T746" s="121"/>
      <c r="U746" s="121"/>
      <c r="V746" s="121"/>
      <c r="W746" s="121"/>
      <c r="X746" s="121"/>
      <c r="Y746" s="121"/>
      <c r="Z746" s="121"/>
    </row>
    <row r="747" spans="2:26" ht="13.8">
      <c r="B747" s="48" t="str">
        <f t="shared" si="462"/>
        <v>100G 4WDM10 10 km QSFP28</v>
      </c>
      <c r="C747" s="74">
        <f t="shared" si="463"/>
        <v>0</v>
      </c>
      <c r="D747" s="74">
        <f t="shared" si="464"/>
        <v>0</v>
      </c>
      <c r="E747" s="74">
        <f t="shared" si="465"/>
        <v>0</v>
      </c>
      <c r="F747" s="74">
        <f t="shared" si="466"/>
        <v>0</v>
      </c>
      <c r="G747" s="74">
        <f t="shared" si="467"/>
        <v>0</v>
      </c>
      <c r="H747" s="74">
        <f t="shared" si="468"/>
        <v>0</v>
      </c>
      <c r="I747" s="74">
        <f t="shared" si="469"/>
        <v>0</v>
      </c>
      <c r="J747" s="74">
        <f t="shared" si="470"/>
        <v>0</v>
      </c>
      <c r="K747" s="74">
        <f t="shared" si="471"/>
        <v>0</v>
      </c>
      <c r="L747" s="74">
        <f t="shared" si="472"/>
        <v>0</v>
      </c>
      <c r="M747" s="74">
        <f t="shared" si="473"/>
        <v>0</v>
      </c>
      <c r="O747" s="38" t="str">
        <f t="shared" si="474"/>
        <v>100G 4WDM10 10 km QSFP28</v>
      </c>
      <c r="P747" s="116">
        <v>300</v>
      </c>
      <c r="Q747" s="116">
        <v>206.21854346332259</v>
      </c>
      <c r="R747" s="19"/>
      <c r="S747" s="121"/>
      <c r="T747" s="121"/>
      <c r="U747" s="121"/>
      <c r="V747" s="121"/>
      <c r="W747" s="121"/>
      <c r="X747" s="121"/>
      <c r="Y747" s="121"/>
      <c r="Z747" s="121"/>
    </row>
    <row r="748" spans="2:26" ht="13.8">
      <c r="B748" s="48" t="str">
        <f t="shared" si="462"/>
        <v>100G 4WDM20 20 km QSFP28</v>
      </c>
      <c r="C748" s="74">
        <f t="shared" si="463"/>
        <v>0</v>
      </c>
      <c r="D748" s="74">
        <f t="shared" si="464"/>
        <v>0</v>
      </c>
      <c r="E748" s="74">
        <f t="shared" si="465"/>
        <v>0</v>
      </c>
      <c r="F748" s="74">
        <f t="shared" si="466"/>
        <v>0</v>
      </c>
      <c r="G748" s="74">
        <f t="shared" si="467"/>
        <v>0</v>
      </c>
      <c r="H748" s="74">
        <f t="shared" si="468"/>
        <v>0</v>
      </c>
      <c r="I748" s="74">
        <f t="shared" si="469"/>
        <v>0</v>
      </c>
      <c r="J748" s="74">
        <f t="shared" si="470"/>
        <v>0</v>
      </c>
      <c r="K748" s="74">
        <f t="shared" si="471"/>
        <v>0</v>
      </c>
      <c r="L748" s="74">
        <f t="shared" si="472"/>
        <v>0</v>
      </c>
      <c r="M748" s="74">
        <f t="shared" si="473"/>
        <v>0</v>
      </c>
      <c r="O748" s="38" t="str">
        <f t="shared" si="474"/>
        <v>100G 4WDM20 20 km QSFP28</v>
      </c>
      <c r="P748" s="116" t="s">
        <v>282</v>
      </c>
      <c r="Q748" s="116">
        <v>1707.6451454692551</v>
      </c>
      <c r="R748" s="19"/>
      <c r="S748" s="121"/>
      <c r="T748" s="121"/>
      <c r="U748" s="121"/>
      <c r="V748" s="121"/>
      <c r="W748" s="121"/>
      <c r="X748" s="121"/>
      <c r="Y748" s="121"/>
      <c r="Z748" s="121"/>
    </row>
    <row r="749" spans="2:26" ht="13.8">
      <c r="B749" s="48" t="str">
        <f t="shared" si="462"/>
        <v>100G ER4-Lite 30 km QSFP28</v>
      </c>
      <c r="C749" s="74">
        <f t="shared" si="463"/>
        <v>0</v>
      </c>
      <c r="D749" s="74">
        <f t="shared" si="464"/>
        <v>0</v>
      </c>
      <c r="E749" s="74">
        <f t="shared" si="465"/>
        <v>0</v>
      </c>
      <c r="F749" s="74">
        <f t="shared" si="466"/>
        <v>0</v>
      </c>
      <c r="G749" s="74">
        <f t="shared" si="467"/>
        <v>0</v>
      </c>
      <c r="H749" s="74">
        <f t="shared" si="468"/>
        <v>0</v>
      </c>
      <c r="I749" s="74">
        <f t="shared" si="469"/>
        <v>0</v>
      </c>
      <c r="J749" s="74">
        <f t="shared" si="470"/>
        <v>0</v>
      </c>
      <c r="K749" s="74">
        <f t="shared" si="471"/>
        <v>0</v>
      </c>
      <c r="L749" s="74">
        <f t="shared" si="472"/>
        <v>0</v>
      </c>
      <c r="M749" s="74">
        <f t="shared" si="473"/>
        <v>0</v>
      </c>
      <c r="O749" s="38" t="str">
        <f t="shared" si="474"/>
        <v>100G ER4-Lite 30 km QSFP28</v>
      </c>
      <c r="P749" s="116">
        <v>3113.2837037037034</v>
      </c>
      <c r="Q749" s="116">
        <v>2278.8299701530491</v>
      </c>
      <c r="R749" s="19"/>
      <c r="S749" s="121"/>
      <c r="T749" s="121"/>
      <c r="U749" s="121"/>
      <c r="V749" s="121"/>
      <c r="W749" s="121"/>
      <c r="X749" s="121"/>
      <c r="Y749" s="121"/>
      <c r="Z749" s="121"/>
    </row>
    <row r="750" spans="2:26" ht="13.8">
      <c r="B750" s="48" t="str">
        <f t="shared" si="462"/>
        <v>100G ER4 40 km QSFP28</v>
      </c>
      <c r="C750" s="74">
        <f t="shared" si="463"/>
        <v>0</v>
      </c>
      <c r="D750" s="74">
        <f t="shared" si="464"/>
        <v>0</v>
      </c>
      <c r="E750" s="74">
        <f t="shared" si="465"/>
        <v>0</v>
      </c>
      <c r="F750" s="74">
        <f t="shared" si="466"/>
        <v>0</v>
      </c>
      <c r="G750" s="74">
        <f t="shared" si="467"/>
        <v>0</v>
      </c>
      <c r="H750" s="74">
        <f t="shared" si="468"/>
        <v>0</v>
      </c>
      <c r="I750" s="74">
        <f t="shared" si="469"/>
        <v>0</v>
      </c>
      <c r="J750" s="74">
        <f t="shared" si="470"/>
        <v>0</v>
      </c>
      <c r="K750" s="74">
        <f t="shared" si="471"/>
        <v>0</v>
      </c>
      <c r="L750" s="74">
        <f t="shared" si="472"/>
        <v>0</v>
      </c>
      <c r="M750" s="74">
        <f t="shared" si="473"/>
        <v>0</v>
      </c>
      <c r="O750" s="38" t="str">
        <f t="shared" si="474"/>
        <v>100G ER4 40 km QSFP28</v>
      </c>
      <c r="P750" s="116">
        <v>4939.9288403201153</v>
      </c>
      <c r="Q750" s="116">
        <v>3852.0568148327666</v>
      </c>
      <c r="R750" s="19"/>
      <c r="S750" s="19"/>
      <c r="T750" s="19"/>
      <c r="U750" s="19"/>
      <c r="V750" s="19"/>
      <c r="W750" s="19"/>
      <c r="X750" s="19"/>
      <c r="Y750" s="19"/>
      <c r="Z750" s="19"/>
    </row>
    <row r="751" spans="2:26" ht="13.8">
      <c r="B751" s="48" t="str">
        <f t="shared" si="462"/>
        <v>100G ZR4 80 km QSFP28</v>
      </c>
      <c r="C751" s="74">
        <f t="shared" si="463"/>
        <v>0</v>
      </c>
      <c r="D751" s="74">
        <f t="shared" si="464"/>
        <v>0</v>
      </c>
      <c r="E751" s="74">
        <f t="shared" si="465"/>
        <v>0</v>
      </c>
      <c r="F751" s="74">
        <f t="shared" si="466"/>
        <v>0</v>
      </c>
      <c r="G751" s="74">
        <f t="shared" si="467"/>
        <v>0</v>
      </c>
      <c r="H751" s="74">
        <f t="shared" si="468"/>
        <v>0</v>
      </c>
      <c r="I751" s="74">
        <f t="shared" si="469"/>
        <v>0</v>
      </c>
      <c r="J751" s="74">
        <f t="shared" si="470"/>
        <v>0</v>
      </c>
      <c r="K751" s="74">
        <f t="shared" si="471"/>
        <v>0</v>
      </c>
      <c r="L751" s="74">
        <f t="shared" si="472"/>
        <v>0</v>
      </c>
      <c r="M751" s="74">
        <f t="shared" si="473"/>
        <v>0</v>
      </c>
      <c r="O751" s="38" t="str">
        <f t="shared" si="474"/>
        <v>100G ZR4 80 km QSFP28</v>
      </c>
      <c r="P751" s="116" t="s">
        <v>282</v>
      </c>
      <c r="Q751" s="116" t="s">
        <v>282</v>
      </c>
      <c r="R751" s="19"/>
      <c r="S751" s="19"/>
      <c r="T751" s="19"/>
      <c r="U751" s="19"/>
      <c r="V751" s="19"/>
      <c r="W751" s="19"/>
      <c r="X751" s="19"/>
      <c r="Y751" s="19"/>
      <c r="Z751" s="19"/>
    </row>
    <row r="752" spans="2:26" ht="13.8">
      <c r="B752" s="48" t="str">
        <f t="shared" si="462"/>
        <v>200G SR4 100 m QSFP56</v>
      </c>
      <c r="C752" s="74">
        <f t="shared" si="463"/>
        <v>0</v>
      </c>
      <c r="D752" s="74">
        <f t="shared" si="464"/>
        <v>0</v>
      </c>
      <c r="E752" s="74">
        <f t="shared" si="465"/>
        <v>0</v>
      </c>
      <c r="F752" s="74">
        <f t="shared" si="466"/>
        <v>0</v>
      </c>
      <c r="G752" s="74">
        <f t="shared" si="467"/>
        <v>0</v>
      </c>
      <c r="H752" s="74">
        <f t="shared" si="468"/>
        <v>0</v>
      </c>
      <c r="I752" s="74">
        <f t="shared" si="469"/>
        <v>0</v>
      </c>
      <c r="J752" s="74">
        <f t="shared" si="470"/>
        <v>0</v>
      </c>
      <c r="K752" s="74">
        <f t="shared" si="471"/>
        <v>0</v>
      </c>
      <c r="L752" s="74">
        <f t="shared" si="472"/>
        <v>0</v>
      </c>
      <c r="M752" s="74">
        <f t="shared" si="473"/>
        <v>0</v>
      </c>
      <c r="O752" s="38" t="str">
        <f t="shared" si="474"/>
        <v>200G SR4 100 m QSFP56</v>
      </c>
      <c r="P752" s="116">
        <v>700</v>
      </c>
      <c r="Q752" s="116">
        <v>600</v>
      </c>
      <c r="R752" s="19"/>
      <c r="S752" s="19"/>
      <c r="T752" s="19"/>
      <c r="U752" s="19"/>
      <c r="V752" s="19"/>
      <c r="W752" s="19"/>
      <c r="X752" s="19"/>
      <c r="Y752" s="19"/>
      <c r="Z752" s="19"/>
    </row>
    <row r="753" spans="2:26" ht="13.8">
      <c r="B753" s="48" t="str">
        <f t="shared" si="462"/>
        <v>200G DR 500 m TBD</v>
      </c>
      <c r="C753" s="74">
        <f t="shared" si="463"/>
        <v>0</v>
      </c>
      <c r="D753" s="74">
        <f t="shared" si="464"/>
        <v>0</v>
      </c>
      <c r="E753" s="74">
        <f t="shared" si="465"/>
        <v>0</v>
      </c>
      <c r="F753" s="74">
        <f t="shared" si="466"/>
        <v>0</v>
      </c>
      <c r="G753" s="74">
        <f t="shared" si="467"/>
        <v>0</v>
      </c>
      <c r="H753" s="74">
        <f t="shared" si="468"/>
        <v>0</v>
      </c>
      <c r="I753" s="74">
        <f t="shared" si="469"/>
        <v>0</v>
      </c>
      <c r="J753" s="74">
        <f t="shared" si="470"/>
        <v>0</v>
      </c>
      <c r="K753" s="74">
        <f t="shared" si="471"/>
        <v>0</v>
      </c>
      <c r="L753" s="74">
        <f t="shared" si="472"/>
        <v>0</v>
      </c>
      <c r="M753" s="74">
        <f t="shared" si="473"/>
        <v>0</v>
      </c>
      <c r="O753" s="38" t="str">
        <f t="shared" si="474"/>
        <v>200G DR 500 m TBD</v>
      </c>
      <c r="P753" s="116" t="s">
        <v>282</v>
      </c>
      <c r="Q753" s="116" t="s">
        <v>282</v>
      </c>
      <c r="R753" s="19"/>
      <c r="S753" s="19"/>
      <c r="T753" s="19"/>
      <c r="U753" s="19"/>
      <c r="V753" s="19"/>
      <c r="W753" s="19"/>
      <c r="X753" s="19"/>
      <c r="Y753" s="19"/>
      <c r="Z753" s="19"/>
    </row>
    <row r="754" spans="2:26" ht="13.8">
      <c r="B754" s="48" t="str">
        <f t="shared" si="462"/>
        <v>200G FR4 3 km QSFP56</v>
      </c>
      <c r="C754" s="74">
        <f t="shared" si="463"/>
        <v>0.22500000000000001</v>
      </c>
      <c r="D754" s="74">
        <f t="shared" si="464"/>
        <v>0.9283499999999999</v>
      </c>
      <c r="E754" s="74">
        <f t="shared" si="465"/>
        <v>0</v>
      </c>
      <c r="F754" s="74">
        <f t="shared" si="466"/>
        <v>0</v>
      </c>
      <c r="G754" s="74">
        <f t="shared" si="467"/>
        <v>0</v>
      </c>
      <c r="H754" s="74">
        <f t="shared" si="468"/>
        <v>0</v>
      </c>
      <c r="I754" s="74">
        <f t="shared" si="469"/>
        <v>0</v>
      </c>
      <c r="J754" s="74">
        <f t="shared" si="470"/>
        <v>0</v>
      </c>
      <c r="K754" s="74">
        <f t="shared" si="471"/>
        <v>0</v>
      </c>
      <c r="L754" s="74">
        <f t="shared" si="472"/>
        <v>0</v>
      </c>
      <c r="M754" s="74">
        <f t="shared" si="473"/>
        <v>0</v>
      </c>
      <c r="O754" s="38" t="str">
        <f t="shared" si="474"/>
        <v>200G FR4 3 km QSFP56</v>
      </c>
      <c r="P754" s="116">
        <v>1500</v>
      </c>
      <c r="Q754" s="116">
        <v>509.63438735177863</v>
      </c>
      <c r="R754" s="152"/>
      <c r="S754" s="152"/>
      <c r="T754" s="152"/>
      <c r="U754" s="152"/>
      <c r="V754" s="152"/>
      <c r="W754" s="152"/>
      <c r="X754" s="152"/>
      <c r="Y754" s="152"/>
      <c r="Z754" s="152"/>
    </row>
    <row r="755" spans="2:26" ht="13.8">
      <c r="B755" s="48" t="str">
        <f t="shared" si="462"/>
        <v>200G LR 10 km TBD</v>
      </c>
      <c r="C755" s="74">
        <f t="shared" si="463"/>
        <v>0</v>
      </c>
      <c r="D755" s="74">
        <f t="shared" si="464"/>
        <v>0</v>
      </c>
      <c r="E755" s="74">
        <f t="shared" si="465"/>
        <v>0</v>
      </c>
      <c r="F755" s="74">
        <f t="shared" si="466"/>
        <v>0</v>
      </c>
      <c r="G755" s="74">
        <f t="shared" si="467"/>
        <v>0</v>
      </c>
      <c r="H755" s="74">
        <f t="shared" si="468"/>
        <v>0</v>
      </c>
      <c r="I755" s="74">
        <f t="shared" si="469"/>
        <v>0</v>
      </c>
      <c r="J755" s="74">
        <f t="shared" si="470"/>
        <v>0</v>
      </c>
      <c r="K755" s="74">
        <f t="shared" si="471"/>
        <v>0</v>
      </c>
      <c r="L755" s="74">
        <f t="shared" si="472"/>
        <v>0</v>
      </c>
      <c r="M755" s="74">
        <f t="shared" si="473"/>
        <v>0</v>
      </c>
      <c r="O755" s="38" t="str">
        <f t="shared" si="474"/>
        <v>200G LR 10 km TBD</v>
      </c>
      <c r="P755" s="116" t="s">
        <v>282</v>
      </c>
      <c r="Q755" s="116" t="s">
        <v>282</v>
      </c>
      <c r="R755" s="19"/>
      <c r="S755" s="19"/>
      <c r="T755" s="19"/>
      <c r="U755" s="19"/>
      <c r="V755" s="19"/>
      <c r="W755" s="19"/>
      <c r="X755" s="19"/>
      <c r="Y755" s="19"/>
      <c r="Z755" s="19"/>
    </row>
    <row r="756" spans="2:26" ht="13.8">
      <c r="B756" s="48" t="str">
        <f t="shared" si="462"/>
        <v>200G ER4 40 km TBD</v>
      </c>
      <c r="C756" s="74">
        <f t="shared" si="463"/>
        <v>0</v>
      </c>
      <c r="D756" s="74">
        <f t="shared" si="464"/>
        <v>0</v>
      </c>
      <c r="E756" s="74">
        <f t="shared" si="465"/>
        <v>0</v>
      </c>
      <c r="F756" s="74">
        <f t="shared" si="466"/>
        <v>0</v>
      </c>
      <c r="G756" s="74">
        <f t="shared" si="467"/>
        <v>0</v>
      </c>
      <c r="H756" s="74">
        <f t="shared" si="468"/>
        <v>0</v>
      </c>
      <c r="I756" s="74">
        <f t="shared" si="469"/>
        <v>0</v>
      </c>
      <c r="J756" s="74">
        <f t="shared" si="470"/>
        <v>0</v>
      </c>
      <c r="K756" s="74">
        <f t="shared" si="471"/>
        <v>0</v>
      </c>
      <c r="L756" s="74">
        <f t="shared" si="472"/>
        <v>0</v>
      </c>
      <c r="M756" s="74">
        <f t="shared" si="473"/>
        <v>0</v>
      </c>
      <c r="O756" s="38" t="str">
        <f t="shared" si="474"/>
        <v>200G ER4 40 km TBD</v>
      </c>
      <c r="P756" s="116" t="s">
        <v>282</v>
      </c>
      <c r="Q756" s="116" t="s">
        <v>282</v>
      </c>
      <c r="R756" s="19"/>
      <c r="S756" s="19"/>
      <c r="T756" s="19"/>
      <c r="U756" s="19"/>
      <c r="V756" s="19"/>
      <c r="W756" s="19"/>
      <c r="X756" s="19"/>
      <c r="Y756" s="19"/>
      <c r="Z756" s="19"/>
    </row>
    <row r="757" spans="2:26" ht="13.8">
      <c r="B757" s="48" t="str">
        <f t="shared" si="462"/>
        <v>2x200 (400G-SR8) 100 m OSFP, QSFP-DD</v>
      </c>
      <c r="C757" s="74">
        <f t="shared" si="463"/>
        <v>0</v>
      </c>
      <c r="D757" s="74">
        <f t="shared" si="464"/>
        <v>0</v>
      </c>
      <c r="E757" s="74">
        <f t="shared" si="465"/>
        <v>0</v>
      </c>
      <c r="F757" s="74">
        <f t="shared" si="466"/>
        <v>0</v>
      </c>
      <c r="G757" s="74">
        <f t="shared" si="467"/>
        <v>0</v>
      </c>
      <c r="H757" s="74">
        <f t="shared" si="468"/>
        <v>0</v>
      </c>
      <c r="I757" s="74">
        <f t="shared" si="469"/>
        <v>0</v>
      </c>
      <c r="J757" s="74">
        <f t="shared" si="470"/>
        <v>0</v>
      </c>
      <c r="K757" s="74">
        <f t="shared" si="471"/>
        <v>0</v>
      </c>
      <c r="L757" s="74">
        <f t="shared" si="472"/>
        <v>0</v>
      </c>
      <c r="M757" s="74">
        <f t="shared" si="473"/>
        <v>0</v>
      </c>
      <c r="O757" s="38" t="str">
        <f t="shared" si="474"/>
        <v>2x200 (400G-SR8) 100 m OSFP, QSFP-DD</v>
      </c>
      <c r="P757" s="116">
        <v>644</v>
      </c>
      <c r="Q757" s="116">
        <v>520</v>
      </c>
      <c r="R757" s="19"/>
      <c r="S757" s="19"/>
      <c r="T757" s="19"/>
      <c r="U757" s="19"/>
      <c r="V757" s="19"/>
      <c r="W757" s="19"/>
      <c r="X757" s="19"/>
      <c r="Y757" s="19"/>
      <c r="Z757" s="19"/>
    </row>
    <row r="758" spans="2:26" ht="13.8">
      <c r="B758" s="48" t="str">
        <f t="shared" si="462"/>
        <v>400G SR4.2 100 m OSFP, QSFP-DD</v>
      </c>
      <c r="C758" s="74">
        <f t="shared" si="463"/>
        <v>0</v>
      </c>
      <c r="D758" s="74">
        <f t="shared" si="464"/>
        <v>0</v>
      </c>
      <c r="E758" s="74">
        <f t="shared" si="465"/>
        <v>0</v>
      </c>
      <c r="F758" s="74">
        <f t="shared" si="466"/>
        <v>0</v>
      </c>
      <c r="G758" s="74">
        <f t="shared" si="467"/>
        <v>0</v>
      </c>
      <c r="H758" s="74">
        <f t="shared" si="468"/>
        <v>0</v>
      </c>
      <c r="I758" s="74">
        <f t="shared" si="469"/>
        <v>0</v>
      </c>
      <c r="J758" s="74">
        <f t="shared" si="470"/>
        <v>0</v>
      </c>
      <c r="K758" s="74">
        <f t="shared" si="471"/>
        <v>0</v>
      </c>
      <c r="L758" s="74">
        <f t="shared" si="472"/>
        <v>0</v>
      </c>
      <c r="M758" s="74">
        <f t="shared" si="473"/>
        <v>0</v>
      </c>
      <c r="O758" s="38" t="str">
        <f t="shared" si="474"/>
        <v>400G SR4.2 100 m OSFP, QSFP-DD</v>
      </c>
      <c r="P758" s="116" t="s">
        <v>282</v>
      </c>
      <c r="Q758" s="116" t="s">
        <v>282</v>
      </c>
      <c r="R758" s="19"/>
      <c r="S758" s="19"/>
      <c r="T758" s="19"/>
      <c r="U758" s="19"/>
      <c r="V758" s="19"/>
      <c r="W758" s="19"/>
      <c r="X758" s="19"/>
      <c r="Y758" s="19"/>
      <c r="Z758" s="19"/>
    </row>
    <row r="759" spans="2:26" ht="13.8">
      <c r="B759" s="48" t="str">
        <f t="shared" si="462"/>
        <v>400G DR4 500 m OSFP, QSFP-DD, QSFP112</v>
      </c>
      <c r="C759" s="74">
        <f t="shared" si="463"/>
        <v>0</v>
      </c>
      <c r="D759" s="74">
        <f t="shared" si="464"/>
        <v>0</v>
      </c>
      <c r="E759" s="74">
        <f t="shared" si="465"/>
        <v>0</v>
      </c>
      <c r="F759" s="74">
        <f t="shared" si="466"/>
        <v>0</v>
      </c>
      <c r="G759" s="74">
        <f t="shared" si="467"/>
        <v>0</v>
      </c>
      <c r="H759" s="74">
        <f t="shared" si="468"/>
        <v>0</v>
      </c>
      <c r="I759" s="74">
        <f t="shared" si="469"/>
        <v>0</v>
      </c>
      <c r="J759" s="74">
        <f t="shared" si="470"/>
        <v>0</v>
      </c>
      <c r="K759" s="74">
        <f t="shared" si="471"/>
        <v>0</v>
      </c>
      <c r="L759" s="74">
        <f t="shared" si="472"/>
        <v>0</v>
      </c>
      <c r="M759" s="74">
        <f t="shared" si="473"/>
        <v>0</v>
      </c>
      <c r="O759" s="38" t="str">
        <f t="shared" si="474"/>
        <v>400G DR4 500 m OSFP, QSFP-DD, QSFP112</v>
      </c>
      <c r="P759" s="116">
        <v>1100</v>
      </c>
      <c r="Q759" s="116">
        <v>815.28168664412806</v>
      </c>
      <c r="R759" s="19"/>
      <c r="S759" s="19"/>
      <c r="T759" s="19"/>
      <c r="U759" s="19"/>
      <c r="V759" s="19"/>
      <c r="W759" s="19"/>
      <c r="X759" s="19"/>
      <c r="Y759" s="19"/>
      <c r="Z759" s="19"/>
    </row>
    <row r="760" spans="2:26" ht="13.8">
      <c r="B760" s="48" t="str">
        <f t="shared" si="462"/>
        <v>2x(200G FR4) 2 km OSFP</v>
      </c>
      <c r="C760" s="74">
        <f t="shared" si="463"/>
        <v>0</v>
      </c>
      <c r="D760" s="74">
        <f t="shared" si="464"/>
        <v>0</v>
      </c>
      <c r="E760" s="74">
        <f t="shared" si="465"/>
        <v>0</v>
      </c>
      <c r="F760" s="74">
        <f t="shared" si="466"/>
        <v>0</v>
      </c>
      <c r="G760" s="74">
        <f t="shared" si="467"/>
        <v>0</v>
      </c>
      <c r="H760" s="74">
        <f t="shared" si="468"/>
        <v>0</v>
      </c>
      <c r="I760" s="74">
        <f t="shared" si="469"/>
        <v>0</v>
      </c>
      <c r="J760" s="74">
        <f t="shared" si="470"/>
        <v>0</v>
      </c>
      <c r="K760" s="74">
        <f t="shared" si="471"/>
        <v>0</v>
      </c>
      <c r="L760" s="74">
        <f t="shared" si="472"/>
        <v>0</v>
      </c>
      <c r="M760" s="74">
        <f t="shared" si="473"/>
        <v>0</v>
      </c>
      <c r="O760" s="38" t="str">
        <f t="shared" si="474"/>
        <v>2x(200G FR4) 2 km OSFP</v>
      </c>
      <c r="P760" s="116">
        <v>1850</v>
      </c>
      <c r="Q760" s="116">
        <v>1000</v>
      </c>
      <c r="R760" s="19"/>
      <c r="S760" s="19"/>
      <c r="T760" s="19"/>
      <c r="U760" s="19"/>
      <c r="V760" s="19"/>
      <c r="W760" s="19"/>
      <c r="X760" s="19"/>
      <c r="Y760" s="19"/>
      <c r="Z760" s="19"/>
    </row>
    <row r="761" spans="2:26" ht="13.8">
      <c r="B761" s="48" t="str">
        <f t="shared" si="462"/>
        <v>400G FR4 2 km OSFP, QSFP-DD, QSFP112</v>
      </c>
      <c r="C761" s="74">
        <f t="shared" si="463"/>
        <v>0</v>
      </c>
      <c r="D761" s="74">
        <f t="shared" si="464"/>
        <v>0</v>
      </c>
      <c r="E761" s="74">
        <f t="shared" si="465"/>
        <v>0</v>
      </c>
      <c r="F761" s="74">
        <f t="shared" si="466"/>
        <v>0</v>
      </c>
      <c r="G761" s="74">
        <f t="shared" si="467"/>
        <v>0</v>
      </c>
      <c r="H761" s="74">
        <f t="shared" si="468"/>
        <v>0</v>
      </c>
      <c r="I761" s="74">
        <f t="shared" si="469"/>
        <v>0</v>
      </c>
      <c r="J761" s="74">
        <f t="shared" si="470"/>
        <v>0</v>
      </c>
      <c r="K761" s="74">
        <f t="shared" si="471"/>
        <v>0</v>
      </c>
      <c r="L761" s="74">
        <f t="shared" si="472"/>
        <v>0</v>
      </c>
      <c r="M761" s="74">
        <f t="shared" si="473"/>
        <v>0</v>
      </c>
      <c r="O761" s="38" t="str">
        <f t="shared" si="474"/>
        <v>400G FR4 2 km OSFP, QSFP-DD, QSFP112</v>
      </c>
      <c r="P761" s="116">
        <v>2000</v>
      </c>
      <c r="Q761" s="116">
        <v>1515.7223793275484</v>
      </c>
      <c r="R761" s="19"/>
      <c r="S761" s="19"/>
      <c r="T761" s="19"/>
      <c r="U761" s="19"/>
      <c r="V761" s="19"/>
      <c r="W761" s="19"/>
      <c r="X761" s="19"/>
      <c r="Y761" s="19"/>
      <c r="Z761" s="19"/>
    </row>
    <row r="762" spans="2:26" ht="13.8">
      <c r="B762" s="48" t="str">
        <f t="shared" si="462"/>
        <v>400G LR8, LR4 10 km OSFP, QSFP-DD, QSFP112</v>
      </c>
      <c r="C762" s="74">
        <f t="shared" si="463"/>
        <v>0</v>
      </c>
      <c r="D762" s="74">
        <f t="shared" si="464"/>
        <v>0</v>
      </c>
      <c r="E762" s="74">
        <f t="shared" si="465"/>
        <v>0</v>
      </c>
      <c r="F762" s="74">
        <f t="shared" si="466"/>
        <v>0</v>
      </c>
      <c r="G762" s="74">
        <f t="shared" si="467"/>
        <v>0</v>
      </c>
      <c r="H762" s="74">
        <f t="shared" si="468"/>
        <v>0</v>
      </c>
      <c r="I762" s="74">
        <f t="shared" si="469"/>
        <v>0</v>
      </c>
      <c r="J762" s="74">
        <f t="shared" si="470"/>
        <v>0</v>
      </c>
      <c r="K762" s="74">
        <f t="shared" si="471"/>
        <v>0</v>
      </c>
      <c r="L762" s="74">
        <f t="shared" si="472"/>
        <v>0</v>
      </c>
      <c r="M762" s="74">
        <f t="shared" si="473"/>
        <v>0</v>
      </c>
      <c r="O762" s="38" t="str">
        <f t="shared" si="474"/>
        <v>400G LR8, LR4 10 km OSFP, QSFP-DD, QSFP112</v>
      </c>
      <c r="P762" s="116">
        <v>8000</v>
      </c>
      <c r="Q762" s="116">
        <v>6611.5927686633941</v>
      </c>
      <c r="R762" s="114"/>
      <c r="S762" s="19"/>
      <c r="T762" s="121"/>
      <c r="U762" s="121"/>
      <c r="V762" s="121"/>
      <c r="W762" s="121"/>
      <c r="X762" s="121"/>
      <c r="Y762" s="121"/>
      <c r="Z762" s="121"/>
    </row>
    <row r="763" spans="2:26" ht="13.8">
      <c r="B763" s="48" t="str">
        <f t="shared" si="462"/>
        <v>400G ER4 40 km TBD</v>
      </c>
      <c r="C763" s="74">
        <f t="shared" si="463"/>
        <v>0</v>
      </c>
      <c r="D763" s="74">
        <f t="shared" si="464"/>
        <v>0</v>
      </c>
      <c r="E763" s="74">
        <f t="shared" si="465"/>
        <v>0</v>
      </c>
      <c r="F763" s="74">
        <f t="shared" si="466"/>
        <v>0</v>
      </c>
      <c r="G763" s="74">
        <f t="shared" si="467"/>
        <v>0</v>
      </c>
      <c r="H763" s="74">
        <f t="shared" si="468"/>
        <v>0</v>
      </c>
      <c r="I763" s="74">
        <f t="shared" si="469"/>
        <v>0</v>
      </c>
      <c r="J763" s="74">
        <f t="shared" si="470"/>
        <v>0</v>
      </c>
      <c r="K763" s="74">
        <f t="shared" si="471"/>
        <v>0</v>
      </c>
      <c r="L763" s="74">
        <f t="shared" si="472"/>
        <v>0</v>
      </c>
      <c r="M763" s="74">
        <f t="shared" si="473"/>
        <v>0</v>
      </c>
      <c r="O763" s="38" t="str">
        <f t="shared" si="474"/>
        <v>400G ER4 40 km TBD</v>
      </c>
      <c r="P763" s="116" t="s">
        <v>282</v>
      </c>
      <c r="Q763" s="116" t="s">
        <v>282</v>
      </c>
      <c r="R763" s="114"/>
      <c r="S763" s="19"/>
      <c r="T763" s="121"/>
      <c r="U763" s="121"/>
      <c r="V763" s="121"/>
      <c r="W763" s="121"/>
      <c r="X763" s="121"/>
      <c r="Y763" s="121"/>
      <c r="Z763" s="121"/>
    </row>
    <row r="764" spans="2:26" ht="13.8">
      <c r="B764" s="48" t="str">
        <f t="shared" si="462"/>
        <v>800G SR8 50 m OSFP, QSFP-DD800</v>
      </c>
      <c r="C764" s="74">
        <f t="shared" si="463"/>
        <v>0</v>
      </c>
      <c r="D764" s="74">
        <f t="shared" si="464"/>
        <v>0</v>
      </c>
      <c r="E764" s="74">
        <f t="shared" si="465"/>
        <v>0</v>
      </c>
      <c r="F764" s="74">
        <f t="shared" si="466"/>
        <v>0</v>
      </c>
      <c r="G764" s="74">
        <f t="shared" si="467"/>
        <v>0</v>
      </c>
      <c r="H764" s="74">
        <f t="shared" si="468"/>
        <v>0</v>
      </c>
      <c r="I764" s="74">
        <f t="shared" si="469"/>
        <v>0</v>
      </c>
      <c r="J764" s="74">
        <f t="shared" si="470"/>
        <v>0</v>
      </c>
      <c r="K764" s="74">
        <f t="shared" si="471"/>
        <v>0</v>
      </c>
      <c r="L764" s="74">
        <f t="shared" si="472"/>
        <v>0</v>
      </c>
      <c r="M764" s="74">
        <f t="shared" si="473"/>
        <v>0</v>
      </c>
      <c r="O764" s="38" t="str">
        <f t="shared" si="474"/>
        <v>800G SR8 50 m OSFP, QSFP-DD800</v>
      </c>
      <c r="P764" s="116" t="s">
        <v>282</v>
      </c>
      <c r="Q764" s="116" t="s">
        <v>282</v>
      </c>
      <c r="R764" s="121"/>
      <c r="S764" s="19"/>
      <c r="T764" s="121"/>
      <c r="U764" s="121"/>
      <c r="V764" s="121"/>
      <c r="W764" s="121"/>
      <c r="X764" s="121"/>
      <c r="Y764" s="121"/>
      <c r="Z764" s="121"/>
    </row>
    <row r="765" spans="2:26" ht="13.8">
      <c r="B765" s="48" t="str">
        <f t="shared" ref="B765:B781" si="475">B159</f>
        <v>800G DR8, DR4 500 m OSFP, QSFP-DD800</v>
      </c>
      <c r="C765" s="74">
        <f t="shared" ref="C765:C781" si="476">IF(C245=0,0,C245*P765/10^6)</f>
        <v>0</v>
      </c>
      <c r="D765" s="74">
        <f t="shared" ref="D765:D781" si="477">IF(D245=0,0,D245*Q765/10^6)</f>
        <v>0</v>
      </c>
      <c r="E765" s="74">
        <f t="shared" ref="E765:E781" si="478">IF(E245=0,0,E245*R765/10^6)</f>
        <v>0</v>
      </c>
      <c r="F765" s="74">
        <f t="shared" ref="F765:F781" si="479">IF(F245=0,0,F245*S765/10^6)</f>
        <v>0</v>
      </c>
      <c r="G765" s="74">
        <f t="shared" ref="G765:G781" si="480">IF(G245=0,0,G245*T765/10^6)</f>
        <v>0</v>
      </c>
      <c r="H765" s="74">
        <f t="shared" ref="H765:H781" si="481">IF(H245=0,0,H245*U765/10^6)</f>
        <v>0</v>
      </c>
      <c r="I765" s="74">
        <f t="shared" ref="I765:I781" si="482">IF(I245=0,0,I245*V765/10^6)</f>
        <v>0</v>
      </c>
      <c r="J765" s="74">
        <f t="shared" ref="J765:J781" si="483">IF(J245=0,0,J245*W765/10^6)</f>
        <v>0</v>
      </c>
      <c r="K765" s="74">
        <f t="shared" ref="K765:K781" si="484">IF(K245=0,0,K245*X765/10^6)</f>
        <v>0</v>
      </c>
      <c r="L765" s="74">
        <f t="shared" ref="L765:L781" si="485">IF(L245=0,0,L245*Y765/10^6)</f>
        <v>0</v>
      </c>
      <c r="M765" s="74">
        <f t="shared" ref="M765:M781" si="486">IF(M245=0,0,M245*Z765/10^6)</f>
        <v>0</v>
      </c>
      <c r="O765" s="38" t="str">
        <f t="shared" ref="O765:O781" si="487">B159</f>
        <v>800G DR8, DR4 500 m OSFP, QSFP-DD800</v>
      </c>
      <c r="P765" s="116" t="s">
        <v>282</v>
      </c>
      <c r="Q765" s="116" t="s">
        <v>282</v>
      </c>
      <c r="R765" s="363"/>
      <c r="S765" s="363"/>
      <c r="T765" s="363"/>
      <c r="U765" s="363"/>
      <c r="V765" s="363"/>
      <c r="W765" s="363"/>
      <c r="X765" s="363"/>
      <c r="Y765" s="363"/>
      <c r="Z765" s="363"/>
    </row>
    <row r="766" spans="2:26" ht="13.8">
      <c r="B766" s="48" t="str">
        <f t="shared" si="475"/>
        <v>2x(400G FR4), 800G FR4 2 km OSFP, QSFP-DD800</v>
      </c>
      <c r="C766" s="74">
        <f t="shared" si="476"/>
        <v>0</v>
      </c>
      <c r="D766" s="74">
        <f t="shared" si="477"/>
        <v>0</v>
      </c>
      <c r="E766" s="74">
        <f t="shared" si="478"/>
        <v>0</v>
      </c>
      <c r="F766" s="74">
        <f t="shared" si="479"/>
        <v>0</v>
      </c>
      <c r="G766" s="74">
        <f t="shared" si="480"/>
        <v>0</v>
      </c>
      <c r="H766" s="74">
        <f t="shared" si="481"/>
        <v>0</v>
      </c>
      <c r="I766" s="74">
        <f t="shared" si="482"/>
        <v>0</v>
      </c>
      <c r="J766" s="74">
        <f t="shared" si="483"/>
        <v>0</v>
      </c>
      <c r="K766" s="74">
        <f t="shared" si="484"/>
        <v>0</v>
      </c>
      <c r="L766" s="74">
        <f t="shared" si="485"/>
        <v>0</v>
      </c>
      <c r="M766" s="74">
        <f t="shared" si="486"/>
        <v>0</v>
      </c>
      <c r="O766" s="38" t="str">
        <f t="shared" si="487"/>
        <v>2x(400G FR4), 800G FR4 2 km OSFP, QSFP-DD800</v>
      </c>
      <c r="P766" s="116" t="s">
        <v>282</v>
      </c>
      <c r="Q766" s="116" t="s">
        <v>282</v>
      </c>
      <c r="R766" s="363"/>
      <c r="S766" s="363"/>
      <c r="T766" s="363"/>
      <c r="U766" s="363"/>
      <c r="V766" s="363"/>
      <c r="W766" s="363"/>
      <c r="X766" s="363"/>
      <c r="Y766" s="363"/>
      <c r="Z766" s="363"/>
    </row>
    <row r="767" spans="2:26" ht="13.8">
      <c r="B767" s="48" t="str">
        <f t="shared" si="475"/>
        <v>800G LR8, LR4 6, 10 km TBD</v>
      </c>
      <c r="C767" s="74">
        <f t="shared" si="476"/>
        <v>0</v>
      </c>
      <c r="D767" s="74">
        <f t="shared" si="477"/>
        <v>0</v>
      </c>
      <c r="E767" s="74">
        <f t="shared" si="478"/>
        <v>0</v>
      </c>
      <c r="F767" s="74">
        <f t="shared" si="479"/>
        <v>0</v>
      </c>
      <c r="G767" s="74">
        <f t="shared" si="480"/>
        <v>0</v>
      </c>
      <c r="H767" s="74">
        <f t="shared" si="481"/>
        <v>0</v>
      </c>
      <c r="I767" s="74">
        <f t="shared" si="482"/>
        <v>0</v>
      </c>
      <c r="J767" s="74">
        <f t="shared" si="483"/>
        <v>0</v>
      </c>
      <c r="K767" s="74">
        <f t="shared" si="484"/>
        <v>0</v>
      </c>
      <c r="L767" s="74">
        <f t="shared" si="485"/>
        <v>0</v>
      </c>
      <c r="M767" s="74">
        <f t="shared" si="486"/>
        <v>0</v>
      </c>
      <c r="O767" s="38" t="str">
        <f t="shared" si="487"/>
        <v>800G LR8, LR4 6, 10 km TBD</v>
      </c>
      <c r="P767" s="116" t="s">
        <v>282</v>
      </c>
      <c r="Q767" s="116" t="s">
        <v>282</v>
      </c>
      <c r="R767" s="363"/>
      <c r="S767" s="363"/>
      <c r="T767" s="363"/>
      <c r="U767" s="363"/>
      <c r="V767" s="363"/>
      <c r="W767" s="363"/>
      <c r="X767" s="363"/>
      <c r="Y767" s="363"/>
      <c r="Z767" s="363"/>
    </row>
    <row r="768" spans="2:26" ht="13.8">
      <c r="B768" s="48" t="str">
        <f t="shared" si="475"/>
        <v>800G LR (ZRlite) 10 km, 20 km TBD</v>
      </c>
      <c r="C768" s="74">
        <f t="shared" si="476"/>
        <v>0</v>
      </c>
      <c r="D768" s="74">
        <f t="shared" si="477"/>
        <v>0</v>
      </c>
      <c r="E768" s="74">
        <f t="shared" si="478"/>
        <v>0</v>
      </c>
      <c r="F768" s="74">
        <f t="shared" si="479"/>
        <v>0</v>
      </c>
      <c r="G768" s="74">
        <f t="shared" si="480"/>
        <v>0</v>
      </c>
      <c r="H768" s="74">
        <f t="shared" si="481"/>
        <v>0</v>
      </c>
      <c r="I768" s="74">
        <f t="shared" si="482"/>
        <v>0</v>
      </c>
      <c r="J768" s="74">
        <f t="shared" si="483"/>
        <v>0</v>
      </c>
      <c r="K768" s="74">
        <f t="shared" si="484"/>
        <v>0</v>
      </c>
      <c r="L768" s="74">
        <f t="shared" si="485"/>
        <v>0</v>
      </c>
      <c r="M768" s="74">
        <f t="shared" si="486"/>
        <v>0</v>
      </c>
      <c r="O768" s="38" t="str">
        <f t="shared" si="487"/>
        <v>800G LR (ZRlite) 10 km, 20 km TBD</v>
      </c>
      <c r="P768" s="116" t="s">
        <v>282</v>
      </c>
      <c r="Q768" s="116" t="s">
        <v>282</v>
      </c>
      <c r="R768" s="363"/>
      <c r="S768" s="363"/>
      <c r="T768" s="363"/>
      <c r="U768" s="363"/>
      <c r="V768" s="363"/>
      <c r="W768" s="363"/>
      <c r="X768" s="363"/>
      <c r="Y768" s="363"/>
      <c r="Z768" s="363"/>
    </row>
    <row r="769" spans="2:27" ht="13.8">
      <c r="B769" s="48" t="str">
        <f t="shared" si="475"/>
        <v>800G ER4 40 km TBD</v>
      </c>
      <c r="C769" s="74">
        <f t="shared" si="476"/>
        <v>0</v>
      </c>
      <c r="D769" s="74">
        <f t="shared" si="477"/>
        <v>0</v>
      </c>
      <c r="E769" s="74">
        <f t="shared" si="478"/>
        <v>0</v>
      </c>
      <c r="F769" s="74">
        <f t="shared" si="479"/>
        <v>0</v>
      </c>
      <c r="G769" s="74">
        <f t="shared" si="480"/>
        <v>0</v>
      </c>
      <c r="H769" s="74">
        <f t="shared" si="481"/>
        <v>0</v>
      </c>
      <c r="I769" s="74">
        <f t="shared" si="482"/>
        <v>0</v>
      </c>
      <c r="J769" s="74">
        <f t="shared" si="483"/>
        <v>0</v>
      </c>
      <c r="K769" s="74">
        <f t="shared" si="484"/>
        <v>0</v>
      </c>
      <c r="L769" s="74">
        <f t="shared" si="485"/>
        <v>0</v>
      </c>
      <c r="M769" s="74">
        <f t="shared" si="486"/>
        <v>0</v>
      </c>
      <c r="O769" s="38" t="str">
        <f t="shared" si="487"/>
        <v>800G ER4 40 km TBD</v>
      </c>
      <c r="P769" s="116" t="s">
        <v>282</v>
      </c>
      <c r="Q769" s="116" t="s">
        <v>282</v>
      </c>
      <c r="R769" s="363"/>
      <c r="S769" s="363"/>
      <c r="T769" s="363"/>
      <c r="U769" s="363"/>
      <c r="V769" s="363"/>
      <c r="W769" s="363"/>
      <c r="X769" s="363"/>
      <c r="Y769" s="363"/>
      <c r="Z769" s="363"/>
    </row>
    <row r="770" spans="2:27" ht="13.8">
      <c r="B770" s="48" t="str">
        <f t="shared" si="475"/>
        <v>1.6T SR16 100 m OSFP-XD and TBD</v>
      </c>
      <c r="C770" s="74">
        <f t="shared" si="476"/>
        <v>0</v>
      </c>
      <c r="D770" s="74">
        <f t="shared" si="477"/>
        <v>0</v>
      </c>
      <c r="E770" s="74">
        <f t="shared" si="478"/>
        <v>0</v>
      </c>
      <c r="F770" s="74">
        <f t="shared" si="479"/>
        <v>0</v>
      </c>
      <c r="G770" s="74">
        <f t="shared" si="480"/>
        <v>0</v>
      </c>
      <c r="H770" s="74">
        <f t="shared" si="481"/>
        <v>0</v>
      </c>
      <c r="I770" s="74">
        <f t="shared" si="482"/>
        <v>0</v>
      </c>
      <c r="J770" s="74">
        <f t="shared" si="483"/>
        <v>0</v>
      </c>
      <c r="K770" s="74">
        <f t="shared" si="484"/>
        <v>0</v>
      </c>
      <c r="L770" s="74">
        <f t="shared" si="485"/>
        <v>0</v>
      </c>
      <c r="M770" s="74">
        <f t="shared" si="486"/>
        <v>0</v>
      </c>
      <c r="O770" s="38" t="str">
        <f t="shared" si="487"/>
        <v>1.6T SR16 100 m OSFP-XD and TBD</v>
      </c>
      <c r="P770" s="116" t="s">
        <v>282</v>
      </c>
      <c r="Q770" s="116" t="s">
        <v>282</v>
      </c>
      <c r="R770" s="19"/>
      <c r="S770" s="19"/>
      <c r="T770" s="19"/>
      <c r="U770" s="19"/>
      <c r="V770" s="19"/>
      <c r="W770" s="19"/>
      <c r="X770" s="19"/>
      <c r="Y770" s="19"/>
      <c r="Z770" s="19"/>
    </row>
    <row r="771" spans="2:27" ht="13.8">
      <c r="B771" s="48" t="str">
        <f t="shared" si="475"/>
        <v>1.6T DR8 500 m OSFP-XD and TBD</v>
      </c>
      <c r="C771" s="74">
        <f t="shared" si="476"/>
        <v>0</v>
      </c>
      <c r="D771" s="74">
        <f t="shared" si="477"/>
        <v>0</v>
      </c>
      <c r="E771" s="74">
        <f t="shared" si="478"/>
        <v>0</v>
      </c>
      <c r="F771" s="74">
        <f t="shared" si="479"/>
        <v>0</v>
      </c>
      <c r="G771" s="74">
        <f t="shared" si="480"/>
        <v>0</v>
      </c>
      <c r="H771" s="74">
        <f t="shared" si="481"/>
        <v>0</v>
      </c>
      <c r="I771" s="74">
        <f t="shared" si="482"/>
        <v>0</v>
      </c>
      <c r="J771" s="74">
        <f t="shared" si="483"/>
        <v>0</v>
      </c>
      <c r="K771" s="74">
        <f t="shared" si="484"/>
        <v>0</v>
      </c>
      <c r="L771" s="74">
        <f t="shared" si="485"/>
        <v>0</v>
      </c>
      <c r="M771" s="74">
        <f t="shared" si="486"/>
        <v>0</v>
      </c>
      <c r="O771" s="38" t="str">
        <f t="shared" si="487"/>
        <v>1.6T DR8 500 m OSFP-XD and TBD</v>
      </c>
      <c r="P771" s="116" t="s">
        <v>282</v>
      </c>
      <c r="Q771" s="116" t="s">
        <v>282</v>
      </c>
      <c r="R771" s="363"/>
      <c r="S771" s="363"/>
      <c r="T771" s="363"/>
      <c r="U771" s="363"/>
      <c r="V771" s="363"/>
      <c r="W771" s="363"/>
      <c r="X771" s="363"/>
      <c r="Y771" s="363"/>
      <c r="Z771" s="363"/>
    </row>
    <row r="772" spans="2:27" ht="13.8">
      <c r="B772" s="48" t="str">
        <f t="shared" si="475"/>
        <v>1.6T FR8 2 km OSFP-XD and TBD</v>
      </c>
      <c r="C772" s="74">
        <f t="shared" si="476"/>
        <v>0</v>
      </c>
      <c r="D772" s="74">
        <f t="shared" si="477"/>
        <v>0</v>
      </c>
      <c r="E772" s="74">
        <f t="shared" si="478"/>
        <v>0</v>
      </c>
      <c r="F772" s="74">
        <f t="shared" si="479"/>
        <v>0</v>
      </c>
      <c r="G772" s="74">
        <f t="shared" si="480"/>
        <v>0</v>
      </c>
      <c r="H772" s="74">
        <f t="shared" si="481"/>
        <v>0</v>
      </c>
      <c r="I772" s="74">
        <f t="shared" si="482"/>
        <v>0</v>
      </c>
      <c r="J772" s="74">
        <f t="shared" si="483"/>
        <v>0</v>
      </c>
      <c r="K772" s="74">
        <f t="shared" si="484"/>
        <v>0</v>
      </c>
      <c r="L772" s="74">
        <f t="shared" si="485"/>
        <v>0</v>
      </c>
      <c r="M772" s="74">
        <f t="shared" si="486"/>
        <v>0</v>
      </c>
      <c r="O772" s="38" t="str">
        <f t="shared" si="487"/>
        <v>1.6T FR8 2 km OSFP-XD and TBD</v>
      </c>
      <c r="P772" s="116" t="s">
        <v>282</v>
      </c>
      <c r="Q772" s="116" t="s">
        <v>282</v>
      </c>
      <c r="R772" s="363"/>
      <c r="S772" s="363"/>
      <c r="T772" s="363"/>
      <c r="U772" s="363"/>
      <c r="V772" s="363"/>
      <c r="W772" s="363"/>
      <c r="X772" s="363"/>
      <c r="Y772" s="363"/>
      <c r="Z772" s="363"/>
    </row>
    <row r="773" spans="2:27" ht="13.8">
      <c r="B773" s="48" t="str">
        <f t="shared" si="475"/>
        <v>1.6T LR8 10 km OSFP-XD and TBD</v>
      </c>
      <c r="C773" s="74">
        <f t="shared" si="476"/>
        <v>0</v>
      </c>
      <c r="D773" s="74">
        <f t="shared" si="477"/>
        <v>0</v>
      </c>
      <c r="E773" s="74">
        <f t="shared" si="478"/>
        <v>0</v>
      </c>
      <c r="F773" s="74">
        <f t="shared" si="479"/>
        <v>0</v>
      </c>
      <c r="G773" s="74">
        <f t="shared" si="480"/>
        <v>0</v>
      </c>
      <c r="H773" s="74">
        <f t="shared" si="481"/>
        <v>0</v>
      </c>
      <c r="I773" s="74">
        <f t="shared" si="482"/>
        <v>0</v>
      </c>
      <c r="J773" s="74">
        <f t="shared" si="483"/>
        <v>0</v>
      </c>
      <c r="K773" s="74">
        <f t="shared" si="484"/>
        <v>0</v>
      </c>
      <c r="L773" s="74">
        <f t="shared" si="485"/>
        <v>0</v>
      </c>
      <c r="M773" s="74">
        <f t="shared" si="486"/>
        <v>0</v>
      </c>
      <c r="O773" s="38" t="str">
        <f t="shared" si="487"/>
        <v>1.6T LR8 10 km OSFP-XD and TBD</v>
      </c>
      <c r="P773" s="116"/>
      <c r="Q773" s="116"/>
      <c r="R773" s="363"/>
      <c r="S773" s="363"/>
      <c r="T773" s="363"/>
      <c r="U773" s="363"/>
      <c r="V773" s="363"/>
      <c r="W773" s="363"/>
      <c r="X773" s="363"/>
      <c r="Y773" s="363"/>
      <c r="Z773" s="363"/>
    </row>
    <row r="774" spans="2:27" ht="13.8">
      <c r="B774" s="48" t="str">
        <f t="shared" si="475"/>
        <v>1.6T ER8 &gt;10 km OSFP-XD and TBD</v>
      </c>
      <c r="C774" s="74">
        <f t="shared" si="476"/>
        <v>0</v>
      </c>
      <c r="D774" s="74">
        <f t="shared" si="477"/>
        <v>0</v>
      </c>
      <c r="E774" s="74">
        <f t="shared" si="478"/>
        <v>0</v>
      </c>
      <c r="F774" s="74">
        <f t="shared" si="479"/>
        <v>0</v>
      </c>
      <c r="G774" s="74">
        <f t="shared" si="480"/>
        <v>0</v>
      </c>
      <c r="H774" s="74">
        <f t="shared" si="481"/>
        <v>0</v>
      </c>
      <c r="I774" s="74">
        <f t="shared" si="482"/>
        <v>0</v>
      </c>
      <c r="J774" s="74">
        <f t="shared" si="483"/>
        <v>0</v>
      </c>
      <c r="K774" s="74">
        <f t="shared" si="484"/>
        <v>0</v>
      </c>
      <c r="L774" s="74">
        <f t="shared" si="485"/>
        <v>0</v>
      </c>
      <c r="M774" s="74">
        <f t="shared" si="486"/>
        <v>0</v>
      </c>
      <c r="O774" s="39" t="str">
        <f t="shared" si="487"/>
        <v>1.6T ER8 &gt;10 km OSFP-XD and TBD</v>
      </c>
      <c r="P774" s="356"/>
      <c r="Q774" s="356"/>
      <c r="R774" s="19"/>
      <c r="S774" s="19"/>
      <c r="T774" s="19"/>
      <c r="U774" s="19"/>
      <c r="V774" s="19"/>
      <c r="W774" s="19"/>
      <c r="X774" s="19"/>
      <c r="Y774" s="19"/>
      <c r="Z774" s="19"/>
    </row>
    <row r="775" spans="2:27" ht="13.8">
      <c r="B775" s="48" t="str">
        <f t="shared" si="475"/>
        <v>3.2T SR 100 m OSFP-XD and TBD</v>
      </c>
      <c r="C775" s="74">
        <f t="shared" si="476"/>
        <v>0</v>
      </c>
      <c r="D775" s="74">
        <f t="shared" si="477"/>
        <v>0</v>
      </c>
      <c r="E775" s="74">
        <f t="shared" si="478"/>
        <v>0</v>
      </c>
      <c r="F775" s="74">
        <f t="shared" si="479"/>
        <v>0</v>
      </c>
      <c r="G775" s="74">
        <f t="shared" si="480"/>
        <v>0</v>
      </c>
      <c r="H775" s="74">
        <f t="shared" si="481"/>
        <v>0</v>
      </c>
      <c r="I775" s="74">
        <f t="shared" si="482"/>
        <v>0</v>
      </c>
      <c r="J775" s="74">
        <f t="shared" si="483"/>
        <v>0</v>
      </c>
      <c r="K775" s="74">
        <f t="shared" si="484"/>
        <v>0</v>
      </c>
      <c r="L775" s="74">
        <f t="shared" si="485"/>
        <v>0</v>
      </c>
      <c r="M775" s="74">
        <f t="shared" si="486"/>
        <v>0</v>
      </c>
      <c r="O775" s="38" t="str">
        <f t="shared" si="487"/>
        <v>3.2T SR 100 m OSFP-XD and TBD</v>
      </c>
      <c r="P775" s="116"/>
      <c r="Q775" s="116"/>
      <c r="R775" s="19"/>
      <c r="S775" s="19"/>
      <c r="T775" s="121"/>
      <c r="U775" s="121"/>
      <c r="V775" s="121"/>
      <c r="W775" s="121"/>
      <c r="X775" s="121"/>
      <c r="Y775" s="121"/>
      <c r="Z775" s="121"/>
    </row>
    <row r="776" spans="2:27" ht="13.8">
      <c r="B776" s="48" t="str">
        <f t="shared" si="475"/>
        <v>3.2T DR 500 m OSFP-XD and TBD</v>
      </c>
      <c r="C776" s="74">
        <f t="shared" si="476"/>
        <v>0</v>
      </c>
      <c r="D776" s="74">
        <f t="shared" si="477"/>
        <v>0</v>
      </c>
      <c r="E776" s="74">
        <f t="shared" si="478"/>
        <v>0</v>
      </c>
      <c r="F776" s="74">
        <f t="shared" si="479"/>
        <v>0</v>
      </c>
      <c r="G776" s="74">
        <f t="shared" si="480"/>
        <v>0</v>
      </c>
      <c r="H776" s="74">
        <f t="shared" si="481"/>
        <v>0</v>
      </c>
      <c r="I776" s="74">
        <f t="shared" si="482"/>
        <v>0</v>
      </c>
      <c r="J776" s="74">
        <f t="shared" si="483"/>
        <v>0</v>
      </c>
      <c r="K776" s="74">
        <f t="shared" si="484"/>
        <v>0</v>
      </c>
      <c r="L776" s="74">
        <f t="shared" si="485"/>
        <v>0</v>
      </c>
      <c r="M776" s="74">
        <f t="shared" si="486"/>
        <v>0</v>
      </c>
      <c r="O776" s="38" t="str">
        <f t="shared" si="487"/>
        <v>3.2T DR 500 m OSFP-XD and TBD</v>
      </c>
      <c r="P776" s="116"/>
      <c r="Q776" s="116"/>
      <c r="R776" s="19"/>
      <c r="S776" s="19"/>
      <c r="T776" s="19"/>
      <c r="U776" s="19"/>
      <c r="V776" s="19"/>
      <c r="W776" s="19"/>
      <c r="X776" s="19"/>
      <c r="Y776" s="19"/>
      <c r="Z776" s="19"/>
    </row>
    <row r="777" spans="2:27" ht="13.8">
      <c r="B777" s="48" t="str">
        <f t="shared" si="475"/>
        <v>3.2T FR 2 km OSFP-XD and TBD</v>
      </c>
      <c r="C777" s="74">
        <f t="shared" si="476"/>
        <v>0</v>
      </c>
      <c r="D777" s="74">
        <f t="shared" si="477"/>
        <v>0</v>
      </c>
      <c r="E777" s="74">
        <f t="shared" si="478"/>
        <v>0</v>
      </c>
      <c r="F777" s="74">
        <f t="shared" si="479"/>
        <v>0</v>
      </c>
      <c r="G777" s="74">
        <f t="shared" si="480"/>
        <v>0</v>
      </c>
      <c r="H777" s="74">
        <f t="shared" si="481"/>
        <v>0</v>
      </c>
      <c r="I777" s="74">
        <f t="shared" si="482"/>
        <v>0</v>
      </c>
      <c r="J777" s="74">
        <f t="shared" si="483"/>
        <v>0</v>
      </c>
      <c r="K777" s="74">
        <f t="shared" si="484"/>
        <v>0</v>
      </c>
      <c r="L777" s="74">
        <f t="shared" si="485"/>
        <v>0</v>
      </c>
      <c r="M777" s="74">
        <f t="shared" si="486"/>
        <v>0</v>
      </c>
      <c r="O777" s="38" t="str">
        <f t="shared" si="487"/>
        <v>3.2T FR 2 km OSFP-XD and TBD</v>
      </c>
      <c r="P777" s="116"/>
      <c r="Q777" s="116"/>
      <c r="R777" s="19"/>
      <c r="S777" s="19"/>
      <c r="T777" s="19"/>
      <c r="U777" s="19"/>
      <c r="V777" s="19"/>
      <c r="W777" s="19"/>
      <c r="X777" s="19"/>
      <c r="Y777" s="19"/>
      <c r="Z777" s="19"/>
    </row>
    <row r="778" spans="2:27" ht="13.8">
      <c r="B778" s="48" t="str">
        <f t="shared" si="475"/>
        <v>3.2T LR 10 km OSFP-XD and TBD</v>
      </c>
      <c r="C778" s="74">
        <f t="shared" si="476"/>
        <v>0</v>
      </c>
      <c r="D778" s="74">
        <f t="shared" si="477"/>
        <v>0</v>
      </c>
      <c r="E778" s="74">
        <f t="shared" si="478"/>
        <v>0</v>
      </c>
      <c r="F778" s="74">
        <f t="shared" si="479"/>
        <v>0</v>
      </c>
      <c r="G778" s="74">
        <f t="shared" si="480"/>
        <v>0</v>
      </c>
      <c r="H778" s="74">
        <f t="shared" si="481"/>
        <v>0</v>
      </c>
      <c r="I778" s="74">
        <f t="shared" si="482"/>
        <v>0</v>
      </c>
      <c r="J778" s="74">
        <f t="shared" si="483"/>
        <v>0</v>
      </c>
      <c r="K778" s="74">
        <f t="shared" si="484"/>
        <v>0</v>
      </c>
      <c r="L778" s="74">
        <f t="shared" si="485"/>
        <v>0</v>
      </c>
      <c r="M778" s="74">
        <f t="shared" si="486"/>
        <v>0</v>
      </c>
      <c r="O778" s="38" t="str">
        <f t="shared" si="487"/>
        <v>3.2T LR 10 km OSFP-XD and TBD</v>
      </c>
      <c r="P778" s="116"/>
      <c r="Q778" s="116"/>
      <c r="R778" s="19"/>
      <c r="S778" s="19"/>
      <c r="T778" s="19"/>
      <c r="U778" s="19"/>
      <c r="V778" s="19"/>
      <c r="W778" s="19"/>
      <c r="X778" s="19"/>
      <c r="Y778" s="19"/>
      <c r="Z778" s="19"/>
    </row>
    <row r="779" spans="2:27" ht="13.8">
      <c r="B779" s="48" t="str">
        <f t="shared" si="475"/>
        <v>3.2T ER &gt;10 km OSFP-XD and TBD</v>
      </c>
      <c r="C779" s="74">
        <f t="shared" si="476"/>
        <v>0</v>
      </c>
      <c r="D779" s="74">
        <f t="shared" si="477"/>
        <v>0</v>
      </c>
      <c r="E779" s="74">
        <f t="shared" si="478"/>
        <v>0</v>
      </c>
      <c r="F779" s="74">
        <f t="shared" si="479"/>
        <v>0</v>
      </c>
      <c r="G779" s="74">
        <f t="shared" si="480"/>
        <v>0</v>
      </c>
      <c r="H779" s="74">
        <f t="shared" si="481"/>
        <v>0</v>
      </c>
      <c r="I779" s="74">
        <f t="shared" si="482"/>
        <v>0</v>
      </c>
      <c r="J779" s="74">
        <f t="shared" si="483"/>
        <v>0</v>
      </c>
      <c r="K779" s="74">
        <f t="shared" si="484"/>
        <v>0</v>
      </c>
      <c r="L779" s="74">
        <f t="shared" si="485"/>
        <v>0</v>
      </c>
      <c r="M779" s="74">
        <f t="shared" si="486"/>
        <v>0</v>
      </c>
      <c r="O779" s="38" t="str">
        <f t="shared" si="487"/>
        <v>3.2T ER &gt;10 km OSFP-XD and TBD</v>
      </c>
      <c r="P779" s="116"/>
      <c r="Q779" s="116"/>
      <c r="R779" s="19"/>
      <c r="S779" s="19"/>
      <c r="T779" s="19"/>
      <c r="U779" s="19"/>
      <c r="V779" s="19"/>
      <c r="W779" s="19"/>
      <c r="X779" s="19"/>
      <c r="Y779" s="19"/>
      <c r="Z779" s="19"/>
    </row>
    <row r="780" spans="2:27" ht="13.8">
      <c r="B780" s="48">
        <f t="shared" si="475"/>
        <v>0</v>
      </c>
      <c r="C780" s="74">
        <f t="shared" si="476"/>
        <v>0</v>
      </c>
      <c r="D780" s="74">
        <f t="shared" si="477"/>
        <v>0</v>
      </c>
      <c r="E780" s="74">
        <f t="shared" si="478"/>
        <v>0</v>
      </c>
      <c r="F780" s="74">
        <f t="shared" si="479"/>
        <v>0</v>
      </c>
      <c r="G780" s="74">
        <f t="shared" si="480"/>
        <v>0</v>
      </c>
      <c r="H780" s="74">
        <f t="shared" si="481"/>
        <v>0</v>
      </c>
      <c r="I780" s="74">
        <f t="shared" si="482"/>
        <v>0</v>
      </c>
      <c r="J780" s="74">
        <f t="shared" si="483"/>
        <v>0</v>
      </c>
      <c r="K780" s="74">
        <f t="shared" si="484"/>
        <v>0</v>
      </c>
      <c r="L780" s="74">
        <f t="shared" si="485"/>
        <v>0</v>
      </c>
      <c r="M780" s="74">
        <f t="shared" si="486"/>
        <v>0</v>
      </c>
      <c r="O780" s="38">
        <f t="shared" si="487"/>
        <v>0</v>
      </c>
      <c r="P780" s="116"/>
      <c r="Q780" s="116"/>
      <c r="R780" s="114"/>
      <c r="S780" s="114"/>
      <c r="T780" s="114"/>
      <c r="U780" s="114"/>
      <c r="V780" s="114"/>
      <c r="W780" s="114"/>
      <c r="X780" s="114"/>
      <c r="Y780" s="114"/>
      <c r="Z780" s="114"/>
    </row>
    <row r="781" spans="2:27" ht="13.8">
      <c r="B781" s="48">
        <f t="shared" si="475"/>
        <v>0</v>
      </c>
      <c r="C781" s="74">
        <f t="shared" si="476"/>
        <v>0</v>
      </c>
      <c r="D781" s="74">
        <f t="shared" si="477"/>
        <v>0</v>
      </c>
      <c r="E781" s="74">
        <f t="shared" si="478"/>
        <v>0</v>
      </c>
      <c r="F781" s="74">
        <f t="shared" si="479"/>
        <v>0</v>
      </c>
      <c r="G781" s="74">
        <f t="shared" si="480"/>
        <v>0</v>
      </c>
      <c r="H781" s="74">
        <f t="shared" si="481"/>
        <v>0</v>
      </c>
      <c r="I781" s="74">
        <f t="shared" si="482"/>
        <v>0</v>
      </c>
      <c r="J781" s="74">
        <f t="shared" si="483"/>
        <v>0</v>
      </c>
      <c r="K781" s="74">
        <f t="shared" si="484"/>
        <v>0</v>
      </c>
      <c r="L781" s="74">
        <f t="shared" si="485"/>
        <v>0</v>
      </c>
      <c r="M781" s="74">
        <f t="shared" si="486"/>
        <v>0</v>
      </c>
      <c r="O781" s="38">
        <f t="shared" si="487"/>
        <v>0</v>
      </c>
      <c r="P781" s="116"/>
      <c r="Q781" s="116"/>
      <c r="R781" s="116"/>
      <c r="S781" s="116"/>
      <c r="T781" s="116"/>
      <c r="U781" s="116"/>
      <c r="V781" s="116"/>
      <c r="W781" s="116"/>
      <c r="X781" s="116"/>
      <c r="Y781" s="116"/>
      <c r="Z781" s="116"/>
      <c r="AA781" s="80"/>
    </row>
    <row r="782" spans="2:27" ht="13.8">
      <c r="B782" s="57" t="str">
        <f>"Total "&amp;B699&amp;" revenue"</f>
        <v>Total InP discrete revenue</v>
      </c>
      <c r="C782" s="51">
        <f t="shared" ref="C782:L782" si="488">SUM(C701:C781)</f>
        <v>279.43335377370727</v>
      </c>
      <c r="D782" s="51">
        <f t="shared" si="488"/>
        <v>200.53004939052713</v>
      </c>
      <c r="E782" s="51">
        <f t="shared" si="488"/>
        <v>0</v>
      </c>
      <c r="F782" s="51">
        <f t="shared" si="488"/>
        <v>0</v>
      </c>
      <c r="G782" s="51">
        <f t="shared" si="488"/>
        <v>0</v>
      </c>
      <c r="H782" s="51">
        <f t="shared" si="488"/>
        <v>0</v>
      </c>
      <c r="I782" s="51">
        <f t="shared" si="488"/>
        <v>0</v>
      </c>
      <c r="J782" s="51">
        <f t="shared" si="488"/>
        <v>0</v>
      </c>
      <c r="K782" s="51">
        <f t="shared" si="488"/>
        <v>0</v>
      </c>
      <c r="L782" s="51">
        <f t="shared" si="488"/>
        <v>0</v>
      </c>
      <c r="M782" s="51">
        <f t="shared" ref="M782" si="489">SUM(M701:M781)</f>
        <v>0</v>
      </c>
    </row>
    <row r="785" spans="2:13" ht="21">
      <c r="B785" s="3" t="str">
        <f>B265</f>
        <v>InP integrated</v>
      </c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</row>
    <row r="786" spans="2:13" ht="13.8">
      <c r="B786" s="56" t="s">
        <v>55</v>
      </c>
      <c r="C786" s="6">
        <f t="shared" ref="C786:M786" si="490">C6</f>
        <v>2018</v>
      </c>
      <c r="D786" s="6">
        <f t="shared" si="490"/>
        <v>2019</v>
      </c>
      <c r="E786" s="6">
        <f t="shared" si="490"/>
        <v>2020</v>
      </c>
      <c r="F786" s="6">
        <f t="shared" si="490"/>
        <v>2021</v>
      </c>
      <c r="G786" s="6">
        <f t="shared" si="490"/>
        <v>2022</v>
      </c>
      <c r="H786" s="6">
        <f t="shared" si="490"/>
        <v>2023</v>
      </c>
      <c r="I786" s="6">
        <f t="shared" si="490"/>
        <v>2024</v>
      </c>
      <c r="J786" s="6">
        <f t="shared" si="490"/>
        <v>2025</v>
      </c>
      <c r="K786" s="6">
        <f t="shared" si="490"/>
        <v>2026</v>
      </c>
      <c r="L786" s="6">
        <f t="shared" si="490"/>
        <v>2027</v>
      </c>
      <c r="M786" s="6">
        <f t="shared" si="490"/>
        <v>2028</v>
      </c>
    </row>
    <row r="787" spans="2:13" ht="13.8">
      <c r="B787" s="48" t="str">
        <f t="shared" ref="B787:B818" si="491">B95</f>
        <v>1G 500 m SFP</v>
      </c>
      <c r="C787" s="74">
        <f t="shared" ref="C787:C818" si="492">IF(C267=0,0,C267*P701/10^6)</f>
        <v>0</v>
      </c>
      <c r="D787" s="74">
        <f t="shared" ref="D787:D818" si="493">IF(D267=0,0,D267*Q701/10^6)</f>
        <v>0</v>
      </c>
      <c r="E787" s="74">
        <f t="shared" ref="E787:E818" si="494">IF(E267=0,0,E267*R701/10^6)</f>
        <v>0</v>
      </c>
      <c r="F787" s="74">
        <f t="shared" ref="F787:F818" si="495">IF(F267=0,0,F267*S701/10^6)</f>
        <v>0</v>
      </c>
      <c r="G787" s="74">
        <f t="shared" ref="G787:G818" si="496">IF(G267=0,0,G267*T701/10^6)</f>
        <v>0</v>
      </c>
      <c r="H787" s="74">
        <f t="shared" ref="H787:H818" si="497">IF(H267=0,0,H267*U701/10^6)</f>
        <v>0</v>
      </c>
      <c r="I787" s="74">
        <f t="shared" ref="I787:I818" si="498">IF(I267=0,0,I267*V701/10^6)</f>
        <v>0</v>
      </c>
      <c r="J787" s="74">
        <f t="shared" ref="J787:J818" si="499">IF(J267=0,0,J267*W701/10^6)</f>
        <v>0</v>
      </c>
      <c r="K787" s="74">
        <f t="shared" ref="K787:K818" si="500">IF(K267=0,0,K267*X701/10^6)</f>
        <v>0</v>
      </c>
      <c r="L787" s="74">
        <f t="shared" ref="L787:L818" si="501">IF(L267=0,0,L267*Y701/10^6)</f>
        <v>0</v>
      </c>
      <c r="M787" s="74">
        <f t="shared" ref="M787:M818" si="502">IF(M267=0,0,M267*Z701/10^6)</f>
        <v>0</v>
      </c>
    </row>
    <row r="788" spans="2:13" ht="13.8">
      <c r="B788" s="48" t="str">
        <f t="shared" si="491"/>
        <v>1G 10 km SFP</v>
      </c>
      <c r="C788" s="74">
        <f t="shared" si="492"/>
        <v>0</v>
      </c>
      <c r="D788" s="74">
        <f t="shared" si="493"/>
        <v>0</v>
      </c>
      <c r="E788" s="74">
        <f t="shared" si="494"/>
        <v>0</v>
      </c>
      <c r="F788" s="74">
        <f t="shared" si="495"/>
        <v>0</v>
      </c>
      <c r="G788" s="74">
        <f t="shared" si="496"/>
        <v>0</v>
      </c>
      <c r="H788" s="74">
        <f t="shared" si="497"/>
        <v>0</v>
      </c>
      <c r="I788" s="74">
        <f t="shared" si="498"/>
        <v>0</v>
      </c>
      <c r="J788" s="74">
        <f t="shared" si="499"/>
        <v>0</v>
      </c>
      <c r="K788" s="74">
        <f t="shared" si="500"/>
        <v>0</v>
      </c>
      <c r="L788" s="74">
        <f t="shared" si="501"/>
        <v>0</v>
      </c>
      <c r="M788" s="74">
        <f t="shared" si="502"/>
        <v>0</v>
      </c>
    </row>
    <row r="789" spans="2:13" ht="13.8">
      <c r="B789" s="48" t="str">
        <f t="shared" si="491"/>
        <v>1G 40 km SFP</v>
      </c>
      <c r="C789" s="74">
        <f t="shared" si="492"/>
        <v>0</v>
      </c>
      <c r="D789" s="74">
        <f t="shared" si="493"/>
        <v>0</v>
      </c>
      <c r="E789" s="74">
        <f t="shared" si="494"/>
        <v>0</v>
      </c>
      <c r="F789" s="74">
        <f t="shared" si="495"/>
        <v>0</v>
      </c>
      <c r="G789" s="74">
        <f t="shared" si="496"/>
        <v>0</v>
      </c>
      <c r="H789" s="74">
        <f t="shared" si="497"/>
        <v>0</v>
      </c>
      <c r="I789" s="74">
        <f t="shared" si="498"/>
        <v>0</v>
      </c>
      <c r="J789" s="74">
        <f t="shared" si="499"/>
        <v>0</v>
      </c>
      <c r="K789" s="74">
        <f t="shared" si="500"/>
        <v>0</v>
      </c>
      <c r="L789" s="74">
        <f t="shared" si="501"/>
        <v>0</v>
      </c>
      <c r="M789" s="74">
        <f t="shared" si="502"/>
        <v>0</v>
      </c>
    </row>
    <row r="790" spans="2:13" ht="13.8">
      <c r="B790" s="48" t="str">
        <f t="shared" si="491"/>
        <v>1G 80 km SFP</v>
      </c>
      <c r="C790" s="74">
        <f t="shared" si="492"/>
        <v>0</v>
      </c>
      <c r="D790" s="74">
        <f t="shared" si="493"/>
        <v>0</v>
      </c>
      <c r="E790" s="74">
        <f t="shared" si="494"/>
        <v>0</v>
      </c>
      <c r="F790" s="74">
        <f t="shared" si="495"/>
        <v>0</v>
      </c>
      <c r="G790" s="74">
        <f t="shared" si="496"/>
        <v>0</v>
      </c>
      <c r="H790" s="74">
        <f t="shared" si="497"/>
        <v>0</v>
      </c>
      <c r="I790" s="74">
        <f t="shared" si="498"/>
        <v>0</v>
      </c>
      <c r="J790" s="74">
        <f t="shared" si="499"/>
        <v>0</v>
      </c>
      <c r="K790" s="74">
        <f t="shared" si="500"/>
        <v>0</v>
      </c>
      <c r="L790" s="74">
        <f t="shared" si="501"/>
        <v>0</v>
      </c>
      <c r="M790" s="74">
        <f t="shared" si="502"/>
        <v>0</v>
      </c>
    </row>
    <row r="791" spans="2:13" ht="13.8">
      <c r="B791" s="48" t="str">
        <f t="shared" si="491"/>
        <v>G &amp; Fast Ethernet Various Legacy/discontinued</v>
      </c>
      <c r="C791" s="74">
        <f t="shared" si="492"/>
        <v>0</v>
      </c>
      <c r="D791" s="74">
        <f t="shared" si="493"/>
        <v>0</v>
      </c>
      <c r="E791" s="74">
        <f t="shared" si="494"/>
        <v>0</v>
      </c>
      <c r="F791" s="74">
        <f t="shared" si="495"/>
        <v>0</v>
      </c>
      <c r="G791" s="74">
        <f t="shared" si="496"/>
        <v>0</v>
      </c>
      <c r="H791" s="74">
        <f t="shared" si="497"/>
        <v>0</v>
      </c>
      <c r="I791" s="74">
        <f t="shared" si="498"/>
        <v>0</v>
      </c>
      <c r="J791" s="74">
        <f t="shared" si="499"/>
        <v>0</v>
      </c>
      <c r="K791" s="74">
        <f t="shared" si="500"/>
        <v>0</v>
      </c>
      <c r="L791" s="74">
        <f t="shared" si="501"/>
        <v>0</v>
      </c>
      <c r="M791" s="74">
        <f t="shared" si="502"/>
        <v>0</v>
      </c>
    </row>
    <row r="792" spans="2:13" ht="13.8">
      <c r="B792" s="48" t="str">
        <f t="shared" si="491"/>
        <v>10G 300 m XFP</v>
      </c>
      <c r="C792" s="74">
        <f t="shared" si="492"/>
        <v>0</v>
      </c>
      <c r="D792" s="74">
        <f t="shared" si="493"/>
        <v>0</v>
      </c>
      <c r="E792" s="74">
        <f t="shared" si="494"/>
        <v>0</v>
      </c>
      <c r="F792" s="74">
        <f t="shared" si="495"/>
        <v>0</v>
      </c>
      <c r="G792" s="74">
        <f t="shared" si="496"/>
        <v>0</v>
      </c>
      <c r="H792" s="74">
        <f t="shared" si="497"/>
        <v>0</v>
      </c>
      <c r="I792" s="74">
        <f t="shared" si="498"/>
        <v>0</v>
      </c>
      <c r="J792" s="74">
        <f t="shared" si="499"/>
        <v>0</v>
      </c>
      <c r="K792" s="74">
        <f t="shared" si="500"/>
        <v>0</v>
      </c>
      <c r="L792" s="74">
        <f t="shared" si="501"/>
        <v>0</v>
      </c>
      <c r="M792" s="74">
        <f t="shared" si="502"/>
        <v>0</v>
      </c>
    </row>
    <row r="793" spans="2:13" ht="13.8">
      <c r="B793" s="48" t="str">
        <f t="shared" si="491"/>
        <v>10G 300 m SFP+</v>
      </c>
      <c r="C793" s="74">
        <f t="shared" si="492"/>
        <v>0</v>
      </c>
      <c r="D793" s="74">
        <f t="shared" si="493"/>
        <v>0</v>
      </c>
      <c r="E793" s="74">
        <f t="shared" si="494"/>
        <v>0</v>
      </c>
      <c r="F793" s="74">
        <f t="shared" si="495"/>
        <v>0</v>
      </c>
      <c r="G793" s="74">
        <f t="shared" si="496"/>
        <v>0</v>
      </c>
      <c r="H793" s="74">
        <f t="shared" si="497"/>
        <v>0</v>
      </c>
      <c r="I793" s="74">
        <f t="shared" si="498"/>
        <v>0</v>
      </c>
      <c r="J793" s="74">
        <f t="shared" si="499"/>
        <v>0</v>
      </c>
      <c r="K793" s="74">
        <f t="shared" si="500"/>
        <v>0</v>
      </c>
      <c r="L793" s="74">
        <f t="shared" si="501"/>
        <v>0</v>
      </c>
      <c r="M793" s="74">
        <f t="shared" si="502"/>
        <v>0</v>
      </c>
    </row>
    <row r="794" spans="2:13" ht="13.8">
      <c r="B794" s="48" t="str">
        <f t="shared" si="491"/>
        <v>10G LRM 220 m SFP+</v>
      </c>
      <c r="C794" s="74">
        <f t="shared" si="492"/>
        <v>0</v>
      </c>
      <c r="D794" s="74">
        <f t="shared" si="493"/>
        <v>0</v>
      </c>
      <c r="E794" s="74">
        <f t="shared" si="494"/>
        <v>0</v>
      </c>
      <c r="F794" s="74">
        <f t="shared" si="495"/>
        <v>0</v>
      </c>
      <c r="G794" s="74">
        <f t="shared" si="496"/>
        <v>0</v>
      </c>
      <c r="H794" s="74">
        <f t="shared" si="497"/>
        <v>0</v>
      </c>
      <c r="I794" s="74">
        <f t="shared" si="498"/>
        <v>0</v>
      </c>
      <c r="J794" s="74">
        <f t="shared" si="499"/>
        <v>0</v>
      </c>
      <c r="K794" s="74">
        <f t="shared" si="500"/>
        <v>0</v>
      </c>
      <c r="L794" s="74">
        <f t="shared" si="501"/>
        <v>0</v>
      </c>
      <c r="M794" s="74">
        <f t="shared" si="502"/>
        <v>0</v>
      </c>
    </row>
    <row r="795" spans="2:13" ht="13.8">
      <c r="B795" s="48" t="str">
        <f t="shared" si="491"/>
        <v>10G 10 km XFP</v>
      </c>
      <c r="C795" s="74">
        <f t="shared" si="492"/>
        <v>0</v>
      </c>
      <c r="D795" s="74">
        <f t="shared" si="493"/>
        <v>0</v>
      </c>
      <c r="E795" s="74">
        <f t="shared" si="494"/>
        <v>0</v>
      </c>
      <c r="F795" s="74">
        <f t="shared" si="495"/>
        <v>0</v>
      </c>
      <c r="G795" s="74">
        <f t="shared" si="496"/>
        <v>0</v>
      </c>
      <c r="H795" s="74">
        <f t="shared" si="497"/>
        <v>0</v>
      </c>
      <c r="I795" s="74">
        <f t="shared" si="498"/>
        <v>0</v>
      </c>
      <c r="J795" s="74">
        <f t="shared" si="499"/>
        <v>0</v>
      </c>
      <c r="K795" s="74">
        <f t="shared" si="500"/>
        <v>0</v>
      </c>
      <c r="L795" s="74">
        <f t="shared" si="501"/>
        <v>0</v>
      </c>
      <c r="M795" s="74">
        <f t="shared" si="502"/>
        <v>0</v>
      </c>
    </row>
    <row r="796" spans="2:13" ht="13.8">
      <c r="B796" s="48" t="str">
        <f t="shared" si="491"/>
        <v>10G 10 km SFP+</v>
      </c>
      <c r="C796" s="74">
        <f t="shared" si="492"/>
        <v>0</v>
      </c>
      <c r="D796" s="74">
        <f t="shared" si="493"/>
        <v>0</v>
      </c>
      <c r="E796" s="74">
        <f t="shared" si="494"/>
        <v>0</v>
      </c>
      <c r="F796" s="74">
        <f t="shared" si="495"/>
        <v>0</v>
      </c>
      <c r="G796" s="74">
        <f t="shared" si="496"/>
        <v>0</v>
      </c>
      <c r="H796" s="74">
        <f t="shared" si="497"/>
        <v>0</v>
      </c>
      <c r="I796" s="74">
        <f t="shared" si="498"/>
        <v>0</v>
      </c>
      <c r="J796" s="74">
        <f t="shared" si="499"/>
        <v>0</v>
      </c>
      <c r="K796" s="74">
        <f t="shared" si="500"/>
        <v>0</v>
      </c>
      <c r="L796" s="74">
        <f t="shared" si="501"/>
        <v>0</v>
      </c>
      <c r="M796" s="74">
        <f t="shared" si="502"/>
        <v>0</v>
      </c>
    </row>
    <row r="797" spans="2:13" ht="13.8">
      <c r="B797" s="48" t="str">
        <f t="shared" si="491"/>
        <v>10G 40 km XFP</v>
      </c>
      <c r="C797" s="74">
        <f t="shared" si="492"/>
        <v>18.700227074197439</v>
      </c>
      <c r="D797" s="74">
        <f t="shared" si="493"/>
        <v>7.8691202985338284</v>
      </c>
      <c r="E797" s="74">
        <f t="shared" si="494"/>
        <v>0</v>
      </c>
      <c r="F797" s="74">
        <f t="shared" si="495"/>
        <v>0</v>
      </c>
      <c r="G797" s="74">
        <f t="shared" si="496"/>
        <v>0</v>
      </c>
      <c r="H797" s="74">
        <f t="shared" si="497"/>
        <v>0</v>
      </c>
      <c r="I797" s="74">
        <f t="shared" si="498"/>
        <v>0</v>
      </c>
      <c r="J797" s="74">
        <f t="shared" si="499"/>
        <v>0</v>
      </c>
      <c r="K797" s="74">
        <f t="shared" si="500"/>
        <v>0</v>
      </c>
      <c r="L797" s="74">
        <f t="shared" si="501"/>
        <v>0</v>
      </c>
      <c r="M797" s="74">
        <f t="shared" si="502"/>
        <v>0</v>
      </c>
    </row>
    <row r="798" spans="2:13" ht="13.8">
      <c r="B798" s="48" t="str">
        <f t="shared" si="491"/>
        <v>10G 40 km SFP+</v>
      </c>
      <c r="C798" s="74">
        <f t="shared" si="492"/>
        <v>54.165498572586479</v>
      </c>
      <c r="D798" s="74">
        <f t="shared" si="493"/>
        <v>21.367525020263379</v>
      </c>
      <c r="E798" s="74">
        <f t="shared" si="494"/>
        <v>0</v>
      </c>
      <c r="F798" s="74">
        <f t="shared" si="495"/>
        <v>0</v>
      </c>
      <c r="G798" s="74">
        <f t="shared" si="496"/>
        <v>0</v>
      </c>
      <c r="H798" s="74">
        <f t="shared" si="497"/>
        <v>0</v>
      </c>
      <c r="I798" s="74">
        <f t="shared" si="498"/>
        <v>0</v>
      </c>
      <c r="J798" s="74">
        <f t="shared" si="499"/>
        <v>0</v>
      </c>
      <c r="K798" s="74">
        <f t="shared" si="500"/>
        <v>0</v>
      </c>
      <c r="L798" s="74">
        <f t="shared" si="501"/>
        <v>0</v>
      </c>
      <c r="M798" s="74">
        <f t="shared" si="502"/>
        <v>0</v>
      </c>
    </row>
    <row r="799" spans="2:13" ht="13.8">
      <c r="B799" s="48" t="str">
        <f t="shared" si="491"/>
        <v>10G 80 km XFP</v>
      </c>
      <c r="C799" s="74">
        <f t="shared" si="492"/>
        <v>2.9799696693860023</v>
      </c>
      <c r="D799" s="74">
        <f t="shared" si="493"/>
        <v>0.98199856990558521</v>
      </c>
      <c r="E799" s="74">
        <f t="shared" si="494"/>
        <v>0</v>
      </c>
      <c r="F799" s="74">
        <f t="shared" si="495"/>
        <v>0</v>
      </c>
      <c r="G799" s="74">
        <f t="shared" si="496"/>
        <v>0</v>
      </c>
      <c r="H799" s="74">
        <f t="shared" si="497"/>
        <v>0</v>
      </c>
      <c r="I799" s="74">
        <f t="shared" si="498"/>
        <v>0</v>
      </c>
      <c r="J799" s="74">
        <f t="shared" si="499"/>
        <v>0</v>
      </c>
      <c r="K799" s="74">
        <f t="shared" si="500"/>
        <v>0</v>
      </c>
      <c r="L799" s="74">
        <f t="shared" si="501"/>
        <v>0</v>
      </c>
      <c r="M799" s="74">
        <f t="shared" si="502"/>
        <v>0</v>
      </c>
    </row>
    <row r="800" spans="2:13" ht="13.8">
      <c r="B800" s="48" t="str">
        <f t="shared" si="491"/>
        <v>10G 80 km SFP+</v>
      </c>
      <c r="C800" s="74">
        <f t="shared" si="492"/>
        <v>31.88064561095899</v>
      </c>
      <c r="D800" s="74">
        <f t="shared" si="493"/>
        <v>24.00613644011074</v>
      </c>
      <c r="E800" s="74">
        <f t="shared" si="494"/>
        <v>0</v>
      </c>
      <c r="F800" s="74">
        <f t="shared" si="495"/>
        <v>0</v>
      </c>
      <c r="G800" s="74">
        <f t="shared" si="496"/>
        <v>0</v>
      </c>
      <c r="H800" s="74">
        <f t="shared" si="497"/>
        <v>0</v>
      </c>
      <c r="I800" s="74">
        <f t="shared" si="498"/>
        <v>0</v>
      </c>
      <c r="J800" s="74">
        <f t="shared" si="499"/>
        <v>0</v>
      </c>
      <c r="K800" s="74">
        <f t="shared" si="500"/>
        <v>0</v>
      </c>
      <c r="L800" s="74">
        <f t="shared" si="501"/>
        <v>0</v>
      </c>
      <c r="M800" s="74">
        <f t="shared" si="502"/>
        <v>0</v>
      </c>
    </row>
    <row r="801" spans="2:13" ht="13.8">
      <c r="B801" s="48" t="str">
        <f t="shared" si="491"/>
        <v>10G Various Legacy/discontinued</v>
      </c>
      <c r="C801" s="74">
        <f t="shared" si="492"/>
        <v>0.4</v>
      </c>
      <c r="D801" s="74">
        <f t="shared" si="493"/>
        <v>0.6</v>
      </c>
      <c r="E801" s="74">
        <f t="shared" si="494"/>
        <v>0</v>
      </c>
      <c r="F801" s="74">
        <f t="shared" si="495"/>
        <v>0</v>
      </c>
      <c r="G801" s="74">
        <f t="shared" si="496"/>
        <v>0</v>
      </c>
      <c r="H801" s="74">
        <f t="shared" si="497"/>
        <v>0</v>
      </c>
      <c r="I801" s="74">
        <f t="shared" si="498"/>
        <v>0</v>
      </c>
      <c r="J801" s="74">
        <f t="shared" si="499"/>
        <v>0</v>
      </c>
      <c r="K801" s="74">
        <f t="shared" si="500"/>
        <v>0</v>
      </c>
      <c r="L801" s="74">
        <f t="shared" si="501"/>
        <v>0</v>
      </c>
      <c r="M801" s="74">
        <f t="shared" si="502"/>
        <v>0</v>
      </c>
    </row>
    <row r="802" spans="2:13" ht="13.8">
      <c r="B802" s="48" t="str">
        <f t="shared" si="491"/>
        <v>25G SR, eSR 100 - 300 m SFP28</v>
      </c>
      <c r="C802" s="74">
        <f t="shared" si="492"/>
        <v>0</v>
      </c>
      <c r="D802" s="74">
        <f t="shared" si="493"/>
        <v>0</v>
      </c>
      <c r="E802" s="74">
        <f t="shared" si="494"/>
        <v>0</v>
      </c>
      <c r="F802" s="74">
        <f t="shared" si="495"/>
        <v>0</v>
      </c>
      <c r="G802" s="74">
        <f t="shared" si="496"/>
        <v>0</v>
      </c>
      <c r="H802" s="74">
        <f t="shared" si="497"/>
        <v>0</v>
      </c>
      <c r="I802" s="74">
        <f t="shared" si="498"/>
        <v>0</v>
      </c>
      <c r="J802" s="74">
        <f t="shared" si="499"/>
        <v>0</v>
      </c>
      <c r="K802" s="74">
        <f t="shared" si="500"/>
        <v>0</v>
      </c>
      <c r="L802" s="74">
        <f t="shared" si="501"/>
        <v>0</v>
      </c>
      <c r="M802" s="74">
        <f t="shared" si="502"/>
        <v>0</v>
      </c>
    </row>
    <row r="803" spans="2:13" ht="13.8">
      <c r="B803" s="48" t="str">
        <f t="shared" si="491"/>
        <v>25G LR 10 km SFP28</v>
      </c>
      <c r="C803" s="74">
        <f t="shared" si="492"/>
        <v>4.4147906159999977</v>
      </c>
      <c r="D803" s="74">
        <f t="shared" si="493"/>
        <v>2.7115633999999993</v>
      </c>
      <c r="E803" s="74">
        <f t="shared" si="494"/>
        <v>0</v>
      </c>
      <c r="F803" s="74">
        <f t="shared" si="495"/>
        <v>0</v>
      </c>
      <c r="G803" s="74">
        <f t="shared" si="496"/>
        <v>0</v>
      </c>
      <c r="H803" s="74">
        <f t="shared" si="497"/>
        <v>0</v>
      </c>
      <c r="I803" s="74">
        <f t="shared" si="498"/>
        <v>0</v>
      </c>
      <c r="J803" s="74">
        <f t="shared" si="499"/>
        <v>0</v>
      </c>
      <c r="K803" s="74">
        <f t="shared" si="500"/>
        <v>0</v>
      </c>
      <c r="L803" s="74">
        <f t="shared" si="501"/>
        <v>0</v>
      </c>
      <c r="M803" s="74">
        <f t="shared" si="502"/>
        <v>0</v>
      </c>
    </row>
    <row r="804" spans="2:13" ht="13.8">
      <c r="B804" s="48" t="str">
        <f t="shared" si="491"/>
        <v>25G ER 40 km SFP28</v>
      </c>
      <c r="C804" s="74">
        <f t="shared" si="492"/>
        <v>0</v>
      </c>
      <c r="D804" s="74">
        <f t="shared" si="493"/>
        <v>0</v>
      </c>
      <c r="E804" s="74">
        <f t="shared" si="494"/>
        <v>0</v>
      </c>
      <c r="F804" s="74">
        <f t="shared" si="495"/>
        <v>0</v>
      </c>
      <c r="G804" s="74">
        <f t="shared" si="496"/>
        <v>0</v>
      </c>
      <c r="H804" s="74">
        <f t="shared" si="497"/>
        <v>0</v>
      </c>
      <c r="I804" s="74">
        <f t="shared" si="498"/>
        <v>0</v>
      </c>
      <c r="J804" s="74">
        <f t="shared" si="499"/>
        <v>0</v>
      </c>
      <c r="K804" s="74">
        <f t="shared" si="500"/>
        <v>0</v>
      </c>
      <c r="L804" s="74">
        <f t="shared" si="501"/>
        <v>0</v>
      </c>
      <c r="M804" s="74">
        <f t="shared" si="502"/>
        <v>0</v>
      </c>
    </row>
    <row r="805" spans="2:13" ht="13.8">
      <c r="B805" s="48" t="str">
        <f t="shared" si="491"/>
        <v>40G SR4 100 m QSFP+</v>
      </c>
      <c r="C805" s="74">
        <f t="shared" si="492"/>
        <v>0</v>
      </c>
      <c r="D805" s="74">
        <f t="shared" si="493"/>
        <v>0</v>
      </c>
      <c r="E805" s="74">
        <f t="shared" si="494"/>
        <v>0</v>
      </c>
      <c r="F805" s="74">
        <f t="shared" si="495"/>
        <v>0</v>
      </c>
      <c r="G805" s="74">
        <f t="shared" si="496"/>
        <v>0</v>
      </c>
      <c r="H805" s="74">
        <f t="shared" si="497"/>
        <v>0</v>
      </c>
      <c r="I805" s="74">
        <f t="shared" si="498"/>
        <v>0</v>
      </c>
      <c r="J805" s="74">
        <f t="shared" si="499"/>
        <v>0</v>
      </c>
      <c r="K805" s="74">
        <f t="shared" si="500"/>
        <v>0</v>
      </c>
      <c r="L805" s="74">
        <f t="shared" si="501"/>
        <v>0</v>
      </c>
      <c r="M805" s="74">
        <f t="shared" si="502"/>
        <v>0</v>
      </c>
    </row>
    <row r="806" spans="2:13" ht="13.8">
      <c r="B806" s="48" t="str">
        <f t="shared" si="491"/>
        <v>40G MM duplex 100 m QSFP+</v>
      </c>
      <c r="C806" s="74">
        <f t="shared" si="492"/>
        <v>0</v>
      </c>
      <c r="D806" s="74">
        <f t="shared" si="493"/>
        <v>0</v>
      </c>
      <c r="E806" s="74">
        <f t="shared" si="494"/>
        <v>0</v>
      </c>
      <c r="F806" s="74">
        <f t="shared" si="495"/>
        <v>0</v>
      </c>
      <c r="G806" s="74">
        <f t="shared" si="496"/>
        <v>0</v>
      </c>
      <c r="H806" s="74">
        <f t="shared" si="497"/>
        <v>0</v>
      </c>
      <c r="I806" s="74">
        <f t="shared" si="498"/>
        <v>0</v>
      </c>
      <c r="J806" s="74">
        <f t="shared" si="499"/>
        <v>0</v>
      </c>
      <c r="K806" s="74">
        <f t="shared" si="500"/>
        <v>0</v>
      </c>
      <c r="L806" s="74">
        <f t="shared" si="501"/>
        <v>0</v>
      </c>
      <c r="M806" s="74">
        <f t="shared" si="502"/>
        <v>0</v>
      </c>
    </row>
    <row r="807" spans="2:13" ht="13.8">
      <c r="B807" s="48" t="str">
        <f t="shared" si="491"/>
        <v>40G eSR4 300 m QSFP+</v>
      </c>
      <c r="C807" s="74">
        <f t="shared" si="492"/>
        <v>0</v>
      </c>
      <c r="D807" s="74">
        <f t="shared" si="493"/>
        <v>0</v>
      </c>
      <c r="E807" s="74">
        <f t="shared" si="494"/>
        <v>0</v>
      </c>
      <c r="F807" s="74">
        <f t="shared" si="495"/>
        <v>0</v>
      </c>
      <c r="G807" s="74">
        <f t="shared" si="496"/>
        <v>0</v>
      </c>
      <c r="H807" s="74">
        <f t="shared" si="497"/>
        <v>0</v>
      </c>
      <c r="I807" s="74">
        <f t="shared" si="498"/>
        <v>0</v>
      </c>
      <c r="J807" s="74">
        <f t="shared" si="499"/>
        <v>0</v>
      </c>
      <c r="K807" s="74">
        <f t="shared" si="500"/>
        <v>0</v>
      </c>
      <c r="L807" s="74">
        <f t="shared" si="501"/>
        <v>0</v>
      </c>
      <c r="M807" s="74">
        <f t="shared" si="502"/>
        <v>0</v>
      </c>
    </row>
    <row r="808" spans="2:13" ht="13.8">
      <c r="B808" s="48" t="str">
        <f t="shared" si="491"/>
        <v>40G PSM4  500 m QSFP+</v>
      </c>
      <c r="C808" s="74">
        <f t="shared" si="492"/>
        <v>126.55714999999999</v>
      </c>
      <c r="D808" s="74">
        <f t="shared" si="493"/>
        <v>113.74785699999998</v>
      </c>
      <c r="E808" s="74">
        <f t="shared" si="494"/>
        <v>0</v>
      </c>
      <c r="F808" s="74">
        <f t="shared" si="495"/>
        <v>0</v>
      </c>
      <c r="G808" s="74">
        <f t="shared" si="496"/>
        <v>0</v>
      </c>
      <c r="H808" s="74">
        <f t="shared" si="497"/>
        <v>0</v>
      </c>
      <c r="I808" s="74">
        <f t="shared" si="498"/>
        <v>0</v>
      </c>
      <c r="J808" s="74">
        <f t="shared" si="499"/>
        <v>0</v>
      </c>
      <c r="K808" s="74">
        <f t="shared" si="500"/>
        <v>0</v>
      </c>
      <c r="L808" s="74">
        <f t="shared" si="501"/>
        <v>0</v>
      </c>
      <c r="M808" s="74">
        <f t="shared" si="502"/>
        <v>0</v>
      </c>
    </row>
    <row r="809" spans="2:13" ht="13.8">
      <c r="B809" s="48" t="str">
        <f t="shared" si="491"/>
        <v>40G (FR) 2 km CFP</v>
      </c>
      <c r="C809" s="74">
        <f t="shared" si="492"/>
        <v>0</v>
      </c>
      <c r="D809" s="74">
        <f t="shared" si="493"/>
        <v>0</v>
      </c>
      <c r="E809" s="74">
        <f t="shared" si="494"/>
        <v>0</v>
      </c>
      <c r="F809" s="74">
        <f t="shared" si="495"/>
        <v>0</v>
      </c>
      <c r="G809" s="74">
        <f t="shared" si="496"/>
        <v>0</v>
      </c>
      <c r="H809" s="74">
        <f t="shared" si="497"/>
        <v>0</v>
      </c>
      <c r="I809" s="74">
        <f t="shared" si="498"/>
        <v>0</v>
      </c>
      <c r="J809" s="74">
        <f t="shared" si="499"/>
        <v>0</v>
      </c>
      <c r="K809" s="74">
        <f t="shared" si="500"/>
        <v>0</v>
      </c>
      <c r="L809" s="74">
        <f t="shared" si="501"/>
        <v>0</v>
      </c>
      <c r="M809" s="74">
        <f t="shared" si="502"/>
        <v>0</v>
      </c>
    </row>
    <row r="810" spans="2:13" ht="13.8">
      <c r="B810" s="48" t="str">
        <f t="shared" si="491"/>
        <v>40G (LR4 subspec) 2 km QSFP+</v>
      </c>
      <c r="C810" s="74">
        <f t="shared" si="492"/>
        <v>82.548280259999999</v>
      </c>
      <c r="D810" s="74">
        <f t="shared" si="493"/>
        <v>109.17574588588329</v>
      </c>
      <c r="E810" s="74">
        <f t="shared" si="494"/>
        <v>0</v>
      </c>
      <c r="F810" s="74">
        <f t="shared" si="495"/>
        <v>0</v>
      </c>
      <c r="G810" s="74">
        <f t="shared" si="496"/>
        <v>0</v>
      </c>
      <c r="H810" s="74">
        <f t="shared" si="497"/>
        <v>0</v>
      </c>
      <c r="I810" s="74">
        <f t="shared" si="498"/>
        <v>0</v>
      </c>
      <c r="J810" s="74">
        <f t="shared" si="499"/>
        <v>0</v>
      </c>
      <c r="K810" s="74">
        <f t="shared" si="500"/>
        <v>0</v>
      </c>
      <c r="L810" s="74">
        <f t="shared" si="501"/>
        <v>0</v>
      </c>
      <c r="M810" s="74">
        <f t="shared" si="502"/>
        <v>0</v>
      </c>
    </row>
    <row r="811" spans="2:13" ht="13.8">
      <c r="B811" s="48" t="str">
        <f t="shared" si="491"/>
        <v>40G 10 km CFP</v>
      </c>
      <c r="C811" s="74">
        <f t="shared" si="492"/>
        <v>0</v>
      </c>
      <c r="D811" s="74">
        <f t="shared" si="493"/>
        <v>0</v>
      </c>
      <c r="E811" s="74">
        <f t="shared" si="494"/>
        <v>0</v>
      </c>
      <c r="F811" s="74">
        <f t="shared" si="495"/>
        <v>0</v>
      </c>
      <c r="G811" s="74">
        <f t="shared" si="496"/>
        <v>0</v>
      </c>
      <c r="H811" s="74">
        <f t="shared" si="497"/>
        <v>0</v>
      </c>
      <c r="I811" s="74">
        <f t="shared" si="498"/>
        <v>0</v>
      </c>
      <c r="J811" s="74">
        <f t="shared" si="499"/>
        <v>0</v>
      </c>
      <c r="K811" s="74">
        <f t="shared" si="500"/>
        <v>0</v>
      </c>
      <c r="L811" s="74">
        <f t="shared" si="501"/>
        <v>0</v>
      </c>
      <c r="M811" s="74">
        <f t="shared" si="502"/>
        <v>0</v>
      </c>
    </row>
    <row r="812" spans="2:13" ht="13.8">
      <c r="B812" s="48" t="str">
        <f t="shared" si="491"/>
        <v>40G 10 km QSFP+</v>
      </c>
      <c r="C812" s="74">
        <f t="shared" si="492"/>
        <v>97.438304479999957</v>
      </c>
      <c r="D812" s="74">
        <f t="shared" si="493"/>
        <v>85.682108285300913</v>
      </c>
      <c r="E812" s="74">
        <f t="shared" si="494"/>
        <v>0</v>
      </c>
      <c r="F812" s="74">
        <f t="shared" si="495"/>
        <v>0</v>
      </c>
      <c r="G812" s="74">
        <f t="shared" si="496"/>
        <v>0</v>
      </c>
      <c r="H812" s="74">
        <f t="shared" si="497"/>
        <v>0</v>
      </c>
      <c r="I812" s="74">
        <f t="shared" si="498"/>
        <v>0</v>
      </c>
      <c r="J812" s="74">
        <f t="shared" si="499"/>
        <v>0</v>
      </c>
      <c r="K812" s="74">
        <f t="shared" si="500"/>
        <v>0</v>
      </c>
      <c r="L812" s="74">
        <f t="shared" si="501"/>
        <v>0</v>
      </c>
      <c r="M812" s="74">
        <f t="shared" si="502"/>
        <v>0</v>
      </c>
    </row>
    <row r="813" spans="2:13" ht="13.8">
      <c r="B813" s="48" t="str">
        <f t="shared" si="491"/>
        <v>40G 40 km QSFP+</v>
      </c>
      <c r="C813" s="74">
        <f t="shared" si="492"/>
        <v>10.321537999999995</v>
      </c>
      <c r="D813" s="74">
        <f t="shared" si="493"/>
        <v>4.001973000000004</v>
      </c>
      <c r="E813" s="74">
        <f t="shared" si="494"/>
        <v>0</v>
      </c>
      <c r="F813" s="74">
        <f t="shared" si="495"/>
        <v>0</v>
      </c>
      <c r="G813" s="74">
        <f t="shared" si="496"/>
        <v>0</v>
      </c>
      <c r="H813" s="74">
        <f t="shared" si="497"/>
        <v>0</v>
      </c>
      <c r="I813" s="74">
        <f t="shared" si="498"/>
        <v>0</v>
      </c>
      <c r="J813" s="74">
        <f t="shared" si="499"/>
        <v>0</v>
      </c>
      <c r="K813" s="74">
        <f t="shared" si="500"/>
        <v>0</v>
      </c>
      <c r="L813" s="74">
        <f t="shared" si="501"/>
        <v>0</v>
      </c>
      <c r="M813" s="74">
        <f t="shared" si="502"/>
        <v>0</v>
      </c>
    </row>
    <row r="814" spans="2:13" ht="13.8">
      <c r="B814" s="48" t="str">
        <f t="shared" si="491"/>
        <v>50G  100 m all</v>
      </c>
      <c r="C814" s="74">
        <f t="shared" si="492"/>
        <v>0</v>
      </c>
      <c r="D814" s="74">
        <f t="shared" si="493"/>
        <v>0</v>
      </c>
      <c r="E814" s="74">
        <f t="shared" si="494"/>
        <v>0</v>
      </c>
      <c r="F814" s="74">
        <f t="shared" si="495"/>
        <v>0</v>
      </c>
      <c r="G814" s="74">
        <f t="shared" si="496"/>
        <v>0</v>
      </c>
      <c r="H814" s="74">
        <f t="shared" si="497"/>
        <v>0</v>
      </c>
      <c r="I814" s="74">
        <f t="shared" si="498"/>
        <v>0</v>
      </c>
      <c r="J814" s="74">
        <f t="shared" si="499"/>
        <v>0</v>
      </c>
      <c r="K814" s="74">
        <f t="shared" si="500"/>
        <v>0</v>
      </c>
      <c r="L814" s="74">
        <f t="shared" si="501"/>
        <v>0</v>
      </c>
      <c r="M814" s="74">
        <f t="shared" si="502"/>
        <v>0</v>
      </c>
    </row>
    <row r="815" spans="2:13" ht="13.8">
      <c r="B815" s="48" t="str">
        <f t="shared" si="491"/>
        <v>50G  2 km all</v>
      </c>
      <c r="C815" s="74">
        <f t="shared" si="492"/>
        <v>0</v>
      </c>
      <c r="D815" s="74">
        <f t="shared" si="493"/>
        <v>0</v>
      </c>
      <c r="E815" s="74">
        <f t="shared" si="494"/>
        <v>0</v>
      </c>
      <c r="F815" s="74">
        <f t="shared" si="495"/>
        <v>0</v>
      </c>
      <c r="G815" s="74">
        <f t="shared" si="496"/>
        <v>0</v>
      </c>
      <c r="H815" s="74">
        <f t="shared" si="497"/>
        <v>0</v>
      </c>
      <c r="I815" s="74">
        <f t="shared" si="498"/>
        <v>0</v>
      </c>
      <c r="J815" s="74">
        <f t="shared" si="499"/>
        <v>0</v>
      </c>
      <c r="K815" s="74">
        <f t="shared" si="500"/>
        <v>0</v>
      </c>
      <c r="L815" s="74">
        <f t="shared" si="501"/>
        <v>0</v>
      </c>
      <c r="M815" s="74">
        <f t="shared" si="502"/>
        <v>0</v>
      </c>
    </row>
    <row r="816" spans="2:13" ht="13.8">
      <c r="B816" s="48" t="str">
        <f t="shared" si="491"/>
        <v>50G  10 km all</v>
      </c>
      <c r="C816" s="74">
        <f t="shared" si="492"/>
        <v>0</v>
      </c>
      <c r="D816" s="74">
        <f t="shared" si="493"/>
        <v>0</v>
      </c>
      <c r="E816" s="74">
        <f t="shared" si="494"/>
        <v>0</v>
      </c>
      <c r="F816" s="74">
        <f t="shared" si="495"/>
        <v>0</v>
      </c>
      <c r="G816" s="74">
        <f t="shared" si="496"/>
        <v>0</v>
      </c>
      <c r="H816" s="74">
        <f t="shared" si="497"/>
        <v>0</v>
      </c>
      <c r="I816" s="74">
        <f t="shared" si="498"/>
        <v>0</v>
      </c>
      <c r="J816" s="74">
        <f t="shared" si="499"/>
        <v>0</v>
      </c>
      <c r="K816" s="74">
        <f t="shared" si="500"/>
        <v>0</v>
      </c>
      <c r="L816" s="74">
        <f t="shared" si="501"/>
        <v>0</v>
      </c>
      <c r="M816" s="74">
        <f t="shared" si="502"/>
        <v>0</v>
      </c>
    </row>
    <row r="817" spans="2:13" ht="13.8">
      <c r="B817" s="48" t="str">
        <f t="shared" si="491"/>
        <v>50G  40 km all</v>
      </c>
      <c r="C817" s="74">
        <f t="shared" si="492"/>
        <v>0</v>
      </c>
      <c r="D817" s="74">
        <f t="shared" si="493"/>
        <v>0</v>
      </c>
      <c r="E817" s="74">
        <f t="shared" si="494"/>
        <v>0</v>
      </c>
      <c r="F817" s="74">
        <f t="shared" si="495"/>
        <v>0</v>
      </c>
      <c r="G817" s="74">
        <f t="shared" si="496"/>
        <v>0</v>
      </c>
      <c r="H817" s="74">
        <f t="shared" si="497"/>
        <v>0</v>
      </c>
      <c r="I817" s="74">
        <f t="shared" si="498"/>
        <v>0</v>
      </c>
      <c r="J817" s="74">
        <f t="shared" si="499"/>
        <v>0</v>
      </c>
      <c r="K817" s="74">
        <f t="shared" si="500"/>
        <v>0</v>
      </c>
      <c r="L817" s="74">
        <f t="shared" si="501"/>
        <v>0</v>
      </c>
      <c r="M817" s="74">
        <f t="shared" si="502"/>
        <v>0</v>
      </c>
    </row>
    <row r="818" spans="2:13" ht="13.8">
      <c r="B818" s="48" t="str">
        <f t="shared" si="491"/>
        <v>50G  80 km all</v>
      </c>
      <c r="C818" s="74">
        <f t="shared" si="492"/>
        <v>0</v>
      </c>
      <c r="D818" s="74">
        <f t="shared" si="493"/>
        <v>0</v>
      </c>
      <c r="E818" s="74">
        <f t="shared" si="494"/>
        <v>0</v>
      </c>
      <c r="F818" s="74">
        <f t="shared" si="495"/>
        <v>0</v>
      </c>
      <c r="G818" s="74">
        <f t="shared" si="496"/>
        <v>0</v>
      </c>
      <c r="H818" s="74">
        <f t="shared" si="497"/>
        <v>0</v>
      </c>
      <c r="I818" s="74">
        <f t="shared" si="498"/>
        <v>0</v>
      </c>
      <c r="J818" s="74">
        <f t="shared" si="499"/>
        <v>0</v>
      </c>
      <c r="K818" s="74">
        <f t="shared" si="500"/>
        <v>0</v>
      </c>
      <c r="L818" s="74">
        <f t="shared" si="501"/>
        <v>0</v>
      </c>
      <c r="M818" s="74">
        <f t="shared" si="502"/>
        <v>0</v>
      </c>
    </row>
    <row r="819" spans="2:13" ht="13.8">
      <c r="B819" s="48" t="str">
        <f t="shared" ref="B819:B850" si="503">B127</f>
        <v>100G SR4 100 m CFP</v>
      </c>
      <c r="C819" s="74">
        <f t="shared" ref="C819:C850" si="504">IF(C299=0,0,C299*P733/10^6)</f>
        <v>0</v>
      </c>
      <c r="D819" s="74">
        <f t="shared" ref="D819:D850" si="505">IF(D299=0,0,D299*Q733/10^6)</f>
        <v>0</v>
      </c>
      <c r="E819" s="74">
        <f t="shared" ref="E819:E850" si="506">IF(E299=0,0,E299*R733/10^6)</f>
        <v>0</v>
      </c>
      <c r="F819" s="74">
        <f t="shared" ref="F819:F850" si="507">IF(F299=0,0,F299*S733/10^6)</f>
        <v>0</v>
      </c>
      <c r="G819" s="74">
        <f t="shared" ref="G819:G850" si="508">IF(G299=0,0,G299*T733/10^6)</f>
        <v>0</v>
      </c>
      <c r="H819" s="74">
        <f t="shared" ref="H819:H850" si="509">IF(H299=0,0,H299*U733/10^6)</f>
        <v>0</v>
      </c>
      <c r="I819" s="74">
        <f t="shared" ref="I819:I850" si="510">IF(I299=0,0,I299*V733/10^6)</f>
        <v>0</v>
      </c>
      <c r="J819" s="74">
        <f t="shared" ref="J819:J850" si="511">IF(J299=0,0,J299*W733/10^6)</f>
        <v>0</v>
      </c>
      <c r="K819" s="74">
        <f t="shared" ref="K819:K850" si="512">IF(K299=0,0,K299*X733/10^6)</f>
        <v>0</v>
      </c>
      <c r="L819" s="74">
        <f t="shared" ref="L819:L850" si="513">IF(L299=0,0,L299*Y733/10^6)</f>
        <v>0</v>
      </c>
      <c r="M819" s="74">
        <f t="shared" ref="M819:M850" si="514">IF(M299=0,0,M299*Z733/10^6)</f>
        <v>0</v>
      </c>
    </row>
    <row r="820" spans="2:13" ht="13.8">
      <c r="B820" s="48" t="str">
        <f t="shared" si="503"/>
        <v>100G SR4 100 m CFP2/4</v>
      </c>
      <c r="C820" s="74">
        <f t="shared" si="504"/>
        <v>0</v>
      </c>
      <c r="D820" s="74">
        <f t="shared" si="505"/>
        <v>0</v>
      </c>
      <c r="E820" s="74">
        <f t="shared" si="506"/>
        <v>0</v>
      </c>
      <c r="F820" s="74">
        <f t="shared" si="507"/>
        <v>0</v>
      </c>
      <c r="G820" s="74">
        <f t="shared" si="508"/>
        <v>0</v>
      </c>
      <c r="H820" s="74">
        <f t="shared" si="509"/>
        <v>0</v>
      </c>
      <c r="I820" s="74">
        <f t="shared" si="510"/>
        <v>0</v>
      </c>
      <c r="J820" s="74">
        <f t="shared" si="511"/>
        <v>0</v>
      </c>
      <c r="K820" s="74">
        <f t="shared" si="512"/>
        <v>0</v>
      </c>
      <c r="L820" s="74">
        <f t="shared" si="513"/>
        <v>0</v>
      </c>
      <c r="M820" s="74">
        <f t="shared" si="514"/>
        <v>0</v>
      </c>
    </row>
    <row r="821" spans="2:13" ht="13.8">
      <c r="B821" s="48" t="str">
        <f t="shared" si="503"/>
        <v>100G SR4 100 m QSFP28</v>
      </c>
      <c r="C821" s="74">
        <f t="shared" si="504"/>
        <v>0</v>
      </c>
      <c r="D821" s="74">
        <f t="shared" si="505"/>
        <v>0</v>
      </c>
      <c r="E821" s="74">
        <f t="shared" si="506"/>
        <v>0</v>
      </c>
      <c r="F821" s="74">
        <f t="shared" si="507"/>
        <v>0</v>
      </c>
      <c r="G821" s="74">
        <f t="shared" si="508"/>
        <v>0</v>
      </c>
      <c r="H821" s="74">
        <f t="shared" si="509"/>
        <v>0</v>
      </c>
      <c r="I821" s="74">
        <f t="shared" si="510"/>
        <v>0</v>
      </c>
      <c r="J821" s="74">
        <f t="shared" si="511"/>
        <v>0</v>
      </c>
      <c r="K821" s="74">
        <f t="shared" si="512"/>
        <v>0</v>
      </c>
      <c r="L821" s="74">
        <f t="shared" si="513"/>
        <v>0</v>
      </c>
      <c r="M821" s="74">
        <f t="shared" si="514"/>
        <v>0</v>
      </c>
    </row>
    <row r="822" spans="2:13" ht="13.8">
      <c r="B822" s="48" t="str">
        <f t="shared" si="503"/>
        <v>100G SR2 100 m All</v>
      </c>
      <c r="C822" s="74">
        <f t="shared" si="504"/>
        <v>0</v>
      </c>
      <c r="D822" s="74">
        <f t="shared" si="505"/>
        <v>0</v>
      </c>
      <c r="E822" s="74">
        <f t="shared" si="506"/>
        <v>0</v>
      </c>
      <c r="F822" s="74">
        <f t="shared" si="507"/>
        <v>0</v>
      </c>
      <c r="G822" s="74">
        <f t="shared" si="508"/>
        <v>0</v>
      </c>
      <c r="H822" s="74">
        <f t="shared" si="509"/>
        <v>0</v>
      </c>
      <c r="I822" s="74">
        <f t="shared" si="510"/>
        <v>0</v>
      </c>
      <c r="J822" s="74">
        <f t="shared" si="511"/>
        <v>0</v>
      </c>
      <c r="K822" s="74">
        <f t="shared" si="512"/>
        <v>0</v>
      </c>
      <c r="L822" s="74">
        <f t="shared" si="513"/>
        <v>0</v>
      </c>
      <c r="M822" s="74">
        <f t="shared" si="514"/>
        <v>0</v>
      </c>
    </row>
    <row r="823" spans="2:13" ht="13.8">
      <c r="B823" s="48" t="str">
        <f t="shared" si="503"/>
        <v>100G MM Duplex 100 - 300 m QSFP28</v>
      </c>
      <c r="C823" s="74">
        <f t="shared" si="504"/>
        <v>0</v>
      </c>
      <c r="D823" s="74">
        <f t="shared" si="505"/>
        <v>0</v>
      </c>
      <c r="E823" s="74">
        <f t="shared" si="506"/>
        <v>0</v>
      </c>
      <c r="F823" s="74">
        <f t="shared" si="507"/>
        <v>0</v>
      </c>
      <c r="G823" s="74">
        <f t="shared" si="508"/>
        <v>0</v>
      </c>
      <c r="H823" s="74">
        <f t="shared" si="509"/>
        <v>0</v>
      </c>
      <c r="I823" s="74">
        <f t="shared" si="510"/>
        <v>0</v>
      </c>
      <c r="J823" s="74">
        <f t="shared" si="511"/>
        <v>0</v>
      </c>
      <c r="K823" s="74">
        <f t="shared" si="512"/>
        <v>0</v>
      </c>
      <c r="L823" s="74">
        <f t="shared" si="513"/>
        <v>0</v>
      </c>
      <c r="M823" s="74">
        <f t="shared" si="514"/>
        <v>0</v>
      </c>
    </row>
    <row r="824" spans="2:13" ht="13.8">
      <c r="B824" s="48" t="str">
        <f t="shared" si="503"/>
        <v>100G eSR4 300 m QSFP28</v>
      </c>
      <c r="C824" s="74">
        <f t="shared" si="504"/>
        <v>0</v>
      </c>
      <c r="D824" s="74">
        <f t="shared" si="505"/>
        <v>0</v>
      </c>
      <c r="E824" s="74">
        <f t="shared" si="506"/>
        <v>0</v>
      </c>
      <c r="F824" s="74">
        <f t="shared" si="507"/>
        <v>0</v>
      </c>
      <c r="G824" s="74">
        <f t="shared" si="508"/>
        <v>0</v>
      </c>
      <c r="H824" s="74">
        <f t="shared" si="509"/>
        <v>0</v>
      </c>
      <c r="I824" s="74">
        <f t="shared" si="510"/>
        <v>0</v>
      </c>
      <c r="J824" s="74">
        <f t="shared" si="511"/>
        <v>0</v>
      </c>
      <c r="K824" s="74">
        <f t="shared" si="512"/>
        <v>0</v>
      </c>
      <c r="L824" s="74">
        <f t="shared" si="513"/>
        <v>0</v>
      </c>
      <c r="M824" s="74">
        <f t="shared" si="514"/>
        <v>0</v>
      </c>
    </row>
    <row r="825" spans="2:13" ht="13.8">
      <c r="B825" s="48" t="str">
        <f t="shared" si="503"/>
        <v>100G PSM4 500 m QSFP28</v>
      </c>
      <c r="C825" s="74">
        <f t="shared" si="504"/>
        <v>15.472148480000001</v>
      </c>
      <c r="D825" s="74">
        <f t="shared" si="505"/>
        <v>23.884627102557335</v>
      </c>
      <c r="E825" s="74">
        <f t="shared" si="506"/>
        <v>0</v>
      </c>
      <c r="F825" s="74">
        <f t="shared" si="507"/>
        <v>0</v>
      </c>
      <c r="G825" s="74">
        <f t="shared" si="508"/>
        <v>0</v>
      </c>
      <c r="H825" s="74">
        <f t="shared" si="509"/>
        <v>0</v>
      </c>
      <c r="I825" s="74">
        <f t="shared" si="510"/>
        <v>0</v>
      </c>
      <c r="J825" s="74">
        <f t="shared" si="511"/>
        <v>0</v>
      </c>
      <c r="K825" s="74">
        <f t="shared" si="512"/>
        <v>0</v>
      </c>
      <c r="L825" s="74">
        <f t="shared" si="513"/>
        <v>0</v>
      </c>
      <c r="M825" s="74">
        <f t="shared" si="514"/>
        <v>0</v>
      </c>
    </row>
    <row r="826" spans="2:13" ht="13.8">
      <c r="B826" s="48" t="str">
        <f t="shared" si="503"/>
        <v>100G DR 500m QSFP28</v>
      </c>
      <c r="C826" s="74">
        <f t="shared" si="504"/>
        <v>0</v>
      </c>
      <c r="D826" s="74">
        <f t="shared" si="505"/>
        <v>0</v>
      </c>
      <c r="E826" s="74">
        <f t="shared" si="506"/>
        <v>0</v>
      </c>
      <c r="F826" s="74">
        <f t="shared" si="507"/>
        <v>0</v>
      </c>
      <c r="G826" s="74">
        <f t="shared" si="508"/>
        <v>0</v>
      </c>
      <c r="H826" s="74">
        <f t="shared" si="509"/>
        <v>0</v>
      </c>
      <c r="I826" s="74">
        <f t="shared" si="510"/>
        <v>0</v>
      </c>
      <c r="J826" s="74">
        <f t="shared" si="511"/>
        <v>0</v>
      </c>
      <c r="K826" s="74">
        <f t="shared" si="512"/>
        <v>0</v>
      </c>
      <c r="L826" s="74">
        <f t="shared" si="513"/>
        <v>0</v>
      </c>
      <c r="M826" s="74">
        <f t="shared" si="514"/>
        <v>0</v>
      </c>
    </row>
    <row r="827" spans="2:13" ht="13.8">
      <c r="B827" s="48" t="str">
        <f t="shared" si="503"/>
        <v>100G CWDM4-subspec 500 m QSFP28</v>
      </c>
      <c r="C827" s="74">
        <f t="shared" si="504"/>
        <v>234.08</v>
      </c>
      <c r="D827" s="74">
        <f t="shared" si="505"/>
        <v>198.9</v>
      </c>
      <c r="E827" s="74">
        <f t="shared" si="506"/>
        <v>0</v>
      </c>
      <c r="F827" s="74">
        <f t="shared" si="507"/>
        <v>0</v>
      </c>
      <c r="G827" s="74">
        <f t="shared" si="508"/>
        <v>0</v>
      </c>
      <c r="H827" s="74">
        <f t="shared" si="509"/>
        <v>0</v>
      </c>
      <c r="I827" s="74">
        <f t="shared" si="510"/>
        <v>0</v>
      </c>
      <c r="J827" s="74">
        <f t="shared" si="511"/>
        <v>0</v>
      </c>
      <c r="K827" s="74">
        <f t="shared" si="512"/>
        <v>0</v>
      </c>
      <c r="L827" s="74">
        <f t="shared" si="513"/>
        <v>0</v>
      </c>
      <c r="M827" s="74">
        <f t="shared" si="514"/>
        <v>0</v>
      </c>
    </row>
    <row r="828" spans="2:13" ht="13.8">
      <c r="B828" s="48" t="str">
        <f t="shared" si="503"/>
        <v>100G CWDM4 2 km QSFP28</v>
      </c>
      <c r="C828" s="74">
        <f t="shared" si="504"/>
        <v>695.00737133333337</v>
      </c>
      <c r="D828" s="74">
        <f t="shared" si="505"/>
        <v>402.01711199999994</v>
      </c>
      <c r="E828" s="74">
        <f t="shared" si="506"/>
        <v>0</v>
      </c>
      <c r="F828" s="74">
        <f t="shared" si="507"/>
        <v>0</v>
      </c>
      <c r="G828" s="74">
        <f t="shared" si="508"/>
        <v>0</v>
      </c>
      <c r="H828" s="74">
        <f t="shared" si="509"/>
        <v>0</v>
      </c>
      <c r="I828" s="74">
        <f t="shared" si="510"/>
        <v>0</v>
      </c>
      <c r="J828" s="74">
        <f t="shared" si="511"/>
        <v>0</v>
      </c>
      <c r="K828" s="74">
        <f t="shared" si="512"/>
        <v>0</v>
      </c>
      <c r="L828" s="74">
        <f t="shared" si="513"/>
        <v>0</v>
      </c>
      <c r="M828" s="74">
        <f t="shared" si="514"/>
        <v>0</v>
      </c>
    </row>
    <row r="829" spans="2:13" ht="13.8">
      <c r="B829" s="48" t="str">
        <f t="shared" si="503"/>
        <v>100G FR, DR+ 2 km QSFP28</v>
      </c>
      <c r="C829" s="74">
        <f t="shared" si="504"/>
        <v>1.2</v>
      </c>
      <c r="D829" s="74">
        <f t="shared" si="505"/>
        <v>5.1670980000000002</v>
      </c>
      <c r="E829" s="74">
        <f t="shared" si="506"/>
        <v>0</v>
      </c>
      <c r="F829" s="74">
        <f t="shared" si="507"/>
        <v>0</v>
      </c>
      <c r="G829" s="74">
        <f t="shared" si="508"/>
        <v>0</v>
      </c>
      <c r="H829" s="74">
        <f t="shared" si="509"/>
        <v>0</v>
      </c>
      <c r="I829" s="74">
        <f t="shared" si="510"/>
        <v>0</v>
      </c>
      <c r="J829" s="74">
        <f t="shared" si="511"/>
        <v>0</v>
      </c>
      <c r="K829" s="74">
        <f t="shared" si="512"/>
        <v>0</v>
      </c>
      <c r="L829" s="74">
        <f t="shared" si="513"/>
        <v>0</v>
      </c>
      <c r="M829" s="74">
        <f t="shared" si="514"/>
        <v>0</v>
      </c>
    </row>
    <row r="830" spans="2:13" ht="13.8">
      <c r="B830" s="48" t="str">
        <f t="shared" si="503"/>
        <v>100G LR4 10 km CFP</v>
      </c>
      <c r="C830" s="74">
        <f t="shared" si="504"/>
        <v>81.455872165940619</v>
      </c>
      <c r="D830" s="74">
        <f t="shared" si="505"/>
        <v>42.080093008222939</v>
      </c>
      <c r="E830" s="74">
        <f t="shared" si="506"/>
        <v>0</v>
      </c>
      <c r="F830" s="74">
        <f t="shared" si="507"/>
        <v>0</v>
      </c>
      <c r="G830" s="74">
        <f t="shared" si="508"/>
        <v>0</v>
      </c>
      <c r="H830" s="74">
        <f t="shared" si="509"/>
        <v>0</v>
      </c>
      <c r="I830" s="74">
        <f t="shared" si="510"/>
        <v>0</v>
      </c>
      <c r="J830" s="74">
        <f t="shared" si="511"/>
        <v>0</v>
      </c>
      <c r="K830" s="74">
        <f t="shared" si="512"/>
        <v>0</v>
      </c>
      <c r="L830" s="74">
        <f t="shared" si="513"/>
        <v>0</v>
      </c>
      <c r="M830" s="74">
        <f t="shared" si="514"/>
        <v>0</v>
      </c>
    </row>
    <row r="831" spans="2:13" ht="13.8">
      <c r="B831" s="48" t="str">
        <f t="shared" si="503"/>
        <v>100G LR4 10 km CFP2/4</v>
      </c>
      <c r="C831" s="74">
        <f t="shared" si="504"/>
        <v>101.21498299999995</v>
      </c>
      <c r="D831" s="74">
        <f t="shared" si="505"/>
        <v>43.970804999999999</v>
      </c>
      <c r="E831" s="74">
        <f t="shared" si="506"/>
        <v>0</v>
      </c>
      <c r="F831" s="74">
        <f t="shared" si="507"/>
        <v>0</v>
      </c>
      <c r="G831" s="74">
        <f t="shared" si="508"/>
        <v>0</v>
      </c>
      <c r="H831" s="74">
        <f t="shared" si="509"/>
        <v>0</v>
      </c>
      <c r="I831" s="74">
        <f t="shared" si="510"/>
        <v>0</v>
      </c>
      <c r="J831" s="74">
        <f t="shared" si="511"/>
        <v>0</v>
      </c>
      <c r="K831" s="74">
        <f t="shared" si="512"/>
        <v>0</v>
      </c>
      <c r="L831" s="74">
        <f t="shared" si="513"/>
        <v>0</v>
      </c>
      <c r="M831" s="74">
        <f t="shared" si="514"/>
        <v>0</v>
      </c>
    </row>
    <row r="832" spans="2:13" ht="13.8">
      <c r="B832" s="48" t="str">
        <f t="shared" si="503"/>
        <v>100G LR4 and LR1 10 km QSFP28</v>
      </c>
      <c r="C832" s="74">
        <f t="shared" si="504"/>
        <v>331.77466984830187</v>
      </c>
      <c r="D832" s="74">
        <f t="shared" si="505"/>
        <v>258.00069050896764</v>
      </c>
      <c r="E832" s="74">
        <f t="shared" si="506"/>
        <v>0</v>
      </c>
      <c r="F832" s="74">
        <f t="shared" si="507"/>
        <v>0</v>
      </c>
      <c r="G832" s="74">
        <f t="shared" si="508"/>
        <v>0</v>
      </c>
      <c r="H832" s="74">
        <f t="shared" si="509"/>
        <v>0</v>
      </c>
      <c r="I832" s="74">
        <f t="shared" si="510"/>
        <v>0</v>
      </c>
      <c r="J832" s="74">
        <f t="shared" si="511"/>
        <v>0</v>
      </c>
      <c r="K832" s="74">
        <f t="shared" si="512"/>
        <v>0</v>
      </c>
      <c r="L832" s="74">
        <f t="shared" si="513"/>
        <v>0</v>
      </c>
      <c r="M832" s="74">
        <f t="shared" si="514"/>
        <v>0</v>
      </c>
    </row>
    <row r="833" spans="2:13" ht="13.8">
      <c r="B833" s="48" t="str">
        <f t="shared" si="503"/>
        <v>100G 4WDM10 10 km QSFP28</v>
      </c>
      <c r="C833" s="74">
        <f t="shared" si="504"/>
        <v>30</v>
      </c>
      <c r="D833" s="74">
        <f t="shared" si="505"/>
        <v>18.588993188579519</v>
      </c>
      <c r="E833" s="74">
        <f t="shared" si="506"/>
        <v>0</v>
      </c>
      <c r="F833" s="74">
        <f t="shared" si="507"/>
        <v>0</v>
      </c>
      <c r="G833" s="74">
        <f t="shared" si="508"/>
        <v>0</v>
      </c>
      <c r="H833" s="74">
        <f t="shared" si="509"/>
        <v>0</v>
      </c>
      <c r="I833" s="74">
        <f t="shared" si="510"/>
        <v>0</v>
      </c>
      <c r="J833" s="74">
        <f t="shared" si="511"/>
        <v>0</v>
      </c>
      <c r="K833" s="74">
        <f t="shared" si="512"/>
        <v>0</v>
      </c>
      <c r="L833" s="74">
        <f t="shared" si="513"/>
        <v>0</v>
      </c>
      <c r="M833" s="74">
        <f t="shared" si="514"/>
        <v>0</v>
      </c>
    </row>
    <row r="834" spans="2:13" ht="13.8">
      <c r="B834" s="48" t="str">
        <f t="shared" si="503"/>
        <v>100G 4WDM20 20 km QSFP28</v>
      </c>
      <c r="C834" s="74">
        <f t="shared" si="504"/>
        <v>0</v>
      </c>
      <c r="D834" s="74">
        <f t="shared" si="505"/>
        <v>16.051864367411</v>
      </c>
      <c r="E834" s="74">
        <f t="shared" si="506"/>
        <v>0</v>
      </c>
      <c r="F834" s="74">
        <f t="shared" si="507"/>
        <v>0</v>
      </c>
      <c r="G834" s="74">
        <f t="shared" si="508"/>
        <v>0</v>
      </c>
      <c r="H834" s="74">
        <f t="shared" si="509"/>
        <v>0</v>
      </c>
      <c r="I834" s="74">
        <f t="shared" si="510"/>
        <v>0</v>
      </c>
      <c r="J834" s="74">
        <f t="shared" si="511"/>
        <v>0</v>
      </c>
      <c r="K834" s="74">
        <f t="shared" si="512"/>
        <v>0</v>
      </c>
      <c r="L834" s="74">
        <f t="shared" si="513"/>
        <v>0</v>
      </c>
      <c r="M834" s="74">
        <f t="shared" si="514"/>
        <v>0</v>
      </c>
    </row>
    <row r="835" spans="2:13" ht="13.8">
      <c r="B835" s="48" t="str">
        <f t="shared" si="503"/>
        <v>100G ER4-Lite 30 km QSFP28</v>
      </c>
      <c r="C835" s="74">
        <f t="shared" si="504"/>
        <v>18.835366407407406</v>
      </c>
      <c r="D835" s="74">
        <f t="shared" si="505"/>
        <v>48.730500081752801</v>
      </c>
      <c r="E835" s="74">
        <f t="shared" si="506"/>
        <v>0</v>
      </c>
      <c r="F835" s="74">
        <f t="shared" si="507"/>
        <v>0</v>
      </c>
      <c r="G835" s="74">
        <f t="shared" si="508"/>
        <v>0</v>
      </c>
      <c r="H835" s="74">
        <f t="shared" si="509"/>
        <v>0</v>
      </c>
      <c r="I835" s="74">
        <f t="shared" si="510"/>
        <v>0</v>
      </c>
      <c r="J835" s="74">
        <f t="shared" si="511"/>
        <v>0</v>
      </c>
      <c r="K835" s="74">
        <f t="shared" si="512"/>
        <v>0</v>
      </c>
      <c r="L835" s="74">
        <f t="shared" si="513"/>
        <v>0</v>
      </c>
      <c r="M835" s="74">
        <f t="shared" si="514"/>
        <v>0</v>
      </c>
    </row>
    <row r="836" spans="2:13" ht="13.8">
      <c r="B836" s="48" t="str">
        <f t="shared" si="503"/>
        <v>100G ER4 40 km QSFP28</v>
      </c>
      <c r="C836" s="74">
        <f t="shared" si="504"/>
        <v>0</v>
      </c>
      <c r="D836" s="74">
        <f t="shared" si="505"/>
        <v>0</v>
      </c>
      <c r="E836" s="74">
        <f t="shared" si="506"/>
        <v>0</v>
      </c>
      <c r="F836" s="74">
        <f t="shared" si="507"/>
        <v>0</v>
      </c>
      <c r="G836" s="74">
        <f t="shared" si="508"/>
        <v>0</v>
      </c>
      <c r="H836" s="74">
        <f t="shared" si="509"/>
        <v>0</v>
      </c>
      <c r="I836" s="74">
        <f t="shared" si="510"/>
        <v>0</v>
      </c>
      <c r="J836" s="74">
        <f t="shared" si="511"/>
        <v>0</v>
      </c>
      <c r="K836" s="74">
        <f t="shared" si="512"/>
        <v>0</v>
      </c>
      <c r="L836" s="74">
        <f t="shared" si="513"/>
        <v>0</v>
      </c>
      <c r="M836" s="74">
        <f t="shared" si="514"/>
        <v>0</v>
      </c>
    </row>
    <row r="837" spans="2:13" ht="13.8">
      <c r="B837" s="48" t="str">
        <f t="shared" si="503"/>
        <v>100G ZR4 80 km QSFP28</v>
      </c>
      <c r="C837" s="74">
        <f t="shared" si="504"/>
        <v>0</v>
      </c>
      <c r="D837" s="74">
        <f t="shared" si="505"/>
        <v>0</v>
      </c>
      <c r="E837" s="74">
        <f t="shared" si="506"/>
        <v>0</v>
      </c>
      <c r="F837" s="74">
        <f t="shared" si="507"/>
        <v>0</v>
      </c>
      <c r="G837" s="74">
        <f t="shared" si="508"/>
        <v>0</v>
      </c>
      <c r="H837" s="74">
        <f t="shared" si="509"/>
        <v>0</v>
      </c>
      <c r="I837" s="74">
        <f t="shared" si="510"/>
        <v>0</v>
      </c>
      <c r="J837" s="74">
        <f t="shared" si="511"/>
        <v>0</v>
      </c>
      <c r="K837" s="74">
        <f t="shared" si="512"/>
        <v>0</v>
      </c>
      <c r="L837" s="74">
        <f t="shared" si="513"/>
        <v>0</v>
      </c>
      <c r="M837" s="74">
        <f t="shared" si="514"/>
        <v>0</v>
      </c>
    </row>
    <row r="838" spans="2:13" ht="13.8">
      <c r="B838" s="48" t="str">
        <f t="shared" si="503"/>
        <v>200G SR4 100 m QSFP56</v>
      </c>
      <c r="C838" s="74">
        <f t="shared" si="504"/>
        <v>0</v>
      </c>
      <c r="D838" s="74">
        <f t="shared" si="505"/>
        <v>0</v>
      </c>
      <c r="E838" s="74">
        <f t="shared" si="506"/>
        <v>0</v>
      </c>
      <c r="F838" s="74">
        <f t="shared" si="507"/>
        <v>0</v>
      </c>
      <c r="G838" s="74">
        <f t="shared" si="508"/>
        <v>0</v>
      </c>
      <c r="H838" s="74">
        <f t="shared" si="509"/>
        <v>0</v>
      </c>
      <c r="I838" s="74">
        <f t="shared" si="510"/>
        <v>0</v>
      </c>
      <c r="J838" s="74">
        <f t="shared" si="511"/>
        <v>0</v>
      </c>
      <c r="K838" s="74">
        <f t="shared" si="512"/>
        <v>0</v>
      </c>
      <c r="L838" s="74">
        <f t="shared" si="513"/>
        <v>0</v>
      </c>
      <c r="M838" s="74">
        <f t="shared" si="514"/>
        <v>0</v>
      </c>
    </row>
    <row r="839" spans="2:13" ht="13.8">
      <c r="B839" s="48" t="str">
        <f t="shared" si="503"/>
        <v>200G DR 500 m TBD</v>
      </c>
      <c r="C839" s="74">
        <f t="shared" si="504"/>
        <v>0</v>
      </c>
      <c r="D839" s="74">
        <f t="shared" si="505"/>
        <v>0</v>
      </c>
      <c r="E839" s="74">
        <f t="shared" si="506"/>
        <v>0</v>
      </c>
      <c r="F839" s="74">
        <f t="shared" si="507"/>
        <v>0</v>
      </c>
      <c r="G839" s="74">
        <f t="shared" si="508"/>
        <v>0</v>
      </c>
      <c r="H839" s="74">
        <f t="shared" si="509"/>
        <v>0</v>
      </c>
      <c r="I839" s="74">
        <f t="shared" si="510"/>
        <v>0</v>
      </c>
      <c r="J839" s="74">
        <f t="shared" si="511"/>
        <v>0</v>
      </c>
      <c r="K839" s="74">
        <f t="shared" si="512"/>
        <v>0</v>
      </c>
      <c r="L839" s="74">
        <f t="shared" si="513"/>
        <v>0</v>
      </c>
      <c r="M839" s="74">
        <f t="shared" si="514"/>
        <v>0</v>
      </c>
    </row>
    <row r="840" spans="2:13" ht="13.8">
      <c r="B840" s="48" t="str">
        <f t="shared" si="503"/>
        <v>200G FR4 3 km QSFP56</v>
      </c>
      <c r="C840" s="74">
        <f t="shared" si="504"/>
        <v>0.52500000000000002</v>
      </c>
      <c r="D840" s="74">
        <f t="shared" si="505"/>
        <v>2.1661499999999996</v>
      </c>
      <c r="E840" s="74">
        <f t="shared" si="506"/>
        <v>0</v>
      </c>
      <c r="F840" s="74">
        <f t="shared" si="507"/>
        <v>0</v>
      </c>
      <c r="G840" s="74">
        <f t="shared" si="508"/>
        <v>0</v>
      </c>
      <c r="H840" s="74">
        <f t="shared" si="509"/>
        <v>0</v>
      </c>
      <c r="I840" s="74">
        <f t="shared" si="510"/>
        <v>0</v>
      </c>
      <c r="J840" s="74">
        <f t="shared" si="511"/>
        <v>0</v>
      </c>
      <c r="K840" s="74">
        <f t="shared" si="512"/>
        <v>0</v>
      </c>
      <c r="L840" s="74">
        <f t="shared" si="513"/>
        <v>0</v>
      </c>
      <c r="M840" s="74">
        <f t="shared" si="514"/>
        <v>0</v>
      </c>
    </row>
    <row r="841" spans="2:13" ht="13.8">
      <c r="B841" s="48" t="str">
        <f t="shared" si="503"/>
        <v>200G LR 10 km TBD</v>
      </c>
      <c r="C841" s="74">
        <f t="shared" si="504"/>
        <v>0</v>
      </c>
      <c r="D841" s="74">
        <f t="shared" si="505"/>
        <v>0</v>
      </c>
      <c r="E841" s="74">
        <f t="shared" si="506"/>
        <v>0</v>
      </c>
      <c r="F841" s="74">
        <f t="shared" si="507"/>
        <v>0</v>
      </c>
      <c r="G841" s="74">
        <f t="shared" si="508"/>
        <v>0</v>
      </c>
      <c r="H841" s="74">
        <f t="shared" si="509"/>
        <v>0</v>
      </c>
      <c r="I841" s="74">
        <f t="shared" si="510"/>
        <v>0</v>
      </c>
      <c r="J841" s="74">
        <f t="shared" si="511"/>
        <v>0</v>
      </c>
      <c r="K841" s="74">
        <f t="shared" si="512"/>
        <v>0</v>
      </c>
      <c r="L841" s="74">
        <f t="shared" si="513"/>
        <v>0</v>
      </c>
      <c r="M841" s="74">
        <f t="shared" si="514"/>
        <v>0</v>
      </c>
    </row>
    <row r="842" spans="2:13" ht="13.8">
      <c r="B842" s="48" t="str">
        <f t="shared" si="503"/>
        <v>200G ER4 40 km TBD</v>
      </c>
      <c r="C842" s="74">
        <f t="shared" si="504"/>
        <v>0</v>
      </c>
      <c r="D842" s="74">
        <f t="shared" si="505"/>
        <v>0</v>
      </c>
      <c r="E842" s="74">
        <f t="shared" si="506"/>
        <v>0</v>
      </c>
      <c r="F842" s="74">
        <f t="shared" si="507"/>
        <v>0</v>
      </c>
      <c r="G842" s="74">
        <f t="shared" si="508"/>
        <v>0</v>
      </c>
      <c r="H842" s="74">
        <f t="shared" si="509"/>
        <v>0</v>
      </c>
      <c r="I842" s="74">
        <f t="shared" si="510"/>
        <v>0</v>
      </c>
      <c r="J842" s="74">
        <f t="shared" si="511"/>
        <v>0</v>
      </c>
      <c r="K842" s="74">
        <f t="shared" si="512"/>
        <v>0</v>
      </c>
      <c r="L842" s="74">
        <f t="shared" si="513"/>
        <v>0</v>
      </c>
      <c r="M842" s="74">
        <f t="shared" si="514"/>
        <v>0</v>
      </c>
    </row>
    <row r="843" spans="2:13" ht="13.8">
      <c r="B843" s="48" t="str">
        <f t="shared" si="503"/>
        <v>2x200 (400G-SR8) 100 m OSFP, QSFP-DD</v>
      </c>
      <c r="C843" s="74">
        <f t="shared" si="504"/>
        <v>0</v>
      </c>
      <c r="D843" s="74">
        <f t="shared" si="505"/>
        <v>0</v>
      </c>
      <c r="E843" s="74">
        <f t="shared" si="506"/>
        <v>0</v>
      </c>
      <c r="F843" s="74">
        <f t="shared" si="507"/>
        <v>0</v>
      </c>
      <c r="G843" s="74">
        <f t="shared" si="508"/>
        <v>0</v>
      </c>
      <c r="H843" s="74">
        <f t="shared" si="509"/>
        <v>0</v>
      </c>
      <c r="I843" s="74">
        <f t="shared" si="510"/>
        <v>0</v>
      </c>
      <c r="J843" s="74">
        <f t="shared" si="511"/>
        <v>0</v>
      </c>
      <c r="K843" s="74">
        <f t="shared" si="512"/>
        <v>0</v>
      </c>
      <c r="L843" s="74">
        <f t="shared" si="513"/>
        <v>0</v>
      </c>
      <c r="M843" s="74">
        <f t="shared" si="514"/>
        <v>0</v>
      </c>
    </row>
    <row r="844" spans="2:13" ht="13.8">
      <c r="B844" s="48" t="str">
        <f t="shared" si="503"/>
        <v>400G SR4.2 100 m OSFP, QSFP-DD</v>
      </c>
      <c r="C844" s="74">
        <f t="shared" si="504"/>
        <v>0</v>
      </c>
      <c r="D844" s="74">
        <f t="shared" si="505"/>
        <v>0</v>
      </c>
      <c r="E844" s="74">
        <f t="shared" si="506"/>
        <v>0</v>
      </c>
      <c r="F844" s="74">
        <f t="shared" si="507"/>
        <v>0</v>
      </c>
      <c r="G844" s="74">
        <f t="shared" si="508"/>
        <v>0</v>
      </c>
      <c r="H844" s="74">
        <f t="shared" si="509"/>
        <v>0</v>
      </c>
      <c r="I844" s="74">
        <f t="shared" si="510"/>
        <v>0</v>
      </c>
      <c r="J844" s="74">
        <f t="shared" si="511"/>
        <v>0</v>
      </c>
      <c r="K844" s="74">
        <f t="shared" si="512"/>
        <v>0</v>
      </c>
      <c r="L844" s="74">
        <f t="shared" si="513"/>
        <v>0</v>
      </c>
      <c r="M844" s="74">
        <f t="shared" si="514"/>
        <v>0</v>
      </c>
    </row>
    <row r="845" spans="2:13" ht="13.8">
      <c r="B845" s="48" t="str">
        <f t="shared" si="503"/>
        <v>400G DR4 500 m OSFP, QSFP-DD, QSFP112</v>
      </c>
      <c r="C845" s="74">
        <f t="shared" si="504"/>
        <v>2.2000000000000002</v>
      </c>
      <c r="D845" s="74">
        <f t="shared" si="505"/>
        <v>23.873893630000001</v>
      </c>
      <c r="E845" s="74">
        <f t="shared" si="506"/>
        <v>0</v>
      </c>
      <c r="F845" s="74">
        <f t="shared" si="507"/>
        <v>0</v>
      </c>
      <c r="G845" s="74">
        <f t="shared" si="508"/>
        <v>0</v>
      </c>
      <c r="H845" s="74">
        <f t="shared" si="509"/>
        <v>0</v>
      </c>
      <c r="I845" s="74">
        <f t="shared" si="510"/>
        <v>0</v>
      </c>
      <c r="J845" s="74">
        <f t="shared" si="511"/>
        <v>0</v>
      </c>
      <c r="K845" s="74">
        <f t="shared" si="512"/>
        <v>0</v>
      </c>
      <c r="L845" s="74">
        <f t="shared" si="513"/>
        <v>0</v>
      </c>
      <c r="M845" s="74">
        <f t="shared" si="514"/>
        <v>0</v>
      </c>
    </row>
    <row r="846" spans="2:13" ht="13.8">
      <c r="B846" s="48" t="str">
        <f t="shared" si="503"/>
        <v>2x(200G FR4) 2 km OSFP</v>
      </c>
      <c r="C846" s="74">
        <f t="shared" si="504"/>
        <v>22.2</v>
      </c>
      <c r="D846" s="74">
        <f t="shared" si="505"/>
        <v>53</v>
      </c>
      <c r="E846" s="74">
        <f t="shared" si="506"/>
        <v>0</v>
      </c>
      <c r="F846" s="74">
        <f t="shared" si="507"/>
        <v>0</v>
      </c>
      <c r="G846" s="74">
        <f t="shared" si="508"/>
        <v>0</v>
      </c>
      <c r="H846" s="74">
        <f t="shared" si="509"/>
        <v>0</v>
      </c>
      <c r="I846" s="74">
        <f t="shared" si="510"/>
        <v>0</v>
      </c>
      <c r="J846" s="74">
        <f t="shared" si="511"/>
        <v>0</v>
      </c>
      <c r="K846" s="74">
        <f t="shared" si="512"/>
        <v>0</v>
      </c>
      <c r="L846" s="74">
        <f t="shared" si="513"/>
        <v>0</v>
      </c>
      <c r="M846" s="74">
        <f t="shared" si="514"/>
        <v>0</v>
      </c>
    </row>
    <row r="847" spans="2:13" ht="13.8">
      <c r="B847" s="48" t="str">
        <f t="shared" si="503"/>
        <v>400G FR4 2 km OSFP, QSFP-DD, QSFP112</v>
      </c>
      <c r="C847" s="74">
        <f t="shared" si="504"/>
        <v>2</v>
      </c>
      <c r="D847" s="74">
        <f t="shared" si="505"/>
        <v>3.8726706791818866</v>
      </c>
      <c r="E847" s="74">
        <f t="shared" si="506"/>
        <v>0</v>
      </c>
      <c r="F847" s="74">
        <f t="shared" si="507"/>
        <v>0</v>
      </c>
      <c r="G847" s="74">
        <f t="shared" si="508"/>
        <v>0</v>
      </c>
      <c r="H847" s="74">
        <f t="shared" si="509"/>
        <v>0</v>
      </c>
      <c r="I847" s="74">
        <f t="shared" si="510"/>
        <v>0</v>
      </c>
      <c r="J847" s="74">
        <f t="shared" si="511"/>
        <v>0</v>
      </c>
      <c r="K847" s="74">
        <f t="shared" si="512"/>
        <v>0</v>
      </c>
      <c r="L847" s="74">
        <f t="shared" si="513"/>
        <v>0</v>
      </c>
      <c r="M847" s="74">
        <f t="shared" si="514"/>
        <v>0</v>
      </c>
    </row>
    <row r="848" spans="2:13" ht="13.8">
      <c r="B848" s="48" t="str">
        <f t="shared" si="503"/>
        <v>400G LR8, LR4 10 km OSFP, QSFP-DD, QSFP112</v>
      </c>
      <c r="C848" s="74">
        <f t="shared" si="504"/>
        <v>8</v>
      </c>
      <c r="D848" s="74">
        <f t="shared" si="505"/>
        <v>12.017405388</v>
      </c>
      <c r="E848" s="74">
        <f t="shared" si="506"/>
        <v>0</v>
      </c>
      <c r="F848" s="74">
        <f t="shared" si="507"/>
        <v>0</v>
      </c>
      <c r="G848" s="74">
        <f t="shared" si="508"/>
        <v>0</v>
      </c>
      <c r="H848" s="74">
        <f t="shared" si="509"/>
        <v>0</v>
      </c>
      <c r="I848" s="74">
        <f t="shared" si="510"/>
        <v>0</v>
      </c>
      <c r="J848" s="74">
        <f t="shared" si="511"/>
        <v>0</v>
      </c>
      <c r="K848" s="74">
        <f t="shared" si="512"/>
        <v>0</v>
      </c>
      <c r="L848" s="74">
        <f t="shared" si="513"/>
        <v>0</v>
      </c>
      <c r="M848" s="74">
        <f t="shared" si="514"/>
        <v>0</v>
      </c>
    </row>
    <row r="849" spans="2:13" ht="13.8">
      <c r="B849" s="48" t="str">
        <f t="shared" si="503"/>
        <v>400G ER4 40 km TBD</v>
      </c>
      <c r="C849" s="74">
        <f t="shared" si="504"/>
        <v>0</v>
      </c>
      <c r="D849" s="74">
        <f t="shared" si="505"/>
        <v>0</v>
      </c>
      <c r="E849" s="74">
        <f t="shared" si="506"/>
        <v>0</v>
      </c>
      <c r="F849" s="74">
        <f t="shared" si="507"/>
        <v>0</v>
      </c>
      <c r="G849" s="74">
        <f t="shared" si="508"/>
        <v>0</v>
      </c>
      <c r="H849" s="74">
        <f t="shared" si="509"/>
        <v>0</v>
      </c>
      <c r="I849" s="74">
        <f t="shared" si="510"/>
        <v>0</v>
      </c>
      <c r="J849" s="74">
        <f t="shared" si="511"/>
        <v>0</v>
      </c>
      <c r="K849" s="74">
        <f t="shared" si="512"/>
        <v>0</v>
      </c>
      <c r="L849" s="74">
        <f t="shared" si="513"/>
        <v>0</v>
      </c>
      <c r="M849" s="74">
        <f t="shared" si="514"/>
        <v>0</v>
      </c>
    </row>
    <row r="850" spans="2:13" ht="13.8">
      <c r="B850" s="48" t="str">
        <f t="shared" si="503"/>
        <v>800G SR8 50 m OSFP, QSFP-DD800</v>
      </c>
      <c r="C850" s="74">
        <f t="shared" si="504"/>
        <v>0</v>
      </c>
      <c r="D850" s="74">
        <f t="shared" si="505"/>
        <v>0</v>
      </c>
      <c r="E850" s="74">
        <f t="shared" si="506"/>
        <v>0</v>
      </c>
      <c r="F850" s="74">
        <f t="shared" si="507"/>
        <v>0</v>
      </c>
      <c r="G850" s="74">
        <f t="shared" si="508"/>
        <v>0</v>
      </c>
      <c r="H850" s="74">
        <f t="shared" si="509"/>
        <v>0</v>
      </c>
      <c r="I850" s="74">
        <f t="shared" si="510"/>
        <v>0</v>
      </c>
      <c r="J850" s="74">
        <f t="shared" si="511"/>
        <v>0</v>
      </c>
      <c r="K850" s="74">
        <f t="shared" si="512"/>
        <v>0</v>
      </c>
      <c r="L850" s="74">
        <f t="shared" si="513"/>
        <v>0</v>
      </c>
      <c r="M850" s="74">
        <f t="shared" si="514"/>
        <v>0</v>
      </c>
    </row>
    <row r="851" spans="2:13" ht="13.8">
      <c r="B851" s="48" t="str">
        <f t="shared" ref="B851:B865" si="515">B159</f>
        <v>800G DR8, DR4 500 m OSFP, QSFP-DD800</v>
      </c>
      <c r="C851" s="74">
        <f t="shared" ref="C851:C865" si="516">IF(C331=0,0,C331*P765/10^6)</f>
        <v>0</v>
      </c>
      <c r="D851" s="74">
        <f t="shared" ref="D851:D865" si="517">IF(D331=0,0,D331*Q765/10^6)</f>
        <v>0</v>
      </c>
      <c r="E851" s="74">
        <f t="shared" ref="E851:E865" si="518">IF(E331=0,0,E331*R765/10^6)</f>
        <v>0</v>
      </c>
      <c r="F851" s="74">
        <f t="shared" ref="F851:F865" si="519">IF(F331=0,0,F331*S765/10^6)</f>
        <v>0</v>
      </c>
      <c r="G851" s="74">
        <f t="shared" ref="G851:G865" si="520">IF(G331=0,0,G331*T765/10^6)</f>
        <v>0</v>
      </c>
      <c r="H851" s="74">
        <f t="shared" ref="H851:H865" si="521">IF(H331=0,0,H331*U765/10^6)</f>
        <v>0</v>
      </c>
      <c r="I851" s="74">
        <f t="shared" ref="I851:I865" si="522">IF(I331=0,0,I331*V765/10^6)</f>
        <v>0</v>
      </c>
      <c r="J851" s="74">
        <f t="shared" ref="J851:J865" si="523">IF(J331=0,0,J331*W765/10^6)</f>
        <v>0</v>
      </c>
      <c r="K851" s="74">
        <f t="shared" ref="K851:K865" si="524">IF(K331=0,0,K331*X765/10^6)</f>
        <v>0</v>
      </c>
      <c r="L851" s="74">
        <f t="shared" ref="L851:L865" si="525">IF(L331=0,0,L331*Y765/10^6)</f>
        <v>0</v>
      </c>
      <c r="M851" s="74">
        <f t="shared" ref="M851:M865" si="526">IF(M331=0,0,M331*Z765/10^6)</f>
        <v>0</v>
      </c>
    </row>
    <row r="852" spans="2:13" ht="13.8">
      <c r="B852" s="48" t="str">
        <f t="shared" si="515"/>
        <v>2x(400G FR4), 800G FR4 2 km OSFP, QSFP-DD800</v>
      </c>
      <c r="C852" s="74">
        <f t="shared" si="516"/>
        <v>0</v>
      </c>
      <c r="D852" s="74">
        <f t="shared" si="517"/>
        <v>0</v>
      </c>
      <c r="E852" s="74">
        <f t="shared" si="518"/>
        <v>0</v>
      </c>
      <c r="F852" s="74">
        <f t="shared" si="519"/>
        <v>0</v>
      </c>
      <c r="G852" s="74">
        <f t="shared" si="520"/>
        <v>0</v>
      </c>
      <c r="H852" s="74">
        <f t="shared" si="521"/>
        <v>0</v>
      </c>
      <c r="I852" s="74">
        <f t="shared" si="522"/>
        <v>0</v>
      </c>
      <c r="J852" s="74">
        <f t="shared" si="523"/>
        <v>0</v>
      </c>
      <c r="K852" s="74">
        <f t="shared" si="524"/>
        <v>0</v>
      </c>
      <c r="L852" s="74">
        <f t="shared" si="525"/>
        <v>0</v>
      </c>
      <c r="M852" s="74">
        <f t="shared" si="526"/>
        <v>0</v>
      </c>
    </row>
    <row r="853" spans="2:13" ht="13.8">
      <c r="B853" s="48" t="str">
        <f t="shared" si="515"/>
        <v>800G LR8, LR4 6, 10 km TBD</v>
      </c>
      <c r="C853" s="74">
        <f t="shared" si="516"/>
        <v>0</v>
      </c>
      <c r="D853" s="74">
        <f t="shared" si="517"/>
        <v>0</v>
      </c>
      <c r="E853" s="74">
        <f t="shared" si="518"/>
        <v>0</v>
      </c>
      <c r="F853" s="74">
        <f t="shared" si="519"/>
        <v>0</v>
      </c>
      <c r="G853" s="74">
        <f t="shared" si="520"/>
        <v>0</v>
      </c>
      <c r="H853" s="74">
        <f t="shared" si="521"/>
        <v>0</v>
      </c>
      <c r="I853" s="74">
        <f t="shared" si="522"/>
        <v>0</v>
      </c>
      <c r="J853" s="74">
        <f t="shared" si="523"/>
        <v>0</v>
      </c>
      <c r="K853" s="74">
        <f t="shared" si="524"/>
        <v>0</v>
      </c>
      <c r="L853" s="74">
        <f t="shared" si="525"/>
        <v>0</v>
      </c>
      <c r="M853" s="74">
        <f t="shared" si="526"/>
        <v>0</v>
      </c>
    </row>
    <row r="854" spans="2:13" ht="13.8">
      <c r="B854" s="48" t="str">
        <f t="shared" si="515"/>
        <v>800G LR (ZRlite) 10 km, 20 km TBD</v>
      </c>
      <c r="C854" s="74">
        <f t="shared" si="516"/>
        <v>0</v>
      </c>
      <c r="D854" s="74">
        <f t="shared" si="517"/>
        <v>0</v>
      </c>
      <c r="E854" s="74">
        <f t="shared" si="518"/>
        <v>0</v>
      </c>
      <c r="F854" s="74">
        <f t="shared" si="519"/>
        <v>0</v>
      </c>
      <c r="G854" s="74">
        <f t="shared" si="520"/>
        <v>0</v>
      </c>
      <c r="H854" s="74">
        <f t="shared" si="521"/>
        <v>0</v>
      </c>
      <c r="I854" s="74">
        <f t="shared" si="522"/>
        <v>0</v>
      </c>
      <c r="J854" s="74">
        <f t="shared" si="523"/>
        <v>0</v>
      </c>
      <c r="K854" s="74">
        <f t="shared" si="524"/>
        <v>0</v>
      </c>
      <c r="L854" s="74">
        <f t="shared" si="525"/>
        <v>0</v>
      </c>
      <c r="M854" s="74">
        <f t="shared" si="526"/>
        <v>0</v>
      </c>
    </row>
    <row r="855" spans="2:13" ht="13.8">
      <c r="B855" s="48" t="str">
        <f t="shared" si="515"/>
        <v>800G ER4 40 km TBD</v>
      </c>
      <c r="C855" s="74">
        <f t="shared" si="516"/>
        <v>0</v>
      </c>
      <c r="D855" s="74">
        <f t="shared" si="517"/>
        <v>0</v>
      </c>
      <c r="E855" s="74">
        <f t="shared" si="518"/>
        <v>0</v>
      </c>
      <c r="F855" s="74">
        <f t="shared" si="519"/>
        <v>0</v>
      </c>
      <c r="G855" s="74">
        <f t="shared" si="520"/>
        <v>0</v>
      </c>
      <c r="H855" s="74">
        <f t="shared" si="521"/>
        <v>0</v>
      </c>
      <c r="I855" s="74">
        <f t="shared" si="522"/>
        <v>0</v>
      </c>
      <c r="J855" s="74">
        <f t="shared" si="523"/>
        <v>0</v>
      </c>
      <c r="K855" s="74">
        <f t="shared" si="524"/>
        <v>0</v>
      </c>
      <c r="L855" s="74">
        <f t="shared" si="525"/>
        <v>0</v>
      </c>
      <c r="M855" s="74">
        <f t="shared" si="526"/>
        <v>0</v>
      </c>
    </row>
    <row r="856" spans="2:13" ht="13.8">
      <c r="B856" s="48" t="str">
        <f t="shared" si="515"/>
        <v>1.6T SR16 100 m OSFP-XD and TBD</v>
      </c>
      <c r="C856" s="74">
        <f t="shared" si="516"/>
        <v>0</v>
      </c>
      <c r="D856" s="74">
        <f t="shared" si="517"/>
        <v>0</v>
      </c>
      <c r="E856" s="74">
        <f t="shared" si="518"/>
        <v>0</v>
      </c>
      <c r="F856" s="74">
        <f t="shared" si="519"/>
        <v>0</v>
      </c>
      <c r="G856" s="74">
        <f t="shared" si="520"/>
        <v>0</v>
      </c>
      <c r="H856" s="74">
        <f t="shared" si="521"/>
        <v>0</v>
      </c>
      <c r="I856" s="74">
        <f t="shared" si="522"/>
        <v>0</v>
      </c>
      <c r="J856" s="74">
        <f t="shared" si="523"/>
        <v>0</v>
      </c>
      <c r="K856" s="74">
        <f t="shared" si="524"/>
        <v>0</v>
      </c>
      <c r="L856" s="74">
        <f t="shared" si="525"/>
        <v>0</v>
      </c>
      <c r="M856" s="74">
        <f t="shared" si="526"/>
        <v>0</v>
      </c>
    </row>
    <row r="857" spans="2:13" ht="13.8">
      <c r="B857" s="48" t="str">
        <f t="shared" si="515"/>
        <v>1.6T DR8 500 m OSFP-XD and TBD</v>
      </c>
      <c r="C857" s="74">
        <f t="shared" si="516"/>
        <v>0</v>
      </c>
      <c r="D857" s="74">
        <f t="shared" si="517"/>
        <v>0</v>
      </c>
      <c r="E857" s="74">
        <f t="shared" si="518"/>
        <v>0</v>
      </c>
      <c r="F857" s="74">
        <f t="shared" si="519"/>
        <v>0</v>
      </c>
      <c r="G857" s="74">
        <f t="shared" si="520"/>
        <v>0</v>
      </c>
      <c r="H857" s="74">
        <f t="shared" si="521"/>
        <v>0</v>
      </c>
      <c r="I857" s="74">
        <f t="shared" si="522"/>
        <v>0</v>
      </c>
      <c r="J857" s="74">
        <f t="shared" si="523"/>
        <v>0</v>
      </c>
      <c r="K857" s="74">
        <f t="shared" si="524"/>
        <v>0</v>
      </c>
      <c r="L857" s="74">
        <f t="shared" si="525"/>
        <v>0</v>
      </c>
      <c r="M857" s="74">
        <f t="shared" si="526"/>
        <v>0</v>
      </c>
    </row>
    <row r="858" spans="2:13" ht="13.8">
      <c r="B858" s="48" t="str">
        <f t="shared" si="515"/>
        <v>1.6T FR8 2 km OSFP-XD and TBD</v>
      </c>
      <c r="C858" s="74">
        <f t="shared" si="516"/>
        <v>0</v>
      </c>
      <c r="D858" s="74">
        <f t="shared" si="517"/>
        <v>0</v>
      </c>
      <c r="E858" s="74">
        <f t="shared" si="518"/>
        <v>0</v>
      </c>
      <c r="F858" s="74">
        <f t="shared" si="519"/>
        <v>0</v>
      </c>
      <c r="G858" s="74">
        <f t="shared" si="520"/>
        <v>0</v>
      </c>
      <c r="H858" s="74">
        <f t="shared" si="521"/>
        <v>0</v>
      </c>
      <c r="I858" s="74">
        <f t="shared" si="522"/>
        <v>0</v>
      </c>
      <c r="J858" s="74">
        <f t="shared" si="523"/>
        <v>0</v>
      </c>
      <c r="K858" s="74">
        <f t="shared" si="524"/>
        <v>0</v>
      </c>
      <c r="L858" s="74">
        <f t="shared" si="525"/>
        <v>0</v>
      </c>
      <c r="M858" s="74">
        <f t="shared" si="526"/>
        <v>0</v>
      </c>
    </row>
    <row r="859" spans="2:13" ht="13.8">
      <c r="B859" s="48" t="str">
        <f t="shared" si="515"/>
        <v>1.6T LR8 10 km OSFP-XD and TBD</v>
      </c>
      <c r="C859" s="74">
        <f t="shared" si="516"/>
        <v>0</v>
      </c>
      <c r="D859" s="74">
        <f t="shared" si="517"/>
        <v>0</v>
      </c>
      <c r="E859" s="74">
        <f t="shared" si="518"/>
        <v>0</v>
      </c>
      <c r="F859" s="74">
        <f t="shared" si="519"/>
        <v>0</v>
      </c>
      <c r="G859" s="74">
        <f t="shared" si="520"/>
        <v>0</v>
      </c>
      <c r="H859" s="74">
        <f t="shared" si="521"/>
        <v>0</v>
      </c>
      <c r="I859" s="74">
        <f t="shared" si="522"/>
        <v>0</v>
      </c>
      <c r="J859" s="74">
        <f t="shared" si="523"/>
        <v>0</v>
      </c>
      <c r="K859" s="74">
        <f t="shared" si="524"/>
        <v>0</v>
      </c>
      <c r="L859" s="74">
        <f t="shared" si="525"/>
        <v>0</v>
      </c>
      <c r="M859" s="74">
        <f t="shared" si="526"/>
        <v>0</v>
      </c>
    </row>
    <row r="860" spans="2:13" ht="13.8">
      <c r="B860" s="48" t="str">
        <f t="shared" si="515"/>
        <v>1.6T ER8 &gt;10 km OSFP-XD and TBD</v>
      </c>
      <c r="C860" s="74">
        <f t="shared" si="516"/>
        <v>0</v>
      </c>
      <c r="D860" s="74">
        <f t="shared" si="517"/>
        <v>0</v>
      </c>
      <c r="E860" s="74">
        <f t="shared" si="518"/>
        <v>0</v>
      </c>
      <c r="F860" s="74">
        <f t="shared" si="519"/>
        <v>0</v>
      </c>
      <c r="G860" s="74">
        <f t="shared" si="520"/>
        <v>0</v>
      </c>
      <c r="H860" s="74">
        <f t="shared" si="521"/>
        <v>0</v>
      </c>
      <c r="I860" s="74">
        <f t="shared" si="522"/>
        <v>0</v>
      </c>
      <c r="J860" s="74">
        <f t="shared" si="523"/>
        <v>0</v>
      </c>
      <c r="K860" s="74">
        <f t="shared" si="524"/>
        <v>0</v>
      </c>
      <c r="L860" s="74">
        <f t="shared" si="525"/>
        <v>0</v>
      </c>
      <c r="M860" s="74">
        <f t="shared" si="526"/>
        <v>0</v>
      </c>
    </row>
    <row r="861" spans="2:13" ht="13.8">
      <c r="B861" s="48" t="str">
        <f t="shared" si="515"/>
        <v>3.2T SR 100 m OSFP-XD and TBD</v>
      </c>
      <c r="C861" s="74">
        <f t="shared" si="516"/>
        <v>0</v>
      </c>
      <c r="D861" s="74">
        <f t="shared" si="517"/>
        <v>0</v>
      </c>
      <c r="E861" s="74">
        <f t="shared" si="518"/>
        <v>0</v>
      </c>
      <c r="F861" s="74">
        <f t="shared" si="519"/>
        <v>0</v>
      </c>
      <c r="G861" s="74">
        <f t="shared" si="520"/>
        <v>0</v>
      </c>
      <c r="H861" s="74">
        <f t="shared" si="521"/>
        <v>0</v>
      </c>
      <c r="I861" s="74">
        <f t="shared" si="522"/>
        <v>0</v>
      </c>
      <c r="J861" s="74">
        <f t="shared" si="523"/>
        <v>0</v>
      </c>
      <c r="K861" s="74">
        <f t="shared" si="524"/>
        <v>0</v>
      </c>
      <c r="L861" s="74">
        <f t="shared" si="525"/>
        <v>0</v>
      </c>
      <c r="M861" s="74">
        <f t="shared" si="526"/>
        <v>0</v>
      </c>
    </row>
    <row r="862" spans="2:13" ht="13.8">
      <c r="B862" s="48" t="str">
        <f t="shared" si="515"/>
        <v>3.2T DR 500 m OSFP-XD and TBD</v>
      </c>
      <c r="C862" s="74">
        <f t="shared" si="516"/>
        <v>0</v>
      </c>
      <c r="D862" s="74">
        <f t="shared" si="517"/>
        <v>0</v>
      </c>
      <c r="E862" s="74">
        <f t="shared" si="518"/>
        <v>0</v>
      </c>
      <c r="F862" s="74">
        <f t="shared" si="519"/>
        <v>0</v>
      </c>
      <c r="G862" s="74">
        <f t="shared" si="520"/>
        <v>0</v>
      </c>
      <c r="H862" s="74">
        <f t="shared" si="521"/>
        <v>0</v>
      </c>
      <c r="I862" s="74">
        <f t="shared" si="522"/>
        <v>0</v>
      </c>
      <c r="J862" s="74">
        <f t="shared" si="523"/>
        <v>0</v>
      </c>
      <c r="K862" s="74">
        <f t="shared" si="524"/>
        <v>0</v>
      </c>
      <c r="L862" s="74">
        <f t="shared" si="525"/>
        <v>0</v>
      </c>
      <c r="M862" s="74">
        <f t="shared" si="526"/>
        <v>0</v>
      </c>
    </row>
    <row r="863" spans="2:13" ht="13.8">
      <c r="B863" s="48" t="str">
        <f t="shared" si="515"/>
        <v>3.2T FR 2 km OSFP-XD and TBD</v>
      </c>
      <c r="C863" s="74">
        <f t="shared" si="516"/>
        <v>0</v>
      </c>
      <c r="D863" s="74">
        <f t="shared" si="517"/>
        <v>0</v>
      </c>
      <c r="E863" s="74">
        <f t="shared" si="518"/>
        <v>0</v>
      </c>
      <c r="F863" s="74">
        <f t="shared" si="519"/>
        <v>0</v>
      </c>
      <c r="G863" s="74">
        <f t="shared" si="520"/>
        <v>0</v>
      </c>
      <c r="H863" s="74">
        <f t="shared" si="521"/>
        <v>0</v>
      </c>
      <c r="I863" s="74">
        <f t="shared" si="522"/>
        <v>0</v>
      </c>
      <c r="J863" s="74">
        <f t="shared" si="523"/>
        <v>0</v>
      </c>
      <c r="K863" s="74">
        <f t="shared" si="524"/>
        <v>0</v>
      </c>
      <c r="L863" s="74">
        <f t="shared" si="525"/>
        <v>0</v>
      </c>
      <c r="M863" s="74">
        <f t="shared" si="526"/>
        <v>0</v>
      </c>
    </row>
    <row r="864" spans="2:13" ht="13.8">
      <c r="B864" s="48" t="str">
        <f t="shared" si="515"/>
        <v>3.2T LR 10 km OSFP-XD and TBD</v>
      </c>
      <c r="C864" s="74">
        <f t="shared" si="516"/>
        <v>0</v>
      </c>
      <c r="D864" s="74">
        <f t="shared" si="517"/>
        <v>0</v>
      </c>
      <c r="E864" s="74">
        <f t="shared" si="518"/>
        <v>0</v>
      </c>
      <c r="F864" s="74">
        <f t="shared" si="519"/>
        <v>0</v>
      </c>
      <c r="G864" s="74">
        <f t="shared" si="520"/>
        <v>0</v>
      </c>
      <c r="H864" s="74">
        <f t="shared" si="521"/>
        <v>0</v>
      </c>
      <c r="I864" s="74">
        <f t="shared" si="522"/>
        <v>0</v>
      </c>
      <c r="J864" s="74">
        <f t="shared" si="523"/>
        <v>0</v>
      </c>
      <c r="K864" s="74">
        <f t="shared" si="524"/>
        <v>0</v>
      </c>
      <c r="L864" s="74">
        <f t="shared" si="525"/>
        <v>0</v>
      </c>
      <c r="M864" s="74">
        <f t="shared" si="526"/>
        <v>0</v>
      </c>
    </row>
    <row r="865" spans="2:13" ht="13.8">
      <c r="B865" s="48" t="str">
        <f t="shared" si="515"/>
        <v>3.2T ER &gt;10 km OSFP-XD and TBD</v>
      </c>
      <c r="C865" s="74">
        <f t="shared" si="516"/>
        <v>0</v>
      </c>
      <c r="D865" s="74">
        <f t="shared" si="517"/>
        <v>0</v>
      </c>
      <c r="E865" s="74">
        <f t="shared" si="518"/>
        <v>0</v>
      </c>
      <c r="F865" s="74">
        <f t="shared" si="519"/>
        <v>0</v>
      </c>
      <c r="G865" s="74">
        <f t="shared" si="520"/>
        <v>0</v>
      </c>
      <c r="H865" s="74">
        <f t="shared" si="521"/>
        <v>0</v>
      </c>
      <c r="I865" s="74">
        <f t="shared" si="522"/>
        <v>0</v>
      </c>
      <c r="J865" s="74">
        <f t="shared" si="523"/>
        <v>0</v>
      </c>
      <c r="K865" s="74">
        <f t="shared" si="524"/>
        <v>0</v>
      </c>
      <c r="L865" s="74">
        <f t="shared" si="525"/>
        <v>0</v>
      </c>
      <c r="M865" s="74">
        <f t="shared" si="526"/>
        <v>0</v>
      </c>
    </row>
    <row r="866" spans="2:13" ht="13.8">
      <c r="B866" s="48"/>
      <c r="C866" s="74"/>
      <c r="D866" s="74"/>
      <c r="E866" s="74"/>
      <c r="F866" s="74"/>
      <c r="G866" s="74"/>
      <c r="H866" s="74"/>
      <c r="I866" s="74"/>
      <c r="J866" s="74"/>
      <c r="K866" s="74"/>
      <c r="L866" s="74"/>
      <c r="M866" s="74"/>
    </row>
    <row r="867" spans="2:13" ht="13.8">
      <c r="B867" s="48"/>
      <c r="C867" s="74"/>
      <c r="D867" s="74"/>
      <c r="E867" s="74"/>
      <c r="F867" s="74"/>
      <c r="G867" s="74"/>
      <c r="H867" s="74"/>
      <c r="I867" s="74"/>
      <c r="J867" s="74"/>
      <c r="K867" s="74"/>
      <c r="L867" s="74"/>
      <c r="M867" s="74"/>
    </row>
    <row r="868" spans="2:13" ht="13.8">
      <c r="B868" s="57" t="str">
        <f>"Total "&amp;B785&amp;" revenue"</f>
        <v>Total InP integrated revenue</v>
      </c>
      <c r="C868" s="51">
        <f t="shared" ref="C868:L868" si="527">SUM(C787:C867)</f>
        <v>1973.3718155181123</v>
      </c>
      <c r="D868" s="51">
        <f t="shared" si="527"/>
        <v>1522.4659308546709</v>
      </c>
      <c r="E868" s="51">
        <f t="shared" si="527"/>
        <v>0</v>
      </c>
      <c r="F868" s="51">
        <f t="shared" si="527"/>
        <v>0</v>
      </c>
      <c r="G868" s="51">
        <f t="shared" si="527"/>
        <v>0</v>
      </c>
      <c r="H868" s="51">
        <f t="shared" si="527"/>
        <v>0</v>
      </c>
      <c r="I868" s="51">
        <f t="shared" si="527"/>
        <v>0</v>
      </c>
      <c r="J868" s="51">
        <f t="shared" si="527"/>
        <v>0</v>
      </c>
      <c r="K868" s="51">
        <f t="shared" si="527"/>
        <v>0</v>
      </c>
      <c r="L868" s="51">
        <f t="shared" si="527"/>
        <v>0</v>
      </c>
      <c r="M868" s="51">
        <f t="shared" ref="M868" si="528">SUM(M787:M867)</f>
        <v>0</v>
      </c>
    </row>
    <row r="871" spans="2:13" ht="21">
      <c r="B871" s="3" t="str">
        <f>B351</f>
        <v>GaAs discrete</v>
      </c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</row>
    <row r="872" spans="2:13" ht="13.8">
      <c r="B872" s="56" t="s">
        <v>55</v>
      </c>
      <c r="C872" s="6">
        <f t="shared" ref="C872:M872" si="529">C6</f>
        <v>2018</v>
      </c>
      <c r="D872" s="6">
        <f t="shared" si="529"/>
        <v>2019</v>
      </c>
      <c r="E872" s="6">
        <f t="shared" si="529"/>
        <v>2020</v>
      </c>
      <c r="F872" s="6">
        <f t="shared" si="529"/>
        <v>2021</v>
      </c>
      <c r="G872" s="6">
        <f t="shared" si="529"/>
        <v>2022</v>
      </c>
      <c r="H872" s="6">
        <f t="shared" si="529"/>
        <v>2023</v>
      </c>
      <c r="I872" s="6">
        <f t="shared" si="529"/>
        <v>2024</v>
      </c>
      <c r="J872" s="6">
        <f t="shared" si="529"/>
        <v>2025</v>
      </c>
      <c r="K872" s="6">
        <f t="shared" si="529"/>
        <v>2026</v>
      </c>
      <c r="L872" s="6">
        <f t="shared" si="529"/>
        <v>2027</v>
      </c>
      <c r="M872" s="6">
        <f t="shared" si="529"/>
        <v>2028</v>
      </c>
    </row>
    <row r="873" spans="2:13" ht="13.8">
      <c r="B873" s="48" t="str">
        <f t="shared" ref="B873:B904" si="530">B95</f>
        <v>1G 500 m SFP</v>
      </c>
      <c r="C873" s="74">
        <f t="shared" ref="C873:C904" si="531">IF(C353=0,0,C353*P701/10^6)</f>
        <v>40.672937040000001</v>
      </c>
      <c r="D873" s="74">
        <f t="shared" ref="D873:D904" si="532">IF(D353=0,0,D353*Q701/10^6)</f>
        <v>23.478750999999999</v>
      </c>
      <c r="E873" s="74">
        <f t="shared" ref="E873:E904" si="533">IF(E353=0,0,E353*R701/10^6)</f>
        <v>0</v>
      </c>
      <c r="F873" s="74">
        <f t="shared" ref="F873:F904" si="534">IF(F353=0,0,F353*S701/10^6)</f>
        <v>0</v>
      </c>
      <c r="G873" s="74">
        <f t="shared" ref="G873:G904" si="535">IF(G353=0,0,G353*T701/10^6)</f>
        <v>0</v>
      </c>
      <c r="H873" s="74">
        <f t="shared" ref="H873:H904" si="536">IF(H353=0,0,H353*U701/10^6)</f>
        <v>0</v>
      </c>
      <c r="I873" s="74">
        <f t="shared" ref="I873:I904" si="537">IF(I353=0,0,I353*V701/10^6)</f>
        <v>0</v>
      </c>
      <c r="J873" s="74">
        <f t="shared" ref="J873:J904" si="538">IF(J353=0,0,J353*W701/10^6)</f>
        <v>0</v>
      </c>
      <c r="K873" s="74">
        <f t="shared" ref="K873:K904" si="539">IF(K353=0,0,K353*X701/10^6)</f>
        <v>0</v>
      </c>
      <c r="L873" s="74">
        <f t="shared" ref="L873:L904" si="540">IF(L353=0,0,L353*Y701/10^6)</f>
        <v>0</v>
      </c>
      <c r="M873" s="74">
        <f t="shared" ref="M873:M904" si="541">IF(M353=0,0,M353*Z701/10^6)</f>
        <v>0</v>
      </c>
    </row>
    <row r="874" spans="2:13" ht="13.8">
      <c r="B874" s="48" t="str">
        <f t="shared" si="530"/>
        <v>1G 10 km SFP</v>
      </c>
      <c r="C874" s="74">
        <f t="shared" si="531"/>
        <v>0</v>
      </c>
      <c r="D874" s="74">
        <f t="shared" si="532"/>
        <v>0</v>
      </c>
      <c r="E874" s="74">
        <f t="shared" si="533"/>
        <v>0</v>
      </c>
      <c r="F874" s="74">
        <f t="shared" si="534"/>
        <v>0</v>
      </c>
      <c r="G874" s="74">
        <f t="shared" si="535"/>
        <v>0</v>
      </c>
      <c r="H874" s="74">
        <f t="shared" si="536"/>
        <v>0</v>
      </c>
      <c r="I874" s="74">
        <f t="shared" si="537"/>
        <v>0</v>
      </c>
      <c r="J874" s="74">
        <f t="shared" si="538"/>
        <v>0</v>
      </c>
      <c r="K874" s="74">
        <f t="shared" si="539"/>
        <v>0</v>
      </c>
      <c r="L874" s="74">
        <f t="shared" si="540"/>
        <v>0</v>
      </c>
      <c r="M874" s="74">
        <f t="shared" si="541"/>
        <v>0</v>
      </c>
    </row>
    <row r="875" spans="2:13" ht="13.8">
      <c r="B875" s="48" t="str">
        <f t="shared" si="530"/>
        <v>1G 40 km SFP</v>
      </c>
      <c r="C875" s="74">
        <f t="shared" si="531"/>
        <v>0</v>
      </c>
      <c r="D875" s="74">
        <f t="shared" si="532"/>
        <v>0</v>
      </c>
      <c r="E875" s="74">
        <f t="shared" si="533"/>
        <v>0</v>
      </c>
      <c r="F875" s="74">
        <f t="shared" si="534"/>
        <v>0</v>
      </c>
      <c r="G875" s="74">
        <f t="shared" si="535"/>
        <v>0</v>
      </c>
      <c r="H875" s="74">
        <f t="shared" si="536"/>
        <v>0</v>
      </c>
      <c r="I875" s="74">
        <f t="shared" si="537"/>
        <v>0</v>
      </c>
      <c r="J875" s="74">
        <f t="shared" si="538"/>
        <v>0</v>
      </c>
      <c r="K875" s="74">
        <f t="shared" si="539"/>
        <v>0</v>
      </c>
      <c r="L875" s="74">
        <f t="shared" si="540"/>
        <v>0</v>
      </c>
      <c r="M875" s="74">
        <f t="shared" si="541"/>
        <v>0</v>
      </c>
    </row>
    <row r="876" spans="2:13" ht="13.8">
      <c r="B876" s="48" t="str">
        <f t="shared" si="530"/>
        <v>1G 80 km SFP</v>
      </c>
      <c r="C876" s="74">
        <f t="shared" si="531"/>
        <v>0</v>
      </c>
      <c r="D876" s="74">
        <f t="shared" si="532"/>
        <v>0</v>
      </c>
      <c r="E876" s="74">
        <f t="shared" si="533"/>
        <v>0</v>
      </c>
      <c r="F876" s="74">
        <f t="shared" si="534"/>
        <v>0</v>
      </c>
      <c r="G876" s="74">
        <f t="shared" si="535"/>
        <v>0</v>
      </c>
      <c r="H876" s="74">
        <f t="shared" si="536"/>
        <v>0</v>
      </c>
      <c r="I876" s="74">
        <f t="shared" si="537"/>
        <v>0</v>
      </c>
      <c r="J876" s="74">
        <f t="shared" si="538"/>
        <v>0</v>
      </c>
      <c r="K876" s="74">
        <f t="shared" si="539"/>
        <v>0</v>
      </c>
      <c r="L876" s="74">
        <f t="shared" si="540"/>
        <v>0</v>
      </c>
      <c r="M876" s="74">
        <f t="shared" si="541"/>
        <v>0</v>
      </c>
    </row>
    <row r="877" spans="2:13" ht="13.8">
      <c r="B877" s="48" t="str">
        <f t="shared" si="530"/>
        <v>G &amp; Fast Ethernet Various Legacy/discontinued</v>
      </c>
      <c r="C877" s="74">
        <f t="shared" si="531"/>
        <v>0</v>
      </c>
      <c r="D877" s="74">
        <f t="shared" si="532"/>
        <v>0</v>
      </c>
      <c r="E877" s="74">
        <f t="shared" si="533"/>
        <v>0</v>
      </c>
      <c r="F877" s="74">
        <f t="shared" si="534"/>
        <v>0</v>
      </c>
      <c r="G877" s="74">
        <f t="shared" si="535"/>
        <v>0</v>
      </c>
      <c r="H877" s="74">
        <f t="shared" si="536"/>
        <v>0</v>
      </c>
      <c r="I877" s="74">
        <f t="shared" si="537"/>
        <v>0</v>
      </c>
      <c r="J877" s="74">
        <f t="shared" si="538"/>
        <v>0</v>
      </c>
      <c r="K877" s="74">
        <f t="shared" si="539"/>
        <v>0</v>
      </c>
      <c r="L877" s="74">
        <f t="shared" si="540"/>
        <v>0</v>
      </c>
      <c r="M877" s="74">
        <f t="shared" si="541"/>
        <v>0</v>
      </c>
    </row>
    <row r="878" spans="2:13" ht="13.8">
      <c r="B878" s="48" t="str">
        <f t="shared" si="530"/>
        <v>10G 300 m XFP</v>
      </c>
      <c r="C878" s="74">
        <f t="shared" si="531"/>
        <v>3.0100636000000005</v>
      </c>
      <c r="D878" s="74">
        <f t="shared" si="532"/>
        <v>1.3140539999999998</v>
      </c>
      <c r="E878" s="74">
        <f t="shared" si="533"/>
        <v>0</v>
      </c>
      <c r="F878" s="74">
        <f t="shared" si="534"/>
        <v>0</v>
      </c>
      <c r="G878" s="74">
        <f t="shared" si="535"/>
        <v>0</v>
      </c>
      <c r="H878" s="74">
        <f t="shared" si="536"/>
        <v>0</v>
      </c>
      <c r="I878" s="74">
        <f t="shared" si="537"/>
        <v>0</v>
      </c>
      <c r="J878" s="74">
        <f t="shared" si="538"/>
        <v>0</v>
      </c>
      <c r="K878" s="74">
        <f t="shared" si="539"/>
        <v>0</v>
      </c>
      <c r="L878" s="74">
        <f t="shared" si="540"/>
        <v>0</v>
      </c>
      <c r="M878" s="74">
        <f t="shared" si="541"/>
        <v>0</v>
      </c>
    </row>
    <row r="879" spans="2:13" ht="13.8">
      <c r="B879" s="48" t="str">
        <f t="shared" si="530"/>
        <v>10G 300 m SFP+</v>
      </c>
      <c r="C879" s="74">
        <f t="shared" si="531"/>
        <v>179.3380922418161</v>
      </c>
      <c r="D879" s="74">
        <f t="shared" si="532"/>
        <v>149.36853049999999</v>
      </c>
      <c r="E879" s="74">
        <f t="shared" si="533"/>
        <v>0</v>
      </c>
      <c r="F879" s="74">
        <f t="shared" si="534"/>
        <v>0</v>
      </c>
      <c r="G879" s="74">
        <f t="shared" si="535"/>
        <v>0</v>
      </c>
      <c r="H879" s="74">
        <f t="shared" si="536"/>
        <v>0</v>
      </c>
      <c r="I879" s="74">
        <f t="shared" si="537"/>
        <v>0</v>
      </c>
      <c r="J879" s="74">
        <f t="shared" si="538"/>
        <v>0</v>
      </c>
      <c r="K879" s="74">
        <f t="shared" si="539"/>
        <v>0</v>
      </c>
      <c r="L879" s="74">
        <f t="shared" si="540"/>
        <v>0</v>
      </c>
      <c r="M879" s="74">
        <f t="shared" si="541"/>
        <v>0</v>
      </c>
    </row>
    <row r="880" spans="2:13" ht="13.8">
      <c r="B880" s="48" t="str">
        <f t="shared" si="530"/>
        <v>10G LRM 220 m SFP+</v>
      </c>
      <c r="C880" s="74">
        <f t="shared" si="531"/>
        <v>0</v>
      </c>
      <c r="D880" s="74">
        <f t="shared" si="532"/>
        <v>0</v>
      </c>
      <c r="E880" s="74">
        <f t="shared" si="533"/>
        <v>0</v>
      </c>
      <c r="F880" s="74">
        <f t="shared" si="534"/>
        <v>0</v>
      </c>
      <c r="G880" s="74">
        <f t="shared" si="535"/>
        <v>0</v>
      </c>
      <c r="H880" s="74">
        <f t="shared" si="536"/>
        <v>0</v>
      </c>
      <c r="I880" s="74">
        <f t="shared" si="537"/>
        <v>0</v>
      </c>
      <c r="J880" s="74">
        <f t="shared" si="538"/>
        <v>0</v>
      </c>
      <c r="K880" s="74">
        <f t="shared" si="539"/>
        <v>0</v>
      </c>
      <c r="L880" s="74">
        <f t="shared" si="540"/>
        <v>0</v>
      </c>
      <c r="M880" s="74">
        <f t="shared" si="541"/>
        <v>0</v>
      </c>
    </row>
    <row r="881" spans="2:13" ht="13.8">
      <c r="B881" s="48" t="str">
        <f t="shared" si="530"/>
        <v>10G 10 km XFP</v>
      </c>
      <c r="C881" s="74">
        <f t="shared" si="531"/>
        <v>0</v>
      </c>
      <c r="D881" s="74">
        <f t="shared" si="532"/>
        <v>0</v>
      </c>
      <c r="E881" s="74">
        <f t="shared" si="533"/>
        <v>0</v>
      </c>
      <c r="F881" s="74">
        <f t="shared" si="534"/>
        <v>0</v>
      </c>
      <c r="G881" s="74">
        <f t="shared" si="535"/>
        <v>0</v>
      </c>
      <c r="H881" s="74">
        <f t="shared" si="536"/>
        <v>0</v>
      </c>
      <c r="I881" s="74">
        <f t="shared" si="537"/>
        <v>0</v>
      </c>
      <c r="J881" s="74">
        <f t="shared" si="538"/>
        <v>0</v>
      </c>
      <c r="K881" s="74">
        <f t="shared" si="539"/>
        <v>0</v>
      </c>
      <c r="L881" s="74">
        <f t="shared" si="540"/>
        <v>0</v>
      </c>
      <c r="M881" s="74">
        <f t="shared" si="541"/>
        <v>0</v>
      </c>
    </row>
    <row r="882" spans="2:13" ht="13.8">
      <c r="B882" s="48" t="str">
        <f t="shared" si="530"/>
        <v>10G 10 km SFP+</v>
      </c>
      <c r="C882" s="74">
        <f t="shared" si="531"/>
        <v>0</v>
      </c>
      <c r="D882" s="74">
        <f t="shared" si="532"/>
        <v>0</v>
      </c>
      <c r="E882" s="74">
        <f t="shared" si="533"/>
        <v>0</v>
      </c>
      <c r="F882" s="74">
        <f t="shared" si="534"/>
        <v>0</v>
      </c>
      <c r="G882" s="74">
        <f t="shared" si="535"/>
        <v>0</v>
      </c>
      <c r="H882" s="74">
        <f t="shared" si="536"/>
        <v>0</v>
      </c>
      <c r="I882" s="74">
        <f t="shared" si="537"/>
        <v>0</v>
      </c>
      <c r="J882" s="74">
        <f t="shared" si="538"/>
        <v>0</v>
      </c>
      <c r="K882" s="74">
        <f t="shared" si="539"/>
        <v>0</v>
      </c>
      <c r="L882" s="74">
        <f t="shared" si="540"/>
        <v>0</v>
      </c>
      <c r="M882" s="74">
        <f t="shared" si="541"/>
        <v>0</v>
      </c>
    </row>
    <row r="883" spans="2:13" ht="13.8">
      <c r="B883" s="48" t="str">
        <f t="shared" si="530"/>
        <v>10G 40 km XFP</v>
      </c>
      <c r="C883" s="74">
        <f t="shared" si="531"/>
        <v>0</v>
      </c>
      <c r="D883" s="74">
        <f t="shared" si="532"/>
        <v>0</v>
      </c>
      <c r="E883" s="74">
        <f t="shared" si="533"/>
        <v>0</v>
      </c>
      <c r="F883" s="74">
        <f t="shared" si="534"/>
        <v>0</v>
      </c>
      <c r="G883" s="74">
        <f t="shared" si="535"/>
        <v>0</v>
      </c>
      <c r="H883" s="74">
        <f t="shared" si="536"/>
        <v>0</v>
      </c>
      <c r="I883" s="74">
        <f t="shared" si="537"/>
        <v>0</v>
      </c>
      <c r="J883" s="74">
        <f t="shared" si="538"/>
        <v>0</v>
      </c>
      <c r="K883" s="74">
        <f t="shared" si="539"/>
        <v>0</v>
      </c>
      <c r="L883" s="74">
        <f t="shared" si="540"/>
        <v>0</v>
      </c>
      <c r="M883" s="74">
        <f t="shared" si="541"/>
        <v>0</v>
      </c>
    </row>
    <row r="884" spans="2:13" ht="13.8">
      <c r="B884" s="48" t="str">
        <f t="shared" si="530"/>
        <v>10G 40 km SFP+</v>
      </c>
      <c r="C884" s="74">
        <f t="shared" si="531"/>
        <v>0</v>
      </c>
      <c r="D884" s="74">
        <f t="shared" si="532"/>
        <v>0</v>
      </c>
      <c r="E884" s="74">
        <f t="shared" si="533"/>
        <v>0</v>
      </c>
      <c r="F884" s="74">
        <f t="shared" si="534"/>
        <v>0</v>
      </c>
      <c r="G884" s="74">
        <f t="shared" si="535"/>
        <v>0</v>
      </c>
      <c r="H884" s="74">
        <f t="shared" si="536"/>
        <v>0</v>
      </c>
      <c r="I884" s="74">
        <f t="shared" si="537"/>
        <v>0</v>
      </c>
      <c r="J884" s="74">
        <f t="shared" si="538"/>
        <v>0</v>
      </c>
      <c r="K884" s="74">
        <f t="shared" si="539"/>
        <v>0</v>
      </c>
      <c r="L884" s="74">
        <f t="shared" si="540"/>
        <v>0</v>
      </c>
      <c r="M884" s="74">
        <f t="shared" si="541"/>
        <v>0</v>
      </c>
    </row>
    <row r="885" spans="2:13" ht="13.8">
      <c r="B885" s="48" t="str">
        <f t="shared" si="530"/>
        <v>10G 80 km XFP</v>
      </c>
      <c r="C885" s="74">
        <f t="shared" si="531"/>
        <v>0</v>
      </c>
      <c r="D885" s="74">
        <f t="shared" si="532"/>
        <v>0</v>
      </c>
      <c r="E885" s="74">
        <f t="shared" si="533"/>
        <v>0</v>
      </c>
      <c r="F885" s="74">
        <f t="shared" si="534"/>
        <v>0</v>
      </c>
      <c r="G885" s="74">
        <f t="shared" si="535"/>
        <v>0</v>
      </c>
      <c r="H885" s="74">
        <f t="shared" si="536"/>
        <v>0</v>
      </c>
      <c r="I885" s="74">
        <f t="shared" si="537"/>
        <v>0</v>
      </c>
      <c r="J885" s="74">
        <f t="shared" si="538"/>
        <v>0</v>
      </c>
      <c r="K885" s="74">
        <f t="shared" si="539"/>
        <v>0</v>
      </c>
      <c r="L885" s="74">
        <f t="shared" si="540"/>
        <v>0</v>
      </c>
      <c r="M885" s="74">
        <f t="shared" si="541"/>
        <v>0</v>
      </c>
    </row>
    <row r="886" spans="2:13" ht="13.8">
      <c r="B886" s="48" t="str">
        <f t="shared" si="530"/>
        <v>10G 80 km SFP+</v>
      </c>
      <c r="C886" s="74">
        <f t="shared" si="531"/>
        <v>0</v>
      </c>
      <c r="D886" s="74">
        <f t="shared" si="532"/>
        <v>0</v>
      </c>
      <c r="E886" s="74">
        <f t="shared" si="533"/>
        <v>0</v>
      </c>
      <c r="F886" s="74">
        <f t="shared" si="534"/>
        <v>0</v>
      </c>
      <c r="G886" s="74">
        <f t="shared" si="535"/>
        <v>0</v>
      </c>
      <c r="H886" s="74">
        <f t="shared" si="536"/>
        <v>0</v>
      </c>
      <c r="I886" s="74">
        <f t="shared" si="537"/>
        <v>0</v>
      </c>
      <c r="J886" s="74">
        <f t="shared" si="538"/>
        <v>0</v>
      </c>
      <c r="K886" s="74">
        <f t="shared" si="539"/>
        <v>0</v>
      </c>
      <c r="L886" s="74">
        <f t="shared" si="540"/>
        <v>0</v>
      </c>
      <c r="M886" s="74">
        <f t="shared" si="541"/>
        <v>0</v>
      </c>
    </row>
    <row r="887" spans="2:13" ht="13.8">
      <c r="B887" s="48" t="str">
        <f t="shared" si="530"/>
        <v>10G Various Legacy/discontinued</v>
      </c>
      <c r="C887" s="74">
        <f t="shared" si="531"/>
        <v>0</v>
      </c>
      <c r="D887" s="74">
        <f t="shared" si="532"/>
        <v>0</v>
      </c>
      <c r="E887" s="74">
        <f t="shared" si="533"/>
        <v>0</v>
      </c>
      <c r="F887" s="74">
        <f t="shared" si="534"/>
        <v>0</v>
      </c>
      <c r="G887" s="74">
        <f t="shared" si="535"/>
        <v>0</v>
      </c>
      <c r="H887" s="74">
        <f t="shared" si="536"/>
        <v>0</v>
      </c>
      <c r="I887" s="74">
        <f t="shared" si="537"/>
        <v>0</v>
      </c>
      <c r="J887" s="74">
        <f t="shared" si="538"/>
        <v>0</v>
      </c>
      <c r="K887" s="74">
        <f t="shared" si="539"/>
        <v>0</v>
      </c>
      <c r="L887" s="74">
        <f t="shared" si="540"/>
        <v>0</v>
      </c>
      <c r="M887" s="74">
        <f t="shared" si="541"/>
        <v>0</v>
      </c>
    </row>
    <row r="888" spans="2:13" ht="13.8">
      <c r="B888" s="48" t="str">
        <f t="shared" si="530"/>
        <v>25G SR, eSR 100 - 300 m SFP28</v>
      </c>
      <c r="C888" s="74">
        <f t="shared" si="531"/>
        <v>27.845733580000022</v>
      </c>
      <c r="D888" s="74">
        <f t="shared" si="532"/>
        <v>42.58184399999999</v>
      </c>
      <c r="E888" s="74">
        <f t="shared" si="533"/>
        <v>0</v>
      </c>
      <c r="F888" s="74">
        <f t="shared" si="534"/>
        <v>0</v>
      </c>
      <c r="G888" s="74">
        <f t="shared" si="535"/>
        <v>0</v>
      </c>
      <c r="H888" s="74">
        <f t="shared" si="536"/>
        <v>0</v>
      </c>
      <c r="I888" s="74">
        <f t="shared" si="537"/>
        <v>0</v>
      </c>
      <c r="J888" s="74">
        <f t="shared" si="538"/>
        <v>0</v>
      </c>
      <c r="K888" s="74">
        <f t="shared" si="539"/>
        <v>0</v>
      </c>
      <c r="L888" s="74">
        <f t="shared" si="540"/>
        <v>0</v>
      </c>
      <c r="M888" s="74">
        <f t="shared" si="541"/>
        <v>0</v>
      </c>
    </row>
    <row r="889" spans="2:13" ht="13.8">
      <c r="B889" s="48" t="str">
        <f t="shared" si="530"/>
        <v>25G LR 10 km SFP28</v>
      </c>
      <c r="C889" s="74">
        <f t="shared" si="531"/>
        <v>0</v>
      </c>
      <c r="D889" s="74">
        <f t="shared" si="532"/>
        <v>0</v>
      </c>
      <c r="E889" s="74">
        <f t="shared" si="533"/>
        <v>0</v>
      </c>
      <c r="F889" s="74">
        <f t="shared" si="534"/>
        <v>0</v>
      </c>
      <c r="G889" s="74">
        <f t="shared" si="535"/>
        <v>0</v>
      </c>
      <c r="H889" s="74">
        <f t="shared" si="536"/>
        <v>0</v>
      </c>
      <c r="I889" s="74">
        <f t="shared" si="537"/>
        <v>0</v>
      </c>
      <c r="J889" s="74">
        <f t="shared" si="538"/>
        <v>0</v>
      </c>
      <c r="K889" s="74">
        <f t="shared" si="539"/>
        <v>0</v>
      </c>
      <c r="L889" s="74">
        <f t="shared" si="540"/>
        <v>0</v>
      </c>
      <c r="M889" s="74">
        <f t="shared" si="541"/>
        <v>0</v>
      </c>
    </row>
    <row r="890" spans="2:13" ht="13.8">
      <c r="B890" s="48" t="str">
        <f t="shared" si="530"/>
        <v>25G ER 40 km SFP28</v>
      </c>
      <c r="C890" s="74">
        <f t="shared" si="531"/>
        <v>0</v>
      </c>
      <c r="D890" s="74">
        <f t="shared" si="532"/>
        <v>0</v>
      </c>
      <c r="E890" s="74">
        <f t="shared" si="533"/>
        <v>0</v>
      </c>
      <c r="F890" s="74">
        <f t="shared" si="534"/>
        <v>0</v>
      </c>
      <c r="G890" s="74">
        <f t="shared" si="535"/>
        <v>0</v>
      </c>
      <c r="H890" s="74">
        <f t="shared" si="536"/>
        <v>0</v>
      </c>
      <c r="I890" s="74">
        <f t="shared" si="537"/>
        <v>0</v>
      </c>
      <c r="J890" s="74">
        <f t="shared" si="538"/>
        <v>0</v>
      </c>
      <c r="K890" s="74">
        <f t="shared" si="539"/>
        <v>0</v>
      </c>
      <c r="L890" s="74">
        <f t="shared" si="540"/>
        <v>0</v>
      </c>
      <c r="M890" s="74">
        <f t="shared" si="541"/>
        <v>0</v>
      </c>
    </row>
    <row r="891" spans="2:13" ht="13.8">
      <c r="B891" s="48" t="str">
        <f t="shared" si="530"/>
        <v>40G SR4 100 m QSFP+</v>
      </c>
      <c r="C891" s="74">
        <f t="shared" si="531"/>
        <v>0</v>
      </c>
      <c r="D891" s="74">
        <f t="shared" si="532"/>
        <v>0</v>
      </c>
      <c r="E891" s="74">
        <f t="shared" si="533"/>
        <v>0</v>
      </c>
      <c r="F891" s="74">
        <f t="shared" si="534"/>
        <v>0</v>
      </c>
      <c r="G891" s="74">
        <f t="shared" si="535"/>
        <v>0</v>
      </c>
      <c r="H891" s="74">
        <f t="shared" si="536"/>
        <v>0</v>
      </c>
      <c r="I891" s="74">
        <f t="shared" si="537"/>
        <v>0</v>
      </c>
      <c r="J891" s="74">
        <f t="shared" si="538"/>
        <v>0</v>
      </c>
      <c r="K891" s="74">
        <f t="shared" si="539"/>
        <v>0</v>
      </c>
      <c r="L891" s="74">
        <f t="shared" si="540"/>
        <v>0</v>
      </c>
      <c r="M891" s="74">
        <f t="shared" si="541"/>
        <v>0</v>
      </c>
    </row>
    <row r="892" spans="2:13" ht="13.8">
      <c r="B892" s="48" t="str">
        <f t="shared" si="530"/>
        <v>40G MM duplex 100 m QSFP+</v>
      </c>
      <c r="C892" s="74">
        <f t="shared" si="531"/>
        <v>0</v>
      </c>
      <c r="D892" s="74">
        <f t="shared" si="532"/>
        <v>0</v>
      </c>
      <c r="E892" s="74">
        <f t="shared" si="533"/>
        <v>0</v>
      </c>
      <c r="F892" s="74">
        <f t="shared" si="534"/>
        <v>0</v>
      </c>
      <c r="G892" s="74">
        <f t="shared" si="535"/>
        <v>0</v>
      </c>
      <c r="H892" s="74">
        <f t="shared" si="536"/>
        <v>0</v>
      </c>
      <c r="I892" s="74">
        <f t="shared" si="537"/>
        <v>0</v>
      </c>
      <c r="J892" s="74">
        <f t="shared" si="538"/>
        <v>0</v>
      </c>
      <c r="K892" s="74">
        <f t="shared" si="539"/>
        <v>0</v>
      </c>
      <c r="L892" s="74">
        <f t="shared" si="540"/>
        <v>0</v>
      </c>
      <c r="M892" s="74">
        <f t="shared" si="541"/>
        <v>0</v>
      </c>
    </row>
    <row r="893" spans="2:13" ht="13.8">
      <c r="B893" s="48" t="str">
        <f t="shared" si="530"/>
        <v>40G eSR4 300 m QSFP+</v>
      </c>
      <c r="C893" s="74">
        <f t="shared" si="531"/>
        <v>0</v>
      </c>
      <c r="D893" s="74">
        <f t="shared" si="532"/>
        <v>0</v>
      </c>
      <c r="E893" s="74">
        <f t="shared" si="533"/>
        <v>0</v>
      </c>
      <c r="F893" s="74">
        <f t="shared" si="534"/>
        <v>0</v>
      </c>
      <c r="G893" s="74">
        <f t="shared" si="535"/>
        <v>0</v>
      </c>
      <c r="H893" s="74">
        <f t="shared" si="536"/>
        <v>0</v>
      </c>
      <c r="I893" s="74">
        <f t="shared" si="537"/>
        <v>0</v>
      </c>
      <c r="J893" s="74">
        <f t="shared" si="538"/>
        <v>0</v>
      </c>
      <c r="K893" s="74">
        <f t="shared" si="539"/>
        <v>0</v>
      </c>
      <c r="L893" s="74">
        <f t="shared" si="540"/>
        <v>0</v>
      </c>
      <c r="M893" s="74">
        <f t="shared" si="541"/>
        <v>0</v>
      </c>
    </row>
    <row r="894" spans="2:13" ht="13.8">
      <c r="B894" s="48" t="str">
        <f t="shared" si="530"/>
        <v>40G PSM4  500 m QSFP+</v>
      </c>
      <c r="C894" s="74">
        <f t="shared" si="531"/>
        <v>0</v>
      </c>
      <c r="D894" s="74">
        <f t="shared" si="532"/>
        <v>0</v>
      </c>
      <c r="E894" s="74">
        <f t="shared" si="533"/>
        <v>0</v>
      </c>
      <c r="F894" s="74">
        <f t="shared" si="534"/>
        <v>0</v>
      </c>
      <c r="G894" s="74">
        <f t="shared" si="535"/>
        <v>0</v>
      </c>
      <c r="H894" s="74">
        <f t="shared" si="536"/>
        <v>0</v>
      </c>
      <c r="I894" s="74">
        <f t="shared" si="537"/>
        <v>0</v>
      </c>
      <c r="J894" s="74">
        <f t="shared" si="538"/>
        <v>0</v>
      </c>
      <c r="K894" s="74">
        <f t="shared" si="539"/>
        <v>0</v>
      </c>
      <c r="L894" s="74">
        <f t="shared" si="540"/>
        <v>0</v>
      </c>
      <c r="M894" s="74">
        <f t="shared" si="541"/>
        <v>0</v>
      </c>
    </row>
    <row r="895" spans="2:13" ht="13.8">
      <c r="B895" s="48" t="str">
        <f t="shared" si="530"/>
        <v>40G (FR) 2 km CFP</v>
      </c>
      <c r="C895" s="74">
        <f t="shared" si="531"/>
        <v>0</v>
      </c>
      <c r="D895" s="74">
        <f t="shared" si="532"/>
        <v>0</v>
      </c>
      <c r="E895" s="74">
        <f t="shared" si="533"/>
        <v>0</v>
      </c>
      <c r="F895" s="74">
        <f t="shared" si="534"/>
        <v>0</v>
      </c>
      <c r="G895" s="74">
        <f t="shared" si="535"/>
        <v>0</v>
      </c>
      <c r="H895" s="74">
        <f t="shared" si="536"/>
        <v>0</v>
      </c>
      <c r="I895" s="74">
        <f t="shared" si="537"/>
        <v>0</v>
      </c>
      <c r="J895" s="74">
        <f t="shared" si="538"/>
        <v>0</v>
      </c>
      <c r="K895" s="74">
        <f t="shared" si="539"/>
        <v>0</v>
      </c>
      <c r="L895" s="74">
        <f t="shared" si="540"/>
        <v>0</v>
      </c>
      <c r="M895" s="74">
        <f t="shared" si="541"/>
        <v>0</v>
      </c>
    </row>
    <row r="896" spans="2:13" ht="13.8">
      <c r="B896" s="48" t="str">
        <f t="shared" si="530"/>
        <v>40G (LR4 subspec) 2 km QSFP+</v>
      </c>
      <c r="C896" s="74">
        <f t="shared" si="531"/>
        <v>0</v>
      </c>
      <c r="D896" s="74">
        <f t="shared" si="532"/>
        <v>0</v>
      </c>
      <c r="E896" s="74">
        <f t="shared" si="533"/>
        <v>0</v>
      </c>
      <c r="F896" s="74">
        <f t="shared" si="534"/>
        <v>0</v>
      </c>
      <c r="G896" s="74">
        <f t="shared" si="535"/>
        <v>0</v>
      </c>
      <c r="H896" s="74">
        <f t="shared" si="536"/>
        <v>0</v>
      </c>
      <c r="I896" s="74">
        <f t="shared" si="537"/>
        <v>0</v>
      </c>
      <c r="J896" s="74">
        <f t="shared" si="538"/>
        <v>0</v>
      </c>
      <c r="K896" s="74">
        <f t="shared" si="539"/>
        <v>0</v>
      </c>
      <c r="L896" s="74">
        <f t="shared" si="540"/>
        <v>0</v>
      </c>
      <c r="M896" s="74">
        <f t="shared" si="541"/>
        <v>0</v>
      </c>
    </row>
    <row r="897" spans="2:13" ht="13.8">
      <c r="B897" s="48" t="str">
        <f t="shared" si="530"/>
        <v>40G 10 km CFP</v>
      </c>
      <c r="C897" s="74">
        <f t="shared" si="531"/>
        <v>0</v>
      </c>
      <c r="D897" s="74">
        <f t="shared" si="532"/>
        <v>0</v>
      </c>
      <c r="E897" s="74">
        <f t="shared" si="533"/>
        <v>0</v>
      </c>
      <c r="F897" s="74">
        <f t="shared" si="534"/>
        <v>0</v>
      </c>
      <c r="G897" s="74">
        <f t="shared" si="535"/>
        <v>0</v>
      </c>
      <c r="H897" s="74">
        <f t="shared" si="536"/>
        <v>0</v>
      </c>
      <c r="I897" s="74">
        <f t="shared" si="537"/>
        <v>0</v>
      </c>
      <c r="J897" s="74">
        <f t="shared" si="538"/>
        <v>0</v>
      </c>
      <c r="K897" s="74">
        <f t="shared" si="539"/>
        <v>0</v>
      </c>
      <c r="L897" s="74">
        <f t="shared" si="540"/>
        <v>0</v>
      </c>
      <c r="M897" s="74">
        <f t="shared" si="541"/>
        <v>0</v>
      </c>
    </row>
    <row r="898" spans="2:13" ht="13.8">
      <c r="B898" s="48" t="str">
        <f t="shared" si="530"/>
        <v>40G 10 km QSFP+</v>
      </c>
      <c r="C898" s="74">
        <f t="shared" si="531"/>
        <v>0</v>
      </c>
      <c r="D898" s="74">
        <f t="shared" si="532"/>
        <v>0</v>
      </c>
      <c r="E898" s="74">
        <f t="shared" si="533"/>
        <v>0</v>
      </c>
      <c r="F898" s="74">
        <f t="shared" si="534"/>
        <v>0</v>
      </c>
      <c r="G898" s="74">
        <f t="shared" si="535"/>
        <v>0</v>
      </c>
      <c r="H898" s="74">
        <f t="shared" si="536"/>
        <v>0</v>
      </c>
      <c r="I898" s="74">
        <f t="shared" si="537"/>
        <v>0</v>
      </c>
      <c r="J898" s="74">
        <f t="shared" si="538"/>
        <v>0</v>
      </c>
      <c r="K898" s="74">
        <f t="shared" si="539"/>
        <v>0</v>
      </c>
      <c r="L898" s="74">
        <f t="shared" si="540"/>
        <v>0</v>
      </c>
      <c r="M898" s="74">
        <f t="shared" si="541"/>
        <v>0</v>
      </c>
    </row>
    <row r="899" spans="2:13" ht="13.8">
      <c r="B899" s="48" t="str">
        <f t="shared" si="530"/>
        <v>40G 40 km QSFP+</v>
      </c>
      <c r="C899" s="74">
        <f t="shared" si="531"/>
        <v>0</v>
      </c>
      <c r="D899" s="74">
        <f t="shared" si="532"/>
        <v>0</v>
      </c>
      <c r="E899" s="74">
        <f t="shared" si="533"/>
        <v>0</v>
      </c>
      <c r="F899" s="74">
        <f t="shared" si="534"/>
        <v>0</v>
      </c>
      <c r="G899" s="74">
        <f t="shared" si="535"/>
        <v>0</v>
      </c>
      <c r="H899" s="74">
        <f t="shared" si="536"/>
        <v>0</v>
      </c>
      <c r="I899" s="74">
        <f t="shared" si="537"/>
        <v>0</v>
      </c>
      <c r="J899" s="74">
        <f t="shared" si="538"/>
        <v>0</v>
      </c>
      <c r="K899" s="74">
        <f t="shared" si="539"/>
        <v>0</v>
      </c>
      <c r="L899" s="74">
        <f t="shared" si="540"/>
        <v>0</v>
      </c>
      <c r="M899" s="74">
        <f t="shared" si="541"/>
        <v>0</v>
      </c>
    </row>
    <row r="900" spans="2:13" ht="13.8">
      <c r="B900" s="48" t="str">
        <f t="shared" si="530"/>
        <v>50G  100 m all</v>
      </c>
      <c r="C900" s="74">
        <f t="shared" si="531"/>
        <v>0</v>
      </c>
      <c r="D900" s="74">
        <f t="shared" si="532"/>
        <v>0</v>
      </c>
      <c r="E900" s="74">
        <f t="shared" si="533"/>
        <v>0</v>
      </c>
      <c r="F900" s="74">
        <f t="shared" si="534"/>
        <v>0</v>
      </c>
      <c r="G900" s="74">
        <f t="shared" si="535"/>
        <v>0</v>
      </c>
      <c r="H900" s="74">
        <f t="shared" si="536"/>
        <v>0</v>
      </c>
      <c r="I900" s="74">
        <f t="shared" si="537"/>
        <v>0</v>
      </c>
      <c r="J900" s="74">
        <f t="shared" si="538"/>
        <v>0</v>
      </c>
      <c r="K900" s="74">
        <f t="shared" si="539"/>
        <v>0</v>
      </c>
      <c r="L900" s="74">
        <f t="shared" si="540"/>
        <v>0</v>
      </c>
      <c r="M900" s="74">
        <f t="shared" si="541"/>
        <v>0</v>
      </c>
    </row>
    <row r="901" spans="2:13" ht="13.8">
      <c r="B901" s="48" t="str">
        <f t="shared" si="530"/>
        <v>50G  2 km all</v>
      </c>
      <c r="C901" s="74">
        <f t="shared" si="531"/>
        <v>0</v>
      </c>
      <c r="D901" s="74">
        <f t="shared" si="532"/>
        <v>0</v>
      </c>
      <c r="E901" s="74">
        <f t="shared" si="533"/>
        <v>0</v>
      </c>
      <c r="F901" s="74">
        <f t="shared" si="534"/>
        <v>0</v>
      </c>
      <c r="G901" s="74">
        <f t="shared" si="535"/>
        <v>0</v>
      </c>
      <c r="H901" s="74">
        <f t="shared" si="536"/>
        <v>0</v>
      </c>
      <c r="I901" s="74">
        <f t="shared" si="537"/>
        <v>0</v>
      </c>
      <c r="J901" s="74">
        <f t="shared" si="538"/>
        <v>0</v>
      </c>
      <c r="K901" s="74">
        <f t="shared" si="539"/>
        <v>0</v>
      </c>
      <c r="L901" s="74">
        <f t="shared" si="540"/>
        <v>0</v>
      </c>
      <c r="M901" s="74">
        <f t="shared" si="541"/>
        <v>0</v>
      </c>
    </row>
    <row r="902" spans="2:13" ht="13.8">
      <c r="B902" s="48" t="str">
        <f t="shared" si="530"/>
        <v>50G  10 km all</v>
      </c>
      <c r="C902" s="74">
        <f t="shared" si="531"/>
        <v>0</v>
      </c>
      <c r="D902" s="74">
        <f t="shared" si="532"/>
        <v>0</v>
      </c>
      <c r="E902" s="74">
        <f t="shared" si="533"/>
        <v>0</v>
      </c>
      <c r="F902" s="74">
        <f t="shared" si="534"/>
        <v>0</v>
      </c>
      <c r="G902" s="74">
        <f t="shared" si="535"/>
        <v>0</v>
      </c>
      <c r="H902" s="74">
        <f t="shared" si="536"/>
        <v>0</v>
      </c>
      <c r="I902" s="74">
        <f t="shared" si="537"/>
        <v>0</v>
      </c>
      <c r="J902" s="74">
        <f t="shared" si="538"/>
        <v>0</v>
      </c>
      <c r="K902" s="74">
        <f t="shared" si="539"/>
        <v>0</v>
      </c>
      <c r="L902" s="74">
        <f t="shared" si="540"/>
        <v>0</v>
      </c>
      <c r="M902" s="74">
        <f t="shared" si="541"/>
        <v>0</v>
      </c>
    </row>
    <row r="903" spans="2:13" ht="13.8">
      <c r="B903" s="48" t="str">
        <f t="shared" si="530"/>
        <v>50G  40 km all</v>
      </c>
      <c r="C903" s="74">
        <f t="shared" si="531"/>
        <v>0</v>
      </c>
      <c r="D903" s="74">
        <f t="shared" si="532"/>
        <v>0</v>
      </c>
      <c r="E903" s="74">
        <f t="shared" si="533"/>
        <v>0</v>
      </c>
      <c r="F903" s="74">
        <f t="shared" si="534"/>
        <v>0</v>
      </c>
      <c r="G903" s="74">
        <f t="shared" si="535"/>
        <v>0</v>
      </c>
      <c r="H903" s="74">
        <f t="shared" si="536"/>
        <v>0</v>
      </c>
      <c r="I903" s="74">
        <f t="shared" si="537"/>
        <v>0</v>
      </c>
      <c r="J903" s="74">
        <f t="shared" si="538"/>
        <v>0</v>
      </c>
      <c r="K903" s="74">
        <f t="shared" si="539"/>
        <v>0</v>
      </c>
      <c r="L903" s="74">
        <f t="shared" si="540"/>
        <v>0</v>
      </c>
      <c r="M903" s="74">
        <f t="shared" si="541"/>
        <v>0</v>
      </c>
    </row>
    <row r="904" spans="2:13" ht="13.8">
      <c r="B904" s="48" t="str">
        <f t="shared" si="530"/>
        <v>50G  80 km all</v>
      </c>
      <c r="C904" s="74">
        <f t="shared" si="531"/>
        <v>0</v>
      </c>
      <c r="D904" s="74">
        <f t="shared" si="532"/>
        <v>0</v>
      </c>
      <c r="E904" s="74">
        <f t="shared" si="533"/>
        <v>0</v>
      </c>
      <c r="F904" s="74">
        <f t="shared" si="534"/>
        <v>0</v>
      </c>
      <c r="G904" s="74">
        <f t="shared" si="535"/>
        <v>0</v>
      </c>
      <c r="H904" s="74">
        <f t="shared" si="536"/>
        <v>0</v>
      </c>
      <c r="I904" s="74">
        <f t="shared" si="537"/>
        <v>0</v>
      </c>
      <c r="J904" s="74">
        <f t="shared" si="538"/>
        <v>0</v>
      </c>
      <c r="K904" s="74">
        <f t="shared" si="539"/>
        <v>0</v>
      </c>
      <c r="L904" s="74">
        <f t="shared" si="540"/>
        <v>0</v>
      </c>
      <c r="M904" s="74">
        <f t="shared" si="541"/>
        <v>0</v>
      </c>
    </row>
    <row r="905" spans="2:13" ht="13.8">
      <c r="B905" s="48" t="str">
        <f t="shared" ref="B905:B936" si="542">B127</f>
        <v>100G SR4 100 m CFP</v>
      </c>
      <c r="C905" s="74">
        <f t="shared" ref="C905:C936" si="543">IF(C385=0,0,C385*P733/10^6)</f>
        <v>0</v>
      </c>
      <c r="D905" s="74">
        <f t="shared" ref="D905:D936" si="544">IF(D385=0,0,D385*Q733/10^6)</f>
        <v>0</v>
      </c>
      <c r="E905" s="74">
        <f t="shared" ref="E905:E936" si="545">IF(E385=0,0,E385*R733/10^6)</f>
        <v>0</v>
      </c>
      <c r="F905" s="74">
        <f t="shared" ref="F905:F936" si="546">IF(F385=0,0,F385*S733/10^6)</f>
        <v>0</v>
      </c>
      <c r="G905" s="74">
        <f t="shared" ref="G905:G936" si="547">IF(G385=0,0,G385*T733/10^6)</f>
        <v>0</v>
      </c>
      <c r="H905" s="74">
        <f t="shared" ref="H905:H936" si="548">IF(H385=0,0,H385*U733/10^6)</f>
        <v>0</v>
      </c>
      <c r="I905" s="74">
        <f t="shared" ref="I905:I936" si="549">IF(I385=0,0,I385*V733/10^6)</f>
        <v>0</v>
      </c>
      <c r="J905" s="74">
        <f t="shared" ref="J905:J936" si="550">IF(J385=0,0,J385*W733/10^6)</f>
        <v>0</v>
      </c>
      <c r="K905" s="74">
        <f t="shared" ref="K905:K936" si="551">IF(K385=0,0,K385*X733/10^6)</f>
        <v>0</v>
      </c>
      <c r="L905" s="74">
        <f t="shared" ref="L905:L936" si="552">IF(L385=0,0,L385*Y733/10^6)</f>
        <v>0</v>
      </c>
      <c r="M905" s="74">
        <f t="shared" ref="M905:M936" si="553">IF(M385=0,0,M385*Z733/10^6)</f>
        <v>0</v>
      </c>
    </row>
    <row r="906" spans="2:13" ht="13.8">
      <c r="B906" s="48" t="str">
        <f t="shared" si="542"/>
        <v>100G SR4 100 m CFP2/4</v>
      </c>
      <c r="C906" s="74">
        <f t="shared" si="543"/>
        <v>0</v>
      </c>
      <c r="D906" s="74">
        <f t="shared" si="544"/>
        <v>0</v>
      </c>
      <c r="E906" s="74">
        <f t="shared" si="545"/>
        <v>0</v>
      </c>
      <c r="F906" s="74">
        <f t="shared" si="546"/>
        <v>0</v>
      </c>
      <c r="G906" s="74">
        <f t="shared" si="547"/>
        <v>0</v>
      </c>
      <c r="H906" s="74">
        <f t="shared" si="548"/>
        <v>0</v>
      </c>
      <c r="I906" s="74">
        <f t="shared" si="549"/>
        <v>0</v>
      </c>
      <c r="J906" s="74">
        <f t="shared" si="550"/>
        <v>0</v>
      </c>
      <c r="K906" s="74">
        <f t="shared" si="551"/>
        <v>0</v>
      </c>
      <c r="L906" s="74">
        <f t="shared" si="552"/>
        <v>0</v>
      </c>
      <c r="M906" s="74">
        <f t="shared" si="553"/>
        <v>0</v>
      </c>
    </row>
    <row r="907" spans="2:13" ht="13.8">
      <c r="B907" s="48" t="str">
        <f t="shared" si="542"/>
        <v>100G SR4 100 m QSFP28</v>
      </c>
      <c r="C907" s="74">
        <f t="shared" si="543"/>
        <v>0</v>
      </c>
      <c r="D907" s="74">
        <f t="shared" si="544"/>
        <v>0</v>
      </c>
      <c r="E907" s="74">
        <f t="shared" si="545"/>
        <v>0</v>
      </c>
      <c r="F907" s="74">
        <f t="shared" si="546"/>
        <v>0</v>
      </c>
      <c r="G907" s="74">
        <f t="shared" si="547"/>
        <v>0</v>
      </c>
      <c r="H907" s="74">
        <f t="shared" si="548"/>
        <v>0</v>
      </c>
      <c r="I907" s="74">
        <f t="shared" si="549"/>
        <v>0</v>
      </c>
      <c r="J907" s="74">
        <f t="shared" si="550"/>
        <v>0</v>
      </c>
      <c r="K907" s="74">
        <f t="shared" si="551"/>
        <v>0</v>
      </c>
      <c r="L907" s="74">
        <f t="shared" si="552"/>
        <v>0</v>
      </c>
      <c r="M907" s="74">
        <f t="shared" si="553"/>
        <v>0</v>
      </c>
    </row>
    <row r="908" spans="2:13" ht="13.8">
      <c r="B908" s="48" t="str">
        <f t="shared" si="542"/>
        <v>100G SR2 100 m All</v>
      </c>
      <c r="C908" s="74">
        <f t="shared" si="543"/>
        <v>0</v>
      </c>
      <c r="D908" s="74">
        <f t="shared" si="544"/>
        <v>0</v>
      </c>
      <c r="E908" s="74">
        <f t="shared" si="545"/>
        <v>0</v>
      </c>
      <c r="F908" s="74">
        <f t="shared" si="546"/>
        <v>0</v>
      </c>
      <c r="G908" s="74">
        <f t="shared" si="547"/>
        <v>0</v>
      </c>
      <c r="H908" s="74">
        <f t="shared" si="548"/>
        <v>0</v>
      </c>
      <c r="I908" s="74">
        <f t="shared" si="549"/>
        <v>0</v>
      </c>
      <c r="J908" s="74">
        <f t="shared" si="550"/>
        <v>0</v>
      </c>
      <c r="K908" s="74">
        <f t="shared" si="551"/>
        <v>0</v>
      </c>
      <c r="L908" s="74">
        <f t="shared" si="552"/>
        <v>0</v>
      </c>
      <c r="M908" s="74">
        <f t="shared" si="553"/>
        <v>0</v>
      </c>
    </row>
    <row r="909" spans="2:13" ht="13.8">
      <c r="B909" s="48" t="str">
        <f t="shared" si="542"/>
        <v>100G MM Duplex 100 - 300 m QSFP28</v>
      </c>
      <c r="C909" s="74">
        <f t="shared" si="543"/>
        <v>0</v>
      </c>
      <c r="D909" s="74">
        <f t="shared" si="544"/>
        <v>0</v>
      </c>
      <c r="E909" s="74">
        <f t="shared" si="545"/>
        <v>0</v>
      </c>
      <c r="F909" s="74">
        <f t="shared" si="546"/>
        <v>0</v>
      </c>
      <c r="G909" s="74">
        <f t="shared" si="547"/>
        <v>0</v>
      </c>
      <c r="H909" s="74">
        <f t="shared" si="548"/>
        <v>0</v>
      </c>
      <c r="I909" s="74">
        <f t="shared" si="549"/>
        <v>0</v>
      </c>
      <c r="J909" s="74">
        <f t="shared" si="550"/>
        <v>0</v>
      </c>
      <c r="K909" s="74">
        <f t="shared" si="551"/>
        <v>0</v>
      </c>
      <c r="L909" s="74">
        <f t="shared" si="552"/>
        <v>0</v>
      </c>
      <c r="M909" s="74">
        <f t="shared" si="553"/>
        <v>0</v>
      </c>
    </row>
    <row r="910" spans="2:13" ht="13.8">
      <c r="B910" s="48" t="str">
        <f t="shared" si="542"/>
        <v>100G eSR4 300 m QSFP28</v>
      </c>
      <c r="C910" s="74">
        <f t="shared" si="543"/>
        <v>0</v>
      </c>
      <c r="D910" s="74">
        <f t="shared" si="544"/>
        <v>0</v>
      </c>
      <c r="E910" s="74">
        <f t="shared" si="545"/>
        <v>0</v>
      </c>
      <c r="F910" s="74">
        <f t="shared" si="546"/>
        <v>0</v>
      </c>
      <c r="G910" s="74">
        <f t="shared" si="547"/>
        <v>0</v>
      </c>
      <c r="H910" s="74">
        <f t="shared" si="548"/>
        <v>0</v>
      </c>
      <c r="I910" s="74">
        <f t="shared" si="549"/>
        <v>0</v>
      </c>
      <c r="J910" s="74">
        <f t="shared" si="550"/>
        <v>0</v>
      </c>
      <c r="K910" s="74">
        <f t="shared" si="551"/>
        <v>0</v>
      </c>
      <c r="L910" s="74">
        <f t="shared" si="552"/>
        <v>0</v>
      </c>
      <c r="M910" s="74">
        <f t="shared" si="553"/>
        <v>0</v>
      </c>
    </row>
    <row r="911" spans="2:13" ht="13.8">
      <c r="B911" s="48" t="str">
        <f t="shared" si="542"/>
        <v>100G PSM4 500 m QSFP28</v>
      </c>
      <c r="C911" s="74">
        <f t="shared" si="543"/>
        <v>0</v>
      </c>
      <c r="D911" s="74">
        <f t="shared" si="544"/>
        <v>0</v>
      </c>
      <c r="E911" s="74">
        <f t="shared" si="545"/>
        <v>0</v>
      </c>
      <c r="F911" s="74">
        <f t="shared" si="546"/>
        <v>0</v>
      </c>
      <c r="G911" s="74">
        <f t="shared" si="547"/>
        <v>0</v>
      </c>
      <c r="H911" s="74">
        <f t="shared" si="548"/>
        <v>0</v>
      </c>
      <c r="I911" s="74">
        <f t="shared" si="549"/>
        <v>0</v>
      </c>
      <c r="J911" s="74">
        <f t="shared" si="550"/>
        <v>0</v>
      </c>
      <c r="K911" s="74">
        <f t="shared" si="551"/>
        <v>0</v>
      </c>
      <c r="L911" s="74">
        <f t="shared" si="552"/>
        <v>0</v>
      </c>
      <c r="M911" s="74">
        <f t="shared" si="553"/>
        <v>0</v>
      </c>
    </row>
    <row r="912" spans="2:13" ht="13.8">
      <c r="B912" s="48" t="str">
        <f t="shared" si="542"/>
        <v>100G DR 500m QSFP28</v>
      </c>
      <c r="C912" s="74">
        <f t="shared" si="543"/>
        <v>0</v>
      </c>
      <c r="D912" s="74">
        <f t="shared" si="544"/>
        <v>0</v>
      </c>
      <c r="E912" s="74">
        <f t="shared" si="545"/>
        <v>0</v>
      </c>
      <c r="F912" s="74">
        <f t="shared" si="546"/>
        <v>0</v>
      </c>
      <c r="G912" s="74">
        <f t="shared" si="547"/>
        <v>0</v>
      </c>
      <c r="H912" s="74">
        <f t="shared" si="548"/>
        <v>0</v>
      </c>
      <c r="I912" s="74">
        <f t="shared" si="549"/>
        <v>0</v>
      </c>
      <c r="J912" s="74">
        <f t="shared" si="550"/>
        <v>0</v>
      </c>
      <c r="K912" s="74">
        <f t="shared" si="551"/>
        <v>0</v>
      </c>
      <c r="L912" s="74">
        <f t="shared" si="552"/>
        <v>0</v>
      </c>
      <c r="M912" s="74">
        <f t="shared" si="553"/>
        <v>0</v>
      </c>
    </row>
    <row r="913" spans="2:13" ht="13.8">
      <c r="B913" s="48" t="str">
        <f t="shared" si="542"/>
        <v>100G CWDM4-subspec 500 m QSFP28</v>
      </c>
      <c r="C913" s="74">
        <f t="shared" si="543"/>
        <v>0</v>
      </c>
      <c r="D913" s="74">
        <f t="shared" si="544"/>
        <v>0</v>
      </c>
      <c r="E913" s="74">
        <f t="shared" si="545"/>
        <v>0</v>
      </c>
      <c r="F913" s="74">
        <f t="shared" si="546"/>
        <v>0</v>
      </c>
      <c r="G913" s="74">
        <f t="shared" si="547"/>
        <v>0</v>
      </c>
      <c r="H913" s="74">
        <f t="shared" si="548"/>
        <v>0</v>
      </c>
      <c r="I913" s="74">
        <f t="shared" si="549"/>
        <v>0</v>
      </c>
      <c r="J913" s="74">
        <f t="shared" si="550"/>
        <v>0</v>
      </c>
      <c r="K913" s="74">
        <f t="shared" si="551"/>
        <v>0</v>
      </c>
      <c r="L913" s="74">
        <f t="shared" si="552"/>
        <v>0</v>
      </c>
      <c r="M913" s="74">
        <f t="shared" si="553"/>
        <v>0</v>
      </c>
    </row>
    <row r="914" spans="2:13" ht="13.8">
      <c r="B914" s="48" t="str">
        <f t="shared" si="542"/>
        <v>100G CWDM4 2 km QSFP28</v>
      </c>
      <c r="C914" s="74">
        <f t="shared" si="543"/>
        <v>0</v>
      </c>
      <c r="D914" s="74">
        <f t="shared" si="544"/>
        <v>0</v>
      </c>
      <c r="E914" s="74">
        <f t="shared" si="545"/>
        <v>0</v>
      </c>
      <c r="F914" s="74">
        <f t="shared" si="546"/>
        <v>0</v>
      </c>
      <c r="G914" s="74">
        <f t="shared" si="547"/>
        <v>0</v>
      </c>
      <c r="H914" s="74">
        <f t="shared" si="548"/>
        <v>0</v>
      </c>
      <c r="I914" s="74">
        <f t="shared" si="549"/>
        <v>0</v>
      </c>
      <c r="J914" s="74">
        <f t="shared" si="550"/>
        <v>0</v>
      </c>
      <c r="K914" s="74">
        <f t="shared" si="551"/>
        <v>0</v>
      </c>
      <c r="L914" s="74">
        <f t="shared" si="552"/>
        <v>0</v>
      </c>
      <c r="M914" s="74">
        <f t="shared" si="553"/>
        <v>0</v>
      </c>
    </row>
    <row r="915" spans="2:13" ht="13.8">
      <c r="B915" s="48" t="str">
        <f t="shared" si="542"/>
        <v>100G FR, DR+ 2 km QSFP28</v>
      </c>
      <c r="C915" s="74">
        <f t="shared" si="543"/>
        <v>0</v>
      </c>
      <c r="D915" s="74">
        <f t="shared" si="544"/>
        <v>0</v>
      </c>
      <c r="E915" s="74">
        <f t="shared" si="545"/>
        <v>0</v>
      </c>
      <c r="F915" s="74">
        <f t="shared" si="546"/>
        <v>0</v>
      </c>
      <c r="G915" s="74">
        <f t="shared" si="547"/>
        <v>0</v>
      </c>
      <c r="H915" s="74">
        <f t="shared" si="548"/>
        <v>0</v>
      </c>
      <c r="I915" s="74">
        <f t="shared" si="549"/>
        <v>0</v>
      </c>
      <c r="J915" s="74">
        <f t="shared" si="550"/>
        <v>0</v>
      </c>
      <c r="K915" s="74">
        <f t="shared" si="551"/>
        <v>0</v>
      </c>
      <c r="L915" s="74">
        <f t="shared" si="552"/>
        <v>0</v>
      </c>
      <c r="M915" s="74">
        <f t="shared" si="553"/>
        <v>0</v>
      </c>
    </row>
    <row r="916" spans="2:13" ht="13.8">
      <c r="B916" s="48" t="str">
        <f t="shared" si="542"/>
        <v>100G LR4 10 km CFP</v>
      </c>
      <c r="C916" s="74">
        <f t="shared" si="543"/>
        <v>0</v>
      </c>
      <c r="D916" s="74">
        <f t="shared" si="544"/>
        <v>0</v>
      </c>
      <c r="E916" s="74">
        <f t="shared" si="545"/>
        <v>0</v>
      </c>
      <c r="F916" s="74">
        <f t="shared" si="546"/>
        <v>0</v>
      </c>
      <c r="G916" s="74">
        <f t="shared" si="547"/>
        <v>0</v>
      </c>
      <c r="H916" s="74">
        <f t="shared" si="548"/>
        <v>0</v>
      </c>
      <c r="I916" s="74">
        <f t="shared" si="549"/>
        <v>0</v>
      </c>
      <c r="J916" s="74">
        <f t="shared" si="550"/>
        <v>0</v>
      </c>
      <c r="K916" s="74">
        <f t="shared" si="551"/>
        <v>0</v>
      </c>
      <c r="L916" s="74">
        <f t="shared" si="552"/>
        <v>0</v>
      </c>
      <c r="M916" s="74">
        <f t="shared" si="553"/>
        <v>0</v>
      </c>
    </row>
    <row r="917" spans="2:13" ht="13.8">
      <c r="B917" s="48" t="str">
        <f t="shared" si="542"/>
        <v>100G LR4 10 km CFP2/4</v>
      </c>
      <c r="C917" s="74">
        <f t="shared" si="543"/>
        <v>0</v>
      </c>
      <c r="D917" s="74">
        <f t="shared" si="544"/>
        <v>0</v>
      </c>
      <c r="E917" s="74">
        <f t="shared" si="545"/>
        <v>0</v>
      </c>
      <c r="F917" s="74">
        <f t="shared" si="546"/>
        <v>0</v>
      </c>
      <c r="G917" s="74">
        <f t="shared" si="547"/>
        <v>0</v>
      </c>
      <c r="H917" s="74">
        <f t="shared" si="548"/>
        <v>0</v>
      </c>
      <c r="I917" s="74">
        <f t="shared" si="549"/>
        <v>0</v>
      </c>
      <c r="J917" s="74">
        <f t="shared" si="550"/>
        <v>0</v>
      </c>
      <c r="K917" s="74">
        <f t="shared" si="551"/>
        <v>0</v>
      </c>
      <c r="L917" s="74">
        <f t="shared" si="552"/>
        <v>0</v>
      </c>
      <c r="M917" s="74">
        <f t="shared" si="553"/>
        <v>0</v>
      </c>
    </row>
    <row r="918" spans="2:13" ht="13.8">
      <c r="B918" s="48" t="str">
        <f t="shared" si="542"/>
        <v>100G LR4 and LR1 10 km QSFP28</v>
      </c>
      <c r="C918" s="74">
        <f t="shared" si="543"/>
        <v>0</v>
      </c>
      <c r="D918" s="74">
        <f t="shared" si="544"/>
        <v>0</v>
      </c>
      <c r="E918" s="74">
        <f t="shared" si="545"/>
        <v>0</v>
      </c>
      <c r="F918" s="74">
        <f t="shared" si="546"/>
        <v>0</v>
      </c>
      <c r="G918" s="74">
        <f t="shared" si="547"/>
        <v>0</v>
      </c>
      <c r="H918" s="74">
        <f t="shared" si="548"/>
        <v>0</v>
      </c>
      <c r="I918" s="74">
        <f t="shared" si="549"/>
        <v>0</v>
      </c>
      <c r="J918" s="74">
        <f t="shared" si="550"/>
        <v>0</v>
      </c>
      <c r="K918" s="74">
        <f t="shared" si="551"/>
        <v>0</v>
      </c>
      <c r="L918" s="74">
        <f t="shared" si="552"/>
        <v>0</v>
      </c>
      <c r="M918" s="74">
        <f t="shared" si="553"/>
        <v>0</v>
      </c>
    </row>
    <row r="919" spans="2:13" ht="13.8">
      <c r="B919" s="48" t="str">
        <f t="shared" si="542"/>
        <v>100G 4WDM10 10 km QSFP28</v>
      </c>
      <c r="C919" s="74">
        <f t="shared" si="543"/>
        <v>0</v>
      </c>
      <c r="D919" s="74">
        <f t="shared" si="544"/>
        <v>0</v>
      </c>
      <c r="E919" s="74">
        <f t="shared" si="545"/>
        <v>0</v>
      </c>
      <c r="F919" s="74">
        <f t="shared" si="546"/>
        <v>0</v>
      </c>
      <c r="G919" s="74">
        <f t="shared" si="547"/>
        <v>0</v>
      </c>
      <c r="H919" s="74">
        <f t="shared" si="548"/>
        <v>0</v>
      </c>
      <c r="I919" s="74">
        <f t="shared" si="549"/>
        <v>0</v>
      </c>
      <c r="J919" s="74">
        <f t="shared" si="550"/>
        <v>0</v>
      </c>
      <c r="K919" s="74">
        <f t="shared" si="551"/>
        <v>0</v>
      </c>
      <c r="L919" s="74">
        <f t="shared" si="552"/>
        <v>0</v>
      </c>
      <c r="M919" s="74">
        <f t="shared" si="553"/>
        <v>0</v>
      </c>
    </row>
    <row r="920" spans="2:13" ht="13.8">
      <c r="B920" s="48" t="str">
        <f t="shared" si="542"/>
        <v>100G 4WDM20 20 km QSFP28</v>
      </c>
      <c r="C920" s="74">
        <f t="shared" si="543"/>
        <v>0</v>
      </c>
      <c r="D920" s="74">
        <f t="shared" si="544"/>
        <v>0</v>
      </c>
      <c r="E920" s="74">
        <f t="shared" si="545"/>
        <v>0</v>
      </c>
      <c r="F920" s="74">
        <f t="shared" si="546"/>
        <v>0</v>
      </c>
      <c r="G920" s="74">
        <f t="shared" si="547"/>
        <v>0</v>
      </c>
      <c r="H920" s="74">
        <f t="shared" si="548"/>
        <v>0</v>
      </c>
      <c r="I920" s="74">
        <f t="shared" si="549"/>
        <v>0</v>
      </c>
      <c r="J920" s="74">
        <f t="shared" si="550"/>
        <v>0</v>
      </c>
      <c r="K920" s="74">
        <f t="shared" si="551"/>
        <v>0</v>
      </c>
      <c r="L920" s="74">
        <f t="shared" si="552"/>
        <v>0</v>
      </c>
      <c r="M920" s="74">
        <f t="shared" si="553"/>
        <v>0</v>
      </c>
    </row>
    <row r="921" spans="2:13" ht="13.8">
      <c r="B921" s="48" t="str">
        <f t="shared" si="542"/>
        <v>100G ER4-Lite 30 km QSFP28</v>
      </c>
      <c r="C921" s="74">
        <f t="shared" si="543"/>
        <v>0</v>
      </c>
      <c r="D921" s="74">
        <f t="shared" si="544"/>
        <v>0</v>
      </c>
      <c r="E921" s="74">
        <f t="shared" si="545"/>
        <v>0</v>
      </c>
      <c r="F921" s="74">
        <f t="shared" si="546"/>
        <v>0</v>
      </c>
      <c r="G921" s="74">
        <f t="shared" si="547"/>
        <v>0</v>
      </c>
      <c r="H921" s="74">
        <f t="shared" si="548"/>
        <v>0</v>
      </c>
      <c r="I921" s="74">
        <f t="shared" si="549"/>
        <v>0</v>
      </c>
      <c r="J921" s="74">
        <f t="shared" si="550"/>
        <v>0</v>
      </c>
      <c r="K921" s="74">
        <f t="shared" si="551"/>
        <v>0</v>
      </c>
      <c r="L921" s="74">
        <f t="shared" si="552"/>
        <v>0</v>
      </c>
      <c r="M921" s="74">
        <f t="shared" si="553"/>
        <v>0</v>
      </c>
    </row>
    <row r="922" spans="2:13" ht="13.8">
      <c r="B922" s="48" t="str">
        <f t="shared" si="542"/>
        <v>100G ER4 40 km QSFP28</v>
      </c>
      <c r="C922" s="74">
        <f t="shared" si="543"/>
        <v>0</v>
      </c>
      <c r="D922" s="74">
        <f t="shared" si="544"/>
        <v>0</v>
      </c>
      <c r="E922" s="74">
        <f t="shared" si="545"/>
        <v>0</v>
      </c>
      <c r="F922" s="74">
        <f t="shared" si="546"/>
        <v>0</v>
      </c>
      <c r="G922" s="74">
        <f t="shared" si="547"/>
        <v>0</v>
      </c>
      <c r="H922" s="74">
        <f t="shared" si="548"/>
        <v>0</v>
      </c>
      <c r="I922" s="74">
        <f t="shared" si="549"/>
        <v>0</v>
      </c>
      <c r="J922" s="74">
        <f t="shared" si="550"/>
        <v>0</v>
      </c>
      <c r="K922" s="74">
        <f t="shared" si="551"/>
        <v>0</v>
      </c>
      <c r="L922" s="74">
        <f t="shared" si="552"/>
        <v>0</v>
      </c>
      <c r="M922" s="74">
        <f t="shared" si="553"/>
        <v>0</v>
      </c>
    </row>
    <row r="923" spans="2:13" ht="13.8">
      <c r="B923" s="48" t="str">
        <f t="shared" si="542"/>
        <v>100G ZR4 80 km QSFP28</v>
      </c>
      <c r="C923" s="74">
        <f t="shared" si="543"/>
        <v>0</v>
      </c>
      <c r="D923" s="74">
        <f t="shared" si="544"/>
        <v>0</v>
      </c>
      <c r="E923" s="74">
        <f t="shared" si="545"/>
        <v>0</v>
      </c>
      <c r="F923" s="74">
        <f t="shared" si="546"/>
        <v>0</v>
      </c>
      <c r="G923" s="74">
        <f t="shared" si="547"/>
        <v>0</v>
      </c>
      <c r="H923" s="74">
        <f t="shared" si="548"/>
        <v>0</v>
      </c>
      <c r="I923" s="74">
        <f t="shared" si="549"/>
        <v>0</v>
      </c>
      <c r="J923" s="74">
        <f t="shared" si="550"/>
        <v>0</v>
      </c>
      <c r="K923" s="74">
        <f t="shared" si="551"/>
        <v>0</v>
      </c>
      <c r="L923" s="74">
        <f t="shared" si="552"/>
        <v>0</v>
      </c>
      <c r="M923" s="74">
        <f t="shared" si="553"/>
        <v>0</v>
      </c>
    </row>
    <row r="924" spans="2:13" ht="13.8">
      <c r="B924" s="48" t="str">
        <f t="shared" si="542"/>
        <v>200G SR4 100 m QSFP56</v>
      </c>
      <c r="C924" s="74">
        <f t="shared" si="543"/>
        <v>0</v>
      </c>
      <c r="D924" s="74">
        <f t="shared" si="544"/>
        <v>0</v>
      </c>
      <c r="E924" s="74">
        <f t="shared" si="545"/>
        <v>0</v>
      </c>
      <c r="F924" s="74">
        <f t="shared" si="546"/>
        <v>0</v>
      </c>
      <c r="G924" s="74">
        <f t="shared" si="547"/>
        <v>0</v>
      </c>
      <c r="H924" s="74">
        <f t="shared" si="548"/>
        <v>0</v>
      </c>
      <c r="I924" s="74">
        <f t="shared" si="549"/>
        <v>0</v>
      </c>
      <c r="J924" s="74">
        <f t="shared" si="550"/>
        <v>0</v>
      </c>
      <c r="K924" s="74">
        <f t="shared" si="551"/>
        <v>0</v>
      </c>
      <c r="L924" s="74">
        <f t="shared" si="552"/>
        <v>0</v>
      </c>
      <c r="M924" s="74">
        <f t="shared" si="553"/>
        <v>0</v>
      </c>
    </row>
    <row r="925" spans="2:13" ht="13.8">
      <c r="B925" s="48" t="str">
        <f t="shared" si="542"/>
        <v>200G DR 500 m TBD</v>
      </c>
      <c r="C925" s="74">
        <f t="shared" si="543"/>
        <v>0</v>
      </c>
      <c r="D925" s="74">
        <f t="shared" si="544"/>
        <v>0</v>
      </c>
      <c r="E925" s="74">
        <f t="shared" si="545"/>
        <v>0</v>
      </c>
      <c r="F925" s="74">
        <f t="shared" si="546"/>
        <v>0</v>
      </c>
      <c r="G925" s="74">
        <f t="shared" si="547"/>
        <v>0</v>
      </c>
      <c r="H925" s="74">
        <f t="shared" si="548"/>
        <v>0</v>
      </c>
      <c r="I925" s="74">
        <f t="shared" si="549"/>
        <v>0</v>
      </c>
      <c r="J925" s="74">
        <f t="shared" si="550"/>
        <v>0</v>
      </c>
      <c r="K925" s="74">
        <f t="shared" si="551"/>
        <v>0</v>
      </c>
      <c r="L925" s="74">
        <f t="shared" si="552"/>
        <v>0</v>
      </c>
      <c r="M925" s="74">
        <f t="shared" si="553"/>
        <v>0</v>
      </c>
    </row>
    <row r="926" spans="2:13" ht="13.8">
      <c r="B926" s="48" t="str">
        <f t="shared" si="542"/>
        <v>200G FR4 3 km QSFP56</v>
      </c>
      <c r="C926" s="74">
        <f t="shared" si="543"/>
        <v>0</v>
      </c>
      <c r="D926" s="74">
        <f t="shared" si="544"/>
        <v>0</v>
      </c>
      <c r="E926" s="74">
        <f t="shared" si="545"/>
        <v>0</v>
      </c>
      <c r="F926" s="74">
        <f t="shared" si="546"/>
        <v>0</v>
      </c>
      <c r="G926" s="74">
        <f t="shared" si="547"/>
        <v>0</v>
      </c>
      <c r="H926" s="74">
        <f t="shared" si="548"/>
        <v>0</v>
      </c>
      <c r="I926" s="74">
        <f t="shared" si="549"/>
        <v>0</v>
      </c>
      <c r="J926" s="74">
        <f t="shared" si="550"/>
        <v>0</v>
      </c>
      <c r="K926" s="74">
        <f t="shared" si="551"/>
        <v>0</v>
      </c>
      <c r="L926" s="74">
        <f t="shared" si="552"/>
        <v>0</v>
      </c>
      <c r="M926" s="74">
        <f t="shared" si="553"/>
        <v>0</v>
      </c>
    </row>
    <row r="927" spans="2:13" ht="13.8">
      <c r="B927" s="48" t="str">
        <f t="shared" si="542"/>
        <v>200G LR 10 km TBD</v>
      </c>
      <c r="C927" s="74">
        <f t="shared" si="543"/>
        <v>0</v>
      </c>
      <c r="D927" s="74">
        <f t="shared" si="544"/>
        <v>0</v>
      </c>
      <c r="E927" s="74">
        <f t="shared" si="545"/>
        <v>0</v>
      </c>
      <c r="F927" s="74">
        <f t="shared" si="546"/>
        <v>0</v>
      </c>
      <c r="G927" s="74">
        <f t="shared" si="547"/>
        <v>0</v>
      </c>
      <c r="H927" s="74">
        <f t="shared" si="548"/>
        <v>0</v>
      </c>
      <c r="I927" s="74">
        <f t="shared" si="549"/>
        <v>0</v>
      </c>
      <c r="J927" s="74">
        <f t="shared" si="550"/>
        <v>0</v>
      </c>
      <c r="K927" s="74">
        <f t="shared" si="551"/>
        <v>0</v>
      </c>
      <c r="L927" s="74">
        <f t="shared" si="552"/>
        <v>0</v>
      </c>
      <c r="M927" s="74">
        <f t="shared" si="553"/>
        <v>0</v>
      </c>
    </row>
    <row r="928" spans="2:13" ht="13.8">
      <c r="B928" s="48" t="str">
        <f t="shared" si="542"/>
        <v>200G ER4 40 km TBD</v>
      </c>
      <c r="C928" s="74">
        <f t="shared" si="543"/>
        <v>0</v>
      </c>
      <c r="D928" s="74">
        <f t="shared" si="544"/>
        <v>0</v>
      </c>
      <c r="E928" s="74">
        <f t="shared" si="545"/>
        <v>0</v>
      </c>
      <c r="F928" s="74">
        <f t="shared" si="546"/>
        <v>0</v>
      </c>
      <c r="G928" s="74">
        <f t="shared" si="547"/>
        <v>0</v>
      </c>
      <c r="H928" s="74">
        <f t="shared" si="548"/>
        <v>0</v>
      </c>
      <c r="I928" s="74">
        <f t="shared" si="549"/>
        <v>0</v>
      </c>
      <c r="J928" s="74">
        <f t="shared" si="550"/>
        <v>0</v>
      </c>
      <c r="K928" s="74">
        <f t="shared" si="551"/>
        <v>0</v>
      </c>
      <c r="L928" s="74">
        <f t="shared" si="552"/>
        <v>0</v>
      </c>
      <c r="M928" s="74">
        <f t="shared" si="553"/>
        <v>0</v>
      </c>
    </row>
    <row r="929" spans="2:13" ht="13.8">
      <c r="B929" s="48" t="str">
        <f t="shared" si="542"/>
        <v>2x200 (400G-SR8) 100 m OSFP, QSFP-DD</v>
      </c>
      <c r="C929" s="74">
        <f t="shared" si="543"/>
        <v>0</v>
      </c>
      <c r="D929" s="74">
        <f t="shared" si="544"/>
        <v>0</v>
      </c>
      <c r="E929" s="74">
        <f t="shared" si="545"/>
        <v>0</v>
      </c>
      <c r="F929" s="74">
        <f t="shared" si="546"/>
        <v>0</v>
      </c>
      <c r="G929" s="74">
        <f t="shared" si="547"/>
        <v>0</v>
      </c>
      <c r="H929" s="74">
        <f t="shared" si="548"/>
        <v>0</v>
      </c>
      <c r="I929" s="74">
        <f t="shared" si="549"/>
        <v>0</v>
      </c>
      <c r="J929" s="74">
        <f t="shared" si="550"/>
        <v>0</v>
      </c>
      <c r="K929" s="74">
        <f t="shared" si="551"/>
        <v>0</v>
      </c>
      <c r="L929" s="74">
        <f t="shared" si="552"/>
        <v>0</v>
      </c>
      <c r="M929" s="74">
        <f t="shared" si="553"/>
        <v>0</v>
      </c>
    </row>
    <row r="930" spans="2:13" ht="13.8">
      <c r="B930" s="48" t="str">
        <f t="shared" si="542"/>
        <v>400G SR4.2 100 m OSFP, QSFP-DD</v>
      </c>
      <c r="C930" s="74">
        <f t="shared" si="543"/>
        <v>0</v>
      </c>
      <c r="D930" s="74">
        <f t="shared" si="544"/>
        <v>0</v>
      </c>
      <c r="E930" s="74">
        <f t="shared" si="545"/>
        <v>0</v>
      </c>
      <c r="F930" s="74">
        <f t="shared" si="546"/>
        <v>0</v>
      </c>
      <c r="G930" s="74">
        <f t="shared" si="547"/>
        <v>0</v>
      </c>
      <c r="H930" s="74">
        <f t="shared" si="548"/>
        <v>0</v>
      </c>
      <c r="I930" s="74">
        <f t="shared" si="549"/>
        <v>0</v>
      </c>
      <c r="J930" s="74">
        <f t="shared" si="550"/>
        <v>0</v>
      </c>
      <c r="K930" s="74">
        <f t="shared" si="551"/>
        <v>0</v>
      </c>
      <c r="L930" s="74">
        <f t="shared" si="552"/>
        <v>0</v>
      </c>
      <c r="M930" s="74">
        <f t="shared" si="553"/>
        <v>0</v>
      </c>
    </row>
    <row r="931" spans="2:13" ht="13.8">
      <c r="B931" s="48" t="str">
        <f t="shared" si="542"/>
        <v>400G DR4 500 m OSFP, QSFP-DD, QSFP112</v>
      </c>
      <c r="C931" s="74">
        <f t="shared" si="543"/>
        <v>0</v>
      </c>
      <c r="D931" s="74">
        <f t="shared" si="544"/>
        <v>0</v>
      </c>
      <c r="E931" s="74">
        <f t="shared" si="545"/>
        <v>0</v>
      </c>
      <c r="F931" s="74">
        <f t="shared" si="546"/>
        <v>0</v>
      </c>
      <c r="G931" s="74">
        <f t="shared" si="547"/>
        <v>0</v>
      </c>
      <c r="H931" s="74">
        <f t="shared" si="548"/>
        <v>0</v>
      </c>
      <c r="I931" s="74">
        <f t="shared" si="549"/>
        <v>0</v>
      </c>
      <c r="J931" s="74">
        <f t="shared" si="550"/>
        <v>0</v>
      </c>
      <c r="K931" s="74">
        <f t="shared" si="551"/>
        <v>0</v>
      </c>
      <c r="L931" s="74">
        <f t="shared" si="552"/>
        <v>0</v>
      </c>
      <c r="M931" s="74">
        <f t="shared" si="553"/>
        <v>0</v>
      </c>
    </row>
    <row r="932" spans="2:13" ht="13.8">
      <c r="B932" s="48" t="str">
        <f t="shared" si="542"/>
        <v>2x(200G FR4) 2 km OSFP</v>
      </c>
      <c r="C932" s="74">
        <f t="shared" si="543"/>
        <v>0</v>
      </c>
      <c r="D932" s="74">
        <f t="shared" si="544"/>
        <v>0</v>
      </c>
      <c r="E932" s="74">
        <f t="shared" si="545"/>
        <v>0</v>
      </c>
      <c r="F932" s="74">
        <f t="shared" si="546"/>
        <v>0</v>
      </c>
      <c r="G932" s="74">
        <f t="shared" si="547"/>
        <v>0</v>
      </c>
      <c r="H932" s="74">
        <f t="shared" si="548"/>
        <v>0</v>
      </c>
      <c r="I932" s="74">
        <f t="shared" si="549"/>
        <v>0</v>
      </c>
      <c r="J932" s="74">
        <f t="shared" si="550"/>
        <v>0</v>
      </c>
      <c r="K932" s="74">
        <f t="shared" si="551"/>
        <v>0</v>
      </c>
      <c r="L932" s="74">
        <f t="shared" si="552"/>
        <v>0</v>
      </c>
      <c r="M932" s="74">
        <f t="shared" si="553"/>
        <v>0</v>
      </c>
    </row>
    <row r="933" spans="2:13" ht="13.8">
      <c r="B933" s="48" t="str">
        <f t="shared" si="542"/>
        <v>400G FR4 2 km OSFP, QSFP-DD, QSFP112</v>
      </c>
      <c r="C933" s="74">
        <f t="shared" si="543"/>
        <v>0</v>
      </c>
      <c r="D933" s="74">
        <f t="shared" si="544"/>
        <v>0</v>
      </c>
      <c r="E933" s="74">
        <f t="shared" si="545"/>
        <v>0</v>
      </c>
      <c r="F933" s="74">
        <f t="shared" si="546"/>
        <v>0</v>
      </c>
      <c r="G933" s="74">
        <f t="shared" si="547"/>
        <v>0</v>
      </c>
      <c r="H933" s="74">
        <f t="shared" si="548"/>
        <v>0</v>
      </c>
      <c r="I933" s="74">
        <f t="shared" si="549"/>
        <v>0</v>
      </c>
      <c r="J933" s="74">
        <f t="shared" si="550"/>
        <v>0</v>
      </c>
      <c r="K933" s="74">
        <f t="shared" si="551"/>
        <v>0</v>
      </c>
      <c r="L933" s="74">
        <f t="shared" si="552"/>
        <v>0</v>
      </c>
      <c r="M933" s="74">
        <f t="shared" si="553"/>
        <v>0</v>
      </c>
    </row>
    <row r="934" spans="2:13" ht="13.8">
      <c r="B934" s="48" t="str">
        <f t="shared" si="542"/>
        <v>400G LR8, LR4 10 km OSFP, QSFP-DD, QSFP112</v>
      </c>
      <c r="C934" s="74">
        <f t="shared" si="543"/>
        <v>0</v>
      </c>
      <c r="D934" s="74">
        <f t="shared" si="544"/>
        <v>0</v>
      </c>
      <c r="E934" s="74">
        <f t="shared" si="545"/>
        <v>0</v>
      </c>
      <c r="F934" s="74">
        <f t="shared" si="546"/>
        <v>0</v>
      </c>
      <c r="G934" s="74">
        <f t="shared" si="547"/>
        <v>0</v>
      </c>
      <c r="H934" s="74">
        <f t="shared" si="548"/>
        <v>0</v>
      </c>
      <c r="I934" s="74">
        <f t="shared" si="549"/>
        <v>0</v>
      </c>
      <c r="J934" s="74">
        <f t="shared" si="550"/>
        <v>0</v>
      </c>
      <c r="K934" s="74">
        <f t="shared" si="551"/>
        <v>0</v>
      </c>
      <c r="L934" s="74">
        <f t="shared" si="552"/>
        <v>0</v>
      </c>
      <c r="M934" s="74">
        <f t="shared" si="553"/>
        <v>0</v>
      </c>
    </row>
    <row r="935" spans="2:13" ht="13.8">
      <c r="B935" s="48" t="str">
        <f t="shared" si="542"/>
        <v>400G ER4 40 km TBD</v>
      </c>
      <c r="C935" s="74">
        <f t="shared" si="543"/>
        <v>0</v>
      </c>
      <c r="D935" s="74">
        <f t="shared" si="544"/>
        <v>0</v>
      </c>
      <c r="E935" s="74">
        <f t="shared" si="545"/>
        <v>0</v>
      </c>
      <c r="F935" s="74">
        <f t="shared" si="546"/>
        <v>0</v>
      </c>
      <c r="G935" s="74">
        <f t="shared" si="547"/>
        <v>0</v>
      </c>
      <c r="H935" s="74">
        <f t="shared" si="548"/>
        <v>0</v>
      </c>
      <c r="I935" s="74">
        <f t="shared" si="549"/>
        <v>0</v>
      </c>
      <c r="J935" s="74">
        <f t="shared" si="550"/>
        <v>0</v>
      </c>
      <c r="K935" s="74">
        <f t="shared" si="551"/>
        <v>0</v>
      </c>
      <c r="L935" s="74">
        <f t="shared" si="552"/>
        <v>0</v>
      </c>
      <c r="M935" s="74">
        <f t="shared" si="553"/>
        <v>0</v>
      </c>
    </row>
    <row r="936" spans="2:13" ht="13.8">
      <c r="B936" s="48" t="str">
        <f t="shared" si="542"/>
        <v>800G SR8 50 m OSFP, QSFP-DD800</v>
      </c>
      <c r="C936" s="74">
        <f t="shared" si="543"/>
        <v>0</v>
      </c>
      <c r="D936" s="74">
        <f t="shared" si="544"/>
        <v>0</v>
      </c>
      <c r="E936" s="74">
        <f t="shared" si="545"/>
        <v>0</v>
      </c>
      <c r="F936" s="74">
        <f t="shared" si="546"/>
        <v>0</v>
      </c>
      <c r="G936" s="74">
        <f t="shared" si="547"/>
        <v>0</v>
      </c>
      <c r="H936" s="74">
        <f t="shared" si="548"/>
        <v>0</v>
      </c>
      <c r="I936" s="74">
        <f t="shared" si="549"/>
        <v>0</v>
      </c>
      <c r="J936" s="74">
        <f t="shared" si="550"/>
        <v>0</v>
      </c>
      <c r="K936" s="74">
        <f t="shared" si="551"/>
        <v>0</v>
      </c>
      <c r="L936" s="74">
        <f t="shared" si="552"/>
        <v>0</v>
      </c>
      <c r="M936" s="74">
        <f t="shared" si="553"/>
        <v>0</v>
      </c>
    </row>
    <row r="937" spans="2:13" ht="13.8">
      <c r="B937" s="48" t="str">
        <f t="shared" ref="B937:B951" si="554">B159</f>
        <v>800G DR8, DR4 500 m OSFP, QSFP-DD800</v>
      </c>
      <c r="C937" s="74">
        <f t="shared" ref="C937:C951" si="555">IF(C417=0,0,C417*P765/10^6)</f>
        <v>0</v>
      </c>
      <c r="D937" s="74">
        <f t="shared" ref="D937:D951" si="556">IF(D417=0,0,D417*Q765/10^6)</f>
        <v>0</v>
      </c>
      <c r="E937" s="74">
        <f t="shared" ref="E937:E951" si="557">IF(E417=0,0,E417*R765/10^6)</f>
        <v>0</v>
      </c>
      <c r="F937" s="74">
        <f t="shared" ref="F937:F951" si="558">IF(F417=0,0,F417*S765/10^6)</f>
        <v>0</v>
      </c>
      <c r="G937" s="74">
        <f t="shared" ref="G937:G951" si="559">IF(G417=0,0,G417*T765/10^6)</f>
        <v>0</v>
      </c>
      <c r="H937" s="74">
        <f t="shared" ref="H937:H951" si="560">IF(H417=0,0,H417*U765/10^6)</f>
        <v>0</v>
      </c>
      <c r="I937" s="74">
        <f t="shared" ref="I937:I951" si="561">IF(I417=0,0,I417*V765/10^6)</f>
        <v>0</v>
      </c>
      <c r="J937" s="74">
        <f t="shared" ref="J937:J951" si="562">IF(J417=0,0,J417*W765/10^6)</f>
        <v>0</v>
      </c>
      <c r="K937" s="74">
        <f t="shared" ref="K937:K951" si="563">IF(K417=0,0,K417*X765/10^6)</f>
        <v>0</v>
      </c>
      <c r="L937" s="74">
        <f t="shared" ref="L937:L951" si="564">IF(L417=0,0,L417*Y765/10^6)</f>
        <v>0</v>
      </c>
      <c r="M937" s="74">
        <f t="shared" ref="M937:M951" si="565">IF(M417=0,0,M417*Z765/10^6)</f>
        <v>0</v>
      </c>
    </row>
    <row r="938" spans="2:13" ht="13.8">
      <c r="B938" s="48" t="str">
        <f t="shared" si="554"/>
        <v>2x(400G FR4), 800G FR4 2 km OSFP, QSFP-DD800</v>
      </c>
      <c r="C938" s="74">
        <f t="shared" si="555"/>
        <v>0</v>
      </c>
      <c r="D938" s="74">
        <f t="shared" si="556"/>
        <v>0</v>
      </c>
      <c r="E938" s="74">
        <f t="shared" si="557"/>
        <v>0</v>
      </c>
      <c r="F938" s="74">
        <f t="shared" si="558"/>
        <v>0</v>
      </c>
      <c r="G938" s="74">
        <f t="shared" si="559"/>
        <v>0</v>
      </c>
      <c r="H938" s="74">
        <f t="shared" si="560"/>
        <v>0</v>
      </c>
      <c r="I938" s="74">
        <f t="shared" si="561"/>
        <v>0</v>
      </c>
      <c r="J938" s="74">
        <f t="shared" si="562"/>
        <v>0</v>
      </c>
      <c r="K938" s="74">
        <f t="shared" si="563"/>
        <v>0</v>
      </c>
      <c r="L938" s="74">
        <f t="shared" si="564"/>
        <v>0</v>
      </c>
      <c r="M938" s="74">
        <f t="shared" si="565"/>
        <v>0</v>
      </c>
    </row>
    <row r="939" spans="2:13" ht="13.8">
      <c r="B939" s="48" t="str">
        <f t="shared" si="554"/>
        <v>800G LR8, LR4 6, 10 km TBD</v>
      </c>
      <c r="C939" s="74">
        <f t="shared" si="555"/>
        <v>0</v>
      </c>
      <c r="D939" s="74">
        <f t="shared" si="556"/>
        <v>0</v>
      </c>
      <c r="E939" s="74">
        <f t="shared" si="557"/>
        <v>0</v>
      </c>
      <c r="F939" s="74">
        <f t="shared" si="558"/>
        <v>0</v>
      </c>
      <c r="G939" s="74">
        <f t="shared" si="559"/>
        <v>0</v>
      </c>
      <c r="H939" s="74">
        <f t="shared" si="560"/>
        <v>0</v>
      </c>
      <c r="I939" s="74">
        <f t="shared" si="561"/>
        <v>0</v>
      </c>
      <c r="J939" s="74">
        <f t="shared" si="562"/>
        <v>0</v>
      </c>
      <c r="K939" s="74">
        <f t="shared" si="563"/>
        <v>0</v>
      </c>
      <c r="L939" s="74">
        <f t="shared" si="564"/>
        <v>0</v>
      </c>
      <c r="M939" s="74">
        <f t="shared" si="565"/>
        <v>0</v>
      </c>
    </row>
    <row r="940" spans="2:13" ht="13.8">
      <c r="B940" s="48" t="str">
        <f t="shared" si="554"/>
        <v>800G LR (ZRlite) 10 km, 20 km TBD</v>
      </c>
      <c r="C940" s="74">
        <f t="shared" si="555"/>
        <v>0</v>
      </c>
      <c r="D940" s="74">
        <f t="shared" si="556"/>
        <v>0</v>
      </c>
      <c r="E940" s="74">
        <f t="shared" si="557"/>
        <v>0</v>
      </c>
      <c r="F940" s="74">
        <f t="shared" si="558"/>
        <v>0</v>
      </c>
      <c r="G940" s="74">
        <f t="shared" si="559"/>
        <v>0</v>
      </c>
      <c r="H940" s="74">
        <f t="shared" si="560"/>
        <v>0</v>
      </c>
      <c r="I940" s="74">
        <f t="shared" si="561"/>
        <v>0</v>
      </c>
      <c r="J940" s="74">
        <f t="shared" si="562"/>
        <v>0</v>
      </c>
      <c r="K940" s="74">
        <f t="shared" si="563"/>
        <v>0</v>
      </c>
      <c r="L940" s="74">
        <f t="shared" si="564"/>
        <v>0</v>
      </c>
      <c r="M940" s="74">
        <f t="shared" si="565"/>
        <v>0</v>
      </c>
    </row>
    <row r="941" spans="2:13" ht="13.8">
      <c r="B941" s="48" t="str">
        <f t="shared" si="554"/>
        <v>800G ER4 40 km TBD</v>
      </c>
      <c r="C941" s="74">
        <f t="shared" si="555"/>
        <v>0</v>
      </c>
      <c r="D941" s="74">
        <f t="shared" si="556"/>
        <v>0</v>
      </c>
      <c r="E941" s="74">
        <f t="shared" si="557"/>
        <v>0</v>
      </c>
      <c r="F941" s="74">
        <f t="shared" si="558"/>
        <v>0</v>
      </c>
      <c r="G941" s="74">
        <f t="shared" si="559"/>
        <v>0</v>
      </c>
      <c r="H941" s="74">
        <f t="shared" si="560"/>
        <v>0</v>
      </c>
      <c r="I941" s="74">
        <f t="shared" si="561"/>
        <v>0</v>
      </c>
      <c r="J941" s="74">
        <f t="shared" si="562"/>
        <v>0</v>
      </c>
      <c r="K941" s="74">
        <f t="shared" si="563"/>
        <v>0</v>
      </c>
      <c r="L941" s="74">
        <f t="shared" si="564"/>
        <v>0</v>
      </c>
      <c r="M941" s="74">
        <f t="shared" si="565"/>
        <v>0</v>
      </c>
    </row>
    <row r="942" spans="2:13" ht="13.8">
      <c r="B942" s="48" t="str">
        <f t="shared" si="554"/>
        <v>1.6T SR16 100 m OSFP-XD and TBD</v>
      </c>
      <c r="C942" s="74">
        <f t="shared" si="555"/>
        <v>0</v>
      </c>
      <c r="D942" s="74">
        <f t="shared" si="556"/>
        <v>0</v>
      </c>
      <c r="E942" s="74">
        <f t="shared" si="557"/>
        <v>0</v>
      </c>
      <c r="F942" s="74">
        <f t="shared" si="558"/>
        <v>0</v>
      </c>
      <c r="G942" s="74">
        <f t="shared" si="559"/>
        <v>0</v>
      </c>
      <c r="H942" s="74">
        <f t="shared" si="560"/>
        <v>0</v>
      </c>
      <c r="I942" s="74">
        <f t="shared" si="561"/>
        <v>0</v>
      </c>
      <c r="J942" s="74">
        <f t="shared" si="562"/>
        <v>0</v>
      </c>
      <c r="K942" s="74">
        <f t="shared" si="563"/>
        <v>0</v>
      </c>
      <c r="L942" s="74">
        <f t="shared" si="564"/>
        <v>0</v>
      </c>
      <c r="M942" s="74">
        <f t="shared" si="565"/>
        <v>0</v>
      </c>
    </row>
    <row r="943" spans="2:13" ht="13.8">
      <c r="B943" s="48" t="str">
        <f t="shared" si="554"/>
        <v>1.6T DR8 500 m OSFP-XD and TBD</v>
      </c>
      <c r="C943" s="74">
        <f t="shared" si="555"/>
        <v>0</v>
      </c>
      <c r="D943" s="74">
        <f t="shared" si="556"/>
        <v>0</v>
      </c>
      <c r="E943" s="74">
        <f t="shared" si="557"/>
        <v>0</v>
      </c>
      <c r="F943" s="74">
        <f t="shared" si="558"/>
        <v>0</v>
      </c>
      <c r="G943" s="74">
        <f t="shared" si="559"/>
        <v>0</v>
      </c>
      <c r="H943" s="74">
        <f t="shared" si="560"/>
        <v>0</v>
      </c>
      <c r="I943" s="74">
        <f t="shared" si="561"/>
        <v>0</v>
      </c>
      <c r="J943" s="74">
        <f t="shared" si="562"/>
        <v>0</v>
      </c>
      <c r="K943" s="74">
        <f t="shared" si="563"/>
        <v>0</v>
      </c>
      <c r="L943" s="74">
        <f t="shared" si="564"/>
        <v>0</v>
      </c>
      <c r="M943" s="74">
        <f t="shared" si="565"/>
        <v>0</v>
      </c>
    </row>
    <row r="944" spans="2:13" ht="13.8">
      <c r="B944" s="48" t="str">
        <f t="shared" si="554"/>
        <v>1.6T FR8 2 km OSFP-XD and TBD</v>
      </c>
      <c r="C944" s="74">
        <f t="shared" si="555"/>
        <v>0</v>
      </c>
      <c r="D944" s="74">
        <f t="shared" si="556"/>
        <v>0</v>
      </c>
      <c r="E944" s="74">
        <f t="shared" si="557"/>
        <v>0</v>
      </c>
      <c r="F944" s="74">
        <f t="shared" si="558"/>
        <v>0</v>
      </c>
      <c r="G944" s="74">
        <f t="shared" si="559"/>
        <v>0</v>
      </c>
      <c r="H944" s="74">
        <f t="shared" si="560"/>
        <v>0</v>
      </c>
      <c r="I944" s="74">
        <f t="shared" si="561"/>
        <v>0</v>
      </c>
      <c r="J944" s="74">
        <f t="shared" si="562"/>
        <v>0</v>
      </c>
      <c r="K944" s="74">
        <f t="shared" si="563"/>
        <v>0</v>
      </c>
      <c r="L944" s="74">
        <f t="shared" si="564"/>
        <v>0</v>
      </c>
      <c r="M944" s="74">
        <f t="shared" si="565"/>
        <v>0</v>
      </c>
    </row>
    <row r="945" spans="2:13" ht="13.8">
      <c r="B945" s="48" t="str">
        <f t="shared" si="554"/>
        <v>1.6T LR8 10 km OSFP-XD and TBD</v>
      </c>
      <c r="C945" s="74">
        <f t="shared" si="555"/>
        <v>0</v>
      </c>
      <c r="D945" s="74">
        <f t="shared" si="556"/>
        <v>0</v>
      </c>
      <c r="E945" s="74">
        <f t="shared" si="557"/>
        <v>0</v>
      </c>
      <c r="F945" s="74">
        <f t="shared" si="558"/>
        <v>0</v>
      </c>
      <c r="G945" s="74">
        <f t="shared" si="559"/>
        <v>0</v>
      </c>
      <c r="H945" s="74">
        <f t="shared" si="560"/>
        <v>0</v>
      </c>
      <c r="I945" s="74">
        <f t="shared" si="561"/>
        <v>0</v>
      </c>
      <c r="J945" s="74">
        <f t="shared" si="562"/>
        <v>0</v>
      </c>
      <c r="K945" s="74">
        <f t="shared" si="563"/>
        <v>0</v>
      </c>
      <c r="L945" s="74">
        <f t="shared" si="564"/>
        <v>0</v>
      </c>
      <c r="M945" s="74">
        <f t="shared" si="565"/>
        <v>0</v>
      </c>
    </row>
    <row r="946" spans="2:13" ht="13.8">
      <c r="B946" s="48" t="str">
        <f t="shared" si="554"/>
        <v>1.6T ER8 &gt;10 km OSFP-XD and TBD</v>
      </c>
      <c r="C946" s="74">
        <f t="shared" si="555"/>
        <v>0</v>
      </c>
      <c r="D946" s="74">
        <f t="shared" si="556"/>
        <v>0</v>
      </c>
      <c r="E946" s="74">
        <f t="shared" si="557"/>
        <v>0</v>
      </c>
      <c r="F946" s="74">
        <f t="shared" si="558"/>
        <v>0</v>
      </c>
      <c r="G946" s="74">
        <f t="shared" si="559"/>
        <v>0</v>
      </c>
      <c r="H946" s="74">
        <f t="shared" si="560"/>
        <v>0</v>
      </c>
      <c r="I946" s="74">
        <f t="shared" si="561"/>
        <v>0</v>
      </c>
      <c r="J946" s="74">
        <f t="shared" si="562"/>
        <v>0</v>
      </c>
      <c r="K946" s="74">
        <f t="shared" si="563"/>
        <v>0</v>
      </c>
      <c r="L946" s="74">
        <f t="shared" si="564"/>
        <v>0</v>
      </c>
      <c r="M946" s="74">
        <f t="shared" si="565"/>
        <v>0</v>
      </c>
    </row>
    <row r="947" spans="2:13" ht="13.8">
      <c r="B947" s="48" t="str">
        <f t="shared" si="554"/>
        <v>3.2T SR 100 m OSFP-XD and TBD</v>
      </c>
      <c r="C947" s="74">
        <f t="shared" si="555"/>
        <v>0</v>
      </c>
      <c r="D947" s="74">
        <f t="shared" si="556"/>
        <v>0</v>
      </c>
      <c r="E947" s="74">
        <f t="shared" si="557"/>
        <v>0</v>
      </c>
      <c r="F947" s="74">
        <f t="shared" si="558"/>
        <v>0</v>
      </c>
      <c r="G947" s="74">
        <f t="shared" si="559"/>
        <v>0</v>
      </c>
      <c r="H947" s="74">
        <f t="shared" si="560"/>
        <v>0</v>
      </c>
      <c r="I947" s="74">
        <f t="shared" si="561"/>
        <v>0</v>
      </c>
      <c r="J947" s="74">
        <f t="shared" si="562"/>
        <v>0</v>
      </c>
      <c r="K947" s="74">
        <f t="shared" si="563"/>
        <v>0</v>
      </c>
      <c r="L947" s="74">
        <f t="shared" si="564"/>
        <v>0</v>
      </c>
      <c r="M947" s="74">
        <f t="shared" si="565"/>
        <v>0</v>
      </c>
    </row>
    <row r="948" spans="2:13" ht="13.8">
      <c r="B948" s="48" t="str">
        <f t="shared" si="554"/>
        <v>3.2T DR 500 m OSFP-XD and TBD</v>
      </c>
      <c r="C948" s="74">
        <f t="shared" si="555"/>
        <v>0</v>
      </c>
      <c r="D948" s="74">
        <f t="shared" si="556"/>
        <v>0</v>
      </c>
      <c r="E948" s="74">
        <f t="shared" si="557"/>
        <v>0</v>
      </c>
      <c r="F948" s="74">
        <f t="shared" si="558"/>
        <v>0</v>
      </c>
      <c r="G948" s="74">
        <f t="shared" si="559"/>
        <v>0</v>
      </c>
      <c r="H948" s="74">
        <f t="shared" si="560"/>
        <v>0</v>
      </c>
      <c r="I948" s="74">
        <f t="shared" si="561"/>
        <v>0</v>
      </c>
      <c r="J948" s="74">
        <f t="shared" si="562"/>
        <v>0</v>
      </c>
      <c r="K948" s="74">
        <f t="shared" si="563"/>
        <v>0</v>
      </c>
      <c r="L948" s="74">
        <f t="shared" si="564"/>
        <v>0</v>
      </c>
      <c r="M948" s="74">
        <f t="shared" si="565"/>
        <v>0</v>
      </c>
    </row>
    <row r="949" spans="2:13" ht="13.8">
      <c r="B949" s="48" t="str">
        <f t="shared" si="554"/>
        <v>3.2T FR 2 km OSFP-XD and TBD</v>
      </c>
      <c r="C949" s="74">
        <f t="shared" si="555"/>
        <v>0</v>
      </c>
      <c r="D949" s="74">
        <f t="shared" si="556"/>
        <v>0</v>
      </c>
      <c r="E949" s="74">
        <f t="shared" si="557"/>
        <v>0</v>
      </c>
      <c r="F949" s="74">
        <f t="shared" si="558"/>
        <v>0</v>
      </c>
      <c r="G949" s="74">
        <f t="shared" si="559"/>
        <v>0</v>
      </c>
      <c r="H949" s="74">
        <f t="shared" si="560"/>
        <v>0</v>
      </c>
      <c r="I949" s="74">
        <f t="shared" si="561"/>
        <v>0</v>
      </c>
      <c r="J949" s="74">
        <f t="shared" si="562"/>
        <v>0</v>
      </c>
      <c r="K949" s="74">
        <f t="shared" si="563"/>
        <v>0</v>
      </c>
      <c r="L949" s="74">
        <f t="shared" si="564"/>
        <v>0</v>
      </c>
      <c r="M949" s="74">
        <f t="shared" si="565"/>
        <v>0</v>
      </c>
    </row>
    <row r="950" spans="2:13" ht="13.8">
      <c r="B950" s="48" t="str">
        <f t="shared" si="554"/>
        <v>3.2T LR 10 km OSFP-XD and TBD</v>
      </c>
      <c r="C950" s="74">
        <f t="shared" si="555"/>
        <v>0</v>
      </c>
      <c r="D950" s="74">
        <f t="shared" si="556"/>
        <v>0</v>
      </c>
      <c r="E950" s="74">
        <f t="shared" si="557"/>
        <v>0</v>
      </c>
      <c r="F950" s="74">
        <f t="shared" si="558"/>
        <v>0</v>
      </c>
      <c r="G950" s="74">
        <f t="shared" si="559"/>
        <v>0</v>
      </c>
      <c r="H950" s="74">
        <f t="shared" si="560"/>
        <v>0</v>
      </c>
      <c r="I950" s="74">
        <f t="shared" si="561"/>
        <v>0</v>
      </c>
      <c r="J950" s="74">
        <f t="shared" si="562"/>
        <v>0</v>
      </c>
      <c r="K950" s="74">
        <f t="shared" si="563"/>
        <v>0</v>
      </c>
      <c r="L950" s="74">
        <f t="shared" si="564"/>
        <v>0</v>
      </c>
      <c r="M950" s="74">
        <f t="shared" si="565"/>
        <v>0</v>
      </c>
    </row>
    <row r="951" spans="2:13" ht="13.8">
      <c r="B951" s="48" t="str">
        <f t="shared" si="554"/>
        <v>3.2T ER &gt;10 km OSFP-XD and TBD</v>
      </c>
      <c r="C951" s="74">
        <f t="shared" si="555"/>
        <v>0</v>
      </c>
      <c r="D951" s="74">
        <f t="shared" si="556"/>
        <v>0</v>
      </c>
      <c r="E951" s="74">
        <f t="shared" si="557"/>
        <v>0</v>
      </c>
      <c r="F951" s="74">
        <f t="shared" si="558"/>
        <v>0</v>
      </c>
      <c r="G951" s="74">
        <f t="shared" si="559"/>
        <v>0</v>
      </c>
      <c r="H951" s="74">
        <f t="shared" si="560"/>
        <v>0</v>
      </c>
      <c r="I951" s="74">
        <f t="shared" si="561"/>
        <v>0</v>
      </c>
      <c r="J951" s="74">
        <f t="shared" si="562"/>
        <v>0</v>
      </c>
      <c r="K951" s="74">
        <f t="shared" si="563"/>
        <v>0</v>
      </c>
      <c r="L951" s="74">
        <f t="shared" si="564"/>
        <v>0</v>
      </c>
      <c r="M951" s="74">
        <f t="shared" si="565"/>
        <v>0</v>
      </c>
    </row>
    <row r="952" spans="2:13" ht="13.8">
      <c r="B952" s="48"/>
      <c r="C952" s="74"/>
      <c r="D952" s="74"/>
      <c r="E952" s="74"/>
      <c r="F952" s="74"/>
      <c r="G952" s="74"/>
      <c r="H952" s="74"/>
      <c r="I952" s="74"/>
      <c r="J952" s="74"/>
      <c r="K952" s="74"/>
      <c r="L952" s="74"/>
      <c r="M952" s="74"/>
    </row>
    <row r="953" spans="2:13" ht="13.8">
      <c r="B953" s="48"/>
      <c r="C953" s="74"/>
      <c r="D953" s="74"/>
      <c r="E953" s="74"/>
      <c r="F953" s="74"/>
      <c r="G953" s="74"/>
      <c r="H953" s="74"/>
      <c r="I953" s="74"/>
      <c r="J953" s="74"/>
      <c r="K953" s="74"/>
      <c r="L953" s="74"/>
      <c r="M953" s="74"/>
    </row>
    <row r="954" spans="2:13" ht="13.8">
      <c r="B954" s="57" t="str">
        <f>"Total "&amp;B871&amp;" revenue"</f>
        <v>Total GaAs discrete revenue</v>
      </c>
      <c r="C954" s="51">
        <f t="shared" ref="C954" si="566">SUM(C873:C953)</f>
        <v>250.86682646181615</v>
      </c>
      <c r="D954" s="51">
        <f t="shared" ref="D954:L954" si="567">SUM(D873:D953)</f>
        <v>216.74317949999997</v>
      </c>
      <c r="E954" s="51">
        <f t="shared" si="567"/>
        <v>0</v>
      </c>
      <c r="F954" s="51">
        <f t="shared" si="567"/>
        <v>0</v>
      </c>
      <c r="G954" s="51">
        <f t="shared" si="567"/>
        <v>0</v>
      </c>
      <c r="H954" s="51">
        <f t="shared" si="567"/>
        <v>0</v>
      </c>
      <c r="I954" s="51">
        <f t="shared" si="567"/>
        <v>0</v>
      </c>
      <c r="J954" s="51">
        <f t="shared" si="567"/>
        <v>0</v>
      </c>
      <c r="K954" s="51">
        <f t="shared" si="567"/>
        <v>0</v>
      </c>
      <c r="L954" s="51">
        <f t="shared" si="567"/>
        <v>0</v>
      </c>
      <c r="M954" s="51">
        <f t="shared" ref="M954" si="568">SUM(M873:M953)</f>
        <v>0</v>
      </c>
    </row>
    <row r="957" spans="2:13" ht="21">
      <c r="B957" s="3" t="str">
        <f>B437</f>
        <v>GaAs integrated</v>
      </c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</row>
    <row r="958" spans="2:13" ht="13.8">
      <c r="B958" s="56" t="s">
        <v>55</v>
      </c>
      <c r="C958" s="6">
        <f t="shared" ref="C958:M958" si="569">C6</f>
        <v>2018</v>
      </c>
      <c r="D958" s="6">
        <f t="shared" si="569"/>
        <v>2019</v>
      </c>
      <c r="E958" s="6">
        <f t="shared" si="569"/>
        <v>2020</v>
      </c>
      <c r="F958" s="6">
        <f t="shared" si="569"/>
        <v>2021</v>
      </c>
      <c r="G958" s="6">
        <f t="shared" si="569"/>
        <v>2022</v>
      </c>
      <c r="H958" s="6">
        <f t="shared" si="569"/>
        <v>2023</v>
      </c>
      <c r="I958" s="6">
        <f t="shared" si="569"/>
        <v>2024</v>
      </c>
      <c r="J958" s="6">
        <f t="shared" si="569"/>
        <v>2025</v>
      </c>
      <c r="K958" s="6">
        <f t="shared" si="569"/>
        <v>2026</v>
      </c>
      <c r="L958" s="6">
        <f t="shared" si="569"/>
        <v>2027</v>
      </c>
      <c r="M958" s="6">
        <f t="shared" si="569"/>
        <v>2028</v>
      </c>
    </row>
    <row r="959" spans="2:13" ht="13.8">
      <c r="B959" s="48" t="str">
        <f t="shared" ref="B959:B990" si="570">B95</f>
        <v>1G 500 m SFP</v>
      </c>
      <c r="C959" s="74">
        <f t="shared" ref="C959:C990" si="571">IF(C439=0,0,C439*P701/10^6)</f>
        <v>0</v>
      </c>
      <c r="D959" s="74">
        <f t="shared" ref="D959:D990" si="572">IF(D439=0,0,D439*Q701/10^6)</f>
        <v>0</v>
      </c>
      <c r="E959" s="74">
        <f t="shared" ref="E959:E990" si="573">IF(E439=0,0,E439*R701/10^6)</f>
        <v>0</v>
      </c>
      <c r="F959" s="74">
        <f t="shared" ref="F959:F990" si="574">IF(F439=0,0,F439*S701/10^6)</f>
        <v>0</v>
      </c>
      <c r="G959" s="74">
        <f t="shared" ref="G959:G990" si="575">IF(G439=0,0,G439*T701/10^6)</f>
        <v>0</v>
      </c>
      <c r="H959" s="74">
        <f t="shared" ref="H959:H990" si="576">IF(H439=0,0,H439*U701/10^6)</f>
        <v>0</v>
      </c>
      <c r="I959" s="74">
        <f t="shared" ref="I959:I990" si="577">IF(I439=0,0,I439*V701/10^6)</f>
        <v>0</v>
      </c>
      <c r="J959" s="74">
        <f t="shared" ref="J959:J990" si="578">IF(J439=0,0,J439*W701/10^6)</f>
        <v>0</v>
      </c>
      <c r="K959" s="74">
        <f t="shared" ref="K959:K990" si="579">IF(K439=0,0,K439*X701/10^6)</f>
        <v>0</v>
      </c>
      <c r="L959" s="74">
        <f t="shared" ref="L959:L990" si="580">IF(L439=0,0,L439*Y701/10^6)</f>
        <v>0</v>
      </c>
      <c r="M959" s="74">
        <f t="shared" ref="M959:M990" si="581">IF(M439=0,0,M439*Z701/10^6)</f>
        <v>0</v>
      </c>
    </row>
    <row r="960" spans="2:13" ht="13.8">
      <c r="B960" s="48" t="str">
        <f t="shared" si="570"/>
        <v>1G 10 km SFP</v>
      </c>
      <c r="C960" s="74">
        <f t="shared" si="571"/>
        <v>0</v>
      </c>
      <c r="D960" s="74">
        <f t="shared" si="572"/>
        <v>0</v>
      </c>
      <c r="E960" s="74">
        <f t="shared" si="573"/>
        <v>0</v>
      </c>
      <c r="F960" s="74">
        <f t="shared" si="574"/>
        <v>0</v>
      </c>
      <c r="G960" s="74">
        <f t="shared" si="575"/>
        <v>0</v>
      </c>
      <c r="H960" s="74">
        <f t="shared" si="576"/>
        <v>0</v>
      </c>
      <c r="I960" s="74">
        <f t="shared" si="577"/>
        <v>0</v>
      </c>
      <c r="J960" s="74">
        <f t="shared" si="578"/>
        <v>0</v>
      </c>
      <c r="K960" s="74">
        <f t="shared" si="579"/>
        <v>0</v>
      </c>
      <c r="L960" s="74">
        <f t="shared" si="580"/>
        <v>0</v>
      </c>
      <c r="M960" s="74">
        <f t="shared" si="581"/>
        <v>0</v>
      </c>
    </row>
    <row r="961" spans="2:13" ht="13.8">
      <c r="B961" s="48" t="str">
        <f t="shared" si="570"/>
        <v>1G 40 km SFP</v>
      </c>
      <c r="C961" s="74">
        <f t="shared" si="571"/>
        <v>0</v>
      </c>
      <c r="D961" s="74">
        <f t="shared" si="572"/>
        <v>0</v>
      </c>
      <c r="E961" s="74">
        <f t="shared" si="573"/>
        <v>0</v>
      </c>
      <c r="F961" s="74">
        <f t="shared" si="574"/>
        <v>0</v>
      </c>
      <c r="G961" s="74">
        <f t="shared" si="575"/>
        <v>0</v>
      </c>
      <c r="H961" s="74">
        <f t="shared" si="576"/>
        <v>0</v>
      </c>
      <c r="I961" s="74">
        <f t="shared" si="577"/>
        <v>0</v>
      </c>
      <c r="J961" s="74">
        <f t="shared" si="578"/>
        <v>0</v>
      </c>
      <c r="K961" s="74">
        <f t="shared" si="579"/>
        <v>0</v>
      </c>
      <c r="L961" s="74">
        <f t="shared" si="580"/>
        <v>0</v>
      </c>
      <c r="M961" s="74">
        <f t="shared" si="581"/>
        <v>0</v>
      </c>
    </row>
    <row r="962" spans="2:13" ht="13.8">
      <c r="B962" s="48" t="str">
        <f t="shared" si="570"/>
        <v>1G 80 km SFP</v>
      </c>
      <c r="C962" s="74">
        <f t="shared" si="571"/>
        <v>0</v>
      </c>
      <c r="D962" s="74">
        <f t="shared" si="572"/>
        <v>0</v>
      </c>
      <c r="E962" s="74">
        <f t="shared" si="573"/>
        <v>0</v>
      </c>
      <c r="F962" s="74">
        <f t="shared" si="574"/>
        <v>0</v>
      </c>
      <c r="G962" s="74">
        <f t="shared" si="575"/>
        <v>0</v>
      </c>
      <c r="H962" s="74">
        <f t="shared" si="576"/>
        <v>0</v>
      </c>
      <c r="I962" s="74">
        <f t="shared" si="577"/>
        <v>0</v>
      </c>
      <c r="J962" s="74">
        <f t="shared" si="578"/>
        <v>0</v>
      </c>
      <c r="K962" s="74">
        <f t="shared" si="579"/>
        <v>0</v>
      </c>
      <c r="L962" s="74">
        <f t="shared" si="580"/>
        <v>0</v>
      </c>
      <c r="M962" s="74">
        <f t="shared" si="581"/>
        <v>0</v>
      </c>
    </row>
    <row r="963" spans="2:13" ht="13.8">
      <c r="B963" s="48" t="str">
        <f t="shared" si="570"/>
        <v>G &amp; Fast Ethernet Various Legacy/discontinued</v>
      </c>
      <c r="C963" s="74">
        <f t="shared" si="571"/>
        <v>0</v>
      </c>
      <c r="D963" s="74">
        <f t="shared" si="572"/>
        <v>0</v>
      </c>
      <c r="E963" s="74">
        <f t="shared" si="573"/>
        <v>0</v>
      </c>
      <c r="F963" s="74">
        <f t="shared" si="574"/>
        <v>0</v>
      </c>
      <c r="G963" s="74">
        <f t="shared" si="575"/>
        <v>0</v>
      </c>
      <c r="H963" s="74">
        <f t="shared" si="576"/>
        <v>0</v>
      </c>
      <c r="I963" s="74">
        <f t="shared" si="577"/>
        <v>0</v>
      </c>
      <c r="J963" s="74">
        <f t="shared" si="578"/>
        <v>0</v>
      </c>
      <c r="K963" s="74">
        <f t="shared" si="579"/>
        <v>0</v>
      </c>
      <c r="L963" s="74">
        <f t="shared" si="580"/>
        <v>0</v>
      </c>
      <c r="M963" s="74">
        <f t="shared" si="581"/>
        <v>0</v>
      </c>
    </row>
    <row r="964" spans="2:13" ht="13.8">
      <c r="B964" s="48" t="str">
        <f t="shared" si="570"/>
        <v>10G 300 m XFP</v>
      </c>
      <c r="C964" s="74">
        <f t="shared" si="571"/>
        <v>0</v>
      </c>
      <c r="D964" s="74">
        <f t="shared" si="572"/>
        <v>0</v>
      </c>
      <c r="E964" s="74">
        <f t="shared" si="573"/>
        <v>0</v>
      </c>
      <c r="F964" s="74">
        <f t="shared" si="574"/>
        <v>0</v>
      </c>
      <c r="G964" s="74">
        <f t="shared" si="575"/>
        <v>0</v>
      </c>
      <c r="H964" s="74">
        <f t="shared" si="576"/>
        <v>0</v>
      </c>
      <c r="I964" s="74">
        <f t="shared" si="577"/>
        <v>0</v>
      </c>
      <c r="J964" s="74">
        <f t="shared" si="578"/>
        <v>0</v>
      </c>
      <c r="K964" s="74">
        <f t="shared" si="579"/>
        <v>0</v>
      </c>
      <c r="L964" s="74">
        <f t="shared" si="580"/>
        <v>0</v>
      </c>
      <c r="M964" s="74">
        <f t="shared" si="581"/>
        <v>0</v>
      </c>
    </row>
    <row r="965" spans="2:13" ht="13.8">
      <c r="B965" s="48" t="str">
        <f t="shared" si="570"/>
        <v>10G 300 m SFP+</v>
      </c>
      <c r="C965" s="74">
        <f t="shared" si="571"/>
        <v>0</v>
      </c>
      <c r="D965" s="74">
        <f t="shared" si="572"/>
        <v>0</v>
      </c>
      <c r="E965" s="74">
        <f t="shared" si="573"/>
        <v>0</v>
      </c>
      <c r="F965" s="74">
        <f t="shared" si="574"/>
        <v>0</v>
      </c>
      <c r="G965" s="74">
        <f t="shared" si="575"/>
        <v>0</v>
      </c>
      <c r="H965" s="74">
        <f t="shared" si="576"/>
        <v>0</v>
      </c>
      <c r="I965" s="74">
        <f t="shared" si="577"/>
        <v>0</v>
      </c>
      <c r="J965" s="74">
        <f t="shared" si="578"/>
        <v>0</v>
      </c>
      <c r="K965" s="74">
        <f t="shared" si="579"/>
        <v>0</v>
      </c>
      <c r="L965" s="74">
        <f t="shared" si="580"/>
        <v>0</v>
      </c>
      <c r="M965" s="74">
        <f t="shared" si="581"/>
        <v>0</v>
      </c>
    </row>
    <row r="966" spans="2:13" ht="13.8">
      <c r="B966" s="48" t="str">
        <f t="shared" si="570"/>
        <v>10G LRM 220 m SFP+</v>
      </c>
      <c r="C966" s="74">
        <f t="shared" si="571"/>
        <v>0</v>
      </c>
      <c r="D966" s="74">
        <f t="shared" si="572"/>
        <v>0</v>
      </c>
      <c r="E966" s="74">
        <f t="shared" si="573"/>
        <v>0</v>
      </c>
      <c r="F966" s="74">
        <f t="shared" si="574"/>
        <v>0</v>
      </c>
      <c r="G966" s="74">
        <f t="shared" si="575"/>
        <v>0</v>
      </c>
      <c r="H966" s="74">
        <f t="shared" si="576"/>
        <v>0</v>
      </c>
      <c r="I966" s="74">
        <f t="shared" si="577"/>
        <v>0</v>
      </c>
      <c r="J966" s="74">
        <f t="shared" si="578"/>
        <v>0</v>
      </c>
      <c r="K966" s="74">
        <f t="shared" si="579"/>
        <v>0</v>
      </c>
      <c r="L966" s="74">
        <f t="shared" si="580"/>
        <v>0</v>
      </c>
      <c r="M966" s="74">
        <f t="shared" si="581"/>
        <v>0</v>
      </c>
    </row>
    <row r="967" spans="2:13" ht="13.8">
      <c r="B967" s="48" t="str">
        <f t="shared" si="570"/>
        <v>10G 10 km XFP</v>
      </c>
      <c r="C967" s="74">
        <f t="shared" si="571"/>
        <v>0</v>
      </c>
      <c r="D967" s="74">
        <f t="shared" si="572"/>
        <v>0</v>
      </c>
      <c r="E967" s="74">
        <f t="shared" si="573"/>
        <v>0</v>
      </c>
      <c r="F967" s="74">
        <f t="shared" si="574"/>
        <v>0</v>
      </c>
      <c r="G967" s="74">
        <f t="shared" si="575"/>
        <v>0</v>
      </c>
      <c r="H967" s="74">
        <f t="shared" si="576"/>
        <v>0</v>
      </c>
      <c r="I967" s="74">
        <f t="shared" si="577"/>
        <v>0</v>
      </c>
      <c r="J967" s="74">
        <f t="shared" si="578"/>
        <v>0</v>
      </c>
      <c r="K967" s="74">
        <f t="shared" si="579"/>
        <v>0</v>
      </c>
      <c r="L967" s="74">
        <f t="shared" si="580"/>
        <v>0</v>
      </c>
      <c r="M967" s="74">
        <f t="shared" si="581"/>
        <v>0</v>
      </c>
    </row>
    <row r="968" spans="2:13" ht="13.8">
      <c r="B968" s="48" t="str">
        <f t="shared" si="570"/>
        <v>10G 10 km SFP+</v>
      </c>
      <c r="C968" s="74">
        <f t="shared" si="571"/>
        <v>0</v>
      </c>
      <c r="D968" s="74">
        <f t="shared" si="572"/>
        <v>0</v>
      </c>
      <c r="E968" s="74">
        <f t="shared" si="573"/>
        <v>0</v>
      </c>
      <c r="F968" s="74">
        <f t="shared" si="574"/>
        <v>0</v>
      </c>
      <c r="G968" s="74">
        <f t="shared" si="575"/>
        <v>0</v>
      </c>
      <c r="H968" s="74">
        <f t="shared" si="576"/>
        <v>0</v>
      </c>
      <c r="I968" s="74">
        <f t="shared" si="577"/>
        <v>0</v>
      </c>
      <c r="J968" s="74">
        <f t="shared" si="578"/>
        <v>0</v>
      </c>
      <c r="K968" s="74">
        <f t="shared" si="579"/>
        <v>0</v>
      </c>
      <c r="L968" s="74">
        <f t="shared" si="580"/>
        <v>0</v>
      </c>
      <c r="M968" s="74">
        <f t="shared" si="581"/>
        <v>0</v>
      </c>
    </row>
    <row r="969" spans="2:13" ht="13.8">
      <c r="B969" s="48" t="str">
        <f t="shared" si="570"/>
        <v>10G 40 km XFP</v>
      </c>
      <c r="C969" s="74">
        <f t="shared" si="571"/>
        <v>0</v>
      </c>
      <c r="D969" s="74">
        <f t="shared" si="572"/>
        <v>0</v>
      </c>
      <c r="E969" s="74">
        <f t="shared" si="573"/>
        <v>0</v>
      </c>
      <c r="F969" s="74">
        <f t="shared" si="574"/>
        <v>0</v>
      </c>
      <c r="G969" s="74">
        <f t="shared" si="575"/>
        <v>0</v>
      </c>
      <c r="H969" s="74">
        <f t="shared" si="576"/>
        <v>0</v>
      </c>
      <c r="I969" s="74">
        <f t="shared" si="577"/>
        <v>0</v>
      </c>
      <c r="J969" s="74">
        <f t="shared" si="578"/>
        <v>0</v>
      </c>
      <c r="K969" s="74">
        <f t="shared" si="579"/>
        <v>0</v>
      </c>
      <c r="L969" s="74">
        <f t="shared" si="580"/>
        <v>0</v>
      </c>
      <c r="M969" s="74">
        <f t="shared" si="581"/>
        <v>0</v>
      </c>
    </row>
    <row r="970" spans="2:13" ht="13.8">
      <c r="B970" s="48" t="str">
        <f t="shared" si="570"/>
        <v>10G 40 km SFP+</v>
      </c>
      <c r="C970" s="74">
        <f t="shared" si="571"/>
        <v>0</v>
      </c>
      <c r="D970" s="74">
        <f t="shared" si="572"/>
        <v>0</v>
      </c>
      <c r="E970" s="74">
        <f t="shared" si="573"/>
        <v>0</v>
      </c>
      <c r="F970" s="74">
        <f t="shared" si="574"/>
        <v>0</v>
      </c>
      <c r="G970" s="74">
        <f t="shared" si="575"/>
        <v>0</v>
      </c>
      <c r="H970" s="74">
        <f t="shared" si="576"/>
        <v>0</v>
      </c>
      <c r="I970" s="74">
        <f t="shared" si="577"/>
        <v>0</v>
      </c>
      <c r="J970" s="74">
        <f t="shared" si="578"/>
        <v>0</v>
      </c>
      <c r="K970" s="74">
        <f t="shared" si="579"/>
        <v>0</v>
      </c>
      <c r="L970" s="74">
        <f t="shared" si="580"/>
        <v>0</v>
      </c>
      <c r="M970" s="74">
        <f t="shared" si="581"/>
        <v>0</v>
      </c>
    </row>
    <row r="971" spans="2:13" ht="13.8">
      <c r="B971" s="48" t="str">
        <f t="shared" si="570"/>
        <v>10G 80 km XFP</v>
      </c>
      <c r="C971" s="74">
        <f t="shared" si="571"/>
        <v>0</v>
      </c>
      <c r="D971" s="74">
        <f t="shared" si="572"/>
        <v>0</v>
      </c>
      <c r="E971" s="74">
        <f t="shared" si="573"/>
        <v>0</v>
      </c>
      <c r="F971" s="74">
        <f t="shared" si="574"/>
        <v>0</v>
      </c>
      <c r="G971" s="74">
        <f t="shared" si="575"/>
        <v>0</v>
      </c>
      <c r="H971" s="74">
        <f t="shared" si="576"/>
        <v>0</v>
      </c>
      <c r="I971" s="74">
        <f t="shared" si="577"/>
        <v>0</v>
      </c>
      <c r="J971" s="74">
        <f t="shared" si="578"/>
        <v>0</v>
      </c>
      <c r="K971" s="74">
        <f t="shared" si="579"/>
        <v>0</v>
      </c>
      <c r="L971" s="74">
        <f t="shared" si="580"/>
        <v>0</v>
      </c>
      <c r="M971" s="74">
        <f t="shared" si="581"/>
        <v>0</v>
      </c>
    </row>
    <row r="972" spans="2:13" ht="13.8">
      <c r="B972" s="48" t="str">
        <f t="shared" si="570"/>
        <v>10G 80 km SFP+</v>
      </c>
      <c r="C972" s="74">
        <f t="shared" si="571"/>
        <v>0</v>
      </c>
      <c r="D972" s="74">
        <f t="shared" si="572"/>
        <v>0</v>
      </c>
      <c r="E972" s="74">
        <f t="shared" si="573"/>
        <v>0</v>
      </c>
      <c r="F972" s="74">
        <f t="shared" si="574"/>
        <v>0</v>
      </c>
      <c r="G972" s="74">
        <f t="shared" si="575"/>
        <v>0</v>
      </c>
      <c r="H972" s="74">
        <f t="shared" si="576"/>
        <v>0</v>
      </c>
      <c r="I972" s="74">
        <f t="shared" si="577"/>
        <v>0</v>
      </c>
      <c r="J972" s="74">
        <f t="shared" si="578"/>
        <v>0</v>
      </c>
      <c r="K972" s="74">
        <f t="shared" si="579"/>
        <v>0</v>
      </c>
      <c r="L972" s="74">
        <f t="shared" si="580"/>
        <v>0</v>
      </c>
      <c r="M972" s="74">
        <f t="shared" si="581"/>
        <v>0</v>
      </c>
    </row>
    <row r="973" spans="2:13" ht="13.8">
      <c r="B973" s="48" t="str">
        <f t="shared" si="570"/>
        <v>10G Various Legacy/discontinued</v>
      </c>
      <c r="C973" s="74">
        <f t="shared" si="571"/>
        <v>0</v>
      </c>
      <c r="D973" s="74">
        <f t="shared" si="572"/>
        <v>0</v>
      </c>
      <c r="E973" s="74">
        <f t="shared" si="573"/>
        <v>0</v>
      </c>
      <c r="F973" s="74">
        <f t="shared" si="574"/>
        <v>0</v>
      </c>
      <c r="G973" s="74">
        <f t="shared" si="575"/>
        <v>0</v>
      </c>
      <c r="H973" s="74">
        <f t="shared" si="576"/>
        <v>0</v>
      </c>
      <c r="I973" s="74">
        <f t="shared" si="577"/>
        <v>0</v>
      </c>
      <c r="J973" s="74">
        <f t="shared" si="578"/>
        <v>0</v>
      </c>
      <c r="K973" s="74">
        <f t="shared" si="579"/>
        <v>0</v>
      </c>
      <c r="L973" s="74">
        <f t="shared" si="580"/>
        <v>0</v>
      </c>
      <c r="M973" s="74">
        <f t="shared" si="581"/>
        <v>0</v>
      </c>
    </row>
    <row r="974" spans="2:13" ht="13.8">
      <c r="B974" s="48" t="str">
        <f t="shared" si="570"/>
        <v>25G SR, eSR 100 - 300 m SFP28</v>
      </c>
      <c r="C974" s="74">
        <f t="shared" si="571"/>
        <v>0</v>
      </c>
      <c r="D974" s="74">
        <f t="shared" si="572"/>
        <v>0</v>
      </c>
      <c r="E974" s="74">
        <f t="shared" si="573"/>
        <v>0</v>
      </c>
      <c r="F974" s="74">
        <f t="shared" si="574"/>
        <v>0</v>
      </c>
      <c r="G974" s="74">
        <f t="shared" si="575"/>
        <v>0</v>
      </c>
      <c r="H974" s="74">
        <f t="shared" si="576"/>
        <v>0</v>
      </c>
      <c r="I974" s="74">
        <f t="shared" si="577"/>
        <v>0</v>
      </c>
      <c r="J974" s="74">
        <f t="shared" si="578"/>
        <v>0</v>
      </c>
      <c r="K974" s="74">
        <f t="shared" si="579"/>
        <v>0</v>
      </c>
      <c r="L974" s="74">
        <f t="shared" si="580"/>
        <v>0</v>
      </c>
      <c r="M974" s="74">
        <f t="shared" si="581"/>
        <v>0</v>
      </c>
    </row>
    <row r="975" spans="2:13" ht="13.8">
      <c r="B975" s="48" t="str">
        <f t="shared" si="570"/>
        <v>25G LR 10 km SFP28</v>
      </c>
      <c r="C975" s="74">
        <f t="shared" si="571"/>
        <v>7.080408179810684E-16</v>
      </c>
      <c r="D975" s="74">
        <f t="shared" si="572"/>
        <v>0</v>
      </c>
      <c r="E975" s="74">
        <f t="shared" si="573"/>
        <v>0</v>
      </c>
      <c r="F975" s="74">
        <f t="shared" si="574"/>
        <v>0</v>
      </c>
      <c r="G975" s="74">
        <f t="shared" si="575"/>
        <v>0</v>
      </c>
      <c r="H975" s="74">
        <f t="shared" si="576"/>
        <v>0</v>
      </c>
      <c r="I975" s="74">
        <f t="shared" si="577"/>
        <v>0</v>
      </c>
      <c r="J975" s="74">
        <f t="shared" si="578"/>
        <v>0</v>
      </c>
      <c r="K975" s="74">
        <f t="shared" si="579"/>
        <v>0</v>
      </c>
      <c r="L975" s="74">
        <f t="shared" si="580"/>
        <v>0</v>
      </c>
      <c r="M975" s="74">
        <f t="shared" si="581"/>
        <v>0</v>
      </c>
    </row>
    <row r="976" spans="2:13" ht="13.8">
      <c r="B976" s="48" t="str">
        <f t="shared" si="570"/>
        <v>25G ER 40 km SFP28</v>
      </c>
      <c r="C976" s="74">
        <f t="shared" si="571"/>
        <v>0</v>
      </c>
      <c r="D976" s="74">
        <f t="shared" si="572"/>
        <v>0</v>
      </c>
      <c r="E976" s="74">
        <f t="shared" si="573"/>
        <v>0</v>
      </c>
      <c r="F976" s="74">
        <f t="shared" si="574"/>
        <v>0</v>
      </c>
      <c r="G976" s="74">
        <f t="shared" si="575"/>
        <v>0</v>
      </c>
      <c r="H976" s="74">
        <f t="shared" si="576"/>
        <v>0</v>
      </c>
      <c r="I976" s="74">
        <f t="shared" si="577"/>
        <v>0</v>
      </c>
      <c r="J976" s="74">
        <f t="shared" si="578"/>
        <v>0</v>
      </c>
      <c r="K976" s="74">
        <f t="shared" si="579"/>
        <v>0</v>
      </c>
      <c r="L976" s="74">
        <f t="shared" si="580"/>
        <v>0</v>
      </c>
      <c r="M976" s="74">
        <f t="shared" si="581"/>
        <v>0</v>
      </c>
    </row>
    <row r="977" spans="2:13" ht="13.8">
      <c r="B977" s="48" t="str">
        <f t="shared" si="570"/>
        <v>40G SR4 100 m QSFP+</v>
      </c>
      <c r="C977" s="74">
        <f t="shared" si="571"/>
        <v>56.351367198170891</v>
      </c>
      <c r="D977" s="74">
        <f t="shared" si="572"/>
        <v>30.38215821428571</v>
      </c>
      <c r="E977" s="74">
        <f t="shared" si="573"/>
        <v>0</v>
      </c>
      <c r="F977" s="74">
        <f t="shared" si="574"/>
        <v>0</v>
      </c>
      <c r="G977" s="74">
        <f t="shared" si="575"/>
        <v>0</v>
      </c>
      <c r="H977" s="74">
        <f t="shared" si="576"/>
        <v>0</v>
      </c>
      <c r="I977" s="74">
        <f t="shared" si="577"/>
        <v>0</v>
      </c>
      <c r="J977" s="74">
        <f t="shared" si="578"/>
        <v>0</v>
      </c>
      <c r="K977" s="74">
        <f t="shared" si="579"/>
        <v>0</v>
      </c>
      <c r="L977" s="74">
        <f t="shared" si="580"/>
        <v>0</v>
      </c>
      <c r="M977" s="74">
        <f t="shared" si="581"/>
        <v>0</v>
      </c>
    </row>
    <row r="978" spans="2:13" ht="13.8">
      <c r="B978" s="48" t="str">
        <f t="shared" si="570"/>
        <v>40G MM duplex 100 m QSFP+</v>
      </c>
      <c r="C978" s="74">
        <f t="shared" si="571"/>
        <v>134.912229</v>
      </c>
      <c r="D978" s="74">
        <f t="shared" si="572"/>
        <v>99.029430000000005</v>
      </c>
      <c r="E978" s="74">
        <f t="shared" si="573"/>
        <v>0</v>
      </c>
      <c r="F978" s="74">
        <f t="shared" si="574"/>
        <v>0</v>
      </c>
      <c r="G978" s="74">
        <f t="shared" si="575"/>
        <v>0</v>
      </c>
      <c r="H978" s="74">
        <f t="shared" si="576"/>
        <v>0</v>
      </c>
      <c r="I978" s="74">
        <f t="shared" si="577"/>
        <v>0</v>
      </c>
      <c r="J978" s="74">
        <f t="shared" si="578"/>
        <v>0</v>
      </c>
      <c r="K978" s="74">
        <f t="shared" si="579"/>
        <v>0</v>
      </c>
      <c r="L978" s="74">
        <f t="shared" si="580"/>
        <v>0</v>
      </c>
      <c r="M978" s="74">
        <f t="shared" si="581"/>
        <v>0</v>
      </c>
    </row>
    <row r="979" spans="2:13" ht="13.8">
      <c r="B979" s="48" t="str">
        <f t="shared" si="570"/>
        <v>40G eSR4 300 m QSFP+</v>
      </c>
      <c r="C979" s="74">
        <f t="shared" si="571"/>
        <v>31.355079991532847</v>
      </c>
      <c r="D979" s="74">
        <f t="shared" si="572"/>
        <v>18.217738999999995</v>
      </c>
      <c r="E979" s="74">
        <f t="shared" si="573"/>
        <v>0</v>
      </c>
      <c r="F979" s="74">
        <f t="shared" si="574"/>
        <v>0</v>
      </c>
      <c r="G979" s="74">
        <f t="shared" si="575"/>
        <v>0</v>
      </c>
      <c r="H979" s="74">
        <f t="shared" si="576"/>
        <v>0</v>
      </c>
      <c r="I979" s="74">
        <f t="shared" si="577"/>
        <v>0</v>
      </c>
      <c r="J979" s="74">
        <f t="shared" si="578"/>
        <v>0</v>
      </c>
      <c r="K979" s="74">
        <f t="shared" si="579"/>
        <v>0</v>
      </c>
      <c r="L979" s="74">
        <f t="shared" si="580"/>
        <v>0</v>
      </c>
      <c r="M979" s="74">
        <f t="shared" si="581"/>
        <v>0</v>
      </c>
    </row>
    <row r="980" spans="2:13" ht="13.8">
      <c r="B980" s="48" t="str">
        <f t="shared" si="570"/>
        <v>40G PSM4  500 m QSFP+</v>
      </c>
      <c r="C980" s="74">
        <f t="shared" si="571"/>
        <v>0</v>
      </c>
      <c r="D980" s="74">
        <f t="shared" si="572"/>
        <v>0</v>
      </c>
      <c r="E980" s="74">
        <f t="shared" si="573"/>
        <v>0</v>
      </c>
      <c r="F980" s="74">
        <f t="shared" si="574"/>
        <v>0</v>
      </c>
      <c r="G980" s="74">
        <f t="shared" si="575"/>
        <v>0</v>
      </c>
      <c r="H980" s="74">
        <f t="shared" si="576"/>
        <v>0</v>
      </c>
      <c r="I980" s="74">
        <f t="shared" si="577"/>
        <v>0</v>
      </c>
      <c r="J980" s="74">
        <f t="shared" si="578"/>
        <v>0</v>
      </c>
      <c r="K980" s="74">
        <f t="shared" si="579"/>
        <v>0</v>
      </c>
      <c r="L980" s="74">
        <f t="shared" si="580"/>
        <v>0</v>
      </c>
      <c r="M980" s="74">
        <f t="shared" si="581"/>
        <v>0</v>
      </c>
    </row>
    <row r="981" spans="2:13" ht="13.8">
      <c r="B981" s="48" t="str">
        <f t="shared" si="570"/>
        <v>40G (FR) 2 km CFP</v>
      </c>
      <c r="C981" s="74">
        <f t="shared" si="571"/>
        <v>0</v>
      </c>
      <c r="D981" s="74">
        <f t="shared" si="572"/>
        <v>0</v>
      </c>
      <c r="E981" s="74">
        <f t="shared" si="573"/>
        <v>0</v>
      </c>
      <c r="F981" s="74">
        <f t="shared" si="574"/>
        <v>0</v>
      </c>
      <c r="G981" s="74">
        <f t="shared" si="575"/>
        <v>0</v>
      </c>
      <c r="H981" s="74">
        <f t="shared" si="576"/>
        <v>0</v>
      </c>
      <c r="I981" s="74">
        <f t="shared" si="577"/>
        <v>0</v>
      </c>
      <c r="J981" s="74">
        <f t="shared" si="578"/>
        <v>0</v>
      </c>
      <c r="K981" s="74">
        <f t="shared" si="579"/>
        <v>0</v>
      </c>
      <c r="L981" s="74">
        <f t="shared" si="580"/>
        <v>0</v>
      </c>
      <c r="M981" s="74">
        <f t="shared" si="581"/>
        <v>0</v>
      </c>
    </row>
    <row r="982" spans="2:13" ht="13.8">
      <c r="B982" s="48" t="str">
        <f t="shared" si="570"/>
        <v>40G (LR4 subspec) 2 km QSFP+</v>
      </c>
      <c r="C982" s="74">
        <f t="shared" si="571"/>
        <v>0</v>
      </c>
      <c r="D982" s="74">
        <f t="shared" si="572"/>
        <v>0</v>
      </c>
      <c r="E982" s="74">
        <f t="shared" si="573"/>
        <v>0</v>
      </c>
      <c r="F982" s="74">
        <f t="shared" si="574"/>
        <v>0</v>
      </c>
      <c r="G982" s="74">
        <f t="shared" si="575"/>
        <v>0</v>
      </c>
      <c r="H982" s="74">
        <f t="shared" si="576"/>
        <v>0</v>
      </c>
      <c r="I982" s="74">
        <f t="shared" si="577"/>
        <v>0</v>
      </c>
      <c r="J982" s="74">
        <f t="shared" si="578"/>
        <v>0</v>
      </c>
      <c r="K982" s="74">
        <f t="shared" si="579"/>
        <v>0</v>
      </c>
      <c r="L982" s="74">
        <f t="shared" si="580"/>
        <v>0</v>
      </c>
      <c r="M982" s="74">
        <f t="shared" si="581"/>
        <v>0</v>
      </c>
    </row>
    <row r="983" spans="2:13" ht="13.8">
      <c r="B983" s="48" t="str">
        <f t="shared" si="570"/>
        <v>40G 10 km CFP</v>
      </c>
      <c r="C983" s="74">
        <f t="shared" si="571"/>
        <v>0</v>
      </c>
      <c r="D983" s="74">
        <f t="shared" si="572"/>
        <v>0</v>
      </c>
      <c r="E983" s="74">
        <f t="shared" si="573"/>
        <v>0</v>
      </c>
      <c r="F983" s="74">
        <f t="shared" si="574"/>
        <v>0</v>
      </c>
      <c r="G983" s="74">
        <f t="shared" si="575"/>
        <v>0</v>
      </c>
      <c r="H983" s="74">
        <f t="shared" si="576"/>
        <v>0</v>
      </c>
      <c r="I983" s="74">
        <f t="shared" si="577"/>
        <v>0</v>
      </c>
      <c r="J983" s="74">
        <f t="shared" si="578"/>
        <v>0</v>
      </c>
      <c r="K983" s="74">
        <f t="shared" si="579"/>
        <v>0</v>
      </c>
      <c r="L983" s="74">
        <f t="shared" si="580"/>
        <v>0</v>
      </c>
      <c r="M983" s="74">
        <f t="shared" si="581"/>
        <v>0</v>
      </c>
    </row>
    <row r="984" spans="2:13" ht="13.8">
      <c r="B984" s="48" t="str">
        <f t="shared" si="570"/>
        <v>40G 10 km QSFP+</v>
      </c>
      <c r="C984" s="74">
        <f t="shared" si="571"/>
        <v>0</v>
      </c>
      <c r="D984" s="74">
        <f t="shared" si="572"/>
        <v>0</v>
      </c>
      <c r="E984" s="74">
        <f t="shared" si="573"/>
        <v>0</v>
      </c>
      <c r="F984" s="74">
        <f t="shared" si="574"/>
        <v>0</v>
      </c>
      <c r="G984" s="74">
        <f t="shared" si="575"/>
        <v>0</v>
      </c>
      <c r="H984" s="74">
        <f t="shared" si="576"/>
        <v>0</v>
      </c>
      <c r="I984" s="74">
        <f t="shared" si="577"/>
        <v>0</v>
      </c>
      <c r="J984" s="74">
        <f t="shared" si="578"/>
        <v>0</v>
      </c>
      <c r="K984" s="74">
        <f t="shared" si="579"/>
        <v>0</v>
      </c>
      <c r="L984" s="74">
        <f t="shared" si="580"/>
        <v>0</v>
      </c>
      <c r="M984" s="74">
        <f t="shared" si="581"/>
        <v>0</v>
      </c>
    </row>
    <row r="985" spans="2:13" ht="13.8">
      <c r="B985" s="48" t="str">
        <f t="shared" si="570"/>
        <v>40G 40 km QSFP+</v>
      </c>
      <c r="C985" s="74">
        <f t="shared" si="571"/>
        <v>0</v>
      </c>
      <c r="D985" s="74">
        <f t="shared" si="572"/>
        <v>0</v>
      </c>
      <c r="E985" s="74">
        <f t="shared" si="573"/>
        <v>0</v>
      </c>
      <c r="F985" s="74">
        <f t="shared" si="574"/>
        <v>0</v>
      </c>
      <c r="G985" s="74">
        <f t="shared" si="575"/>
        <v>0</v>
      </c>
      <c r="H985" s="74">
        <f t="shared" si="576"/>
        <v>0</v>
      </c>
      <c r="I985" s="74">
        <f t="shared" si="577"/>
        <v>0</v>
      </c>
      <c r="J985" s="74">
        <f t="shared" si="578"/>
        <v>0</v>
      </c>
      <c r="K985" s="74">
        <f t="shared" si="579"/>
        <v>0</v>
      </c>
      <c r="L985" s="74">
        <f t="shared" si="580"/>
        <v>0</v>
      </c>
      <c r="M985" s="74">
        <f t="shared" si="581"/>
        <v>0</v>
      </c>
    </row>
    <row r="986" spans="2:13" ht="13.8">
      <c r="B986" s="48" t="str">
        <f t="shared" si="570"/>
        <v>50G  100 m all</v>
      </c>
      <c r="C986" s="74">
        <f t="shared" si="571"/>
        <v>0</v>
      </c>
      <c r="D986" s="74">
        <f t="shared" si="572"/>
        <v>0</v>
      </c>
      <c r="E986" s="74">
        <f t="shared" si="573"/>
        <v>0</v>
      </c>
      <c r="F986" s="74">
        <f t="shared" si="574"/>
        <v>0</v>
      </c>
      <c r="G986" s="74">
        <f t="shared" si="575"/>
        <v>0</v>
      </c>
      <c r="H986" s="74">
        <f t="shared" si="576"/>
        <v>0</v>
      </c>
      <c r="I986" s="74">
        <f t="shared" si="577"/>
        <v>0</v>
      </c>
      <c r="J986" s="74">
        <f t="shared" si="578"/>
        <v>0</v>
      </c>
      <c r="K986" s="74">
        <f t="shared" si="579"/>
        <v>0</v>
      </c>
      <c r="L986" s="74">
        <f t="shared" si="580"/>
        <v>0</v>
      </c>
      <c r="M986" s="74">
        <f t="shared" si="581"/>
        <v>0</v>
      </c>
    </row>
    <row r="987" spans="2:13" ht="13.8">
      <c r="B987" s="48" t="str">
        <f t="shared" si="570"/>
        <v>50G  2 km all</v>
      </c>
      <c r="C987" s="74">
        <f t="shared" si="571"/>
        <v>0</v>
      </c>
      <c r="D987" s="74">
        <f t="shared" si="572"/>
        <v>0</v>
      </c>
      <c r="E987" s="74">
        <f t="shared" si="573"/>
        <v>0</v>
      </c>
      <c r="F987" s="74">
        <f t="shared" si="574"/>
        <v>0</v>
      </c>
      <c r="G987" s="74">
        <f t="shared" si="575"/>
        <v>0</v>
      </c>
      <c r="H987" s="74">
        <f t="shared" si="576"/>
        <v>0</v>
      </c>
      <c r="I987" s="74">
        <f t="shared" si="577"/>
        <v>0</v>
      </c>
      <c r="J987" s="74">
        <f t="shared" si="578"/>
        <v>0</v>
      </c>
      <c r="K987" s="74">
        <f t="shared" si="579"/>
        <v>0</v>
      </c>
      <c r="L987" s="74">
        <f t="shared" si="580"/>
        <v>0</v>
      </c>
      <c r="M987" s="74">
        <f t="shared" si="581"/>
        <v>0</v>
      </c>
    </row>
    <row r="988" spans="2:13" ht="13.8">
      <c r="B988" s="48" t="str">
        <f t="shared" si="570"/>
        <v>50G  10 km all</v>
      </c>
      <c r="C988" s="74">
        <f t="shared" si="571"/>
        <v>0</v>
      </c>
      <c r="D988" s="74">
        <f t="shared" si="572"/>
        <v>0</v>
      </c>
      <c r="E988" s="74">
        <f t="shared" si="573"/>
        <v>0</v>
      </c>
      <c r="F988" s="74">
        <f t="shared" si="574"/>
        <v>0</v>
      </c>
      <c r="G988" s="74">
        <f t="shared" si="575"/>
        <v>0</v>
      </c>
      <c r="H988" s="74">
        <f t="shared" si="576"/>
        <v>0</v>
      </c>
      <c r="I988" s="74">
        <f t="shared" si="577"/>
        <v>0</v>
      </c>
      <c r="J988" s="74">
        <f t="shared" si="578"/>
        <v>0</v>
      </c>
      <c r="K988" s="74">
        <f t="shared" si="579"/>
        <v>0</v>
      </c>
      <c r="L988" s="74">
        <f t="shared" si="580"/>
        <v>0</v>
      </c>
      <c r="M988" s="74">
        <f t="shared" si="581"/>
        <v>0</v>
      </c>
    </row>
    <row r="989" spans="2:13" ht="13.8">
      <c r="B989" s="48" t="str">
        <f t="shared" si="570"/>
        <v>50G  40 km all</v>
      </c>
      <c r="C989" s="74">
        <f t="shared" si="571"/>
        <v>0</v>
      </c>
      <c r="D989" s="74">
        <f t="shared" si="572"/>
        <v>0</v>
      </c>
      <c r="E989" s="74">
        <f t="shared" si="573"/>
        <v>0</v>
      </c>
      <c r="F989" s="74">
        <f t="shared" si="574"/>
        <v>0</v>
      </c>
      <c r="G989" s="74">
        <f t="shared" si="575"/>
        <v>0</v>
      </c>
      <c r="H989" s="74">
        <f t="shared" si="576"/>
        <v>0</v>
      </c>
      <c r="I989" s="74">
        <f t="shared" si="577"/>
        <v>0</v>
      </c>
      <c r="J989" s="74">
        <f t="shared" si="578"/>
        <v>0</v>
      </c>
      <c r="K989" s="74">
        <f t="shared" si="579"/>
        <v>0</v>
      </c>
      <c r="L989" s="74">
        <f t="shared" si="580"/>
        <v>0</v>
      </c>
      <c r="M989" s="74">
        <f t="shared" si="581"/>
        <v>0</v>
      </c>
    </row>
    <row r="990" spans="2:13" ht="13.8">
      <c r="B990" s="48" t="str">
        <f t="shared" si="570"/>
        <v>50G  80 km all</v>
      </c>
      <c r="C990" s="74">
        <f t="shared" si="571"/>
        <v>0</v>
      </c>
      <c r="D990" s="74">
        <f t="shared" si="572"/>
        <v>0</v>
      </c>
      <c r="E990" s="74">
        <f t="shared" si="573"/>
        <v>0</v>
      </c>
      <c r="F990" s="74">
        <f t="shared" si="574"/>
        <v>0</v>
      </c>
      <c r="G990" s="74">
        <f t="shared" si="575"/>
        <v>0</v>
      </c>
      <c r="H990" s="74">
        <f t="shared" si="576"/>
        <v>0</v>
      </c>
      <c r="I990" s="74">
        <f t="shared" si="577"/>
        <v>0</v>
      </c>
      <c r="J990" s="74">
        <f t="shared" si="578"/>
        <v>0</v>
      </c>
      <c r="K990" s="74">
        <f t="shared" si="579"/>
        <v>0</v>
      </c>
      <c r="L990" s="74">
        <f t="shared" si="580"/>
        <v>0</v>
      </c>
      <c r="M990" s="74">
        <f t="shared" si="581"/>
        <v>0</v>
      </c>
    </row>
    <row r="991" spans="2:13" ht="13.8">
      <c r="B991" s="48" t="str">
        <f t="shared" ref="B991:B1022" si="582">B127</f>
        <v>100G SR4 100 m CFP</v>
      </c>
      <c r="C991" s="74">
        <f t="shared" ref="C991:C1022" si="583">IF(C471=0,0,C471*P733/10^6)</f>
        <v>5.1903120000000031</v>
      </c>
      <c r="D991" s="74">
        <f t="shared" ref="D991:D1022" si="584">IF(D471=0,0,D471*Q733/10^6)</f>
        <v>3</v>
      </c>
      <c r="E991" s="74">
        <f t="shared" ref="E991:E1022" si="585">IF(E471=0,0,E471*R733/10^6)</f>
        <v>0</v>
      </c>
      <c r="F991" s="74">
        <f t="shared" ref="F991:F1022" si="586">IF(F471=0,0,F471*S733/10^6)</f>
        <v>0</v>
      </c>
      <c r="G991" s="74">
        <f t="shared" ref="G991:G1022" si="587">IF(G471=0,0,G471*T733/10^6)</f>
        <v>0</v>
      </c>
      <c r="H991" s="74">
        <f t="shared" ref="H991:H1022" si="588">IF(H471=0,0,H471*U733/10^6)</f>
        <v>0</v>
      </c>
      <c r="I991" s="74">
        <f t="shared" ref="I991:I1022" si="589">IF(I471=0,0,I471*V733/10^6)</f>
        <v>0</v>
      </c>
      <c r="J991" s="74">
        <f t="shared" ref="J991:J1022" si="590">IF(J471=0,0,J471*W733/10^6)</f>
        <v>0</v>
      </c>
      <c r="K991" s="74">
        <f t="shared" ref="K991:K1022" si="591">IF(K471=0,0,K471*X733/10^6)</f>
        <v>0</v>
      </c>
      <c r="L991" s="74">
        <f t="shared" ref="L991:L1022" si="592">IF(L471=0,0,L471*Y733/10^6)</f>
        <v>0</v>
      </c>
      <c r="M991" s="74">
        <f t="shared" ref="M991:M1022" si="593">IF(M471=0,0,M471*Z733/10^6)</f>
        <v>0</v>
      </c>
    </row>
    <row r="992" spans="2:13" ht="13.8">
      <c r="B992" s="48" t="str">
        <f t="shared" si="582"/>
        <v>100G SR4 100 m CFP2/4</v>
      </c>
      <c r="C992" s="74">
        <f t="shared" si="583"/>
        <v>2.0080936800000004</v>
      </c>
      <c r="D992" s="74">
        <f t="shared" si="584"/>
        <v>1.502658536273072</v>
      </c>
      <c r="E992" s="74">
        <f t="shared" si="585"/>
        <v>0</v>
      </c>
      <c r="F992" s="74">
        <f t="shared" si="586"/>
        <v>0</v>
      </c>
      <c r="G992" s="74">
        <f t="shared" si="587"/>
        <v>0</v>
      </c>
      <c r="H992" s="74">
        <f t="shared" si="588"/>
        <v>0</v>
      </c>
      <c r="I992" s="74">
        <f t="shared" si="589"/>
        <v>0</v>
      </c>
      <c r="J992" s="74">
        <f t="shared" si="590"/>
        <v>0</v>
      </c>
      <c r="K992" s="74">
        <f t="shared" si="591"/>
        <v>0</v>
      </c>
      <c r="L992" s="74">
        <f t="shared" si="592"/>
        <v>0</v>
      </c>
      <c r="M992" s="74">
        <f t="shared" si="593"/>
        <v>0</v>
      </c>
    </row>
    <row r="993" spans="2:13" ht="13.8">
      <c r="B993" s="48" t="str">
        <f t="shared" si="582"/>
        <v>100G SR4 100 m QSFP28</v>
      </c>
      <c r="C993" s="74">
        <f t="shared" si="583"/>
        <v>217.53494686689399</v>
      </c>
      <c r="D993" s="74">
        <f t="shared" si="584"/>
        <v>168.15776864935063</v>
      </c>
      <c r="E993" s="74">
        <f t="shared" si="585"/>
        <v>0</v>
      </c>
      <c r="F993" s="74">
        <f t="shared" si="586"/>
        <v>0</v>
      </c>
      <c r="G993" s="74">
        <f t="shared" si="587"/>
        <v>0</v>
      </c>
      <c r="H993" s="74">
        <f t="shared" si="588"/>
        <v>0</v>
      </c>
      <c r="I993" s="74">
        <f t="shared" si="589"/>
        <v>0</v>
      </c>
      <c r="J993" s="74">
        <f t="shared" si="590"/>
        <v>0</v>
      </c>
      <c r="K993" s="74">
        <f t="shared" si="591"/>
        <v>0</v>
      </c>
      <c r="L993" s="74">
        <f t="shared" si="592"/>
        <v>0</v>
      </c>
      <c r="M993" s="74">
        <f t="shared" si="593"/>
        <v>0</v>
      </c>
    </row>
    <row r="994" spans="2:13" ht="13.8">
      <c r="B994" s="48" t="str">
        <f t="shared" si="582"/>
        <v>100G SR2 100 m All</v>
      </c>
      <c r="C994" s="74">
        <f t="shared" si="583"/>
        <v>0</v>
      </c>
      <c r="D994" s="74">
        <f t="shared" si="584"/>
        <v>1.2</v>
      </c>
      <c r="E994" s="74">
        <f t="shared" si="585"/>
        <v>0</v>
      </c>
      <c r="F994" s="74">
        <f t="shared" si="586"/>
        <v>0</v>
      </c>
      <c r="G994" s="74">
        <f t="shared" si="587"/>
        <v>0</v>
      </c>
      <c r="H994" s="74">
        <f t="shared" si="588"/>
        <v>0</v>
      </c>
      <c r="I994" s="74">
        <f t="shared" si="589"/>
        <v>0</v>
      </c>
      <c r="J994" s="74">
        <f t="shared" si="590"/>
        <v>0</v>
      </c>
      <c r="K994" s="74">
        <f t="shared" si="591"/>
        <v>0</v>
      </c>
      <c r="L994" s="74">
        <f t="shared" si="592"/>
        <v>0</v>
      </c>
      <c r="M994" s="74">
        <f t="shared" si="593"/>
        <v>0</v>
      </c>
    </row>
    <row r="995" spans="2:13" ht="13.8">
      <c r="B995" s="48" t="str">
        <f t="shared" si="582"/>
        <v>100G MM Duplex 100 - 300 m QSFP28</v>
      </c>
      <c r="C995" s="74">
        <f t="shared" si="583"/>
        <v>25.5</v>
      </c>
      <c r="D995" s="74">
        <f t="shared" si="584"/>
        <v>45</v>
      </c>
      <c r="E995" s="74">
        <f t="shared" si="585"/>
        <v>0</v>
      </c>
      <c r="F995" s="74">
        <f t="shared" si="586"/>
        <v>0</v>
      </c>
      <c r="G995" s="74">
        <f t="shared" si="587"/>
        <v>0</v>
      </c>
      <c r="H995" s="74">
        <f t="shared" si="588"/>
        <v>0</v>
      </c>
      <c r="I995" s="74">
        <f t="shared" si="589"/>
        <v>0</v>
      </c>
      <c r="J995" s="74">
        <f t="shared" si="590"/>
        <v>0</v>
      </c>
      <c r="K995" s="74">
        <f t="shared" si="591"/>
        <v>0</v>
      </c>
      <c r="L995" s="74">
        <f t="shared" si="592"/>
        <v>0</v>
      </c>
      <c r="M995" s="74">
        <f t="shared" si="593"/>
        <v>0</v>
      </c>
    </row>
    <row r="996" spans="2:13" ht="13.8">
      <c r="B996" s="48" t="str">
        <f t="shared" si="582"/>
        <v>100G eSR4 300 m QSFP28</v>
      </c>
      <c r="C996" s="74">
        <f t="shared" si="583"/>
        <v>1.7</v>
      </c>
      <c r="D996" s="74">
        <f t="shared" si="584"/>
        <v>2.5</v>
      </c>
      <c r="E996" s="74">
        <f t="shared" si="585"/>
        <v>0</v>
      </c>
      <c r="F996" s="74">
        <f t="shared" si="586"/>
        <v>0</v>
      </c>
      <c r="G996" s="74">
        <f t="shared" si="587"/>
        <v>0</v>
      </c>
      <c r="H996" s="74">
        <f t="shared" si="588"/>
        <v>0</v>
      </c>
      <c r="I996" s="74">
        <f t="shared" si="589"/>
        <v>0</v>
      </c>
      <c r="J996" s="74">
        <f t="shared" si="590"/>
        <v>0</v>
      </c>
      <c r="K996" s="74">
        <f t="shared" si="591"/>
        <v>0</v>
      </c>
      <c r="L996" s="74">
        <f t="shared" si="592"/>
        <v>0</v>
      </c>
      <c r="M996" s="74">
        <f t="shared" si="593"/>
        <v>0</v>
      </c>
    </row>
    <row r="997" spans="2:13" ht="13.8">
      <c r="B997" s="48" t="str">
        <f t="shared" si="582"/>
        <v>100G PSM4 500 m QSFP28</v>
      </c>
      <c r="C997" s="74">
        <f t="shared" si="583"/>
        <v>0</v>
      </c>
      <c r="D997" s="74">
        <f t="shared" si="584"/>
        <v>9.3135326676465518E-15</v>
      </c>
      <c r="E997" s="74">
        <f t="shared" si="585"/>
        <v>0</v>
      </c>
      <c r="F997" s="74">
        <f t="shared" si="586"/>
        <v>0</v>
      </c>
      <c r="G997" s="74">
        <f t="shared" si="587"/>
        <v>0</v>
      </c>
      <c r="H997" s="74">
        <f t="shared" si="588"/>
        <v>0</v>
      </c>
      <c r="I997" s="74">
        <f t="shared" si="589"/>
        <v>0</v>
      </c>
      <c r="J997" s="74">
        <f t="shared" si="590"/>
        <v>0</v>
      </c>
      <c r="K997" s="74">
        <f t="shared" si="591"/>
        <v>0</v>
      </c>
      <c r="L997" s="74">
        <f t="shared" si="592"/>
        <v>0</v>
      </c>
      <c r="M997" s="74">
        <f t="shared" si="593"/>
        <v>0</v>
      </c>
    </row>
    <row r="998" spans="2:13" ht="13.8">
      <c r="B998" s="48" t="str">
        <f t="shared" si="582"/>
        <v>100G DR 500m QSFP28</v>
      </c>
      <c r="C998" s="74">
        <f t="shared" si="583"/>
        <v>0</v>
      </c>
      <c r="D998" s="74">
        <f t="shared" si="584"/>
        <v>0</v>
      </c>
      <c r="E998" s="74">
        <f t="shared" si="585"/>
        <v>0</v>
      </c>
      <c r="F998" s="74">
        <f t="shared" si="586"/>
        <v>0</v>
      </c>
      <c r="G998" s="74">
        <f t="shared" si="587"/>
        <v>0</v>
      </c>
      <c r="H998" s="74">
        <f t="shared" si="588"/>
        <v>0</v>
      </c>
      <c r="I998" s="74">
        <f t="shared" si="589"/>
        <v>0</v>
      </c>
      <c r="J998" s="74">
        <f t="shared" si="590"/>
        <v>0</v>
      </c>
      <c r="K998" s="74">
        <f t="shared" si="591"/>
        <v>0</v>
      </c>
      <c r="L998" s="74">
        <f t="shared" si="592"/>
        <v>0</v>
      </c>
      <c r="M998" s="74">
        <f t="shared" si="593"/>
        <v>0</v>
      </c>
    </row>
    <row r="999" spans="2:13" ht="13.8">
      <c r="B999" s="48" t="str">
        <f t="shared" si="582"/>
        <v>100G CWDM4-subspec 500 m QSFP28</v>
      </c>
      <c r="C999" s="74">
        <f t="shared" si="583"/>
        <v>0</v>
      </c>
      <c r="D999" s="74">
        <f t="shared" si="584"/>
        <v>0</v>
      </c>
      <c r="E999" s="74">
        <f t="shared" si="585"/>
        <v>0</v>
      </c>
      <c r="F999" s="74">
        <f t="shared" si="586"/>
        <v>0</v>
      </c>
      <c r="G999" s="74">
        <f t="shared" si="587"/>
        <v>0</v>
      </c>
      <c r="H999" s="74">
        <f t="shared" si="588"/>
        <v>0</v>
      </c>
      <c r="I999" s="74">
        <f t="shared" si="589"/>
        <v>0</v>
      </c>
      <c r="J999" s="74">
        <f t="shared" si="590"/>
        <v>0</v>
      </c>
      <c r="K999" s="74">
        <f t="shared" si="591"/>
        <v>0</v>
      </c>
      <c r="L999" s="74">
        <f t="shared" si="592"/>
        <v>0</v>
      </c>
      <c r="M999" s="74">
        <f t="shared" si="593"/>
        <v>0</v>
      </c>
    </row>
    <row r="1000" spans="2:13" ht="13.8">
      <c r="B1000" s="48" t="str">
        <f t="shared" si="582"/>
        <v>100G CWDM4 2 km QSFP28</v>
      </c>
      <c r="C1000" s="74">
        <f t="shared" si="583"/>
        <v>0</v>
      </c>
      <c r="D1000" s="74">
        <f t="shared" si="584"/>
        <v>5.5879354476928712E-14</v>
      </c>
      <c r="E1000" s="74">
        <f t="shared" si="585"/>
        <v>0</v>
      </c>
      <c r="F1000" s="74">
        <f t="shared" si="586"/>
        <v>0</v>
      </c>
      <c r="G1000" s="74">
        <f t="shared" si="587"/>
        <v>0</v>
      </c>
      <c r="H1000" s="74">
        <f t="shared" si="588"/>
        <v>0</v>
      </c>
      <c r="I1000" s="74">
        <f t="shared" si="589"/>
        <v>0</v>
      </c>
      <c r="J1000" s="74">
        <f t="shared" si="590"/>
        <v>0</v>
      </c>
      <c r="K1000" s="74">
        <f t="shared" si="591"/>
        <v>0</v>
      </c>
      <c r="L1000" s="74">
        <f t="shared" si="592"/>
        <v>0</v>
      </c>
      <c r="M1000" s="74">
        <f t="shared" si="593"/>
        <v>0</v>
      </c>
    </row>
    <row r="1001" spans="2:13" ht="13.8">
      <c r="B1001" s="48" t="str">
        <f t="shared" si="582"/>
        <v>100G FR, DR+ 2 km QSFP28</v>
      </c>
      <c r="C1001" s="74">
        <f t="shared" si="583"/>
        <v>0</v>
      </c>
      <c r="D1001" s="74">
        <f t="shared" si="584"/>
        <v>0</v>
      </c>
      <c r="E1001" s="74">
        <f t="shared" si="585"/>
        <v>0</v>
      </c>
      <c r="F1001" s="74">
        <f t="shared" si="586"/>
        <v>0</v>
      </c>
      <c r="G1001" s="74">
        <f t="shared" si="587"/>
        <v>0</v>
      </c>
      <c r="H1001" s="74">
        <f t="shared" si="588"/>
        <v>0</v>
      </c>
      <c r="I1001" s="74">
        <f t="shared" si="589"/>
        <v>0</v>
      </c>
      <c r="J1001" s="74">
        <f t="shared" si="590"/>
        <v>0</v>
      </c>
      <c r="K1001" s="74">
        <f t="shared" si="591"/>
        <v>0</v>
      </c>
      <c r="L1001" s="74">
        <f t="shared" si="592"/>
        <v>0</v>
      </c>
      <c r="M1001" s="74">
        <f t="shared" si="593"/>
        <v>0</v>
      </c>
    </row>
    <row r="1002" spans="2:13" ht="13.8">
      <c r="B1002" s="48" t="str">
        <f t="shared" si="582"/>
        <v>100G LR4 10 km CFP</v>
      </c>
      <c r="C1002" s="74">
        <f t="shared" si="583"/>
        <v>0</v>
      </c>
      <c r="D1002" s="74">
        <f t="shared" si="584"/>
        <v>0</v>
      </c>
      <c r="E1002" s="74">
        <f t="shared" si="585"/>
        <v>0</v>
      </c>
      <c r="F1002" s="74">
        <f t="shared" si="586"/>
        <v>0</v>
      </c>
      <c r="G1002" s="74">
        <f t="shared" si="587"/>
        <v>0</v>
      </c>
      <c r="H1002" s="74">
        <f t="shared" si="588"/>
        <v>0</v>
      </c>
      <c r="I1002" s="74">
        <f t="shared" si="589"/>
        <v>0</v>
      </c>
      <c r="J1002" s="74">
        <f t="shared" si="590"/>
        <v>0</v>
      </c>
      <c r="K1002" s="74">
        <f t="shared" si="591"/>
        <v>0</v>
      </c>
      <c r="L1002" s="74">
        <f t="shared" si="592"/>
        <v>0</v>
      </c>
      <c r="M1002" s="74">
        <f t="shared" si="593"/>
        <v>0</v>
      </c>
    </row>
    <row r="1003" spans="2:13" ht="13.8">
      <c r="B1003" s="48" t="str">
        <f t="shared" si="582"/>
        <v>100G LR4 10 km CFP2/4</v>
      </c>
      <c r="C1003" s="74">
        <f t="shared" si="583"/>
        <v>0</v>
      </c>
      <c r="D1003" s="74">
        <f t="shared" si="584"/>
        <v>0</v>
      </c>
      <c r="E1003" s="74">
        <f t="shared" si="585"/>
        <v>0</v>
      </c>
      <c r="F1003" s="74">
        <f t="shared" si="586"/>
        <v>0</v>
      </c>
      <c r="G1003" s="74">
        <f t="shared" si="587"/>
        <v>0</v>
      </c>
      <c r="H1003" s="74">
        <f t="shared" si="588"/>
        <v>0</v>
      </c>
      <c r="I1003" s="74">
        <f t="shared" si="589"/>
        <v>0</v>
      </c>
      <c r="J1003" s="74">
        <f t="shared" si="590"/>
        <v>0</v>
      </c>
      <c r="K1003" s="74">
        <f t="shared" si="591"/>
        <v>0</v>
      </c>
      <c r="L1003" s="74">
        <f t="shared" si="592"/>
        <v>0</v>
      </c>
      <c r="M1003" s="74">
        <f t="shared" si="593"/>
        <v>0</v>
      </c>
    </row>
    <row r="1004" spans="2:13" ht="13.8">
      <c r="B1004" s="48" t="str">
        <f t="shared" si="582"/>
        <v>100G LR4 and LR1 10 km QSFP28</v>
      </c>
      <c r="C1004" s="74">
        <f t="shared" si="583"/>
        <v>0</v>
      </c>
      <c r="D1004" s="74">
        <f t="shared" si="584"/>
        <v>0</v>
      </c>
      <c r="E1004" s="74">
        <f t="shared" si="585"/>
        <v>0</v>
      </c>
      <c r="F1004" s="74">
        <f t="shared" si="586"/>
        <v>0</v>
      </c>
      <c r="G1004" s="74">
        <f t="shared" si="587"/>
        <v>0</v>
      </c>
      <c r="H1004" s="74">
        <f t="shared" si="588"/>
        <v>0</v>
      </c>
      <c r="I1004" s="74">
        <f t="shared" si="589"/>
        <v>0</v>
      </c>
      <c r="J1004" s="74">
        <f t="shared" si="590"/>
        <v>0</v>
      </c>
      <c r="K1004" s="74">
        <f t="shared" si="591"/>
        <v>0</v>
      </c>
      <c r="L1004" s="74">
        <f t="shared" si="592"/>
        <v>0</v>
      </c>
      <c r="M1004" s="74">
        <f t="shared" si="593"/>
        <v>0</v>
      </c>
    </row>
    <row r="1005" spans="2:13" ht="13.8">
      <c r="B1005" s="48" t="str">
        <f t="shared" si="582"/>
        <v>100G 4WDM10 10 km QSFP28</v>
      </c>
      <c r="C1005" s="74">
        <f t="shared" si="583"/>
        <v>0</v>
      </c>
      <c r="D1005" s="74">
        <f t="shared" si="584"/>
        <v>0</v>
      </c>
      <c r="E1005" s="74">
        <f t="shared" si="585"/>
        <v>0</v>
      </c>
      <c r="F1005" s="74">
        <f t="shared" si="586"/>
        <v>0</v>
      </c>
      <c r="G1005" s="74">
        <f t="shared" si="587"/>
        <v>0</v>
      </c>
      <c r="H1005" s="74">
        <f t="shared" si="588"/>
        <v>0</v>
      </c>
      <c r="I1005" s="74">
        <f t="shared" si="589"/>
        <v>0</v>
      </c>
      <c r="J1005" s="74">
        <f t="shared" si="590"/>
        <v>0</v>
      </c>
      <c r="K1005" s="74">
        <f t="shared" si="591"/>
        <v>0</v>
      </c>
      <c r="L1005" s="74">
        <f t="shared" si="592"/>
        <v>0</v>
      </c>
      <c r="M1005" s="74">
        <f t="shared" si="593"/>
        <v>0</v>
      </c>
    </row>
    <row r="1006" spans="2:13" ht="13.8">
      <c r="B1006" s="48" t="str">
        <f t="shared" si="582"/>
        <v>100G 4WDM20 20 km QSFP28</v>
      </c>
      <c r="C1006" s="74">
        <f t="shared" si="583"/>
        <v>0</v>
      </c>
      <c r="D1006" s="74">
        <f t="shared" si="584"/>
        <v>0</v>
      </c>
      <c r="E1006" s="74">
        <f t="shared" si="585"/>
        <v>0</v>
      </c>
      <c r="F1006" s="74">
        <f t="shared" si="586"/>
        <v>0</v>
      </c>
      <c r="G1006" s="74">
        <f t="shared" si="587"/>
        <v>0</v>
      </c>
      <c r="H1006" s="74">
        <f t="shared" si="588"/>
        <v>0</v>
      </c>
      <c r="I1006" s="74">
        <f t="shared" si="589"/>
        <v>0</v>
      </c>
      <c r="J1006" s="74">
        <f t="shared" si="590"/>
        <v>0</v>
      </c>
      <c r="K1006" s="74">
        <f t="shared" si="591"/>
        <v>0</v>
      </c>
      <c r="L1006" s="74">
        <f t="shared" si="592"/>
        <v>0</v>
      </c>
      <c r="M1006" s="74">
        <f t="shared" si="593"/>
        <v>0</v>
      </c>
    </row>
    <row r="1007" spans="2:13" ht="13.8">
      <c r="B1007" s="48" t="str">
        <f t="shared" si="582"/>
        <v>100G ER4-Lite 30 km QSFP28</v>
      </c>
      <c r="C1007" s="74">
        <f t="shared" si="583"/>
        <v>0</v>
      </c>
      <c r="D1007" s="74">
        <f t="shared" si="584"/>
        <v>0</v>
      </c>
      <c r="E1007" s="74">
        <f t="shared" si="585"/>
        <v>0</v>
      </c>
      <c r="F1007" s="74">
        <f t="shared" si="586"/>
        <v>0</v>
      </c>
      <c r="G1007" s="74">
        <f t="shared" si="587"/>
        <v>0</v>
      </c>
      <c r="H1007" s="74">
        <f t="shared" si="588"/>
        <v>0</v>
      </c>
      <c r="I1007" s="74">
        <f t="shared" si="589"/>
        <v>0</v>
      </c>
      <c r="J1007" s="74">
        <f t="shared" si="590"/>
        <v>0</v>
      </c>
      <c r="K1007" s="74">
        <f t="shared" si="591"/>
        <v>0</v>
      </c>
      <c r="L1007" s="74">
        <f t="shared" si="592"/>
        <v>0</v>
      </c>
      <c r="M1007" s="74">
        <f t="shared" si="593"/>
        <v>0</v>
      </c>
    </row>
    <row r="1008" spans="2:13" ht="13.8">
      <c r="B1008" s="48" t="str">
        <f t="shared" si="582"/>
        <v>100G ER4 40 km QSFP28</v>
      </c>
      <c r="C1008" s="74">
        <f t="shared" si="583"/>
        <v>20.006711803296465</v>
      </c>
      <c r="D1008" s="74">
        <f t="shared" si="584"/>
        <v>20.608503959355303</v>
      </c>
      <c r="E1008" s="74">
        <f t="shared" si="585"/>
        <v>0</v>
      </c>
      <c r="F1008" s="74">
        <f t="shared" si="586"/>
        <v>0</v>
      </c>
      <c r="G1008" s="81">
        <f t="shared" si="587"/>
        <v>0</v>
      </c>
      <c r="H1008" s="81">
        <f t="shared" si="588"/>
        <v>0</v>
      </c>
      <c r="I1008" s="81">
        <f t="shared" si="589"/>
        <v>0</v>
      </c>
      <c r="J1008" s="81">
        <f t="shared" si="590"/>
        <v>0</v>
      </c>
      <c r="K1008" s="81">
        <f t="shared" si="591"/>
        <v>0</v>
      </c>
      <c r="L1008" s="81">
        <f t="shared" si="592"/>
        <v>0</v>
      </c>
      <c r="M1008" s="81">
        <f t="shared" si="593"/>
        <v>0</v>
      </c>
    </row>
    <row r="1009" spans="2:13" ht="13.8">
      <c r="B1009" s="48" t="str">
        <f t="shared" si="582"/>
        <v>100G ZR4 80 km QSFP28</v>
      </c>
      <c r="C1009" s="74">
        <f t="shared" si="583"/>
        <v>0</v>
      </c>
      <c r="D1009" s="74">
        <f t="shared" si="584"/>
        <v>0</v>
      </c>
      <c r="E1009" s="74">
        <f t="shared" si="585"/>
        <v>0</v>
      </c>
      <c r="F1009" s="74">
        <f t="shared" si="586"/>
        <v>0</v>
      </c>
      <c r="G1009" s="74">
        <f t="shared" si="587"/>
        <v>0</v>
      </c>
      <c r="H1009" s="74">
        <f t="shared" si="588"/>
        <v>0</v>
      </c>
      <c r="I1009" s="74">
        <f t="shared" si="589"/>
        <v>0</v>
      </c>
      <c r="J1009" s="74">
        <f t="shared" si="590"/>
        <v>0</v>
      </c>
      <c r="K1009" s="74">
        <f t="shared" si="591"/>
        <v>0</v>
      </c>
      <c r="L1009" s="74">
        <f t="shared" si="592"/>
        <v>0</v>
      </c>
      <c r="M1009" s="74">
        <f t="shared" si="593"/>
        <v>0</v>
      </c>
    </row>
    <row r="1010" spans="2:13" ht="13.8">
      <c r="B1010" s="48" t="str">
        <f t="shared" si="582"/>
        <v>200G SR4 100 m QSFP56</v>
      </c>
      <c r="C1010" s="74">
        <f t="shared" si="583"/>
        <v>0.35</v>
      </c>
      <c r="D1010" s="74">
        <f t="shared" si="584"/>
        <v>3</v>
      </c>
      <c r="E1010" s="74">
        <f t="shared" si="585"/>
        <v>0</v>
      </c>
      <c r="F1010" s="74">
        <f t="shared" si="586"/>
        <v>0</v>
      </c>
      <c r="G1010" s="74">
        <f t="shared" si="587"/>
        <v>0</v>
      </c>
      <c r="H1010" s="74">
        <f t="shared" si="588"/>
        <v>0</v>
      </c>
      <c r="I1010" s="74">
        <f t="shared" si="589"/>
        <v>0</v>
      </c>
      <c r="J1010" s="74">
        <f t="shared" si="590"/>
        <v>0</v>
      </c>
      <c r="K1010" s="74">
        <f t="shared" si="591"/>
        <v>0</v>
      </c>
      <c r="L1010" s="74">
        <f t="shared" si="592"/>
        <v>0</v>
      </c>
      <c r="M1010" s="74">
        <f t="shared" si="593"/>
        <v>0</v>
      </c>
    </row>
    <row r="1011" spans="2:13" ht="13.8">
      <c r="B1011" s="48" t="str">
        <f t="shared" si="582"/>
        <v>200G DR 500 m TBD</v>
      </c>
      <c r="C1011" s="74">
        <f t="shared" si="583"/>
        <v>0</v>
      </c>
      <c r="D1011" s="74">
        <f t="shared" si="584"/>
        <v>0</v>
      </c>
      <c r="E1011" s="74">
        <f t="shared" si="585"/>
        <v>0</v>
      </c>
      <c r="F1011" s="74">
        <f t="shared" si="586"/>
        <v>0</v>
      </c>
      <c r="G1011" s="74">
        <f t="shared" si="587"/>
        <v>0</v>
      </c>
      <c r="H1011" s="74">
        <f t="shared" si="588"/>
        <v>0</v>
      </c>
      <c r="I1011" s="74">
        <f t="shared" si="589"/>
        <v>0</v>
      </c>
      <c r="J1011" s="74">
        <f t="shared" si="590"/>
        <v>0</v>
      </c>
      <c r="K1011" s="74">
        <f t="shared" si="591"/>
        <v>0</v>
      </c>
      <c r="L1011" s="74">
        <f t="shared" si="592"/>
        <v>0</v>
      </c>
      <c r="M1011" s="74">
        <f t="shared" si="593"/>
        <v>0</v>
      </c>
    </row>
    <row r="1012" spans="2:13" ht="13.8">
      <c r="B1012" s="48" t="str">
        <f t="shared" si="582"/>
        <v>200G FR4 3 km QSFP56</v>
      </c>
      <c r="C1012" s="74">
        <f t="shared" si="583"/>
        <v>0</v>
      </c>
      <c r="D1012" s="74">
        <f t="shared" si="584"/>
        <v>0</v>
      </c>
      <c r="E1012" s="74">
        <f t="shared" si="585"/>
        <v>0</v>
      </c>
      <c r="F1012" s="74">
        <f t="shared" si="586"/>
        <v>0</v>
      </c>
      <c r="G1012" s="74">
        <f t="shared" si="587"/>
        <v>0</v>
      </c>
      <c r="H1012" s="74">
        <f t="shared" si="588"/>
        <v>0</v>
      </c>
      <c r="I1012" s="74">
        <f t="shared" si="589"/>
        <v>0</v>
      </c>
      <c r="J1012" s="74">
        <f t="shared" si="590"/>
        <v>0</v>
      </c>
      <c r="K1012" s="74">
        <f t="shared" si="591"/>
        <v>0</v>
      </c>
      <c r="L1012" s="74">
        <f t="shared" si="592"/>
        <v>0</v>
      </c>
      <c r="M1012" s="74">
        <f t="shared" si="593"/>
        <v>0</v>
      </c>
    </row>
    <row r="1013" spans="2:13" ht="13.8">
      <c r="B1013" s="48" t="str">
        <f t="shared" si="582"/>
        <v>200G LR 10 km TBD</v>
      </c>
      <c r="C1013" s="74">
        <f t="shared" si="583"/>
        <v>0</v>
      </c>
      <c r="D1013" s="74">
        <f t="shared" si="584"/>
        <v>0</v>
      </c>
      <c r="E1013" s="74">
        <f t="shared" si="585"/>
        <v>0</v>
      </c>
      <c r="F1013" s="74">
        <f t="shared" si="586"/>
        <v>0</v>
      </c>
      <c r="G1013" s="74">
        <f t="shared" si="587"/>
        <v>0</v>
      </c>
      <c r="H1013" s="74">
        <f t="shared" si="588"/>
        <v>0</v>
      </c>
      <c r="I1013" s="74">
        <f t="shared" si="589"/>
        <v>0</v>
      </c>
      <c r="J1013" s="74">
        <f t="shared" si="590"/>
        <v>0</v>
      </c>
      <c r="K1013" s="74">
        <f t="shared" si="591"/>
        <v>0</v>
      </c>
      <c r="L1013" s="74">
        <f t="shared" si="592"/>
        <v>0</v>
      </c>
      <c r="M1013" s="74">
        <f t="shared" si="593"/>
        <v>0</v>
      </c>
    </row>
    <row r="1014" spans="2:13" ht="13.8">
      <c r="B1014" s="48" t="str">
        <f t="shared" si="582"/>
        <v>200G ER4 40 km TBD</v>
      </c>
      <c r="C1014" s="74">
        <f t="shared" si="583"/>
        <v>0</v>
      </c>
      <c r="D1014" s="74">
        <f t="shared" si="584"/>
        <v>0</v>
      </c>
      <c r="E1014" s="74">
        <f t="shared" si="585"/>
        <v>0</v>
      </c>
      <c r="F1014" s="74">
        <f t="shared" si="586"/>
        <v>0</v>
      </c>
      <c r="G1014" s="74">
        <f t="shared" si="587"/>
        <v>0</v>
      </c>
      <c r="H1014" s="74">
        <f t="shared" si="588"/>
        <v>0</v>
      </c>
      <c r="I1014" s="74">
        <f t="shared" si="589"/>
        <v>0</v>
      </c>
      <c r="J1014" s="74">
        <f t="shared" si="590"/>
        <v>0</v>
      </c>
      <c r="K1014" s="74">
        <f t="shared" si="591"/>
        <v>0</v>
      </c>
      <c r="L1014" s="74">
        <f t="shared" si="592"/>
        <v>0</v>
      </c>
      <c r="M1014" s="74">
        <f t="shared" si="593"/>
        <v>0</v>
      </c>
    </row>
    <row r="1015" spans="2:13" ht="13.8">
      <c r="B1015" s="48" t="str">
        <f t="shared" si="582"/>
        <v>2x200 (400G-SR8) 100 m OSFP, QSFP-DD</v>
      </c>
      <c r="C1015" s="74">
        <f t="shared" si="583"/>
        <v>14.811999999999999</v>
      </c>
      <c r="D1015" s="74">
        <f t="shared" si="584"/>
        <v>31.2</v>
      </c>
      <c r="E1015" s="74">
        <f t="shared" si="585"/>
        <v>0</v>
      </c>
      <c r="F1015" s="74">
        <f t="shared" si="586"/>
        <v>0</v>
      </c>
      <c r="G1015" s="74">
        <f t="shared" si="587"/>
        <v>0</v>
      </c>
      <c r="H1015" s="74">
        <f t="shared" si="588"/>
        <v>0</v>
      </c>
      <c r="I1015" s="74">
        <f t="shared" si="589"/>
        <v>0</v>
      </c>
      <c r="J1015" s="74">
        <f t="shared" si="590"/>
        <v>0</v>
      </c>
      <c r="K1015" s="74">
        <f t="shared" si="591"/>
        <v>0</v>
      </c>
      <c r="L1015" s="74">
        <f t="shared" si="592"/>
        <v>0</v>
      </c>
      <c r="M1015" s="74">
        <f t="shared" si="593"/>
        <v>0</v>
      </c>
    </row>
    <row r="1016" spans="2:13" ht="13.8">
      <c r="B1016" s="48" t="str">
        <f t="shared" si="582"/>
        <v>400G SR4.2 100 m OSFP, QSFP-DD</v>
      </c>
      <c r="C1016" s="74">
        <f t="shared" si="583"/>
        <v>0</v>
      </c>
      <c r="D1016" s="74">
        <f t="shared" si="584"/>
        <v>0</v>
      </c>
      <c r="E1016" s="74">
        <f t="shared" si="585"/>
        <v>0</v>
      </c>
      <c r="F1016" s="74">
        <f t="shared" si="586"/>
        <v>0</v>
      </c>
      <c r="G1016" s="74">
        <f t="shared" si="587"/>
        <v>0</v>
      </c>
      <c r="H1016" s="74">
        <f t="shared" si="588"/>
        <v>0</v>
      </c>
      <c r="I1016" s="74">
        <f t="shared" si="589"/>
        <v>0</v>
      </c>
      <c r="J1016" s="74">
        <f t="shared" si="590"/>
        <v>0</v>
      </c>
      <c r="K1016" s="74">
        <f t="shared" si="591"/>
        <v>0</v>
      </c>
      <c r="L1016" s="74">
        <f t="shared" si="592"/>
        <v>0</v>
      </c>
      <c r="M1016" s="74">
        <f t="shared" si="593"/>
        <v>0</v>
      </c>
    </row>
    <row r="1017" spans="2:13" ht="13.8">
      <c r="B1017" s="48" t="str">
        <f t="shared" si="582"/>
        <v>400G DR4 500 m OSFP, QSFP-DD, QSFP112</v>
      </c>
      <c r="C1017" s="74">
        <f t="shared" si="583"/>
        <v>0</v>
      </c>
      <c r="D1017" s="74">
        <f t="shared" si="584"/>
        <v>0</v>
      </c>
      <c r="E1017" s="74">
        <f t="shared" si="585"/>
        <v>0</v>
      </c>
      <c r="F1017" s="74">
        <f t="shared" si="586"/>
        <v>0</v>
      </c>
      <c r="G1017" s="74">
        <f t="shared" si="587"/>
        <v>0</v>
      </c>
      <c r="H1017" s="74">
        <f t="shared" si="588"/>
        <v>0</v>
      </c>
      <c r="I1017" s="74">
        <f t="shared" si="589"/>
        <v>0</v>
      </c>
      <c r="J1017" s="74">
        <f t="shared" si="590"/>
        <v>0</v>
      </c>
      <c r="K1017" s="74">
        <f t="shared" si="591"/>
        <v>0</v>
      </c>
      <c r="L1017" s="74">
        <f t="shared" si="592"/>
        <v>0</v>
      </c>
      <c r="M1017" s="74">
        <f t="shared" si="593"/>
        <v>0</v>
      </c>
    </row>
    <row r="1018" spans="2:13" ht="13.8">
      <c r="B1018" s="48" t="str">
        <f t="shared" si="582"/>
        <v>2x(200G FR4) 2 km OSFP</v>
      </c>
      <c r="C1018" s="74">
        <f t="shared" si="583"/>
        <v>0</v>
      </c>
      <c r="D1018" s="74">
        <f t="shared" si="584"/>
        <v>0</v>
      </c>
      <c r="E1018" s="74">
        <f t="shared" si="585"/>
        <v>0</v>
      </c>
      <c r="F1018" s="74">
        <f t="shared" si="586"/>
        <v>0</v>
      </c>
      <c r="G1018" s="74">
        <f t="shared" si="587"/>
        <v>0</v>
      </c>
      <c r="H1018" s="74">
        <f t="shared" si="588"/>
        <v>0</v>
      </c>
      <c r="I1018" s="74">
        <f t="shared" si="589"/>
        <v>0</v>
      </c>
      <c r="J1018" s="74">
        <f t="shared" si="590"/>
        <v>0</v>
      </c>
      <c r="K1018" s="74">
        <f t="shared" si="591"/>
        <v>0</v>
      </c>
      <c r="L1018" s="74">
        <f t="shared" si="592"/>
        <v>0</v>
      </c>
      <c r="M1018" s="74">
        <f t="shared" si="593"/>
        <v>0</v>
      </c>
    </row>
    <row r="1019" spans="2:13" ht="13.8">
      <c r="B1019" s="48" t="str">
        <f t="shared" si="582"/>
        <v>400G FR4 2 km OSFP, QSFP-DD, QSFP112</v>
      </c>
      <c r="C1019" s="74">
        <f t="shared" si="583"/>
        <v>0</v>
      </c>
      <c r="D1019" s="74">
        <f t="shared" si="584"/>
        <v>0</v>
      </c>
      <c r="E1019" s="74">
        <f t="shared" si="585"/>
        <v>0</v>
      </c>
      <c r="F1019" s="74">
        <f t="shared" si="586"/>
        <v>0</v>
      </c>
      <c r="G1019" s="74">
        <f t="shared" si="587"/>
        <v>0</v>
      </c>
      <c r="H1019" s="74">
        <f t="shared" si="588"/>
        <v>0</v>
      </c>
      <c r="I1019" s="74">
        <f t="shared" si="589"/>
        <v>0</v>
      </c>
      <c r="J1019" s="74">
        <f t="shared" si="590"/>
        <v>0</v>
      </c>
      <c r="K1019" s="74">
        <f t="shared" si="591"/>
        <v>0</v>
      </c>
      <c r="L1019" s="74">
        <f t="shared" si="592"/>
        <v>0</v>
      </c>
      <c r="M1019" s="74">
        <f t="shared" si="593"/>
        <v>0</v>
      </c>
    </row>
    <row r="1020" spans="2:13" ht="13.8">
      <c r="B1020" s="48" t="str">
        <f t="shared" si="582"/>
        <v>400G LR8, LR4 10 km OSFP, QSFP-DD, QSFP112</v>
      </c>
      <c r="C1020" s="74">
        <f t="shared" si="583"/>
        <v>0</v>
      </c>
      <c r="D1020" s="74">
        <f t="shared" si="584"/>
        <v>0</v>
      </c>
      <c r="E1020" s="74">
        <f t="shared" si="585"/>
        <v>0</v>
      </c>
      <c r="F1020" s="74">
        <f t="shared" si="586"/>
        <v>0</v>
      </c>
      <c r="G1020" s="74">
        <f t="shared" si="587"/>
        <v>0</v>
      </c>
      <c r="H1020" s="74">
        <f t="shared" si="588"/>
        <v>0</v>
      </c>
      <c r="I1020" s="74">
        <f t="shared" si="589"/>
        <v>0</v>
      </c>
      <c r="J1020" s="74">
        <f t="shared" si="590"/>
        <v>0</v>
      </c>
      <c r="K1020" s="74">
        <f t="shared" si="591"/>
        <v>0</v>
      </c>
      <c r="L1020" s="74">
        <f t="shared" si="592"/>
        <v>0</v>
      </c>
      <c r="M1020" s="74">
        <f t="shared" si="593"/>
        <v>0</v>
      </c>
    </row>
    <row r="1021" spans="2:13" ht="13.8">
      <c r="B1021" s="48" t="str">
        <f t="shared" si="582"/>
        <v>400G ER4 40 km TBD</v>
      </c>
      <c r="C1021" s="74">
        <f t="shared" si="583"/>
        <v>0</v>
      </c>
      <c r="D1021" s="74">
        <f t="shared" si="584"/>
        <v>0</v>
      </c>
      <c r="E1021" s="74">
        <f t="shared" si="585"/>
        <v>0</v>
      </c>
      <c r="F1021" s="74">
        <f t="shared" si="586"/>
        <v>0</v>
      </c>
      <c r="G1021" s="74">
        <f t="shared" si="587"/>
        <v>0</v>
      </c>
      <c r="H1021" s="74">
        <f t="shared" si="588"/>
        <v>0</v>
      </c>
      <c r="I1021" s="74">
        <f t="shared" si="589"/>
        <v>0</v>
      </c>
      <c r="J1021" s="74">
        <f t="shared" si="590"/>
        <v>0</v>
      </c>
      <c r="K1021" s="74">
        <f t="shared" si="591"/>
        <v>0</v>
      </c>
      <c r="L1021" s="74">
        <f t="shared" si="592"/>
        <v>0</v>
      </c>
      <c r="M1021" s="74">
        <f t="shared" si="593"/>
        <v>0</v>
      </c>
    </row>
    <row r="1022" spans="2:13" ht="13.8">
      <c r="B1022" s="48" t="str">
        <f t="shared" si="582"/>
        <v>800G SR8 50 m OSFP, QSFP-DD800</v>
      </c>
      <c r="C1022" s="74">
        <f t="shared" si="583"/>
        <v>0</v>
      </c>
      <c r="D1022" s="74">
        <f t="shared" si="584"/>
        <v>0</v>
      </c>
      <c r="E1022" s="74">
        <f t="shared" si="585"/>
        <v>0</v>
      </c>
      <c r="F1022" s="74">
        <f t="shared" si="586"/>
        <v>0</v>
      </c>
      <c r="G1022" s="241">
        <f t="shared" si="587"/>
        <v>0</v>
      </c>
      <c r="H1022" s="74">
        <f t="shared" si="588"/>
        <v>0</v>
      </c>
      <c r="I1022" s="74">
        <f t="shared" si="589"/>
        <v>0</v>
      </c>
      <c r="J1022" s="74">
        <f t="shared" si="590"/>
        <v>0</v>
      </c>
      <c r="K1022" s="74">
        <f t="shared" si="591"/>
        <v>0</v>
      </c>
      <c r="L1022" s="74">
        <f t="shared" si="592"/>
        <v>0</v>
      </c>
      <c r="M1022" s="74">
        <f t="shared" si="593"/>
        <v>0</v>
      </c>
    </row>
    <row r="1023" spans="2:13" ht="13.8">
      <c r="B1023" s="48" t="str">
        <f t="shared" ref="B1023:B1037" si="594">B159</f>
        <v>800G DR8, DR4 500 m OSFP, QSFP-DD800</v>
      </c>
      <c r="C1023" s="74">
        <f t="shared" ref="C1023:C1037" si="595">IF(C503=0,0,C503*P765/10^6)</f>
        <v>0</v>
      </c>
      <c r="D1023" s="74">
        <f t="shared" ref="D1023:D1037" si="596">IF(D503=0,0,D503*Q765/10^6)</f>
        <v>0</v>
      </c>
      <c r="E1023" s="74">
        <f t="shared" ref="E1023:E1037" si="597">IF(E503=0,0,E503*R765/10^6)</f>
        <v>0</v>
      </c>
      <c r="F1023" s="74">
        <f t="shared" ref="F1023:F1037" si="598">IF(F503=0,0,F503*S765/10^6)</f>
        <v>0</v>
      </c>
      <c r="G1023" s="74">
        <f t="shared" ref="G1023:G1037" si="599">IF(G503=0,0,G503*T765/10^6)</f>
        <v>0</v>
      </c>
      <c r="H1023" s="74">
        <f t="shared" ref="H1023:H1037" si="600">IF(H503=0,0,H503*U765/10^6)</f>
        <v>0</v>
      </c>
      <c r="I1023" s="74">
        <f t="shared" ref="I1023:I1037" si="601">IF(I503=0,0,I503*V765/10^6)</f>
        <v>0</v>
      </c>
      <c r="J1023" s="74">
        <f t="shared" ref="J1023:J1037" si="602">IF(J503=0,0,J503*W765/10^6)</f>
        <v>0</v>
      </c>
      <c r="K1023" s="74">
        <f t="shared" ref="K1023:K1037" si="603">IF(K503=0,0,K503*X765/10^6)</f>
        <v>0</v>
      </c>
      <c r="L1023" s="74">
        <f t="shared" ref="L1023:L1037" si="604">IF(L503=0,0,L503*Y765/10^6)</f>
        <v>0</v>
      </c>
      <c r="M1023" s="74">
        <f t="shared" ref="M1023:M1037" si="605">IF(M503=0,0,M503*Z765/10^6)</f>
        <v>0</v>
      </c>
    </row>
    <row r="1024" spans="2:13" ht="13.8">
      <c r="B1024" s="48" t="str">
        <f t="shared" si="594"/>
        <v>2x(400G FR4), 800G FR4 2 km OSFP, QSFP-DD800</v>
      </c>
      <c r="C1024" s="74">
        <f t="shared" si="595"/>
        <v>0</v>
      </c>
      <c r="D1024" s="74">
        <f t="shared" si="596"/>
        <v>0</v>
      </c>
      <c r="E1024" s="74">
        <f t="shared" si="597"/>
        <v>0</v>
      </c>
      <c r="F1024" s="74">
        <f t="shared" si="598"/>
        <v>0</v>
      </c>
      <c r="G1024" s="74">
        <f t="shared" si="599"/>
        <v>0</v>
      </c>
      <c r="H1024" s="74">
        <f t="shared" si="600"/>
        <v>0</v>
      </c>
      <c r="I1024" s="74">
        <f t="shared" si="601"/>
        <v>0</v>
      </c>
      <c r="J1024" s="74">
        <f t="shared" si="602"/>
        <v>0</v>
      </c>
      <c r="K1024" s="74">
        <f t="shared" si="603"/>
        <v>0</v>
      </c>
      <c r="L1024" s="74">
        <f t="shared" si="604"/>
        <v>0</v>
      </c>
      <c r="M1024" s="74">
        <f t="shared" si="605"/>
        <v>0</v>
      </c>
    </row>
    <row r="1025" spans="2:13" ht="13.8">
      <c r="B1025" s="48" t="str">
        <f t="shared" si="594"/>
        <v>800G LR8, LR4 6, 10 km TBD</v>
      </c>
      <c r="C1025" s="74">
        <f t="shared" si="595"/>
        <v>0</v>
      </c>
      <c r="D1025" s="74">
        <f t="shared" si="596"/>
        <v>0</v>
      </c>
      <c r="E1025" s="74">
        <f t="shared" si="597"/>
        <v>0</v>
      </c>
      <c r="F1025" s="74">
        <f t="shared" si="598"/>
        <v>0</v>
      </c>
      <c r="G1025" s="74">
        <f t="shared" si="599"/>
        <v>0</v>
      </c>
      <c r="H1025" s="74">
        <f t="shared" si="600"/>
        <v>0</v>
      </c>
      <c r="I1025" s="74">
        <f t="shared" si="601"/>
        <v>0</v>
      </c>
      <c r="J1025" s="74">
        <f t="shared" si="602"/>
        <v>0</v>
      </c>
      <c r="K1025" s="74">
        <f t="shared" si="603"/>
        <v>0</v>
      </c>
      <c r="L1025" s="74">
        <f t="shared" si="604"/>
        <v>0</v>
      </c>
      <c r="M1025" s="74">
        <f t="shared" si="605"/>
        <v>0</v>
      </c>
    </row>
    <row r="1026" spans="2:13" ht="13.8">
      <c r="B1026" s="48" t="str">
        <f t="shared" si="594"/>
        <v>800G LR (ZRlite) 10 km, 20 km TBD</v>
      </c>
      <c r="C1026" s="74">
        <f t="shared" si="595"/>
        <v>0</v>
      </c>
      <c r="D1026" s="74">
        <f t="shared" si="596"/>
        <v>0</v>
      </c>
      <c r="E1026" s="74">
        <f t="shared" si="597"/>
        <v>0</v>
      </c>
      <c r="F1026" s="74">
        <f t="shared" si="598"/>
        <v>0</v>
      </c>
      <c r="G1026" s="74">
        <f t="shared" si="599"/>
        <v>0</v>
      </c>
      <c r="H1026" s="74">
        <f t="shared" si="600"/>
        <v>0</v>
      </c>
      <c r="I1026" s="74">
        <f t="shared" si="601"/>
        <v>0</v>
      </c>
      <c r="J1026" s="74">
        <f t="shared" si="602"/>
        <v>0</v>
      </c>
      <c r="K1026" s="74">
        <f t="shared" si="603"/>
        <v>0</v>
      </c>
      <c r="L1026" s="74">
        <f t="shared" si="604"/>
        <v>0</v>
      </c>
      <c r="M1026" s="74">
        <f t="shared" si="605"/>
        <v>0</v>
      </c>
    </row>
    <row r="1027" spans="2:13" ht="13.8">
      <c r="B1027" s="48" t="str">
        <f t="shared" si="594"/>
        <v>800G ER4 40 km TBD</v>
      </c>
      <c r="C1027" s="74">
        <f t="shared" si="595"/>
        <v>0</v>
      </c>
      <c r="D1027" s="74">
        <f t="shared" si="596"/>
        <v>0</v>
      </c>
      <c r="E1027" s="74">
        <f t="shared" si="597"/>
        <v>0</v>
      </c>
      <c r="F1027" s="74">
        <f t="shared" si="598"/>
        <v>0</v>
      </c>
      <c r="G1027" s="74">
        <f t="shared" si="599"/>
        <v>0</v>
      </c>
      <c r="H1027" s="74">
        <f t="shared" si="600"/>
        <v>0</v>
      </c>
      <c r="I1027" s="74">
        <f t="shared" si="601"/>
        <v>0</v>
      </c>
      <c r="J1027" s="74">
        <f t="shared" si="602"/>
        <v>0</v>
      </c>
      <c r="K1027" s="74">
        <f t="shared" si="603"/>
        <v>0</v>
      </c>
      <c r="L1027" s="74">
        <f t="shared" si="604"/>
        <v>0</v>
      </c>
      <c r="M1027" s="74">
        <f t="shared" si="605"/>
        <v>0</v>
      </c>
    </row>
    <row r="1028" spans="2:13" ht="13.8">
      <c r="B1028" s="48" t="str">
        <f t="shared" si="594"/>
        <v>1.6T SR16 100 m OSFP-XD and TBD</v>
      </c>
      <c r="C1028" s="74">
        <f t="shared" si="595"/>
        <v>0</v>
      </c>
      <c r="D1028" s="74">
        <f t="shared" si="596"/>
        <v>0</v>
      </c>
      <c r="E1028" s="74">
        <f t="shared" si="597"/>
        <v>0</v>
      </c>
      <c r="F1028" s="74">
        <f t="shared" si="598"/>
        <v>0</v>
      </c>
      <c r="G1028" s="74">
        <f t="shared" si="599"/>
        <v>0</v>
      </c>
      <c r="H1028" s="74">
        <f t="shared" si="600"/>
        <v>0</v>
      </c>
      <c r="I1028" s="74">
        <f t="shared" si="601"/>
        <v>0</v>
      </c>
      <c r="J1028" s="74">
        <f t="shared" si="602"/>
        <v>0</v>
      </c>
      <c r="K1028" s="74">
        <f t="shared" si="603"/>
        <v>0</v>
      </c>
      <c r="L1028" s="74">
        <f t="shared" si="604"/>
        <v>0</v>
      </c>
      <c r="M1028" s="74">
        <f t="shared" si="605"/>
        <v>0</v>
      </c>
    </row>
    <row r="1029" spans="2:13" ht="13.8">
      <c r="B1029" s="48" t="str">
        <f t="shared" si="594"/>
        <v>1.6T DR8 500 m OSFP-XD and TBD</v>
      </c>
      <c r="C1029" s="74">
        <f t="shared" si="595"/>
        <v>0</v>
      </c>
      <c r="D1029" s="74">
        <f t="shared" si="596"/>
        <v>0</v>
      </c>
      <c r="E1029" s="74">
        <f t="shared" si="597"/>
        <v>0</v>
      </c>
      <c r="F1029" s="74">
        <f t="shared" si="598"/>
        <v>0</v>
      </c>
      <c r="G1029" s="74">
        <f t="shared" si="599"/>
        <v>0</v>
      </c>
      <c r="H1029" s="74">
        <f t="shared" si="600"/>
        <v>0</v>
      </c>
      <c r="I1029" s="74">
        <f t="shared" si="601"/>
        <v>0</v>
      </c>
      <c r="J1029" s="74">
        <f t="shared" si="602"/>
        <v>0</v>
      </c>
      <c r="K1029" s="74">
        <f t="shared" si="603"/>
        <v>0</v>
      </c>
      <c r="L1029" s="74">
        <f t="shared" si="604"/>
        <v>0</v>
      </c>
      <c r="M1029" s="74">
        <f t="shared" si="605"/>
        <v>0</v>
      </c>
    </row>
    <row r="1030" spans="2:13" ht="13.8">
      <c r="B1030" s="48" t="str">
        <f t="shared" si="594"/>
        <v>1.6T FR8 2 km OSFP-XD and TBD</v>
      </c>
      <c r="C1030" s="74">
        <f t="shared" si="595"/>
        <v>0</v>
      </c>
      <c r="D1030" s="74">
        <f t="shared" si="596"/>
        <v>0</v>
      </c>
      <c r="E1030" s="74">
        <f t="shared" si="597"/>
        <v>0</v>
      </c>
      <c r="F1030" s="74">
        <f t="shared" si="598"/>
        <v>0</v>
      </c>
      <c r="G1030" s="74">
        <f t="shared" si="599"/>
        <v>0</v>
      </c>
      <c r="H1030" s="74">
        <f t="shared" si="600"/>
        <v>0</v>
      </c>
      <c r="I1030" s="74">
        <f t="shared" si="601"/>
        <v>0</v>
      </c>
      <c r="J1030" s="74">
        <f t="shared" si="602"/>
        <v>0</v>
      </c>
      <c r="K1030" s="74">
        <f t="shared" si="603"/>
        <v>0</v>
      </c>
      <c r="L1030" s="74">
        <f t="shared" si="604"/>
        <v>0</v>
      </c>
      <c r="M1030" s="74">
        <f t="shared" si="605"/>
        <v>0</v>
      </c>
    </row>
    <row r="1031" spans="2:13" ht="13.8">
      <c r="B1031" s="48" t="str">
        <f t="shared" si="594"/>
        <v>1.6T LR8 10 km OSFP-XD and TBD</v>
      </c>
      <c r="C1031" s="74">
        <f t="shared" si="595"/>
        <v>0</v>
      </c>
      <c r="D1031" s="74">
        <f t="shared" si="596"/>
        <v>0</v>
      </c>
      <c r="E1031" s="74">
        <f t="shared" si="597"/>
        <v>0</v>
      </c>
      <c r="F1031" s="74">
        <f t="shared" si="598"/>
        <v>0</v>
      </c>
      <c r="G1031" s="74">
        <f t="shared" si="599"/>
        <v>0</v>
      </c>
      <c r="H1031" s="74">
        <f t="shared" si="600"/>
        <v>0</v>
      </c>
      <c r="I1031" s="74">
        <f t="shared" si="601"/>
        <v>0</v>
      </c>
      <c r="J1031" s="74">
        <f t="shared" si="602"/>
        <v>0</v>
      </c>
      <c r="K1031" s="74">
        <f t="shared" si="603"/>
        <v>0</v>
      </c>
      <c r="L1031" s="74">
        <f t="shared" si="604"/>
        <v>0</v>
      </c>
      <c r="M1031" s="74">
        <f t="shared" si="605"/>
        <v>0</v>
      </c>
    </row>
    <row r="1032" spans="2:13" ht="13.8">
      <c r="B1032" s="48" t="str">
        <f t="shared" si="594"/>
        <v>1.6T ER8 &gt;10 km OSFP-XD and TBD</v>
      </c>
      <c r="C1032" s="74">
        <f t="shared" si="595"/>
        <v>0</v>
      </c>
      <c r="D1032" s="74">
        <f t="shared" si="596"/>
        <v>0</v>
      </c>
      <c r="E1032" s="74">
        <f t="shared" si="597"/>
        <v>0</v>
      </c>
      <c r="F1032" s="74">
        <f t="shared" si="598"/>
        <v>0</v>
      </c>
      <c r="G1032" s="74">
        <f t="shared" si="599"/>
        <v>0</v>
      </c>
      <c r="H1032" s="74">
        <f t="shared" si="600"/>
        <v>0</v>
      </c>
      <c r="I1032" s="74">
        <f t="shared" si="601"/>
        <v>0</v>
      </c>
      <c r="J1032" s="74">
        <f t="shared" si="602"/>
        <v>0</v>
      </c>
      <c r="K1032" s="74">
        <f t="shared" si="603"/>
        <v>0</v>
      </c>
      <c r="L1032" s="74">
        <f t="shared" si="604"/>
        <v>0</v>
      </c>
      <c r="M1032" s="74">
        <f t="shared" si="605"/>
        <v>0</v>
      </c>
    </row>
    <row r="1033" spans="2:13" ht="13.8">
      <c r="B1033" s="48" t="str">
        <f t="shared" si="594"/>
        <v>3.2T SR 100 m OSFP-XD and TBD</v>
      </c>
      <c r="C1033" s="74">
        <f t="shared" si="595"/>
        <v>0</v>
      </c>
      <c r="D1033" s="74">
        <f t="shared" si="596"/>
        <v>0</v>
      </c>
      <c r="E1033" s="74">
        <f t="shared" si="597"/>
        <v>0</v>
      </c>
      <c r="F1033" s="74">
        <f t="shared" si="598"/>
        <v>0</v>
      </c>
      <c r="G1033" s="74">
        <f t="shared" si="599"/>
        <v>0</v>
      </c>
      <c r="H1033" s="74">
        <f t="shared" si="600"/>
        <v>0</v>
      </c>
      <c r="I1033" s="74">
        <f t="shared" si="601"/>
        <v>0</v>
      </c>
      <c r="J1033" s="74">
        <f t="shared" si="602"/>
        <v>0</v>
      </c>
      <c r="K1033" s="74">
        <f t="shared" si="603"/>
        <v>0</v>
      </c>
      <c r="L1033" s="74">
        <f t="shared" si="604"/>
        <v>0</v>
      </c>
      <c r="M1033" s="74">
        <f t="shared" si="605"/>
        <v>0</v>
      </c>
    </row>
    <row r="1034" spans="2:13" ht="13.8">
      <c r="B1034" s="48" t="str">
        <f t="shared" si="594"/>
        <v>3.2T DR 500 m OSFP-XD and TBD</v>
      </c>
      <c r="C1034" s="74">
        <f t="shared" si="595"/>
        <v>0</v>
      </c>
      <c r="D1034" s="74">
        <f t="shared" si="596"/>
        <v>0</v>
      </c>
      <c r="E1034" s="74">
        <f t="shared" si="597"/>
        <v>0</v>
      </c>
      <c r="F1034" s="74">
        <f t="shared" si="598"/>
        <v>0</v>
      </c>
      <c r="G1034" s="74">
        <f t="shared" si="599"/>
        <v>0</v>
      </c>
      <c r="H1034" s="74">
        <f t="shared" si="600"/>
        <v>0</v>
      </c>
      <c r="I1034" s="74">
        <f t="shared" si="601"/>
        <v>0</v>
      </c>
      <c r="J1034" s="74">
        <f t="shared" si="602"/>
        <v>0</v>
      </c>
      <c r="K1034" s="74">
        <f t="shared" si="603"/>
        <v>0</v>
      </c>
      <c r="L1034" s="74">
        <f t="shared" si="604"/>
        <v>0</v>
      </c>
      <c r="M1034" s="74">
        <f t="shared" si="605"/>
        <v>0</v>
      </c>
    </row>
    <row r="1035" spans="2:13" ht="13.8">
      <c r="B1035" s="48" t="str">
        <f t="shared" si="594"/>
        <v>3.2T FR 2 km OSFP-XD and TBD</v>
      </c>
      <c r="C1035" s="74">
        <f t="shared" si="595"/>
        <v>0</v>
      </c>
      <c r="D1035" s="74">
        <f t="shared" si="596"/>
        <v>0</v>
      </c>
      <c r="E1035" s="74">
        <f t="shared" si="597"/>
        <v>0</v>
      </c>
      <c r="F1035" s="74">
        <f t="shared" si="598"/>
        <v>0</v>
      </c>
      <c r="G1035" s="74">
        <f t="shared" si="599"/>
        <v>0</v>
      </c>
      <c r="H1035" s="74">
        <f t="shared" si="600"/>
        <v>0</v>
      </c>
      <c r="I1035" s="74">
        <f t="shared" si="601"/>
        <v>0</v>
      </c>
      <c r="J1035" s="74">
        <f t="shared" si="602"/>
        <v>0</v>
      </c>
      <c r="K1035" s="74">
        <f t="shared" si="603"/>
        <v>0</v>
      </c>
      <c r="L1035" s="74">
        <f t="shared" si="604"/>
        <v>0</v>
      </c>
      <c r="M1035" s="74">
        <f t="shared" si="605"/>
        <v>0</v>
      </c>
    </row>
    <row r="1036" spans="2:13" ht="13.8">
      <c r="B1036" s="48" t="str">
        <f t="shared" si="594"/>
        <v>3.2T LR 10 km OSFP-XD and TBD</v>
      </c>
      <c r="C1036" s="74">
        <f t="shared" si="595"/>
        <v>0</v>
      </c>
      <c r="D1036" s="74">
        <f t="shared" si="596"/>
        <v>0</v>
      </c>
      <c r="E1036" s="74">
        <f t="shared" si="597"/>
        <v>0</v>
      </c>
      <c r="F1036" s="74">
        <f t="shared" si="598"/>
        <v>0</v>
      </c>
      <c r="G1036" s="74">
        <f t="shared" si="599"/>
        <v>0</v>
      </c>
      <c r="H1036" s="74">
        <f t="shared" si="600"/>
        <v>0</v>
      </c>
      <c r="I1036" s="74">
        <f t="shared" si="601"/>
        <v>0</v>
      </c>
      <c r="J1036" s="74">
        <f t="shared" si="602"/>
        <v>0</v>
      </c>
      <c r="K1036" s="74">
        <f t="shared" si="603"/>
        <v>0</v>
      </c>
      <c r="L1036" s="74">
        <f t="shared" si="604"/>
        <v>0</v>
      </c>
      <c r="M1036" s="74">
        <f t="shared" si="605"/>
        <v>0</v>
      </c>
    </row>
    <row r="1037" spans="2:13" ht="13.8">
      <c r="B1037" s="48" t="str">
        <f t="shared" si="594"/>
        <v>3.2T ER &gt;10 km OSFP-XD and TBD</v>
      </c>
      <c r="C1037" s="74">
        <f t="shared" si="595"/>
        <v>0</v>
      </c>
      <c r="D1037" s="74">
        <f t="shared" si="596"/>
        <v>0</v>
      </c>
      <c r="E1037" s="74">
        <f t="shared" si="597"/>
        <v>0</v>
      </c>
      <c r="F1037" s="74">
        <f t="shared" si="598"/>
        <v>0</v>
      </c>
      <c r="G1037" s="74">
        <f t="shared" si="599"/>
        <v>0</v>
      </c>
      <c r="H1037" s="74">
        <f t="shared" si="600"/>
        <v>0</v>
      </c>
      <c r="I1037" s="74">
        <f t="shared" si="601"/>
        <v>0</v>
      </c>
      <c r="J1037" s="74">
        <f t="shared" si="602"/>
        <v>0</v>
      </c>
      <c r="K1037" s="74">
        <f t="shared" si="603"/>
        <v>0</v>
      </c>
      <c r="L1037" s="74">
        <f t="shared" si="604"/>
        <v>0</v>
      </c>
      <c r="M1037" s="74">
        <f t="shared" si="605"/>
        <v>0</v>
      </c>
    </row>
    <row r="1038" spans="2:13" ht="13.8">
      <c r="B1038" s="48"/>
      <c r="C1038" s="74"/>
      <c r="D1038" s="74"/>
      <c r="E1038" s="74"/>
      <c r="F1038" s="74"/>
      <c r="G1038" s="74"/>
      <c r="H1038" s="74"/>
      <c r="I1038" s="74"/>
      <c r="J1038" s="74"/>
      <c r="K1038" s="74"/>
      <c r="L1038" s="74"/>
      <c r="M1038" s="74"/>
    </row>
    <row r="1039" spans="2:13" ht="13.8">
      <c r="B1039" s="48"/>
      <c r="C1039" s="74"/>
      <c r="D1039" s="74"/>
      <c r="E1039" s="74"/>
      <c r="F1039" s="74"/>
      <c r="G1039" s="74"/>
      <c r="H1039" s="74"/>
      <c r="I1039" s="74"/>
      <c r="J1039" s="74"/>
      <c r="K1039" s="74"/>
      <c r="L1039" s="74"/>
      <c r="M1039" s="74"/>
    </row>
    <row r="1040" spans="2:13" ht="13.8">
      <c r="B1040" s="57" t="str">
        <f>"Total "&amp;B957&amp;" revenue"</f>
        <v>Total GaAs integrated revenue</v>
      </c>
      <c r="C1040" s="51">
        <f t="shared" ref="C1040:L1040" si="606">SUM(C959:C1039)</f>
        <v>509.72074053989422</v>
      </c>
      <c r="D1040" s="51">
        <f t="shared" si="606"/>
        <v>423.79825835926471</v>
      </c>
      <c r="E1040" s="51">
        <f t="shared" si="606"/>
        <v>0</v>
      </c>
      <c r="F1040" s="51">
        <f t="shared" si="606"/>
        <v>0</v>
      </c>
      <c r="G1040" s="51">
        <f t="shared" si="606"/>
        <v>0</v>
      </c>
      <c r="H1040" s="51">
        <f t="shared" si="606"/>
        <v>0</v>
      </c>
      <c r="I1040" s="51">
        <f t="shared" si="606"/>
        <v>0</v>
      </c>
      <c r="J1040" s="51">
        <f t="shared" si="606"/>
        <v>0</v>
      </c>
      <c r="K1040" s="51">
        <f t="shared" si="606"/>
        <v>0</v>
      </c>
      <c r="L1040" s="51">
        <f t="shared" si="606"/>
        <v>0</v>
      </c>
      <c r="M1040" s="51">
        <f t="shared" ref="M1040" si="607">SUM(M959:M1039)</f>
        <v>0</v>
      </c>
    </row>
    <row r="1043" spans="2:13" ht="21">
      <c r="B1043" s="3" t="str">
        <f>B523</f>
        <v>TFLN &amp; Other</v>
      </c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</row>
    <row r="1044" spans="2:13" ht="13.8">
      <c r="B1044" s="56" t="s">
        <v>55</v>
      </c>
      <c r="C1044" s="6">
        <f t="shared" ref="C1044:M1044" si="608">C92</f>
        <v>0</v>
      </c>
      <c r="D1044" s="6">
        <f t="shared" si="608"/>
        <v>0</v>
      </c>
      <c r="E1044" s="6">
        <f t="shared" si="608"/>
        <v>0</v>
      </c>
      <c r="F1044" s="6">
        <f t="shared" si="608"/>
        <v>0</v>
      </c>
      <c r="G1044" s="6">
        <f t="shared" si="608"/>
        <v>0</v>
      </c>
      <c r="H1044" s="6">
        <f t="shared" si="608"/>
        <v>0</v>
      </c>
      <c r="I1044" s="6">
        <f t="shared" si="608"/>
        <v>0</v>
      </c>
      <c r="J1044" s="6">
        <f t="shared" si="608"/>
        <v>0</v>
      </c>
      <c r="K1044" s="6">
        <f t="shared" si="608"/>
        <v>0</v>
      </c>
      <c r="L1044" s="6">
        <f t="shared" si="608"/>
        <v>0</v>
      </c>
      <c r="M1044" s="6">
        <f t="shared" si="608"/>
        <v>0</v>
      </c>
    </row>
    <row r="1045" spans="2:13" ht="13.8">
      <c r="B1045" s="48" t="str">
        <f t="shared" ref="B1045:B1076" si="609">B181</f>
        <v>1G 500 m SFP</v>
      </c>
      <c r="C1045" s="74">
        <f t="shared" ref="C1045:C1076" si="610">IF(C525=0,0,C525*P701/10^6)</f>
        <v>0</v>
      </c>
      <c r="D1045" s="74">
        <f t="shared" ref="D1045:D1076" si="611">IF(D525=0,0,D525*Q701/10^6)</f>
        <v>0</v>
      </c>
      <c r="E1045" s="74">
        <f t="shared" ref="E1045:E1076" si="612">IF(E525=0,0,E525*R701/10^6)</f>
        <v>0</v>
      </c>
      <c r="F1045" s="74">
        <f t="shared" ref="F1045:F1076" si="613">IF(F525=0,0,F525*S701/10^6)</f>
        <v>0</v>
      </c>
      <c r="G1045" s="74">
        <f t="shared" ref="G1045:G1076" si="614">IF(G525=0,0,G525*T701/10^6)</f>
        <v>0</v>
      </c>
      <c r="H1045" s="74">
        <f t="shared" ref="H1045:H1076" si="615">IF(H525=0,0,H525*U701/10^6)</f>
        <v>0</v>
      </c>
      <c r="I1045" s="74">
        <f t="shared" ref="I1045:I1076" si="616">IF(I525=0,0,I525*V701/10^6)</f>
        <v>0</v>
      </c>
      <c r="J1045" s="74">
        <f t="shared" ref="J1045:J1076" si="617">IF(J525=0,0,J525*W701/10^6)</f>
        <v>0</v>
      </c>
      <c r="K1045" s="74">
        <f t="shared" ref="K1045:K1076" si="618">IF(K525=0,0,K525*X701/10^6)</f>
        <v>0</v>
      </c>
      <c r="L1045" s="74">
        <f t="shared" ref="L1045:L1076" si="619">IF(L525=0,0,L525*Y701/10^6)</f>
        <v>0</v>
      </c>
      <c r="M1045" s="74">
        <f t="shared" ref="M1045:M1076" si="620">IF(M525=0,0,M525*Z701/10^6)</f>
        <v>0</v>
      </c>
    </row>
    <row r="1046" spans="2:13" ht="13.8">
      <c r="B1046" s="48" t="str">
        <f t="shared" si="609"/>
        <v>1G 10 km SFP</v>
      </c>
      <c r="C1046" s="74">
        <f t="shared" si="610"/>
        <v>0</v>
      </c>
      <c r="D1046" s="74">
        <f t="shared" si="611"/>
        <v>0</v>
      </c>
      <c r="E1046" s="74">
        <f t="shared" si="612"/>
        <v>0</v>
      </c>
      <c r="F1046" s="74">
        <f t="shared" si="613"/>
        <v>0</v>
      </c>
      <c r="G1046" s="74">
        <f t="shared" si="614"/>
        <v>0</v>
      </c>
      <c r="H1046" s="74">
        <f t="shared" si="615"/>
        <v>0</v>
      </c>
      <c r="I1046" s="74">
        <f t="shared" si="616"/>
        <v>0</v>
      </c>
      <c r="J1046" s="74">
        <f t="shared" si="617"/>
        <v>0</v>
      </c>
      <c r="K1046" s="74">
        <f t="shared" si="618"/>
        <v>0</v>
      </c>
      <c r="L1046" s="74">
        <f t="shared" si="619"/>
        <v>0</v>
      </c>
      <c r="M1046" s="74">
        <f t="shared" si="620"/>
        <v>0</v>
      </c>
    </row>
    <row r="1047" spans="2:13" ht="13.8">
      <c r="B1047" s="48" t="str">
        <f t="shared" si="609"/>
        <v>1G 40 km SFP</v>
      </c>
      <c r="C1047" s="74">
        <f t="shared" si="610"/>
        <v>0</v>
      </c>
      <c r="D1047" s="74">
        <f t="shared" si="611"/>
        <v>0</v>
      </c>
      <c r="E1047" s="74">
        <f t="shared" si="612"/>
        <v>0</v>
      </c>
      <c r="F1047" s="74">
        <f t="shared" si="613"/>
        <v>0</v>
      </c>
      <c r="G1047" s="74">
        <f t="shared" si="614"/>
        <v>0</v>
      </c>
      <c r="H1047" s="74">
        <f t="shared" si="615"/>
        <v>0</v>
      </c>
      <c r="I1047" s="74">
        <f t="shared" si="616"/>
        <v>0</v>
      </c>
      <c r="J1047" s="74">
        <f t="shared" si="617"/>
        <v>0</v>
      </c>
      <c r="K1047" s="74">
        <f t="shared" si="618"/>
        <v>0</v>
      </c>
      <c r="L1047" s="74">
        <f t="shared" si="619"/>
        <v>0</v>
      </c>
      <c r="M1047" s="74">
        <f t="shared" si="620"/>
        <v>0</v>
      </c>
    </row>
    <row r="1048" spans="2:13" ht="13.8">
      <c r="B1048" s="48" t="str">
        <f t="shared" si="609"/>
        <v>1G 80 km SFP</v>
      </c>
      <c r="C1048" s="74">
        <f t="shared" si="610"/>
        <v>0</v>
      </c>
      <c r="D1048" s="74">
        <f t="shared" si="611"/>
        <v>0</v>
      </c>
      <c r="E1048" s="74">
        <f t="shared" si="612"/>
        <v>0</v>
      </c>
      <c r="F1048" s="74">
        <f t="shared" si="613"/>
        <v>0</v>
      </c>
      <c r="G1048" s="74">
        <f t="shared" si="614"/>
        <v>0</v>
      </c>
      <c r="H1048" s="74">
        <f t="shared" si="615"/>
        <v>0</v>
      </c>
      <c r="I1048" s="74">
        <f t="shared" si="616"/>
        <v>0</v>
      </c>
      <c r="J1048" s="74">
        <f t="shared" si="617"/>
        <v>0</v>
      </c>
      <c r="K1048" s="74">
        <f t="shared" si="618"/>
        <v>0</v>
      </c>
      <c r="L1048" s="74">
        <f t="shared" si="619"/>
        <v>0</v>
      </c>
      <c r="M1048" s="74">
        <f t="shared" si="620"/>
        <v>0</v>
      </c>
    </row>
    <row r="1049" spans="2:13" ht="13.8">
      <c r="B1049" s="48" t="str">
        <f t="shared" si="609"/>
        <v>G &amp; Fast Ethernet Various Legacy/discontinued</v>
      </c>
      <c r="C1049" s="74">
        <f t="shared" si="610"/>
        <v>0</v>
      </c>
      <c r="D1049" s="74">
        <f t="shared" si="611"/>
        <v>0</v>
      </c>
      <c r="E1049" s="74">
        <f t="shared" si="612"/>
        <v>0</v>
      </c>
      <c r="F1049" s="74">
        <f t="shared" si="613"/>
        <v>0</v>
      </c>
      <c r="G1049" s="74">
        <f t="shared" si="614"/>
        <v>0</v>
      </c>
      <c r="H1049" s="74">
        <f t="shared" si="615"/>
        <v>0</v>
      </c>
      <c r="I1049" s="74">
        <f t="shared" si="616"/>
        <v>0</v>
      </c>
      <c r="J1049" s="74">
        <f t="shared" si="617"/>
        <v>0</v>
      </c>
      <c r="K1049" s="74">
        <f t="shared" si="618"/>
        <v>0</v>
      </c>
      <c r="L1049" s="74">
        <f t="shared" si="619"/>
        <v>0</v>
      </c>
      <c r="M1049" s="74">
        <f t="shared" si="620"/>
        <v>0</v>
      </c>
    </row>
    <row r="1050" spans="2:13" ht="13.8">
      <c r="B1050" s="48" t="str">
        <f t="shared" si="609"/>
        <v>10G 300 m XFP</v>
      </c>
      <c r="C1050" s="74">
        <f t="shared" si="610"/>
        <v>0</v>
      </c>
      <c r="D1050" s="74">
        <f t="shared" si="611"/>
        <v>0</v>
      </c>
      <c r="E1050" s="74">
        <f t="shared" si="612"/>
        <v>0</v>
      </c>
      <c r="F1050" s="74">
        <f t="shared" si="613"/>
        <v>0</v>
      </c>
      <c r="G1050" s="74">
        <f t="shared" si="614"/>
        <v>0</v>
      </c>
      <c r="H1050" s="74">
        <f t="shared" si="615"/>
        <v>0</v>
      </c>
      <c r="I1050" s="74">
        <f t="shared" si="616"/>
        <v>0</v>
      </c>
      <c r="J1050" s="74">
        <f t="shared" si="617"/>
        <v>0</v>
      </c>
      <c r="K1050" s="74">
        <f t="shared" si="618"/>
        <v>0</v>
      </c>
      <c r="L1050" s="74">
        <f t="shared" si="619"/>
        <v>0</v>
      </c>
      <c r="M1050" s="74">
        <f t="shared" si="620"/>
        <v>0</v>
      </c>
    </row>
    <row r="1051" spans="2:13" ht="13.8">
      <c r="B1051" s="48" t="str">
        <f t="shared" si="609"/>
        <v>10G 300 m SFP+</v>
      </c>
      <c r="C1051" s="74">
        <f t="shared" si="610"/>
        <v>0</v>
      </c>
      <c r="D1051" s="74">
        <f t="shared" si="611"/>
        <v>0</v>
      </c>
      <c r="E1051" s="74">
        <f t="shared" si="612"/>
        <v>0</v>
      </c>
      <c r="F1051" s="74">
        <f t="shared" si="613"/>
        <v>0</v>
      </c>
      <c r="G1051" s="74">
        <f t="shared" si="614"/>
        <v>0</v>
      </c>
      <c r="H1051" s="74">
        <f t="shared" si="615"/>
        <v>0</v>
      </c>
      <c r="I1051" s="74">
        <f t="shared" si="616"/>
        <v>0</v>
      </c>
      <c r="J1051" s="74">
        <f t="shared" si="617"/>
        <v>0</v>
      </c>
      <c r="K1051" s="74">
        <f t="shared" si="618"/>
        <v>0</v>
      </c>
      <c r="L1051" s="74">
        <f t="shared" si="619"/>
        <v>0</v>
      </c>
      <c r="M1051" s="74">
        <f t="shared" si="620"/>
        <v>0</v>
      </c>
    </row>
    <row r="1052" spans="2:13" ht="13.8">
      <c r="B1052" s="48" t="str">
        <f t="shared" si="609"/>
        <v>10G LRM 220 m SFP+</v>
      </c>
      <c r="C1052" s="74">
        <f t="shared" si="610"/>
        <v>0</v>
      </c>
      <c r="D1052" s="74">
        <f t="shared" si="611"/>
        <v>0</v>
      </c>
      <c r="E1052" s="74">
        <f t="shared" si="612"/>
        <v>0</v>
      </c>
      <c r="F1052" s="74">
        <f t="shared" si="613"/>
        <v>0</v>
      </c>
      <c r="G1052" s="74">
        <f t="shared" si="614"/>
        <v>0</v>
      </c>
      <c r="H1052" s="74">
        <f t="shared" si="615"/>
        <v>0</v>
      </c>
      <c r="I1052" s="74">
        <f t="shared" si="616"/>
        <v>0</v>
      </c>
      <c r="J1052" s="74">
        <f t="shared" si="617"/>
        <v>0</v>
      </c>
      <c r="K1052" s="74">
        <f t="shared" si="618"/>
        <v>0</v>
      </c>
      <c r="L1052" s="74">
        <f t="shared" si="619"/>
        <v>0</v>
      </c>
      <c r="M1052" s="74">
        <f t="shared" si="620"/>
        <v>0</v>
      </c>
    </row>
    <row r="1053" spans="2:13" ht="13.8">
      <c r="B1053" s="48" t="str">
        <f t="shared" si="609"/>
        <v>10G 10 km XFP</v>
      </c>
      <c r="C1053" s="74">
        <f t="shared" si="610"/>
        <v>0</v>
      </c>
      <c r="D1053" s="74">
        <f t="shared" si="611"/>
        <v>0</v>
      </c>
      <c r="E1053" s="74">
        <f t="shared" si="612"/>
        <v>0</v>
      </c>
      <c r="F1053" s="74">
        <f t="shared" si="613"/>
        <v>0</v>
      </c>
      <c r="G1053" s="74">
        <f t="shared" si="614"/>
        <v>0</v>
      </c>
      <c r="H1053" s="74">
        <f t="shared" si="615"/>
        <v>0</v>
      </c>
      <c r="I1053" s="74">
        <f t="shared" si="616"/>
        <v>0</v>
      </c>
      <c r="J1053" s="74">
        <f t="shared" si="617"/>
        <v>0</v>
      </c>
      <c r="K1053" s="74">
        <f t="shared" si="618"/>
        <v>0</v>
      </c>
      <c r="L1053" s="74">
        <f t="shared" si="619"/>
        <v>0</v>
      </c>
      <c r="M1053" s="74">
        <f t="shared" si="620"/>
        <v>0</v>
      </c>
    </row>
    <row r="1054" spans="2:13" ht="13.8">
      <c r="B1054" s="48" t="str">
        <f t="shared" si="609"/>
        <v>10G 10 km SFP+</v>
      </c>
      <c r="C1054" s="74">
        <f t="shared" si="610"/>
        <v>0</v>
      </c>
      <c r="D1054" s="74">
        <f t="shared" si="611"/>
        <v>0</v>
      </c>
      <c r="E1054" s="74">
        <f t="shared" si="612"/>
        <v>0</v>
      </c>
      <c r="F1054" s="74">
        <f t="shared" si="613"/>
        <v>0</v>
      </c>
      <c r="G1054" s="74">
        <f t="shared" si="614"/>
        <v>0</v>
      </c>
      <c r="H1054" s="74">
        <f t="shared" si="615"/>
        <v>0</v>
      </c>
      <c r="I1054" s="74">
        <f t="shared" si="616"/>
        <v>0</v>
      </c>
      <c r="J1054" s="74">
        <f t="shared" si="617"/>
        <v>0</v>
      </c>
      <c r="K1054" s="74">
        <f t="shared" si="618"/>
        <v>0</v>
      </c>
      <c r="L1054" s="74">
        <f t="shared" si="619"/>
        <v>0</v>
      </c>
      <c r="M1054" s="74">
        <f t="shared" si="620"/>
        <v>0</v>
      </c>
    </row>
    <row r="1055" spans="2:13" ht="13.8">
      <c r="B1055" s="48" t="str">
        <f t="shared" si="609"/>
        <v>10G 40 km XFP</v>
      </c>
      <c r="C1055" s="74">
        <f t="shared" si="610"/>
        <v>0</v>
      </c>
      <c r="D1055" s="74">
        <f t="shared" si="611"/>
        <v>0</v>
      </c>
      <c r="E1055" s="74">
        <f t="shared" si="612"/>
        <v>0</v>
      </c>
      <c r="F1055" s="74">
        <f t="shared" si="613"/>
        <v>0</v>
      </c>
      <c r="G1055" s="74">
        <f t="shared" si="614"/>
        <v>0</v>
      </c>
      <c r="H1055" s="74">
        <f t="shared" si="615"/>
        <v>0</v>
      </c>
      <c r="I1055" s="74">
        <f t="shared" si="616"/>
        <v>0</v>
      </c>
      <c r="J1055" s="74">
        <f t="shared" si="617"/>
        <v>0</v>
      </c>
      <c r="K1055" s="74">
        <f t="shared" si="618"/>
        <v>0</v>
      </c>
      <c r="L1055" s="74">
        <f t="shared" si="619"/>
        <v>0</v>
      </c>
      <c r="M1055" s="74">
        <f t="shared" si="620"/>
        <v>0</v>
      </c>
    </row>
    <row r="1056" spans="2:13" ht="13.8">
      <c r="B1056" s="48" t="str">
        <f t="shared" si="609"/>
        <v>10G 40 km SFP+</v>
      </c>
      <c r="C1056" s="74">
        <f t="shared" si="610"/>
        <v>0</v>
      </c>
      <c r="D1056" s="74">
        <f t="shared" si="611"/>
        <v>0</v>
      </c>
      <c r="E1056" s="74">
        <f t="shared" si="612"/>
        <v>0</v>
      </c>
      <c r="F1056" s="74">
        <f t="shared" si="613"/>
        <v>0</v>
      </c>
      <c r="G1056" s="74">
        <f t="shared" si="614"/>
        <v>0</v>
      </c>
      <c r="H1056" s="74">
        <f t="shared" si="615"/>
        <v>0</v>
      </c>
      <c r="I1056" s="74">
        <f t="shared" si="616"/>
        <v>0</v>
      </c>
      <c r="J1056" s="74">
        <f t="shared" si="617"/>
        <v>0</v>
      </c>
      <c r="K1056" s="74">
        <f t="shared" si="618"/>
        <v>0</v>
      </c>
      <c r="L1056" s="74">
        <f t="shared" si="619"/>
        <v>0</v>
      </c>
      <c r="M1056" s="74">
        <f t="shared" si="620"/>
        <v>0</v>
      </c>
    </row>
    <row r="1057" spans="2:13" ht="13.8">
      <c r="B1057" s="48" t="str">
        <f t="shared" si="609"/>
        <v>10G 80 km XFP</v>
      </c>
      <c r="C1057" s="74">
        <f t="shared" si="610"/>
        <v>0</v>
      </c>
      <c r="D1057" s="74">
        <f t="shared" si="611"/>
        <v>0</v>
      </c>
      <c r="E1057" s="74">
        <f t="shared" si="612"/>
        <v>0</v>
      </c>
      <c r="F1057" s="74">
        <f t="shared" si="613"/>
        <v>0</v>
      </c>
      <c r="G1057" s="74">
        <f t="shared" si="614"/>
        <v>0</v>
      </c>
      <c r="H1057" s="74">
        <f t="shared" si="615"/>
        <v>0</v>
      </c>
      <c r="I1057" s="74">
        <f t="shared" si="616"/>
        <v>0</v>
      </c>
      <c r="J1057" s="74">
        <f t="shared" si="617"/>
        <v>0</v>
      </c>
      <c r="K1057" s="74">
        <f t="shared" si="618"/>
        <v>0</v>
      </c>
      <c r="L1057" s="74">
        <f t="shared" si="619"/>
        <v>0</v>
      </c>
      <c r="M1057" s="74">
        <f t="shared" si="620"/>
        <v>0</v>
      </c>
    </row>
    <row r="1058" spans="2:13" ht="13.8">
      <c r="B1058" s="48" t="str">
        <f t="shared" si="609"/>
        <v>10G 80 km SFP+</v>
      </c>
      <c r="C1058" s="74">
        <f t="shared" si="610"/>
        <v>0</v>
      </c>
      <c r="D1058" s="74">
        <f t="shared" si="611"/>
        <v>0</v>
      </c>
      <c r="E1058" s="74">
        <f t="shared" si="612"/>
        <v>0</v>
      </c>
      <c r="F1058" s="74">
        <f t="shared" si="613"/>
        <v>0</v>
      </c>
      <c r="G1058" s="74">
        <f t="shared" si="614"/>
        <v>0</v>
      </c>
      <c r="H1058" s="74">
        <f t="shared" si="615"/>
        <v>0</v>
      </c>
      <c r="I1058" s="74">
        <f t="shared" si="616"/>
        <v>0</v>
      </c>
      <c r="J1058" s="74">
        <f t="shared" si="617"/>
        <v>0</v>
      </c>
      <c r="K1058" s="74">
        <f t="shared" si="618"/>
        <v>0</v>
      </c>
      <c r="L1058" s="74">
        <f t="shared" si="619"/>
        <v>0</v>
      </c>
      <c r="M1058" s="74">
        <f t="shared" si="620"/>
        <v>0</v>
      </c>
    </row>
    <row r="1059" spans="2:13" ht="13.8">
      <c r="B1059" s="48" t="str">
        <f t="shared" si="609"/>
        <v>10G Various Legacy/discontinued</v>
      </c>
      <c r="C1059" s="74">
        <f t="shared" si="610"/>
        <v>0</v>
      </c>
      <c r="D1059" s="74">
        <f t="shared" si="611"/>
        <v>0</v>
      </c>
      <c r="E1059" s="74">
        <f t="shared" si="612"/>
        <v>0</v>
      </c>
      <c r="F1059" s="74">
        <f t="shared" si="613"/>
        <v>0</v>
      </c>
      <c r="G1059" s="74">
        <f t="shared" si="614"/>
        <v>0</v>
      </c>
      <c r="H1059" s="74">
        <f t="shared" si="615"/>
        <v>0</v>
      </c>
      <c r="I1059" s="74">
        <f t="shared" si="616"/>
        <v>0</v>
      </c>
      <c r="J1059" s="74">
        <f t="shared" si="617"/>
        <v>0</v>
      </c>
      <c r="K1059" s="74">
        <f t="shared" si="618"/>
        <v>0</v>
      </c>
      <c r="L1059" s="74">
        <f t="shared" si="619"/>
        <v>0</v>
      </c>
      <c r="M1059" s="74">
        <f t="shared" si="620"/>
        <v>0</v>
      </c>
    </row>
    <row r="1060" spans="2:13" ht="13.8">
      <c r="B1060" s="48" t="str">
        <f t="shared" si="609"/>
        <v>25G SR, eSR 100 - 300 m SFP28</v>
      </c>
      <c r="C1060" s="74">
        <f t="shared" si="610"/>
        <v>0</v>
      </c>
      <c r="D1060" s="74">
        <f t="shared" si="611"/>
        <v>0</v>
      </c>
      <c r="E1060" s="74">
        <f t="shared" si="612"/>
        <v>0</v>
      </c>
      <c r="F1060" s="74">
        <f t="shared" si="613"/>
        <v>0</v>
      </c>
      <c r="G1060" s="74">
        <f t="shared" si="614"/>
        <v>0</v>
      </c>
      <c r="H1060" s="74">
        <f t="shared" si="615"/>
        <v>0</v>
      </c>
      <c r="I1060" s="74">
        <f t="shared" si="616"/>
        <v>0</v>
      </c>
      <c r="J1060" s="74">
        <f t="shared" si="617"/>
        <v>0</v>
      </c>
      <c r="K1060" s="74">
        <f t="shared" si="618"/>
        <v>0</v>
      </c>
      <c r="L1060" s="74">
        <f t="shared" si="619"/>
        <v>0</v>
      </c>
      <c r="M1060" s="74">
        <f t="shared" si="620"/>
        <v>0</v>
      </c>
    </row>
    <row r="1061" spans="2:13" ht="13.8">
      <c r="B1061" s="48" t="str">
        <f t="shared" si="609"/>
        <v>25G LR 10 km SFP28</v>
      </c>
      <c r="C1061" s="74">
        <f t="shared" si="610"/>
        <v>0</v>
      </c>
      <c r="D1061" s="74">
        <f t="shared" si="611"/>
        <v>0</v>
      </c>
      <c r="E1061" s="74">
        <f t="shared" si="612"/>
        <v>0</v>
      </c>
      <c r="F1061" s="74">
        <f t="shared" si="613"/>
        <v>0</v>
      </c>
      <c r="G1061" s="74">
        <f t="shared" si="614"/>
        <v>0</v>
      </c>
      <c r="H1061" s="74">
        <f t="shared" si="615"/>
        <v>0</v>
      </c>
      <c r="I1061" s="74">
        <f t="shared" si="616"/>
        <v>0</v>
      </c>
      <c r="J1061" s="74">
        <f t="shared" si="617"/>
        <v>0</v>
      </c>
      <c r="K1061" s="74">
        <f t="shared" si="618"/>
        <v>0</v>
      </c>
      <c r="L1061" s="74">
        <f t="shared" si="619"/>
        <v>0</v>
      </c>
      <c r="M1061" s="74">
        <f t="shared" si="620"/>
        <v>0</v>
      </c>
    </row>
    <row r="1062" spans="2:13" ht="13.8">
      <c r="B1062" s="48" t="str">
        <f t="shared" si="609"/>
        <v>25G ER 40 km SFP28</v>
      </c>
      <c r="C1062" s="74">
        <f t="shared" si="610"/>
        <v>0</v>
      </c>
      <c r="D1062" s="74">
        <f t="shared" si="611"/>
        <v>0</v>
      </c>
      <c r="E1062" s="74">
        <f t="shared" si="612"/>
        <v>0</v>
      </c>
      <c r="F1062" s="74">
        <f t="shared" si="613"/>
        <v>0</v>
      </c>
      <c r="G1062" s="74">
        <f t="shared" si="614"/>
        <v>0</v>
      </c>
      <c r="H1062" s="74">
        <f t="shared" si="615"/>
        <v>0</v>
      </c>
      <c r="I1062" s="74">
        <f t="shared" si="616"/>
        <v>0</v>
      </c>
      <c r="J1062" s="74">
        <f t="shared" si="617"/>
        <v>0</v>
      </c>
      <c r="K1062" s="74">
        <f t="shared" si="618"/>
        <v>0</v>
      </c>
      <c r="L1062" s="74">
        <f t="shared" si="619"/>
        <v>0</v>
      </c>
      <c r="M1062" s="74">
        <f t="shared" si="620"/>
        <v>0</v>
      </c>
    </row>
    <row r="1063" spans="2:13" ht="13.8">
      <c r="B1063" s="48" t="str">
        <f t="shared" si="609"/>
        <v>40G SR4 100 m QSFP+</v>
      </c>
      <c r="C1063" s="74">
        <f t="shared" si="610"/>
        <v>0</v>
      </c>
      <c r="D1063" s="74">
        <f t="shared" si="611"/>
        <v>0</v>
      </c>
      <c r="E1063" s="74">
        <f t="shared" si="612"/>
        <v>0</v>
      </c>
      <c r="F1063" s="74">
        <f t="shared" si="613"/>
        <v>0</v>
      </c>
      <c r="G1063" s="74">
        <f t="shared" si="614"/>
        <v>0</v>
      </c>
      <c r="H1063" s="74">
        <f t="shared" si="615"/>
        <v>0</v>
      </c>
      <c r="I1063" s="74">
        <f t="shared" si="616"/>
        <v>0</v>
      </c>
      <c r="J1063" s="74">
        <f t="shared" si="617"/>
        <v>0</v>
      </c>
      <c r="K1063" s="74">
        <f t="shared" si="618"/>
        <v>0</v>
      </c>
      <c r="L1063" s="74">
        <f t="shared" si="619"/>
        <v>0</v>
      </c>
      <c r="M1063" s="74">
        <f t="shared" si="620"/>
        <v>0</v>
      </c>
    </row>
    <row r="1064" spans="2:13" ht="13.8">
      <c r="B1064" s="48" t="str">
        <f t="shared" si="609"/>
        <v>40G MM duplex 100 m QSFP+</v>
      </c>
      <c r="C1064" s="74">
        <f t="shared" si="610"/>
        <v>0</v>
      </c>
      <c r="D1064" s="74">
        <f t="shared" si="611"/>
        <v>0</v>
      </c>
      <c r="E1064" s="74">
        <f t="shared" si="612"/>
        <v>0</v>
      </c>
      <c r="F1064" s="74">
        <f t="shared" si="613"/>
        <v>0</v>
      </c>
      <c r="G1064" s="74">
        <f t="shared" si="614"/>
        <v>0</v>
      </c>
      <c r="H1064" s="74">
        <f t="shared" si="615"/>
        <v>0</v>
      </c>
      <c r="I1064" s="74">
        <f t="shared" si="616"/>
        <v>0</v>
      </c>
      <c r="J1064" s="74">
        <f t="shared" si="617"/>
        <v>0</v>
      </c>
      <c r="K1064" s="74">
        <f t="shared" si="618"/>
        <v>0</v>
      </c>
      <c r="L1064" s="74">
        <f t="shared" si="619"/>
        <v>0</v>
      </c>
      <c r="M1064" s="74">
        <f t="shared" si="620"/>
        <v>0</v>
      </c>
    </row>
    <row r="1065" spans="2:13" ht="13.8">
      <c r="B1065" s="48" t="str">
        <f t="shared" si="609"/>
        <v>40G eSR4 300 m QSFP+</v>
      </c>
      <c r="C1065" s="74">
        <f t="shared" si="610"/>
        <v>0</v>
      </c>
      <c r="D1065" s="74">
        <f t="shared" si="611"/>
        <v>0</v>
      </c>
      <c r="E1065" s="74">
        <f t="shared" si="612"/>
        <v>0</v>
      </c>
      <c r="F1065" s="74">
        <f t="shared" si="613"/>
        <v>0</v>
      </c>
      <c r="G1065" s="74">
        <f t="shared" si="614"/>
        <v>0</v>
      </c>
      <c r="H1065" s="74">
        <f t="shared" si="615"/>
        <v>0</v>
      </c>
      <c r="I1065" s="74">
        <f t="shared" si="616"/>
        <v>0</v>
      </c>
      <c r="J1065" s="74">
        <f t="shared" si="617"/>
        <v>0</v>
      </c>
      <c r="K1065" s="74">
        <f t="shared" si="618"/>
        <v>0</v>
      </c>
      <c r="L1065" s="74">
        <f t="shared" si="619"/>
        <v>0</v>
      </c>
      <c r="M1065" s="74">
        <f t="shared" si="620"/>
        <v>0</v>
      </c>
    </row>
    <row r="1066" spans="2:13" ht="13.8">
      <c r="B1066" s="48" t="str">
        <f t="shared" si="609"/>
        <v>40G PSM4  500 m QSFP+</v>
      </c>
      <c r="C1066" s="74">
        <f t="shared" si="610"/>
        <v>0</v>
      </c>
      <c r="D1066" s="74">
        <f t="shared" si="611"/>
        <v>0</v>
      </c>
      <c r="E1066" s="74">
        <f t="shared" si="612"/>
        <v>0</v>
      </c>
      <c r="F1066" s="74">
        <f t="shared" si="613"/>
        <v>0</v>
      </c>
      <c r="G1066" s="74">
        <f t="shared" si="614"/>
        <v>0</v>
      </c>
      <c r="H1066" s="74">
        <f t="shared" si="615"/>
        <v>0</v>
      </c>
      <c r="I1066" s="74">
        <f t="shared" si="616"/>
        <v>0</v>
      </c>
      <c r="J1066" s="74">
        <f t="shared" si="617"/>
        <v>0</v>
      </c>
      <c r="K1066" s="74">
        <f t="shared" si="618"/>
        <v>0</v>
      </c>
      <c r="L1066" s="74">
        <f t="shared" si="619"/>
        <v>0</v>
      </c>
      <c r="M1066" s="74">
        <f t="shared" si="620"/>
        <v>0</v>
      </c>
    </row>
    <row r="1067" spans="2:13" ht="13.8">
      <c r="B1067" s="48" t="str">
        <f t="shared" si="609"/>
        <v>40G (FR) 2 km CFP</v>
      </c>
      <c r="C1067" s="74">
        <f t="shared" si="610"/>
        <v>0</v>
      </c>
      <c r="D1067" s="74">
        <f t="shared" si="611"/>
        <v>0</v>
      </c>
      <c r="E1067" s="74">
        <f t="shared" si="612"/>
        <v>0</v>
      </c>
      <c r="F1067" s="74">
        <f t="shared" si="613"/>
        <v>0</v>
      </c>
      <c r="G1067" s="74">
        <f t="shared" si="614"/>
        <v>0</v>
      </c>
      <c r="H1067" s="74">
        <f t="shared" si="615"/>
        <v>0</v>
      </c>
      <c r="I1067" s="74">
        <f t="shared" si="616"/>
        <v>0</v>
      </c>
      <c r="J1067" s="74">
        <f t="shared" si="617"/>
        <v>0</v>
      </c>
      <c r="K1067" s="74">
        <f t="shared" si="618"/>
        <v>0</v>
      </c>
      <c r="L1067" s="74">
        <f t="shared" si="619"/>
        <v>0</v>
      </c>
      <c r="M1067" s="74">
        <f t="shared" si="620"/>
        <v>0</v>
      </c>
    </row>
    <row r="1068" spans="2:13" ht="13.8">
      <c r="B1068" s="48" t="str">
        <f t="shared" si="609"/>
        <v>40G (LR4 subspec) 2 km QSFP+</v>
      </c>
      <c r="C1068" s="74">
        <f t="shared" si="610"/>
        <v>0</v>
      </c>
      <c r="D1068" s="74">
        <f t="shared" si="611"/>
        <v>0</v>
      </c>
      <c r="E1068" s="74">
        <f t="shared" si="612"/>
        <v>0</v>
      </c>
      <c r="F1068" s="74">
        <f t="shared" si="613"/>
        <v>0</v>
      </c>
      <c r="G1068" s="74">
        <f t="shared" si="614"/>
        <v>0</v>
      </c>
      <c r="H1068" s="74">
        <f t="shared" si="615"/>
        <v>0</v>
      </c>
      <c r="I1068" s="74">
        <f t="shared" si="616"/>
        <v>0</v>
      </c>
      <c r="J1068" s="74">
        <f t="shared" si="617"/>
        <v>0</v>
      </c>
      <c r="K1068" s="74">
        <f t="shared" si="618"/>
        <v>0</v>
      </c>
      <c r="L1068" s="74">
        <f t="shared" si="619"/>
        <v>0</v>
      </c>
      <c r="M1068" s="74">
        <f t="shared" si="620"/>
        <v>0</v>
      </c>
    </row>
    <row r="1069" spans="2:13" ht="13.8">
      <c r="B1069" s="48" t="str">
        <f t="shared" si="609"/>
        <v>40G 10 km CFP</v>
      </c>
      <c r="C1069" s="74">
        <f t="shared" si="610"/>
        <v>0</v>
      </c>
      <c r="D1069" s="74">
        <f t="shared" si="611"/>
        <v>0</v>
      </c>
      <c r="E1069" s="74">
        <f t="shared" si="612"/>
        <v>0</v>
      </c>
      <c r="F1069" s="74">
        <f t="shared" si="613"/>
        <v>0</v>
      </c>
      <c r="G1069" s="74">
        <f t="shared" si="614"/>
        <v>0</v>
      </c>
      <c r="H1069" s="74">
        <f t="shared" si="615"/>
        <v>0</v>
      </c>
      <c r="I1069" s="74">
        <f t="shared" si="616"/>
        <v>0</v>
      </c>
      <c r="J1069" s="74">
        <f t="shared" si="617"/>
        <v>0</v>
      </c>
      <c r="K1069" s="74">
        <f t="shared" si="618"/>
        <v>0</v>
      </c>
      <c r="L1069" s="74">
        <f t="shared" si="619"/>
        <v>0</v>
      </c>
      <c r="M1069" s="74">
        <f t="shared" si="620"/>
        <v>0</v>
      </c>
    </row>
    <row r="1070" spans="2:13" ht="13.8">
      <c r="B1070" s="48" t="str">
        <f t="shared" si="609"/>
        <v>40G 10 km QSFP+</v>
      </c>
      <c r="C1070" s="74">
        <f t="shared" si="610"/>
        <v>0</v>
      </c>
      <c r="D1070" s="74">
        <f t="shared" si="611"/>
        <v>0</v>
      </c>
      <c r="E1070" s="74">
        <f t="shared" si="612"/>
        <v>0</v>
      </c>
      <c r="F1070" s="74">
        <f t="shared" si="613"/>
        <v>0</v>
      </c>
      <c r="G1070" s="74">
        <f t="shared" si="614"/>
        <v>0</v>
      </c>
      <c r="H1070" s="74">
        <f t="shared" si="615"/>
        <v>0</v>
      </c>
      <c r="I1070" s="74">
        <f t="shared" si="616"/>
        <v>0</v>
      </c>
      <c r="J1070" s="74">
        <f t="shared" si="617"/>
        <v>0</v>
      </c>
      <c r="K1070" s="74">
        <f t="shared" si="618"/>
        <v>0</v>
      </c>
      <c r="L1070" s="74">
        <f t="shared" si="619"/>
        <v>0</v>
      </c>
      <c r="M1070" s="74">
        <f t="shared" si="620"/>
        <v>0</v>
      </c>
    </row>
    <row r="1071" spans="2:13" ht="13.8">
      <c r="B1071" s="48" t="str">
        <f t="shared" si="609"/>
        <v>40G 40 km QSFP+</v>
      </c>
      <c r="C1071" s="74">
        <f t="shared" si="610"/>
        <v>0</v>
      </c>
      <c r="D1071" s="74">
        <f t="shared" si="611"/>
        <v>0</v>
      </c>
      <c r="E1071" s="74">
        <f t="shared" si="612"/>
        <v>0</v>
      </c>
      <c r="F1071" s="74">
        <f t="shared" si="613"/>
        <v>0</v>
      </c>
      <c r="G1071" s="74">
        <f t="shared" si="614"/>
        <v>0</v>
      </c>
      <c r="H1071" s="74">
        <f t="shared" si="615"/>
        <v>0</v>
      </c>
      <c r="I1071" s="74">
        <f t="shared" si="616"/>
        <v>0</v>
      </c>
      <c r="J1071" s="74">
        <f t="shared" si="617"/>
        <v>0</v>
      </c>
      <c r="K1071" s="74">
        <f t="shared" si="618"/>
        <v>0</v>
      </c>
      <c r="L1071" s="74">
        <f t="shared" si="619"/>
        <v>0</v>
      </c>
      <c r="M1071" s="74">
        <f t="shared" si="620"/>
        <v>0</v>
      </c>
    </row>
    <row r="1072" spans="2:13" ht="13.8">
      <c r="B1072" s="48" t="str">
        <f t="shared" si="609"/>
        <v>50G  100 m all</v>
      </c>
      <c r="C1072" s="74">
        <f t="shared" si="610"/>
        <v>0</v>
      </c>
      <c r="D1072" s="74">
        <f t="shared" si="611"/>
        <v>0</v>
      </c>
      <c r="E1072" s="74">
        <f t="shared" si="612"/>
        <v>0</v>
      </c>
      <c r="F1072" s="74">
        <f t="shared" si="613"/>
        <v>0</v>
      </c>
      <c r="G1072" s="74">
        <f t="shared" si="614"/>
        <v>0</v>
      </c>
      <c r="H1072" s="74">
        <f t="shared" si="615"/>
        <v>0</v>
      </c>
      <c r="I1072" s="74">
        <f t="shared" si="616"/>
        <v>0</v>
      </c>
      <c r="J1072" s="74">
        <f t="shared" si="617"/>
        <v>0</v>
      </c>
      <c r="K1072" s="74">
        <f t="shared" si="618"/>
        <v>0</v>
      </c>
      <c r="L1072" s="74">
        <f t="shared" si="619"/>
        <v>0</v>
      </c>
      <c r="M1072" s="74">
        <f t="shared" si="620"/>
        <v>0</v>
      </c>
    </row>
    <row r="1073" spans="2:13" ht="13.8">
      <c r="B1073" s="48" t="str">
        <f t="shared" si="609"/>
        <v>50G  2 km all</v>
      </c>
      <c r="C1073" s="74">
        <f t="shared" si="610"/>
        <v>0</v>
      </c>
      <c r="D1073" s="74">
        <f t="shared" si="611"/>
        <v>0</v>
      </c>
      <c r="E1073" s="74">
        <f t="shared" si="612"/>
        <v>0</v>
      </c>
      <c r="F1073" s="74">
        <f t="shared" si="613"/>
        <v>0</v>
      </c>
      <c r="G1073" s="74">
        <f t="shared" si="614"/>
        <v>0</v>
      </c>
      <c r="H1073" s="74">
        <f t="shared" si="615"/>
        <v>0</v>
      </c>
      <c r="I1073" s="74">
        <f t="shared" si="616"/>
        <v>0</v>
      </c>
      <c r="J1073" s="74">
        <f t="shared" si="617"/>
        <v>0</v>
      </c>
      <c r="K1073" s="74">
        <f t="shared" si="618"/>
        <v>0</v>
      </c>
      <c r="L1073" s="74">
        <f t="shared" si="619"/>
        <v>0</v>
      </c>
      <c r="M1073" s="74">
        <f t="shared" si="620"/>
        <v>0</v>
      </c>
    </row>
    <row r="1074" spans="2:13" ht="13.8">
      <c r="B1074" s="48" t="str">
        <f t="shared" si="609"/>
        <v>50G  10 km all</v>
      </c>
      <c r="C1074" s="74">
        <f t="shared" si="610"/>
        <v>0</v>
      </c>
      <c r="D1074" s="74">
        <f t="shared" si="611"/>
        <v>0</v>
      </c>
      <c r="E1074" s="74">
        <f t="shared" si="612"/>
        <v>0</v>
      </c>
      <c r="F1074" s="74">
        <f t="shared" si="613"/>
        <v>0</v>
      </c>
      <c r="G1074" s="74">
        <f t="shared" si="614"/>
        <v>0</v>
      </c>
      <c r="H1074" s="74">
        <f t="shared" si="615"/>
        <v>0</v>
      </c>
      <c r="I1074" s="74">
        <f t="shared" si="616"/>
        <v>0</v>
      </c>
      <c r="J1074" s="74">
        <f t="shared" si="617"/>
        <v>0</v>
      </c>
      <c r="K1074" s="74">
        <f t="shared" si="618"/>
        <v>0</v>
      </c>
      <c r="L1074" s="74">
        <f t="shared" si="619"/>
        <v>0</v>
      </c>
      <c r="M1074" s="74">
        <f t="shared" si="620"/>
        <v>0</v>
      </c>
    </row>
    <row r="1075" spans="2:13" ht="13.8">
      <c r="B1075" s="48" t="str">
        <f t="shared" si="609"/>
        <v>50G  40 km all</v>
      </c>
      <c r="C1075" s="74">
        <f t="shared" si="610"/>
        <v>0</v>
      </c>
      <c r="D1075" s="74">
        <f t="shared" si="611"/>
        <v>0</v>
      </c>
      <c r="E1075" s="74">
        <f t="shared" si="612"/>
        <v>0</v>
      </c>
      <c r="F1075" s="74">
        <f t="shared" si="613"/>
        <v>0</v>
      </c>
      <c r="G1075" s="74">
        <f t="shared" si="614"/>
        <v>0</v>
      </c>
      <c r="H1075" s="74">
        <f t="shared" si="615"/>
        <v>0</v>
      </c>
      <c r="I1075" s="74">
        <f t="shared" si="616"/>
        <v>0</v>
      </c>
      <c r="J1075" s="74">
        <f t="shared" si="617"/>
        <v>0</v>
      </c>
      <c r="K1075" s="74">
        <f t="shared" si="618"/>
        <v>0</v>
      </c>
      <c r="L1075" s="74">
        <f t="shared" si="619"/>
        <v>0</v>
      </c>
      <c r="M1075" s="74">
        <f t="shared" si="620"/>
        <v>0</v>
      </c>
    </row>
    <row r="1076" spans="2:13" ht="13.8">
      <c r="B1076" s="48" t="str">
        <f t="shared" si="609"/>
        <v>50G  80 km all</v>
      </c>
      <c r="C1076" s="74">
        <f t="shared" si="610"/>
        <v>0</v>
      </c>
      <c r="D1076" s="74">
        <f t="shared" si="611"/>
        <v>0</v>
      </c>
      <c r="E1076" s="74">
        <f t="shared" si="612"/>
        <v>0</v>
      </c>
      <c r="F1076" s="74">
        <f t="shared" si="613"/>
        <v>0</v>
      </c>
      <c r="G1076" s="74">
        <f t="shared" si="614"/>
        <v>0</v>
      </c>
      <c r="H1076" s="74">
        <f t="shared" si="615"/>
        <v>0</v>
      </c>
      <c r="I1076" s="74">
        <f t="shared" si="616"/>
        <v>0</v>
      </c>
      <c r="J1076" s="74">
        <f t="shared" si="617"/>
        <v>0</v>
      </c>
      <c r="K1076" s="74">
        <f t="shared" si="618"/>
        <v>0</v>
      </c>
      <c r="L1076" s="74">
        <f t="shared" si="619"/>
        <v>0</v>
      </c>
      <c r="M1076" s="74">
        <f t="shared" si="620"/>
        <v>0</v>
      </c>
    </row>
    <row r="1077" spans="2:13" ht="13.8">
      <c r="B1077" s="48" t="str">
        <f t="shared" ref="B1077:B1108" si="621">B213</f>
        <v>100G SR4 100 m CFP</v>
      </c>
      <c r="C1077" s="74">
        <f t="shared" ref="C1077:C1108" si="622">IF(C557=0,0,C557*P733/10^6)</f>
        <v>0</v>
      </c>
      <c r="D1077" s="74">
        <f t="shared" ref="D1077:D1108" si="623">IF(D557=0,0,D557*Q733/10^6)</f>
        <v>0</v>
      </c>
      <c r="E1077" s="74">
        <f t="shared" ref="E1077:E1108" si="624">IF(E557=0,0,E557*R733/10^6)</f>
        <v>0</v>
      </c>
      <c r="F1077" s="74">
        <f t="shared" ref="F1077:F1108" si="625">IF(F557=0,0,F557*S733/10^6)</f>
        <v>0</v>
      </c>
      <c r="G1077" s="74">
        <f t="shared" ref="G1077:G1108" si="626">IF(G557=0,0,G557*T733/10^6)</f>
        <v>0</v>
      </c>
      <c r="H1077" s="74">
        <f t="shared" ref="H1077:H1108" si="627">IF(H557=0,0,H557*U733/10^6)</f>
        <v>0</v>
      </c>
      <c r="I1077" s="74">
        <f t="shared" ref="I1077:I1108" si="628">IF(I557=0,0,I557*V733/10^6)</f>
        <v>0</v>
      </c>
      <c r="J1077" s="74">
        <f t="shared" ref="J1077:J1108" si="629">IF(J557=0,0,J557*W733/10^6)</f>
        <v>0</v>
      </c>
      <c r="K1077" s="74">
        <f t="shared" ref="K1077:K1108" si="630">IF(K557=0,0,K557*X733/10^6)</f>
        <v>0</v>
      </c>
      <c r="L1077" s="74">
        <f t="shared" ref="L1077:L1108" si="631">IF(L557=0,0,L557*Y733/10^6)</f>
        <v>0</v>
      </c>
      <c r="M1077" s="74">
        <f t="shared" ref="M1077:M1108" si="632">IF(M557=0,0,M557*Z733/10^6)</f>
        <v>0</v>
      </c>
    </row>
    <row r="1078" spans="2:13" ht="13.8">
      <c r="B1078" s="48" t="str">
        <f t="shared" si="621"/>
        <v>100G SR4 100 m CFP2/4</v>
      </c>
      <c r="C1078" s="74">
        <f t="shared" si="622"/>
        <v>0</v>
      </c>
      <c r="D1078" s="74">
        <f t="shared" si="623"/>
        <v>0</v>
      </c>
      <c r="E1078" s="74">
        <f t="shared" si="624"/>
        <v>0</v>
      </c>
      <c r="F1078" s="74">
        <f t="shared" si="625"/>
        <v>0</v>
      </c>
      <c r="G1078" s="74">
        <f t="shared" si="626"/>
        <v>0</v>
      </c>
      <c r="H1078" s="74">
        <f t="shared" si="627"/>
        <v>0</v>
      </c>
      <c r="I1078" s="74">
        <f t="shared" si="628"/>
        <v>0</v>
      </c>
      <c r="J1078" s="74">
        <f t="shared" si="629"/>
        <v>0</v>
      </c>
      <c r="K1078" s="74">
        <f t="shared" si="630"/>
        <v>0</v>
      </c>
      <c r="L1078" s="74">
        <f t="shared" si="631"/>
        <v>0</v>
      </c>
      <c r="M1078" s="74">
        <f t="shared" si="632"/>
        <v>0</v>
      </c>
    </row>
    <row r="1079" spans="2:13" ht="13.8">
      <c r="B1079" s="48" t="str">
        <f t="shared" si="621"/>
        <v>100G SR4 100 m QSFP28</v>
      </c>
      <c r="C1079" s="74">
        <f t="shared" si="622"/>
        <v>0</v>
      </c>
      <c r="D1079" s="74">
        <f t="shared" si="623"/>
        <v>0</v>
      </c>
      <c r="E1079" s="74">
        <f t="shared" si="624"/>
        <v>0</v>
      </c>
      <c r="F1079" s="74">
        <f t="shared" si="625"/>
        <v>0</v>
      </c>
      <c r="G1079" s="74">
        <f t="shared" si="626"/>
        <v>0</v>
      </c>
      <c r="H1079" s="74">
        <f t="shared" si="627"/>
        <v>0</v>
      </c>
      <c r="I1079" s="74">
        <f t="shared" si="628"/>
        <v>0</v>
      </c>
      <c r="J1079" s="74">
        <f t="shared" si="629"/>
        <v>0</v>
      </c>
      <c r="K1079" s="74">
        <f t="shared" si="630"/>
        <v>0</v>
      </c>
      <c r="L1079" s="74">
        <f t="shared" si="631"/>
        <v>0</v>
      </c>
      <c r="M1079" s="74">
        <f t="shared" si="632"/>
        <v>0</v>
      </c>
    </row>
    <row r="1080" spans="2:13" ht="13.8">
      <c r="B1080" s="48" t="str">
        <f t="shared" si="621"/>
        <v>100G SR2 100 m All</v>
      </c>
      <c r="C1080" s="74">
        <f t="shared" si="622"/>
        <v>0</v>
      </c>
      <c r="D1080" s="74">
        <f t="shared" si="623"/>
        <v>0</v>
      </c>
      <c r="E1080" s="74">
        <f t="shared" si="624"/>
        <v>0</v>
      </c>
      <c r="F1080" s="74">
        <f t="shared" si="625"/>
        <v>0</v>
      </c>
      <c r="G1080" s="74">
        <f t="shared" si="626"/>
        <v>0</v>
      </c>
      <c r="H1080" s="74">
        <f t="shared" si="627"/>
        <v>0</v>
      </c>
      <c r="I1080" s="74">
        <f t="shared" si="628"/>
        <v>0</v>
      </c>
      <c r="J1080" s="74">
        <f t="shared" si="629"/>
        <v>0</v>
      </c>
      <c r="K1080" s="74">
        <f t="shared" si="630"/>
        <v>0</v>
      </c>
      <c r="L1080" s="74">
        <f t="shared" si="631"/>
        <v>0</v>
      </c>
      <c r="M1080" s="74">
        <f t="shared" si="632"/>
        <v>0</v>
      </c>
    </row>
    <row r="1081" spans="2:13" ht="13.8">
      <c r="B1081" s="48" t="str">
        <f t="shared" si="621"/>
        <v>100G MM Duplex 100 - 300 m QSFP28</v>
      </c>
      <c r="C1081" s="74">
        <f t="shared" si="622"/>
        <v>0</v>
      </c>
      <c r="D1081" s="74">
        <f t="shared" si="623"/>
        <v>0</v>
      </c>
      <c r="E1081" s="74">
        <f t="shared" si="624"/>
        <v>0</v>
      </c>
      <c r="F1081" s="74">
        <f t="shared" si="625"/>
        <v>0</v>
      </c>
      <c r="G1081" s="74">
        <f t="shared" si="626"/>
        <v>0</v>
      </c>
      <c r="H1081" s="74">
        <f t="shared" si="627"/>
        <v>0</v>
      </c>
      <c r="I1081" s="74">
        <f t="shared" si="628"/>
        <v>0</v>
      </c>
      <c r="J1081" s="74">
        <f t="shared" si="629"/>
        <v>0</v>
      </c>
      <c r="K1081" s="74">
        <f t="shared" si="630"/>
        <v>0</v>
      </c>
      <c r="L1081" s="74">
        <f t="shared" si="631"/>
        <v>0</v>
      </c>
      <c r="M1081" s="74">
        <f t="shared" si="632"/>
        <v>0</v>
      </c>
    </row>
    <row r="1082" spans="2:13" ht="13.8">
      <c r="B1082" s="48" t="str">
        <f t="shared" si="621"/>
        <v>100G eSR4 300 m QSFP28</v>
      </c>
      <c r="C1082" s="74">
        <f t="shared" si="622"/>
        <v>0</v>
      </c>
      <c r="D1082" s="74">
        <f t="shared" si="623"/>
        <v>0</v>
      </c>
      <c r="E1082" s="74">
        <f t="shared" si="624"/>
        <v>0</v>
      </c>
      <c r="F1082" s="74">
        <f t="shared" si="625"/>
        <v>0</v>
      </c>
      <c r="G1082" s="74">
        <f t="shared" si="626"/>
        <v>0</v>
      </c>
      <c r="H1082" s="74">
        <f t="shared" si="627"/>
        <v>0</v>
      </c>
      <c r="I1082" s="74">
        <f t="shared" si="628"/>
        <v>0</v>
      </c>
      <c r="J1082" s="74">
        <f t="shared" si="629"/>
        <v>0</v>
      </c>
      <c r="K1082" s="74">
        <f t="shared" si="630"/>
        <v>0</v>
      </c>
      <c r="L1082" s="74">
        <f t="shared" si="631"/>
        <v>0</v>
      </c>
      <c r="M1082" s="74">
        <f t="shared" si="632"/>
        <v>0</v>
      </c>
    </row>
    <row r="1083" spans="2:13" ht="13.8">
      <c r="B1083" s="48" t="str">
        <f t="shared" si="621"/>
        <v>100G PSM4 500 m QSFP28</v>
      </c>
      <c r="C1083" s="74">
        <f t="shared" si="622"/>
        <v>0</v>
      </c>
      <c r="D1083" s="74">
        <f t="shared" si="623"/>
        <v>0</v>
      </c>
      <c r="E1083" s="74">
        <f t="shared" si="624"/>
        <v>0</v>
      </c>
      <c r="F1083" s="74">
        <f t="shared" si="625"/>
        <v>0</v>
      </c>
      <c r="G1083" s="74">
        <f t="shared" si="626"/>
        <v>0</v>
      </c>
      <c r="H1083" s="74">
        <f t="shared" si="627"/>
        <v>0</v>
      </c>
      <c r="I1083" s="74">
        <f t="shared" si="628"/>
        <v>0</v>
      </c>
      <c r="J1083" s="74">
        <f t="shared" si="629"/>
        <v>0</v>
      </c>
      <c r="K1083" s="74">
        <f t="shared" si="630"/>
        <v>0</v>
      </c>
      <c r="L1083" s="74">
        <f t="shared" si="631"/>
        <v>0</v>
      </c>
      <c r="M1083" s="74">
        <f t="shared" si="632"/>
        <v>0</v>
      </c>
    </row>
    <row r="1084" spans="2:13" ht="13.8">
      <c r="B1084" s="48" t="str">
        <f t="shared" si="621"/>
        <v>100G DR 500m QSFP28</v>
      </c>
      <c r="C1084" s="74">
        <f t="shared" si="622"/>
        <v>0</v>
      </c>
      <c r="D1084" s="74">
        <f t="shared" si="623"/>
        <v>0</v>
      </c>
      <c r="E1084" s="74">
        <f t="shared" si="624"/>
        <v>0</v>
      </c>
      <c r="F1084" s="74">
        <f t="shared" si="625"/>
        <v>0</v>
      </c>
      <c r="G1084" s="74">
        <f t="shared" si="626"/>
        <v>0</v>
      </c>
      <c r="H1084" s="74">
        <f t="shared" si="627"/>
        <v>0</v>
      </c>
      <c r="I1084" s="74">
        <f t="shared" si="628"/>
        <v>0</v>
      </c>
      <c r="J1084" s="74">
        <f t="shared" si="629"/>
        <v>0</v>
      </c>
      <c r="K1084" s="74">
        <f t="shared" si="630"/>
        <v>0</v>
      </c>
      <c r="L1084" s="74">
        <f t="shared" si="631"/>
        <v>0</v>
      </c>
      <c r="M1084" s="74">
        <f t="shared" si="632"/>
        <v>0</v>
      </c>
    </row>
    <row r="1085" spans="2:13" ht="13.8">
      <c r="B1085" s="48" t="str">
        <f t="shared" si="621"/>
        <v>100G CWDM4-subspec 500 m QSFP28</v>
      </c>
      <c r="C1085" s="74">
        <f t="shared" si="622"/>
        <v>0</v>
      </c>
      <c r="D1085" s="74">
        <f t="shared" si="623"/>
        <v>0</v>
      </c>
      <c r="E1085" s="74">
        <f t="shared" si="624"/>
        <v>0</v>
      </c>
      <c r="F1085" s="74">
        <f t="shared" si="625"/>
        <v>0</v>
      </c>
      <c r="G1085" s="74">
        <f t="shared" si="626"/>
        <v>0</v>
      </c>
      <c r="H1085" s="74">
        <f t="shared" si="627"/>
        <v>0</v>
      </c>
      <c r="I1085" s="74">
        <f t="shared" si="628"/>
        <v>0</v>
      </c>
      <c r="J1085" s="74">
        <f t="shared" si="629"/>
        <v>0</v>
      </c>
      <c r="K1085" s="74">
        <f t="shared" si="630"/>
        <v>0</v>
      </c>
      <c r="L1085" s="74">
        <f t="shared" si="631"/>
        <v>0</v>
      </c>
      <c r="M1085" s="74">
        <f t="shared" si="632"/>
        <v>0</v>
      </c>
    </row>
    <row r="1086" spans="2:13" ht="13.8">
      <c r="B1086" s="48" t="str">
        <f t="shared" si="621"/>
        <v>100G CWDM4 2 km QSFP28</v>
      </c>
      <c r="C1086" s="74">
        <f t="shared" si="622"/>
        <v>0</v>
      </c>
      <c r="D1086" s="74">
        <f t="shared" si="623"/>
        <v>0</v>
      </c>
      <c r="E1086" s="74">
        <f t="shared" si="624"/>
        <v>0</v>
      </c>
      <c r="F1086" s="74">
        <f t="shared" si="625"/>
        <v>0</v>
      </c>
      <c r="G1086" s="74">
        <f t="shared" si="626"/>
        <v>0</v>
      </c>
      <c r="H1086" s="74">
        <f t="shared" si="627"/>
        <v>0</v>
      </c>
      <c r="I1086" s="74">
        <f t="shared" si="628"/>
        <v>0</v>
      </c>
      <c r="J1086" s="74">
        <f t="shared" si="629"/>
        <v>0</v>
      </c>
      <c r="K1086" s="74">
        <f t="shared" si="630"/>
        <v>0</v>
      </c>
      <c r="L1086" s="74">
        <f t="shared" si="631"/>
        <v>0</v>
      </c>
      <c r="M1086" s="74">
        <f t="shared" si="632"/>
        <v>0</v>
      </c>
    </row>
    <row r="1087" spans="2:13" ht="13.8">
      <c r="B1087" s="48" t="str">
        <f t="shared" si="621"/>
        <v>100G FR, DR+ 2 km QSFP28</v>
      </c>
      <c r="C1087" s="74">
        <f t="shared" si="622"/>
        <v>0</v>
      </c>
      <c r="D1087" s="74">
        <f t="shared" si="623"/>
        <v>0</v>
      </c>
      <c r="E1087" s="74">
        <f t="shared" si="624"/>
        <v>0</v>
      </c>
      <c r="F1087" s="74">
        <f t="shared" si="625"/>
        <v>0</v>
      </c>
      <c r="G1087" s="74">
        <f t="shared" si="626"/>
        <v>0</v>
      </c>
      <c r="H1087" s="74">
        <f t="shared" si="627"/>
        <v>0</v>
      </c>
      <c r="I1087" s="74">
        <f t="shared" si="628"/>
        <v>0</v>
      </c>
      <c r="J1087" s="74">
        <f t="shared" si="629"/>
        <v>0</v>
      </c>
      <c r="K1087" s="74">
        <f t="shared" si="630"/>
        <v>0</v>
      </c>
      <c r="L1087" s="74">
        <f t="shared" si="631"/>
        <v>0</v>
      </c>
      <c r="M1087" s="74">
        <f t="shared" si="632"/>
        <v>0</v>
      </c>
    </row>
    <row r="1088" spans="2:13" ht="13.8">
      <c r="B1088" s="48" t="str">
        <f t="shared" si="621"/>
        <v>100G LR4 10 km CFP</v>
      </c>
      <c r="C1088" s="74">
        <f t="shared" si="622"/>
        <v>0</v>
      </c>
      <c r="D1088" s="74">
        <f t="shared" si="623"/>
        <v>0</v>
      </c>
      <c r="E1088" s="74">
        <f t="shared" si="624"/>
        <v>0</v>
      </c>
      <c r="F1088" s="74">
        <f t="shared" si="625"/>
        <v>0</v>
      </c>
      <c r="G1088" s="74">
        <f t="shared" si="626"/>
        <v>0</v>
      </c>
      <c r="H1088" s="74">
        <f t="shared" si="627"/>
        <v>0</v>
      </c>
      <c r="I1088" s="74">
        <f t="shared" si="628"/>
        <v>0</v>
      </c>
      <c r="J1088" s="74">
        <f t="shared" si="629"/>
        <v>0</v>
      </c>
      <c r="K1088" s="74">
        <f t="shared" si="630"/>
        <v>0</v>
      </c>
      <c r="L1088" s="74">
        <f t="shared" si="631"/>
        <v>0</v>
      </c>
      <c r="M1088" s="74">
        <f t="shared" si="632"/>
        <v>0</v>
      </c>
    </row>
    <row r="1089" spans="2:13" ht="13.8">
      <c r="B1089" s="48" t="str">
        <f t="shared" si="621"/>
        <v>100G LR4 10 km CFP2/4</v>
      </c>
      <c r="C1089" s="74">
        <f t="shared" si="622"/>
        <v>0</v>
      </c>
      <c r="D1089" s="74">
        <f t="shared" si="623"/>
        <v>0</v>
      </c>
      <c r="E1089" s="74">
        <f t="shared" si="624"/>
        <v>0</v>
      </c>
      <c r="F1089" s="74">
        <f t="shared" si="625"/>
        <v>0</v>
      </c>
      <c r="G1089" s="74">
        <f t="shared" si="626"/>
        <v>0</v>
      </c>
      <c r="H1089" s="74">
        <f t="shared" si="627"/>
        <v>0</v>
      </c>
      <c r="I1089" s="74">
        <f t="shared" si="628"/>
        <v>0</v>
      </c>
      <c r="J1089" s="74">
        <f t="shared" si="629"/>
        <v>0</v>
      </c>
      <c r="K1089" s="74">
        <f t="shared" si="630"/>
        <v>0</v>
      </c>
      <c r="L1089" s="74">
        <f t="shared" si="631"/>
        <v>0</v>
      </c>
      <c r="M1089" s="74">
        <f t="shared" si="632"/>
        <v>0</v>
      </c>
    </row>
    <row r="1090" spans="2:13" ht="13.8">
      <c r="B1090" s="48" t="str">
        <f t="shared" si="621"/>
        <v>100G LR4 and LR1 10 km QSFP28</v>
      </c>
      <c r="C1090" s="74">
        <f t="shared" si="622"/>
        <v>0</v>
      </c>
      <c r="D1090" s="74">
        <f t="shared" si="623"/>
        <v>0</v>
      </c>
      <c r="E1090" s="74">
        <f t="shared" si="624"/>
        <v>0</v>
      </c>
      <c r="F1090" s="74">
        <f t="shared" si="625"/>
        <v>0</v>
      </c>
      <c r="G1090" s="74">
        <f t="shared" si="626"/>
        <v>0</v>
      </c>
      <c r="H1090" s="74">
        <f t="shared" si="627"/>
        <v>0</v>
      </c>
      <c r="I1090" s="74">
        <f t="shared" si="628"/>
        <v>0</v>
      </c>
      <c r="J1090" s="74">
        <f t="shared" si="629"/>
        <v>0</v>
      </c>
      <c r="K1090" s="74">
        <f t="shared" si="630"/>
        <v>0</v>
      </c>
      <c r="L1090" s="74">
        <f t="shared" si="631"/>
        <v>0</v>
      </c>
      <c r="M1090" s="74">
        <f t="shared" si="632"/>
        <v>0</v>
      </c>
    </row>
    <row r="1091" spans="2:13" ht="13.8">
      <c r="B1091" s="48" t="str">
        <f t="shared" si="621"/>
        <v>100G 4WDM10 10 km QSFP28</v>
      </c>
      <c r="C1091" s="74">
        <f t="shared" si="622"/>
        <v>0</v>
      </c>
      <c r="D1091" s="74">
        <f t="shared" si="623"/>
        <v>0</v>
      </c>
      <c r="E1091" s="74">
        <f t="shared" si="624"/>
        <v>0</v>
      </c>
      <c r="F1091" s="74">
        <f t="shared" si="625"/>
        <v>0</v>
      </c>
      <c r="G1091" s="74">
        <f t="shared" si="626"/>
        <v>0</v>
      </c>
      <c r="H1091" s="74">
        <f t="shared" si="627"/>
        <v>0</v>
      </c>
      <c r="I1091" s="74">
        <f t="shared" si="628"/>
        <v>0</v>
      </c>
      <c r="J1091" s="74">
        <f t="shared" si="629"/>
        <v>0</v>
      </c>
      <c r="K1091" s="74">
        <f t="shared" si="630"/>
        <v>0</v>
      </c>
      <c r="L1091" s="74">
        <f t="shared" si="631"/>
        <v>0</v>
      </c>
      <c r="M1091" s="74">
        <f t="shared" si="632"/>
        <v>0</v>
      </c>
    </row>
    <row r="1092" spans="2:13" ht="13.8">
      <c r="B1092" s="48" t="str">
        <f t="shared" si="621"/>
        <v>100G 4WDM20 20 km QSFP28</v>
      </c>
      <c r="C1092" s="74">
        <f t="shared" si="622"/>
        <v>0</v>
      </c>
      <c r="D1092" s="74">
        <f t="shared" si="623"/>
        <v>0</v>
      </c>
      <c r="E1092" s="74">
        <f t="shared" si="624"/>
        <v>0</v>
      </c>
      <c r="F1092" s="74">
        <f t="shared" si="625"/>
        <v>0</v>
      </c>
      <c r="G1092" s="74">
        <f t="shared" si="626"/>
        <v>0</v>
      </c>
      <c r="H1092" s="74">
        <f t="shared" si="627"/>
        <v>0</v>
      </c>
      <c r="I1092" s="74">
        <f t="shared" si="628"/>
        <v>0</v>
      </c>
      <c r="J1092" s="74">
        <f t="shared" si="629"/>
        <v>0</v>
      </c>
      <c r="K1092" s="74">
        <f t="shared" si="630"/>
        <v>0</v>
      </c>
      <c r="L1092" s="74">
        <f t="shared" si="631"/>
        <v>0</v>
      </c>
      <c r="M1092" s="74">
        <f t="shared" si="632"/>
        <v>0</v>
      </c>
    </row>
    <row r="1093" spans="2:13" ht="13.8">
      <c r="B1093" s="48" t="str">
        <f t="shared" si="621"/>
        <v>100G ER4-Lite 30 km QSFP28</v>
      </c>
      <c r="C1093" s="74">
        <f t="shared" si="622"/>
        <v>0</v>
      </c>
      <c r="D1093" s="74">
        <f t="shared" si="623"/>
        <v>0</v>
      </c>
      <c r="E1093" s="74">
        <f t="shared" si="624"/>
        <v>0</v>
      </c>
      <c r="F1093" s="74">
        <f t="shared" si="625"/>
        <v>0</v>
      </c>
      <c r="G1093" s="74">
        <f t="shared" si="626"/>
        <v>0</v>
      </c>
      <c r="H1093" s="74">
        <f t="shared" si="627"/>
        <v>0</v>
      </c>
      <c r="I1093" s="74">
        <f t="shared" si="628"/>
        <v>0</v>
      </c>
      <c r="J1093" s="74">
        <f t="shared" si="629"/>
        <v>0</v>
      </c>
      <c r="K1093" s="74">
        <f t="shared" si="630"/>
        <v>0</v>
      </c>
      <c r="L1093" s="74">
        <f t="shared" si="631"/>
        <v>0</v>
      </c>
      <c r="M1093" s="74">
        <f t="shared" si="632"/>
        <v>0</v>
      </c>
    </row>
    <row r="1094" spans="2:13" ht="13.8">
      <c r="B1094" s="48" t="str">
        <f t="shared" si="621"/>
        <v>100G ER4 40 km QSFP28</v>
      </c>
      <c r="C1094" s="74">
        <f t="shared" si="622"/>
        <v>0</v>
      </c>
      <c r="D1094" s="74">
        <f t="shared" si="623"/>
        <v>0</v>
      </c>
      <c r="E1094" s="74">
        <f t="shared" si="624"/>
        <v>0</v>
      </c>
      <c r="F1094" s="74">
        <f t="shared" si="625"/>
        <v>0</v>
      </c>
      <c r="G1094" s="81">
        <f t="shared" si="626"/>
        <v>0</v>
      </c>
      <c r="H1094" s="81">
        <f t="shared" si="627"/>
        <v>0</v>
      </c>
      <c r="I1094" s="81">
        <f t="shared" si="628"/>
        <v>0</v>
      </c>
      <c r="J1094" s="81">
        <f t="shared" si="629"/>
        <v>0</v>
      </c>
      <c r="K1094" s="81">
        <f t="shared" si="630"/>
        <v>0</v>
      </c>
      <c r="L1094" s="81">
        <f t="shared" si="631"/>
        <v>0</v>
      </c>
      <c r="M1094" s="81">
        <f t="shared" si="632"/>
        <v>0</v>
      </c>
    </row>
    <row r="1095" spans="2:13" ht="13.8">
      <c r="B1095" s="48" t="str">
        <f t="shared" si="621"/>
        <v>100G ZR4 80 km QSFP28</v>
      </c>
      <c r="C1095" s="74">
        <f t="shared" si="622"/>
        <v>0</v>
      </c>
      <c r="D1095" s="74">
        <f t="shared" si="623"/>
        <v>0</v>
      </c>
      <c r="E1095" s="74">
        <f t="shared" si="624"/>
        <v>0</v>
      </c>
      <c r="F1095" s="74">
        <f t="shared" si="625"/>
        <v>0</v>
      </c>
      <c r="G1095" s="74">
        <f t="shared" si="626"/>
        <v>0</v>
      </c>
      <c r="H1095" s="74">
        <f t="shared" si="627"/>
        <v>0</v>
      </c>
      <c r="I1095" s="74">
        <f t="shared" si="628"/>
        <v>0</v>
      </c>
      <c r="J1095" s="74">
        <f t="shared" si="629"/>
        <v>0</v>
      </c>
      <c r="K1095" s="74">
        <f t="shared" si="630"/>
        <v>0</v>
      </c>
      <c r="L1095" s="74">
        <f t="shared" si="631"/>
        <v>0</v>
      </c>
      <c r="M1095" s="74">
        <f t="shared" si="632"/>
        <v>0</v>
      </c>
    </row>
    <row r="1096" spans="2:13" ht="13.8">
      <c r="B1096" s="48" t="str">
        <f t="shared" si="621"/>
        <v>200G SR4 100 m QSFP56</v>
      </c>
      <c r="C1096" s="74">
        <f t="shared" si="622"/>
        <v>0</v>
      </c>
      <c r="D1096" s="74">
        <f t="shared" si="623"/>
        <v>0</v>
      </c>
      <c r="E1096" s="74">
        <f t="shared" si="624"/>
        <v>0</v>
      </c>
      <c r="F1096" s="74">
        <f t="shared" si="625"/>
        <v>0</v>
      </c>
      <c r="G1096" s="74">
        <f t="shared" si="626"/>
        <v>0</v>
      </c>
      <c r="H1096" s="74">
        <f t="shared" si="627"/>
        <v>0</v>
      </c>
      <c r="I1096" s="74">
        <f t="shared" si="628"/>
        <v>0</v>
      </c>
      <c r="J1096" s="74">
        <f t="shared" si="629"/>
        <v>0</v>
      </c>
      <c r="K1096" s="74">
        <f t="shared" si="630"/>
        <v>0</v>
      </c>
      <c r="L1096" s="74">
        <f t="shared" si="631"/>
        <v>0</v>
      </c>
      <c r="M1096" s="74">
        <f t="shared" si="632"/>
        <v>0</v>
      </c>
    </row>
    <row r="1097" spans="2:13" ht="13.8">
      <c r="B1097" s="48" t="str">
        <f t="shared" si="621"/>
        <v>200G DR 500 m TBD</v>
      </c>
      <c r="C1097" s="74">
        <f t="shared" si="622"/>
        <v>0</v>
      </c>
      <c r="D1097" s="74">
        <f t="shared" si="623"/>
        <v>0</v>
      </c>
      <c r="E1097" s="74">
        <f t="shared" si="624"/>
        <v>0</v>
      </c>
      <c r="F1097" s="74">
        <f t="shared" si="625"/>
        <v>0</v>
      </c>
      <c r="G1097" s="74">
        <f t="shared" si="626"/>
        <v>0</v>
      </c>
      <c r="H1097" s="74">
        <f t="shared" si="627"/>
        <v>0</v>
      </c>
      <c r="I1097" s="74">
        <f t="shared" si="628"/>
        <v>0</v>
      </c>
      <c r="J1097" s="74">
        <f t="shared" si="629"/>
        <v>0</v>
      </c>
      <c r="K1097" s="74">
        <f t="shared" si="630"/>
        <v>0</v>
      </c>
      <c r="L1097" s="74">
        <f t="shared" si="631"/>
        <v>0</v>
      </c>
      <c r="M1097" s="74">
        <f t="shared" si="632"/>
        <v>0</v>
      </c>
    </row>
    <row r="1098" spans="2:13" ht="13.8">
      <c r="B1098" s="48" t="str">
        <f t="shared" si="621"/>
        <v>200G FR4 3 km QSFP56</v>
      </c>
      <c r="C1098" s="74">
        <f t="shared" si="622"/>
        <v>0</v>
      </c>
      <c r="D1098" s="74">
        <f t="shared" si="623"/>
        <v>0</v>
      </c>
      <c r="E1098" s="74">
        <f t="shared" si="624"/>
        <v>0</v>
      </c>
      <c r="F1098" s="74">
        <f t="shared" si="625"/>
        <v>0</v>
      </c>
      <c r="G1098" s="74">
        <f t="shared" si="626"/>
        <v>0</v>
      </c>
      <c r="H1098" s="74">
        <f t="shared" si="627"/>
        <v>0</v>
      </c>
      <c r="I1098" s="74">
        <f t="shared" si="628"/>
        <v>0</v>
      </c>
      <c r="J1098" s="74">
        <f t="shared" si="629"/>
        <v>0</v>
      </c>
      <c r="K1098" s="74">
        <f t="shared" si="630"/>
        <v>0</v>
      </c>
      <c r="L1098" s="74">
        <f t="shared" si="631"/>
        <v>0</v>
      </c>
      <c r="M1098" s="74">
        <f t="shared" si="632"/>
        <v>0</v>
      </c>
    </row>
    <row r="1099" spans="2:13" ht="13.8">
      <c r="B1099" s="48" t="str">
        <f t="shared" si="621"/>
        <v>200G LR 10 km TBD</v>
      </c>
      <c r="C1099" s="74">
        <f t="shared" si="622"/>
        <v>0</v>
      </c>
      <c r="D1099" s="74">
        <f t="shared" si="623"/>
        <v>0</v>
      </c>
      <c r="E1099" s="74">
        <f t="shared" si="624"/>
        <v>0</v>
      </c>
      <c r="F1099" s="74">
        <f t="shared" si="625"/>
        <v>0</v>
      </c>
      <c r="G1099" s="74">
        <f t="shared" si="626"/>
        <v>0</v>
      </c>
      <c r="H1099" s="74">
        <f t="shared" si="627"/>
        <v>0</v>
      </c>
      <c r="I1099" s="74">
        <f t="shared" si="628"/>
        <v>0</v>
      </c>
      <c r="J1099" s="74">
        <f t="shared" si="629"/>
        <v>0</v>
      </c>
      <c r="K1099" s="74">
        <f t="shared" si="630"/>
        <v>0</v>
      </c>
      <c r="L1099" s="74">
        <f t="shared" si="631"/>
        <v>0</v>
      </c>
      <c r="M1099" s="74">
        <f t="shared" si="632"/>
        <v>0</v>
      </c>
    </row>
    <row r="1100" spans="2:13" ht="13.8">
      <c r="B1100" s="48" t="str">
        <f t="shared" si="621"/>
        <v>200G ER4 40 km TBD</v>
      </c>
      <c r="C1100" s="74">
        <f t="shared" si="622"/>
        <v>0</v>
      </c>
      <c r="D1100" s="74">
        <f t="shared" si="623"/>
        <v>0</v>
      </c>
      <c r="E1100" s="74">
        <f t="shared" si="624"/>
        <v>0</v>
      </c>
      <c r="F1100" s="74">
        <f t="shared" si="625"/>
        <v>0</v>
      </c>
      <c r="G1100" s="74">
        <f t="shared" si="626"/>
        <v>0</v>
      </c>
      <c r="H1100" s="74">
        <f t="shared" si="627"/>
        <v>0</v>
      </c>
      <c r="I1100" s="74">
        <f t="shared" si="628"/>
        <v>0</v>
      </c>
      <c r="J1100" s="74">
        <f t="shared" si="629"/>
        <v>0</v>
      </c>
      <c r="K1100" s="74">
        <f t="shared" si="630"/>
        <v>0</v>
      </c>
      <c r="L1100" s="74">
        <f t="shared" si="631"/>
        <v>0</v>
      </c>
      <c r="M1100" s="74">
        <f t="shared" si="632"/>
        <v>0</v>
      </c>
    </row>
    <row r="1101" spans="2:13" ht="13.8">
      <c r="B1101" s="48" t="str">
        <f t="shared" si="621"/>
        <v>2x200 (400G-SR8) 100 m OSFP, QSFP-DD</v>
      </c>
      <c r="C1101" s="74">
        <f t="shared" si="622"/>
        <v>0</v>
      </c>
      <c r="D1101" s="74">
        <f t="shared" si="623"/>
        <v>0</v>
      </c>
      <c r="E1101" s="74">
        <f t="shared" si="624"/>
        <v>0</v>
      </c>
      <c r="F1101" s="74">
        <f t="shared" si="625"/>
        <v>0</v>
      </c>
      <c r="G1101" s="74">
        <f t="shared" si="626"/>
        <v>0</v>
      </c>
      <c r="H1101" s="74">
        <f t="shared" si="627"/>
        <v>0</v>
      </c>
      <c r="I1101" s="74">
        <f t="shared" si="628"/>
        <v>0</v>
      </c>
      <c r="J1101" s="74">
        <f t="shared" si="629"/>
        <v>0</v>
      </c>
      <c r="K1101" s="74">
        <f t="shared" si="630"/>
        <v>0</v>
      </c>
      <c r="L1101" s="74">
        <f t="shared" si="631"/>
        <v>0</v>
      </c>
      <c r="M1101" s="74">
        <f t="shared" si="632"/>
        <v>0</v>
      </c>
    </row>
    <row r="1102" spans="2:13" ht="13.8">
      <c r="B1102" s="48" t="str">
        <f t="shared" si="621"/>
        <v>400G SR4.2 100 m OSFP, QSFP-DD</v>
      </c>
      <c r="C1102" s="74">
        <f t="shared" si="622"/>
        <v>0</v>
      </c>
      <c r="D1102" s="74">
        <f t="shared" si="623"/>
        <v>0</v>
      </c>
      <c r="E1102" s="74">
        <f t="shared" si="624"/>
        <v>0</v>
      </c>
      <c r="F1102" s="74">
        <f t="shared" si="625"/>
        <v>0</v>
      </c>
      <c r="G1102" s="74">
        <f t="shared" si="626"/>
        <v>0</v>
      </c>
      <c r="H1102" s="74">
        <f t="shared" si="627"/>
        <v>0</v>
      </c>
      <c r="I1102" s="74">
        <f t="shared" si="628"/>
        <v>0</v>
      </c>
      <c r="J1102" s="74">
        <f t="shared" si="629"/>
        <v>0</v>
      </c>
      <c r="K1102" s="74">
        <f t="shared" si="630"/>
        <v>0</v>
      </c>
      <c r="L1102" s="74">
        <f t="shared" si="631"/>
        <v>0</v>
      </c>
      <c r="M1102" s="74">
        <f t="shared" si="632"/>
        <v>0</v>
      </c>
    </row>
    <row r="1103" spans="2:13" ht="13.8">
      <c r="B1103" s="48" t="str">
        <f t="shared" si="621"/>
        <v>400G DR4 500 m OSFP, QSFP-DD, QSFP112</v>
      </c>
      <c r="C1103" s="74">
        <f t="shared" si="622"/>
        <v>0</v>
      </c>
      <c r="D1103" s="74">
        <f t="shared" si="623"/>
        <v>0</v>
      </c>
      <c r="E1103" s="74">
        <f t="shared" si="624"/>
        <v>0</v>
      </c>
      <c r="F1103" s="74">
        <f t="shared" si="625"/>
        <v>0</v>
      </c>
      <c r="G1103" s="74">
        <f t="shared" si="626"/>
        <v>0</v>
      </c>
      <c r="H1103" s="74">
        <f t="shared" si="627"/>
        <v>0</v>
      </c>
      <c r="I1103" s="74">
        <f t="shared" si="628"/>
        <v>0</v>
      </c>
      <c r="J1103" s="74">
        <f t="shared" si="629"/>
        <v>0</v>
      </c>
      <c r="K1103" s="74">
        <f t="shared" si="630"/>
        <v>0</v>
      </c>
      <c r="L1103" s="74">
        <f t="shared" si="631"/>
        <v>0</v>
      </c>
      <c r="M1103" s="74">
        <f t="shared" si="632"/>
        <v>0</v>
      </c>
    </row>
    <row r="1104" spans="2:13" ht="13.8">
      <c r="B1104" s="48" t="str">
        <f t="shared" si="621"/>
        <v>2x(200G FR4) 2 km OSFP</v>
      </c>
      <c r="C1104" s="74">
        <f t="shared" si="622"/>
        <v>0</v>
      </c>
      <c r="D1104" s="74">
        <f t="shared" si="623"/>
        <v>0</v>
      </c>
      <c r="E1104" s="74">
        <f t="shared" si="624"/>
        <v>0</v>
      </c>
      <c r="F1104" s="74">
        <f t="shared" si="625"/>
        <v>0</v>
      </c>
      <c r="G1104" s="74">
        <f t="shared" si="626"/>
        <v>0</v>
      </c>
      <c r="H1104" s="74">
        <f t="shared" si="627"/>
        <v>0</v>
      </c>
      <c r="I1104" s="74">
        <f t="shared" si="628"/>
        <v>0</v>
      </c>
      <c r="J1104" s="74">
        <f t="shared" si="629"/>
        <v>0</v>
      </c>
      <c r="K1104" s="74">
        <f t="shared" si="630"/>
        <v>0</v>
      </c>
      <c r="L1104" s="74">
        <f t="shared" si="631"/>
        <v>0</v>
      </c>
      <c r="M1104" s="74">
        <f t="shared" si="632"/>
        <v>0</v>
      </c>
    </row>
    <row r="1105" spans="2:13" ht="13.8">
      <c r="B1105" s="48" t="str">
        <f t="shared" si="621"/>
        <v>400G FR4 2 km OSFP, QSFP-DD, QSFP112</v>
      </c>
      <c r="C1105" s="74">
        <f t="shared" si="622"/>
        <v>0</v>
      </c>
      <c r="D1105" s="74">
        <f t="shared" si="623"/>
        <v>0</v>
      </c>
      <c r="E1105" s="74">
        <f t="shared" si="624"/>
        <v>0</v>
      </c>
      <c r="F1105" s="74">
        <f t="shared" si="625"/>
        <v>0</v>
      </c>
      <c r="G1105" s="74">
        <f t="shared" si="626"/>
        <v>0</v>
      </c>
      <c r="H1105" s="74">
        <f t="shared" si="627"/>
        <v>0</v>
      </c>
      <c r="I1105" s="74">
        <f t="shared" si="628"/>
        <v>0</v>
      </c>
      <c r="J1105" s="74">
        <f t="shared" si="629"/>
        <v>0</v>
      </c>
      <c r="K1105" s="74">
        <f t="shared" si="630"/>
        <v>0</v>
      </c>
      <c r="L1105" s="74">
        <f t="shared" si="631"/>
        <v>0</v>
      </c>
      <c r="M1105" s="74">
        <f t="shared" si="632"/>
        <v>0</v>
      </c>
    </row>
    <row r="1106" spans="2:13" ht="13.8">
      <c r="B1106" s="48" t="str">
        <f t="shared" si="621"/>
        <v>400G LR8, LR4 10 km OSFP, QSFP-DD, QSFP112</v>
      </c>
      <c r="C1106" s="74">
        <f t="shared" si="622"/>
        <v>0</v>
      </c>
      <c r="D1106" s="74">
        <f t="shared" si="623"/>
        <v>0</v>
      </c>
      <c r="E1106" s="74">
        <f t="shared" si="624"/>
        <v>0</v>
      </c>
      <c r="F1106" s="74">
        <f t="shared" si="625"/>
        <v>0</v>
      </c>
      <c r="G1106" s="74">
        <f t="shared" si="626"/>
        <v>0</v>
      </c>
      <c r="H1106" s="74">
        <f t="shared" si="627"/>
        <v>0</v>
      </c>
      <c r="I1106" s="74">
        <f t="shared" si="628"/>
        <v>0</v>
      </c>
      <c r="J1106" s="74">
        <f t="shared" si="629"/>
        <v>0</v>
      </c>
      <c r="K1106" s="74">
        <f t="shared" si="630"/>
        <v>0</v>
      </c>
      <c r="L1106" s="74">
        <f t="shared" si="631"/>
        <v>0</v>
      </c>
      <c r="M1106" s="74">
        <f t="shared" si="632"/>
        <v>0</v>
      </c>
    </row>
    <row r="1107" spans="2:13" ht="13.8">
      <c r="B1107" s="48" t="str">
        <f t="shared" si="621"/>
        <v>400G ER4 40 km TBD</v>
      </c>
      <c r="C1107" s="74">
        <f t="shared" si="622"/>
        <v>0</v>
      </c>
      <c r="D1107" s="74">
        <f t="shared" si="623"/>
        <v>0</v>
      </c>
      <c r="E1107" s="74">
        <f t="shared" si="624"/>
        <v>0</v>
      </c>
      <c r="F1107" s="74">
        <f t="shared" si="625"/>
        <v>0</v>
      </c>
      <c r="G1107" s="74">
        <f t="shared" si="626"/>
        <v>0</v>
      </c>
      <c r="H1107" s="74">
        <f t="shared" si="627"/>
        <v>0</v>
      </c>
      <c r="I1107" s="74">
        <f t="shared" si="628"/>
        <v>0</v>
      </c>
      <c r="J1107" s="74">
        <f t="shared" si="629"/>
        <v>0</v>
      </c>
      <c r="K1107" s="74">
        <f t="shared" si="630"/>
        <v>0</v>
      </c>
      <c r="L1107" s="74">
        <f t="shared" si="631"/>
        <v>0</v>
      </c>
      <c r="M1107" s="74">
        <f t="shared" si="632"/>
        <v>0</v>
      </c>
    </row>
    <row r="1108" spans="2:13" ht="13.8">
      <c r="B1108" s="48" t="str">
        <f t="shared" si="621"/>
        <v>800G SR8 50 m OSFP, QSFP-DD800</v>
      </c>
      <c r="C1108" s="74">
        <f t="shared" si="622"/>
        <v>0</v>
      </c>
      <c r="D1108" s="74">
        <f t="shared" si="623"/>
        <v>0</v>
      </c>
      <c r="E1108" s="74">
        <f t="shared" si="624"/>
        <v>0</v>
      </c>
      <c r="F1108" s="74">
        <f t="shared" si="625"/>
        <v>0</v>
      </c>
      <c r="G1108" s="241">
        <f t="shared" si="626"/>
        <v>0</v>
      </c>
      <c r="H1108" s="74">
        <f t="shared" si="627"/>
        <v>0</v>
      </c>
      <c r="I1108" s="74">
        <f t="shared" si="628"/>
        <v>0</v>
      </c>
      <c r="J1108" s="74">
        <f t="shared" si="629"/>
        <v>0</v>
      </c>
      <c r="K1108" s="74">
        <f t="shared" si="630"/>
        <v>0</v>
      </c>
      <c r="L1108" s="74">
        <f t="shared" si="631"/>
        <v>0</v>
      </c>
      <c r="M1108" s="74">
        <f t="shared" si="632"/>
        <v>0</v>
      </c>
    </row>
    <row r="1109" spans="2:13" ht="13.8">
      <c r="B1109" s="48" t="str">
        <f t="shared" ref="B1109:B1123" si="633">B245</f>
        <v>800G DR8, DR4 500 m OSFP, QSFP-DD800</v>
      </c>
      <c r="C1109" s="74">
        <f t="shared" ref="C1109:C1123" si="634">IF(C589=0,0,C589*P765/10^6)</f>
        <v>0</v>
      </c>
      <c r="D1109" s="74">
        <f t="shared" ref="D1109:D1123" si="635">IF(D589=0,0,D589*Q765/10^6)</f>
        <v>0</v>
      </c>
      <c r="E1109" s="74">
        <f t="shared" ref="E1109:E1123" si="636">IF(E589=0,0,E589*R765/10^6)</f>
        <v>0</v>
      </c>
      <c r="F1109" s="74">
        <f t="shared" ref="F1109:F1123" si="637">IF(F589=0,0,F589*S765/10^6)</f>
        <v>0</v>
      </c>
      <c r="G1109" s="74">
        <f t="shared" ref="G1109:G1123" si="638">IF(G589=0,0,G589*T765/10^6)</f>
        <v>0</v>
      </c>
      <c r="H1109" s="74">
        <f t="shared" ref="H1109:H1123" si="639">IF(H589=0,0,H589*U765/10^6)</f>
        <v>0</v>
      </c>
      <c r="I1109" s="74">
        <f t="shared" ref="I1109:I1123" si="640">IF(I589=0,0,I589*V765/10^6)</f>
        <v>0</v>
      </c>
      <c r="J1109" s="74">
        <f t="shared" ref="J1109:J1123" si="641">IF(J589=0,0,J589*W765/10^6)</f>
        <v>0</v>
      </c>
      <c r="K1109" s="74">
        <f t="shared" ref="K1109:K1123" si="642">IF(K589=0,0,K589*X765/10^6)</f>
        <v>0</v>
      </c>
      <c r="L1109" s="74">
        <f t="shared" ref="L1109:L1123" si="643">IF(L589=0,0,L589*Y765/10^6)</f>
        <v>0</v>
      </c>
      <c r="M1109" s="74">
        <f t="shared" ref="M1109:M1123" si="644">IF(M589=0,0,M589*Z765/10^6)</f>
        <v>0</v>
      </c>
    </row>
    <row r="1110" spans="2:13" ht="13.8">
      <c r="B1110" s="48" t="str">
        <f t="shared" si="633"/>
        <v>2x(400G FR4), 800G FR4 2 km OSFP, QSFP-DD800</v>
      </c>
      <c r="C1110" s="74">
        <f t="shared" si="634"/>
        <v>0</v>
      </c>
      <c r="D1110" s="74">
        <f t="shared" si="635"/>
        <v>0</v>
      </c>
      <c r="E1110" s="74">
        <f t="shared" si="636"/>
        <v>0</v>
      </c>
      <c r="F1110" s="74">
        <f t="shared" si="637"/>
        <v>0</v>
      </c>
      <c r="G1110" s="74">
        <f t="shared" si="638"/>
        <v>0</v>
      </c>
      <c r="H1110" s="74">
        <f t="shared" si="639"/>
        <v>0</v>
      </c>
      <c r="I1110" s="74">
        <f t="shared" si="640"/>
        <v>0</v>
      </c>
      <c r="J1110" s="74">
        <f t="shared" si="641"/>
        <v>0</v>
      </c>
      <c r="K1110" s="74">
        <f t="shared" si="642"/>
        <v>0</v>
      </c>
      <c r="L1110" s="74">
        <f t="shared" si="643"/>
        <v>0</v>
      </c>
      <c r="M1110" s="74">
        <f t="shared" si="644"/>
        <v>0</v>
      </c>
    </row>
    <row r="1111" spans="2:13" ht="13.8">
      <c r="B1111" s="48" t="str">
        <f t="shared" si="633"/>
        <v>800G LR8, LR4 6, 10 km TBD</v>
      </c>
      <c r="C1111" s="74">
        <f t="shared" si="634"/>
        <v>0</v>
      </c>
      <c r="D1111" s="74">
        <f t="shared" si="635"/>
        <v>0</v>
      </c>
      <c r="E1111" s="74">
        <f t="shared" si="636"/>
        <v>0</v>
      </c>
      <c r="F1111" s="74">
        <f t="shared" si="637"/>
        <v>0</v>
      </c>
      <c r="G1111" s="74">
        <f t="shared" si="638"/>
        <v>0</v>
      </c>
      <c r="H1111" s="74">
        <f t="shared" si="639"/>
        <v>0</v>
      </c>
      <c r="I1111" s="74">
        <f t="shared" si="640"/>
        <v>0</v>
      </c>
      <c r="J1111" s="74">
        <f t="shared" si="641"/>
        <v>0</v>
      </c>
      <c r="K1111" s="74">
        <f t="shared" si="642"/>
        <v>0</v>
      </c>
      <c r="L1111" s="74">
        <f t="shared" si="643"/>
        <v>0</v>
      </c>
      <c r="M1111" s="74">
        <f t="shared" si="644"/>
        <v>0</v>
      </c>
    </row>
    <row r="1112" spans="2:13" ht="13.8">
      <c r="B1112" s="48" t="str">
        <f t="shared" si="633"/>
        <v>800G LR (ZRlite) 10 km, 20 km TBD</v>
      </c>
      <c r="C1112" s="74">
        <f t="shared" si="634"/>
        <v>0</v>
      </c>
      <c r="D1112" s="74">
        <f t="shared" si="635"/>
        <v>0</v>
      </c>
      <c r="E1112" s="74">
        <f t="shared" si="636"/>
        <v>0</v>
      </c>
      <c r="F1112" s="74">
        <f t="shared" si="637"/>
        <v>0</v>
      </c>
      <c r="G1112" s="74">
        <f t="shared" si="638"/>
        <v>0</v>
      </c>
      <c r="H1112" s="74">
        <f t="shared" si="639"/>
        <v>0</v>
      </c>
      <c r="I1112" s="74">
        <f t="shared" si="640"/>
        <v>0</v>
      </c>
      <c r="J1112" s="74">
        <f t="shared" si="641"/>
        <v>0</v>
      </c>
      <c r="K1112" s="74">
        <f t="shared" si="642"/>
        <v>0</v>
      </c>
      <c r="L1112" s="74">
        <f t="shared" si="643"/>
        <v>0</v>
      </c>
      <c r="M1112" s="74">
        <f t="shared" si="644"/>
        <v>0</v>
      </c>
    </row>
    <row r="1113" spans="2:13" ht="13.8">
      <c r="B1113" s="48" t="str">
        <f t="shared" si="633"/>
        <v>800G ER4 40 km TBD</v>
      </c>
      <c r="C1113" s="74">
        <f t="shared" si="634"/>
        <v>0</v>
      </c>
      <c r="D1113" s="74">
        <f t="shared" si="635"/>
        <v>0</v>
      </c>
      <c r="E1113" s="74">
        <f t="shared" si="636"/>
        <v>0</v>
      </c>
      <c r="F1113" s="74">
        <f t="shared" si="637"/>
        <v>0</v>
      </c>
      <c r="G1113" s="74">
        <f t="shared" si="638"/>
        <v>0</v>
      </c>
      <c r="H1113" s="74">
        <f t="shared" si="639"/>
        <v>0</v>
      </c>
      <c r="I1113" s="74">
        <f t="shared" si="640"/>
        <v>0</v>
      </c>
      <c r="J1113" s="74">
        <f t="shared" si="641"/>
        <v>0</v>
      </c>
      <c r="K1113" s="74">
        <f t="shared" si="642"/>
        <v>0</v>
      </c>
      <c r="L1113" s="74">
        <f t="shared" si="643"/>
        <v>0</v>
      </c>
      <c r="M1113" s="74">
        <f t="shared" si="644"/>
        <v>0</v>
      </c>
    </row>
    <row r="1114" spans="2:13" ht="13.8">
      <c r="B1114" s="48" t="str">
        <f t="shared" si="633"/>
        <v>1.6T SR16 100 m OSFP-XD and TBD</v>
      </c>
      <c r="C1114" s="74">
        <f t="shared" si="634"/>
        <v>0</v>
      </c>
      <c r="D1114" s="74">
        <f t="shared" si="635"/>
        <v>0</v>
      </c>
      <c r="E1114" s="74">
        <f t="shared" si="636"/>
        <v>0</v>
      </c>
      <c r="F1114" s="74">
        <f t="shared" si="637"/>
        <v>0</v>
      </c>
      <c r="G1114" s="74">
        <f t="shared" si="638"/>
        <v>0</v>
      </c>
      <c r="H1114" s="74">
        <f t="shared" si="639"/>
        <v>0</v>
      </c>
      <c r="I1114" s="74">
        <f t="shared" si="640"/>
        <v>0</v>
      </c>
      <c r="J1114" s="74">
        <f t="shared" si="641"/>
        <v>0</v>
      </c>
      <c r="K1114" s="74">
        <f t="shared" si="642"/>
        <v>0</v>
      </c>
      <c r="L1114" s="74">
        <f t="shared" si="643"/>
        <v>0</v>
      </c>
      <c r="M1114" s="74">
        <f t="shared" si="644"/>
        <v>0</v>
      </c>
    </row>
    <row r="1115" spans="2:13" ht="13.8">
      <c r="B1115" s="48" t="str">
        <f t="shared" si="633"/>
        <v>1.6T DR8 500 m OSFP-XD and TBD</v>
      </c>
      <c r="C1115" s="74">
        <f t="shared" si="634"/>
        <v>0</v>
      </c>
      <c r="D1115" s="74">
        <f t="shared" si="635"/>
        <v>0</v>
      </c>
      <c r="E1115" s="74">
        <f t="shared" si="636"/>
        <v>0</v>
      </c>
      <c r="F1115" s="74">
        <f t="shared" si="637"/>
        <v>0</v>
      </c>
      <c r="G1115" s="74">
        <f t="shared" si="638"/>
        <v>0</v>
      </c>
      <c r="H1115" s="74">
        <f t="shared" si="639"/>
        <v>0</v>
      </c>
      <c r="I1115" s="74">
        <f t="shared" si="640"/>
        <v>0</v>
      </c>
      <c r="J1115" s="74">
        <f t="shared" si="641"/>
        <v>0</v>
      </c>
      <c r="K1115" s="74">
        <f t="shared" si="642"/>
        <v>0</v>
      </c>
      <c r="L1115" s="74">
        <f t="shared" si="643"/>
        <v>0</v>
      </c>
      <c r="M1115" s="74">
        <f t="shared" si="644"/>
        <v>0</v>
      </c>
    </row>
    <row r="1116" spans="2:13" ht="13.8">
      <c r="B1116" s="48" t="str">
        <f t="shared" si="633"/>
        <v>1.6T FR8 2 km OSFP-XD and TBD</v>
      </c>
      <c r="C1116" s="74">
        <f t="shared" si="634"/>
        <v>0</v>
      </c>
      <c r="D1116" s="74">
        <f t="shared" si="635"/>
        <v>0</v>
      </c>
      <c r="E1116" s="74">
        <f t="shared" si="636"/>
        <v>0</v>
      </c>
      <c r="F1116" s="74">
        <f t="shared" si="637"/>
        <v>0</v>
      </c>
      <c r="G1116" s="74">
        <f t="shared" si="638"/>
        <v>0</v>
      </c>
      <c r="H1116" s="74">
        <f t="shared" si="639"/>
        <v>0</v>
      </c>
      <c r="I1116" s="74">
        <f t="shared" si="640"/>
        <v>0</v>
      </c>
      <c r="J1116" s="74">
        <f t="shared" si="641"/>
        <v>0</v>
      </c>
      <c r="K1116" s="74">
        <f t="shared" si="642"/>
        <v>0</v>
      </c>
      <c r="L1116" s="74">
        <f t="shared" si="643"/>
        <v>0</v>
      </c>
      <c r="M1116" s="74">
        <f t="shared" si="644"/>
        <v>0</v>
      </c>
    </row>
    <row r="1117" spans="2:13" ht="13.8">
      <c r="B1117" s="48" t="str">
        <f t="shared" si="633"/>
        <v>1.6T LR8 10 km OSFP-XD and TBD</v>
      </c>
      <c r="C1117" s="74">
        <f t="shared" si="634"/>
        <v>0</v>
      </c>
      <c r="D1117" s="74">
        <f t="shared" si="635"/>
        <v>0</v>
      </c>
      <c r="E1117" s="74">
        <f t="shared" si="636"/>
        <v>0</v>
      </c>
      <c r="F1117" s="74">
        <f t="shared" si="637"/>
        <v>0</v>
      </c>
      <c r="G1117" s="74">
        <f t="shared" si="638"/>
        <v>0</v>
      </c>
      <c r="H1117" s="74">
        <f t="shared" si="639"/>
        <v>0</v>
      </c>
      <c r="I1117" s="74">
        <f t="shared" si="640"/>
        <v>0</v>
      </c>
      <c r="J1117" s="74">
        <f t="shared" si="641"/>
        <v>0</v>
      </c>
      <c r="K1117" s="74">
        <f t="shared" si="642"/>
        <v>0</v>
      </c>
      <c r="L1117" s="74">
        <f t="shared" si="643"/>
        <v>0</v>
      </c>
      <c r="M1117" s="74">
        <f t="shared" si="644"/>
        <v>0</v>
      </c>
    </row>
    <row r="1118" spans="2:13" ht="13.8">
      <c r="B1118" s="48" t="str">
        <f t="shared" si="633"/>
        <v>1.6T ER8 &gt;10 km OSFP-XD and TBD</v>
      </c>
      <c r="C1118" s="74">
        <f t="shared" si="634"/>
        <v>0</v>
      </c>
      <c r="D1118" s="74">
        <f t="shared" si="635"/>
        <v>0</v>
      </c>
      <c r="E1118" s="74">
        <f t="shared" si="636"/>
        <v>0</v>
      </c>
      <c r="F1118" s="74">
        <f t="shared" si="637"/>
        <v>0</v>
      </c>
      <c r="G1118" s="74">
        <f t="shared" si="638"/>
        <v>0</v>
      </c>
      <c r="H1118" s="74">
        <f t="shared" si="639"/>
        <v>0</v>
      </c>
      <c r="I1118" s="74">
        <f t="shared" si="640"/>
        <v>0</v>
      </c>
      <c r="J1118" s="74">
        <f t="shared" si="641"/>
        <v>0</v>
      </c>
      <c r="K1118" s="74">
        <f t="shared" si="642"/>
        <v>0</v>
      </c>
      <c r="L1118" s="74">
        <f t="shared" si="643"/>
        <v>0</v>
      </c>
      <c r="M1118" s="74">
        <f t="shared" si="644"/>
        <v>0</v>
      </c>
    </row>
    <row r="1119" spans="2:13" ht="13.8">
      <c r="B1119" s="48" t="str">
        <f t="shared" si="633"/>
        <v>3.2T SR 100 m OSFP-XD and TBD</v>
      </c>
      <c r="C1119" s="74">
        <f t="shared" si="634"/>
        <v>0</v>
      </c>
      <c r="D1119" s="74">
        <f t="shared" si="635"/>
        <v>0</v>
      </c>
      <c r="E1119" s="74">
        <f t="shared" si="636"/>
        <v>0</v>
      </c>
      <c r="F1119" s="74">
        <f t="shared" si="637"/>
        <v>0</v>
      </c>
      <c r="G1119" s="74">
        <f t="shared" si="638"/>
        <v>0</v>
      </c>
      <c r="H1119" s="74">
        <f t="shared" si="639"/>
        <v>0</v>
      </c>
      <c r="I1119" s="74">
        <f t="shared" si="640"/>
        <v>0</v>
      </c>
      <c r="J1119" s="74">
        <f t="shared" si="641"/>
        <v>0</v>
      </c>
      <c r="K1119" s="74">
        <f t="shared" si="642"/>
        <v>0</v>
      </c>
      <c r="L1119" s="74">
        <f t="shared" si="643"/>
        <v>0</v>
      </c>
      <c r="M1119" s="74">
        <f t="shared" si="644"/>
        <v>0</v>
      </c>
    </row>
    <row r="1120" spans="2:13" ht="13.8">
      <c r="B1120" s="48" t="str">
        <f t="shared" si="633"/>
        <v>3.2T DR 500 m OSFP-XD and TBD</v>
      </c>
      <c r="C1120" s="74">
        <f t="shared" si="634"/>
        <v>0</v>
      </c>
      <c r="D1120" s="74">
        <f t="shared" si="635"/>
        <v>0</v>
      </c>
      <c r="E1120" s="74">
        <f t="shared" si="636"/>
        <v>0</v>
      </c>
      <c r="F1120" s="74">
        <f t="shared" si="637"/>
        <v>0</v>
      </c>
      <c r="G1120" s="74">
        <f t="shared" si="638"/>
        <v>0</v>
      </c>
      <c r="H1120" s="74">
        <f t="shared" si="639"/>
        <v>0</v>
      </c>
      <c r="I1120" s="74">
        <f t="shared" si="640"/>
        <v>0</v>
      </c>
      <c r="J1120" s="74">
        <f t="shared" si="641"/>
        <v>0</v>
      </c>
      <c r="K1120" s="74">
        <f t="shared" si="642"/>
        <v>0</v>
      </c>
      <c r="L1120" s="74">
        <f t="shared" si="643"/>
        <v>0</v>
      </c>
      <c r="M1120" s="74">
        <f t="shared" si="644"/>
        <v>0</v>
      </c>
    </row>
    <row r="1121" spans="2:14" ht="13.8">
      <c r="B1121" s="48" t="str">
        <f t="shared" si="633"/>
        <v>3.2T FR 2 km OSFP-XD and TBD</v>
      </c>
      <c r="C1121" s="74">
        <f t="shared" si="634"/>
        <v>0</v>
      </c>
      <c r="D1121" s="74">
        <f t="shared" si="635"/>
        <v>0</v>
      </c>
      <c r="E1121" s="74">
        <f t="shared" si="636"/>
        <v>0</v>
      </c>
      <c r="F1121" s="74">
        <f t="shared" si="637"/>
        <v>0</v>
      </c>
      <c r="G1121" s="74">
        <f t="shared" si="638"/>
        <v>0</v>
      </c>
      <c r="H1121" s="74">
        <f t="shared" si="639"/>
        <v>0</v>
      </c>
      <c r="I1121" s="74">
        <f t="shared" si="640"/>
        <v>0</v>
      </c>
      <c r="J1121" s="74">
        <f t="shared" si="641"/>
        <v>0</v>
      </c>
      <c r="K1121" s="74">
        <f t="shared" si="642"/>
        <v>0</v>
      </c>
      <c r="L1121" s="74">
        <f t="shared" si="643"/>
        <v>0</v>
      </c>
      <c r="M1121" s="74">
        <f t="shared" si="644"/>
        <v>0</v>
      </c>
    </row>
    <row r="1122" spans="2:14" ht="13.8">
      <c r="B1122" s="48" t="str">
        <f t="shared" si="633"/>
        <v>3.2T LR 10 km OSFP-XD and TBD</v>
      </c>
      <c r="C1122" s="74">
        <f t="shared" si="634"/>
        <v>0</v>
      </c>
      <c r="D1122" s="74">
        <f t="shared" si="635"/>
        <v>0</v>
      </c>
      <c r="E1122" s="74">
        <f t="shared" si="636"/>
        <v>0</v>
      </c>
      <c r="F1122" s="74">
        <f t="shared" si="637"/>
        <v>0</v>
      </c>
      <c r="G1122" s="74">
        <f t="shared" si="638"/>
        <v>0</v>
      </c>
      <c r="H1122" s="74">
        <f t="shared" si="639"/>
        <v>0</v>
      </c>
      <c r="I1122" s="74">
        <f t="shared" si="640"/>
        <v>0</v>
      </c>
      <c r="J1122" s="74">
        <f t="shared" si="641"/>
        <v>0</v>
      </c>
      <c r="K1122" s="74">
        <f t="shared" si="642"/>
        <v>0</v>
      </c>
      <c r="L1122" s="74">
        <f t="shared" si="643"/>
        <v>0</v>
      </c>
      <c r="M1122" s="74">
        <f t="shared" si="644"/>
        <v>0</v>
      </c>
    </row>
    <row r="1123" spans="2:14" ht="13.8">
      <c r="B1123" s="48" t="str">
        <f t="shared" si="633"/>
        <v>3.2T ER &gt;10 km OSFP-XD and TBD</v>
      </c>
      <c r="C1123" s="74">
        <f t="shared" si="634"/>
        <v>0</v>
      </c>
      <c r="D1123" s="74">
        <f t="shared" si="635"/>
        <v>0</v>
      </c>
      <c r="E1123" s="74">
        <f t="shared" si="636"/>
        <v>0</v>
      </c>
      <c r="F1123" s="74">
        <f t="shared" si="637"/>
        <v>0</v>
      </c>
      <c r="G1123" s="74">
        <f t="shared" si="638"/>
        <v>0</v>
      </c>
      <c r="H1123" s="74">
        <f t="shared" si="639"/>
        <v>0</v>
      </c>
      <c r="I1123" s="74">
        <f t="shared" si="640"/>
        <v>0</v>
      </c>
      <c r="J1123" s="74">
        <f t="shared" si="641"/>
        <v>0</v>
      </c>
      <c r="K1123" s="74">
        <f t="shared" si="642"/>
        <v>0</v>
      </c>
      <c r="L1123" s="74">
        <f t="shared" si="643"/>
        <v>0</v>
      </c>
      <c r="M1123" s="74">
        <f t="shared" si="644"/>
        <v>0</v>
      </c>
    </row>
    <row r="1124" spans="2:14" ht="13.8">
      <c r="B1124" s="48"/>
      <c r="C1124" s="74"/>
      <c r="D1124" s="74"/>
      <c r="E1124" s="74"/>
      <c r="F1124" s="74"/>
      <c r="G1124" s="74"/>
      <c r="H1124" s="74"/>
      <c r="I1124" s="74"/>
      <c r="J1124" s="74"/>
      <c r="K1124" s="74"/>
      <c r="L1124" s="74"/>
      <c r="M1124" s="74"/>
    </row>
    <row r="1125" spans="2:14" ht="13.8">
      <c r="B1125" s="48"/>
      <c r="C1125" s="74"/>
      <c r="D1125" s="74"/>
      <c r="E1125" s="74"/>
      <c r="F1125" s="74"/>
      <c r="G1125" s="74"/>
      <c r="H1125" s="74"/>
      <c r="I1125" s="74"/>
      <c r="J1125" s="74"/>
      <c r="K1125" s="74"/>
      <c r="L1125" s="74"/>
      <c r="M1125" s="74"/>
    </row>
    <row r="1126" spans="2:14" ht="13.8">
      <c r="B1126" s="57" t="str">
        <f>"Total "&amp;B1043&amp;" revenue"</f>
        <v>Total TFLN &amp; Other revenue</v>
      </c>
      <c r="C1126" s="51">
        <f t="shared" ref="C1126:L1126" si="645">SUM(C1045:C1125)</f>
        <v>0</v>
      </c>
      <c r="D1126" s="51">
        <f t="shared" si="645"/>
        <v>0</v>
      </c>
      <c r="E1126" s="51">
        <f t="shared" si="645"/>
        <v>0</v>
      </c>
      <c r="F1126" s="51">
        <f t="shared" si="645"/>
        <v>0</v>
      </c>
      <c r="G1126" s="51">
        <f t="shared" si="645"/>
        <v>0</v>
      </c>
      <c r="H1126" s="51">
        <f t="shared" si="645"/>
        <v>0</v>
      </c>
      <c r="I1126" s="51">
        <f t="shared" si="645"/>
        <v>0</v>
      </c>
      <c r="J1126" s="51">
        <f t="shared" si="645"/>
        <v>0</v>
      </c>
      <c r="K1126" s="51">
        <f t="shared" si="645"/>
        <v>0</v>
      </c>
      <c r="L1126" s="51">
        <f t="shared" si="645"/>
        <v>0</v>
      </c>
      <c r="M1126" s="51">
        <f t="shared" ref="M1126" si="646">SUM(M1045:M1125)</f>
        <v>0</v>
      </c>
    </row>
    <row r="1127" spans="2:14">
      <c r="B1127" s="111"/>
      <c r="C1127" s="111"/>
      <c r="D1127" s="111"/>
      <c r="E1127" s="111"/>
      <c r="F1127" s="111"/>
      <c r="G1127" s="111"/>
      <c r="H1127" s="111"/>
      <c r="I1127" s="111"/>
      <c r="J1127" s="111"/>
      <c r="K1127" s="111"/>
      <c r="L1127" s="111"/>
      <c r="M1127" s="111"/>
    </row>
    <row r="1128" spans="2:14">
      <c r="B1128" s="111"/>
      <c r="C1128" s="111"/>
      <c r="D1128" s="111"/>
      <c r="E1128" s="111"/>
      <c r="F1128" s="111"/>
      <c r="G1128" s="111"/>
      <c r="H1128" s="111"/>
      <c r="I1128" s="111"/>
      <c r="J1128" s="111"/>
      <c r="K1128" s="111"/>
      <c r="L1128" s="111"/>
      <c r="M1128" s="111"/>
    </row>
    <row r="1129" spans="2:14">
      <c r="B1129" s="111"/>
      <c r="C1129" s="111"/>
      <c r="D1129" s="111"/>
      <c r="E1129" s="111"/>
      <c r="F1129" s="111"/>
      <c r="G1129" s="111"/>
      <c r="H1129" s="111"/>
      <c r="I1129" s="111"/>
      <c r="J1129" s="111"/>
      <c r="K1129" s="111"/>
      <c r="L1129" s="111"/>
      <c r="M1129" s="111"/>
    </row>
    <row r="1130" spans="2:14">
      <c r="N1130"/>
    </row>
    <row r="1131" spans="2:14">
      <c r="B1131" s="111"/>
      <c r="C1131" s="111"/>
      <c r="D1131" s="111"/>
      <c r="E1131" s="111"/>
      <c r="F1131" s="111"/>
      <c r="G1131" s="111"/>
      <c r="H1131" s="111"/>
      <c r="I1131" s="111"/>
      <c r="J1131" s="111"/>
      <c r="K1131" s="111"/>
      <c r="L1131" s="111"/>
      <c r="M1131" s="111"/>
    </row>
    <row r="1132" spans="2:14">
      <c r="B1132" s="111"/>
      <c r="C1132" s="111"/>
      <c r="D1132" s="111"/>
      <c r="E1132" s="111"/>
      <c r="F1132" s="111"/>
      <c r="G1132" s="111"/>
      <c r="H1132" s="111"/>
      <c r="I1132" s="111"/>
      <c r="J1132" s="111"/>
      <c r="K1132" s="111"/>
      <c r="L1132" s="111"/>
      <c r="M1132" s="111"/>
    </row>
    <row r="1134" spans="2:14" ht="21">
      <c r="B1134" s="109" t="s">
        <v>66</v>
      </c>
    </row>
    <row r="1137" spans="2:13" ht="13.8">
      <c r="B1137" t="s">
        <v>67</v>
      </c>
      <c r="C1137" s="6">
        <v>2018</v>
      </c>
      <c r="D1137" s="6">
        <v>2019</v>
      </c>
      <c r="E1137" s="6">
        <v>2020</v>
      </c>
      <c r="F1137" s="6">
        <v>2021</v>
      </c>
      <c r="G1137" s="6">
        <v>2022</v>
      </c>
      <c r="H1137" s="6">
        <v>2023</v>
      </c>
      <c r="I1137" s="6">
        <v>2024</v>
      </c>
      <c r="J1137" s="6">
        <v>2025</v>
      </c>
      <c r="K1137" s="6">
        <v>2026</v>
      </c>
      <c r="L1137" s="6">
        <v>2027</v>
      </c>
      <c r="M1137" s="6">
        <v>2028</v>
      </c>
    </row>
    <row r="1138" spans="2:13">
      <c r="B1138" t="s">
        <v>57</v>
      </c>
      <c r="C1138" s="120">
        <f t="shared" ref="C1138:M1138" si="647">SUM(C650:C663)</f>
        <v>374.62479151999997</v>
      </c>
      <c r="D1138" s="120">
        <f t="shared" si="647"/>
        <v>418.93298076693316</v>
      </c>
      <c r="E1138" s="120">
        <f t="shared" si="647"/>
        <v>0</v>
      </c>
      <c r="F1138" s="120">
        <f t="shared" si="647"/>
        <v>0</v>
      </c>
      <c r="G1138" s="120">
        <f t="shared" si="647"/>
        <v>0</v>
      </c>
      <c r="H1138" s="120">
        <f t="shared" si="647"/>
        <v>0</v>
      </c>
      <c r="I1138" s="120">
        <f t="shared" si="647"/>
        <v>0</v>
      </c>
      <c r="J1138" s="120">
        <f t="shared" si="647"/>
        <v>0</v>
      </c>
      <c r="K1138" s="120">
        <f t="shared" si="647"/>
        <v>0</v>
      </c>
      <c r="L1138" s="120">
        <f t="shared" si="647"/>
        <v>0</v>
      </c>
      <c r="M1138" s="120">
        <f t="shared" si="647"/>
        <v>0</v>
      </c>
    </row>
    <row r="1139" spans="2:13">
      <c r="B1139" t="s">
        <v>24</v>
      </c>
      <c r="C1139" s="120">
        <f t="shared" ref="C1139:F1139" si="648">SUM(C993:C1007)</f>
        <v>244.73494686689398</v>
      </c>
      <c r="D1139" s="120">
        <f t="shared" si="648"/>
        <v>216.85776864935067</v>
      </c>
      <c r="E1139" s="120">
        <f t="shared" si="648"/>
        <v>0</v>
      </c>
      <c r="F1139" s="120">
        <f t="shared" si="648"/>
        <v>0</v>
      </c>
      <c r="G1139" s="120">
        <f t="shared" ref="G1139:H1139" si="649">SUM(G993:G1007)</f>
        <v>0</v>
      </c>
      <c r="H1139" s="120">
        <f t="shared" si="649"/>
        <v>0</v>
      </c>
      <c r="I1139" s="120">
        <f t="shared" ref="I1139:M1139" si="650">SUM(I993:I1007)</f>
        <v>0</v>
      </c>
      <c r="J1139" s="120">
        <f t="shared" si="650"/>
        <v>0</v>
      </c>
      <c r="K1139" s="120">
        <f t="shared" si="650"/>
        <v>0</v>
      </c>
      <c r="L1139" s="120">
        <f t="shared" si="650"/>
        <v>0</v>
      </c>
      <c r="M1139" s="120">
        <f t="shared" si="650"/>
        <v>0</v>
      </c>
    </row>
    <row r="1140" spans="2:13">
      <c r="B1140" t="s">
        <v>25</v>
      </c>
      <c r="C1140" s="120">
        <f t="shared" ref="C1140:F1140" si="651">SUM(C821:C835)</f>
        <v>1509.0404112349834</v>
      </c>
      <c r="D1140" s="120">
        <f t="shared" si="651"/>
        <v>1057.3917832574912</v>
      </c>
      <c r="E1140" s="120">
        <f t="shared" si="651"/>
        <v>0</v>
      </c>
      <c r="F1140" s="120">
        <f t="shared" si="651"/>
        <v>0</v>
      </c>
      <c r="G1140" s="120">
        <f t="shared" ref="G1140:H1140" si="652">SUM(G821:G835)</f>
        <v>0</v>
      </c>
      <c r="H1140" s="120">
        <f t="shared" si="652"/>
        <v>0</v>
      </c>
      <c r="I1140" s="120">
        <f t="shared" ref="I1140:M1140" si="653">SUM(I821:I835)</f>
        <v>0</v>
      </c>
      <c r="J1140" s="120">
        <f t="shared" si="653"/>
        <v>0</v>
      </c>
      <c r="K1140" s="120">
        <f t="shared" si="653"/>
        <v>0</v>
      </c>
      <c r="L1140" s="120">
        <f t="shared" si="653"/>
        <v>0</v>
      </c>
      <c r="M1140" s="120">
        <f t="shared" si="653"/>
        <v>0</v>
      </c>
    </row>
    <row r="1141" spans="2:13">
      <c r="B1141" t="s">
        <v>196</v>
      </c>
      <c r="C1141" s="120">
        <f>SUM(C1126)</f>
        <v>0</v>
      </c>
      <c r="D1141" s="120">
        <f t="shared" ref="D1141:M1141" si="654">SUM(D1126)</f>
        <v>0</v>
      </c>
      <c r="E1141" s="120">
        <f t="shared" si="654"/>
        <v>0</v>
      </c>
      <c r="F1141" s="120">
        <f t="shared" si="654"/>
        <v>0</v>
      </c>
      <c r="G1141" s="120">
        <f t="shared" si="654"/>
        <v>0</v>
      </c>
      <c r="H1141" s="120">
        <f t="shared" si="654"/>
        <v>0</v>
      </c>
      <c r="I1141" s="120">
        <f t="shared" si="654"/>
        <v>0</v>
      </c>
      <c r="J1141" s="120">
        <f t="shared" si="654"/>
        <v>0</v>
      </c>
      <c r="K1141" s="120">
        <f t="shared" si="654"/>
        <v>0</v>
      </c>
      <c r="L1141" s="120">
        <f t="shared" si="654"/>
        <v>0</v>
      </c>
      <c r="M1141" s="120">
        <f t="shared" si="654"/>
        <v>0</v>
      </c>
    </row>
  </sheetData>
  <mergeCells count="1">
    <mergeCell ref="P694:T694"/>
  </mergeCells>
  <conditionalFormatting sqref="S89:T89 P89:Q89">
    <cfRule type="expression" dxfId="109" priority="50">
      <formula>P89&lt;&gt;1</formula>
    </cfRule>
  </conditionalFormatting>
  <conditionalFormatting sqref="S89:T89 P89:Q89">
    <cfRule type="expression" priority="47" stopIfTrue="1">
      <formula>P89=0</formula>
    </cfRule>
  </conditionalFormatting>
  <conditionalFormatting sqref="U89">
    <cfRule type="expression" dxfId="108" priority="41">
      <formula>U89&lt;&gt;1</formula>
    </cfRule>
  </conditionalFormatting>
  <conditionalFormatting sqref="U89">
    <cfRule type="expression" priority="38" stopIfTrue="1">
      <formula>U89=0</formula>
    </cfRule>
  </conditionalFormatting>
  <conditionalFormatting sqref="V89">
    <cfRule type="expression" dxfId="107" priority="31">
      <formula>V89&lt;&gt;1</formula>
    </cfRule>
  </conditionalFormatting>
  <conditionalFormatting sqref="V89">
    <cfRule type="expression" priority="30" stopIfTrue="1">
      <formula>V89=0</formula>
    </cfRule>
  </conditionalFormatting>
  <conditionalFormatting sqref="F439:M520 C439:D520 C525:D606">
    <cfRule type="expression" dxfId="106" priority="26">
      <formula>C439&lt;0</formula>
    </cfRule>
  </conditionalFormatting>
  <conditionalFormatting sqref="F77:H78">
    <cfRule type="expression" dxfId="105" priority="18">
      <formula>F77&lt;0</formula>
    </cfRule>
  </conditionalFormatting>
  <conditionalFormatting sqref="F70:M73">
    <cfRule type="expression" dxfId="104" priority="17">
      <formula>F70&lt;0</formula>
    </cfRule>
  </conditionalFormatting>
  <conditionalFormatting sqref="F76:M76 I77:M78">
    <cfRule type="expression" dxfId="103" priority="16">
      <formula>F76&lt;0</formula>
    </cfRule>
  </conditionalFormatting>
  <conditionalFormatting sqref="E439:E520">
    <cfRule type="expression" dxfId="102" priority="11">
      <formula>E439&lt;0</formula>
    </cfRule>
  </conditionalFormatting>
  <conditionalFormatting sqref="E77:E78">
    <cfRule type="expression" dxfId="101" priority="9">
      <formula>E77&lt;0</formula>
    </cfRule>
  </conditionalFormatting>
  <conditionalFormatting sqref="E70:E73">
    <cfRule type="expression" dxfId="100" priority="8">
      <formula>E70&lt;0</formula>
    </cfRule>
  </conditionalFormatting>
  <conditionalFormatting sqref="E76">
    <cfRule type="expression" dxfId="99" priority="7">
      <formula>E76&lt;0</formula>
    </cfRule>
  </conditionalFormatting>
  <conditionalFormatting sqref="R89">
    <cfRule type="expression" dxfId="98" priority="6">
      <formula>R89&lt;&gt;1</formula>
    </cfRule>
  </conditionalFormatting>
  <conditionalFormatting sqref="R89">
    <cfRule type="expression" priority="5" stopIfTrue="1">
      <formula>R89=0</formula>
    </cfRule>
  </conditionalFormatting>
  <conditionalFormatting sqref="F525:M606">
    <cfRule type="expression" dxfId="97" priority="4">
      <formula>F525&lt;0</formula>
    </cfRule>
  </conditionalFormatting>
  <conditionalFormatting sqref="E525:E606">
    <cfRule type="expression" dxfId="96" priority="3">
      <formula>E525&lt;0</formula>
    </cfRule>
  </conditionalFormatting>
  <conditionalFormatting sqref="P439:Q468">
    <cfRule type="expression" dxfId="95" priority="2">
      <formula>"&lt;0"</formula>
    </cfRule>
  </conditionalFormatting>
  <conditionalFormatting sqref="P471:Q502 P512:Q517">
    <cfRule type="expression" dxfId="94" priority="1">
      <formula>P471&lt;0</formula>
    </cfRule>
  </conditionalFormatting>
  <dataValidations disablePrompts="1" count="1">
    <dataValidation type="list" allowBlank="1" showInputMessage="1" showErrorMessage="1" sqref="P694:T694" xr:uid="{00000000-0002-0000-0400-000000000000}">
      <formula1>$B$615:$B$696</formula1>
    </dataValidation>
  </dataValidation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CCFFCC"/>
  </sheetPr>
  <dimension ref="A1:Z410"/>
  <sheetViews>
    <sheetView zoomScale="70" zoomScaleNormal="70" zoomScalePageLayoutView="70" workbookViewId="0"/>
  </sheetViews>
  <sheetFormatPr defaultColWidth="8.77734375" defaultRowHeight="13.2"/>
  <cols>
    <col min="1" max="1" width="4.5546875" customWidth="1"/>
    <col min="2" max="2" width="25.6640625" customWidth="1"/>
    <col min="3" max="6" width="13.44140625" customWidth="1"/>
    <col min="7" max="13" width="12.21875" customWidth="1"/>
    <col min="14" max="14" width="17.44140625" style="111" customWidth="1"/>
    <col min="15" max="15" width="29.21875" customWidth="1"/>
    <col min="16" max="23" width="10.44140625" customWidth="1"/>
    <col min="25" max="25" width="10" customWidth="1"/>
    <col min="30" max="30" width="10.21875" bestFit="1" customWidth="1"/>
  </cols>
  <sheetData>
    <row r="1" spans="1:15" s="1" customFormat="1" ht="16.05" customHeight="1">
      <c r="A1"/>
      <c r="B1"/>
      <c r="C1" s="77"/>
      <c r="D1"/>
      <c r="F1"/>
      <c r="G1"/>
      <c r="H1"/>
      <c r="I1"/>
      <c r="J1"/>
      <c r="K1"/>
      <c r="L1"/>
      <c r="M1"/>
    </row>
    <row r="2" spans="1:15" ht="21" customHeight="1">
      <c r="B2" s="78" t="str">
        <f>Introduction!B2</f>
        <v>LightCounting Integrated Optics Forecast</v>
      </c>
      <c r="D2" s="78" t="s">
        <v>143</v>
      </c>
      <c r="N2" s="47"/>
    </row>
    <row r="3" spans="1:15" ht="16.5" customHeight="1">
      <c r="B3" s="170" t="str">
        <f>Introduction!B3</f>
        <v>Sample template for report Published 30 May 2023</v>
      </c>
      <c r="N3" s="165"/>
      <c r="O3" s="13"/>
    </row>
    <row r="4" spans="1:15" ht="13.5" customHeigh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165"/>
    </row>
    <row r="5" spans="1:15" ht="20.25" customHeight="1">
      <c r="A5" s="195"/>
      <c r="B5" s="3" t="s">
        <v>53</v>
      </c>
      <c r="C5" s="84"/>
      <c r="D5" s="85"/>
      <c r="F5" s="1"/>
      <c r="G5" s="170"/>
      <c r="H5" s="1"/>
      <c r="I5" s="1"/>
      <c r="J5" s="1"/>
      <c r="K5" s="1"/>
      <c r="L5" s="1"/>
      <c r="M5" s="1"/>
      <c r="N5" s="165"/>
    </row>
    <row r="6" spans="1:15" ht="13.5" customHeight="1">
      <c r="B6" s="56" t="s">
        <v>55</v>
      </c>
      <c r="C6" s="6">
        <v>2018</v>
      </c>
      <c r="D6" s="6">
        <v>2019</v>
      </c>
      <c r="E6" s="6">
        <v>2020</v>
      </c>
      <c r="F6" s="6">
        <v>2021</v>
      </c>
      <c r="G6" s="6">
        <v>2022</v>
      </c>
      <c r="H6" s="6">
        <v>2023</v>
      </c>
      <c r="I6" s="6">
        <v>2024</v>
      </c>
      <c r="J6" s="6">
        <v>2025</v>
      </c>
      <c r="K6" s="6">
        <v>2026</v>
      </c>
      <c r="L6" s="6">
        <v>2027</v>
      </c>
      <c r="M6" s="6">
        <v>2028</v>
      </c>
      <c r="N6" s="165"/>
    </row>
    <row r="7" spans="1:15" ht="13.5" customHeight="1">
      <c r="B7" s="50" t="s">
        <v>257</v>
      </c>
      <c r="C7" s="164">
        <v>4256351</v>
      </c>
      <c r="D7" s="164">
        <v>2601008</v>
      </c>
      <c r="E7" s="164"/>
      <c r="F7" s="164"/>
      <c r="G7" s="164"/>
      <c r="H7" s="164"/>
      <c r="I7" s="164"/>
      <c r="J7" s="164"/>
      <c r="K7" s="164"/>
      <c r="L7" s="164"/>
      <c r="M7" s="164"/>
      <c r="N7" s="165"/>
    </row>
    <row r="8" spans="1:15" ht="13.5" customHeight="1">
      <c r="B8" s="48" t="s">
        <v>258</v>
      </c>
      <c r="C8" s="164">
        <v>296569</v>
      </c>
      <c r="D8" s="164">
        <v>229763</v>
      </c>
      <c r="E8" s="164"/>
      <c r="F8" s="164"/>
      <c r="G8" s="164"/>
      <c r="H8" s="164"/>
      <c r="I8" s="164"/>
      <c r="J8" s="164"/>
      <c r="K8" s="164"/>
      <c r="L8" s="164"/>
      <c r="M8" s="164"/>
      <c r="N8" s="165"/>
    </row>
    <row r="9" spans="1:15" ht="13.5" customHeight="1">
      <c r="B9" s="48" t="s">
        <v>127</v>
      </c>
      <c r="C9" s="164">
        <v>46592</v>
      </c>
      <c r="D9" s="164">
        <v>48966</v>
      </c>
      <c r="E9" s="164"/>
      <c r="F9" s="164"/>
      <c r="G9" s="164"/>
      <c r="H9" s="164"/>
      <c r="I9" s="164"/>
      <c r="J9" s="164"/>
      <c r="K9" s="164"/>
      <c r="L9" s="164"/>
      <c r="M9" s="164"/>
      <c r="N9" s="165"/>
    </row>
    <row r="10" spans="1:15" ht="13.5" customHeight="1">
      <c r="B10" s="48" t="s">
        <v>259</v>
      </c>
      <c r="C10" s="164">
        <v>55123</v>
      </c>
      <c r="D10" s="164">
        <v>58344</v>
      </c>
      <c r="E10" s="164"/>
      <c r="F10" s="164"/>
      <c r="G10" s="164"/>
      <c r="H10" s="164"/>
      <c r="I10" s="164"/>
      <c r="J10" s="164"/>
      <c r="K10" s="164"/>
      <c r="L10" s="164"/>
      <c r="M10" s="164"/>
      <c r="N10" s="165"/>
    </row>
    <row r="11" spans="1:15" ht="13.5" customHeight="1">
      <c r="B11" s="48" t="s">
        <v>260</v>
      </c>
      <c r="C11" s="164">
        <v>14319</v>
      </c>
      <c r="D11" s="164">
        <v>15652</v>
      </c>
      <c r="E11" s="164"/>
      <c r="F11" s="164"/>
      <c r="G11" s="164"/>
      <c r="H11" s="164"/>
      <c r="I11" s="164"/>
      <c r="J11" s="164"/>
      <c r="K11" s="164"/>
      <c r="L11" s="164"/>
      <c r="M11" s="164"/>
      <c r="N11" s="165"/>
    </row>
    <row r="12" spans="1:15" ht="13.5" customHeight="1">
      <c r="B12" s="48" t="s">
        <v>261</v>
      </c>
      <c r="C12" s="164">
        <v>79208</v>
      </c>
      <c r="D12" s="164">
        <v>35277</v>
      </c>
      <c r="E12" s="164"/>
      <c r="F12" s="164"/>
      <c r="G12" s="164"/>
      <c r="H12" s="164"/>
      <c r="I12" s="164"/>
      <c r="J12" s="164"/>
      <c r="K12" s="164"/>
      <c r="L12" s="164"/>
      <c r="M12" s="164"/>
      <c r="N12" s="165"/>
    </row>
    <row r="13" spans="1:15" ht="13.5" customHeight="1">
      <c r="B13" s="48" t="s">
        <v>262</v>
      </c>
      <c r="C13" s="164">
        <v>48000</v>
      </c>
      <c r="D13" s="164">
        <v>37200</v>
      </c>
      <c r="E13" s="164"/>
      <c r="F13" s="164"/>
      <c r="G13" s="164"/>
      <c r="H13" s="164"/>
      <c r="I13" s="164"/>
      <c r="J13" s="164"/>
      <c r="K13" s="164"/>
      <c r="L13" s="164"/>
      <c r="M13" s="164"/>
      <c r="N13" s="165"/>
    </row>
    <row r="14" spans="1:15" ht="13.5" customHeight="1">
      <c r="B14" s="48" t="s">
        <v>263</v>
      </c>
      <c r="C14" s="164">
        <v>1025400</v>
      </c>
      <c r="D14" s="164">
        <v>1254029</v>
      </c>
      <c r="E14" s="164"/>
      <c r="F14" s="164"/>
      <c r="G14" s="164"/>
      <c r="H14" s="164"/>
      <c r="I14" s="164"/>
      <c r="J14" s="164"/>
      <c r="K14" s="164"/>
      <c r="L14" s="164"/>
      <c r="M14" s="164"/>
      <c r="N14" s="165"/>
    </row>
    <row r="15" spans="1:15" ht="13.5" customHeight="1">
      <c r="B15" s="48" t="s">
        <v>264</v>
      </c>
      <c r="C15" s="164">
        <v>271010</v>
      </c>
      <c r="D15" s="164">
        <v>453092</v>
      </c>
      <c r="E15" s="164"/>
      <c r="F15" s="164"/>
      <c r="G15" s="164"/>
      <c r="H15" s="164"/>
      <c r="I15" s="164"/>
      <c r="J15" s="164"/>
      <c r="K15" s="164"/>
      <c r="L15" s="164"/>
      <c r="M15" s="164"/>
      <c r="N15" s="165"/>
    </row>
    <row r="16" spans="1:15" ht="15.75" customHeight="1">
      <c r="B16" s="48" t="s">
        <v>265</v>
      </c>
      <c r="C16" s="164">
        <v>2701</v>
      </c>
      <c r="D16" s="164">
        <v>5887</v>
      </c>
      <c r="E16" s="164"/>
      <c r="F16" s="164"/>
      <c r="G16" s="164"/>
      <c r="H16" s="164"/>
      <c r="I16" s="164"/>
      <c r="J16" s="164"/>
      <c r="K16" s="164"/>
      <c r="L16" s="164"/>
      <c r="M16" s="164"/>
      <c r="N16" s="165"/>
    </row>
    <row r="17" spans="2:14" ht="15.75" customHeight="1">
      <c r="B17" s="48" t="s">
        <v>266</v>
      </c>
      <c r="C17" s="164">
        <v>0</v>
      </c>
      <c r="D17" s="164">
        <v>500</v>
      </c>
      <c r="E17" s="164"/>
      <c r="F17" s="164"/>
      <c r="G17" s="164"/>
      <c r="H17" s="164"/>
      <c r="I17" s="164"/>
      <c r="J17" s="164"/>
      <c r="K17" s="164"/>
      <c r="L17" s="164"/>
      <c r="M17" s="164"/>
      <c r="N17" s="165"/>
    </row>
    <row r="18" spans="2:14" ht="14.25" customHeight="1">
      <c r="B18" s="48" t="s">
        <v>267</v>
      </c>
      <c r="C18" s="164">
        <v>0</v>
      </c>
      <c r="D18" s="164">
        <v>88561</v>
      </c>
      <c r="E18" s="164"/>
      <c r="F18" s="164"/>
      <c r="G18" s="164"/>
      <c r="H18" s="164"/>
      <c r="I18" s="164"/>
      <c r="J18" s="164"/>
      <c r="K18" s="164"/>
      <c r="L18" s="164"/>
      <c r="M18" s="164"/>
      <c r="N18" s="165"/>
    </row>
    <row r="19" spans="2:14" ht="13.8">
      <c r="B19" s="48" t="s">
        <v>268</v>
      </c>
      <c r="C19" s="164">
        <v>166270</v>
      </c>
      <c r="D19" s="164">
        <v>178354</v>
      </c>
      <c r="E19" s="164"/>
      <c r="F19" s="164"/>
      <c r="G19" s="164"/>
      <c r="H19" s="164"/>
      <c r="I19" s="164"/>
      <c r="J19" s="164"/>
      <c r="K19" s="164"/>
      <c r="L19" s="164"/>
      <c r="M19" s="164"/>
      <c r="N19" s="165"/>
    </row>
    <row r="20" spans="2:14" ht="12.75" customHeight="1">
      <c r="B20" s="48" t="s">
        <v>269</v>
      </c>
      <c r="C20" s="164">
        <v>1500</v>
      </c>
      <c r="D20" s="164">
        <v>3000</v>
      </c>
      <c r="E20" s="164"/>
      <c r="F20" s="164"/>
      <c r="G20" s="164"/>
      <c r="H20" s="164"/>
      <c r="I20" s="164"/>
      <c r="J20" s="164"/>
      <c r="K20" s="164"/>
      <c r="L20" s="164"/>
      <c r="M20" s="164"/>
      <c r="N20" s="165"/>
    </row>
    <row r="21" spans="2:14" ht="13.8">
      <c r="B21" s="48" t="s">
        <v>270</v>
      </c>
      <c r="C21" s="164">
        <v>0</v>
      </c>
      <c r="D21" s="164">
        <v>0</v>
      </c>
      <c r="E21" s="164"/>
      <c r="F21" s="164"/>
      <c r="G21" s="164"/>
      <c r="H21" s="164"/>
      <c r="I21" s="164"/>
      <c r="J21" s="164"/>
      <c r="K21" s="164"/>
      <c r="L21" s="164"/>
      <c r="M21" s="164"/>
      <c r="N21" s="165"/>
    </row>
    <row r="22" spans="2:14" ht="13.8">
      <c r="B22" s="48" t="s">
        <v>271</v>
      </c>
      <c r="C22" s="164">
        <v>0</v>
      </c>
      <c r="D22" s="164">
        <v>96624</v>
      </c>
      <c r="E22" s="164"/>
      <c r="F22" s="164"/>
      <c r="G22" s="164"/>
      <c r="H22" s="164"/>
      <c r="I22" s="164"/>
      <c r="J22" s="164"/>
      <c r="K22" s="164"/>
      <c r="L22" s="164"/>
      <c r="M22" s="164"/>
      <c r="N22" s="165"/>
    </row>
    <row r="23" spans="2:14" ht="13.8">
      <c r="B23" s="48" t="s">
        <v>272</v>
      </c>
      <c r="C23" s="164">
        <v>0</v>
      </c>
      <c r="D23" s="164">
        <v>0</v>
      </c>
      <c r="E23" s="164"/>
      <c r="F23" s="164"/>
      <c r="G23" s="164"/>
      <c r="H23" s="164"/>
      <c r="I23" s="164"/>
      <c r="J23" s="164"/>
      <c r="K23" s="164"/>
      <c r="L23" s="164"/>
      <c r="M23" s="164"/>
      <c r="N23" s="165"/>
    </row>
    <row r="24" spans="2:14" ht="13.8">
      <c r="B24" s="48" t="s">
        <v>273</v>
      </c>
      <c r="C24" s="164">
        <v>0</v>
      </c>
      <c r="D24" s="164">
        <v>30994</v>
      </c>
      <c r="E24" s="164"/>
      <c r="F24" s="164"/>
      <c r="G24" s="164"/>
      <c r="H24" s="164"/>
      <c r="I24" s="164"/>
      <c r="J24" s="164"/>
      <c r="K24" s="164"/>
      <c r="L24" s="164"/>
      <c r="M24" s="164"/>
      <c r="N24" s="165"/>
    </row>
    <row r="25" spans="2:14" ht="13.8">
      <c r="B25" s="48" t="s">
        <v>274</v>
      </c>
      <c r="C25" s="164">
        <v>0</v>
      </c>
      <c r="D25" s="164">
        <v>0</v>
      </c>
      <c r="E25" s="164"/>
      <c r="F25" s="164"/>
      <c r="G25" s="164"/>
      <c r="H25" s="164"/>
      <c r="I25" s="164"/>
      <c r="J25" s="164"/>
      <c r="K25" s="164"/>
      <c r="L25" s="164"/>
      <c r="M25" s="164"/>
      <c r="N25" s="165"/>
    </row>
    <row r="26" spans="2:14" ht="13.8">
      <c r="B26" s="48" t="s">
        <v>275</v>
      </c>
      <c r="C26" s="164">
        <v>0</v>
      </c>
      <c r="D26" s="164">
        <v>0</v>
      </c>
      <c r="E26" s="164"/>
      <c r="F26" s="164"/>
      <c r="G26" s="164"/>
      <c r="H26" s="164"/>
      <c r="I26" s="164"/>
      <c r="J26" s="164"/>
      <c r="K26" s="164"/>
      <c r="L26" s="164"/>
      <c r="M26" s="164"/>
      <c r="N26" s="165"/>
    </row>
    <row r="27" spans="2:14" ht="13.8">
      <c r="B27" s="48" t="s">
        <v>276</v>
      </c>
      <c r="C27" s="164">
        <v>0</v>
      </c>
      <c r="D27" s="164">
        <v>0</v>
      </c>
      <c r="E27" s="164"/>
      <c r="F27" s="164"/>
      <c r="G27" s="164"/>
      <c r="H27" s="164"/>
      <c r="I27" s="164"/>
      <c r="J27" s="164"/>
      <c r="K27" s="164"/>
      <c r="L27" s="164"/>
      <c r="M27" s="164"/>
      <c r="N27" s="165"/>
    </row>
    <row r="28" spans="2:14" ht="13.8">
      <c r="B28" s="48" t="s">
        <v>402</v>
      </c>
      <c r="C28" s="164">
        <v>0</v>
      </c>
      <c r="D28" s="164">
        <v>0</v>
      </c>
      <c r="E28" s="164"/>
      <c r="F28" s="164"/>
      <c r="G28" s="164"/>
      <c r="H28" s="164"/>
      <c r="I28" s="164"/>
      <c r="J28" s="164"/>
      <c r="K28" s="164"/>
      <c r="L28" s="164"/>
      <c r="M28" s="164"/>
      <c r="N28" s="165"/>
    </row>
    <row r="29" spans="2:14" ht="13.8">
      <c r="B29" s="347" t="s">
        <v>403</v>
      </c>
      <c r="C29" s="203">
        <v>0</v>
      </c>
      <c r="D29" s="203">
        <v>0</v>
      </c>
      <c r="E29" s="203"/>
      <c r="F29" s="203"/>
      <c r="G29" s="203"/>
      <c r="H29" s="203"/>
      <c r="I29" s="203"/>
      <c r="J29" s="203"/>
      <c r="K29" s="203"/>
      <c r="L29" s="203"/>
      <c r="M29" s="203"/>
      <c r="N29" s="165"/>
    </row>
    <row r="30" spans="2:14" ht="13.8">
      <c r="B30" s="347" t="s">
        <v>404</v>
      </c>
      <c r="C30" s="203">
        <v>0</v>
      </c>
      <c r="D30" s="203">
        <v>0</v>
      </c>
      <c r="E30" s="203"/>
      <c r="F30" s="203"/>
      <c r="G30" s="203"/>
      <c r="H30" s="203"/>
      <c r="I30" s="203"/>
      <c r="J30" s="203"/>
      <c r="K30" s="203"/>
      <c r="L30" s="203"/>
      <c r="M30" s="203"/>
      <c r="N30" s="165"/>
    </row>
    <row r="31" spans="2:14" ht="13.8">
      <c r="B31" s="347" t="s">
        <v>405</v>
      </c>
      <c r="C31" s="203">
        <v>0</v>
      </c>
      <c r="D31" s="203">
        <v>0</v>
      </c>
      <c r="E31" s="203"/>
      <c r="F31" s="203"/>
      <c r="G31" s="203"/>
      <c r="H31" s="203"/>
      <c r="I31" s="203"/>
      <c r="J31" s="203"/>
      <c r="K31" s="203"/>
      <c r="L31" s="203"/>
      <c r="M31" s="203"/>
      <c r="N31" s="165"/>
    </row>
    <row r="32" spans="2:14" ht="13.8">
      <c r="B32" s="347" t="s">
        <v>406</v>
      </c>
      <c r="C32" s="203">
        <v>0</v>
      </c>
      <c r="D32" s="203">
        <v>0</v>
      </c>
      <c r="E32" s="203"/>
      <c r="F32" s="203"/>
      <c r="G32" s="203"/>
      <c r="H32" s="203"/>
      <c r="I32" s="203"/>
      <c r="J32" s="203"/>
      <c r="K32" s="203"/>
      <c r="L32" s="203"/>
      <c r="M32" s="203"/>
      <c r="N32" s="165"/>
    </row>
    <row r="33" spans="1:26" ht="13.8">
      <c r="B33" s="48" t="s">
        <v>277</v>
      </c>
      <c r="C33" s="164">
        <v>0</v>
      </c>
      <c r="D33" s="164">
        <v>0</v>
      </c>
      <c r="E33" s="164"/>
      <c r="F33" s="164"/>
      <c r="G33" s="164"/>
      <c r="H33" s="164"/>
      <c r="I33" s="164"/>
      <c r="J33" s="164"/>
      <c r="K33" s="164"/>
      <c r="L33" s="164"/>
      <c r="M33" s="164"/>
      <c r="N33" s="165"/>
    </row>
    <row r="34" spans="1:26" ht="13.8">
      <c r="B34" s="347" t="s">
        <v>278</v>
      </c>
      <c r="C34" s="203">
        <v>0</v>
      </c>
      <c r="D34" s="203">
        <v>0</v>
      </c>
      <c r="E34" s="203"/>
      <c r="F34" s="203"/>
      <c r="G34" s="203"/>
      <c r="H34" s="203"/>
      <c r="I34" s="203"/>
      <c r="J34" s="203"/>
      <c r="K34" s="203"/>
      <c r="L34" s="203"/>
      <c r="M34" s="203"/>
      <c r="N34" s="165"/>
    </row>
    <row r="35" spans="1:26" ht="13.8">
      <c r="B35" s="347" t="s">
        <v>279</v>
      </c>
      <c r="C35" s="203">
        <v>0</v>
      </c>
      <c r="D35" s="203">
        <v>0</v>
      </c>
      <c r="E35" s="203"/>
      <c r="F35" s="203"/>
      <c r="G35" s="203"/>
      <c r="H35" s="203"/>
      <c r="I35" s="203"/>
      <c r="J35" s="203"/>
      <c r="K35" s="203"/>
      <c r="L35" s="203"/>
      <c r="M35" s="203"/>
      <c r="N35" s="165"/>
    </row>
    <row r="36" spans="1:26" ht="13.8">
      <c r="B36" s="347" t="s">
        <v>280</v>
      </c>
      <c r="C36" s="203">
        <v>0</v>
      </c>
      <c r="D36" s="203">
        <v>0</v>
      </c>
      <c r="E36" s="203"/>
      <c r="F36" s="203"/>
      <c r="G36" s="203"/>
      <c r="H36" s="203"/>
      <c r="I36" s="203"/>
      <c r="J36" s="203"/>
      <c r="K36" s="203"/>
      <c r="L36" s="203"/>
      <c r="M36" s="203"/>
      <c r="N36" s="165"/>
    </row>
    <row r="37" spans="1:26" ht="13.8">
      <c r="B37" s="49" t="s">
        <v>281</v>
      </c>
      <c r="C37" s="164">
        <v>0</v>
      </c>
      <c r="D37" s="164">
        <v>0</v>
      </c>
      <c r="E37" s="164"/>
      <c r="F37" s="164"/>
      <c r="G37" s="164"/>
      <c r="H37" s="164"/>
      <c r="I37" s="164"/>
      <c r="J37" s="164"/>
      <c r="K37" s="164"/>
      <c r="L37" s="164"/>
      <c r="M37" s="164"/>
      <c r="N37" s="165"/>
    </row>
    <row r="38" spans="1:26" ht="13.8">
      <c r="B38" s="88" t="s">
        <v>18</v>
      </c>
      <c r="C38" s="87">
        <f t="shared" ref="C38:M38" si="0">SUM(C7:C37)</f>
        <v>6263043</v>
      </c>
      <c r="D38" s="87">
        <f t="shared" si="0"/>
        <v>5137251</v>
      </c>
      <c r="E38" s="87">
        <f t="shared" si="0"/>
        <v>0</v>
      </c>
      <c r="F38" s="87">
        <f t="shared" si="0"/>
        <v>0</v>
      </c>
      <c r="G38" s="87">
        <f t="shared" si="0"/>
        <v>0</v>
      </c>
      <c r="H38" s="87">
        <f t="shared" si="0"/>
        <v>0</v>
      </c>
      <c r="I38" s="87">
        <f t="shared" si="0"/>
        <v>0</v>
      </c>
      <c r="J38" s="87">
        <f t="shared" si="0"/>
        <v>0</v>
      </c>
      <c r="K38" s="87">
        <f t="shared" si="0"/>
        <v>0</v>
      </c>
      <c r="L38" s="87">
        <f t="shared" si="0"/>
        <v>0</v>
      </c>
      <c r="M38" s="87">
        <f t="shared" si="0"/>
        <v>0</v>
      </c>
      <c r="N38" s="165"/>
      <c r="O38" s="47"/>
      <c r="P38" s="14"/>
      <c r="Q38" s="14"/>
      <c r="R38" s="14"/>
      <c r="S38" s="14"/>
      <c r="T38" s="14"/>
      <c r="U38" s="14"/>
      <c r="V38" s="14"/>
      <c r="W38" s="14"/>
    </row>
    <row r="39" spans="1:26" s="131" customFormat="1">
      <c r="B39" s="129" t="s">
        <v>69</v>
      </c>
      <c r="C39" s="130">
        <f t="shared" ref="C39:J39" si="1">C38-C40</f>
        <v>6095273</v>
      </c>
      <c r="D39" s="130">
        <f t="shared" si="1"/>
        <v>4955897</v>
      </c>
      <c r="E39" s="130">
        <f t="shared" si="1"/>
        <v>0</v>
      </c>
      <c r="F39" s="130">
        <f t="shared" si="1"/>
        <v>0</v>
      </c>
      <c r="G39" s="130">
        <f t="shared" si="1"/>
        <v>0</v>
      </c>
      <c r="H39" s="130">
        <f t="shared" si="1"/>
        <v>0</v>
      </c>
      <c r="I39" s="130">
        <f t="shared" si="1"/>
        <v>0</v>
      </c>
      <c r="J39" s="130">
        <f t="shared" si="1"/>
        <v>0</v>
      </c>
      <c r="K39" s="130">
        <f t="shared" ref="K39:M39" si="2">K38-K40</f>
        <v>0</v>
      </c>
      <c r="L39" s="130">
        <f t="shared" si="2"/>
        <v>0</v>
      </c>
      <c r="M39" s="130">
        <f t="shared" si="2"/>
        <v>0</v>
      </c>
    </row>
    <row r="40" spans="1:26" s="131" customFormat="1">
      <c r="B40" s="129" t="s">
        <v>70</v>
      </c>
      <c r="C40" s="130">
        <f t="shared" ref="C40:M40" si="3">C23+C19+C20</f>
        <v>167770</v>
      </c>
      <c r="D40" s="130">
        <f t="shared" si="3"/>
        <v>181354</v>
      </c>
      <c r="E40" s="130">
        <f t="shared" si="3"/>
        <v>0</v>
      </c>
      <c r="F40" s="130">
        <f t="shared" si="3"/>
        <v>0</v>
      </c>
      <c r="G40" s="130">
        <f t="shared" si="3"/>
        <v>0</v>
      </c>
      <c r="H40" s="130">
        <f t="shared" si="3"/>
        <v>0</v>
      </c>
      <c r="I40" s="130">
        <f t="shared" si="3"/>
        <v>0</v>
      </c>
      <c r="J40" s="130">
        <f t="shared" si="3"/>
        <v>0</v>
      </c>
      <c r="K40" s="130">
        <f t="shared" si="3"/>
        <v>0</v>
      </c>
      <c r="L40" s="130">
        <f t="shared" si="3"/>
        <v>0</v>
      </c>
      <c r="M40" s="130">
        <f t="shared" si="3"/>
        <v>0</v>
      </c>
    </row>
    <row r="41" spans="1:26">
      <c r="C41" s="47"/>
      <c r="D41" s="15"/>
      <c r="E41" s="15"/>
      <c r="F41" s="137"/>
      <c r="G41" s="15"/>
      <c r="H41" s="15"/>
      <c r="I41" s="15"/>
      <c r="J41" s="15"/>
      <c r="K41" s="15"/>
      <c r="L41" s="15"/>
      <c r="M41" s="15"/>
      <c r="O41" s="13"/>
    </row>
    <row r="42" spans="1:26" ht="21">
      <c r="A42" s="195"/>
      <c r="B42" s="3" t="str">
        <f>Summary!B31</f>
        <v>Silicon Photonics</v>
      </c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O42" s="3" t="str">
        <f>B42</f>
        <v>Silicon Photonics</v>
      </c>
      <c r="P42" s="1"/>
      <c r="Q42" s="1"/>
      <c r="R42" s="1"/>
      <c r="S42" s="1"/>
      <c r="T42" s="1"/>
      <c r="U42" s="1"/>
      <c r="V42" s="1"/>
      <c r="W42" s="1"/>
    </row>
    <row r="43" spans="1:26" ht="13.8">
      <c r="B43" s="56" t="s">
        <v>55</v>
      </c>
      <c r="C43" s="6">
        <f t="shared" ref="C43:J43" si="4">C6</f>
        <v>2018</v>
      </c>
      <c r="D43" s="6">
        <f t="shared" si="4"/>
        <v>2019</v>
      </c>
      <c r="E43" s="6">
        <f t="shared" si="4"/>
        <v>2020</v>
      </c>
      <c r="F43" s="6">
        <f t="shared" si="4"/>
        <v>2021</v>
      </c>
      <c r="G43" s="6">
        <f t="shared" si="4"/>
        <v>2022</v>
      </c>
      <c r="H43" s="6">
        <f t="shared" si="4"/>
        <v>2023</v>
      </c>
      <c r="I43" s="6">
        <f t="shared" si="4"/>
        <v>2024</v>
      </c>
      <c r="J43" s="6">
        <f t="shared" si="4"/>
        <v>2025</v>
      </c>
      <c r="K43" s="6">
        <f t="shared" ref="K43:M43" si="5">K6</f>
        <v>2026</v>
      </c>
      <c r="L43" s="6">
        <f t="shared" si="5"/>
        <v>2027</v>
      </c>
      <c r="M43" s="6">
        <f t="shared" si="5"/>
        <v>2028</v>
      </c>
      <c r="O43" s="79" t="str">
        <f>B43</f>
        <v>Product category</v>
      </c>
      <c r="P43" s="31">
        <f t="shared" ref="P43:Z43" si="6">C6</f>
        <v>2018</v>
      </c>
      <c r="Q43" s="31">
        <f t="shared" si="6"/>
        <v>2019</v>
      </c>
      <c r="R43" s="31">
        <f t="shared" si="6"/>
        <v>2020</v>
      </c>
      <c r="S43" s="31">
        <f t="shared" si="6"/>
        <v>2021</v>
      </c>
      <c r="T43" s="31">
        <f t="shared" si="6"/>
        <v>2022</v>
      </c>
      <c r="U43" s="31">
        <f t="shared" si="6"/>
        <v>2023</v>
      </c>
      <c r="V43" s="31">
        <f t="shared" si="6"/>
        <v>2024</v>
      </c>
      <c r="W43" s="31">
        <f t="shared" si="6"/>
        <v>2025</v>
      </c>
      <c r="X43" s="31">
        <f t="shared" si="6"/>
        <v>2026</v>
      </c>
      <c r="Y43" s="31">
        <f t="shared" si="6"/>
        <v>2027</v>
      </c>
      <c r="Z43" s="31">
        <f t="shared" si="6"/>
        <v>2028</v>
      </c>
    </row>
    <row r="44" spans="1:26" ht="13.8">
      <c r="B44" s="50" t="str">
        <f t="shared" ref="B44:B74" si="7">B7</f>
        <v>AOC 1x≤10G SFP+</v>
      </c>
      <c r="C44" s="7">
        <f t="shared" ref="C44:C74" si="8">IF(C7=0,0,C7*P44)</f>
        <v>0</v>
      </c>
      <c r="D44" s="7">
        <f t="shared" ref="D44:D74" si="9">IF(D7=0,0,D7*Q44)</f>
        <v>0</v>
      </c>
      <c r="E44" s="7">
        <f t="shared" ref="E44:E74" si="10">IF(E7=0,0,E7*R44)</f>
        <v>0</v>
      </c>
      <c r="F44" s="7">
        <f t="shared" ref="F44:F74" si="11">IF(F7=0,0,F7*S44)</f>
        <v>0</v>
      </c>
      <c r="G44" s="7">
        <f t="shared" ref="G44:G74" si="12">IF(G7=0,0,G7*T44)</f>
        <v>0</v>
      </c>
      <c r="H44" s="7">
        <f t="shared" ref="H44:H74" si="13">IF(H7=0,0,H7*U44)</f>
        <v>0</v>
      </c>
      <c r="I44" s="7">
        <f t="shared" ref="I44:I74" si="14">IF(I7=0,0,I7*V44)</f>
        <v>0</v>
      </c>
      <c r="J44" s="7">
        <f t="shared" ref="J44:J74" si="15">IF(J7=0,0,J7*W44)</f>
        <v>0</v>
      </c>
      <c r="K44" s="7">
        <f t="shared" ref="K44:K74" si="16">IF(K7=0,0,K7*X44)</f>
        <v>0</v>
      </c>
      <c r="L44" s="7">
        <f t="shared" ref="L44:L74" si="17">IF(L7=0,0,L7*Y44)</f>
        <v>0</v>
      </c>
      <c r="M44" s="7">
        <f t="shared" ref="M44:M74" si="18">IF(M7=0,0,M7*Z44)</f>
        <v>0</v>
      </c>
      <c r="N44" s="110" t="str">
        <f>O42</f>
        <v>Silicon Photonics</v>
      </c>
      <c r="O44" s="50" t="str">
        <f t="shared" ref="O44:O74" si="19">B7</f>
        <v>AOC 1x≤10G SFP+</v>
      </c>
      <c r="P44" s="18">
        <v>0</v>
      </c>
      <c r="Q44" s="18">
        <v>0</v>
      </c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3.8">
      <c r="B45" s="48" t="str">
        <f t="shared" si="7"/>
        <v>AOC 4x≤10G QSFP+</v>
      </c>
      <c r="C45" s="7">
        <f t="shared" si="8"/>
        <v>88970.7</v>
      </c>
      <c r="D45" s="7">
        <f t="shared" si="9"/>
        <v>68928.899999999994</v>
      </c>
      <c r="E45" s="7">
        <f t="shared" si="10"/>
        <v>0</v>
      </c>
      <c r="F45" s="7">
        <f t="shared" si="11"/>
        <v>0</v>
      </c>
      <c r="G45" s="7">
        <f t="shared" si="12"/>
        <v>0</v>
      </c>
      <c r="H45" s="7">
        <f t="shared" si="13"/>
        <v>0</v>
      </c>
      <c r="I45" s="7">
        <f t="shared" si="14"/>
        <v>0</v>
      </c>
      <c r="J45" s="7">
        <f t="shared" si="15"/>
        <v>0</v>
      </c>
      <c r="K45" s="7">
        <f t="shared" si="16"/>
        <v>0</v>
      </c>
      <c r="L45" s="7">
        <f t="shared" si="17"/>
        <v>0</v>
      </c>
      <c r="M45" s="7">
        <f t="shared" si="18"/>
        <v>0</v>
      </c>
      <c r="N45" s="110" t="str">
        <f>N44</f>
        <v>Silicon Photonics</v>
      </c>
      <c r="O45" s="48" t="str">
        <f t="shared" si="19"/>
        <v>AOC 4x≤10G QSFP+</v>
      </c>
      <c r="P45" s="19">
        <v>0.3</v>
      </c>
      <c r="Q45" s="19">
        <v>0.3</v>
      </c>
      <c r="R45" s="19"/>
      <c r="S45" s="19"/>
      <c r="T45" s="19"/>
      <c r="U45" s="19"/>
      <c r="V45" s="19"/>
      <c r="W45" s="19"/>
      <c r="X45" s="19"/>
      <c r="Y45" s="19"/>
      <c r="Z45" s="19"/>
    </row>
    <row r="46" spans="1:26" ht="13.8">
      <c r="B46" s="48" t="str">
        <f t="shared" si="7"/>
        <v>AOC breakout: 4x10G from 40G</v>
      </c>
      <c r="C46" s="7">
        <f t="shared" si="8"/>
        <v>13977.6</v>
      </c>
      <c r="D46" s="7">
        <f t="shared" si="9"/>
        <v>14689.8</v>
      </c>
      <c r="E46" s="7">
        <f t="shared" si="10"/>
        <v>0</v>
      </c>
      <c r="F46" s="7">
        <f t="shared" si="11"/>
        <v>0</v>
      </c>
      <c r="G46" s="7">
        <f t="shared" si="12"/>
        <v>0</v>
      </c>
      <c r="H46" s="7">
        <f t="shared" si="13"/>
        <v>0</v>
      </c>
      <c r="I46" s="7">
        <f t="shared" si="14"/>
        <v>0</v>
      </c>
      <c r="J46" s="7">
        <f t="shared" si="15"/>
        <v>0</v>
      </c>
      <c r="K46" s="7">
        <f t="shared" si="16"/>
        <v>0</v>
      </c>
      <c r="L46" s="7">
        <f t="shared" si="17"/>
        <v>0</v>
      </c>
      <c r="M46" s="7">
        <f t="shared" si="18"/>
        <v>0</v>
      </c>
      <c r="N46" s="110" t="str">
        <f t="shared" ref="N46:N74" si="20">N45</f>
        <v>Silicon Photonics</v>
      </c>
      <c r="O46" s="48" t="str">
        <f t="shared" si="19"/>
        <v>AOC breakout: 4x10G from 40G</v>
      </c>
      <c r="P46" s="19">
        <v>0.3</v>
      </c>
      <c r="Q46" s="19">
        <v>0.3</v>
      </c>
      <c r="R46" s="19"/>
      <c r="S46" s="19"/>
      <c r="T46" s="19"/>
      <c r="U46" s="19"/>
      <c r="V46" s="19"/>
      <c r="W46" s="19"/>
      <c r="X46" s="19"/>
      <c r="Y46" s="19"/>
      <c r="Z46" s="19"/>
    </row>
    <row r="47" spans="1:26" ht="13.8">
      <c r="B47" s="48" t="str">
        <f t="shared" si="7"/>
        <v>AOC 12x≤12.5G CXP</v>
      </c>
      <c r="C47" s="7">
        <f t="shared" si="8"/>
        <v>0</v>
      </c>
      <c r="D47" s="7">
        <f t="shared" si="9"/>
        <v>0</v>
      </c>
      <c r="E47" s="7">
        <f t="shared" si="10"/>
        <v>0</v>
      </c>
      <c r="F47" s="7">
        <f t="shared" si="11"/>
        <v>0</v>
      </c>
      <c r="G47" s="7">
        <f t="shared" si="12"/>
        <v>0</v>
      </c>
      <c r="H47" s="7">
        <f t="shared" si="13"/>
        <v>0</v>
      </c>
      <c r="I47" s="7">
        <f t="shared" si="14"/>
        <v>0</v>
      </c>
      <c r="J47" s="7">
        <f t="shared" si="15"/>
        <v>0</v>
      </c>
      <c r="K47" s="7">
        <f t="shared" si="16"/>
        <v>0</v>
      </c>
      <c r="L47" s="7">
        <f t="shared" si="17"/>
        <v>0</v>
      </c>
      <c r="M47" s="7">
        <f t="shared" si="18"/>
        <v>0</v>
      </c>
      <c r="N47" s="110" t="str">
        <f t="shared" si="20"/>
        <v>Silicon Photonics</v>
      </c>
      <c r="O47" s="48" t="str">
        <f t="shared" si="19"/>
        <v>AOC 12x≤12.5G CXP</v>
      </c>
      <c r="P47" s="19">
        <v>0</v>
      </c>
      <c r="Q47" s="19">
        <v>0</v>
      </c>
      <c r="R47" s="19"/>
      <c r="S47" s="19"/>
      <c r="T47" s="19"/>
      <c r="U47" s="19"/>
      <c r="V47" s="19"/>
      <c r="W47" s="19"/>
      <c r="X47" s="19"/>
      <c r="Y47" s="19"/>
      <c r="Z47" s="19"/>
    </row>
    <row r="48" spans="1:26" ht="13.8">
      <c r="B48" s="48" t="str">
        <f t="shared" si="7"/>
        <v>EOM 12x≤12.5G XCVR - CXP</v>
      </c>
      <c r="C48" s="7">
        <f t="shared" si="8"/>
        <v>0</v>
      </c>
      <c r="D48" s="7">
        <f t="shared" si="9"/>
        <v>0</v>
      </c>
      <c r="E48" s="7">
        <f t="shared" si="10"/>
        <v>0</v>
      </c>
      <c r="F48" s="7">
        <f t="shared" si="11"/>
        <v>0</v>
      </c>
      <c r="G48" s="7">
        <f t="shared" si="12"/>
        <v>0</v>
      </c>
      <c r="H48" s="7">
        <f t="shared" si="13"/>
        <v>0</v>
      </c>
      <c r="I48" s="7">
        <f t="shared" si="14"/>
        <v>0</v>
      </c>
      <c r="J48" s="7">
        <f t="shared" si="15"/>
        <v>0</v>
      </c>
      <c r="K48" s="7">
        <f t="shared" si="16"/>
        <v>0</v>
      </c>
      <c r="L48" s="7">
        <f t="shared" si="17"/>
        <v>0</v>
      </c>
      <c r="M48" s="7">
        <f t="shared" si="18"/>
        <v>0</v>
      </c>
      <c r="N48" s="110" t="str">
        <f t="shared" si="20"/>
        <v>Silicon Photonics</v>
      </c>
      <c r="O48" s="48" t="str">
        <f t="shared" si="19"/>
        <v>EOM 12x≤12.5G XCVR - CXP</v>
      </c>
      <c r="P48" s="19">
        <v>0</v>
      </c>
      <c r="Q48" s="19">
        <v>0</v>
      </c>
      <c r="R48" s="19"/>
      <c r="S48" s="19"/>
      <c r="T48" s="19"/>
      <c r="U48" s="19"/>
      <c r="V48" s="19"/>
      <c r="W48" s="19"/>
      <c r="X48" s="19"/>
      <c r="Y48" s="19"/>
      <c r="Z48" s="19"/>
    </row>
    <row r="49" spans="2:26" ht="13.8">
      <c r="B49" s="48" t="str">
        <f t="shared" si="7"/>
        <v>AOC 4x12-14G QSFP+</v>
      </c>
      <c r="C49" s="7">
        <f t="shared" si="8"/>
        <v>15841.6</v>
      </c>
      <c r="D49" s="7">
        <f t="shared" si="9"/>
        <v>7055.4000000000005</v>
      </c>
      <c r="E49" s="7">
        <f t="shared" si="10"/>
        <v>0</v>
      </c>
      <c r="F49" s="7">
        <f t="shared" si="11"/>
        <v>0</v>
      </c>
      <c r="G49" s="7">
        <f t="shared" si="12"/>
        <v>0</v>
      </c>
      <c r="H49" s="7">
        <f t="shared" si="13"/>
        <v>0</v>
      </c>
      <c r="I49" s="7">
        <f t="shared" si="14"/>
        <v>0</v>
      </c>
      <c r="J49" s="7">
        <f t="shared" si="15"/>
        <v>0</v>
      </c>
      <c r="K49" s="7">
        <f t="shared" si="16"/>
        <v>0</v>
      </c>
      <c r="L49" s="7">
        <f t="shared" si="17"/>
        <v>0</v>
      </c>
      <c r="M49" s="7">
        <f t="shared" si="18"/>
        <v>0</v>
      </c>
      <c r="N49" s="110" t="str">
        <f t="shared" si="20"/>
        <v>Silicon Photonics</v>
      </c>
      <c r="O49" s="48" t="str">
        <f t="shared" si="19"/>
        <v>AOC 4x12-14G QSFP+</v>
      </c>
      <c r="P49" s="19">
        <v>0.2</v>
      </c>
      <c r="Q49" s="19">
        <v>0.2</v>
      </c>
      <c r="R49" s="19"/>
      <c r="S49" s="19"/>
      <c r="T49" s="19"/>
      <c r="U49" s="19"/>
      <c r="V49" s="19"/>
      <c r="W49" s="19"/>
      <c r="X49" s="19"/>
      <c r="Y49" s="19"/>
      <c r="Z49" s="19"/>
    </row>
    <row r="50" spans="2:26" ht="13.8">
      <c r="B50" s="48" t="str">
        <f t="shared" si="7"/>
        <v>AOC 4x12G Mini-SAS HD</v>
      </c>
      <c r="C50" s="7">
        <f t="shared" si="8"/>
        <v>0</v>
      </c>
      <c r="D50" s="7">
        <f t="shared" si="9"/>
        <v>0</v>
      </c>
      <c r="E50" s="7">
        <f t="shared" si="10"/>
        <v>0</v>
      </c>
      <c r="F50" s="7">
        <f t="shared" si="11"/>
        <v>0</v>
      </c>
      <c r="G50" s="7">
        <f t="shared" si="12"/>
        <v>0</v>
      </c>
      <c r="H50" s="7">
        <f t="shared" si="13"/>
        <v>0</v>
      </c>
      <c r="I50" s="7">
        <f t="shared" si="14"/>
        <v>0</v>
      </c>
      <c r="J50" s="7">
        <f t="shared" si="15"/>
        <v>0</v>
      </c>
      <c r="K50" s="7">
        <f t="shared" si="16"/>
        <v>0</v>
      </c>
      <c r="L50" s="7">
        <f t="shared" si="17"/>
        <v>0</v>
      </c>
      <c r="M50" s="7">
        <f t="shared" si="18"/>
        <v>0</v>
      </c>
      <c r="N50" s="110" t="str">
        <f t="shared" si="20"/>
        <v>Silicon Photonics</v>
      </c>
      <c r="O50" s="48" t="str">
        <f t="shared" si="19"/>
        <v>AOC 4x12G Mini-SAS HD</v>
      </c>
      <c r="P50" s="19">
        <v>0</v>
      </c>
      <c r="Q50" s="19">
        <v>0</v>
      </c>
      <c r="R50" s="19"/>
      <c r="S50" s="19"/>
      <c r="T50" s="19"/>
      <c r="U50" s="19"/>
      <c r="V50" s="19"/>
      <c r="W50" s="19"/>
      <c r="X50" s="19"/>
      <c r="Y50" s="19"/>
      <c r="Z50" s="19"/>
    </row>
    <row r="51" spans="2:26" ht="13.8">
      <c r="B51" s="48" t="str">
        <f t="shared" si="7"/>
        <v>AOC 1x25-28G SFP28</v>
      </c>
      <c r="C51" s="7">
        <f t="shared" si="8"/>
        <v>0</v>
      </c>
      <c r="D51" s="7">
        <f t="shared" si="9"/>
        <v>0</v>
      </c>
      <c r="E51" s="7">
        <f t="shared" si="10"/>
        <v>0</v>
      </c>
      <c r="F51" s="7">
        <f t="shared" si="11"/>
        <v>0</v>
      </c>
      <c r="G51" s="7">
        <f t="shared" si="12"/>
        <v>0</v>
      </c>
      <c r="H51" s="7">
        <f t="shared" si="13"/>
        <v>0</v>
      </c>
      <c r="I51" s="7">
        <f t="shared" si="14"/>
        <v>0</v>
      </c>
      <c r="J51" s="7">
        <f t="shared" si="15"/>
        <v>0</v>
      </c>
      <c r="K51" s="7">
        <f t="shared" si="16"/>
        <v>0</v>
      </c>
      <c r="L51" s="7">
        <f t="shared" si="17"/>
        <v>0</v>
      </c>
      <c r="M51" s="7">
        <f t="shared" si="18"/>
        <v>0</v>
      </c>
      <c r="N51" s="110" t="str">
        <f t="shared" si="20"/>
        <v>Silicon Photonics</v>
      </c>
      <c r="O51" s="48" t="str">
        <f t="shared" si="19"/>
        <v>AOC 1x25-28G SFP28</v>
      </c>
      <c r="P51" s="114">
        <v>0</v>
      </c>
      <c r="Q51" s="114">
        <v>0</v>
      </c>
      <c r="R51" s="114"/>
      <c r="S51" s="114"/>
      <c r="T51" s="114"/>
      <c r="U51" s="114"/>
      <c r="V51" s="114"/>
      <c r="W51" s="114"/>
      <c r="X51" s="114"/>
      <c r="Y51" s="114"/>
      <c r="Z51" s="114"/>
    </row>
    <row r="52" spans="2:26" ht="13.8">
      <c r="B52" s="48" t="str">
        <f t="shared" si="7"/>
        <v>AOC 100G</v>
      </c>
      <c r="C52" s="7">
        <f t="shared" si="8"/>
        <v>0</v>
      </c>
      <c r="D52" s="7">
        <f t="shared" si="9"/>
        <v>0</v>
      </c>
      <c r="E52" s="7">
        <f t="shared" si="10"/>
        <v>0</v>
      </c>
      <c r="F52" s="7">
        <f t="shared" si="11"/>
        <v>0</v>
      </c>
      <c r="G52" s="7">
        <f t="shared" si="12"/>
        <v>0</v>
      </c>
      <c r="H52" s="7">
        <f t="shared" si="13"/>
        <v>0</v>
      </c>
      <c r="I52" s="7">
        <f t="shared" si="14"/>
        <v>0</v>
      </c>
      <c r="J52" s="7">
        <f t="shared" si="15"/>
        <v>0</v>
      </c>
      <c r="K52" s="7">
        <f t="shared" si="16"/>
        <v>0</v>
      </c>
      <c r="L52" s="7">
        <f t="shared" si="17"/>
        <v>0</v>
      </c>
      <c r="M52" s="7">
        <f t="shared" si="18"/>
        <v>0</v>
      </c>
      <c r="N52" s="110" t="str">
        <f t="shared" si="20"/>
        <v>Silicon Photonics</v>
      </c>
      <c r="O52" s="48" t="str">
        <f t="shared" si="19"/>
        <v>AOC 100G</v>
      </c>
      <c r="P52" s="114">
        <v>0</v>
      </c>
      <c r="Q52" s="114">
        <v>0</v>
      </c>
      <c r="R52" s="114"/>
      <c r="S52" s="114"/>
      <c r="T52" s="114"/>
      <c r="U52" s="114"/>
      <c r="V52" s="114"/>
      <c r="W52" s="114"/>
      <c r="X52" s="114"/>
      <c r="Y52" s="114"/>
      <c r="Z52" s="114"/>
    </row>
    <row r="53" spans="2:26" ht="13.8">
      <c r="B53" s="48" t="str">
        <f t="shared" si="7"/>
        <v>AOC 100G breakout</v>
      </c>
      <c r="C53" s="7">
        <f t="shared" si="8"/>
        <v>0</v>
      </c>
      <c r="D53" s="7">
        <f t="shared" si="9"/>
        <v>0</v>
      </c>
      <c r="E53" s="7">
        <f t="shared" si="10"/>
        <v>0</v>
      </c>
      <c r="F53" s="7">
        <f t="shared" si="11"/>
        <v>0</v>
      </c>
      <c r="G53" s="7">
        <f t="shared" si="12"/>
        <v>0</v>
      </c>
      <c r="H53" s="7">
        <f t="shared" si="13"/>
        <v>0</v>
      </c>
      <c r="I53" s="7">
        <f t="shared" si="14"/>
        <v>0</v>
      </c>
      <c r="J53" s="7">
        <f t="shared" si="15"/>
        <v>0</v>
      </c>
      <c r="K53" s="7">
        <f t="shared" si="16"/>
        <v>0</v>
      </c>
      <c r="L53" s="7">
        <f t="shared" si="17"/>
        <v>0</v>
      </c>
      <c r="M53" s="7">
        <f t="shared" si="18"/>
        <v>0</v>
      </c>
      <c r="N53" s="110" t="str">
        <f t="shared" si="20"/>
        <v>Silicon Photonics</v>
      </c>
      <c r="O53" s="48" t="str">
        <f t="shared" si="19"/>
        <v>AOC 100G breakout</v>
      </c>
      <c r="P53" s="19">
        <v>0</v>
      </c>
      <c r="Q53" s="19">
        <v>0</v>
      </c>
      <c r="R53" s="19"/>
      <c r="S53" s="19"/>
      <c r="T53" s="19"/>
      <c r="U53" s="19"/>
      <c r="V53" s="19"/>
      <c r="W53" s="19"/>
      <c r="X53" s="19"/>
      <c r="Y53" s="19"/>
      <c r="Z53" s="19"/>
    </row>
    <row r="54" spans="2:26" ht="13.8">
      <c r="B54" s="48" t="str">
        <f t="shared" si="7"/>
        <v>AOC 4x24G Mini-SAS HD</v>
      </c>
      <c r="C54" s="7">
        <f t="shared" si="8"/>
        <v>0</v>
      </c>
      <c r="D54" s="7">
        <f t="shared" si="9"/>
        <v>0</v>
      </c>
      <c r="E54" s="7">
        <f t="shared" si="10"/>
        <v>0</v>
      </c>
      <c r="F54" s="7">
        <f t="shared" si="11"/>
        <v>0</v>
      </c>
      <c r="G54" s="7">
        <f t="shared" si="12"/>
        <v>0</v>
      </c>
      <c r="H54" s="7">
        <f t="shared" si="13"/>
        <v>0</v>
      </c>
      <c r="I54" s="7">
        <f t="shared" si="14"/>
        <v>0</v>
      </c>
      <c r="J54" s="7">
        <f t="shared" si="15"/>
        <v>0</v>
      </c>
      <c r="K54" s="7">
        <f t="shared" si="16"/>
        <v>0</v>
      </c>
      <c r="L54" s="7">
        <f t="shared" si="17"/>
        <v>0</v>
      </c>
      <c r="M54" s="7">
        <f t="shared" si="18"/>
        <v>0</v>
      </c>
      <c r="N54" s="110" t="str">
        <f t="shared" si="20"/>
        <v>Silicon Photonics</v>
      </c>
      <c r="O54" s="48" t="str">
        <f t="shared" si="19"/>
        <v>AOC 4x24G Mini-SAS HD</v>
      </c>
      <c r="P54" s="19">
        <v>0</v>
      </c>
      <c r="Q54" s="19">
        <v>0</v>
      </c>
      <c r="R54" s="19"/>
      <c r="S54" s="19"/>
      <c r="T54" s="19"/>
      <c r="U54" s="19"/>
      <c r="V54" s="19"/>
      <c r="W54" s="19"/>
      <c r="X54" s="19"/>
      <c r="Y54" s="19"/>
      <c r="Z54" s="19"/>
    </row>
    <row r="55" spans="2:26" ht="13.8">
      <c r="B55" s="48" t="str">
        <f t="shared" si="7"/>
        <v>AOC 12x25-28G CXP28</v>
      </c>
      <c r="C55" s="7">
        <f t="shared" si="8"/>
        <v>0</v>
      </c>
      <c r="D55" s="7">
        <f t="shared" si="9"/>
        <v>0</v>
      </c>
      <c r="E55" s="7">
        <f t="shared" si="10"/>
        <v>0</v>
      </c>
      <c r="F55" s="7">
        <f t="shared" si="11"/>
        <v>0</v>
      </c>
      <c r="G55" s="7">
        <f t="shared" si="12"/>
        <v>0</v>
      </c>
      <c r="H55" s="7">
        <f t="shared" si="13"/>
        <v>0</v>
      </c>
      <c r="I55" s="7">
        <f t="shared" si="14"/>
        <v>0</v>
      </c>
      <c r="J55" s="7">
        <f t="shared" si="15"/>
        <v>0</v>
      </c>
      <c r="K55" s="7">
        <f t="shared" si="16"/>
        <v>0</v>
      </c>
      <c r="L55" s="7">
        <f t="shared" si="17"/>
        <v>0</v>
      </c>
      <c r="M55" s="7">
        <f t="shared" si="18"/>
        <v>0</v>
      </c>
      <c r="N55" s="110" t="str">
        <f t="shared" si="20"/>
        <v>Silicon Photonics</v>
      </c>
      <c r="O55" s="48" t="str">
        <f t="shared" si="19"/>
        <v>AOC 12x25-28G CXP28</v>
      </c>
      <c r="P55" s="19">
        <v>0</v>
      </c>
      <c r="Q55" s="19">
        <v>0</v>
      </c>
      <c r="R55" s="19"/>
      <c r="S55" s="19"/>
      <c r="T55" s="19"/>
      <c r="U55" s="19"/>
      <c r="V55" s="19"/>
      <c r="W55" s="19"/>
      <c r="X55" s="19"/>
      <c r="Y55" s="19"/>
      <c r="Z55" s="19"/>
    </row>
    <row r="56" spans="2:26" ht="13.8">
      <c r="B56" s="48" t="str">
        <f t="shared" si="7"/>
        <v>EOM 4,8,12,16,24x25-28G XCVR</v>
      </c>
      <c r="C56" s="7">
        <f t="shared" si="8"/>
        <v>24940.5</v>
      </c>
      <c r="D56" s="7">
        <f t="shared" si="9"/>
        <v>26753.1</v>
      </c>
      <c r="E56" s="7">
        <f t="shared" si="10"/>
        <v>0</v>
      </c>
      <c r="F56" s="7">
        <f t="shared" si="11"/>
        <v>0</v>
      </c>
      <c r="G56" s="7">
        <f t="shared" si="12"/>
        <v>0</v>
      </c>
      <c r="H56" s="7">
        <f t="shared" si="13"/>
        <v>0</v>
      </c>
      <c r="I56" s="7">
        <f t="shared" si="14"/>
        <v>0</v>
      </c>
      <c r="J56" s="7">
        <f t="shared" si="15"/>
        <v>0</v>
      </c>
      <c r="K56" s="7">
        <f t="shared" si="16"/>
        <v>0</v>
      </c>
      <c r="L56" s="7">
        <f t="shared" si="17"/>
        <v>0</v>
      </c>
      <c r="M56" s="7">
        <f t="shared" si="18"/>
        <v>0</v>
      </c>
      <c r="N56" s="110" t="str">
        <f t="shared" si="20"/>
        <v>Silicon Photonics</v>
      </c>
      <c r="O56" s="48" t="str">
        <f t="shared" si="19"/>
        <v>EOM 4,8,12,16,24x25-28G XCVR</v>
      </c>
      <c r="P56" s="19">
        <v>0.15</v>
      </c>
      <c r="Q56" s="19">
        <v>0.15</v>
      </c>
      <c r="R56" s="19"/>
      <c r="S56" s="19"/>
      <c r="T56" s="19"/>
      <c r="U56" s="19"/>
      <c r="V56" s="19"/>
      <c r="W56" s="19"/>
      <c r="X56" s="19"/>
      <c r="Y56" s="19"/>
      <c r="Z56" s="19"/>
    </row>
    <row r="57" spans="2:26" ht="13.8">
      <c r="B57" s="48" t="str">
        <f t="shared" si="7"/>
        <v>EOM 12x25-28G XCVR - CXP28</v>
      </c>
      <c r="C57" s="7">
        <f t="shared" si="8"/>
        <v>0</v>
      </c>
      <c r="D57" s="7">
        <f t="shared" si="9"/>
        <v>0</v>
      </c>
      <c r="E57" s="7">
        <f t="shared" si="10"/>
        <v>0</v>
      </c>
      <c r="F57" s="7">
        <f t="shared" si="11"/>
        <v>0</v>
      </c>
      <c r="G57" s="7">
        <f t="shared" si="12"/>
        <v>0</v>
      </c>
      <c r="H57" s="7">
        <f t="shared" si="13"/>
        <v>0</v>
      </c>
      <c r="I57" s="7">
        <f t="shared" si="14"/>
        <v>0</v>
      </c>
      <c r="J57" s="7">
        <f t="shared" si="15"/>
        <v>0</v>
      </c>
      <c r="K57" s="7">
        <f t="shared" si="16"/>
        <v>0</v>
      </c>
      <c r="L57" s="7">
        <f t="shared" si="17"/>
        <v>0</v>
      </c>
      <c r="M57" s="7">
        <f t="shared" si="18"/>
        <v>0</v>
      </c>
      <c r="N57" s="110" t="str">
        <f t="shared" si="20"/>
        <v>Silicon Photonics</v>
      </c>
      <c r="O57" s="48" t="str">
        <f t="shared" si="19"/>
        <v>EOM 12x25-28G XCVR - CXP28</v>
      </c>
      <c r="P57" s="19">
        <v>0</v>
      </c>
      <c r="Q57" s="19">
        <v>0</v>
      </c>
      <c r="R57" s="19"/>
      <c r="S57" s="19"/>
      <c r="T57" s="19"/>
      <c r="U57" s="19"/>
      <c r="V57" s="19"/>
      <c r="W57" s="19"/>
      <c r="X57" s="19"/>
      <c r="Y57" s="19"/>
      <c r="Z57" s="19"/>
    </row>
    <row r="58" spans="2:26" ht="13.8">
      <c r="B58" s="48" t="str">
        <f t="shared" si="7"/>
        <v>AOC 1x50-56G SFP56</v>
      </c>
      <c r="C58" s="7">
        <f t="shared" si="8"/>
        <v>0</v>
      </c>
      <c r="D58" s="7">
        <f t="shared" si="9"/>
        <v>0</v>
      </c>
      <c r="E58" s="7">
        <f t="shared" si="10"/>
        <v>0</v>
      </c>
      <c r="F58" s="7">
        <f t="shared" si="11"/>
        <v>0</v>
      </c>
      <c r="G58" s="7">
        <f t="shared" si="12"/>
        <v>0</v>
      </c>
      <c r="H58" s="7">
        <f t="shared" si="13"/>
        <v>0</v>
      </c>
      <c r="I58" s="7">
        <f t="shared" si="14"/>
        <v>0</v>
      </c>
      <c r="J58" s="7">
        <f t="shared" si="15"/>
        <v>0</v>
      </c>
      <c r="K58" s="7">
        <f t="shared" si="16"/>
        <v>0</v>
      </c>
      <c r="L58" s="7">
        <f t="shared" si="17"/>
        <v>0</v>
      </c>
      <c r="M58" s="7">
        <f t="shared" si="18"/>
        <v>0</v>
      </c>
      <c r="N58" s="110" t="str">
        <f t="shared" si="20"/>
        <v>Silicon Photonics</v>
      </c>
      <c r="O58" s="48" t="str">
        <f t="shared" si="19"/>
        <v>AOC 1x50-56G SFP56</v>
      </c>
      <c r="P58" s="19">
        <v>0</v>
      </c>
      <c r="Q58" s="19">
        <v>0</v>
      </c>
      <c r="R58" s="19"/>
      <c r="S58" s="19"/>
      <c r="T58" s="19"/>
      <c r="U58" s="19"/>
      <c r="V58" s="19"/>
      <c r="W58" s="19"/>
      <c r="X58" s="19"/>
      <c r="Y58" s="19"/>
      <c r="Z58" s="19"/>
    </row>
    <row r="59" spans="2:26" ht="13.8">
      <c r="B59" s="48" t="str">
        <f t="shared" si="7"/>
        <v>AOC 4x50-56G QSFP56</v>
      </c>
      <c r="C59" s="7">
        <f t="shared" si="8"/>
        <v>0</v>
      </c>
      <c r="D59" s="7">
        <f t="shared" si="9"/>
        <v>11594.88</v>
      </c>
      <c r="E59" s="7">
        <f t="shared" si="10"/>
        <v>0</v>
      </c>
      <c r="F59" s="7">
        <f t="shared" si="11"/>
        <v>0</v>
      </c>
      <c r="G59" s="7">
        <f t="shared" si="12"/>
        <v>0</v>
      </c>
      <c r="H59" s="7">
        <f t="shared" si="13"/>
        <v>0</v>
      </c>
      <c r="I59" s="7">
        <f t="shared" si="14"/>
        <v>0</v>
      </c>
      <c r="J59" s="7">
        <f t="shared" si="15"/>
        <v>0</v>
      </c>
      <c r="K59" s="7">
        <f t="shared" si="16"/>
        <v>0</v>
      </c>
      <c r="L59" s="7">
        <f t="shared" si="17"/>
        <v>0</v>
      </c>
      <c r="M59" s="7">
        <f t="shared" si="18"/>
        <v>0</v>
      </c>
      <c r="N59" s="110" t="str">
        <f t="shared" si="20"/>
        <v>Silicon Photonics</v>
      </c>
      <c r="O59" s="48" t="str">
        <f t="shared" si="19"/>
        <v>AOC 4x50-56G QSFP56</v>
      </c>
      <c r="P59" s="114">
        <v>0.18</v>
      </c>
      <c r="Q59" s="114">
        <v>0.12</v>
      </c>
      <c r="R59" s="114"/>
      <c r="S59" s="114"/>
      <c r="T59" s="114"/>
      <c r="U59" s="114"/>
      <c r="V59" s="114"/>
      <c r="W59" s="114"/>
      <c r="X59" s="114"/>
      <c r="Y59" s="114"/>
      <c r="Z59" s="114"/>
    </row>
    <row r="60" spans="2:26" ht="13.8">
      <c r="B60" s="48" t="str">
        <f t="shared" si="7"/>
        <v>EOM Next Gen</v>
      </c>
      <c r="C60" s="7">
        <f t="shared" si="8"/>
        <v>0</v>
      </c>
      <c r="D60" s="7">
        <f t="shared" si="9"/>
        <v>0</v>
      </c>
      <c r="E60" s="7">
        <f t="shared" si="10"/>
        <v>0</v>
      </c>
      <c r="F60" s="7">
        <f t="shared" si="11"/>
        <v>0</v>
      </c>
      <c r="G60" s="7">
        <f t="shared" si="12"/>
        <v>0</v>
      </c>
      <c r="H60" s="7">
        <f t="shared" si="13"/>
        <v>0</v>
      </c>
      <c r="I60" s="7">
        <f t="shared" si="14"/>
        <v>0</v>
      </c>
      <c r="J60" s="7">
        <f t="shared" si="15"/>
        <v>0</v>
      </c>
      <c r="K60" s="7">
        <f t="shared" si="16"/>
        <v>0</v>
      </c>
      <c r="L60" s="7">
        <f t="shared" si="17"/>
        <v>0</v>
      </c>
      <c r="M60" s="7">
        <f t="shared" si="18"/>
        <v>0</v>
      </c>
      <c r="N60" s="110" t="str">
        <f t="shared" si="20"/>
        <v>Silicon Photonics</v>
      </c>
      <c r="O60" s="48" t="str">
        <f t="shared" si="19"/>
        <v>EOM Next Gen</v>
      </c>
      <c r="P60" s="19">
        <v>0.1</v>
      </c>
      <c r="Q60" s="19">
        <v>0.15000000000000002</v>
      </c>
      <c r="R60" s="19"/>
      <c r="S60" s="19"/>
      <c r="T60" s="19"/>
      <c r="U60" s="19"/>
      <c r="V60" s="19"/>
      <c r="W60" s="19"/>
      <c r="X60" s="19"/>
      <c r="Y60" s="19"/>
      <c r="Z60" s="19"/>
    </row>
    <row r="61" spans="2:26" ht="13.8">
      <c r="B61" s="48" t="str">
        <f t="shared" si="7"/>
        <v>AOC 400G</v>
      </c>
      <c r="C61" s="7">
        <f t="shared" si="8"/>
        <v>0</v>
      </c>
      <c r="D61" s="7">
        <f t="shared" si="9"/>
        <v>0</v>
      </c>
      <c r="E61" s="7">
        <f t="shared" si="10"/>
        <v>0</v>
      </c>
      <c r="F61" s="7">
        <f t="shared" si="11"/>
        <v>0</v>
      </c>
      <c r="G61" s="7">
        <f t="shared" si="12"/>
        <v>0</v>
      </c>
      <c r="H61" s="7">
        <f t="shared" si="13"/>
        <v>0</v>
      </c>
      <c r="I61" s="7">
        <f t="shared" si="14"/>
        <v>0</v>
      </c>
      <c r="J61" s="7">
        <f t="shared" si="15"/>
        <v>0</v>
      </c>
      <c r="K61" s="7">
        <f t="shared" si="16"/>
        <v>0</v>
      </c>
      <c r="L61" s="7">
        <f t="shared" si="17"/>
        <v>0</v>
      </c>
      <c r="M61" s="7">
        <f t="shared" si="18"/>
        <v>0</v>
      </c>
      <c r="N61" s="110" t="str">
        <f t="shared" si="20"/>
        <v>Silicon Photonics</v>
      </c>
      <c r="O61" s="48" t="str">
        <f t="shared" si="19"/>
        <v>AOC 400G</v>
      </c>
      <c r="P61" s="19">
        <v>0</v>
      </c>
      <c r="Q61" s="19">
        <v>0</v>
      </c>
      <c r="R61" s="19"/>
      <c r="S61" s="19"/>
      <c r="T61" s="19"/>
      <c r="U61" s="19"/>
      <c r="V61" s="19"/>
      <c r="W61" s="19"/>
      <c r="X61" s="19"/>
      <c r="Y61" s="19"/>
      <c r="Z61" s="19"/>
    </row>
    <row r="62" spans="2:26" ht="13.8">
      <c r="B62" s="48" t="str">
        <f t="shared" si="7"/>
        <v>AOC 400G breakout</v>
      </c>
      <c r="C62" s="7">
        <f t="shared" si="8"/>
        <v>0</v>
      </c>
      <c r="D62" s="7">
        <f t="shared" si="9"/>
        <v>0</v>
      </c>
      <c r="E62" s="7">
        <f t="shared" si="10"/>
        <v>0</v>
      </c>
      <c r="F62" s="7">
        <f t="shared" si="11"/>
        <v>0</v>
      </c>
      <c r="G62" s="7">
        <f t="shared" si="12"/>
        <v>0</v>
      </c>
      <c r="H62" s="7">
        <f t="shared" si="13"/>
        <v>0</v>
      </c>
      <c r="I62" s="7">
        <f t="shared" si="14"/>
        <v>0</v>
      </c>
      <c r="J62" s="7">
        <f t="shared" si="15"/>
        <v>0</v>
      </c>
      <c r="K62" s="7">
        <f t="shared" si="16"/>
        <v>0</v>
      </c>
      <c r="L62" s="7">
        <f t="shared" si="17"/>
        <v>0</v>
      </c>
      <c r="M62" s="7">
        <f t="shared" si="18"/>
        <v>0</v>
      </c>
      <c r="N62" s="110" t="str">
        <f t="shared" si="20"/>
        <v>Silicon Photonics</v>
      </c>
      <c r="O62" s="48" t="str">
        <f t="shared" si="19"/>
        <v>AOC 400G breakout</v>
      </c>
      <c r="P62" s="19"/>
      <c r="Q62" s="19">
        <v>0</v>
      </c>
      <c r="R62" s="19"/>
      <c r="S62" s="63"/>
      <c r="T62" s="63"/>
      <c r="U62" s="63"/>
      <c r="V62" s="63"/>
      <c r="W62" s="63"/>
      <c r="X62" s="63"/>
      <c r="Y62" s="63"/>
      <c r="Z62" s="63"/>
    </row>
    <row r="63" spans="2:26" ht="13.8">
      <c r="B63" s="48" t="str">
        <f t="shared" si="7"/>
        <v>AOC 800G</v>
      </c>
      <c r="C63" s="7">
        <f t="shared" si="8"/>
        <v>0</v>
      </c>
      <c r="D63" s="7">
        <f t="shared" si="9"/>
        <v>0</v>
      </c>
      <c r="E63" s="7">
        <f t="shared" si="10"/>
        <v>0</v>
      </c>
      <c r="F63" s="7">
        <f t="shared" si="11"/>
        <v>0</v>
      </c>
      <c r="G63" s="7">
        <f t="shared" si="12"/>
        <v>0</v>
      </c>
      <c r="H63" s="7">
        <f t="shared" si="13"/>
        <v>0</v>
      </c>
      <c r="I63" s="7">
        <f t="shared" si="14"/>
        <v>0</v>
      </c>
      <c r="J63" s="7">
        <f t="shared" si="15"/>
        <v>0</v>
      </c>
      <c r="K63" s="7">
        <f t="shared" si="16"/>
        <v>0</v>
      </c>
      <c r="L63" s="7">
        <f t="shared" si="17"/>
        <v>0</v>
      </c>
      <c r="M63" s="7">
        <f t="shared" si="18"/>
        <v>0</v>
      </c>
      <c r="N63" s="110" t="str">
        <f t="shared" si="20"/>
        <v>Silicon Photonics</v>
      </c>
      <c r="O63" s="48" t="str">
        <f t="shared" si="19"/>
        <v>AOC 800G</v>
      </c>
      <c r="P63" s="19">
        <f>Q63</f>
        <v>0.1</v>
      </c>
      <c r="Q63" s="19">
        <v>0.1</v>
      </c>
      <c r="R63" s="19"/>
      <c r="S63" s="19"/>
      <c r="T63" s="19"/>
      <c r="U63" s="19"/>
      <c r="V63" s="19"/>
      <c r="W63" s="19"/>
      <c r="X63" s="19"/>
      <c r="Y63" s="19"/>
      <c r="Z63" s="19"/>
    </row>
    <row r="64" spans="2:26" ht="13.8">
      <c r="B64" s="48" t="str">
        <f t="shared" si="7"/>
        <v>AOC 1.6T</v>
      </c>
      <c r="C64" s="7">
        <f t="shared" si="8"/>
        <v>0</v>
      </c>
      <c r="D64" s="7">
        <f t="shared" si="9"/>
        <v>0</v>
      </c>
      <c r="E64" s="7">
        <f t="shared" si="10"/>
        <v>0</v>
      </c>
      <c r="F64" s="7">
        <f t="shared" si="11"/>
        <v>0</v>
      </c>
      <c r="G64" s="7">
        <f t="shared" si="12"/>
        <v>0</v>
      </c>
      <c r="H64" s="7">
        <f t="shared" si="13"/>
        <v>0</v>
      </c>
      <c r="I64" s="7">
        <f t="shared" si="14"/>
        <v>0</v>
      </c>
      <c r="J64" s="7">
        <f t="shared" si="15"/>
        <v>0</v>
      </c>
      <c r="K64" s="7">
        <f t="shared" si="16"/>
        <v>0</v>
      </c>
      <c r="L64" s="7">
        <f t="shared" si="17"/>
        <v>0</v>
      </c>
      <c r="M64" s="7">
        <f t="shared" si="18"/>
        <v>0</v>
      </c>
      <c r="N64" s="110" t="str">
        <f t="shared" si="20"/>
        <v>Silicon Photonics</v>
      </c>
      <c r="O64" s="48" t="str">
        <f t="shared" si="19"/>
        <v>AOC 1.6T</v>
      </c>
      <c r="P64" s="19">
        <v>1</v>
      </c>
      <c r="Q64" s="19">
        <v>1</v>
      </c>
      <c r="R64" s="19"/>
      <c r="S64" s="19"/>
      <c r="T64" s="19"/>
      <c r="U64" s="19"/>
      <c r="V64" s="19"/>
      <c r="W64" s="19"/>
      <c r="X64" s="19"/>
      <c r="Y64" s="19"/>
      <c r="Z64" s="19"/>
    </row>
    <row r="65" spans="1:26" ht="13.8">
      <c r="B65" s="48" t="str">
        <f t="shared" si="7"/>
        <v>LPO 800 Gbps 30m</v>
      </c>
      <c r="C65" s="164">
        <f t="shared" si="8"/>
        <v>0</v>
      </c>
      <c r="D65" s="164">
        <f t="shared" si="9"/>
        <v>0</v>
      </c>
      <c r="E65" s="164">
        <f t="shared" si="10"/>
        <v>0</v>
      </c>
      <c r="F65" s="164">
        <f t="shared" si="11"/>
        <v>0</v>
      </c>
      <c r="G65" s="164">
        <f t="shared" si="12"/>
        <v>0</v>
      </c>
      <c r="H65" s="164">
        <f t="shared" si="13"/>
        <v>0</v>
      </c>
      <c r="I65" s="164">
        <f t="shared" si="14"/>
        <v>0</v>
      </c>
      <c r="J65" s="164">
        <f t="shared" si="15"/>
        <v>0</v>
      </c>
      <c r="K65" s="164">
        <f t="shared" si="16"/>
        <v>0</v>
      </c>
      <c r="L65" s="164">
        <f t="shared" si="17"/>
        <v>0</v>
      </c>
      <c r="M65" s="164">
        <f t="shared" si="18"/>
        <v>0</v>
      </c>
      <c r="N65" s="110" t="str">
        <f t="shared" si="20"/>
        <v>Silicon Photonics</v>
      </c>
      <c r="O65" s="48" t="str">
        <f t="shared" si="19"/>
        <v>LPO 800 Gbps 30m</v>
      </c>
      <c r="P65" s="19">
        <v>1</v>
      </c>
      <c r="Q65" s="19">
        <v>1</v>
      </c>
      <c r="R65" s="19"/>
      <c r="S65" s="19"/>
      <c r="T65" s="19"/>
      <c r="U65" s="19"/>
      <c r="V65" s="19"/>
      <c r="W65" s="19"/>
      <c r="X65" s="19"/>
      <c r="Y65" s="19"/>
      <c r="Z65" s="19"/>
    </row>
    <row r="66" spans="1:26" ht="13.8">
      <c r="B66" s="347" t="str">
        <f t="shared" si="7"/>
        <v>LPO 800 Gbps 100 m</v>
      </c>
      <c r="C66" s="203">
        <f t="shared" si="8"/>
        <v>0</v>
      </c>
      <c r="D66" s="203">
        <f t="shared" si="9"/>
        <v>0</v>
      </c>
      <c r="E66" s="203">
        <f t="shared" si="10"/>
        <v>0</v>
      </c>
      <c r="F66" s="203">
        <f t="shared" si="11"/>
        <v>0</v>
      </c>
      <c r="G66" s="203">
        <f t="shared" si="12"/>
        <v>0</v>
      </c>
      <c r="H66" s="203">
        <f t="shared" si="13"/>
        <v>0</v>
      </c>
      <c r="I66" s="203">
        <f t="shared" si="14"/>
        <v>0</v>
      </c>
      <c r="J66" s="203">
        <f t="shared" si="15"/>
        <v>0</v>
      </c>
      <c r="K66" s="203">
        <f t="shared" si="16"/>
        <v>0</v>
      </c>
      <c r="L66" s="203">
        <f t="shared" si="17"/>
        <v>0</v>
      </c>
      <c r="M66" s="203">
        <f t="shared" si="18"/>
        <v>0</v>
      </c>
      <c r="N66" s="110" t="str">
        <f t="shared" si="20"/>
        <v>Silicon Photonics</v>
      </c>
      <c r="O66" s="48" t="str">
        <f t="shared" si="19"/>
        <v>LPO 800 Gbps 100 m</v>
      </c>
      <c r="P66" s="19">
        <v>1</v>
      </c>
      <c r="Q66" s="19">
        <v>1</v>
      </c>
      <c r="R66" s="19"/>
      <c r="S66" s="19"/>
      <c r="T66" s="19"/>
      <c r="U66" s="19"/>
      <c r="V66" s="19"/>
      <c r="W66" s="19"/>
      <c r="X66" s="19"/>
      <c r="Y66" s="19"/>
      <c r="Z66" s="19"/>
    </row>
    <row r="67" spans="1:26" ht="13.8">
      <c r="B67" s="347" t="str">
        <f t="shared" si="7"/>
        <v>LPO 800 Gbps 500 m</v>
      </c>
      <c r="C67" s="203">
        <f t="shared" si="8"/>
        <v>0</v>
      </c>
      <c r="D67" s="203">
        <f t="shared" si="9"/>
        <v>0</v>
      </c>
      <c r="E67" s="203">
        <f t="shared" si="10"/>
        <v>0</v>
      </c>
      <c r="F67" s="203">
        <f t="shared" si="11"/>
        <v>0</v>
      </c>
      <c r="G67" s="203">
        <f t="shared" si="12"/>
        <v>0</v>
      </c>
      <c r="H67" s="203">
        <f t="shared" si="13"/>
        <v>0</v>
      </c>
      <c r="I67" s="203">
        <f t="shared" si="14"/>
        <v>0</v>
      </c>
      <c r="J67" s="203">
        <f t="shared" si="15"/>
        <v>0</v>
      </c>
      <c r="K67" s="203">
        <f t="shared" si="16"/>
        <v>0</v>
      </c>
      <c r="L67" s="203">
        <f t="shared" si="17"/>
        <v>0</v>
      </c>
      <c r="M67" s="203">
        <f t="shared" si="18"/>
        <v>0</v>
      </c>
      <c r="N67" s="110" t="str">
        <f t="shared" si="20"/>
        <v>Silicon Photonics</v>
      </c>
      <c r="O67" s="48" t="str">
        <f t="shared" si="19"/>
        <v>LPO 800 Gbps 500 m</v>
      </c>
      <c r="P67" s="19">
        <v>1</v>
      </c>
      <c r="Q67" s="19">
        <v>1</v>
      </c>
      <c r="R67" s="19"/>
      <c r="S67" s="19"/>
      <c r="T67" s="19"/>
      <c r="U67" s="19"/>
      <c r="V67" s="19"/>
      <c r="W67" s="19"/>
      <c r="X67" s="19"/>
      <c r="Y67" s="19"/>
      <c r="Z67" s="19"/>
    </row>
    <row r="68" spans="1:26" ht="13.8">
      <c r="B68" s="347" t="str">
        <f t="shared" si="7"/>
        <v>LPO 800 Gbps 2 km</v>
      </c>
      <c r="C68" s="203">
        <f t="shared" si="8"/>
        <v>0</v>
      </c>
      <c r="D68" s="203">
        <f t="shared" si="9"/>
        <v>0</v>
      </c>
      <c r="E68" s="203">
        <f t="shared" si="10"/>
        <v>0</v>
      </c>
      <c r="F68" s="203">
        <f t="shared" si="11"/>
        <v>0</v>
      </c>
      <c r="G68" s="203">
        <f t="shared" si="12"/>
        <v>0</v>
      </c>
      <c r="H68" s="203">
        <f t="shared" si="13"/>
        <v>0</v>
      </c>
      <c r="I68" s="203">
        <f t="shared" si="14"/>
        <v>0</v>
      </c>
      <c r="J68" s="203">
        <f t="shared" si="15"/>
        <v>0</v>
      </c>
      <c r="K68" s="203">
        <f t="shared" si="16"/>
        <v>0</v>
      </c>
      <c r="L68" s="203">
        <f t="shared" si="17"/>
        <v>0</v>
      </c>
      <c r="M68" s="203">
        <f t="shared" si="18"/>
        <v>0</v>
      </c>
      <c r="N68" s="110" t="str">
        <f t="shared" si="20"/>
        <v>Silicon Photonics</v>
      </c>
      <c r="O68" s="48" t="str">
        <f t="shared" si="19"/>
        <v>LPO 800 Gbps 2 km</v>
      </c>
      <c r="P68" s="19">
        <v>1</v>
      </c>
      <c r="Q68" s="19">
        <v>1</v>
      </c>
      <c r="R68" s="19"/>
      <c r="S68" s="19"/>
      <c r="T68" s="19"/>
      <c r="U68" s="19"/>
      <c r="V68" s="19"/>
      <c r="W68" s="19"/>
      <c r="X68" s="19"/>
      <c r="Y68" s="19"/>
      <c r="Z68" s="19"/>
    </row>
    <row r="69" spans="1:26" ht="13.8">
      <c r="B69" s="347" t="str">
        <f t="shared" si="7"/>
        <v>LPO 800 Gbps 10 km</v>
      </c>
      <c r="C69" s="203">
        <f t="shared" si="8"/>
        <v>0</v>
      </c>
      <c r="D69" s="203">
        <f t="shared" si="9"/>
        <v>0</v>
      </c>
      <c r="E69" s="203">
        <f t="shared" si="10"/>
        <v>0</v>
      </c>
      <c r="F69" s="203">
        <f t="shared" si="11"/>
        <v>0</v>
      </c>
      <c r="G69" s="203">
        <f t="shared" si="12"/>
        <v>0</v>
      </c>
      <c r="H69" s="203">
        <f t="shared" si="13"/>
        <v>0</v>
      </c>
      <c r="I69" s="203">
        <f t="shared" si="14"/>
        <v>0</v>
      </c>
      <c r="J69" s="203">
        <f t="shared" si="15"/>
        <v>0</v>
      </c>
      <c r="K69" s="203">
        <f t="shared" si="16"/>
        <v>0</v>
      </c>
      <c r="L69" s="203">
        <f t="shared" si="17"/>
        <v>0</v>
      </c>
      <c r="M69" s="203">
        <f t="shared" si="18"/>
        <v>0</v>
      </c>
      <c r="N69" s="110" t="str">
        <f t="shared" si="20"/>
        <v>Silicon Photonics</v>
      </c>
      <c r="O69" s="48" t="str">
        <f t="shared" si="19"/>
        <v>LPO 800 Gbps 10 km</v>
      </c>
      <c r="P69" s="19">
        <v>1</v>
      </c>
      <c r="Q69" s="19">
        <v>1</v>
      </c>
      <c r="R69" s="19"/>
      <c r="S69" s="19"/>
      <c r="T69" s="19"/>
      <c r="U69" s="19"/>
      <c r="V69" s="19"/>
      <c r="W69" s="19"/>
      <c r="X69" s="19"/>
      <c r="Y69" s="19"/>
      <c r="Z69" s="19"/>
    </row>
    <row r="70" spans="1:26" ht="13.8">
      <c r="B70" s="48" t="str">
        <f t="shared" si="7"/>
        <v>CPO 1.6 Tbps 30m</v>
      </c>
      <c r="C70" s="164">
        <f t="shared" si="8"/>
        <v>0</v>
      </c>
      <c r="D70" s="164">
        <f t="shared" si="9"/>
        <v>0</v>
      </c>
      <c r="E70" s="164">
        <f t="shared" si="10"/>
        <v>0</v>
      </c>
      <c r="F70" s="164">
        <f t="shared" si="11"/>
        <v>0</v>
      </c>
      <c r="G70" s="164">
        <f t="shared" si="12"/>
        <v>0</v>
      </c>
      <c r="H70" s="164">
        <f t="shared" si="13"/>
        <v>0</v>
      </c>
      <c r="I70" s="164">
        <f t="shared" si="14"/>
        <v>0</v>
      </c>
      <c r="J70" s="164">
        <f t="shared" si="15"/>
        <v>0</v>
      </c>
      <c r="K70" s="164">
        <f t="shared" si="16"/>
        <v>0</v>
      </c>
      <c r="L70" s="164">
        <f t="shared" si="17"/>
        <v>0</v>
      </c>
      <c r="M70" s="164">
        <f t="shared" si="18"/>
        <v>0</v>
      </c>
      <c r="N70" s="110" t="str">
        <f t="shared" si="20"/>
        <v>Silicon Photonics</v>
      </c>
      <c r="O70" s="48" t="str">
        <f t="shared" si="19"/>
        <v>CPO 1.6 Tbps 30m</v>
      </c>
      <c r="P70" s="19">
        <v>1</v>
      </c>
      <c r="Q70" s="19">
        <v>1</v>
      </c>
      <c r="R70" s="19"/>
      <c r="S70" s="19"/>
      <c r="T70" s="19"/>
      <c r="U70" s="19"/>
      <c r="V70" s="19"/>
      <c r="W70" s="19"/>
      <c r="X70" s="19"/>
      <c r="Y70" s="19"/>
      <c r="Z70" s="19"/>
    </row>
    <row r="71" spans="1:26" ht="13.8">
      <c r="B71" s="347" t="str">
        <f t="shared" si="7"/>
        <v>CPO 1.6 Tbps 100 m</v>
      </c>
      <c r="C71" s="203">
        <f t="shared" si="8"/>
        <v>0</v>
      </c>
      <c r="D71" s="203">
        <f t="shared" si="9"/>
        <v>0</v>
      </c>
      <c r="E71" s="203">
        <f t="shared" si="10"/>
        <v>0</v>
      </c>
      <c r="F71" s="203">
        <f t="shared" si="11"/>
        <v>0</v>
      </c>
      <c r="G71" s="203">
        <f t="shared" si="12"/>
        <v>0</v>
      </c>
      <c r="H71" s="203">
        <f t="shared" si="13"/>
        <v>0</v>
      </c>
      <c r="I71" s="203">
        <f t="shared" si="14"/>
        <v>0</v>
      </c>
      <c r="J71" s="203">
        <f t="shared" si="15"/>
        <v>0</v>
      </c>
      <c r="K71" s="203">
        <f t="shared" si="16"/>
        <v>0</v>
      </c>
      <c r="L71" s="203">
        <f t="shared" si="17"/>
        <v>0</v>
      </c>
      <c r="M71" s="203">
        <f t="shared" si="18"/>
        <v>0</v>
      </c>
      <c r="N71" s="110" t="str">
        <f t="shared" si="20"/>
        <v>Silicon Photonics</v>
      </c>
      <c r="O71" s="48" t="str">
        <f t="shared" si="19"/>
        <v>CPO 1.6 Tbps 100 m</v>
      </c>
      <c r="P71" s="19">
        <v>1</v>
      </c>
      <c r="Q71" s="19">
        <v>1</v>
      </c>
      <c r="R71" s="19"/>
      <c r="S71" s="19"/>
      <c r="T71" s="19"/>
      <c r="U71" s="19"/>
      <c r="V71" s="19"/>
      <c r="W71" s="19"/>
      <c r="X71" s="19"/>
      <c r="Y71" s="19"/>
      <c r="Z71" s="19"/>
    </row>
    <row r="72" spans="1:26" ht="13.8">
      <c r="B72" s="347" t="str">
        <f t="shared" si="7"/>
        <v>CPO 1.6 Tbps 500 m</v>
      </c>
      <c r="C72" s="203">
        <f t="shared" si="8"/>
        <v>0</v>
      </c>
      <c r="D72" s="203">
        <f t="shared" si="9"/>
        <v>0</v>
      </c>
      <c r="E72" s="203">
        <f t="shared" si="10"/>
        <v>0</v>
      </c>
      <c r="F72" s="203">
        <f t="shared" si="11"/>
        <v>0</v>
      </c>
      <c r="G72" s="203">
        <f t="shared" si="12"/>
        <v>0</v>
      </c>
      <c r="H72" s="203">
        <f t="shared" si="13"/>
        <v>0</v>
      </c>
      <c r="I72" s="203">
        <f t="shared" si="14"/>
        <v>0</v>
      </c>
      <c r="J72" s="203">
        <f t="shared" si="15"/>
        <v>0</v>
      </c>
      <c r="K72" s="203">
        <f t="shared" si="16"/>
        <v>0</v>
      </c>
      <c r="L72" s="203">
        <f t="shared" si="17"/>
        <v>0</v>
      </c>
      <c r="M72" s="203">
        <f t="shared" si="18"/>
        <v>0</v>
      </c>
      <c r="N72" s="110" t="str">
        <f t="shared" si="20"/>
        <v>Silicon Photonics</v>
      </c>
      <c r="O72" s="48" t="str">
        <f t="shared" si="19"/>
        <v>CPO 1.6 Tbps 500 m</v>
      </c>
      <c r="P72" s="19">
        <v>1</v>
      </c>
      <c r="Q72" s="19">
        <v>1</v>
      </c>
      <c r="R72" s="19"/>
      <c r="S72" s="19"/>
      <c r="T72" s="19"/>
      <c r="U72" s="19"/>
      <c r="V72" s="19"/>
      <c r="W72" s="19"/>
      <c r="X72" s="19"/>
      <c r="Y72" s="19"/>
      <c r="Z72" s="19"/>
    </row>
    <row r="73" spans="1:26" ht="13.8">
      <c r="B73" s="347" t="str">
        <f t="shared" si="7"/>
        <v>CPO 1.6 Tbps 2 km</v>
      </c>
      <c r="C73" s="203">
        <f t="shared" si="8"/>
        <v>0</v>
      </c>
      <c r="D73" s="203">
        <f t="shared" si="9"/>
        <v>0</v>
      </c>
      <c r="E73" s="203">
        <f t="shared" si="10"/>
        <v>0</v>
      </c>
      <c r="F73" s="203">
        <f t="shared" si="11"/>
        <v>0</v>
      </c>
      <c r="G73" s="203">
        <f t="shared" si="12"/>
        <v>0</v>
      </c>
      <c r="H73" s="203">
        <f t="shared" si="13"/>
        <v>0</v>
      </c>
      <c r="I73" s="203">
        <f t="shared" si="14"/>
        <v>0</v>
      </c>
      <c r="J73" s="203">
        <f t="shared" si="15"/>
        <v>0</v>
      </c>
      <c r="K73" s="203">
        <f t="shared" si="16"/>
        <v>0</v>
      </c>
      <c r="L73" s="203">
        <f t="shared" si="17"/>
        <v>0</v>
      </c>
      <c r="M73" s="203">
        <f t="shared" si="18"/>
        <v>0</v>
      </c>
      <c r="N73" s="110" t="str">
        <f t="shared" si="20"/>
        <v>Silicon Photonics</v>
      </c>
      <c r="O73" s="48" t="str">
        <f t="shared" si="19"/>
        <v>CPO 1.6 Tbps 2 km</v>
      </c>
      <c r="P73" s="19">
        <v>1</v>
      </c>
      <c r="Q73" s="19">
        <v>1</v>
      </c>
      <c r="R73" s="19"/>
      <c r="S73" s="19"/>
      <c r="T73" s="19"/>
      <c r="U73" s="19"/>
      <c r="V73" s="19"/>
      <c r="W73" s="19"/>
      <c r="X73" s="19"/>
      <c r="Y73" s="19"/>
      <c r="Z73" s="19"/>
    </row>
    <row r="74" spans="1:26" ht="13.8">
      <c r="B74" s="49" t="str">
        <f t="shared" si="7"/>
        <v>CPO 1.6 Tbps 10 km</v>
      </c>
      <c r="C74" s="164">
        <f t="shared" si="8"/>
        <v>0</v>
      </c>
      <c r="D74" s="164">
        <f t="shared" si="9"/>
        <v>0</v>
      </c>
      <c r="E74" s="164">
        <f t="shared" si="10"/>
        <v>0</v>
      </c>
      <c r="F74" s="164">
        <f t="shared" si="11"/>
        <v>0</v>
      </c>
      <c r="G74" s="164">
        <f t="shared" si="12"/>
        <v>0</v>
      </c>
      <c r="H74" s="164">
        <f t="shared" si="13"/>
        <v>0</v>
      </c>
      <c r="I74" s="164">
        <f t="shared" si="14"/>
        <v>0</v>
      </c>
      <c r="J74" s="164">
        <f t="shared" si="15"/>
        <v>0</v>
      </c>
      <c r="K74" s="164">
        <f t="shared" si="16"/>
        <v>0</v>
      </c>
      <c r="L74" s="164">
        <f t="shared" si="17"/>
        <v>0</v>
      </c>
      <c r="M74" s="164">
        <f t="shared" si="18"/>
        <v>0</v>
      </c>
      <c r="N74" s="110" t="str">
        <f t="shared" si="20"/>
        <v>Silicon Photonics</v>
      </c>
      <c r="O74" s="49" t="str">
        <f t="shared" si="19"/>
        <v>CPO 1.6 Tbps 10 km</v>
      </c>
      <c r="P74" s="19">
        <v>1</v>
      </c>
      <c r="Q74" s="19">
        <v>1</v>
      </c>
      <c r="R74" s="19"/>
      <c r="S74" s="19"/>
      <c r="T74" s="19"/>
      <c r="U74" s="19"/>
      <c r="V74" s="19"/>
      <c r="W74" s="19"/>
      <c r="X74" s="19"/>
      <c r="Y74" s="19"/>
      <c r="Z74" s="19"/>
    </row>
    <row r="75" spans="1:26" ht="13.8">
      <c r="B75" s="58" t="str">
        <f>"Total "&amp;B42&amp;" units"</f>
        <v>Total Silicon Photonics units</v>
      </c>
      <c r="C75" s="29">
        <f t="shared" ref="C75:M75" si="21">SUM(C44:C74)</f>
        <v>143730.40000000002</v>
      </c>
      <c r="D75" s="29">
        <f t="shared" si="21"/>
        <v>129022.07999999999</v>
      </c>
      <c r="E75" s="29">
        <f t="shared" si="21"/>
        <v>0</v>
      </c>
      <c r="F75" s="29">
        <f t="shared" si="21"/>
        <v>0</v>
      </c>
      <c r="G75" s="29">
        <f t="shared" si="21"/>
        <v>0</v>
      </c>
      <c r="H75" s="29">
        <f t="shared" si="21"/>
        <v>0</v>
      </c>
      <c r="I75" s="29">
        <f t="shared" si="21"/>
        <v>0</v>
      </c>
      <c r="J75" s="29">
        <f t="shared" si="21"/>
        <v>0</v>
      </c>
      <c r="K75" s="29">
        <f t="shared" si="21"/>
        <v>0</v>
      </c>
      <c r="L75" s="29">
        <f t="shared" si="21"/>
        <v>0</v>
      </c>
      <c r="M75" s="29">
        <f t="shared" si="21"/>
        <v>0</v>
      </c>
    </row>
    <row r="77" spans="1:26" ht="21">
      <c r="A77" s="1"/>
      <c r="B77" s="3" t="str">
        <f>Summary!B32</f>
        <v>InP discrete</v>
      </c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O77" s="3" t="str">
        <f t="shared" ref="O77:O109" si="22">B77</f>
        <v>InP discrete</v>
      </c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.8">
      <c r="B78" s="56" t="str">
        <f t="shared" ref="B78:J78" si="23">B6</f>
        <v>Product category</v>
      </c>
      <c r="C78" s="6">
        <f t="shared" si="23"/>
        <v>2018</v>
      </c>
      <c r="D78" s="6">
        <f t="shared" si="23"/>
        <v>2019</v>
      </c>
      <c r="E78" s="6">
        <f t="shared" si="23"/>
        <v>2020</v>
      </c>
      <c r="F78" s="6">
        <f t="shared" si="23"/>
        <v>2021</v>
      </c>
      <c r="G78" s="6">
        <f t="shared" si="23"/>
        <v>2022</v>
      </c>
      <c r="H78" s="6">
        <f t="shared" si="23"/>
        <v>2023</v>
      </c>
      <c r="I78" s="6">
        <f t="shared" si="23"/>
        <v>2024</v>
      </c>
      <c r="J78" s="6">
        <f t="shared" si="23"/>
        <v>2025</v>
      </c>
      <c r="K78" s="6">
        <f t="shared" ref="K78:M78" si="24">K6</f>
        <v>2026</v>
      </c>
      <c r="L78" s="6">
        <f t="shared" si="24"/>
        <v>2027</v>
      </c>
      <c r="M78" s="6">
        <f t="shared" si="24"/>
        <v>2028</v>
      </c>
      <c r="O78" s="17" t="str">
        <f t="shared" si="22"/>
        <v>Product category</v>
      </c>
      <c r="P78" s="31">
        <f t="shared" ref="P78:Z78" si="25">C6</f>
        <v>2018</v>
      </c>
      <c r="Q78" s="31">
        <f t="shared" si="25"/>
        <v>2019</v>
      </c>
      <c r="R78" s="31">
        <f t="shared" si="25"/>
        <v>2020</v>
      </c>
      <c r="S78" s="31">
        <f t="shared" si="25"/>
        <v>2021</v>
      </c>
      <c r="T78" s="31">
        <f t="shared" si="25"/>
        <v>2022</v>
      </c>
      <c r="U78" s="31">
        <f t="shared" si="25"/>
        <v>2023</v>
      </c>
      <c r="V78" s="31">
        <f t="shared" si="25"/>
        <v>2024</v>
      </c>
      <c r="W78" s="31">
        <f t="shared" si="25"/>
        <v>2025</v>
      </c>
      <c r="X78" s="31">
        <f t="shared" si="25"/>
        <v>2026</v>
      </c>
      <c r="Y78" s="31">
        <f t="shared" si="25"/>
        <v>2027</v>
      </c>
      <c r="Z78" s="31">
        <f t="shared" si="25"/>
        <v>2028</v>
      </c>
    </row>
    <row r="79" spans="1:26" ht="13.8">
      <c r="B79" s="50" t="str">
        <f t="shared" ref="B79:B109" si="26">B7</f>
        <v>AOC 1x≤10G SFP+</v>
      </c>
      <c r="C79" s="7">
        <f t="shared" ref="C79:C109" si="27">IF(C7=0,0,C7*P79)</f>
        <v>0</v>
      </c>
      <c r="D79" s="7">
        <f t="shared" ref="D79:D109" si="28">IF(D7=0,0,D7*Q79)</f>
        <v>0</v>
      </c>
      <c r="E79" s="7">
        <f t="shared" ref="E79:E109" si="29">IF(E7=0,0,E7*R79)</f>
        <v>0</v>
      </c>
      <c r="F79" s="7">
        <f t="shared" ref="F79:F109" si="30">IF(F7=0,0,F7*S79)</f>
        <v>0</v>
      </c>
      <c r="G79" s="7">
        <f t="shared" ref="G79:G109" si="31">IF(G7=0,0,G7*T79)</f>
        <v>0</v>
      </c>
      <c r="H79" s="7">
        <f t="shared" ref="H79:H109" si="32">IF(H7=0,0,H7*U79)</f>
        <v>0</v>
      </c>
      <c r="I79" s="7">
        <f t="shared" ref="I79:I109" si="33">IF(I7=0,0,I7*V79)</f>
        <v>0</v>
      </c>
      <c r="J79" s="7">
        <f t="shared" ref="J79:J109" si="34">IF(J7=0,0,J7*W79)</f>
        <v>0</v>
      </c>
      <c r="K79" s="7">
        <f t="shared" ref="K79:K109" si="35">IF(K7=0,0,K7*X79)</f>
        <v>0</v>
      </c>
      <c r="L79" s="7">
        <f t="shared" ref="L79:L109" si="36">IF(L7=0,0,L7*Y79)</f>
        <v>0</v>
      </c>
      <c r="M79" s="7">
        <f t="shared" ref="M79:M109" si="37">IF(M7=0,0,M7*Z79)</f>
        <v>0</v>
      </c>
      <c r="N79" s="110" t="str">
        <f>O77</f>
        <v>InP discrete</v>
      </c>
      <c r="O79" s="37" t="str">
        <f t="shared" si="22"/>
        <v>AOC 1x≤10G SFP+</v>
      </c>
      <c r="P79" s="18">
        <v>0</v>
      </c>
      <c r="Q79" s="18">
        <v>0</v>
      </c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3.8">
      <c r="B80" s="48" t="str">
        <f t="shared" si="26"/>
        <v>AOC 4x≤10G QSFP+</v>
      </c>
      <c r="C80" s="7">
        <f t="shared" si="27"/>
        <v>0</v>
      </c>
      <c r="D80" s="7">
        <f t="shared" si="28"/>
        <v>0</v>
      </c>
      <c r="E80" s="7">
        <f t="shared" si="29"/>
        <v>0</v>
      </c>
      <c r="F80" s="7">
        <f t="shared" si="30"/>
        <v>0</v>
      </c>
      <c r="G80" s="7">
        <f t="shared" si="31"/>
        <v>0</v>
      </c>
      <c r="H80" s="7">
        <f t="shared" si="32"/>
        <v>0</v>
      </c>
      <c r="I80" s="7">
        <f t="shared" si="33"/>
        <v>0</v>
      </c>
      <c r="J80" s="7">
        <f t="shared" si="34"/>
        <v>0</v>
      </c>
      <c r="K80" s="7">
        <f t="shared" si="35"/>
        <v>0</v>
      </c>
      <c r="L80" s="7">
        <f t="shared" si="36"/>
        <v>0</v>
      </c>
      <c r="M80" s="7">
        <f t="shared" si="37"/>
        <v>0</v>
      </c>
      <c r="N80" s="110" t="str">
        <f>N79</f>
        <v>InP discrete</v>
      </c>
      <c r="O80" s="38" t="str">
        <f t="shared" si="22"/>
        <v>AOC 4x≤10G QSFP+</v>
      </c>
      <c r="P80" s="19">
        <v>0</v>
      </c>
      <c r="Q80" s="19">
        <v>0</v>
      </c>
      <c r="R80" s="19"/>
      <c r="S80" s="19"/>
      <c r="T80" s="19"/>
      <c r="U80" s="19"/>
      <c r="V80" s="19"/>
      <c r="W80" s="19"/>
      <c r="X80" s="19"/>
      <c r="Y80" s="19"/>
      <c r="Z80" s="19"/>
    </row>
    <row r="81" spans="2:26" ht="13.8">
      <c r="B81" s="48" t="str">
        <f t="shared" si="26"/>
        <v>AOC breakout: 4x10G from 40G</v>
      </c>
      <c r="C81" s="7">
        <f t="shared" si="27"/>
        <v>0</v>
      </c>
      <c r="D81" s="7">
        <f t="shared" si="28"/>
        <v>0</v>
      </c>
      <c r="E81" s="7">
        <f t="shared" si="29"/>
        <v>0</v>
      </c>
      <c r="F81" s="7">
        <f t="shared" si="30"/>
        <v>0</v>
      </c>
      <c r="G81" s="7">
        <f t="shared" si="31"/>
        <v>0</v>
      </c>
      <c r="H81" s="7">
        <f t="shared" si="32"/>
        <v>0</v>
      </c>
      <c r="I81" s="7">
        <f t="shared" si="33"/>
        <v>0</v>
      </c>
      <c r="J81" s="7">
        <f t="shared" si="34"/>
        <v>0</v>
      </c>
      <c r="K81" s="7">
        <f t="shared" si="35"/>
        <v>0</v>
      </c>
      <c r="L81" s="7">
        <f t="shared" si="36"/>
        <v>0</v>
      </c>
      <c r="M81" s="7">
        <f t="shared" si="37"/>
        <v>0</v>
      </c>
      <c r="N81" s="110" t="str">
        <f t="shared" ref="N81:N109" si="38">N80</f>
        <v>InP discrete</v>
      </c>
      <c r="O81" s="38" t="str">
        <f t="shared" si="22"/>
        <v>AOC breakout: 4x10G from 40G</v>
      </c>
      <c r="P81" s="19">
        <f t="shared" ref="P81" si="39">P80</f>
        <v>0</v>
      </c>
      <c r="Q81" s="19">
        <f t="shared" ref="Q81" si="40">Q80</f>
        <v>0</v>
      </c>
      <c r="R81" s="19"/>
      <c r="S81" s="19"/>
      <c r="T81" s="19"/>
      <c r="U81" s="19"/>
      <c r="V81" s="19"/>
      <c r="W81" s="19"/>
      <c r="X81" s="19"/>
      <c r="Y81" s="19"/>
      <c r="Z81" s="19"/>
    </row>
    <row r="82" spans="2:26" ht="13.8">
      <c r="B82" s="48" t="str">
        <f t="shared" si="26"/>
        <v>AOC 12x≤12.5G CXP</v>
      </c>
      <c r="C82" s="7">
        <f t="shared" si="27"/>
        <v>0</v>
      </c>
      <c r="D82" s="7">
        <f t="shared" si="28"/>
        <v>0</v>
      </c>
      <c r="E82" s="7">
        <f t="shared" si="29"/>
        <v>0</v>
      </c>
      <c r="F82" s="7">
        <f t="shared" si="30"/>
        <v>0</v>
      </c>
      <c r="G82" s="7">
        <f t="shared" si="31"/>
        <v>0</v>
      </c>
      <c r="H82" s="7">
        <f t="shared" si="32"/>
        <v>0</v>
      </c>
      <c r="I82" s="7">
        <f t="shared" si="33"/>
        <v>0</v>
      </c>
      <c r="J82" s="7">
        <f t="shared" si="34"/>
        <v>0</v>
      </c>
      <c r="K82" s="7">
        <f t="shared" si="35"/>
        <v>0</v>
      </c>
      <c r="L82" s="7">
        <f t="shared" si="36"/>
        <v>0</v>
      </c>
      <c r="M82" s="7">
        <f t="shared" si="37"/>
        <v>0</v>
      </c>
      <c r="N82" s="110" t="str">
        <f t="shared" si="38"/>
        <v>InP discrete</v>
      </c>
      <c r="O82" s="38" t="str">
        <f t="shared" si="22"/>
        <v>AOC 12x≤12.5G CXP</v>
      </c>
      <c r="P82" s="19">
        <v>0</v>
      </c>
      <c r="Q82" s="19">
        <v>0</v>
      </c>
      <c r="R82" s="19"/>
      <c r="S82" s="19"/>
      <c r="T82" s="19"/>
      <c r="U82" s="19"/>
      <c r="V82" s="19"/>
      <c r="W82" s="19"/>
      <c r="X82" s="19"/>
      <c r="Y82" s="19"/>
      <c r="Z82" s="19"/>
    </row>
    <row r="83" spans="2:26" ht="13.8">
      <c r="B83" s="48" t="str">
        <f t="shared" si="26"/>
        <v>EOM 12x≤12.5G XCVR - CXP</v>
      </c>
      <c r="C83" s="7">
        <f t="shared" si="27"/>
        <v>0</v>
      </c>
      <c r="D83" s="7">
        <f t="shared" si="28"/>
        <v>0</v>
      </c>
      <c r="E83" s="7">
        <f t="shared" si="29"/>
        <v>0</v>
      </c>
      <c r="F83" s="7">
        <f t="shared" si="30"/>
        <v>0</v>
      </c>
      <c r="G83" s="7">
        <f t="shared" si="31"/>
        <v>0</v>
      </c>
      <c r="H83" s="7">
        <f t="shared" si="32"/>
        <v>0</v>
      </c>
      <c r="I83" s="7">
        <f t="shared" si="33"/>
        <v>0</v>
      </c>
      <c r="J83" s="7">
        <f t="shared" si="34"/>
        <v>0</v>
      </c>
      <c r="K83" s="7">
        <f t="shared" si="35"/>
        <v>0</v>
      </c>
      <c r="L83" s="7">
        <f t="shared" si="36"/>
        <v>0</v>
      </c>
      <c r="M83" s="7">
        <f t="shared" si="37"/>
        <v>0</v>
      </c>
      <c r="N83" s="110" t="str">
        <f t="shared" si="38"/>
        <v>InP discrete</v>
      </c>
      <c r="O83" s="38" t="str">
        <f t="shared" si="22"/>
        <v>EOM 12x≤12.5G XCVR - CXP</v>
      </c>
      <c r="P83" s="19">
        <v>0</v>
      </c>
      <c r="Q83" s="19">
        <v>0</v>
      </c>
      <c r="R83" s="19"/>
      <c r="S83" s="19"/>
      <c r="T83" s="19"/>
      <c r="U83" s="19"/>
      <c r="V83" s="19"/>
      <c r="W83" s="19"/>
      <c r="X83" s="19"/>
      <c r="Y83" s="19"/>
      <c r="Z83" s="19"/>
    </row>
    <row r="84" spans="2:26" ht="13.8">
      <c r="B84" s="48" t="str">
        <f t="shared" si="26"/>
        <v>AOC 4x12-14G QSFP+</v>
      </c>
      <c r="C84" s="7">
        <f t="shared" si="27"/>
        <v>0</v>
      </c>
      <c r="D84" s="7">
        <f t="shared" si="28"/>
        <v>0</v>
      </c>
      <c r="E84" s="7">
        <f t="shared" si="29"/>
        <v>0</v>
      </c>
      <c r="F84" s="7">
        <f t="shared" si="30"/>
        <v>0</v>
      </c>
      <c r="G84" s="7">
        <f t="shared" si="31"/>
        <v>0</v>
      </c>
      <c r="H84" s="7">
        <f t="shared" si="32"/>
        <v>0</v>
      </c>
      <c r="I84" s="7">
        <f t="shared" si="33"/>
        <v>0</v>
      </c>
      <c r="J84" s="7">
        <f t="shared" si="34"/>
        <v>0</v>
      </c>
      <c r="K84" s="7">
        <f t="shared" si="35"/>
        <v>0</v>
      </c>
      <c r="L84" s="7">
        <f t="shared" si="36"/>
        <v>0</v>
      </c>
      <c r="M84" s="7">
        <f t="shared" si="37"/>
        <v>0</v>
      </c>
      <c r="N84" s="110" t="str">
        <f t="shared" si="38"/>
        <v>InP discrete</v>
      </c>
      <c r="O84" s="38" t="str">
        <f t="shared" si="22"/>
        <v>AOC 4x12-14G QSFP+</v>
      </c>
      <c r="P84" s="19">
        <v>0</v>
      </c>
      <c r="Q84" s="19">
        <v>0</v>
      </c>
      <c r="R84" s="19"/>
      <c r="S84" s="19"/>
      <c r="T84" s="19"/>
      <c r="U84" s="19"/>
      <c r="V84" s="19"/>
      <c r="W84" s="19"/>
      <c r="X84" s="19"/>
      <c r="Y84" s="19"/>
      <c r="Z84" s="19"/>
    </row>
    <row r="85" spans="2:26" ht="13.8">
      <c r="B85" s="48" t="str">
        <f t="shared" si="26"/>
        <v>AOC 4x12G Mini-SAS HD</v>
      </c>
      <c r="C85" s="7">
        <f t="shared" si="27"/>
        <v>0</v>
      </c>
      <c r="D85" s="7">
        <f t="shared" si="28"/>
        <v>0</v>
      </c>
      <c r="E85" s="7">
        <f t="shared" si="29"/>
        <v>0</v>
      </c>
      <c r="F85" s="7">
        <f t="shared" si="30"/>
        <v>0</v>
      </c>
      <c r="G85" s="7">
        <f t="shared" si="31"/>
        <v>0</v>
      </c>
      <c r="H85" s="7">
        <f t="shared" si="32"/>
        <v>0</v>
      </c>
      <c r="I85" s="7">
        <f t="shared" si="33"/>
        <v>0</v>
      </c>
      <c r="J85" s="7">
        <f t="shared" si="34"/>
        <v>0</v>
      </c>
      <c r="K85" s="7">
        <f t="shared" si="35"/>
        <v>0</v>
      </c>
      <c r="L85" s="7">
        <f t="shared" si="36"/>
        <v>0</v>
      </c>
      <c r="M85" s="7">
        <f t="shared" si="37"/>
        <v>0</v>
      </c>
      <c r="N85" s="110" t="str">
        <f t="shared" si="38"/>
        <v>InP discrete</v>
      </c>
      <c r="O85" s="38" t="str">
        <f t="shared" si="22"/>
        <v>AOC 4x12G Mini-SAS HD</v>
      </c>
      <c r="P85" s="19">
        <v>0</v>
      </c>
      <c r="Q85" s="19">
        <v>0</v>
      </c>
      <c r="R85" s="19"/>
      <c r="S85" s="19"/>
      <c r="T85" s="19"/>
      <c r="U85" s="19"/>
      <c r="V85" s="19"/>
      <c r="W85" s="19"/>
      <c r="X85" s="19"/>
      <c r="Y85" s="19"/>
      <c r="Z85" s="19"/>
    </row>
    <row r="86" spans="2:26" ht="13.8">
      <c r="B86" s="48" t="str">
        <f t="shared" si="26"/>
        <v>AOC 1x25-28G SFP28</v>
      </c>
      <c r="C86" s="7">
        <f t="shared" si="27"/>
        <v>0</v>
      </c>
      <c r="D86" s="7">
        <f t="shared" si="28"/>
        <v>0</v>
      </c>
      <c r="E86" s="7">
        <f t="shared" si="29"/>
        <v>0</v>
      </c>
      <c r="F86" s="7">
        <f t="shared" si="30"/>
        <v>0</v>
      </c>
      <c r="G86" s="7">
        <f t="shared" si="31"/>
        <v>0</v>
      </c>
      <c r="H86" s="7">
        <f t="shared" si="32"/>
        <v>0</v>
      </c>
      <c r="I86" s="7">
        <f t="shared" si="33"/>
        <v>0</v>
      </c>
      <c r="J86" s="7">
        <f t="shared" si="34"/>
        <v>0</v>
      </c>
      <c r="K86" s="7">
        <f t="shared" si="35"/>
        <v>0</v>
      </c>
      <c r="L86" s="7">
        <f t="shared" si="36"/>
        <v>0</v>
      </c>
      <c r="M86" s="7">
        <f t="shared" si="37"/>
        <v>0</v>
      </c>
      <c r="N86" s="110" t="str">
        <f t="shared" si="38"/>
        <v>InP discrete</v>
      </c>
      <c r="O86" s="38" t="str">
        <f t="shared" si="22"/>
        <v>AOC 1x25-28G SFP28</v>
      </c>
      <c r="P86" s="114">
        <v>0</v>
      </c>
      <c r="Q86" s="114">
        <v>0</v>
      </c>
      <c r="R86" s="114"/>
      <c r="S86" s="114"/>
      <c r="T86" s="114"/>
      <c r="U86" s="114"/>
      <c r="V86" s="114"/>
      <c r="W86" s="114"/>
      <c r="X86" s="114"/>
      <c r="Y86" s="114"/>
      <c r="Z86" s="114"/>
    </row>
    <row r="87" spans="2:26" ht="13.8">
      <c r="B87" s="48" t="str">
        <f t="shared" si="26"/>
        <v>AOC 100G</v>
      </c>
      <c r="C87" s="7">
        <f t="shared" si="27"/>
        <v>0</v>
      </c>
      <c r="D87" s="7">
        <f t="shared" si="28"/>
        <v>0</v>
      </c>
      <c r="E87" s="7">
        <f t="shared" si="29"/>
        <v>0</v>
      </c>
      <c r="F87" s="7">
        <f t="shared" si="30"/>
        <v>0</v>
      </c>
      <c r="G87" s="7">
        <f t="shared" si="31"/>
        <v>0</v>
      </c>
      <c r="H87" s="7">
        <f t="shared" si="32"/>
        <v>0</v>
      </c>
      <c r="I87" s="7">
        <f t="shared" si="33"/>
        <v>0</v>
      </c>
      <c r="J87" s="7">
        <f t="shared" si="34"/>
        <v>0</v>
      </c>
      <c r="K87" s="7">
        <f t="shared" si="35"/>
        <v>0</v>
      </c>
      <c r="L87" s="7">
        <f t="shared" si="36"/>
        <v>0</v>
      </c>
      <c r="M87" s="7">
        <f t="shared" si="37"/>
        <v>0</v>
      </c>
      <c r="N87" s="110" t="str">
        <f t="shared" si="38"/>
        <v>InP discrete</v>
      </c>
      <c r="O87" s="38" t="str">
        <f t="shared" si="22"/>
        <v>AOC 100G</v>
      </c>
      <c r="P87" s="114">
        <v>0</v>
      </c>
      <c r="Q87" s="114">
        <v>0</v>
      </c>
      <c r="R87" s="114"/>
      <c r="S87" s="114"/>
      <c r="T87" s="114"/>
      <c r="U87" s="114"/>
      <c r="V87" s="114"/>
      <c r="W87" s="114"/>
      <c r="X87" s="114"/>
      <c r="Y87" s="114"/>
      <c r="Z87" s="114"/>
    </row>
    <row r="88" spans="2:26" ht="13.8">
      <c r="B88" s="48" t="str">
        <f t="shared" si="26"/>
        <v>AOC 100G breakout</v>
      </c>
      <c r="C88" s="7">
        <f t="shared" si="27"/>
        <v>0</v>
      </c>
      <c r="D88" s="7">
        <f t="shared" si="28"/>
        <v>0</v>
      </c>
      <c r="E88" s="7">
        <f t="shared" si="29"/>
        <v>0</v>
      </c>
      <c r="F88" s="7">
        <f t="shared" si="30"/>
        <v>0</v>
      </c>
      <c r="G88" s="7">
        <f t="shared" si="31"/>
        <v>0</v>
      </c>
      <c r="H88" s="7">
        <f t="shared" si="32"/>
        <v>0</v>
      </c>
      <c r="I88" s="7">
        <f t="shared" si="33"/>
        <v>0</v>
      </c>
      <c r="J88" s="7">
        <f t="shared" si="34"/>
        <v>0</v>
      </c>
      <c r="K88" s="7">
        <f t="shared" si="35"/>
        <v>0</v>
      </c>
      <c r="L88" s="7">
        <f t="shared" si="36"/>
        <v>0</v>
      </c>
      <c r="M88" s="7">
        <f t="shared" si="37"/>
        <v>0</v>
      </c>
      <c r="N88" s="110" t="str">
        <f t="shared" si="38"/>
        <v>InP discrete</v>
      </c>
      <c r="O88" s="38" t="str">
        <f t="shared" si="22"/>
        <v>AOC 100G breakout</v>
      </c>
      <c r="P88" s="19">
        <v>0</v>
      </c>
      <c r="Q88" s="19">
        <v>0</v>
      </c>
      <c r="R88" s="19"/>
      <c r="S88" s="19"/>
      <c r="T88" s="19"/>
      <c r="U88" s="19"/>
      <c r="V88" s="19"/>
      <c r="W88" s="19"/>
      <c r="X88" s="19"/>
      <c r="Y88" s="19"/>
      <c r="Z88" s="19"/>
    </row>
    <row r="89" spans="2:26" ht="13.8">
      <c r="B89" s="48" t="str">
        <f t="shared" si="26"/>
        <v>AOC 4x24G Mini-SAS HD</v>
      </c>
      <c r="C89" s="7">
        <f t="shared" si="27"/>
        <v>0</v>
      </c>
      <c r="D89" s="7">
        <f t="shared" si="28"/>
        <v>0</v>
      </c>
      <c r="E89" s="7">
        <f t="shared" si="29"/>
        <v>0</v>
      </c>
      <c r="F89" s="7">
        <f t="shared" si="30"/>
        <v>0</v>
      </c>
      <c r="G89" s="7">
        <f t="shared" si="31"/>
        <v>0</v>
      </c>
      <c r="H89" s="7">
        <f t="shared" si="32"/>
        <v>0</v>
      </c>
      <c r="I89" s="7">
        <f t="shared" si="33"/>
        <v>0</v>
      </c>
      <c r="J89" s="7">
        <f t="shared" si="34"/>
        <v>0</v>
      </c>
      <c r="K89" s="7">
        <f t="shared" si="35"/>
        <v>0</v>
      </c>
      <c r="L89" s="7">
        <f t="shared" si="36"/>
        <v>0</v>
      </c>
      <c r="M89" s="7">
        <f t="shared" si="37"/>
        <v>0</v>
      </c>
      <c r="N89" s="110" t="str">
        <f t="shared" si="38"/>
        <v>InP discrete</v>
      </c>
      <c r="O89" s="38" t="str">
        <f t="shared" si="22"/>
        <v>AOC 4x24G Mini-SAS HD</v>
      </c>
      <c r="P89" s="19">
        <v>0</v>
      </c>
      <c r="Q89" s="19">
        <v>0</v>
      </c>
      <c r="R89" s="19"/>
      <c r="S89" s="19"/>
      <c r="T89" s="19"/>
      <c r="U89" s="19"/>
      <c r="V89" s="19"/>
      <c r="W89" s="19"/>
      <c r="X89" s="19"/>
      <c r="Y89" s="19"/>
      <c r="Z89" s="19"/>
    </row>
    <row r="90" spans="2:26" ht="13.8">
      <c r="B90" s="48" t="str">
        <f t="shared" si="26"/>
        <v>AOC 12x25-28G CXP28</v>
      </c>
      <c r="C90" s="7">
        <f t="shared" si="27"/>
        <v>0</v>
      </c>
      <c r="D90" s="7">
        <f t="shared" si="28"/>
        <v>0</v>
      </c>
      <c r="E90" s="7">
        <f t="shared" si="29"/>
        <v>0</v>
      </c>
      <c r="F90" s="7">
        <f t="shared" si="30"/>
        <v>0</v>
      </c>
      <c r="G90" s="7">
        <f t="shared" si="31"/>
        <v>0</v>
      </c>
      <c r="H90" s="7">
        <f t="shared" si="32"/>
        <v>0</v>
      </c>
      <c r="I90" s="7">
        <f t="shared" si="33"/>
        <v>0</v>
      </c>
      <c r="J90" s="7">
        <f t="shared" si="34"/>
        <v>0</v>
      </c>
      <c r="K90" s="7">
        <f t="shared" si="35"/>
        <v>0</v>
      </c>
      <c r="L90" s="7">
        <f t="shared" si="36"/>
        <v>0</v>
      </c>
      <c r="M90" s="7">
        <f t="shared" si="37"/>
        <v>0</v>
      </c>
      <c r="N90" s="110" t="str">
        <f t="shared" si="38"/>
        <v>InP discrete</v>
      </c>
      <c r="O90" s="38" t="str">
        <f t="shared" si="22"/>
        <v>AOC 12x25-28G CXP28</v>
      </c>
      <c r="P90" s="19">
        <f t="shared" ref="P90" si="41">P89</f>
        <v>0</v>
      </c>
      <c r="Q90" s="19">
        <f t="shared" ref="Q90" si="42">Q89</f>
        <v>0</v>
      </c>
      <c r="R90" s="19"/>
      <c r="S90" s="19"/>
      <c r="T90" s="19"/>
      <c r="U90" s="19"/>
      <c r="V90" s="19"/>
      <c r="W90" s="19"/>
      <c r="X90" s="19"/>
      <c r="Y90" s="19"/>
      <c r="Z90" s="19"/>
    </row>
    <row r="91" spans="2:26" ht="13.8">
      <c r="B91" s="48" t="str">
        <f t="shared" si="26"/>
        <v>EOM 4,8,12,16,24x25-28G XCVR</v>
      </c>
      <c r="C91" s="7">
        <f t="shared" si="27"/>
        <v>0</v>
      </c>
      <c r="D91" s="7">
        <f t="shared" si="28"/>
        <v>0</v>
      </c>
      <c r="E91" s="7">
        <f t="shared" si="29"/>
        <v>0</v>
      </c>
      <c r="F91" s="7">
        <f t="shared" si="30"/>
        <v>0</v>
      </c>
      <c r="G91" s="7">
        <f t="shared" si="31"/>
        <v>0</v>
      </c>
      <c r="H91" s="7">
        <f t="shared" si="32"/>
        <v>0</v>
      </c>
      <c r="I91" s="7">
        <f t="shared" si="33"/>
        <v>0</v>
      </c>
      <c r="J91" s="7">
        <f t="shared" si="34"/>
        <v>0</v>
      </c>
      <c r="K91" s="7">
        <f t="shared" si="35"/>
        <v>0</v>
      </c>
      <c r="L91" s="7">
        <f t="shared" si="36"/>
        <v>0</v>
      </c>
      <c r="M91" s="7">
        <f t="shared" si="37"/>
        <v>0</v>
      </c>
      <c r="N91" s="110" t="str">
        <f t="shared" si="38"/>
        <v>InP discrete</v>
      </c>
      <c r="O91" s="38" t="str">
        <f t="shared" si="22"/>
        <v>EOM 4,8,12,16,24x25-28G XCVR</v>
      </c>
      <c r="P91" s="19">
        <v>0</v>
      </c>
      <c r="Q91" s="19">
        <v>0</v>
      </c>
      <c r="R91" s="19"/>
      <c r="S91" s="19"/>
      <c r="T91" s="19"/>
      <c r="U91" s="19"/>
      <c r="V91" s="19"/>
      <c r="W91" s="19"/>
      <c r="X91" s="19"/>
      <c r="Y91" s="19"/>
      <c r="Z91" s="19"/>
    </row>
    <row r="92" spans="2:26" ht="13.8">
      <c r="B92" s="48" t="str">
        <f t="shared" si="26"/>
        <v>EOM 12x25-28G XCVR - CXP28</v>
      </c>
      <c r="C92" s="7">
        <f t="shared" si="27"/>
        <v>0</v>
      </c>
      <c r="D92" s="7">
        <f t="shared" si="28"/>
        <v>0</v>
      </c>
      <c r="E92" s="7">
        <f t="shared" si="29"/>
        <v>0</v>
      </c>
      <c r="F92" s="7">
        <f t="shared" si="30"/>
        <v>0</v>
      </c>
      <c r="G92" s="7">
        <f t="shared" si="31"/>
        <v>0</v>
      </c>
      <c r="H92" s="7">
        <f t="shared" si="32"/>
        <v>0</v>
      </c>
      <c r="I92" s="7">
        <f t="shared" si="33"/>
        <v>0</v>
      </c>
      <c r="J92" s="7">
        <f t="shared" si="34"/>
        <v>0</v>
      </c>
      <c r="K92" s="7">
        <f t="shared" si="35"/>
        <v>0</v>
      </c>
      <c r="L92" s="7">
        <f t="shared" si="36"/>
        <v>0</v>
      </c>
      <c r="M92" s="7">
        <f t="shared" si="37"/>
        <v>0</v>
      </c>
      <c r="N92" s="110" t="str">
        <f t="shared" si="38"/>
        <v>InP discrete</v>
      </c>
      <c r="O92" s="38" t="str">
        <f t="shared" si="22"/>
        <v>EOM 12x25-28G XCVR - CXP28</v>
      </c>
      <c r="P92" s="19">
        <v>0</v>
      </c>
      <c r="Q92" s="19">
        <v>0</v>
      </c>
      <c r="R92" s="19"/>
      <c r="S92" s="19"/>
      <c r="T92" s="19"/>
      <c r="U92" s="19"/>
      <c r="V92" s="19"/>
      <c r="W92" s="19"/>
      <c r="X92" s="19"/>
      <c r="Y92" s="19"/>
      <c r="Z92" s="19"/>
    </row>
    <row r="93" spans="2:26" ht="13.8">
      <c r="B93" s="48" t="str">
        <f t="shared" si="26"/>
        <v>AOC 1x50-56G SFP56</v>
      </c>
      <c r="C93" s="7">
        <f t="shared" si="27"/>
        <v>0</v>
      </c>
      <c r="D93" s="7">
        <f t="shared" si="28"/>
        <v>0</v>
      </c>
      <c r="E93" s="7">
        <f t="shared" si="29"/>
        <v>0</v>
      </c>
      <c r="F93" s="7">
        <f t="shared" si="30"/>
        <v>0</v>
      </c>
      <c r="G93" s="7">
        <f t="shared" si="31"/>
        <v>0</v>
      </c>
      <c r="H93" s="7">
        <f t="shared" si="32"/>
        <v>0</v>
      </c>
      <c r="I93" s="7">
        <f t="shared" si="33"/>
        <v>0</v>
      </c>
      <c r="J93" s="7">
        <f t="shared" si="34"/>
        <v>0</v>
      </c>
      <c r="K93" s="7">
        <f t="shared" si="35"/>
        <v>0</v>
      </c>
      <c r="L93" s="7">
        <f t="shared" si="36"/>
        <v>0</v>
      </c>
      <c r="M93" s="7">
        <f t="shared" si="37"/>
        <v>0</v>
      </c>
      <c r="N93" s="110" t="str">
        <f t="shared" si="38"/>
        <v>InP discrete</v>
      </c>
      <c r="O93" s="38" t="str">
        <f t="shared" si="22"/>
        <v>AOC 1x50-56G SFP56</v>
      </c>
      <c r="P93" s="19">
        <v>0</v>
      </c>
      <c r="Q93" s="19">
        <v>0</v>
      </c>
      <c r="R93" s="19"/>
      <c r="S93" s="19"/>
      <c r="T93" s="19"/>
      <c r="U93" s="19"/>
      <c r="V93" s="19"/>
      <c r="W93" s="19"/>
      <c r="X93" s="19"/>
      <c r="Y93" s="19"/>
      <c r="Z93" s="19"/>
    </row>
    <row r="94" spans="2:26" ht="13.8">
      <c r="B94" s="48" t="str">
        <f t="shared" si="26"/>
        <v>AOC 4x50-56G QSFP56</v>
      </c>
      <c r="C94" s="7">
        <f t="shared" si="27"/>
        <v>0</v>
      </c>
      <c r="D94" s="7">
        <f t="shared" si="28"/>
        <v>0</v>
      </c>
      <c r="E94" s="7">
        <f t="shared" si="29"/>
        <v>0</v>
      </c>
      <c r="F94" s="7">
        <f t="shared" si="30"/>
        <v>0</v>
      </c>
      <c r="G94" s="7">
        <f t="shared" si="31"/>
        <v>0</v>
      </c>
      <c r="H94" s="7">
        <f t="shared" si="32"/>
        <v>0</v>
      </c>
      <c r="I94" s="7">
        <f t="shared" si="33"/>
        <v>0</v>
      </c>
      <c r="J94" s="7">
        <f t="shared" si="34"/>
        <v>0</v>
      </c>
      <c r="K94" s="7">
        <f t="shared" si="35"/>
        <v>0</v>
      </c>
      <c r="L94" s="7">
        <f t="shared" si="36"/>
        <v>0</v>
      </c>
      <c r="M94" s="7">
        <f t="shared" si="37"/>
        <v>0</v>
      </c>
      <c r="N94" s="110" t="str">
        <f t="shared" si="38"/>
        <v>InP discrete</v>
      </c>
      <c r="O94" s="38" t="str">
        <f t="shared" si="22"/>
        <v>AOC 4x50-56G QSFP56</v>
      </c>
      <c r="P94" s="114">
        <v>0</v>
      </c>
      <c r="Q94" s="114">
        <v>0</v>
      </c>
      <c r="R94" s="114"/>
      <c r="S94" s="114"/>
      <c r="T94" s="114"/>
      <c r="U94" s="114"/>
      <c r="V94" s="114"/>
      <c r="W94" s="114"/>
      <c r="X94" s="114"/>
      <c r="Y94" s="114"/>
      <c r="Z94" s="114"/>
    </row>
    <row r="95" spans="2:26" ht="13.8">
      <c r="B95" s="48" t="str">
        <f t="shared" si="26"/>
        <v>EOM Next Gen</v>
      </c>
      <c r="C95" s="7">
        <f t="shared" si="27"/>
        <v>0</v>
      </c>
      <c r="D95" s="7">
        <f t="shared" si="28"/>
        <v>0</v>
      </c>
      <c r="E95" s="7">
        <f t="shared" si="29"/>
        <v>0</v>
      </c>
      <c r="F95" s="7">
        <f t="shared" si="30"/>
        <v>0</v>
      </c>
      <c r="G95" s="7">
        <f t="shared" si="31"/>
        <v>0</v>
      </c>
      <c r="H95" s="7">
        <f t="shared" si="32"/>
        <v>0</v>
      </c>
      <c r="I95" s="7">
        <f t="shared" si="33"/>
        <v>0</v>
      </c>
      <c r="J95" s="7">
        <f t="shared" si="34"/>
        <v>0</v>
      </c>
      <c r="K95" s="7">
        <f t="shared" si="35"/>
        <v>0</v>
      </c>
      <c r="L95" s="7">
        <f t="shared" si="36"/>
        <v>0</v>
      </c>
      <c r="M95" s="7">
        <f t="shared" si="37"/>
        <v>0</v>
      </c>
      <c r="N95" s="110" t="str">
        <f t="shared" si="38"/>
        <v>InP discrete</v>
      </c>
      <c r="O95" s="38" t="str">
        <f t="shared" si="22"/>
        <v>EOM Next Gen</v>
      </c>
      <c r="P95" s="19">
        <v>0</v>
      </c>
      <c r="Q95" s="19">
        <v>0</v>
      </c>
      <c r="R95" s="19"/>
      <c r="S95" s="19"/>
      <c r="T95" s="19"/>
      <c r="U95" s="19"/>
      <c r="V95" s="19"/>
      <c r="W95" s="19"/>
      <c r="X95" s="19"/>
      <c r="Y95" s="19"/>
      <c r="Z95" s="19"/>
    </row>
    <row r="96" spans="2:26" ht="13.8">
      <c r="B96" s="48" t="str">
        <f t="shared" si="26"/>
        <v>AOC 400G</v>
      </c>
      <c r="C96" s="7">
        <f t="shared" si="27"/>
        <v>0</v>
      </c>
      <c r="D96" s="7">
        <f t="shared" si="28"/>
        <v>0</v>
      </c>
      <c r="E96" s="7">
        <f t="shared" si="29"/>
        <v>0</v>
      </c>
      <c r="F96" s="7">
        <f t="shared" si="30"/>
        <v>0</v>
      </c>
      <c r="G96" s="7">
        <f t="shared" si="31"/>
        <v>0</v>
      </c>
      <c r="H96" s="7">
        <f t="shared" si="32"/>
        <v>0</v>
      </c>
      <c r="I96" s="7">
        <f t="shared" si="33"/>
        <v>0</v>
      </c>
      <c r="J96" s="7">
        <f t="shared" si="34"/>
        <v>0</v>
      </c>
      <c r="K96" s="7">
        <f t="shared" si="35"/>
        <v>0</v>
      </c>
      <c r="L96" s="7">
        <f t="shared" si="36"/>
        <v>0</v>
      </c>
      <c r="M96" s="7">
        <f t="shared" si="37"/>
        <v>0</v>
      </c>
      <c r="N96" s="110" t="str">
        <f t="shared" si="38"/>
        <v>InP discrete</v>
      </c>
      <c r="O96" s="38" t="str">
        <f t="shared" si="22"/>
        <v>AOC 400G</v>
      </c>
      <c r="P96" s="19">
        <v>0</v>
      </c>
      <c r="Q96" s="19">
        <v>0</v>
      </c>
      <c r="R96" s="19"/>
      <c r="S96" s="19"/>
      <c r="T96" s="19"/>
      <c r="U96" s="19"/>
      <c r="V96" s="19"/>
      <c r="W96" s="19"/>
      <c r="X96" s="19"/>
      <c r="Y96" s="19"/>
      <c r="Z96" s="19"/>
    </row>
    <row r="97" spans="1:26" ht="13.8">
      <c r="B97" s="48" t="str">
        <f t="shared" si="26"/>
        <v>AOC 400G breakout</v>
      </c>
      <c r="C97" s="7">
        <f t="shared" si="27"/>
        <v>0</v>
      </c>
      <c r="D97" s="7">
        <f t="shared" si="28"/>
        <v>0</v>
      </c>
      <c r="E97" s="7">
        <f t="shared" si="29"/>
        <v>0</v>
      </c>
      <c r="F97" s="7">
        <f t="shared" si="30"/>
        <v>0</v>
      </c>
      <c r="G97" s="7">
        <f t="shared" si="31"/>
        <v>0</v>
      </c>
      <c r="H97" s="7">
        <f t="shared" si="32"/>
        <v>0</v>
      </c>
      <c r="I97" s="7">
        <f t="shared" si="33"/>
        <v>0</v>
      </c>
      <c r="J97" s="7">
        <f t="shared" si="34"/>
        <v>0</v>
      </c>
      <c r="K97" s="7">
        <f t="shared" si="35"/>
        <v>0</v>
      </c>
      <c r="L97" s="7">
        <f t="shared" si="36"/>
        <v>0</v>
      </c>
      <c r="M97" s="7">
        <f t="shared" si="37"/>
        <v>0</v>
      </c>
      <c r="N97" s="110" t="str">
        <f t="shared" si="38"/>
        <v>InP discrete</v>
      </c>
      <c r="O97" s="38" t="str">
        <f t="shared" si="22"/>
        <v>AOC 400G breakout</v>
      </c>
      <c r="P97" s="19">
        <v>0</v>
      </c>
      <c r="Q97" s="19">
        <v>0</v>
      </c>
      <c r="R97" s="19"/>
      <c r="S97" s="63"/>
      <c r="T97" s="63"/>
      <c r="U97" s="63"/>
      <c r="V97" s="63"/>
      <c r="W97" s="63"/>
      <c r="X97" s="63"/>
      <c r="Y97" s="63"/>
      <c r="Z97" s="63"/>
    </row>
    <row r="98" spans="1:26" ht="13.8">
      <c r="B98" s="48" t="str">
        <f t="shared" si="26"/>
        <v>AOC 800G</v>
      </c>
      <c r="C98" s="7">
        <f t="shared" si="27"/>
        <v>0</v>
      </c>
      <c r="D98" s="7">
        <f t="shared" si="28"/>
        <v>0</v>
      </c>
      <c r="E98" s="7">
        <f t="shared" si="29"/>
        <v>0</v>
      </c>
      <c r="F98" s="7">
        <f t="shared" si="30"/>
        <v>0</v>
      </c>
      <c r="G98" s="7">
        <f t="shared" si="31"/>
        <v>0</v>
      </c>
      <c r="H98" s="7">
        <f t="shared" si="32"/>
        <v>0</v>
      </c>
      <c r="I98" s="7">
        <f t="shared" si="33"/>
        <v>0</v>
      </c>
      <c r="J98" s="7">
        <f t="shared" si="34"/>
        <v>0</v>
      </c>
      <c r="K98" s="7">
        <f t="shared" si="35"/>
        <v>0</v>
      </c>
      <c r="L98" s="7">
        <f t="shared" si="36"/>
        <v>0</v>
      </c>
      <c r="M98" s="7">
        <f t="shared" si="37"/>
        <v>0</v>
      </c>
      <c r="N98" s="110" t="str">
        <f t="shared" si="38"/>
        <v>InP discrete</v>
      </c>
      <c r="O98" s="38" t="str">
        <f t="shared" si="22"/>
        <v>AOC 800G</v>
      </c>
      <c r="P98" s="19">
        <v>0</v>
      </c>
      <c r="Q98" s="19">
        <v>0</v>
      </c>
      <c r="R98" s="19"/>
      <c r="S98" s="19"/>
      <c r="T98" s="19"/>
      <c r="U98" s="19"/>
      <c r="V98" s="19"/>
      <c r="W98" s="19"/>
      <c r="X98" s="19"/>
      <c r="Y98" s="19"/>
      <c r="Z98" s="19"/>
    </row>
    <row r="99" spans="1:26" ht="13.8">
      <c r="B99" s="48" t="str">
        <f t="shared" si="26"/>
        <v>AOC 1.6T</v>
      </c>
      <c r="C99" s="7">
        <f t="shared" si="27"/>
        <v>0</v>
      </c>
      <c r="D99" s="7">
        <f t="shared" si="28"/>
        <v>0</v>
      </c>
      <c r="E99" s="7">
        <f t="shared" si="29"/>
        <v>0</v>
      </c>
      <c r="F99" s="7">
        <f t="shared" si="30"/>
        <v>0</v>
      </c>
      <c r="G99" s="7">
        <f t="shared" si="31"/>
        <v>0</v>
      </c>
      <c r="H99" s="7">
        <f t="shared" si="32"/>
        <v>0</v>
      </c>
      <c r="I99" s="7">
        <f t="shared" si="33"/>
        <v>0</v>
      </c>
      <c r="J99" s="7">
        <f t="shared" si="34"/>
        <v>0</v>
      </c>
      <c r="K99" s="7">
        <f t="shared" si="35"/>
        <v>0</v>
      </c>
      <c r="L99" s="7">
        <f t="shared" si="36"/>
        <v>0</v>
      </c>
      <c r="M99" s="7">
        <f t="shared" si="37"/>
        <v>0</v>
      </c>
      <c r="N99" s="110" t="str">
        <f t="shared" si="38"/>
        <v>InP discrete</v>
      </c>
      <c r="O99" s="38" t="str">
        <f t="shared" si="22"/>
        <v>AOC 1.6T</v>
      </c>
      <c r="P99" s="19">
        <v>0</v>
      </c>
      <c r="Q99" s="19">
        <v>0</v>
      </c>
      <c r="R99" s="19"/>
      <c r="S99" s="19"/>
      <c r="T99" s="19"/>
      <c r="U99" s="19"/>
      <c r="V99" s="19"/>
      <c r="W99" s="19"/>
      <c r="X99" s="19"/>
      <c r="Y99" s="19"/>
      <c r="Z99" s="19"/>
    </row>
    <row r="100" spans="1:26" ht="13.8">
      <c r="B100" s="48" t="str">
        <f t="shared" si="26"/>
        <v>LPO 800 Gbps 30m</v>
      </c>
      <c r="C100" s="164">
        <f t="shared" si="27"/>
        <v>0</v>
      </c>
      <c r="D100" s="164">
        <f t="shared" si="28"/>
        <v>0</v>
      </c>
      <c r="E100" s="164">
        <f t="shared" si="29"/>
        <v>0</v>
      </c>
      <c r="F100" s="164">
        <f t="shared" si="30"/>
        <v>0</v>
      </c>
      <c r="G100" s="164">
        <f t="shared" si="31"/>
        <v>0</v>
      </c>
      <c r="H100" s="164">
        <f t="shared" si="32"/>
        <v>0</v>
      </c>
      <c r="I100" s="164">
        <f t="shared" si="33"/>
        <v>0</v>
      </c>
      <c r="J100" s="164">
        <f t="shared" si="34"/>
        <v>0</v>
      </c>
      <c r="K100" s="164">
        <f t="shared" si="35"/>
        <v>0</v>
      </c>
      <c r="L100" s="164">
        <f t="shared" si="36"/>
        <v>0</v>
      </c>
      <c r="M100" s="164">
        <f t="shared" si="37"/>
        <v>0</v>
      </c>
      <c r="N100" s="110" t="str">
        <f t="shared" si="38"/>
        <v>InP discrete</v>
      </c>
      <c r="O100" s="38" t="str">
        <f t="shared" si="22"/>
        <v>LPO 800 Gbps 30m</v>
      </c>
      <c r="P100" s="19">
        <v>0</v>
      </c>
      <c r="Q100" s="19">
        <v>0</v>
      </c>
      <c r="R100" s="19"/>
      <c r="S100" s="19"/>
      <c r="T100" s="19"/>
      <c r="U100" s="19"/>
      <c r="V100" s="19"/>
      <c r="W100" s="19"/>
      <c r="X100" s="19"/>
      <c r="Y100" s="19"/>
      <c r="Z100" s="19"/>
    </row>
    <row r="101" spans="1:26" ht="13.8">
      <c r="B101" s="347" t="str">
        <f t="shared" si="26"/>
        <v>LPO 800 Gbps 100 m</v>
      </c>
      <c r="C101" s="203">
        <f t="shared" si="27"/>
        <v>0</v>
      </c>
      <c r="D101" s="203">
        <f t="shared" si="28"/>
        <v>0</v>
      </c>
      <c r="E101" s="203">
        <f t="shared" si="29"/>
        <v>0</v>
      </c>
      <c r="F101" s="203">
        <f t="shared" si="30"/>
        <v>0</v>
      </c>
      <c r="G101" s="203">
        <f t="shared" si="31"/>
        <v>0</v>
      </c>
      <c r="H101" s="203">
        <f t="shared" si="32"/>
        <v>0</v>
      </c>
      <c r="I101" s="203">
        <f t="shared" si="33"/>
        <v>0</v>
      </c>
      <c r="J101" s="203">
        <f t="shared" si="34"/>
        <v>0</v>
      </c>
      <c r="K101" s="203">
        <f t="shared" si="35"/>
        <v>0</v>
      </c>
      <c r="L101" s="203">
        <f t="shared" si="36"/>
        <v>0</v>
      </c>
      <c r="M101" s="203">
        <f t="shared" si="37"/>
        <v>0</v>
      </c>
      <c r="N101" s="110" t="str">
        <f t="shared" si="38"/>
        <v>InP discrete</v>
      </c>
      <c r="O101" s="38" t="str">
        <f t="shared" si="22"/>
        <v>LPO 800 Gbps 100 m</v>
      </c>
      <c r="P101" s="19">
        <v>0</v>
      </c>
      <c r="Q101" s="19">
        <v>0</v>
      </c>
      <c r="R101" s="19"/>
      <c r="S101" s="19"/>
      <c r="T101" s="19"/>
      <c r="U101" s="19"/>
      <c r="V101" s="19"/>
      <c r="W101" s="19"/>
      <c r="X101" s="19"/>
      <c r="Y101" s="19"/>
      <c r="Z101" s="19"/>
    </row>
    <row r="102" spans="1:26" ht="13.8">
      <c r="B102" s="347" t="str">
        <f t="shared" si="26"/>
        <v>LPO 800 Gbps 500 m</v>
      </c>
      <c r="C102" s="203">
        <f t="shared" si="27"/>
        <v>0</v>
      </c>
      <c r="D102" s="203">
        <f t="shared" si="28"/>
        <v>0</v>
      </c>
      <c r="E102" s="203">
        <f t="shared" si="29"/>
        <v>0</v>
      </c>
      <c r="F102" s="203">
        <f t="shared" si="30"/>
        <v>0</v>
      </c>
      <c r="G102" s="203">
        <f t="shared" si="31"/>
        <v>0</v>
      </c>
      <c r="H102" s="203">
        <f t="shared" si="32"/>
        <v>0</v>
      </c>
      <c r="I102" s="203">
        <f t="shared" si="33"/>
        <v>0</v>
      </c>
      <c r="J102" s="203">
        <f t="shared" si="34"/>
        <v>0</v>
      </c>
      <c r="K102" s="203">
        <f t="shared" si="35"/>
        <v>0</v>
      </c>
      <c r="L102" s="203">
        <f t="shared" si="36"/>
        <v>0</v>
      </c>
      <c r="M102" s="203">
        <f t="shared" si="37"/>
        <v>0</v>
      </c>
      <c r="N102" s="110" t="str">
        <f t="shared" si="38"/>
        <v>InP discrete</v>
      </c>
      <c r="O102" s="38" t="str">
        <f t="shared" si="22"/>
        <v>LPO 800 Gbps 500 m</v>
      </c>
      <c r="P102" s="19">
        <v>0</v>
      </c>
      <c r="Q102" s="19">
        <v>0</v>
      </c>
      <c r="R102" s="19"/>
      <c r="S102" s="19"/>
      <c r="T102" s="19"/>
      <c r="U102" s="19"/>
      <c r="V102" s="19"/>
      <c r="W102" s="19"/>
      <c r="X102" s="19"/>
      <c r="Y102" s="19"/>
      <c r="Z102" s="19"/>
    </row>
    <row r="103" spans="1:26" ht="13.8">
      <c r="B103" s="347" t="str">
        <f t="shared" si="26"/>
        <v>LPO 800 Gbps 2 km</v>
      </c>
      <c r="C103" s="203">
        <f t="shared" si="27"/>
        <v>0</v>
      </c>
      <c r="D103" s="203">
        <f t="shared" si="28"/>
        <v>0</v>
      </c>
      <c r="E103" s="203">
        <f t="shared" si="29"/>
        <v>0</v>
      </c>
      <c r="F103" s="203">
        <f t="shared" si="30"/>
        <v>0</v>
      </c>
      <c r="G103" s="203">
        <f t="shared" si="31"/>
        <v>0</v>
      </c>
      <c r="H103" s="203">
        <f t="shared" si="32"/>
        <v>0</v>
      </c>
      <c r="I103" s="203">
        <f t="shared" si="33"/>
        <v>0</v>
      </c>
      <c r="J103" s="203">
        <f t="shared" si="34"/>
        <v>0</v>
      </c>
      <c r="K103" s="203">
        <f t="shared" si="35"/>
        <v>0</v>
      </c>
      <c r="L103" s="203">
        <f t="shared" si="36"/>
        <v>0</v>
      </c>
      <c r="M103" s="203">
        <f t="shared" si="37"/>
        <v>0</v>
      </c>
      <c r="N103" s="110" t="str">
        <f t="shared" si="38"/>
        <v>InP discrete</v>
      </c>
      <c r="O103" s="38" t="str">
        <f t="shared" si="22"/>
        <v>LPO 800 Gbps 2 km</v>
      </c>
      <c r="P103" s="19">
        <v>0</v>
      </c>
      <c r="Q103" s="19">
        <v>0</v>
      </c>
      <c r="R103" s="19"/>
      <c r="S103" s="19"/>
      <c r="T103" s="19"/>
      <c r="U103" s="19"/>
      <c r="V103" s="19"/>
      <c r="W103" s="19"/>
      <c r="X103" s="19"/>
      <c r="Y103" s="19"/>
      <c r="Z103" s="19"/>
    </row>
    <row r="104" spans="1:26" ht="13.8">
      <c r="B104" s="347" t="str">
        <f t="shared" si="26"/>
        <v>LPO 800 Gbps 10 km</v>
      </c>
      <c r="C104" s="203">
        <f t="shared" si="27"/>
        <v>0</v>
      </c>
      <c r="D104" s="203">
        <f t="shared" si="28"/>
        <v>0</v>
      </c>
      <c r="E104" s="203">
        <f t="shared" si="29"/>
        <v>0</v>
      </c>
      <c r="F104" s="203">
        <f t="shared" si="30"/>
        <v>0</v>
      </c>
      <c r="G104" s="203">
        <f t="shared" si="31"/>
        <v>0</v>
      </c>
      <c r="H104" s="203">
        <f t="shared" si="32"/>
        <v>0</v>
      </c>
      <c r="I104" s="203">
        <f t="shared" si="33"/>
        <v>0</v>
      </c>
      <c r="J104" s="203">
        <f t="shared" si="34"/>
        <v>0</v>
      </c>
      <c r="K104" s="203">
        <f t="shared" si="35"/>
        <v>0</v>
      </c>
      <c r="L104" s="203">
        <f t="shared" si="36"/>
        <v>0</v>
      </c>
      <c r="M104" s="203">
        <f t="shared" si="37"/>
        <v>0</v>
      </c>
      <c r="N104" s="110" t="str">
        <f t="shared" si="38"/>
        <v>InP discrete</v>
      </c>
      <c r="O104" s="38" t="str">
        <f t="shared" si="22"/>
        <v>LPO 800 Gbps 10 km</v>
      </c>
      <c r="P104" s="19">
        <v>0</v>
      </c>
      <c r="Q104" s="19">
        <v>0</v>
      </c>
      <c r="R104" s="19"/>
      <c r="S104" s="19"/>
      <c r="T104" s="19"/>
      <c r="U104" s="19"/>
      <c r="V104" s="19"/>
      <c r="W104" s="19"/>
      <c r="X104" s="19"/>
      <c r="Y104" s="19"/>
      <c r="Z104" s="19"/>
    </row>
    <row r="105" spans="1:26" ht="13.8">
      <c r="B105" s="48" t="str">
        <f t="shared" si="26"/>
        <v>CPO 1.6 Tbps 30m</v>
      </c>
      <c r="C105" s="164">
        <f t="shared" si="27"/>
        <v>0</v>
      </c>
      <c r="D105" s="164">
        <f t="shared" si="28"/>
        <v>0</v>
      </c>
      <c r="E105" s="164">
        <f t="shared" si="29"/>
        <v>0</v>
      </c>
      <c r="F105" s="164">
        <f t="shared" si="30"/>
        <v>0</v>
      </c>
      <c r="G105" s="164">
        <f t="shared" si="31"/>
        <v>0</v>
      </c>
      <c r="H105" s="164">
        <f t="shared" si="32"/>
        <v>0</v>
      </c>
      <c r="I105" s="164">
        <f t="shared" si="33"/>
        <v>0</v>
      </c>
      <c r="J105" s="164">
        <f t="shared" si="34"/>
        <v>0</v>
      </c>
      <c r="K105" s="164">
        <f t="shared" si="35"/>
        <v>0</v>
      </c>
      <c r="L105" s="164">
        <f t="shared" si="36"/>
        <v>0</v>
      </c>
      <c r="M105" s="164">
        <f t="shared" si="37"/>
        <v>0</v>
      </c>
      <c r="N105" s="110" t="str">
        <f t="shared" si="38"/>
        <v>InP discrete</v>
      </c>
      <c r="O105" s="38" t="str">
        <f t="shared" si="22"/>
        <v>CPO 1.6 Tbps 30m</v>
      </c>
      <c r="P105" s="19">
        <v>0</v>
      </c>
      <c r="Q105" s="19">
        <v>0</v>
      </c>
      <c r="R105" s="19"/>
      <c r="S105" s="19"/>
      <c r="T105" s="19"/>
      <c r="U105" s="19"/>
      <c r="V105" s="19"/>
      <c r="W105" s="19"/>
      <c r="X105" s="19"/>
      <c r="Y105" s="19"/>
      <c r="Z105" s="19"/>
    </row>
    <row r="106" spans="1:26" ht="13.8">
      <c r="B106" s="347" t="str">
        <f t="shared" si="26"/>
        <v>CPO 1.6 Tbps 100 m</v>
      </c>
      <c r="C106" s="203">
        <f t="shared" si="27"/>
        <v>0</v>
      </c>
      <c r="D106" s="203">
        <f t="shared" si="28"/>
        <v>0</v>
      </c>
      <c r="E106" s="203">
        <f t="shared" si="29"/>
        <v>0</v>
      </c>
      <c r="F106" s="203">
        <f t="shared" si="30"/>
        <v>0</v>
      </c>
      <c r="G106" s="203">
        <f t="shared" si="31"/>
        <v>0</v>
      </c>
      <c r="H106" s="203">
        <f t="shared" si="32"/>
        <v>0</v>
      </c>
      <c r="I106" s="203">
        <f t="shared" si="33"/>
        <v>0</v>
      </c>
      <c r="J106" s="203">
        <f t="shared" si="34"/>
        <v>0</v>
      </c>
      <c r="K106" s="203">
        <f t="shared" si="35"/>
        <v>0</v>
      </c>
      <c r="L106" s="203">
        <f t="shared" si="36"/>
        <v>0</v>
      </c>
      <c r="M106" s="203">
        <f t="shared" si="37"/>
        <v>0</v>
      </c>
      <c r="N106" s="110" t="str">
        <f t="shared" si="38"/>
        <v>InP discrete</v>
      </c>
      <c r="O106" s="38" t="str">
        <f t="shared" si="22"/>
        <v>CPO 1.6 Tbps 100 m</v>
      </c>
      <c r="P106" s="19">
        <v>0</v>
      </c>
      <c r="Q106" s="19">
        <v>0</v>
      </c>
      <c r="R106" s="19"/>
      <c r="S106" s="19"/>
      <c r="T106" s="19"/>
      <c r="U106" s="19"/>
      <c r="V106" s="19"/>
      <c r="W106" s="19"/>
      <c r="X106" s="19"/>
      <c r="Y106" s="19"/>
      <c r="Z106" s="19"/>
    </row>
    <row r="107" spans="1:26" ht="13.8">
      <c r="B107" s="347" t="str">
        <f t="shared" si="26"/>
        <v>CPO 1.6 Tbps 500 m</v>
      </c>
      <c r="C107" s="203">
        <f t="shared" si="27"/>
        <v>0</v>
      </c>
      <c r="D107" s="203">
        <f t="shared" si="28"/>
        <v>0</v>
      </c>
      <c r="E107" s="203">
        <f t="shared" si="29"/>
        <v>0</v>
      </c>
      <c r="F107" s="203">
        <f t="shared" si="30"/>
        <v>0</v>
      </c>
      <c r="G107" s="203">
        <f t="shared" si="31"/>
        <v>0</v>
      </c>
      <c r="H107" s="203">
        <f t="shared" si="32"/>
        <v>0</v>
      </c>
      <c r="I107" s="203">
        <f t="shared" si="33"/>
        <v>0</v>
      </c>
      <c r="J107" s="203">
        <f t="shared" si="34"/>
        <v>0</v>
      </c>
      <c r="K107" s="203">
        <f t="shared" si="35"/>
        <v>0</v>
      </c>
      <c r="L107" s="203">
        <f t="shared" si="36"/>
        <v>0</v>
      </c>
      <c r="M107" s="203">
        <f t="shared" si="37"/>
        <v>0</v>
      </c>
      <c r="N107" s="110" t="str">
        <f t="shared" si="38"/>
        <v>InP discrete</v>
      </c>
      <c r="O107" s="38" t="str">
        <f t="shared" si="22"/>
        <v>CPO 1.6 Tbps 500 m</v>
      </c>
      <c r="P107" s="19">
        <v>0</v>
      </c>
      <c r="Q107" s="19">
        <v>0</v>
      </c>
      <c r="R107" s="19"/>
      <c r="S107" s="19"/>
      <c r="T107" s="19"/>
      <c r="U107" s="19"/>
      <c r="V107" s="19"/>
      <c r="W107" s="19"/>
      <c r="X107" s="19"/>
      <c r="Y107" s="19"/>
      <c r="Z107" s="19"/>
    </row>
    <row r="108" spans="1:26" ht="13.8">
      <c r="B108" s="347" t="str">
        <f t="shared" si="26"/>
        <v>CPO 1.6 Tbps 2 km</v>
      </c>
      <c r="C108" s="203">
        <f t="shared" si="27"/>
        <v>0</v>
      </c>
      <c r="D108" s="203">
        <f t="shared" si="28"/>
        <v>0</v>
      </c>
      <c r="E108" s="203">
        <f t="shared" si="29"/>
        <v>0</v>
      </c>
      <c r="F108" s="203">
        <f t="shared" si="30"/>
        <v>0</v>
      </c>
      <c r="G108" s="203">
        <f t="shared" si="31"/>
        <v>0</v>
      </c>
      <c r="H108" s="203">
        <f t="shared" si="32"/>
        <v>0</v>
      </c>
      <c r="I108" s="203">
        <f t="shared" si="33"/>
        <v>0</v>
      </c>
      <c r="J108" s="203">
        <f t="shared" si="34"/>
        <v>0</v>
      </c>
      <c r="K108" s="203">
        <f t="shared" si="35"/>
        <v>0</v>
      </c>
      <c r="L108" s="203">
        <f t="shared" si="36"/>
        <v>0</v>
      </c>
      <c r="M108" s="203">
        <f t="shared" si="37"/>
        <v>0</v>
      </c>
      <c r="N108" s="110" t="str">
        <f t="shared" si="38"/>
        <v>InP discrete</v>
      </c>
      <c r="O108" s="38" t="str">
        <f t="shared" si="22"/>
        <v>CPO 1.6 Tbps 2 km</v>
      </c>
      <c r="P108" s="19">
        <v>0</v>
      </c>
      <c r="Q108" s="19">
        <v>0</v>
      </c>
      <c r="R108" s="19"/>
      <c r="S108" s="19"/>
      <c r="T108" s="19"/>
      <c r="U108" s="19"/>
      <c r="V108" s="19"/>
      <c r="W108" s="19"/>
      <c r="X108" s="19"/>
      <c r="Y108" s="19"/>
      <c r="Z108" s="19"/>
    </row>
    <row r="109" spans="1:26" ht="13.8">
      <c r="B109" s="49" t="str">
        <f t="shared" si="26"/>
        <v>CPO 1.6 Tbps 10 km</v>
      </c>
      <c r="C109" s="164">
        <f t="shared" si="27"/>
        <v>0</v>
      </c>
      <c r="D109" s="164">
        <f t="shared" si="28"/>
        <v>0</v>
      </c>
      <c r="E109" s="164">
        <f t="shared" si="29"/>
        <v>0</v>
      </c>
      <c r="F109" s="164">
        <f t="shared" si="30"/>
        <v>0</v>
      </c>
      <c r="G109" s="164">
        <f t="shared" si="31"/>
        <v>0</v>
      </c>
      <c r="H109" s="164">
        <f t="shared" si="32"/>
        <v>0</v>
      </c>
      <c r="I109" s="164">
        <f t="shared" si="33"/>
        <v>0</v>
      </c>
      <c r="J109" s="164">
        <f t="shared" si="34"/>
        <v>0</v>
      </c>
      <c r="K109" s="164">
        <f t="shared" si="35"/>
        <v>0</v>
      </c>
      <c r="L109" s="164">
        <f t="shared" si="36"/>
        <v>0</v>
      </c>
      <c r="M109" s="164">
        <f t="shared" si="37"/>
        <v>0</v>
      </c>
      <c r="N109" s="110" t="str">
        <f t="shared" si="38"/>
        <v>InP discrete</v>
      </c>
      <c r="O109" s="38" t="str">
        <f t="shared" si="22"/>
        <v>CPO 1.6 Tbps 10 km</v>
      </c>
      <c r="P109" s="19">
        <v>0</v>
      </c>
      <c r="Q109" s="19">
        <v>0</v>
      </c>
      <c r="R109" s="19"/>
      <c r="S109" s="19"/>
      <c r="T109" s="19"/>
      <c r="U109" s="19"/>
      <c r="V109" s="19"/>
      <c r="W109" s="19"/>
      <c r="X109" s="19"/>
      <c r="Y109" s="19"/>
      <c r="Z109" s="19"/>
    </row>
    <row r="110" spans="1:26" ht="13.8">
      <c r="B110" s="58" t="str">
        <f>"Total "&amp;B77&amp;" units"</f>
        <v>Total InP discrete units</v>
      </c>
      <c r="C110" s="29">
        <f t="shared" ref="C110:M110" si="43">SUM(C79:C109)</f>
        <v>0</v>
      </c>
      <c r="D110" s="29">
        <f t="shared" si="43"/>
        <v>0</v>
      </c>
      <c r="E110" s="29">
        <f t="shared" si="43"/>
        <v>0</v>
      </c>
      <c r="F110" s="29">
        <f t="shared" si="43"/>
        <v>0</v>
      </c>
      <c r="G110" s="29">
        <f t="shared" si="43"/>
        <v>0</v>
      </c>
      <c r="H110" s="29">
        <f t="shared" si="43"/>
        <v>0</v>
      </c>
      <c r="I110" s="29">
        <f t="shared" si="43"/>
        <v>0</v>
      </c>
      <c r="J110" s="29">
        <f t="shared" si="43"/>
        <v>0</v>
      </c>
      <c r="K110" s="29">
        <f t="shared" si="43"/>
        <v>0</v>
      </c>
      <c r="L110" s="29">
        <f t="shared" si="43"/>
        <v>0</v>
      </c>
      <c r="M110" s="29">
        <f t="shared" si="43"/>
        <v>0</v>
      </c>
    </row>
    <row r="112" spans="1:26" ht="21">
      <c r="A112" s="1"/>
      <c r="B112" s="3" t="str">
        <f>Summary!B33</f>
        <v>InP integrated</v>
      </c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O112" s="3" t="str">
        <f t="shared" ref="O112:O144" si="44">B112</f>
        <v>InP integrated</v>
      </c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2:26" ht="13.8">
      <c r="B113" s="56" t="str">
        <f t="shared" ref="B113:J113" si="45">B6</f>
        <v>Product category</v>
      </c>
      <c r="C113" s="6">
        <f t="shared" si="45"/>
        <v>2018</v>
      </c>
      <c r="D113" s="6">
        <f t="shared" si="45"/>
        <v>2019</v>
      </c>
      <c r="E113" s="6">
        <f t="shared" si="45"/>
        <v>2020</v>
      </c>
      <c r="F113" s="6">
        <f t="shared" si="45"/>
        <v>2021</v>
      </c>
      <c r="G113" s="6">
        <f t="shared" si="45"/>
        <v>2022</v>
      </c>
      <c r="H113" s="6">
        <f t="shared" si="45"/>
        <v>2023</v>
      </c>
      <c r="I113" s="6">
        <f t="shared" si="45"/>
        <v>2024</v>
      </c>
      <c r="J113" s="6">
        <f t="shared" si="45"/>
        <v>2025</v>
      </c>
      <c r="K113" s="6">
        <f t="shared" ref="K113:M113" si="46">K6</f>
        <v>2026</v>
      </c>
      <c r="L113" s="6">
        <f t="shared" si="46"/>
        <v>2027</v>
      </c>
      <c r="M113" s="6">
        <f t="shared" si="46"/>
        <v>2028</v>
      </c>
      <c r="O113" s="17" t="str">
        <f t="shared" si="44"/>
        <v>Product category</v>
      </c>
      <c r="P113" s="31">
        <f t="shared" ref="P113:Z113" si="47">C6</f>
        <v>2018</v>
      </c>
      <c r="Q113" s="31">
        <f t="shared" si="47"/>
        <v>2019</v>
      </c>
      <c r="R113" s="31">
        <f t="shared" si="47"/>
        <v>2020</v>
      </c>
      <c r="S113" s="31">
        <f t="shared" si="47"/>
        <v>2021</v>
      </c>
      <c r="T113" s="31">
        <f t="shared" si="47"/>
        <v>2022</v>
      </c>
      <c r="U113" s="31">
        <f t="shared" si="47"/>
        <v>2023</v>
      </c>
      <c r="V113" s="31">
        <f t="shared" si="47"/>
        <v>2024</v>
      </c>
      <c r="W113" s="31">
        <f t="shared" si="47"/>
        <v>2025</v>
      </c>
      <c r="X113" s="31">
        <f t="shared" si="47"/>
        <v>2026</v>
      </c>
      <c r="Y113" s="31">
        <f t="shared" si="47"/>
        <v>2027</v>
      </c>
      <c r="Z113" s="31">
        <f t="shared" si="47"/>
        <v>2028</v>
      </c>
    </row>
    <row r="114" spans="2:26" ht="13.8">
      <c r="B114" s="50" t="str">
        <f t="shared" ref="B114:B144" si="48">B7</f>
        <v>AOC 1x≤10G SFP+</v>
      </c>
      <c r="C114" s="7">
        <f t="shared" ref="C114:C144" si="49">IF(C7=0,0,C7*P114)</f>
        <v>0</v>
      </c>
      <c r="D114" s="7">
        <f t="shared" ref="D114:D144" si="50">IF(D7=0,0,D7*Q114)</f>
        <v>0</v>
      </c>
      <c r="E114" s="7">
        <f t="shared" ref="E114:E144" si="51">IF(E7=0,0,E7*R114)</f>
        <v>0</v>
      </c>
      <c r="F114" s="7">
        <f t="shared" ref="F114:F144" si="52">IF(F7=0,0,F7*S114)</f>
        <v>0</v>
      </c>
      <c r="G114" s="7">
        <f t="shared" ref="G114:G144" si="53">IF(G7=0,0,G7*T114)</f>
        <v>0</v>
      </c>
      <c r="H114" s="7">
        <f t="shared" ref="H114:H144" si="54">IF(H7=0,0,H7*U114)</f>
        <v>0</v>
      </c>
      <c r="I114" s="7">
        <f t="shared" ref="I114:I144" si="55">IF(I7=0,0,I7*V114)</f>
        <v>0</v>
      </c>
      <c r="J114" s="7">
        <f t="shared" ref="J114:J144" si="56">IF(J7=0,0,J7*W114)</f>
        <v>0</v>
      </c>
      <c r="K114" s="7">
        <f t="shared" ref="K114:K144" si="57">IF(K7=0,0,K7*X114)</f>
        <v>0</v>
      </c>
      <c r="L114" s="7">
        <f t="shared" ref="L114:L144" si="58">IF(L7=0,0,L7*Y114)</f>
        <v>0</v>
      </c>
      <c r="M114" s="7">
        <f t="shared" ref="M114:M144" si="59">IF(M7=0,0,M7*Z114)</f>
        <v>0</v>
      </c>
      <c r="N114" s="111" t="str">
        <f>O112</f>
        <v>InP integrated</v>
      </c>
      <c r="O114" s="37" t="str">
        <f t="shared" si="44"/>
        <v>AOC 1x≤10G SFP+</v>
      </c>
      <c r="P114" s="18">
        <v>0</v>
      </c>
      <c r="Q114" s="18">
        <v>0</v>
      </c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2:26" ht="13.8">
      <c r="B115" s="48" t="str">
        <f t="shared" si="48"/>
        <v>AOC 4x≤10G QSFP+</v>
      </c>
      <c r="C115" s="7">
        <f t="shared" si="49"/>
        <v>0</v>
      </c>
      <c r="D115" s="7">
        <f t="shared" si="50"/>
        <v>0</v>
      </c>
      <c r="E115" s="7">
        <f t="shared" si="51"/>
        <v>0</v>
      </c>
      <c r="F115" s="7">
        <f t="shared" si="52"/>
        <v>0</v>
      </c>
      <c r="G115" s="7">
        <f t="shared" si="53"/>
        <v>0</v>
      </c>
      <c r="H115" s="7">
        <f t="shared" si="54"/>
        <v>0</v>
      </c>
      <c r="I115" s="7">
        <f t="shared" si="55"/>
        <v>0</v>
      </c>
      <c r="J115" s="7">
        <f t="shared" si="56"/>
        <v>0</v>
      </c>
      <c r="K115" s="7">
        <f t="shared" si="57"/>
        <v>0</v>
      </c>
      <c r="L115" s="7">
        <f t="shared" si="58"/>
        <v>0</v>
      </c>
      <c r="M115" s="7">
        <f t="shared" si="59"/>
        <v>0</v>
      </c>
      <c r="N115" s="111" t="str">
        <f>N114</f>
        <v>InP integrated</v>
      </c>
      <c r="O115" s="38" t="str">
        <f t="shared" si="44"/>
        <v>AOC 4x≤10G QSFP+</v>
      </c>
      <c r="P115" s="19">
        <v>0</v>
      </c>
      <c r="Q115" s="19">
        <v>0</v>
      </c>
      <c r="R115" s="19"/>
      <c r="S115" s="19"/>
      <c r="T115" s="19"/>
      <c r="U115" s="19"/>
      <c r="V115" s="19"/>
      <c r="W115" s="19"/>
      <c r="X115" s="19"/>
      <c r="Y115" s="19"/>
      <c r="Z115" s="19"/>
    </row>
    <row r="116" spans="2:26" ht="13.8">
      <c r="B116" s="48" t="str">
        <f t="shared" si="48"/>
        <v>AOC breakout: 4x10G from 40G</v>
      </c>
      <c r="C116" s="7">
        <f t="shared" si="49"/>
        <v>0</v>
      </c>
      <c r="D116" s="7">
        <f t="shared" si="50"/>
        <v>0</v>
      </c>
      <c r="E116" s="7">
        <f t="shared" si="51"/>
        <v>0</v>
      </c>
      <c r="F116" s="7">
        <f t="shared" si="52"/>
        <v>0</v>
      </c>
      <c r="G116" s="7">
        <f t="shared" si="53"/>
        <v>0</v>
      </c>
      <c r="H116" s="7">
        <f t="shared" si="54"/>
        <v>0</v>
      </c>
      <c r="I116" s="7">
        <f t="shared" si="55"/>
        <v>0</v>
      </c>
      <c r="J116" s="7">
        <f t="shared" si="56"/>
        <v>0</v>
      </c>
      <c r="K116" s="7">
        <f t="shared" si="57"/>
        <v>0</v>
      </c>
      <c r="L116" s="7">
        <f t="shared" si="58"/>
        <v>0</v>
      </c>
      <c r="M116" s="7">
        <f t="shared" si="59"/>
        <v>0</v>
      </c>
      <c r="N116" s="111" t="str">
        <f t="shared" ref="N116:N144" si="60">N115</f>
        <v>InP integrated</v>
      </c>
      <c r="O116" s="38" t="str">
        <f t="shared" si="44"/>
        <v>AOC breakout: 4x10G from 40G</v>
      </c>
      <c r="P116" s="19">
        <f t="shared" ref="P116" si="61">P115</f>
        <v>0</v>
      </c>
      <c r="Q116" s="19">
        <f t="shared" ref="Q116" si="62">Q115</f>
        <v>0</v>
      </c>
      <c r="R116" s="19"/>
      <c r="S116" s="19"/>
      <c r="T116" s="19"/>
      <c r="U116" s="19"/>
      <c r="V116" s="19"/>
      <c r="W116" s="19"/>
      <c r="X116" s="19"/>
      <c r="Y116" s="19"/>
      <c r="Z116" s="19"/>
    </row>
    <row r="117" spans="2:26" ht="13.8">
      <c r="B117" s="48" t="str">
        <f t="shared" si="48"/>
        <v>AOC 12x≤12.5G CXP</v>
      </c>
      <c r="C117" s="7">
        <f t="shared" si="49"/>
        <v>0</v>
      </c>
      <c r="D117" s="7">
        <f t="shared" si="50"/>
        <v>0</v>
      </c>
      <c r="E117" s="7">
        <f t="shared" si="51"/>
        <v>0</v>
      </c>
      <c r="F117" s="7">
        <f t="shared" si="52"/>
        <v>0</v>
      </c>
      <c r="G117" s="7">
        <f t="shared" si="53"/>
        <v>0</v>
      </c>
      <c r="H117" s="7">
        <f t="shared" si="54"/>
        <v>0</v>
      </c>
      <c r="I117" s="7">
        <f t="shared" si="55"/>
        <v>0</v>
      </c>
      <c r="J117" s="7">
        <f t="shared" si="56"/>
        <v>0</v>
      </c>
      <c r="K117" s="7">
        <f t="shared" si="57"/>
        <v>0</v>
      </c>
      <c r="L117" s="7">
        <f t="shared" si="58"/>
        <v>0</v>
      </c>
      <c r="M117" s="7">
        <f t="shared" si="59"/>
        <v>0</v>
      </c>
      <c r="N117" s="111" t="str">
        <f t="shared" si="60"/>
        <v>InP integrated</v>
      </c>
      <c r="O117" s="38" t="str">
        <f t="shared" si="44"/>
        <v>AOC 12x≤12.5G CXP</v>
      </c>
      <c r="P117" s="19">
        <v>0</v>
      </c>
      <c r="Q117" s="19">
        <v>0</v>
      </c>
      <c r="R117" s="19"/>
      <c r="S117" s="19"/>
      <c r="T117" s="19"/>
      <c r="U117" s="19"/>
      <c r="V117" s="19"/>
      <c r="W117" s="19"/>
      <c r="X117" s="19"/>
      <c r="Y117" s="19"/>
      <c r="Z117" s="19"/>
    </row>
    <row r="118" spans="2:26" ht="13.8">
      <c r="B118" s="48" t="str">
        <f t="shared" si="48"/>
        <v>EOM 12x≤12.5G XCVR - CXP</v>
      </c>
      <c r="C118" s="7">
        <f t="shared" si="49"/>
        <v>0</v>
      </c>
      <c r="D118" s="7">
        <f t="shared" si="50"/>
        <v>0</v>
      </c>
      <c r="E118" s="7">
        <f t="shared" si="51"/>
        <v>0</v>
      </c>
      <c r="F118" s="7">
        <f t="shared" si="52"/>
        <v>0</v>
      </c>
      <c r="G118" s="7">
        <f t="shared" si="53"/>
        <v>0</v>
      </c>
      <c r="H118" s="7">
        <f t="shared" si="54"/>
        <v>0</v>
      </c>
      <c r="I118" s="7">
        <f t="shared" si="55"/>
        <v>0</v>
      </c>
      <c r="J118" s="7">
        <f t="shared" si="56"/>
        <v>0</v>
      </c>
      <c r="K118" s="7">
        <f t="shared" si="57"/>
        <v>0</v>
      </c>
      <c r="L118" s="7">
        <f t="shared" si="58"/>
        <v>0</v>
      </c>
      <c r="M118" s="7">
        <f t="shared" si="59"/>
        <v>0</v>
      </c>
      <c r="N118" s="111" t="str">
        <f t="shared" si="60"/>
        <v>InP integrated</v>
      </c>
      <c r="O118" s="38" t="str">
        <f t="shared" si="44"/>
        <v>EOM 12x≤12.5G XCVR - CXP</v>
      </c>
      <c r="P118" s="19">
        <v>0</v>
      </c>
      <c r="Q118" s="19">
        <v>0</v>
      </c>
      <c r="R118" s="19"/>
      <c r="S118" s="19"/>
      <c r="T118" s="19"/>
      <c r="U118" s="19"/>
      <c r="V118" s="19"/>
      <c r="W118" s="19"/>
      <c r="X118" s="19"/>
      <c r="Y118" s="19"/>
      <c r="Z118" s="19"/>
    </row>
    <row r="119" spans="2:26" ht="13.8">
      <c r="B119" s="48" t="str">
        <f t="shared" si="48"/>
        <v>AOC 4x12-14G QSFP+</v>
      </c>
      <c r="C119" s="7">
        <f t="shared" si="49"/>
        <v>0</v>
      </c>
      <c r="D119" s="7">
        <f t="shared" si="50"/>
        <v>0</v>
      </c>
      <c r="E119" s="7">
        <f t="shared" si="51"/>
        <v>0</v>
      </c>
      <c r="F119" s="7">
        <f t="shared" si="52"/>
        <v>0</v>
      </c>
      <c r="G119" s="7">
        <f t="shared" si="53"/>
        <v>0</v>
      </c>
      <c r="H119" s="7">
        <f t="shared" si="54"/>
        <v>0</v>
      </c>
      <c r="I119" s="7">
        <f t="shared" si="55"/>
        <v>0</v>
      </c>
      <c r="J119" s="7">
        <f t="shared" si="56"/>
        <v>0</v>
      </c>
      <c r="K119" s="7">
        <f t="shared" si="57"/>
        <v>0</v>
      </c>
      <c r="L119" s="7">
        <f t="shared" si="58"/>
        <v>0</v>
      </c>
      <c r="M119" s="7">
        <f t="shared" si="59"/>
        <v>0</v>
      </c>
      <c r="N119" s="111" t="str">
        <f>N118</f>
        <v>InP integrated</v>
      </c>
      <c r="O119" s="38" t="str">
        <f t="shared" si="44"/>
        <v>AOC 4x12-14G QSFP+</v>
      </c>
      <c r="P119" s="19">
        <v>0</v>
      </c>
      <c r="Q119" s="19">
        <v>0</v>
      </c>
      <c r="R119" s="19"/>
      <c r="S119" s="19"/>
      <c r="T119" s="19"/>
      <c r="U119" s="19"/>
      <c r="V119" s="19"/>
      <c r="W119" s="19"/>
      <c r="X119" s="19"/>
      <c r="Y119" s="19"/>
      <c r="Z119" s="19"/>
    </row>
    <row r="120" spans="2:26" ht="13.8">
      <c r="B120" s="48" t="str">
        <f t="shared" si="48"/>
        <v>AOC 4x12G Mini-SAS HD</v>
      </c>
      <c r="C120" s="7">
        <f t="shared" si="49"/>
        <v>0</v>
      </c>
      <c r="D120" s="7">
        <f t="shared" si="50"/>
        <v>0</v>
      </c>
      <c r="E120" s="7">
        <f t="shared" si="51"/>
        <v>0</v>
      </c>
      <c r="F120" s="7">
        <f t="shared" si="52"/>
        <v>0</v>
      </c>
      <c r="G120" s="7">
        <f t="shared" si="53"/>
        <v>0</v>
      </c>
      <c r="H120" s="7">
        <f t="shared" si="54"/>
        <v>0</v>
      </c>
      <c r="I120" s="7">
        <f t="shared" si="55"/>
        <v>0</v>
      </c>
      <c r="J120" s="7">
        <f t="shared" si="56"/>
        <v>0</v>
      </c>
      <c r="K120" s="7">
        <f t="shared" si="57"/>
        <v>0</v>
      </c>
      <c r="L120" s="7">
        <f t="shared" si="58"/>
        <v>0</v>
      </c>
      <c r="M120" s="7">
        <f t="shared" si="59"/>
        <v>0</v>
      </c>
      <c r="N120" s="111" t="str">
        <f t="shared" si="60"/>
        <v>InP integrated</v>
      </c>
      <c r="O120" s="38" t="str">
        <f t="shared" si="44"/>
        <v>AOC 4x12G Mini-SAS HD</v>
      </c>
      <c r="P120" s="19">
        <v>0</v>
      </c>
      <c r="Q120" s="19">
        <v>0</v>
      </c>
      <c r="R120" s="19"/>
      <c r="S120" s="19"/>
      <c r="T120" s="19"/>
      <c r="U120" s="19"/>
      <c r="V120" s="19"/>
      <c r="W120" s="19"/>
      <c r="X120" s="19"/>
      <c r="Y120" s="19"/>
      <c r="Z120" s="19"/>
    </row>
    <row r="121" spans="2:26" ht="13.8">
      <c r="B121" s="48" t="str">
        <f t="shared" si="48"/>
        <v>AOC 1x25-28G SFP28</v>
      </c>
      <c r="C121" s="7">
        <f t="shared" si="49"/>
        <v>0</v>
      </c>
      <c r="D121" s="7">
        <f t="shared" si="50"/>
        <v>0</v>
      </c>
      <c r="E121" s="7">
        <f t="shared" si="51"/>
        <v>0</v>
      </c>
      <c r="F121" s="7">
        <f t="shared" si="52"/>
        <v>0</v>
      </c>
      <c r="G121" s="7">
        <f t="shared" si="53"/>
        <v>0</v>
      </c>
      <c r="H121" s="7">
        <f t="shared" si="54"/>
        <v>0</v>
      </c>
      <c r="I121" s="7">
        <f t="shared" si="55"/>
        <v>0</v>
      </c>
      <c r="J121" s="7">
        <f t="shared" si="56"/>
        <v>0</v>
      </c>
      <c r="K121" s="7">
        <f t="shared" si="57"/>
        <v>0</v>
      </c>
      <c r="L121" s="7">
        <f t="shared" si="58"/>
        <v>0</v>
      </c>
      <c r="M121" s="7">
        <f t="shared" si="59"/>
        <v>0</v>
      </c>
      <c r="N121" s="111" t="str">
        <f t="shared" si="60"/>
        <v>InP integrated</v>
      </c>
      <c r="O121" s="38" t="str">
        <f t="shared" si="44"/>
        <v>AOC 1x25-28G SFP28</v>
      </c>
      <c r="P121" s="114">
        <v>0</v>
      </c>
      <c r="Q121" s="114">
        <v>0</v>
      </c>
      <c r="R121" s="114"/>
      <c r="S121" s="114"/>
      <c r="T121" s="114"/>
      <c r="U121" s="114"/>
      <c r="V121" s="114"/>
      <c r="W121" s="114"/>
      <c r="X121" s="114"/>
      <c r="Y121" s="114"/>
      <c r="Z121" s="114"/>
    </row>
    <row r="122" spans="2:26" ht="13.8">
      <c r="B122" s="48" t="str">
        <f t="shared" si="48"/>
        <v>AOC 100G</v>
      </c>
      <c r="C122" s="7">
        <f t="shared" si="49"/>
        <v>0</v>
      </c>
      <c r="D122" s="7">
        <f t="shared" si="50"/>
        <v>0</v>
      </c>
      <c r="E122" s="7">
        <f t="shared" si="51"/>
        <v>0</v>
      </c>
      <c r="F122" s="7">
        <f t="shared" si="52"/>
        <v>0</v>
      </c>
      <c r="G122" s="7">
        <f t="shared" si="53"/>
        <v>0</v>
      </c>
      <c r="H122" s="7">
        <f t="shared" si="54"/>
        <v>0</v>
      </c>
      <c r="I122" s="7">
        <f t="shared" si="55"/>
        <v>0</v>
      </c>
      <c r="J122" s="7">
        <f t="shared" si="56"/>
        <v>0</v>
      </c>
      <c r="K122" s="7">
        <f t="shared" si="57"/>
        <v>0</v>
      </c>
      <c r="L122" s="7">
        <f t="shared" si="58"/>
        <v>0</v>
      </c>
      <c r="M122" s="7">
        <f t="shared" si="59"/>
        <v>0</v>
      </c>
      <c r="N122" s="111" t="str">
        <f t="shared" si="60"/>
        <v>InP integrated</v>
      </c>
      <c r="O122" s="38" t="str">
        <f t="shared" si="44"/>
        <v>AOC 100G</v>
      </c>
      <c r="P122" s="114">
        <v>0</v>
      </c>
      <c r="Q122" s="114">
        <v>0</v>
      </c>
      <c r="R122" s="114"/>
      <c r="S122" s="114"/>
      <c r="T122" s="114"/>
      <c r="U122" s="114"/>
      <c r="V122" s="114"/>
      <c r="W122" s="114"/>
      <c r="X122" s="114"/>
      <c r="Y122" s="114"/>
      <c r="Z122" s="114"/>
    </row>
    <row r="123" spans="2:26" ht="13.8">
      <c r="B123" s="48" t="str">
        <f t="shared" si="48"/>
        <v>AOC 100G breakout</v>
      </c>
      <c r="C123" s="7">
        <f t="shared" si="49"/>
        <v>0</v>
      </c>
      <c r="D123" s="7">
        <f t="shared" si="50"/>
        <v>0</v>
      </c>
      <c r="E123" s="7">
        <f t="shared" si="51"/>
        <v>0</v>
      </c>
      <c r="F123" s="7">
        <f t="shared" si="52"/>
        <v>0</v>
      </c>
      <c r="G123" s="7">
        <f t="shared" si="53"/>
        <v>0</v>
      </c>
      <c r="H123" s="7">
        <f t="shared" si="54"/>
        <v>0</v>
      </c>
      <c r="I123" s="7">
        <f t="shared" si="55"/>
        <v>0</v>
      </c>
      <c r="J123" s="7">
        <f t="shared" si="56"/>
        <v>0</v>
      </c>
      <c r="K123" s="7">
        <f t="shared" si="57"/>
        <v>0</v>
      </c>
      <c r="L123" s="7">
        <f t="shared" si="58"/>
        <v>0</v>
      </c>
      <c r="M123" s="7">
        <f t="shared" si="59"/>
        <v>0</v>
      </c>
      <c r="N123" s="111" t="str">
        <f t="shared" si="60"/>
        <v>InP integrated</v>
      </c>
      <c r="O123" s="38" t="str">
        <f t="shared" si="44"/>
        <v>AOC 100G breakout</v>
      </c>
      <c r="P123" s="19">
        <v>0</v>
      </c>
      <c r="Q123" s="19">
        <v>0</v>
      </c>
      <c r="R123" s="19"/>
      <c r="S123" s="19"/>
      <c r="T123" s="19"/>
      <c r="U123" s="19"/>
      <c r="V123" s="19"/>
      <c r="W123" s="19"/>
      <c r="X123" s="19"/>
      <c r="Y123" s="19"/>
      <c r="Z123" s="19"/>
    </row>
    <row r="124" spans="2:26" ht="13.8">
      <c r="B124" s="48" t="str">
        <f t="shared" si="48"/>
        <v>AOC 4x24G Mini-SAS HD</v>
      </c>
      <c r="C124" s="7">
        <f t="shared" si="49"/>
        <v>0</v>
      </c>
      <c r="D124" s="7">
        <f t="shared" si="50"/>
        <v>0</v>
      </c>
      <c r="E124" s="7">
        <f t="shared" si="51"/>
        <v>0</v>
      </c>
      <c r="F124" s="7">
        <f t="shared" si="52"/>
        <v>0</v>
      </c>
      <c r="G124" s="7">
        <f t="shared" si="53"/>
        <v>0</v>
      </c>
      <c r="H124" s="7">
        <f t="shared" si="54"/>
        <v>0</v>
      </c>
      <c r="I124" s="7">
        <f t="shared" si="55"/>
        <v>0</v>
      </c>
      <c r="J124" s="7">
        <f t="shared" si="56"/>
        <v>0</v>
      </c>
      <c r="K124" s="7">
        <f t="shared" si="57"/>
        <v>0</v>
      </c>
      <c r="L124" s="7">
        <f t="shared" si="58"/>
        <v>0</v>
      </c>
      <c r="M124" s="7">
        <f t="shared" si="59"/>
        <v>0</v>
      </c>
      <c r="N124" s="111" t="str">
        <f t="shared" si="60"/>
        <v>InP integrated</v>
      </c>
      <c r="O124" s="38" t="str">
        <f t="shared" si="44"/>
        <v>AOC 4x24G Mini-SAS HD</v>
      </c>
      <c r="P124" s="19">
        <v>0</v>
      </c>
      <c r="Q124" s="19">
        <v>0</v>
      </c>
      <c r="R124" s="19"/>
      <c r="S124" s="19"/>
      <c r="T124" s="19"/>
      <c r="U124" s="19"/>
      <c r="V124" s="19"/>
      <c r="W124" s="19"/>
      <c r="X124" s="19"/>
      <c r="Y124" s="19"/>
      <c r="Z124" s="19"/>
    </row>
    <row r="125" spans="2:26" ht="13.8">
      <c r="B125" s="48" t="str">
        <f t="shared" si="48"/>
        <v>AOC 12x25-28G CXP28</v>
      </c>
      <c r="C125" s="7">
        <f t="shared" si="49"/>
        <v>0</v>
      </c>
      <c r="D125" s="7">
        <f t="shared" si="50"/>
        <v>0</v>
      </c>
      <c r="E125" s="7">
        <f t="shared" si="51"/>
        <v>0</v>
      </c>
      <c r="F125" s="7">
        <f t="shared" si="52"/>
        <v>0</v>
      </c>
      <c r="G125" s="7">
        <f t="shared" si="53"/>
        <v>0</v>
      </c>
      <c r="H125" s="7">
        <f t="shared" si="54"/>
        <v>0</v>
      </c>
      <c r="I125" s="7">
        <f t="shared" si="55"/>
        <v>0</v>
      </c>
      <c r="J125" s="7">
        <f t="shared" si="56"/>
        <v>0</v>
      </c>
      <c r="K125" s="7">
        <f t="shared" si="57"/>
        <v>0</v>
      </c>
      <c r="L125" s="7">
        <f t="shared" si="58"/>
        <v>0</v>
      </c>
      <c r="M125" s="7">
        <f t="shared" si="59"/>
        <v>0</v>
      </c>
      <c r="N125" s="111" t="str">
        <f t="shared" si="60"/>
        <v>InP integrated</v>
      </c>
      <c r="O125" s="38" t="str">
        <f t="shared" si="44"/>
        <v>AOC 12x25-28G CXP28</v>
      </c>
      <c r="P125" s="19">
        <f t="shared" ref="P125:P126" si="63">P124</f>
        <v>0</v>
      </c>
      <c r="Q125" s="19">
        <f t="shared" ref="Q125:Q126" si="64">Q124</f>
        <v>0</v>
      </c>
      <c r="R125" s="19"/>
      <c r="S125" s="19"/>
      <c r="T125" s="19"/>
      <c r="U125" s="19"/>
      <c r="V125" s="19"/>
      <c r="W125" s="19"/>
      <c r="X125" s="19"/>
      <c r="Y125" s="19"/>
      <c r="Z125" s="19"/>
    </row>
    <row r="126" spans="2:26" ht="13.8">
      <c r="B126" s="48" t="str">
        <f t="shared" si="48"/>
        <v>EOM 4,8,12,16,24x25-28G XCVR</v>
      </c>
      <c r="C126" s="7">
        <f t="shared" si="49"/>
        <v>0</v>
      </c>
      <c r="D126" s="7">
        <f t="shared" si="50"/>
        <v>0</v>
      </c>
      <c r="E126" s="7">
        <f t="shared" si="51"/>
        <v>0</v>
      </c>
      <c r="F126" s="7">
        <f t="shared" si="52"/>
        <v>0</v>
      </c>
      <c r="G126" s="7">
        <f t="shared" si="53"/>
        <v>0</v>
      </c>
      <c r="H126" s="7">
        <f t="shared" si="54"/>
        <v>0</v>
      </c>
      <c r="I126" s="7">
        <f t="shared" si="55"/>
        <v>0</v>
      </c>
      <c r="J126" s="7">
        <f t="shared" si="56"/>
        <v>0</v>
      </c>
      <c r="K126" s="7">
        <f t="shared" si="57"/>
        <v>0</v>
      </c>
      <c r="L126" s="7">
        <f t="shared" si="58"/>
        <v>0</v>
      </c>
      <c r="M126" s="7">
        <f t="shared" si="59"/>
        <v>0</v>
      </c>
      <c r="N126" s="111" t="str">
        <f t="shared" si="60"/>
        <v>InP integrated</v>
      </c>
      <c r="O126" s="38" t="str">
        <f t="shared" si="44"/>
        <v>EOM 4,8,12,16,24x25-28G XCVR</v>
      </c>
      <c r="P126" s="114">
        <f t="shared" si="63"/>
        <v>0</v>
      </c>
      <c r="Q126" s="114">
        <f t="shared" si="64"/>
        <v>0</v>
      </c>
      <c r="R126" s="19"/>
      <c r="S126" s="19"/>
      <c r="T126" s="19"/>
      <c r="U126" s="19"/>
      <c r="V126" s="19"/>
      <c r="W126" s="19"/>
      <c r="X126" s="19"/>
      <c r="Y126" s="19"/>
      <c r="Z126" s="19"/>
    </row>
    <row r="127" spans="2:26" ht="13.8">
      <c r="B127" s="48" t="str">
        <f t="shared" si="48"/>
        <v>EOM 12x25-28G XCVR - CXP28</v>
      </c>
      <c r="C127" s="7">
        <f t="shared" si="49"/>
        <v>0</v>
      </c>
      <c r="D127" s="7">
        <f t="shared" si="50"/>
        <v>0</v>
      </c>
      <c r="E127" s="7">
        <f t="shared" si="51"/>
        <v>0</v>
      </c>
      <c r="F127" s="7">
        <f t="shared" si="52"/>
        <v>0</v>
      </c>
      <c r="G127" s="7">
        <f t="shared" si="53"/>
        <v>0</v>
      </c>
      <c r="H127" s="7">
        <f t="shared" si="54"/>
        <v>0</v>
      </c>
      <c r="I127" s="7">
        <f t="shared" si="55"/>
        <v>0</v>
      </c>
      <c r="J127" s="7">
        <f t="shared" si="56"/>
        <v>0</v>
      </c>
      <c r="K127" s="7">
        <f t="shared" si="57"/>
        <v>0</v>
      </c>
      <c r="L127" s="7">
        <f t="shared" si="58"/>
        <v>0</v>
      </c>
      <c r="M127" s="7">
        <f t="shared" si="59"/>
        <v>0</v>
      </c>
      <c r="N127" s="111" t="str">
        <f t="shared" si="60"/>
        <v>InP integrated</v>
      </c>
      <c r="O127" s="38" t="str">
        <f t="shared" si="44"/>
        <v>EOM 12x25-28G XCVR - CXP28</v>
      </c>
      <c r="P127" s="19">
        <v>0</v>
      </c>
      <c r="Q127" s="19">
        <v>0</v>
      </c>
      <c r="R127" s="19"/>
      <c r="S127" s="19"/>
      <c r="T127" s="19"/>
      <c r="U127" s="19"/>
      <c r="V127" s="19"/>
      <c r="W127" s="19"/>
      <c r="X127" s="19"/>
      <c r="Y127" s="19"/>
      <c r="Z127" s="19"/>
    </row>
    <row r="128" spans="2:26" ht="13.8">
      <c r="B128" s="48" t="str">
        <f t="shared" si="48"/>
        <v>AOC 1x50-56G SFP56</v>
      </c>
      <c r="C128" s="7">
        <f t="shared" si="49"/>
        <v>0</v>
      </c>
      <c r="D128" s="7">
        <f t="shared" si="50"/>
        <v>0</v>
      </c>
      <c r="E128" s="7">
        <f t="shared" si="51"/>
        <v>0</v>
      </c>
      <c r="F128" s="7">
        <f t="shared" si="52"/>
        <v>0</v>
      </c>
      <c r="G128" s="7">
        <f t="shared" si="53"/>
        <v>0</v>
      </c>
      <c r="H128" s="7">
        <f t="shared" si="54"/>
        <v>0</v>
      </c>
      <c r="I128" s="7">
        <f t="shared" si="55"/>
        <v>0</v>
      </c>
      <c r="J128" s="7">
        <f t="shared" si="56"/>
        <v>0</v>
      </c>
      <c r="K128" s="7">
        <f t="shared" si="57"/>
        <v>0</v>
      </c>
      <c r="L128" s="7">
        <f t="shared" si="58"/>
        <v>0</v>
      </c>
      <c r="M128" s="7">
        <f t="shared" si="59"/>
        <v>0</v>
      </c>
      <c r="N128" s="111" t="str">
        <f t="shared" si="60"/>
        <v>InP integrated</v>
      </c>
      <c r="O128" s="38" t="str">
        <f t="shared" si="44"/>
        <v>AOC 1x50-56G SFP56</v>
      </c>
      <c r="P128" s="19">
        <v>0</v>
      </c>
      <c r="Q128" s="19">
        <v>0</v>
      </c>
      <c r="R128" s="19"/>
      <c r="S128" s="19"/>
      <c r="T128" s="19"/>
      <c r="U128" s="19"/>
      <c r="V128" s="19"/>
      <c r="W128" s="19"/>
      <c r="X128" s="19"/>
      <c r="Y128" s="19"/>
      <c r="Z128" s="19"/>
    </row>
    <row r="129" spans="2:26" ht="13.8">
      <c r="B129" s="48" t="str">
        <f t="shared" si="48"/>
        <v>AOC 4x50-56G QSFP56</v>
      </c>
      <c r="C129" s="7">
        <f t="shared" si="49"/>
        <v>0</v>
      </c>
      <c r="D129" s="7">
        <f t="shared" si="50"/>
        <v>0</v>
      </c>
      <c r="E129" s="7">
        <f t="shared" si="51"/>
        <v>0</v>
      </c>
      <c r="F129" s="7">
        <f t="shared" si="52"/>
        <v>0</v>
      </c>
      <c r="G129" s="7">
        <f t="shared" si="53"/>
        <v>0</v>
      </c>
      <c r="H129" s="7">
        <f t="shared" si="54"/>
        <v>0</v>
      </c>
      <c r="I129" s="7">
        <f t="shared" si="55"/>
        <v>0</v>
      </c>
      <c r="J129" s="7">
        <f t="shared" si="56"/>
        <v>0</v>
      </c>
      <c r="K129" s="7">
        <f t="shared" si="57"/>
        <v>0</v>
      </c>
      <c r="L129" s="7">
        <f t="shared" si="58"/>
        <v>0</v>
      </c>
      <c r="M129" s="7">
        <f t="shared" si="59"/>
        <v>0</v>
      </c>
      <c r="N129" s="111" t="str">
        <f t="shared" si="60"/>
        <v>InP integrated</v>
      </c>
      <c r="O129" s="38" t="str">
        <f t="shared" si="44"/>
        <v>AOC 4x50-56G QSFP56</v>
      </c>
      <c r="P129" s="19">
        <v>0</v>
      </c>
      <c r="Q129" s="19">
        <v>0</v>
      </c>
      <c r="R129" s="114"/>
      <c r="S129" s="114"/>
      <c r="T129" s="114"/>
      <c r="U129" s="114"/>
      <c r="V129" s="114"/>
      <c r="W129" s="114"/>
      <c r="X129" s="114"/>
      <c r="Y129" s="114"/>
      <c r="Z129" s="114"/>
    </row>
    <row r="130" spans="2:26" ht="13.8">
      <c r="B130" s="48" t="str">
        <f t="shared" si="48"/>
        <v>EOM Next Gen</v>
      </c>
      <c r="C130" s="7">
        <f t="shared" si="49"/>
        <v>0</v>
      </c>
      <c r="D130" s="7">
        <f t="shared" si="50"/>
        <v>0</v>
      </c>
      <c r="E130" s="7">
        <f t="shared" si="51"/>
        <v>0</v>
      </c>
      <c r="F130" s="7">
        <f t="shared" si="52"/>
        <v>0</v>
      </c>
      <c r="G130" s="7">
        <f t="shared" si="53"/>
        <v>0</v>
      </c>
      <c r="H130" s="7">
        <f t="shared" si="54"/>
        <v>0</v>
      </c>
      <c r="I130" s="7">
        <f t="shared" si="55"/>
        <v>0</v>
      </c>
      <c r="J130" s="7">
        <f t="shared" si="56"/>
        <v>0</v>
      </c>
      <c r="K130" s="7">
        <f t="shared" si="57"/>
        <v>0</v>
      </c>
      <c r="L130" s="7">
        <f t="shared" si="58"/>
        <v>0</v>
      </c>
      <c r="M130" s="7">
        <f t="shared" si="59"/>
        <v>0</v>
      </c>
      <c r="N130" s="111" t="str">
        <f t="shared" si="60"/>
        <v>InP integrated</v>
      </c>
      <c r="O130" s="38" t="str">
        <f t="shared" si="44"/>
        <v>EOM Next Gen</v>
      </c>
      <c r="P130" s="19">
        <v>0</v>
      </c>
      <c r="Q130" s="19">
        <v>0</v>
      </c>
      <c r="R130" s="19"/>
      <c r="S130" s="19"/>
      <c r="T130" s="19"/>
      <c r="U130" s="19"/>
      <c r="V130" s="19"/>
      <c r="W130" s="19"/>
      <c r="X130" s="19"/>
      <c r="Y130" s="19"/>
      <c r="Z130" s="19"/>
    </row>
    <row r="131" spans="2:26" ht="13.8">
      <c r="B131" s="48" t="str">
        <f t="shared" si="48"/>
        <v>AOC 400G</v>
      </c>
      <c r="C131" s="7">
        <f t="shared" si="49"/>
        <v>0</v>
      </c>
      <c r="D131" s="7">
        <f t="shared" si="50"/>
        <v>0</v>
      </c>
      <c r="E131" s="7">
        <f t="shared" si="51"/>
        <v>0</v>
      </c>
      <c r="F131" s="7">
        <f t="shared" si="52"/>
        <v>0</v>
      </c>
      <c r="G131" s="7">
        <f t="shared" si="53"/>
        <v>0</v>
      </c>
      <c r="H131" s="7">
        <f t="shared" si="54"/>
        <v>0</v>
      </c>
      <c r="I131" s="7">
        <f t="shared" si="55"/>
        <v>0</v>
      </c>
      <c r="J131" s="7">
        <f t="shared" si="56"/>
        <v>0</v>
      </c>
      <c r="K131" s="7">
        <f t="shared" si="57"/>
        <v>0</v>
      </c>
      <c r="L131" s="7">
        <f t="shared" si="58"/>
        <v>0</v>
      </c>
      <c r="M131" s="7">
        <f t="shared" si="59"/>
        <v>0</v>
      </c>
      <c r="N131" s="111" t="str">
        <f t="shared" si="60"/>
        <v>InP integrated</v>
      </c>
      <c r="O131" s="38" t="str">
        <f t="shared" si="44"/>
        <v>AOC 400G</v>
      </c>
      <c r="P131" s="19">
        <v>0</v>
      </c>
      <c r="Q131" s="19">
        <v>0</v>
      </c>
      <c r="R131" s="19"/>
      <c r="S131" s="19"/>
      <c r="T131" s="19"/>
      <c r="U131" s="19"/>
      <c r="V131" s="19"/>
      <c r="W131" s="19"/>
      <c r="X131" s="19"/>
      <c r="Y131" s="19"/>
      <c r="Z131" s="19"/>
    </row>
    <row r="132" spans="2:26" ht="13.8">
      <c r="B132" s="48" t="str">
        <f t="shared" si="48"/>
        <v>AOC 400G breakout</v>
      </c>
      <c r="C132" s="7">
        <f t="shared" si="49"/>
        <v>0</v>
      </c>
      <c r="D132" s="7">
        <f t="shared" si="50"/>
        <v>0</v>
      </c>
      <c r="E132" s="7">
        <f t="shared" si="51"/>
        <v>0</v>
      </c>
      <c r="F132" s="7">
        <f t="shared" si="52"/>
        <v>0</v>
      </c>
      <c r="G132" s="7">
        <f t="shared" si="53"/>
        <v>0</v>
      </c>
      <c r="H132" s="7">
        <f t="shared" si="54"/>
        <v>0</v>
      </c>
      <c r="I132" s="7">
        <f t="shared" si="55"/>
        <v>0</v>
      </c>
      <c r="J132" s="7">
        <f t="shared" si="56"/>
        <v>0</v>
      </c>
      <c r="K132" s="7">
        <f t="shared" si="57"/>
        <v>0</v>
      </c>
      <c r="L132" s="7">
        <f t="shared" si="58"/>
        <v>0</v>
      </c>
      <c r="M132" s="7">
        <f t="shared" si="59"/>
        <v>0</v>
      </c>
      <c r="N132" s="111" t="str">
        <f t="shared" si="60"/>
        <v>InP integrated</v>
      </c>
      <c r="O132" s="38" t="str">
        <f t="shared" si="44"/>
        <v>AOC 400G breakout</v>
      </c>
      <c r="P132" s="19">
        <v>0</v>
      </c>
      <c r="Q132" s="19">
        <v>0</v>
      </c>
      <c r="R132" s="19"/>
      <c r="S132" s="63"/>
      <c r="T132" s="63"/>
      <c r="U132" s="63"/>
      <c r="V132" s="63"/>
      <c r="W132" s="63"/>
      <c r="X132" s="63"/>
      <c r="Y132" s="63"/>
      <c r="Z132" s="63"/>
    </row>
    <row r="133" spans="2:26" ht="13.8">
      <c r="B133" s="48" t="str">
        <f t="shared" si="48"/>
        <v>AOC 800G</v>
      </c>
      <c r="C133" s="7">
        <f t="shared" si="49"/>
        <v>0</v>
      </c>
      <c r="D133" s="7">
        <f t="shared" si="50"/>
        <v>0</v>
      </c>
      <c r="E133" s="7">
        <f t="shared" si="51"/>
        <v>0</v>
      </c>
      <c r="F133" s="7">
        <f t="shared" si="52"/>
        <v>0</v>
      </c>
      <c r="G133" s="7">
        <f t="shared" si="53"/>
        <v>0</v>
      </c>
      <c r="H133" s="7">
        <f t="shared" si="54"/>
        <v>0</v>
      </c>
      <c r="I133" s="7">
        <f t="shared" si="55"/>
        <v>0</v>
      </c>
      <c r="J133" s="7">
        <f t="shared" si="56"/>
        <v>0</v>
      </c>
      <c r="K133" s="7">
        <f t="shared" si="57"/>
        <v>0</v>
      </c>
      <c r="L133" s="7">
        <f t="shared" si="58"/>
        <v>0</v>
      </c>
      <c r="M133" s="7">
        <f t="shared" si="59"/>
        <v>0</v>
      </c>
      <c r="N133" s="111" t="str">
        <f t="shared" si="60"/>
        <v>InP integrated</v>
      </c>
      <c r="O133" s="38" t="str">
        <f t="shared" si="44"/>
        <v>AOC 800G</v>
      </c>
      <c r="P133" s="19">
        <v>0</v>
      </c>
      <c r="Q133" s="19">
        <v>0</v>
      </c>
      <c r="R133" s="19"/>
      <c r="S133" s="19"/>
      <c r="T133" s="19"/>
      <c r="U133" s="19"/>
      <c r="V133" s="19"/>
      <c r="W133" s="19"/>
      <c r="X133" s="19"/>
      <c r="Y133" s="19"/>
      <c r="Z133" s="19"/>
    </row>
    <row r="134" spans="2:26" ht="13.8">
      <c r="B134" s="48" t="str">
        <f t="shared" si="48"/>
        <v>AOC 1.6T</v>
      </c>
      <c r="C134" s="7">
        <f t="shared" si="49"/>
        <v>0</v>
      </c>
      <c r="D134" s="7">
        <f t="shared" si="50"/>
        <v>0</v>
      </c>
      <c r="E134" s="7">
        <f t="shared" si="51"/>
        <v>0</v>
      </c>
      <c r="F134" s="7">
        <f t="shared" si="52"/>
        <v>0</v>
      </c>
      <c r="G134" s="7">
        <f t="shared" si="53"/>
        <v>0</v>
      </c>
      <c r="H134" s="7">
        <f t="shared" si="54"/>
        <v>0</v>
      </c>
      <c r="I134" s="7">
        <f t="shared" si="55"/>
        <v>0</v>
      </c>
      <c r="J134" s="7">
        <f t="shared" si="56"/>
        <v>0</v>
      </c>
      <c r="K134" s="7">
        <f t="shared" si="57"/>
        <v>0</v>
      </c>
      <c r="L134" s="7">
        <f t="shared" si="58"/>
        <v>0</v>
      </c>
      <c r="M134" s="7">
        <f t="shared" si="59"/>
        <v>0</v>
      </c>
      <c r="N134" s="111" t="str">
        <f t="shared" si="60"/>
        <v>InP integrated</v>
      </c>
      <c r="O134" s="38" t="str">
        <f t="shared" si="44"/>
        <v>AOC 1.6T</v>
      </c>
      <c r="P134" s="19">
        <v>0</v>
      </c>
      <c r="Q134" s="19">
        <v>0</v>
      </c>
      <c r="R134" s="19"/>
      <c r="S134" s="19"/>
      <c r="T134" s="19"/>
      <c r="U134" s="19"/>
      <c r="V134" s="19"/>
      <c r="W134" s="19"/>
      <c r="X134" s="19"/>
      <c r="Y134" s="19"/>
      <c r="Z134" s="19"/>
    </row>
    <row r="135" spans="2:26" ht="13.8">
      <c r="B135" s="48" t="str">
        <f t="shared" si="48"/>
        <v>LPO 800 Gbps 30m</v>
      </c>
      <c r="C135" s="164">
        <f t="shared" si="49"/>
        <v>0</v>
      </c>
      <c r="D135" s="164">
        <f t="shared" si="50"/>
        <v>0</v>
      </c>
      <c r="E135" s="164">
        <f t="shared" si="51"/>
        <v>0</v>
      </c>
      <c r="F135" s="164">
        <f t="shared" si="52"/>
        <v>0</v>
      </c>
      <c r="G135" s="164">
        <f t="shared" si="53"/>
        <v>0</v>
      </c>
      <c r="H135" s="164">
        <f t="shared" si="54"/>
        <v>0</v>
      </c>
      <c r="I135" s="164">
        <f t="shared" si="55"/>
        <v>0</v>
      </c>
      <c r="J135" s="164">
        <f t="shared" si="56"/>
        <v>0</v>
      </c>
      <c r="K135" s="164">
        <f t="shared" si="57"/>
        <v>0</v>
      </c>
      <c r="L135" s="164">
        <f t="shared" si="58"/>
        <v>0</v>
      </c>
      <c r="M135" s="164">
        <f t="shared" si="59"/>
        <v>0</v>
      </c>
      <c r="N135" s="111" t="str">
        <f t="shared" si="60"/>
        <v>InP integrated</v>
      </c>
      <c r="O135" s="38" t="str">
        <f t="shared" si="44"/>
        <v>LPO 800 Gbps 30m</v>
      </c>
      <c r="P135" s="19">
        <v>0</v>
      </c>
      <c r="Q135" s="19">
        <v>0</v>
      </c>
      <c r="R135" s="19"/>
      <c r="S135" s="19"/>
      <c r="T135" s="19"/>
      <c r="U135" s="19"/>
      <c r="V135" s="19"/>
      <c r="W135" s="19"/>
      <c r="X135" s="19"/>
      <c r="Y135" s="19"/>
      <c r="Z135" s="19"/>
    </row>
    <row r="136" spans="2:26" ht="13.8">
      <c r="B136" s="347" t="str">
        <f t="shared" si="48"/>
        <v>LPO 800 Gbps 100 m</v>
      </c>
      <c r="C136" s="203">
        <f t="shared" si="49"/>
        <v>0</v>
      </c>
      <c r="D136" s="203">
        <f t="shared" si="50"/>
        <v>0</v>
      </c>
      <c r="E136" s="203">
        <f t="shared" si="51"/>
        <v>0</v>
      </c>
      <c r="F136" s="203">
        <f t="shared" si="52"/>
        <v>0</v>
      </c>
      <c r="G136" s="203">
        <f t="shared" si="53"/>
        <v>0</v>
      </c>
      <c r="H136" s="203">
        <f t="shared" si="54"/>
        <v>0</v>
      </c>
      <c r="I136" s="203">
        <f t="shared" si="55"/>
        <v>0</v>
      </c>
      <c r="J136" s="203">
        <f t="shared" si="56"/>
        <v>0</v>
      </c>
      <c r="K136" s="203">
        <f t="shared" si="57"/>
        <v>0</v>
      </c>
      <c r="L136" s="203">
        <f t="shared" si="58"/>
        <v>0</v>
      </c>
      <c r="M136" s="203">
        <f t="shared" si="59"/>
        <v>0</v>
      </c>
      <c r="N136" s="111" t="str">
        <f t="shared" si="60"/>
        <v>InP integrated</v>
      </c>
      <c r="O136" s="38" t="str">
        <f t="shared" si="44"/>
        <v>LPO 800 Gbps 100 m</v>
      </c>
      <c r="P136" s="19">
        <v>0</v>
      </c>
      <c r="Q136" s="19">
        <v>0</v>
      </c>
      <c r="R136" s="19"/>
      <c r="S136" s="19"/>
      <c r="T136" s="19"/>
      <c r="U136" s="19"/>
      <c r="V136" s="19"/>
      <c r="W136" s="19"/>
      <c r="X136" s="19"/>
      <c r="Y136" s="19"/>
      <c r="Z136" s="19"/>
    </row>
    <row r="137" spans="2:26" ht="13.8">
      <c r="B137" s="347" t="str">
        <f t="shared" si="48"/>
        <v>LPO 800 Gbps 500 m</v>
      </c>
      <c r="C137" s="203">
        <f t="shared" si="49"/>
        <v>0</v>
      </c>
      <c r="D137" s="203">
        <f t="shared" si="50"/>
        <v>0</v>
      </c>
      <c r="E137" s="203">
        <f t="shared" si="51"/>
        <v>0</v>
      </c>
      <c r="F137" s="203">
        <f t="shared" si="52"/>
        <v>0</v>
      </c>
      <c r="G137" s="203">
        <f t="shared" si="53"/>
        <v>0</v>
      </c>
      <c r="H137" s="203">
        <f t="shared" si="54"/>
        <v>0</v>
      </c>
      <c r="I137" s="203">
        <f t="shared" si="55"/>
        <v>0</v>
      </c>
      <c r="J137" s="203">
        <f t="shared" si="56"/>
        <v>0</v>
      </c>
      <c r="K137" s="203">
        <f t="shared" si="57"/>
        <v>0</v>
      </c>
      <c r="L137" s="203">
        <f t="shared" si="58"/>
        <v>0</v>
      </c>
      <c r="M137" s="203">
        <f t="shared" si="59"/>
        <v>0</v>
      </c>
      <c r="N137" s="111" t="str">
        <f t="shared" si="60"/>
        <v>InP integrated</v>
      </c>
      <c r="O137" s="38" t="str">
        <f t="shared" si="44"/>
        <v>LPO 800 Gbps 500 m</v>
      </c>
      <c r="P137" s="19">
        <v>0</v>
      </c>
      <c r="Q137" s="19">
        <v>0</v>
      </c>
      <c r="R137" s="19"/>
      <c r="S137" s="19"/>
      <c r="T137" s="19"/>
      <c r="U137" s="19"/>
      <c r="V137" s="19"/>
      <c r="W137" s="19"/>
      <c r="X137" s="19"/>
      <c r="Y137" s="19"/>
      <c r="Z137" s="19"/>
    </row>
    <row r="138" spans="2:26" ht="13.8">
      <c r="B138" s="347" t="str">
        <f t="shared" si="48"/>
        <v>LPO 800 Gbps 2 km</v>
      </c>
      <c r="C138" s="203">
        <f t="shared" si="49"/>
        <v>0</v>
      </c>
      <c r="D138" s="203">
        <f t="shared" si="50"/>
        <v>0</v>
      </c>
      <c r="E138" s="203">
        <f t="shared" si="51"/>
        <v>0</v>
      </c>
      <c r="F138" s="203">
        <f t="shared" si="52"/>
        <v>0</v>
      </c>
      <c r="G138" s="203">
        <f t="shared" si="53"/>
        <v>0</v>
      </c>
      <c r="H138" s="203">
        <f t="shared" si="54"/>
        <v>0</v>
      </c>
      <c r="I138" s="203">
        <f t="shared" si="55"/>
        <v>0</v>
      </c>
      <c r="J138" s="203">
        <f t="shared" si="56"/>
        <v>0</v>
      </c>
      <c r="K138" s="203">
        <f t="shared" si="57"/>
        <v>0</v>
      </c>
      <c r="L138" s="203">
        <f t="shared" si="58"/>
        <v>0</v>
      </c>
      <c r="M138" s="203">
        <f t="shared" si="59"/>
        <v>0</v>
      </c>
      <c r="N138" s="111" t="str">
        <f t="shared" si="60"/>
        <v>InP integrated</v>
      </c>
      <c r="O138" s="38" t="str">
        <f t="shared" si="44"/>
        <v>LPO 800 Gbps 2 km</v>
      </c>
      <c r="P138" s="19">
        <v>0</v>
      </c>
      <c r="Q138" s="19">
        <v>0</v>
      </c>
      <c r="R138" s="19"/>
      <c r="S138" s="19"/>
      <c r="T138" s="19"/>
      <c r="U138" s="19"/>
      <c r="V138" s="19"/>
      <c r="W138" s="19"/>
      <c r="X138" s="19"/>
      <c r="Y138" s="19"/>
      <c r="Z138" s="19"/>
    </row>
    <row r="139" spans="2:26" ht="13.8">
      <c r="B139" s="347" t="str">
        <f t="shared" si="48"/>
        <v>LPO 800 Gbps 10 km</v>
      </c>
      <c r="C139" s="203">
        <f t="shared" si="49"/>
        <v>0</v>
      </c>
      <c r="D139" s="203">
        <f t="shared" si="50"/>
        <v>0</v>
      </c>
      <c r="E139" s="203">
        <f t="shared" si="51"/>
        <v>0</v>
      </c>
      <c r="F139" s="203">
        <f t="shared" si="52"/>
        <v>0</v>
      </c>
      <c r="G139" s="203">
        <f t="shared" si="53"/>
        <v>0</v>
      </c>
      <c r="H139" s="203">
        <f t="shared" si="54"/>
        <v>0</v>
      </c>
      <c r="I139" s="203">
        <f t="shared" si="55"/>
        <v>0</v>
      </c>
      <c r="J139" s="203">
        <f t="shared" si="56"/>
        <v>0</v>
      </c>
      <c r="K139" s="203">
        <f t="shared" si="57"/>
        <v>0</v>
      </c>
      <c r="L139" s="203">
        <f t="shared" si="58"/>
        <v>0</v>
      </c>
      <c r="M139" s="203">
        <f t="shared" si="59"/>
        <v>0</v>
      </c>
      <c r="N139" s="111" t="str">
        <f t="shared" si="60"/>
        <v>InP integrated</v>
      </c>
      <c r="O139" s="38" t="str">
        <f t="shared" si="44"/>
        <v>LPO 800 Gbps 10 km</v>
      </c>
      <c r="P139" s="19">
        <v>0</v>
      </c>
      <c r="Q139" s="19">
        <v>0</v>
      </c>
      <c r="R139" s="19"/>
      <c r="S139" s="19"/>
      <c r="T139" s="19"/>
      <c r="U139" s="19"/>
      <c r="V139" s="19"/>
      <c r="W139" s="19"/>
      <c r="X139" s="19"/>
      <c r="Y139" s="19"/>
      <c r="Z139" s="19"/>
    </row>
    <row r="140" spans="2:26" ht="13.8">
      <c r="B140" s="48" t="str">
        <f t="shared" si="48"/>
        <v>CPO 1.6 Tbps 30m</v>
      </c>
      <c r="C140" s="164">
        <f t="shared" si="49"/>
        <v>0</v>
      </c>
      <c r="D140" s="164">
        <f t="shared" si="50"/>
        <v>0</v>
      </c>
      <c r="E140" s="164">
        <f t="shared" si="51"/>
        <v>0</v>
      </c>
      <c r="F140" s="164">
        <f t="shared" si="52"/>
        <v>0</v>
      </c>
      <c r="G140" s="164">
        <f t="shared" si="53"/>
        <v>0</v>
      </c>
      <c r="H140" s="164">
        <f t="shared" si="54"/>
        <v>0</v>
      </c>
      <c r="I140" s="164">
        <f t="shared" si="55"/>
        <v>0</v>
      </c>
      <c r="J140" s="164">
        <f t="shared" si="56"/>
        <v>0</v>
      </c>
      <c r="K140" s="164">
        <f t="shared" si="57"/>
        <v>0</v>
      </c>
      <c r="L140" s="164">
        <f t="shared" si="58"/>
        <v>0</v>
      </c>
      <c r="M140" s="164">
        <f t="shared" si="59"/>
        <v>0</v>
      </c>
      <c r="N140" s="111" t="str">
        <f t="shared" si="60"/>
        <v>InP integrated</v>
      </c>
      <c r="O140" s="38" t="str">
        <f t="shared" si="44"/>
        <v>CPO 1.6 Tbps 30m</v>
      </c>
      <c r="P140" s="19">
        <v>0</v>
      </c>
      <c r="Q140" s="19">
        <v>0</v>
      </c>
      <c r="R140" s="19"/>
      <c r="S140" s="19"/>
      <c r="T140" s="19"/>
      <c r="U140" s="19"/>
      <c r="V140" s="19"/>
      <c r="W140" s="19"/>
      <c r="X140" s="19"/>
      <c r="Y140" s="19"/>
      <c r="Z140" s="19"/>
    </row>
    <row r="141" spans="2:26" ht="13.8">
      <c r="B141" s="347" t="str">
        <f t="shared" si="48"/>
        <v>CPO 1.6 Tbps 100 m</v>
      </c>
      <c r="C141" s="203">
        <f t="shared" si="49"/>
        <v>0</v>
      </c>
      <c r="D141" s="203">
        <f t="shared" si="50"/>
        <v>0</v>
      </c>
      <c r="E141" s="203">
        <f t="shared" si="51"/>
        <v>0</v>
      </c>
      <c r="F141" s="203">
        <f t="shared" si="52"/>
        <v>0</v>
      </c>
      <c r="G141" s="203">
        <f t="shared" si="53"/>
        <v>0</v>
      </c>
      <c r="H141" s="203">
        <f t="shared" si="54"/>
        <v>0</v>
      </c>
      <c r="I141" s="203">
        <f t="shared" si="55"/>
        <v>0</v>
      </c>
      <c r="J141" s="203">
        <f t="shared" si="56"/>
        <v>0</v>
      </c>
      <c r="K141" s="203">
        <f t="shared" si="57"/>
        <v>0</v>
      </c>
      <c r="L141" s="203">
        <f t="shared" si="58"/>
        <v>0</v>
      </c>
      <c r="M141" s="203">
        <f t="shared" si="59"/>
        <v>0</v>
      </c>
      <c r="N141" s="111" t="str">
        <f t="shared" si="60"/>
        <v>InP integrated</v>
      </c>
      <c r="O141" s="38" t="str">
        <f t="shared" si="44"/>
        <v>CPO 1.6 Tbps 100 m</v>
      </c>
      <c r="P141" s="19">
        <v>0</v>
      </c>
      <c r="Q141" s="19">
        <v>0</v>
      </c>
      <c r="R141" s="19"/>
      <c r="S141" s="19"/>
      <c r="T141" s="19"/>
      <c r="U141" s="19"/>
      <c r="V141" s="19"/>
      <c r="W141" s="19"/>
      <c r="X141" s="19"/>
      <c r="Y141" s="19"/>
      <c r="Z141" s="19"/>
    </row>
    <row r="142" spans="2:26" ht="13.8">
      <c r="B142" s="347" t="str">
        <f t="shared" si="48"/>
        <v>CPO 1.6 Tbps 500 m</v>
      </c>
      <c r="C142" s="203">
        <f t="shared" si="49"/>
        <v>0</v>
      </c>
      <c r="D142" s="203">
        <f t="shared" si="50"/>
        <v>0</v>
      </c>
      <c r="E142" s="203">
        <f t="shared" si="51"/>
        <v>0</v>
      </c>
      <c r="F142" s="203">
        <f t="shared" si="52"/>
        <v>0</v>
      </c>
      <c r="G142" s="203">
        <f t="shared" si="53"/>
        <v>0</v>
      </c>
      <c r="H142" s="203">
        <f t="shared" si="54"/>
        <v>0</v>
      </c>
      <c r="I142" s="203">
        <f t="shared" si="55"/>
        <v>0</v>
      </c>
      <c r="J142" s="203">
        <f t="shared" si="56"/>
        <v>0</v>
      </c>
      <c r="K142" s="203">
        <f t="shared" si="57"/>
        <v>0</v>
      </c>
      <c r="L142" s="203">
        <f t="shared" si="58"/>
        <v>0</v>
      </c>
      <c r="M142" s="203">
        <f t="shared" si="59"/>
        <v>0</v>
      </c>
      <c r="N142" s="111" t="str">
        <f t="shared" si="60"/>
        <v>InP integrated</v>
      </c>
      <c r="O142" s="38" t="str">
        <f t="shared" si="44"/>
        <v>CPO 1.6 Tbps 500 m</v>
      </c>
      <c r="P142" s="19">
        <v>0</v>
      </c>
      <c r="Q142" s="19">
        <v>0</v>
      </c>
      <c r="R142" s="19"/>
      <c r="S142" s="19"/>
      <c r="T142" s="19"/>
      <c r="U142" s="19"/>
      <c r="V142" s="19"/>
      <c r="W142" s="19"/>
      <c r="X142" s="19"/>
      <c r="Y142" s="19"/>
      <c r="Z142" s="19"/>
    </row>
    <row r="143" spans="2:26" ht="13.8">
      <c r="B143" s="347" t="str">
        <f t="shared" si="48"/>
        <v>CPO 1.6 Tbps 2 km</v>
      </c>
      <c r="C143" s="203">
        <f t="shared" si="49"/>
        <v>0</v>
      </c>
      <c r="D143" s="203">
        <f t="shared" si="50"/>
        <v>0</v>
      </c>
      <c r="E143" s="203">
        <f t="shared" si="51"/>
        <v>0</v>
      </c>
      <c r="F143" s="203">
        <f t="shared" si="52"/>
        <v>0</v>
      </c>
      <c r="G143" s="203">
        <f t="shared" si="53"/>
        <v>0</v>
      </c>
      <c r="H143" s="203">
        <f t="shared" si="54"/>
        <v>0</v>
      </c>
      <c r="I143" s="203">
        <f t="shared" si="55"/>
        <v>0</v>
      </c>
      <c r="J143" s="203">
        <f t="shared" si="56"/>
        <v>0</v>
      </c>
      <c r="K143" s="203">
        <f t="shared" si="57"/>
        <v>0</v>
      </c>
      <c r="L143" s="203">
        <f t="shared" si="58"/>
        <v>0</v>
      </c>
      <c r="M143" s="203">
        <f t="shared" si="59"/>
        <v>0</v>
      </c>
      <c r="N143" s="111" t="str">
        <f t="shared" si="60"/>
        <v>InP integrated</v>
      </c>
      <c r="O143" s="38" t="str">
        <f t="shared" si="44"/>
        <v>CPO 1.6 Tbps 2 km</v>
      </c>
      <c r="P143" s="19">
        <v>0</v>
      </c>
      <c r="Q143" s="19">
        <v>0</v>
      </c>
      <c r="R143" s="19"/>
      <c r="S143" s="19"/>
      <c r="T143" s="19"/>
      <c r="U143" s="19"/>
      <c r="V143" s="19"/>
      <c r="W143" s="19"/>
      <c r="X143" s="19"/>
      <c r="Y143" s="19"/>
      <c r="Z143" s="19"/>
    </row>
    <row r="144" spans="2:26" ht="13.8">
      <c r="B144" s="49" t="str">
        <f t="shared" si="48"/>
        <v>CPO 1.6 Tbps 10 km</v>
      </c>
      <c r="C144" s="164">
        <f t="shared" si="49"/>
        <v>0</v>
      </c>
      <c r="D144" s="164">
        <f t="shared" si="50"/>
        <v>0</v>
      </c>
      <c r="E144" s="164">
        <f t="shared" si="51"/>
        <v>0</v>
      </c>
      <c r="F144" s="164">
        <f t="shared" si="52"/>
        <v>0</v>
      </c>
      <c r="G144" s="164">
        <f t="shared" si="53"/>
        <v>0</v>
      </c>
      <c r="H144" s="164">
        <f t="shared" si="54"/>
        <v>0</v>
      </c>
      <c r="I144" s="164">
        <f t="shared" si="55"/>
        <v>0</v>
      </c>
      <c r="J144" s="164">
        <f t="shared" si="56"/>
        <v>0</v>
      </c>
      <c r="K144" s="164">
        <f t="shared" si="57"/>
        <v>0</v>
      </c>
      <c r="L144" s="164">
        <f t="shared" si="58"/>
        <v>0</v>
      </c>
      <c r="M144" s="164">
        <f t="shared" si="59"/>
        <v>0</v>
      </c>
      <c r="N144" s="111" t="str">
        <f t="shared" si="60"/>
        <v>InP integrated</v>
      </c>
      <c r="O144" s="38" t="str">
        <f t="shared" si="44"/>
        <v>CPO 1.6 Tbps 10 km</v>
      </c>
      <c r="P144" s="19">
        <v>0</v>
      </c>
      <c r="Q144" s="19">
        <v>0</v>
      </c>
      <c r="R144" s="19"/>
      <c r="S144" s="19"/>
      <c r="T144" s="19"/>
      <c r="U144" s="19"/>
      <c r="V144" s="19"/>
      <c r="W144" s="19"/>
      <c r="X144" s="19"/>
      <c r="Y144" s="19"/>
      <c r="Z144" s="19"/>
    </row>
    <row r="145" spans="1:26" ht="13.8">
      <c r="B145" s="58" t="str">
        <f>"Total "&amp;B112&amp;" units"</f>
        <v>Total InP integrated units</v>
      </c>
      <c r="C145" s="29">
        <f t="shared" ref="C145:M145" si="65">SUM(C114:C144)</f>
        <v>0</v>
      </c>
      <c r="D145" s="29">
        <f t="shared" si="65"/>
        <v>0</v>
      </c>
      <c r="E145" s="29">
        <f t="shared" si="65"/>
        <v>0</v>
      </c>
      <c r="F145" s="29">
        <f t="shared" si="65"/>
        <v>0</v>
      </c>
      <c r="G145" s="29">
        <f t="shared" si="65"/>
        <v>0</v>
      </c>
      <c r="H145" s="29">
        <f t="shared" si="65"/>
        <v>0</v>
      </c>
      <c r="I145" s="29">
        <f t="shared" si="65"/>
        <v>0</v>
      </c>
      <c r="J145" s="29">
        <f t="shared" si="65"/>
        <v>0</v>
      </c>
      <c r="K145" s="29">
        <f t="shared" si="65"/>
        <v>0</v>
      </c>
      <c r="L145" s="29">
        <f t="shared" si="65"/>
        <v>0</v>
      </c>
      <c r="M145" s="29">
        <f t="shared" si="65"/>
        <v>0</v>
      </c>
    </row>
    <row r="146" spans="1:26"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</row>
    <row r="147" spans="1:26" ht="21">
      <c r="A147" s="1"/>
      <c r="B147" s="3" t="str">
        <f>Summary!B34</f>
        <v>GaAs discrete</v>
      </c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O147" s="3" t="str">
        <f t="shared" ref="O147:O179" si="66">B147</f>
        <v>GaAs discrete</v>
      </c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3.8">
      <c r="B148" s="56" t="str">
        <f t="shared" ref="B148:J148" si="67">B6</f>
        <v>Product category</v>
      </c>
      <c r="C148" s="6">
        <f t="shared" si="67"/>
        <v>2018</v>
      </c>
      <c r="D148" s="6">
        <f t="shared" si="67"/>
        <v>2019</v>
      </c>
      <c r="E148" s="6">
        <f t="shared" si="67"/>
        <v>2020</v>
      </c>
      <c r="F148" s="6">
        <f t="shared" si="67"/>
        <v>2021</v>
      </c>
      <c r="G148" s="6">
        <f t="shared" si="67"/>
        <v>2022</v>
      </c>
      <c r="H148" s="6">
        <f t="shared" si="67"/>
        <v>2023</v>
      </c>
      <c r="I148" s="6">
        <f t="shared" si="67"/>
        <v>2024</v>
      </c>
      <c r="J148" s="6">
        <f t="shared" si="67"/>
        <v>2025</v>
      </c>
      <c r="K148" s="6">
        <f t="shared" ref="K148:M148" si="68">K6</f>
        <v>2026</v>
      </c>
      <c r="L148" s="6">
        <f t="shared" si="68"/>
        <v>2027</v>
      </c>
      <c r="M148" s="6">
        <f t="shared" si="68"/>
        <v>2028</v>
      </c>
      <c r="O148" s="17" t="str">
        <f t="shared" si="66"/>
        <v>Product category</v>
      </c>
      <c r="P148" s="6">
        <f t="shared" ref="P148:Z148" si="69">C6</f>
        <v>2018</v>
      </c>
      <c r="Q148" s="6">
        <f t="shared" si="69"/>
        <v>2019</v>
      </c>
      <c r="R148" s="6">
        <f t="shared" si="69"/>
        <v>2020</v>
      </c>
      <c r="S148" s="6">
        <f t="shared" si="69"/>
        <v>2021</v>
      </c>
      <c r="T148" s="6">
        <f t="shared" si="69"/>
        <v>2022</v>
      </c>
      <c r="U148" s="6">
        <f t="shared" si="69"/>
        <v>2023</v>
      </c>
      <c r="V148" s="6">
        <f t="shared" si="69"/>
        <v>2024</v>
      </c>
      <c r="W148" s="6">
        <f t="shared" si="69"/>
        <v>2025</v>
      </c>
      <c r="X148" s="6">
        <f t="shared" si="69"/>
        <v>2026</v>
      </c>
      <c r="Y148" s="6">
        <f t="shared" si="69"/>
        <v>2027</v>
      </c>
      <c r="Z148" s="6">
        <f t="shared" si="69"/>
        <v>2028</v>
      </c>
    </row>
    <row r="149" spans="1:26" ht="13.8">
      <c r="B149" s="50" t="str">
        <f t="shared" ref="B149:B179" si="70">B7</f>
        <v>AOC 1x≤10G SFP+</v>
      </c>
      <c r="C149" s="7">
        <f t="shared" ref="C149:C179" si="71">IF(C7=0,0,C7*P149)</f>
        <v>4256351</v>
      </c>
      <c r="D149" s="7">
        <f t="shared" ref="D149:D179" si="72">IF(D7=0,0,D7*Q149)</f>
        <v>2601008</v>
      </c>
      <c r="E149" s="7">
        <f t="shared" ref="E149:E179" si="73">IF(E7=0,0,E7*R149)</f>
        <v>0</v>
      </c>
      <c r="F149" s="7">
        <f t="shared" ref="F149:F179" si="74">IF(F7=0,0,F7*S149)</f>
        <v>0</v>
      </c>
      <c r="G149" s="7">
        <f t="shared" ref="G149:G179" si="75">IF(G7=0,0,G7*T149)</f>
        <v>0</v>
      </c>
      <c r="H149" s="7">
        <f t="shared" ref="H149:H179" si="76">IF(H7=0,0,H7*U149)</f>
        <v>0</v>
      </c>
      <c r="I149" s="7">
        <f t="shared" ref="I149:I179" si="77">IF(I7=0,0,I7*V149)</f>
        <v>0</v>
      </c>
      <c r="J149" s="7">
        <f t="shared" ref="J149:J179" si="78">IF(J7=0,0,J7*W149)</f>
        <v>0</v>
      </c>
      <c r="K149" s="7">
        <f t="shared" ref="K149:K179" si="79">IF(K7=0,0,K7*X149)</f>
        <v>0</v>
      </c>
      <c r="L149" s="7">
        <f t="shared" ref="L149:L179" si="80">IF(L7=0,0,L7*Y149)</f>
        <v>0</v>
      </c>
      <c r="M149" s="7">
        <f t="shared" ref="M149:M179" si="81">IF(M7=0,0,M7*Z149)</f>
        <v>0</v>
      </c>
      <c r="N149" s="111" t="str">
        <f>O147</f>
        <v>GaAs discrete</v>
      </c>
      <c r="O149" s="37" t="str">
        <f t="shared" si="66"/>
        <v>AOC 1x≤10G SFP+</v>
      </c>
      <c r="P149" s="18">
        <v>1</v>
      </c>
      <c r="Q149" s="18">
        <v>1</v>
      </c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3.8">
      <c r="B150" s="48" t="str">
        <f t="shared" si="70"/>
        <v>AOC 4x≤10G QSFP+</v>
      </c>
      <c r="C150" s="7">
        <f t="shared" si="71"/>
        <v>0</v>
      </c>
      <c r="D150" s="7">
        <f t="shared" si="72"/>
        <v>0</v>
      </c>
      <c r="E150" s="7">
        <f t="shared" si="73"/>
        <v>0</v>
      </c>
      <c r="F150" s="7">
        <f t="shared" si="74"/>
        <v>0</v>
      </c>
      <c r="G150" s="7">
        <f t="shared" si="75"/>
        <v>0</v>
      </c>
      <c r="H150" s="7">
        <f t="shared" si="76"/>
        <v>0</v>
      </c>
      <c r="I150" s="7">
        <f t="shared" si="77"/>
        <v>0</v>
      </c>
      <c r="J150" s="7">
        <f t="shared" si="78"/>
        <v>0</v>
      </c>
      <c r="K150" s="7">
        <f t="shared" si="79"/>
        <v>0</v>
      </c>
      <c r="L150" s="7">
        <f t="shared" si="80"/>
        <v>0</v>
      </c>
      <c r="M150" s="7">
        <f t="shared" si="81"/>
        <v>0</v>
      </c>
      <c r="N150" s="111" t="str">
        <f>N149</f>
        <v>GaAs discrete</v>
      </c>
      <c r="O150" s="38" t="str">
        <f t="shared" si="66"/>
        <v>AOC 4x≤10G QSFP+</v>
      </c>
      <c r="P150" s="19">
        <v>0</v>
      </c>
      <c r="Q150" s="19">
        <v>0</v>
      </c>
      <c r="R150" s="19"/>
      <c r="S150" s="19"/>
      <c r="T150" s="19"/>
      <c r="U150" s="19"/>
      <c r="V150" s="19"/>
      <c r="W150" s="19"/>
      <c r="X150" s="19"/>
      <c r="Y150" s="19"/>
      <c r="Z150" s="19"/>
    </row>
    <row r="151" spans="1:26" ht="13.8">
      <c r="B151" s="48" t="str">
        <f t="shared" si="70"/>
        <v>AOC breakout: 4x10G from 40G</v>
      </c>
      <c r="C151" s="7">
        <f t="shared" si="71"/>
        <v>0</v>
      </c>
      <c r="D151" s="7">
        <f t="shared" si="72"/>
        <v>0</v>
      </c>
      <c r="E151" s="7">
        <f t="shared" si="73"/>
        <v>0</v>
      </c>
      <c r="F151" s="7">
        <f t="shared" si="74"/>
        <v>0</v>
      </c>
      <c r="G151" s="7">
        <f t="shared" si="75"/>
        <v>0</v>
      </c>
      <c r="H151" s="7">
        <f t="shared" si="76"/>
        <v>0</v>
      </c>
      <c r="I151" s="7">
        <f t="shared" si="77"/>
        <v>0</v>
      </c>
      <c r="J151" s="7">
        <f t="shared" si="78"/>
        <v>0</v>
      </c>
      <c r="K151" s="7">
        <f t="shared" si="79"/>
        <v>0</v>
      </c>
      <c r="L151" s="7">
        <f t="shared" si="80"/>
        <v>0</v>
      </c>
      <c r="M151" s="7">
        <f t="shared" si="81"/>
        <v>0</v>
      </c>
      <c r="N151" s="111" t="str">
        <f t="shared" ref="N151:N179" si="82">N150</f>
        <v>GaAs discrete</v>
      </c>
      <c r="O151" s="38" t="str">
        <f t="shared" si="66"/>
        <v>AOC breakout: 4x10G from 40G</v>
      </c>
      <c r="P151" s="19">
        <f t="shared" ref="P151" si="83">P150</f>
        <v>0</v>
      </c>
      <c r="Q151" s="19">
        <f t="shared" ref="Q151" si="84">Q150</f>
        <v>0</v>
      </c>
      <c r="R151" s="19"/>
      <c r="S151" s="19"/>
      <c r="T151" s="19"/>
      <c r="U151" s="19"/>
      <c r="V151" s="19"/>
      <c r="W151" s="19"/>
      <c r="X151" s="19"/>
      <c r="Y151" s="19"/>
      <c r="Z151" s="19"/>
    </row>
    <row r="152" spans="1:26" ht="13.8">
      <c r="B152" s="48" t="str">
        <f t="shared" si="70"/>
        <v>AOC 12x≤12.5G CXP</v>
      </c>
      <c r="C152" s="7">
        <f t="shared" si="71"/>
        <v>0</v>
      </c>
      <c r="D152" s="7">
        <f t="shared" si="72"/>
        <v>0</v>
      </c>
      <c r="E152" s="7">
        <f t="shared" si="73"/>
        <v>0</v>
      </c>
      <c r="F152" s="7">
        <f t="shared" si="74"/>
        <v>0</v>
      </c>
      <c r="G152" s="7">
        <f t="shared" si="75"/>
        <v>0</v>
      </c>
      <c r="H152" s="7">
        <f t="shared" si="76"/>
        <v>0</v>
      </c>
      <c r="I152" s="7">
        <f t="shared" si="77"/>
        <v>0</v>
      </c>
      <c r="J152" s="7">
        <f t="shared" si="78"/>
        <v>0</v>
      </c>
      <c r="K152" s="7">
        <f t="shared" si="79"/>
        <v>0</v>
      </c>
      <c r="L152" s="7">
        <f t="shared" si="80"/>
        <v>0</v>
      </c>
      <c r="M152" s="7">
        <f t="shared" si="81"/>
        <v>0</v>
      </c>
      <c r="N152" s="111" t="str">
        <f t="shared" si="82"/>
        <v>GaAs discrete</v>
      </c>
      <c r="O152" s="38" t="str">
        <f t="shared" si="66"/>
        <v>AOC 12x≤12.5G CXP</v>
      </c>
      <c r="P152" s="19">
        <v>0</v>
      </c>
      <c r="Q152" s="19">
        <v>0</v>
      </c>
      <c r="R152" s="19"/>
      <c r="S152" s="19"/>
      <c r="T152" s="19"/>
      <c r="U152" s="19"/>
      <c r="V152" s="19"/>
      <c r="W152" s="19"/>
      <c r="X152" s="19"/>
      <c r="Y152" s="19"/>
      <c r="Z152" s="19"/>
    </row>
    <row r="153" spans="1:26" ht="13.8">
      <c r="B153" s="48" t="str">
        <f t="shared" si="70"/>
        <v>EOM 12x≤12.5G XCVR - CXP</v>
      </c>
      <c r="C153" s="7">
        <f t="shared" si="71"/>
        <v>0</v>
      </c>
      <c r="D153" s="7">
        <f t="shared" si="72"/>
        <v>0</v>
      </c>
      <c r="E153" s="7">
        <f t="shared" si="73"/>
        <v>0</v>
      </c>
      <c r="F153" s="7">
        <f t="shared" si="74"/>
        <v>0</v>
      </c>
      <c r="G153" s="7">
        <f t="shared" si="75"/>
        <v>0</v>
      </c>
      <c r="H153" s="7">
        <f t="shared" si="76"/>
        <v>0</v>
      </c>
      <c r="I153" s="7">
        <f t="shared" si="77"/>
        <v>0</v>
      </c>
      <c r="J153" s="7">
        <f t="shared" si="78"/>
        <v>0</v>
      </c>
      <c r="K153" s="7">
        <f t="shared" si="79"/>
        <v>0</v>
      </c>
      <c r="L153" s="7">
        <f t="shared" si="80"/>
        <v>0</v>
      </c>
      <c r="M153" s="7">
        <f t="shared" si="81"/>
        <v>0</v>
      </c>
      <c r="N153" s="111" t="str">
        <f t="shared" si="82"/>
        <v>GaAs discrete</v>
      </c>
      <c r="O153" s="38" t="str">
        <f t="shared" si="66"/>
        <v>EOM 12x≤12.5G XCVR - CXP</v>
      </c>
      <c r="P153" s="19">
        <v>0</v>
      </c>
      <c r="Q153" s="19">
        <v>0</v>
      </c>
      <c r="R153" s="19"/>
      <c r="S153" s="19"/>
      <c r="T153" s="19"/>
      <c r="U153" s="19"/>
      <c r="V153" s="19"/>
      <c r="W153" s="19"/>
      <c r="X153" s="19"/>
      <c r="Y153" s="19"/>
      <c r="Z153" s="19"/>
    </row>
    <row r="154" spans="1:26" ht="13.8">
      <c r="B154" s="48" t="str">
        <f t="shared" si="70"/>
        <v>AOC 4x12-14G QSFP+</v>
      </c>
      <c r="C154" s="7">
        <f t="shared" si="71"/>
        <v>0</v>
      </c>
      <c r="D154" s="7">
        <f t="shared" si="72"/>
        <v>0</v>
      </c>
      <c r="E154" s="7">
        <f t="shared" si="73"/>
        <v>0</v>
      </c>
      <c r="F154" s="7">
        <f t="shared" si="74"/>
        <v>0</v>
      </c>
      <c r="G154" s="7">
        <f t="shared" si="75"/>
        <v>0</v>
      </c>
      <c r="H154" s="7">
        <f t="shared" si="76"/>
        <v>0</v>
      </c>
      <c r="I154" s="7">
        <f t="shared" si="77"/>
        <v>0</v>
      </c>
      <c r="J154" s="7">
        <f t="shared" si="78"/>
        <v>0</v>
      </c>
      <c r="K154" s="7">
        <f t="shared" si="79"/>
        <v>0</v>
      </c>
      <c r="L154" s="7">
        <f t="shared" si="80"/>
        <v>0</v>
      </c>
      <c r="M154" s="7">
        <f t="shared" si="81"/>
        <v>0</v>
      </c>
      <c r="N154" s="111" t="str">
        <f t="shared" si="82"/>
        <v>GaAs discrete</v>
      </c>
      <c r="O154" s="38" t="str">
        <f t="shared" si="66"/>
        <v>AOC 4x12-14G QSFP+</v>
      </c>
      <c r="P154" s="19">
        <v>0</v>
      </c>
      <c r="Q154" s="19">
        <v>0</v>
      </c>
      <c r="R154" s="19"/>
      <c r="S154" s="19"/>
      <c r="T154" s="19"/>
      <c r="U154" s="19"/>
      <c r="V154" s="19"/>
      <c r="W154" s="19"/>
      <c r="X154" s="19"/>
      <c r="Y154" s="19"/>
      <c r="Z154" s="19"/>
    </row>
    <row r="155" spans="1:26" ht="13.8">
      <c r="B155" s="48" t="str">
        <f t="shared" si="70"/>
        <v>AOC 4x12G Mini-SAS HD</v>
      </c>
      <c r="C155" s="7">
        <f t="shared" si="71"/>
        <v>0</v>
      </c>
      <c r="D155" s="7">
        <f t="shared" si="72"/>
        <v>0</v>
      </c>
      <c r="E155" s="7">
        <f t="shared" si="73"/>
        <v>0</v>
      </c>
      <c r="F155" s="7">
        <f t="shared" si="74"/>
        <v>0</v>
      </c>
      <c r="G155" s="7">
        <f t="shared" si="75"/>
        <v>0</v>
      </c>
      <c r="H155" s="7">
        <f t="shared" si="76"/>
        <v>0</v>
      </c>
      <c r="I155" s="7">
        <f t="shared" si="77"/>
        <v>0</v>
      </c>
      <c r="J155" s="7">
        <f t="shared" si="78"/>
        <v>0</v>
      </c>
      <c r="K155" s="7">
        <f t="shared" si="79"/>
        <v>0</v>
      </c>
      <c r="L155" s="7">
        <f t="shared" si="80"/>
        <v>0</v>
      </c>
      <c r="M155" s="7">
        <f t="shared" si="81"/>
        <v>0</v>
      </c>
      <c r="N155" s="111" t="str">
        <f t="shared" si="82"/>
        <v>GaAs discrete</v>
      </c>
      <c r="O155" s="38" t="str">
        <f t="shared" si="66"/>
        <v>AOC 4x12G Mini-SAS HD</v>
      </c>
      <c r="P155" s="19">
        <v>0</v>
      </c>
      <c r="Q155" s="19">
        <v>0</v>
      </c>
      <c r="R155" s="19"/>
      <c r="S155" s="19"/>
      <c r="T155" s="19"/>
      <c r="U155" s="19"/>
      <c r="V155" s="19"/>
      <c r="W155" s="19"/>
      <c r="X155" s="19"/>
      <c r="Y155" s="19"/>
      <c r="Z155" s="19"/>
    </row>
    <row r="156" spans="1:26" ht="13.8">
      <c r="B156" s="48" t="str">
        <f t="shared" si="70"/>
        <v>AOC 1x25-28G SFP28</v>
      </c>
      <c r="C156" s="7">
        <f t="shared" si="71"/>
        <v>1025400</v>
      </c>
      <c r="D156" s="7">
        <f t="shared" si="72"/>
        <v>1254029</v>
      </c>
      <c r="E156" s="7">
        <f t="shared" si="73"/>
        <v>0</v>
      </c>
      <c r="F156" s="7">
        <f t="shared" si="74"/>
        <v>0</v>
      </c>
      <c r="G156" s="7">
        <f t="shared" si="75"/>
        <v>0</v>
      </c>
      <c r="H156" s="7">
        <f t="shared" si="76"/>
        <v>0</v>
      </c>
      <c r="I156" s="7">
        <f t="shared" si="77"/>
        <v>0</v>
      </c>
      <c r="J156" s="7">
        <f t="shared" si="78"/>
        <v>0</v>
      </c>
      <c r="K156" s="7">
        <f t="shared" si="79"/>
        <v>0</v>
      </c>
      <c r="L156" s="7">
        <f t="shared" si="80"/>
        <v>0</v>
      </c>
      <c r="M156" s="7">
        <f t="shared" si="81"/>
        <v>0</v>
      </c>
      <c r="N156" s="111" t="str">
        <f t="shared" si="82"/>
        <v>GaAs discrete</v>
      </c>
      <c r="O156" s="38" t="str">
        <f t="shared" si="66"/>
        <v>AOC 1x25-28G SFP28</v>
      </c>
      <c r="P156" s="19">
        <v>1</v>
      </c>
      <c r="Q156" s="19">
        <v>1</v>
      </c>
      <c r="R156" s="114"/>
      <c r="S156" s="114"/>
      <c r="T156" s="114"/>
      <c r="U156" s="114"/>
      <c r="V156" s="114"/>
      <c r="W156" s="114"/>
      <c r="X156" s="114"/>
      <c r="Y156" s="114"/>
      <c r="Z156" s="114"/>
    </row>
    <row r="157" spans="1:26" ht="13.8">
      <c r="B157" s="48" t="str">
        <f t="shared" si="70"/>
        <v>AOC 100G</v>
      </c>
      <c r="C157" s="7">
        <f t="shared" si="71"/>
        <v>0</v>
      </c>
      <c r="D157" s="7">
        <f t="shared" si="72"/>
        <v>0</v>
      </c>
      <c r="E157" s="7">
        <f t="shared" si="73"/>
        <v>0</v>
      </c>
      <c r="F157" s="7">
        <f t="shared" si="74"/>
        <v>0</v>
      </c>
      <c r="G157" s="7">
        <f t="shared" si="75"/>
        <v>0</v>
      </c>
      <c r="H157" s="7">
        <f t="shared" si="76"/>
        <v>0</v>
      </c>
      <c r="I157" s="7">
        <f t="shared" si="77"/>
        <v>0</v>
      </c>
      <c r="J157" s="7">
        <f t="shared" si="78"/>
        <v>0</v>
      </c>
      <c r="K157" s="7">
        <f t="shared" si="79"/>
        <v>0</v>
      </c>
      <c r="L157" s="7">
        <f t="shared" si="80"/>
        <v>0</v>
      </c>
      <c r="M157" s="7">
        <f t="shared" si="81"/>
        <v>0</v>
      </c>
      <c r="N157" s="111" t="str">
        <f t="shared" si="82"/>
        <v>GaAs discrete</v>
      </c>
      <c r="O157" s="38" t="str">
        <f t="shared" si="66"/>
        <v>AOC 100G</v>
      </c>
      <c r="P157" s="114">
        <v>0</v>
      </c>
      <c r="Q157" s="114">
        <v>0</v>
      </c>
      <c r="R157" s="114"/>
      <c r="S157" s="114"/>
      <c r="T157" s="114"/>
      <c r="U157" s="114"/>
      <c r="V157" s="114"/>
      <c r="W157" s="114"/>
      <c r="X157" s="114"/>
      <c r="Y157" s="114"/>
      <c r="Z157" s="114"/>
    </row>
    <row r="158" spans="1:26" ht="11.25" customHeight="1">
      <c r="B158" s="48" t="str">
        <f t="shared" si="70"/>
        <v>AOC 100G breakout</v>
      </c>
      <c r="C158" s="7">
        <f t="shared" si="71"/>
        <v>2701</v>
      </c>
      <c r="D158" s="7">
        <f t="shared" si="72"/>
        <v>5887</v>
      </c>
      <c r="E158" s="7">
        <f t="shared" si="73"/>
        <v>0</v>
      </c>
      <c r="F158" s="7">
        <f t="shared" si="74"/>
        <v>0</v>
      </c>
      <c r="G158" s="7">
        <f t="shared" si="75"/>
        <v>0</v>
      </c>
      <c r="H158" s="7">
        <f t="shared" si="76"/>
        <v>0</v>
      </c>
      <c r="I158" s="7">
        <f t="shared" si="77"/>
        <v>0</v>
      </c>
      <c r="J158" s="7">
        <f t="shared" si="78"/>
        <v>0</v>
      </c>
      <c r="K158" s="7">
        <f t="shared" si="79"/>
        <v>0</v>
      </c>
      <c r="L158" s="7">
        <f t="shared" si="80"/>
        <v>0</v>
      </c>
      <c r="M158" s="7">
        <f t="shared" si="81"/>
        <v>0</v>
      </c>
      <c r="N158" s="111" t="str">
        <f t="shared" si="82"/>
        <v>GaAs discrete</v>
      </c>
      <c r="O158" s="38" t="str">
        <f t="shared" si="66"/>
        <v>AOC 100G breakout</v>
      </c>
      <c r="P158" s="19">
        <v>1</v>
      </c>
      <c r="Q158" s="19">
        <v>1</v>
      </c>
      <c r="R158" s="19"/>
      <c r="S158" s="19"/>
      <c r="T158" s="19"/>
      <c r="U158" s="19"/>
      <c r="V158" s="19"/>
      <c r="W158" s="19"/>
      <c r="X158" s="19"/>
      <c r="Y158" s="19"/>
      <c r="Z158" s="19"/>
    </row>
    <row r="159" spans="1:26" ht="13.8">
      <c r="B159" s="48" t="str">
        <f t="shared" si="70"/>
        <v>AOC 4x24G Mini-SAS HD</v>
      </c>
      <c r="C159" s="7">
        <f t="shared" si="71"/>
        <v>0</v>
      </c>
      <c r="D159" s="7">
        <f t="shared" si="72"/>
        <v>0</v>
      </c>
      <c r="E159" s="7">
        <f t="shared" si="73"/>
        <v>0</v>
      </c>
      <c r="F159" s="7">
        <f t="shared" si="74"/>
        <v>0</v>
      </c>
      <c r="G159" s="7">
        <f t="shared" si="75"/>
        <v>0</v>
      </c>
      <c r="H159" s="7">
        <f t="shared" si="76"/>
        <v>0</v>
      </c>
      <c r="I159" s="7">
        <f t="shared" si="77"/>
        <v>0</v>
      </c>
      <c r="J159" s="7">
        <f t="shared" si="78"/>
        <v>0</v>
      </c>
      <c r="K159" s="7">
        <f t="shared" si="79"/>
        <v>0</v>
      </c>
      <c r="L159" s="7">
        <f t="shared" si="80"/>
        <v>0</v>
      </c>
      <c r="M159" s="7">
        <f t="shared" si="81"/>
        <v>0</v>
      </c>
      <c r="N159" s="111" t="str">
        <f t="shared" si="82"/>
        <v>GaAs discrete</v>
      </c>
      <c r="O159" s="38" t="str">
        <f t="shared" si="66"/>
        <v>AOC 4x24G Mini-SAS HD</v>
      </c>
      <c r="P159" s="19">
        <v>0</v>
      </c>
      <c r="Q159" s="19">
        <v>0</v>
      </c>
      <c r="R159" s="19"/>
      <c r="S159" s="19"/>
      <c r="T159" s="19"/>
      <c r="U159" s="19"/>
      <c r="V159" s="19"/>
      <c r="W159" s="19"/>
      <c r="X159" s="19"/>
      <c r="Y159" s="19"/>
      <c r="Z159" s="19"/>
    </row>
    <row r="160" spans="1:26" ht="13.8">
      <c r="B160" s="48" t="str">
        <f t="shared" si="70"/>
        <v>AOC 12x25-28G CXP28</v>
      </c>
      <c r="C160" s="7">
        <f t="shared" si="71"/>
        <v>0</v>
      </c>
      <c r="D160" s="7">
        <f t="shared" si="72"/>
        <v>0</v>
      </c>
      <c r="E160" s="7">
        <f t="shared" si="73"/>
        <v>0</v>
      </c>
      <c r="F160" s="7">
        <f t="shared" si="74"/>
        <v>0</v>
      </c>
      <c r="G160" s="7">
        <f t="shared" si="75"/>
        <v>0</v>
      </c>
      <c r="H160" s="7">
        <f t="shared" si="76"/>
        <v>0</v>
      </c>
      <c r="I160" s="7">
        <f t="shared" si="77"/>
        <v>0</v>
      </c>
      <c r="J160" s="7">
        <f t="shared" si="78"/>
        <v>0</v>
      </c>
      <c r="K160" s="7">
        <f t="shared" si="79"/>
        <v>0</v>
      </c>
      <c r="L160" s="7">
        <f t="shared" si="80"/>
        <v>0</v>
      </c>
      <c r="M160" s="7">
        <f t="shared" si="81"/>
        <v>0</v>
      </c>
      <c r="N160" s="111" t="str">
        <f t="shared" si="82"/>
        <v>GaAs discrete</v>
      </c>
      <c r="O160" s="38" t="str">
        <f t="shared" si="66"/>
        <v>AOC 12x25-28G CXP28</v>
      </c>
      <c r="P160" s="19">
        <f t="shared" ref="P160" si="85">P159</f>
        <v>0</v>
      </c>
      <c r="Q160" s="19">
        <f t="shared" ref="Q160" si="86">Q159</f>
        <v>0</v>
      </c>
      <c r="R160" s="19"/>
      <c r="S160" s="19"/>
      <c r="T160" s="19"/>
      <c r="U160" s="19"/>
      <c r="V160" s="19"/>
      <c r="W160" s="19"/>
      <c r="X160" s="19"/>
      <c r="Y160" s="19"/>
      <c r="Z160" s="19"/>
    </row>
    <row r="161" spans="2:26" ht="13.8">
      <c r="B161" s="48" t="str">
        <f t="shared" si="70"/>
        <v>EOM 4,8,12,16,24x25-28G XCVR</v>
      </c>
      <c r="C161" s="7">
        <f t="shared" si="71"/>
        <v>0</v>
      </c>
      <c r="D161" s="7">
        <f t="shared" si="72"/>
        <v>0</v>
      </c>
      <c r="E161" s="7">
        <f t="shared" si="73"/>
        <v>0</v>
      </c>
      <c r="F161" s="7">
        <f t="shared" si="74"/>
        <v>0</v>
      </c>
      <c r="G161" s="7">
        <f t="shared" si="75"/>
        <v>0</v>
      </c>
      <c r="H161" s="7">
        <f t="shared" si="76"/>
        <v>0</v>
      </c>
      <c r="I161" s="7">
        <f t="shared" si="77"/>
        <v>0</v>
      </c>
      <c r="J161" s="7">
        <f t="shared" si="78"/>
        <v>0</v>
      </c>
      <c r="K161" s="7">
        <f t="shared" si="79"/>
        <v>0</v>
      </c>
      <c r="L161" s="7">
        <f t="shared" si="80"/>
        <v>0</v>
      </c>
      <c r="M161" s="7">
        <f t="shared" si="81"/>
        <v>0</v>
      </c>
      <c r="N161" s="111" t="str">
        <f t="shared" si="82"/>
        <v>GaAs discrete</v>
      </c>
      <c r="O161" s="38" t="str">
        <f t="shared" si="66"/>
        <v>EOM 4,8,12,16,24x25-28G XCVR</v>
      </c>
      <c r="P161" s="114">
        <v>0</v>
      </c>
      <c r="Q161" s="114">
        <v>0</v>
      </c>
      <c r="R161" s="19"/>
      <c r="S161" s="19"/>
      <c r="T161" s="19"/>
      <c r="U161" s="19"/>
      <c r="V161" s="19"/>
      <c r="W161" s="19"/>
      <c r="X161" s="19"/>
      <c r="Y161" s="19"/>
      <c r="Z161" s="19"/>
    </row>
    <row r="162" spans="2:26" ht="13.8">
      <c r="B162" s="48" t="str">
        <f t="shared" si="70"/>
        <v>EOM 12x25-28G XCVR - CXP28</v>
      </c>
      <c r="C162" s="7">
        <f t="shared" si="71"/>
        <v>0</v>
      </c>
      <c r="D162" s="7">
        <f t="shared" si="72"/>
        <v>0</v>
      </c>
      <c r="E162" s="7">
        <f t="shared" si="73"/>
        <v>0</v>
      </c>
      <c r="F162" s="7">
        <f t="shared" si="74"/>
        <v>0</v>
      </c>
      <c r="G162" s="7">
        <f t="shared" si="75"/>
        <v>0</v>
      </c>
      <c r="H162" s="7">
        <f t="shared" si="76"/>
        <v>0</v>
      </c>
      <c r="I162" s="7">
        <f t="shared" si="77"/>
        <v>0</v>
      </c>
      <c r="J162" s="7">
        <f t="shared" si="78"/>
        <v>0</v>
      </c>
      <c r="K162" s="7">
        <f t="shared" si="79"/>
        <v>0</v>
      </c>
      <c r="L162" s="7">
        <f t="shared" si="80"/>
        <v>0</v>
      </c>
      <c r="M162" s="7">
        <f t="shared" si="81"/>
        <v>0</v>
      </c>
      <c r="N162" s="111" t="str">
        <f t="shared" si="82"/>
        <v>GaAs discrete</v>
      </c>
      <c r="O162" s="38" t="str">
        <f t="shared" si="66"/>
        <v>EOM 12x25-28G XCVR - CXP28</v>
      </c>
      <c r="P162" s="19">
        <v>0</v>
      </c>
      <c r="Q162" s="19">
        <v>0</v>
      </c>
      <c r="R162" s="19"/>
      <c r="S162" s="19"/>
      <c r="T162" s="19"/>
      <c r="U162" s="19"/>
      <c r="V162" s="19"/>
      <c r="W162" s="19"/>
      <c r="X162" s="19"/>
      <c r="Y162" s="19"/>
      <c r="Z162" s="19"/>
    </row>
    <row r="163" spans="2:26" ht="13.8">
      <c r="B163" s="48" t="str">
        <f t="shared" si="70"/>
        <v>AOC 1x50-56G SFP56</v>
      </c>
      <c r="C163" s="7">
        <f t="shared" si="71"/>
        <v>0</v>
      </c>
      <c r="D163" s="7">
        <f t="shared" si="72"/>
        <v>0</v>
      </c>
      <c r="E163" s="7">
        <f t="shared" si="73"/>
        <v>0</v>
      </c>
      <c r="F163" s="7">
        <f t="shared" si="74"/>
        <v>0</v>
      </c>
      <c r="G163" s="7">
        <f t="shared" si="75"/>
        <v>0</v>
      </c>
      <c r="H163" s="7">
        <f t="shared" si="76"/>
        <v>0</v>
      </c>
      <c r="I163" s="7">
        <f t="shared" si="77"/>
        <v>0</v>
      </c>
      <c r="J163" s="7">
        <f t="shared" si="78"/>
        <v>0</v>
      </c>
      <c r="K163" s="7">
        <f t="shared" si="79"/>
        <v>0</v>
      </c>
      <c r="L163" s="7">
        <f t="shared" si="80"/>
        <v>0</v>
      </c>
      <c r="M163" s="7">
        <f t="shared" si="81"/>
        <v>0</v>
      </c>
      <c r="N163" s="111" t="str">
        <f t="shared" si="82"/>
        <v>GaAs discrete</v>
      </c>
      <c r="O163" s="38" t="str">
        <f t="shared" si="66"/>
        <v>AOC 1x50-56G SFP56</v>
      </c>
      <c r="P163" s="19">
        <v>1</v>
      </c>
      <c r="Q163" s="19">
        <v>1</v>
      </c>
      <c r="R163" s="19"/>
      <c r="S163" s="19"/>
      <c r="T163" s="19"/>
      <c r="U163" s="19"/>
      <c r="V163" s="19"/>
      <c r="W163" s="19"/>
      <c r="X163" s="19"/>
      <c r="Y163" s="19"/>
      <c r="Z163" s="19"/>
    </row>
    <row r="164" spans="2:26" ht="13.8">
      <c r="B164" s="48" t="str">
        <f t="shared" si="70"/>
        <v>AOC 4x50-56G QSFP56</v>
      </c>
      <c r="C164" s="7">
        <f t="shared" si="71"/>
        <v>0</v>
      </c>
      <c r="D164" s="7">
        <f t="shared" si="72"/>
        <v>0</v>
      </c>
      <c r="E164" s="7">
        <f t="shared" si="73"/>
        <v>0</v>
      </c>
      <c r="F164" s="7">
        <f t="shared" si="74"/>
        <v>0</v>
      </c>
      <c r="G164" s="7">
        <f t="shared" si="75"/>
        <v>0</v>
      </c>
      <c r="H164" s="7">
        <f t="shared" si="76"/>
        <v>0</v>
      </c>
      <c r="I164" s="7">
        <f t="shared" si="77"/>
        <v>0</v>
      </c>
      <c r="J164" s="7">
        <f t="shared" si="78"/>
        <v>0</v>
      </c>
      <c r="K164" s="7">
        <f t="shared" si="79"/>
        <v>0</v>
      </c>
      <c r="L164" s="7">
        <f t="shared" si="80"/>
        <v>0</v>
      </c>
      <c r="M164" s="7">
        <f t="shared" si="81"/>
        <v>0</v>
      </c>
      <c r="N164" s="111" t="str">
        <f t="shared" si="82"/>
        <v>GaAs discrete</v>
      </c>
      <c r="O164" s="38" t="str">
        <f t="shared" si="66"/>
        <v>AOC 4x50-56G QSFP56</v>
      </c>
      <c r="P164" s="19">
        <v>0</v>
      </c>
      <c r="Q164" s="19">
        <v>0</v>
      </c>
      <c r="R164" s="114"/>
      <c r="S164" s="114"/>
      <c r="T164" s="114"/>
      <c r="U164" s="114"/>
      <c r="V164" s="114"/>
      <c r="W164" s="114"/>
      <c r="X164" s="114"/>
      <c r="Y164" s="114"/>
      <c r="Z164" s="114"/>
    </row>
    <row r="165" spans="2:26" ht="13.8">
      <c r="B165" s="48" t="str">
        <f t="shared" si="70"/>
        <v>EOM Next Gen</v>
      </c>
      <c r="C165" s="7">
        <f t="shared" si="71"/>
        <v>0</v>
      </c>
      <c r="D165" s="7">
        <f t="shared" si="72"/>
        <v>0</v>
      </c>
      <c r="E165" s="7">
        <f t="shared" si="73"/>
        <v>0</v>
      </c>
      <c r="F165" s="7">
        <f t="shared" si="74"/>
        <v>0</v>
      </c>
      <c r="G165" s="7">
        <f t="shared" si="75"/>
        <v>0</v>
      </c>
      <c r="H165" s="7">
        <f t="shared" si="76"/>
        <v>0</v>
      </c>
      <c r="I165" s="7">
        <f t="shared" si="77"/>
        <v>0</v>
      </c>
      <c r="J165" s="7">
        <f t="shared" si="78"/>
        <v>0</v>
      </c>
      <c r="K165" s="7">
        <f t="shared" si="79"/>
        <v>0</v>
      </c>
      <c r="L165" s="7">
        <f t="shared" si="80"/>
        <v>0</v>
      </c>
      <c r="M165" s="7">
        <f t="shared" si="81"/>
        <v>0</v>
      </c>
      <c r="N165" s="111" t="str">
        <f t="shared" si="82"/>
        <v>GaAs discrete</v>
      </c>
      <c r="O165" s="38" t="str">
        <f t="shared" si="66"/>
        <v>EOM Next Gen</v>
      </c>
      <c r="P165" s="19">
        <v>0</v>
      </c>
      <c r="Q165" s="19">
        <v>0</v>
      </c>
      <c r="R165" s="19"/>
      <c r="S165" s="19"/>
      <c r="T165" s="19"/>
      <c r="U165" s="19"/>
      <c r="V165" s="19"/>
      <c r="W165" s="19"/>
      <c r="X165" s="19"/>
      <c r="Y165" s="19"/>
      <c r="Z165" s="19"/>
    </row>
    <row r="166" spans="2:26" ht="13.8">
      <c r="B166" s="48" t="str">
        <f t="shared" si="70"/>
        <v>AOC 400G</v>
      </c>
      <c r="C166" s="7">
        <f t="shared" si="71"/>
        <v>0</v>
      </c>
      <c r="D166" s="7">
        <f t="shared" si="72"/>
        <v>30994</v>
      </c>
      <c r="E166" s="7">
        <f t="shared" si="73"/>
        <v>0</v>
      </c>
      <c r="F166" s="7">
        <f t="shared" si="74"/>
        <v>0</v>
      </c>
      <c r="G166" s="7">
        <f t="shared" si="75"/>
        <v>0</v>
      </c>
      <c r="H166" s="7">
        <f t="shared" si="76"/>
        <v>0</v>
      </c>
      <c r="I166" s="7">
        <f t="shared" si="77"/>
        <v>0</v>
      </c>
      <c r="J166" s="7">
        <f t="shared" si="78"/>
        <v>0</v>
      </c>
      <c r="K166" s="7">
        <f t="shared" si="79"/>
        <v>0</v>
      </c>
      <c r="L166" s="7">
        <f t="shared" si="80"/>
        <v>0</v>
      </c>
      <c r="M166" s="7">
        <f t="shared" si="81"/>
        <v>0</v>
      </c>
      <c r="N166" s="111" t="str">
        <f t="shared" si="82"/>
        <v>GaAs discrete</v>
      </c>
      <c r="O166" s="38" t="str">
        <f t="shared" si="66"/>
        <v>AOC 400G</v>
      </c>
      <c r="P166" s="19">
        <v>1</v>
      </c>
      <c r="Q166" s="19">
        <v>1</v>
      </c>
      <c r="R166" s="19"/>
      <c r="S166" s="19"/>
      <c r="T166" s="19"/>
      <c r="U166" s="19"/>
      <c r="V166" s="19"/>
      <c r="W166" s="19"/>
      <c r="X166" s="19"/>
      <c r="Y166" s="19"/>
      <c r="Z166" s="19"/>
    </row>
    <row r="167" spans="2:26" ht="13.8">
      <c r="B167" s="48" t="str">
        <f t="shared" si="70"/>
        <v>AOC 400G breakout</v>
      </c>
      <c r="C167" s="7">
        <f t="shared" si="71"/>
        <v>0</v>
      </c>
      <c r="D167" s="7">
        <f t="shared" si="72"/>
        <v>0</v>
      </c>
      <c r="E167" s="7">
        <f t="shared" si="73"/>
        <v>0</v>
      </c>
      <c r="F167" s="7">
        <f t="shared" si="74"/>
        <v>0</v>
      </c>
      <c r="G167" s="7">
        <f t="shared" si="75"/>
        <v>0</v>
      </c>
      <c r="H167" s="7">
        <f t="shared" si="76"/>
        <v>0</v>
      </c>
      <c r="I167" s="7">
        <f t="shared" si="77"/>
        <v>0</v>
      </c>
      <c r="J167" s="7">
        <f t="shared" si="78"/>
        <v>0</v>
      </c>
      <c r="K167" s="7">
        <f t="shared" si="79"/>
        <v>0</v>
      </c>
      <c r="L167" s="7">
        <f t="shared" si="80"/>
        <v>0</v>
      </c>
      <c r="M167" s="7">
        <f t="shared" si="81"/>
        <v>0</v>
      </c>
      <c r="N167" s="111" t="str">
        <f t="shared" si="82"/>
        <v>GaAs discrete</v>
      </c>
      <c r="O167" s="38" t="str">
        <f t="shared" si="66"/>
        <v>AOC 400G breakout</v>
      </c>
      <c r="P167" s="19">
        <v>0</v>
      </c>
      <c r="Q167" s="19">
        <v>0</v>
      </c>
      <c r="R167" s="19"/>
      <c r="S167" s="63"/>
      <c r="T167" s="63"/>
      <c r="U167" s="63"/>
      <c r="V167" s="63"/>
      <c r="W167" s="63"/>
      <c r="X167" s="63"/>
      <c r="Y167" s="63"/>
      <c r="Z167" s="63"/>
    </row>
    <row r="168" spans="2:26" ht="13.8">
      <c r="B168" s="48" t="str">
        <f t="shared" si="70"/>
        <v>AOC 800G</v>
      </c>
      <c r="C168" s="7">
        <f t="shared" si="71"/>
        <v>0</v>
      </c>
      <c r="D168" s="7">
        <f t="shared" si="72"/>
        <v>0</v>
      </c>
      <c r="E168" s="7">
        <f t="shared" si="73"/>
        <v>0</v>
      </c>
      <c r="F168" s="7">
        <f t="shared" si="74"/>
        <v>0</v>
      </c>
      <c r="G168" s="7">
        <f t="shared" si="75"/>
        <v>0</v>
      </c>
      <c r="H168" s="7">
        <f t="shared" si="76"/>
        <v>0</v>
      </c>
      <c r="I168" s="7">
        <f t="shared" si="77"/>
        <v>0</v>
      </c>
      <c r="J168" s="7">
        <f t="shared" si="78"/>
        <v>0</v>
      </c>
      <c r="K168" s="7">
        <f t="shared" si="79"/>
        <v>0</v>
      </c>
      <c r="L168" s="7">
        <f t="shared" si="80"/>
        <v>0</v>
      </c>
      <c r="M168" s="7">
        <f t="shared" si="81"/>
        <v>0</v>
      </c>
      <c r="N168" s="111" t="str">
        <f t="shared" si="82"/>
        <v>GaAs discrete</v>
      </c>
      <c r="O168" s="38" t="str">
        <f t="shared" si="66"/>
        <v>AOC 800G</v>
      </c>
      <c r="P168" s="19">
        <v>0</v>
      </c>
      <c r="Q168" s="19">
        <v>0</v>
      </c>
      <c r="R168" s="19"/>
      <c r="S168" s="19"/>
      <c r="T168" s="19"/>
      <c r="U168" s="19"/>
      <c r="V168" s="19"/>
      <c r="W168" s="19"/>
      <c r="X168" s="19"/>
      <c r="Y168" s="19"/>
      <c r="Z168" s="19"/>
    </row>
    <row r="169" spans="2:26" ht="13.8">
      <c r="B169" s="48" t="str">
        <f t="shared" si="70"/>
        <v>AOC 1.6T</v>
      </c>
      <c r="C169" s="7">
        <f t="shared" si="71"/>
        <v>0</v>
      </c>
      <c r="D169" s="7">
        <f t="shared" si="72"/>
        <v>0</v>
      </c>
      <c r="E169" s="7">
        <f t="shared" si="73"/>
        <v>0</v>
      </c>
      <c r="F169" s="7">
        <f t="shared" si="74"/>
        <v>0</v>
      </c>
      <c r="G169" s="7">
        <f t="shared" si="75"/>
        <v>0</v>
      </c>
      <c r="H169" s="7">
        <f t="shared" si="76"/>
        <v>0</v>
      </c>
      <c r="I169" s="7">
        <f t="shared" si="77"/>
        <v>0</v>
      </c>
      <c r="J169" s="7">
        <f t="shared" si="78"/>
        <v>0</v>
      </c>
      <c r="K169" s="7">
        <f t="shared" si="79"/>
        <v>0</v>
      </c>
      <c r="L169" s="7">
        <f t="shared" si="80"/>
        <v>0</v>
      </c>
      <c r="M169" s="7">
        <f t="shared" si="81"/>
        <v>0</v>
      </c>
      <c r="N169" s="111" t="str">
        <f t="shared" si="82"/>
        <v>GaAs discrete</v>
      </c>
      <c r="O169" s="38" t="str">
        <f t="shared" si="66"/>
        <v>AOC 1.6T</v>
      </c>
      <c r="P169" s="19">
        <v>0</v>
      </c>
      <c r="Q169" s="19">
        <v>0</v>
      </c>
      <c r="R169" s="19"/>
      <c r="S169" s="19"/>
      <c r="T169" s="19"/>
      <c r="U169" s="19"/>
      <c r="V169" s="19"/>
      <c r="W169" s="19"/>
      <c r="X169" s="19"/>
      <c r="Y169" s="19"/>
      <c r="Z169" s="19"/>
    </row>
    <row r="170" spans="2:26" ht="13.8">
      <c r="B170" s="48" t="str">
        <f t="shared" si="70"/>
        <v>LPO 800 Gbps 30m</v>
      </c>
      <c r="C170" s="164">
        <f t="shared" si="71"/>
        <v>0</v>
      </c>
      <c r="D170" s="164">
        <f t="shared" si="72"/>
        <v>0</v>
      </c>
      <c r="E170" s="164">
        <f t="shared" si="73"/>
        <v>0</v>
      </c>
      <c r="F170" s="164">
        <f t="shared" si="74"/>
        <v>0</v>
      </c>
      <c r="G170" s="164">
        <f t="shared" si="75"/>
        <v>0</v>
      </c>
      <c r="H170" s="164">
        <f t="shared" si="76"/>
        <v>0</v>
      </c>
      <c r="I170" s="164">
        <f t="shared" si="77"/>
        <v>0</v>
      </c>
      <c r="J170" s="164">
        <f t="shared" si="78"/>
        <v>0</v>
      </c>
      <c r="K170" s="164">
        <f t="shared" si="79"/>
        <v>0</v>
      </c>
      <c r="L170" s="164">
        <f t="shared" si="80"/>
        <v>0</v>
      </c>
      <c r="M170" s="164">
        <f t="shared" si="81"/>
        <v>0</v>
      </c>
      <c r="N170" s="111" t="str">
        <f t="shared" si="82"/>
        <v>GaAs discrete</v>
      </c>
      <c r="O170" s="38" t="str">
        <f t="shared" si="66"/>
        <v>LPO 800 Gbps 30m</v>
      </c>
      <c r="P170" s="19">
        <v>0</v>
      </c>
      <c r="Q170" s="19">
        <v>0</v>
      </c>
      <c r="R170" s="19"/>
      <c r="S170" s="19"/>
      <c r="T170" s="19"/>
      <c r="U170" s="19"/>
      <c r="V170" s="19"/>
      <c r="W170" s="19"/>
      <c r="X170" s="19"/>
      <c r="Y170" s="19"/>
      <c r="Z170" s="19"/>
    </row>
    <row r="171" spans="2:26" ht="13.8">
      <c r="B171" s="347" t="str">
        <f t="shared" si="70"/>
        <v>LPO 800 Gbps 100 m</v>
      </c>
      <c r="C171" s="203">
        <f t="shared" si="71"/>
        <v>0</v>
      </c>
      <c r="D171" s="203">
        <f t="shared" si="72"/>
        <v>0</v>
      </c>
      <c r="E171" s="203">
        <f t="shared" si="73"/>
        <v>0</v>
      </c>
      <c r="F171" s="203">
        <f t="shared" si="74"/>
        <v>0</v>
      </c>
      <c r="G171" s="203">
        <f t="shared" si="75"/>
        <v>0</v>
      </c>
      <c r="H171" s="203">
        <f t="shared" si="76"/>
        <v>0</v>
      </c>
      <c r="I171" s="203">
        <f t="shared" si="77"/>
        <v>0</v>
      </c>
      <c r="J171" s="203">
        <f t="shared" si="78"/>
        <v>0</v>
      </c>
      <c r="K171" s="203">
        <f t="shared" si="79"/>
        <v>0</v>
      </c>
      <c r="L171" s="203">
        <f t="shared" si="80"/>
        <v>0</v>
      </c>
      <c r="M171" s="203">
        <f t="shared" si="81"/>
        <v>0</v>
      </c>
      <c r="N171" s="111" t="str">
        <f t="shared" si="82"/>
        <v>GaAs discrete</v>
      </c>
      <c r="O171" s="38" t="str">
        <f t="shared" si="66"/>
        <v>LPO 800 Gbps 100 m</v>
      </c>
      <c r="P171" s="19">
        <v>0</v>
      </c>
      <c r="Q171" s="19">
        <v>0</v>
      </c>
      <c r="R171" s="19"/>
      <c r="S171" s="19"/>
      <c r="T171" s="19"/>
      <c r="U171" s="19"/>
      <c r="V171" s="19"/>
      <c r="W171" s="19"/>
      <c r="X171" s="19"/>
      <c r="Y171" s="19"/>
      <c r="Z171" s="19"/>
    </row>
    <row r="172" spans="2:26" ht="13.8">
      <c r="B172" s="347" t="str">
        <f t="shared" si="70"/>
        <v>LPO 800 Gbps 500 m</v>
      </c>
      <c r="C172" s="203">
        <f t="shared" si="71"/>
        <v>0</v>
      </c>
      <c r="D172" s="203">
        <f t="shared" si="72"/>
        <v>0</v>
      </c>
      <c r="E172" s="203">
        <f t="shared" si="73"/>
        <v>0</v>
      </c>
      <c r="F172" s="203">
        <f t="shared" si="74"/>
        <v>0</v>
      </c>
      <c r="G172" s="203">
        <f t="shared" si="75"/>
        <v>0</v>
      </c>
      <c r="H172" s="203">
        <f t="shared" si="76"/>
        <v>0</v>
      </c>
      <c r="I172" s="203">
        <f t="shared" si="77"/>
        <v>0</v>
      </c>
      <c r="J172" s="203">
        <f t="shared" si="78"/>
        <v>0</v>
      </c>
      <c r="K172" s="203">
        <f t="shared" si="79"/>
        <v>0</v>
      </c>
      <c r="L172" s="203">
        <f t="shared" si="80"/>
        <v>0</v>
      </c>
      <c r="M172" s="203">
        <f t="shared" si="81"/>
        <v>0</v>
      </c>
      <c r="N172" s="111" t="str">
        <f t="shared" si="82"/>
        <v>GaAs discrete</v>
      </c>
      <c r="O172" s="38" t="str">
        <f t="shared" si="66"/>
        <v>LPO 800 Gbps 500 m</v>
      </c>
      <c r="P172" s="19">
        <v>0</v>
      </c>
      <c r="Q172" s="19">
        <v>0</v>
      </c>
      <c r="R172" s="19"/>
      <c r="S172" s="19"/>
      <c r="T172" s="19"/>
      <c r="U172" s="19"/>
      <c r="V172" s="19"/>
      <c r="W172" s="19"/>
      <c r="X172" s="19"/>
      <c r="Y172" s="19"/>
      <c r="Z172" s="19"/>
    </row>
    <row r="173" spans="2:26" ht="13.8">
      <c r="B173" s="347" t="str">
        <f t="shared" si="70"/>
        <v>LPO 800 Gbps 2 km</v>
      </c>
      <c r="C173" s="203">
        <f t="shared" si="71"/>
        <v>0</v>
      </c>
      <c r="D173" s="203">
        <f t="shared" si="72"/>
        <v>0</v>
      </c>
      <c r="E173" s="203">
        <f t="shared" si="73"/>
        <v>0</v>
      </c>
      <c r="F173" s="203">
        <f t="shared" si="74"/>
        <v>0</v>
      </c>
      <c r="G173" s="203">
        <f t="shared" si="75"/>
        <v>0</v>
      </c>
      <c r="H173" s="203">
        <f t="shared" si="76"/>
        <v>0</v>
      </c>
      <c r="I173" s="203">
        <f t="shared" si="77"/>
        <v>0</v>
      </c>
      <c r="J173" s="203">
        <f t="shared" si="78"/>
        <v>0</v>
      </c>
      <c r="K173" s="203">
        <f t="shared" si="79"/>
        <v>0</v>
      </c>
      <c r="L173" s="203">
        <f t="shared" si="80"/>
        <v>0</v>
      </c>
      <c r="M173" s="203">
        <f t="shared" si="81"/>
        <v>0</v>
      </c>
      <c r="N173" s="111" t="str">
        <f t="shared" si="82"/>
        <v>GaAs discrete</v>
      </c>
      <c r="O173" s="38" t="str">
        <f t="shared" si="66"/>
        <v>LPO 800 Gbps 2 km</v>
      </c>
      <c r="P173" s="19">
        <v>0</v>
      </c>
      <c r="Q173" s="19">
        <v>0</v>
      </c>
      <c r="R173" s="19"/>
      <c r="S173" s="19"/>
      <c r="T173" s="19"/>
      <c r="U173" s="19"/>
      <c r="V173" s="19"/>
      <c r="W173" s="19"/>
      <c r="X173" s="19"/>
      <c r="Y173" s="19"/>
      <c r="Z173" s="19"/>
    </row>
    <row r="174" spans="2:26" ht="12.75" customHeight="1">
      <c r="B174" s="347" t="str">
        <f t="shared" si="70"/>
        <v>LPO 800 Gbps 10 km</v>
      </c>
      <c r="C174" s="203">
        <f t="shared" si="71"/>
        <v>0</v>
      </c>
      <c r="D174" s="203">
        <f t="shared" si="72"/>
        <v>0</v>
      </c>
      <c r="E174" s="203">
        <f t="shared" si="73"/>
        <v>0</v>
      </c>
      <c r="F174" s="203">
        <f t="shared" si="74"/>
        <v>0</v>
      </c>
      <c r="G174" s="203">
        <f t="shared" si="75"/>
        <v>0</v>
      </c>
      <c r="H174" s="203">
        <f t="shared" si="76"/>
        <v>0</v>
      </c>
      <c r="I174" s="203">
        <f t="shared" si="77"/>
        <v>0</v>
      </c>
      <c r="J174" s="203">
        <f t="shared" si="78"/>
        <v>0</v>
      </c>
      <c r="K174" s="203">
        <f t="shared" si="79"/>
        <v>0</v>
      </c>
      <c r="L174" s="203">
        <f t="shared" si="80"/>
        <v>0</v>
      </c>
      <c r="M174" s="203">
        <f t="shared" si="81"/>
        <v>0</v>
      </c>
      <c r="N174" s="111" t="str">
        <f t="shared" si="82"/>
        <v>GaAs discrete</v>
      </c>
      <c r="O174" s="38" t="str">
        <f t="shared" si="66"/>
        <v>LPO 800 Gbps 10 km</v>
      </c>
      <c r="P174" s="19">
        <v>0</v>
      </c>
      <c r="Q174" s="19">
        <v>0</v>
      </c>
      <c r="R174" s="19"/>
      <c r="S174" s="19"/>
      <c r="T174" s="19"/>
      <c r="U174" s="19"/>
      <c r="V174" s="19"/>
      <c r="W174" s="19"/>
      <c r="X174" s="19"/>
      <c r="Y174" s="19"/>
      <c r="Z174" s="19"/>
    </row>
    <row r="175" spans="2:26" ht="13.8">
      <c r="B175" s="48" t="str">
        <f t="shared" si="70"/>
        <v>CPO 1.6 Tbps 30m</v>
      </c>
      <c r="C175" s="164">
        <f t="shared" si="71"/>
        <v>0</v>
      </c>
      <c r="D175" s="164">
        <f t="shared" si="72"/>
        <v>0</v>
      </c>
      <c r="E175" s="164">
        <f t="shared" si="73"/>
        <v>0</v>
      </c>
      <c r="F175" s="164">
        <f t="shared" si="74"/>
        <v>0</v>
      </c>
      <c r="G175" s="164">
        <f t="shared" si="75"/>
        <v>0</v>
      </c>
      <c r="H175" s="164">
        <f t="shared" si="76"/>
        <v>0</v>
      </c>
      <c r="I175" s="164">
        <f t="shared" si="77"/>
        <v>0</v>
      </c>
      <c r="J175" s="164">
        <f t="shared" si="78"/>
        <v>0</v>
      </c>
      <c r="K175" s="164">
        <f t="shared" si="79"/>
        <v>0</v>
      </c>
      <c r="L175" s="164">
        <f t="shared" si="80"/>
        <v>0</v>
      </c>
      <c r="M175" s="164">
        <f t="shared" si="81"/>
        <v>0</v>
      </c>
      <c r="N175" s="111" t="str">
        <f t="shared" si="82"/>
        <v>GaAs discrete</v>
      </c>
      <c r="O175" s="38" t="str">
        <f t="shared" si="66"/>
        <v>CPO 1.6 Tbps 30m</v>
      </c>
      <c r="P175" s="19">
        <v>0</v>
      </c>
      <c r="Q175" s="19">
        <v>0</v>
      </c>
      <c r="R175" s="19"/>
      <c r="S175" s="19"/>
      <c r="T175" s="19"/>
      <c r="U175" s="19"/>
      <c r="V175" s="19"/>
      <c r="W175" s="19"/>
      <c r="X175" s="19"/>
      <c r="Y175" s="19"/>
      <c r="Z175" s="19"/>
    </row>
    <row r="176" spans="2:26" ht="13.8">
      <c r="B176" s="347" t="str">
        <f t="shared" si="70"/>
        <v>CPO 1.6 Tbps 100 m</v>
      </c>
      <c r="C176" s="203">
        <f t="shared" si="71"/>
        <v>0</v>
      </c>
      <c r="D176" s="203">
        <f t="shared" si="72"/>
        <v>0</v>
      </c>
      <c r="E176" s="203">
        <f t="shared" si="73"/>
        <v>0</v>
      </c>
      <c r="F176" s="203">
        <f t="shared" si="74"/>
        <v>0</v>
      </c>
      <c r="G176" s="203">
        <f t="shared" si="75"/>
        <v>0</v>
      </c>
      <c r="H176" s="203">
        <f t="shared" si="76"/>
        <v>0</v>
      </c>
      <c r="I176" s="203">
        <f t="shared" si="77"/>
        <v>0</v>
      </c>
      <c r="J176" s="203">
        <f t="shared" si="78"/>
        <v>0</v>
      </c>
      <c r="K176" s="203">
        <f t="shared" si="79"/>
        <v>0</v>
      </c>
      <c r="L176" s="203">
        <f t="shared" si="80"/>
        <v>0</v>
      </c>
      <c r="M176" s="203">
        <f t="shared" si="81"/>
        <v>0</v>
      </c>
      <c r="N176" s="111" t="str">
        <f t="shared" si="82"/>
        <v>GaAs discrete</v>
      </c>
      <c r="O176" s="38" t="str">
        <f t="shared" si="66"/>
        <v>CPO 1.6 Tbps 100 m</v>
      </c>
      <c r="P176" s="19">
        <v>0</v>
      </c>
      <c r="Q176" s="19">
        <v>0</v>
      </c>
      <c r="R176" s="19"/>
      <c r="S176" s="19"/>
      <c r="T176" s="19"/>
      <c r="U176" s="19"/>
      <c r="V176" s="19"/>
      <c r="W176" s="19"/>
      <c r="X176" s="19"/>
      <c r="Y176" s="19"/>
      <c r="Z176" s="19"/>
    </row>
    <row r="177" spans="1:26" ht="13.8">
      <c r="B177" s="347" t="str">
        <f t="shared" si="70"/>
        <v>CPO 1.6 Tbps 500 m</v>
      </c>
      <c r="C177" s="203">
        <f t="shared" si="71"/>
        <v>0</v>
      </c>
      <c r="D177" s="203">
        <f t="shared" si="72"/>
        <v>0</v>
      </c>
      <c r="E177" s="203">
        <f t="shared" si="73"/>
        <v>0</v>
      </c>
      <c r="F177" s="203">
        <f t="shared" si="74"/>
        <v>0</v>
      </c>
      <c r="G177" s="203">
        <f t="shared" si="75"/>
        <v>0</v>
      </c>
      <c r="H177" s="203">
        <f t="shared" si="76"/>
        <v>0</v>
      </c>
      <c r="I177" s="203">
        <f t="shared" si="77"/>
        <v>0</v>
      </c>
      <c r="J177" s="203">
        <f t="shared" si="78"/>
        <v>0</v>
      </c>
      <c r="K177" s="203">
        <f t="shared" si="79"/>
        <v>0</v>
      </c>
      <c r="L177" s="203">
        <f t="shared" si="80"/>
        <v>0</v>
      </c>
      <c r="M177" s="203">
        <f t="shared" si="81"/>
        <v>0</v>
      </c>
      <c r="N177" s="111" t="str">
        <f t="shared" si="82"/>
        <v>GaAs discrete</v>
      </c>
      <c r="O177" s="38" t="str">
        <f t="shared" si="66"/>
        <v>CPO 1.6 Tbps 500 m</v>
      </c>
      <c r="P177" s="19">
        <v>0</v>
      </c>
      <c r="Q177" s="19">
        <v>0</v>
      </c>
      <c r="R177" s="19"/>
      <c r="S177" s="19"/>
      <c r="T177" s="19"/>
      <c r="U177" s="19"/>
      <c r="V177" s="19"/>
      <c r="W177" s="19"/>
      <c r="X177" s="19"/>
      <c r="Y177" s="19"/>
      <c r="Z177" s="19"/>
    </row>
    <row r="178" spans="1:26" ht="13.8">
      <c r="B178" s="347" t="str">
        <f t="shared" si="70"/>
        <v>CPO 1.6 Tbps 2 km</v>
      </c>
      <c r="C178" s="203">
        <f t="shared" si="71"/>
        <v>0</v>
      </c>
      <c r="D178" s="203">
        <f t="shared" si="72"/>
        <v>0</v>
      </c>
      <c r="E178" s="203">
        <f t="shared" si="73"/>
        <v>0</v>
      </c>
      <c r="F178" s="203">
        <f t="shared" si="74"/>
        <v>0</v>
      </c>
      <c r="G178" s="203">
        <f t="shared" si="75"/>
        <v>0</v>
      </c>
      <c r="H178" s="203">
        <f t="shared" si="76"/>
        <v>0</v>
      </c>
      <c r="I178" s="203">
        <f t="shared" si="77"/>
        <v>0</v>
      </c>
      <c r="J178" s="203">
        <f t="shared" si="78"/>
        <v>0</v>
      </c>
      <c r="K178" s="203">
        <f t="shared" si="79"/>
        <v>0</v>
      </c>
      <c r="L178" s="203">
        <f t="shared" si="80"/>
        <v>0</v>
      </c>
      <c r="M178" s="203">
        <f t="shared" si="81"/>
        <v>0</v>
      </c>
      <c r="N178" s="111" t="str">
        <f t="shared" si="82"/>
        <v>GaAs discrete</v>
      </c>
      <c r="O178" s="38" t="str">
        <f t="shared" si="66"/>
        <v>CPO 1.6 Tbps 2 km</v>
      </c>
      <c r="P178" s="19">
        <v>0</v>
      </c>
      <c r="Q178" s="19">
        <v>0</v>
      </c>
      <c r="R178" s="19"/>
      <c r="S178" s="19"/>
      <c r="T178" s="19"/>
      <c r="U178" s="19"/>
      <c r="V178" s="19"/>
      <c r="W178" s="19"/>
      <c r="X178" s="19"/>
      <c r="Y178" s="19"/>
      <c r="Z178" s="19"/>
    </row>
    <row r="179" spans="1:26" ht="13.8">
      <c r="B179" s="49" t="str">
        <f t="shared" si="70"/>
        <v>CPO 1.6 Tbps 10 km</v>
      </c>
      <c r="C179" s="164">
        <f t="shared" si="71"/>
        <v>0</v>
      </c>
      <c r="D179" s="164">
        <f t="shared" si="72"/>
        <v>0</v>
      </c>
      <c r="E179" s="164">
        <f t="shared" si="73"/>
        <v>0</v>
      </c>
      <c r="F179" s="164">
        <f t="shared" si="74"/>
        <v>0</v>
      </c>
      <c r="G179" s="164">
        <f t="shared" si="75"/>
        <v>0</v>
      </c>
      <c r="H179" s="164">
        <f t="shared" si="76"/>
        <v>0</v>
      </c>
      <c r="I179" s="164">
        <f t="shared" si="77"/>
        <v>0</v>
      </c>
      <c r="J179" s="164">
        <f t="shared" si="78"/>
        <v>0</v>
      </c>
      <c r="K179" s="164">
        <f t="shared" si="79"/>
        <v>0</v>
      </c>
      <c r="L179" s="164">
        <f t="shared" si="80"/>
        <v>0</v>
      </c>
      <c r="M179" s="164">
        <f t="shared" si="81"/>
        <v>0</v>
      </c>
      <c r="N179" s="111" t="str">
        <f t="shared" si="82"/>
        <v>GaAs discrete</v>
      </c>
      <c r="O179" s="38" t="str">
        <f t="shared" si="66"/>
        <v>CPO 1.6 Tbps 10 km</v>
      </c>
      <c r="P179" s="19">
        <v>0</v>
      </c>
      <c r="Q179" s="19">
        <v>0</v>
      </c>
      <c r="R179" s="19"/>
      <c r="S179" s="19"/>
      <c r="T179" s="19"/>
      <c r="U179" s="19"/>
      <c r="V179" s="19"/>
      <c r="W179" s="19"/>
      <c r="X179" s="19"/>
      <c r="Y179" s="19"/>
      <c r="Z179" s="19"/>
    </row>
    <row r="180" spans="1:26" ht="13.8">
      <c r="B180" s="58" t="str">
        <f>"Total "&amp;B147&amp;" units"</f>
        <v>Total GaAs discrete units</v>
      </c>
      <c r="C180" s="29">
        <f t="shared" ref="C180:M180" si="87">SUM(C149:C179)</f>
        <v>5284452</v>
      </c>
      <c r="D180" s="29">
        <f t="shared" si="87"/>
        <v>3891918</v>
      </c>
      <c r="E180" s="29">
        <f t="shared" si="87"/>
        <v>0</v>
      </c>
      <c r="F180" s="29">
        <f t="shared" si="87"/>
        <v>0</v>
      </c>
      <c r="G180" s="29">
        <f t="shared" si="87"/>
        <v>0</v>
      </c>
      <c r="H180" s="29">
        <f t="shared" si="87"/>
        <v>0</v>
      </c>
      <c r="I180" s="29">
        <f t="shared" si="87"/>
        <v>0</v>
      </c>
      <c r="J180" s="29">
        <f t="shared" si="87"/>
        <v>0</v>
      </c>
      <c r="K180" s="29">
        <f t="shared" si="87"/>
        <v>0</v>
      </c>
      <c r="L180" s="29">
        <f t="shared" si="87"/>
        <v>0</v>
      </c>
      <c r="M180" s="29">
        <f t="shared" si="87"/>
        <v>0</v>
      </c>
    </row>
    <row r="182" spans="1:26" ht="21">
      <c r="A182" s="1"/>
      <c r="B182" s="3" t="str">
        <f>Summary!B35</f>
        <v>GaAs integrated</v>
      </c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O182" s="3" t="str">
        <f t="shared" ref="O182:O215" si="88">B182</f>
        <v>GaAs integrated</v>
      </c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3.8">
      <c r="B183" s="56" t="str">
        <f t="shared" ref="B183:J183" si="89">B6</f>
        <v>Product category</v>
      </c>
      <c r="C183" s="6">
        <f t="shared" si="89"/>
        <v>2018</v>
      </c>
      <c r="D183" s="6">
        <f t="shared" si="89"/>
        <v>2019</v>
      </c>
      <c r="E183" s="6">
        <f t="shared" si="89"/>
        <v>2020</v>
      </c>
      <c r="F183" s="6">
        <f t="shared" si="89"/>
        <v>2021</v>
      </c>
      <c r="G183" s="6">
        <f t="shared" si="89"/>
        <v>2022</v>
      </c>
      <c r="H183" s="6">
        <f t="shared" si="89"/>
        <v>2023</v>
      </c>
      <c r="I183" s="6">
        <f t="shared" si="89"/>
        <v>2024</v>
      </c>
      <c r="J183" s="6">
        <f t="shared" si="89"/>
        <v>2025</v>
      </c>
      <c r="K183" s="6">
        <f t="shared" ref="K183:M183" si="90">K6</f>
        <v>2026</v>
      </c>
      <c r="L183" s="6">
        <f t="shared" si="90"/>
        <v>2027</v>
      </c>
      <c r="M183" s="6">
        <f t="shared" si="90"/>
        <v>2028</v>
      </c>
      <c r="O183" s="17" t="str">
        <f t="shared" si="88"/>
        <v>Product category</v>
      </c>
      <c r="P183" s="6">
        <f t="shared" ref="P183:Z183" si="91">C6</f>
        <v>2018</v>
      </c>
      <c r="Q183" s="6">
        <f t="shared" si="91"/>
        <v>2019</v>
      </c>
      <c r="R183" s="6">
        <f t="shared" si="91"/>
        <v>2020</v>
      </c>
      <c r="S183" s="6">
        <f t="shared" si="91"/>
        <v>2021</v>
      </c>
      <c r="T183" s="6">
        <f t="shared" si="91"/>
        <v>2022</v>
      </c>
      <c r="U183" s="6">
        <f t="shared" si="91"/>
        <v>2023</v>
      </c>
      <c r="V183" s="6">
        <f t="shared" si="91"/>
        <v>2024</v>
      </c>
      <c r="W183" s="6">
        <f t="shared" si="91"/>
        <v>2025</v>
      </c>
      <c r="X183" s="6">
        <f t="shared" si="91"/>
        <v>2026</v>
      </c>
      <c r="Y183" s="6">
        <f t="shared" si="91"/>
        <v>2027</v>
      </c>
      <c r="Z183" s="6">
        <f t="shared" si="91"/>
        <v>2028</v>
      </c>
    </row>
    <row r="184" spans="1:26" ht="13.8">
      <c r="B184" s="50" t="str">
        <f t="shared" ref="B184:B214" si="92">B7</f>
        <v>AOC 1x≤10G SFP+</v>
      </c>
      <c r="C184" s="7">
        <f t="shared" ref="C184:G184" si="93">(C7-C44-C79-C114-C149)</f>
        <v>0</v>
      </c>
      <c r="D184" s="7">
        <f t="shared" si="93"/>
        <v>0</v>
      </c>
      <c r="E184" s="7">
        <f t="shared" si="93"/>
        <v>0</v>
      </c>
      <c r="F184" s="7">
        <f t="shared" si="93"/>
        <v>0</v>
      </c>
      <c r="G184" s="7">
        <f t="shared" si="93"/>
        <v>0</v>
      </c>
      <c r="H184" s="7">
        <f t="shared" ref="H184:M184" si="94">(H7-H44-H79-H114-H149)</f>
        <v>0</v>
      </c>
      <c r="I184" s="7">
        <f t="shared" si="94"/>
        <v>0</v>
      </c>
      <c r="J184" s="7">
        <f t="shared" si="94"/>
        <v>0</v>
      </c>
      <c r="K184" s="7">
        <f t="shared" si="94"/>
        <v>0</v>
      </c>
      <c r="L184" s="7">
        <f t="shared" si="94"/>
        <v>0</v>
      </c>
      <c r="M184" s="7">
        <f t="shared" si="94"/>
        <v>0</v>
      </c>
      <c r="N184" s="111" t="str">
        <f>O182</f>
        <v>GaAs integrated</v>
      </c>
      <c r="O184" s="37" t="str">
        <f t="shared" si="88"/>
        <v>AOC 1x≤10G SFP+</v>
      </c>
      <c r="P184" s="63">
        <f t="shared" ref="P184:Q184" si="95">1-P149-P114-P79-P44</f>
        <v>0</v>
      </c>
      <c r="Q184" s="63">
        <f t="shared" si="95"/>
        <v>0</v>
      </c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3.8">
      <c r="B185" s="48" t="str">
        <f t="shared" si="92"/>
        <v>AOC 4x≤10G QSFP+</v>
      </c>
      <c r="C185" s="7">
        <f t="shared" ref="C185:G185" si="96">(C8-C45-C80-C115-C150)</f>
        <v>207598.3</v>
      </c>
      <c r="D185" s="7">
        <f t="shared" si="96"/>
        <v>160834.1</v>
      </c>
      <c r="E185" s="7">
        <f t="shared" si="96"/>
        <v>0</v>
      </c>
      <c r="F185" s="7">
        <f t="shared" si="96"/>
        <v>0</v>
      </c>
      <c r="G185" s="7">
        <f t="shared" si="96"/>
        <v>0</v>
      </c>
      <c r="H185" s="7">
        <f t="shared" ref="H185:M185" si="97">(H8-H45-H80-H115-H150)</f>
        <v>0</v>
      </c>
      <c r="I185" s="7">
        <f t="shared" si="97"/>
        <v>0</v>
      </c>
      <c r="J185" s="7">
        <f t="shared" si="97"/>
        <v>0</v>
      </c>
      <c r="K185" s="7">
        <f t="shared" si="97"/>
        <v>0</v>
      </c>
      <c r="L185" s="7">
        <f t="shared" si="97"/>
        <v>0</v>
      </c>
      <c r="M185" s="7">
        <f t="shared" si="97"/>
        <v>0</v>
      </c>
      <c r="N185" s="111" t="str">
        <f>N184</f>
        <v>GaAs integrated</v>
      </c>
      <c r="O185" s="38" t="str">
        <f t="shared" si="88"/>
        <v>AOC 4x≤10G QSFP+</v>
      </c>
      <c r="P185" s="63">
        <f t="shared" ref="P185:Q185" si="98">1-P150-P115-P80-P45</f>
        <v>0.7</v>
      </c>
      <c r="Q185" s="63">
        <f t="shared" si="98"/>
        <v>0.7</v>
      </c>
      <c r="R185" s="19"/>
      <c r="S185" s="19"/>
      <c r="T185" s="19"/>
      <c r="U185" s="19"/>
      <c r="V185" s="19"/>
      <c r="W185" s="19"/>
      <c r="X185" s="19"/>
      <c r="Y185" s="19"/>
      <c r="Z185" s="19"/>
    </row>
    <row r="186" spans="1:26" ht="13.8">
      <c r="B186" s="48" t="str">
        <f t="shared" si="92"/>
        <v>AOC breakout: 4x10G from 40G</v>
      </c>
      <c r="C186" s="7">
        <f t="shared" ref="C186:G186" si="99">(C9-C46-C81-C116-C151)</f>
        <v>32614.400000000001</v>
      </c>
      <c r="D186" s="7">
        <f t="shared" si="99"/>
        <v>34276.199999999997</v>
      </c>
      <c r="E186" s="7">
        <f t="shared" si="99"/>
        <v>0</v>
      </c>
      <c r="F186" s="7">
        <f t="shared" si="99"/>
        <v>0</v>
      </c>
      <c r="G186" s="7">
        <f t="shared" si="99"/>
        <v>0</v>
      </c>
      <c r="H186" s="7">
        <f t="shared" ref="H186:M186" si="100">(H9-H46-H81-H116-H151)</f>
        <v>0</v>
      </c>
      <c r="I186" s="7">
        <f t="shared" si="100"/>
        <v>0</v>
      </c>
      <c r="J186" s="7">
        <f t="shared" si="100"/>
        <v>0</v>
      </c>
      <c r="K186" s="7">
        <f t="shared" si="100"/>
        <v>0</v>
      </c>
      <c r="L186" s="7">
        <f t="shared" si="100"/>
        <v>0</v>
      </c>
      <c r="M186" s="7">
        <f t="shared" si="100"/>
        <v>0</v>
      </c>
      <c r="N186" s="111" t="str">
        <f t="shared" ref="N186:N214" si="101">N185</f>
        <v>GaAs integrated</v>
      </c>
      <c r="O186" s="38" t="str">
        <f t="shared" si="88"/>
        <v>AOC breakout: 4x10G from 40G</v>
      </c>
      <c r="P186" s="63">
        <f t="shared" ref="P186:Q186" si="102">1-P151-P116-P81-P46</f>
        <v>0.7</v>
      </c>
      <c r="Q186" s="63">
        <f t="shared" si="102"/>
        <v>0.7</v>
      </c>
      <c r="R186" s="19"/>
      <c r="S186" s="19"/>
      <c r="T186" s="19"/>
      <c r="U186" s="19"/>
      <c r="V186" s="19"/>
      <c r="W186" s="19"/>
      <c r="X186" s="19"/>
      <c r="Y186" s="19"/>
      <c r="Z186" s="19"/>
    </row>
    <row r="187" spans="1:26" ht="13.8">
      <c r="B187" s="48" t="str">
        <f t="shared" si="92"/>
        <v>AOC 12x≤12.5G CXP</v>
      </c>
      <c r="C187" s="7">
        <f t="shared" ref="C187:G187" si="103">(C10-C47-C82-C117-C152)</f>
        <v>55123</v>
      </c>
      <c r="D187" s="7">
        <f t="shared" si="103"/>
        <v>58344</v>
      </c>
      <c r="E187" s="7">
        <f t="shared" si="103"/>
        <v>0</v>
      </c>
      <c r="F187" s="7">
        <f t="shared" si="103"/>
        <v>0</v>
      </c>
      <c r="G187" s="7">
        <f t="shared" si="103"/>
        <v>0</v>
      </c>
      <c r="H187" s="7">
        <f t="shared" ref="H187:M187" si="104">(H10-H47-H82-H117-H152)</f>
        <v>0</v>
      </c>
      <c r="I187" s="7">
        <f t="shared" si="104"/>
        <v>0</v>
      </c>
      <c r="J187" s="7">
        <f t="shared" si="104"/>
        <v>0</v>
      </c>
      <c r="K187" s="7">
        <f t="shared" si="104"/>
        <v>0</v>
      </c>
      <c r="L187" s="7">
        <f t="shared" si="104"/>
        <v>0</v>
      </c>
      <c r="M187" s="7">
        <f t="shared" si="104"/>
        <v>0</v>
      </c>
      <c r="N187" s="111" t="str">
        <f t="shared" si="101"/>
        <v>GaAs integrated</v>
      </c>
      <c r="O187" s="38" t="str">
        <f t="shared" si="88"/>
        <v>AOC 12x≤12.5G CXP</v>
      </c>
      <c r="P187" s="63">
        <f t="shared" ref="P187:Q187" si="105">1-P152-P117-P82-P47</f>
        <v>1</v>
      </c>
      <c r="Q187" s="63">
        <f t="shared" si="105"/>
        <v>1</v>
      </c>
      <c r="R187" s="19"/>
      <c r="S187" s="19"/>
      <c r="T187" s="19"/>
      <c r="U187" s="19"/>
      <c r="V187" s="19"/>
      <c r="W187" s="19"/>
      <c r="X187" s="19"/>
      <c r="Y187" s="19"/>
      <c r="Z187" s="19"/>
    </row>
    <row r="188" spans="1:26" ht="13.8">
      <c r="B188" s="48" t="str">
        <f t="shared" si="92"/>
        <v>EOM 12x≤12.5G XCVR - CXP</v>
      </c>
      <c r="C188" s="7">
        <f t="shared" ref="C188:G188" si="106">(C11-C48-C83-C118-C153)</f>
        <v>14319</v>
      </c>
      <c r="D188" s="7">
        <f t="shared" si="106"/>
        <v>15652</v>
      </c>
      <c r="E188" s="7">
        <f t="shared" si="106"/>
        <v>0</v>
      </c>
      <c r="F188" s="7">
        <f t="shared" si="106"/>
        <v>0</v>
      </c>
      <c r="G188" s="7">
        <f t="shared" si="106"/>
        <v>0</v>
      </c>
      <c r="H188" s="7">
        <f t="shared" ref="H188:M188" si="107">(H11-H48-H83-H118-H153)</f>
        <v>0</v>
      </c>
      <c r="I188" s="7">
        <f t="shared" si="107"/>
        <v>0</v>
      </c>
      <c r="J188" s="7">
        <f t="shared" si="107"/>
        <v>0</v>
      </c>
      <c r="K188" s="7">
        <f t="shared" si="107"/>
        <v>0</v>
      </c>
      <c r="L188" s="7">
        <f t="shared" si="107"/>
        <v>0</v>
      </c>
      <c r="M188" s="7">
        <f t="shared" si="107"/>
        <v>0</v>
      </c>
      <c r="N188" s="111" t="str">
        <f t="shared" si="101"/>
        <v>GaAs integrated</v>
      </c>
      <c r="O188" s="38" t="str">
        <f t="shared" si="88"/>
        <v>EOM 12x≤12.5G XCVR - CXP</v>
      </c>
      <c r="P188" s="63">
        <f t="shared" ref="P188:Q188" si="108">1-P153-P118-P83-P48</f>
        <v>1</v>
      </c>
      <c r="Q188" s="63">
        <f t="shared" si="108"/>
        <v>1</v>
      </c>
      <c r="R188" s="19"/>
      <c r="S188" s="19"/>
      <c r="T188" s="19"/>
      <c r="U188" s="19"/>
      <c r="V188" s="19"/>
      <c r="W188" s="19"/>
      <c r="X188" s="19"/>
      <c r="Y188" s="19"/>
      <c r="Z188" s="19"/>
    </row>
    <row r="189" spans="1:26" ht="13.8">
      <c r="B189" s="48" t="str">
        <f t="shared" si="92"/>
        <v>AOC 4x12-14G QSFP+</v>
      </c>
      <c r="C189" s="7">
        <f t="shared" ref="C189:G189" si="109">(C12-C49-C84-C119-C154)</f>
        <v>63366.400000000001</v>
      </c>
      <c r="D189" s="7">
        <f t="shared" si="109"/>
        <v>28221.599999999999</v>
      </c>
      <c r="E189" s="7">
        <f t="shared" si="109"/>
        <v>0</v>
      </c>
      <c r="F189" s="7">
        <f t="shared" si="109"/>
        <v>0</v>
      </c>
      <c r="G189" s="7">
        <f t="shared" si="109"/>
        <v>0</v>
      </c>
      <c r="H189" s="7">
        <f t="shared" ref="H189:M189" si="110">(H12-H49-H84-H119-H154)</f>
        <v>0</v>
      </c>
      <c r="I189" s="7">
        <f t="shared" si="110"/>
        <v>0</v>
      </c>
      <c r="J189" s="7">
        <f t="shared" si="110"/>
        <v>0</v>
      </c>
      <c r="K189" s="7">
        <f t="shared" si="110"/>
        <v>0</v>
      </c>
      <c r="L189" s="7">
        <f t="shared" si="110"/>
        <v>0</v>
      </c>
      <c r="M189" s="7">
        <f t="shared" si="110"/>
        <v>0</v>
      </c>
      <c r="N189" s="111" t="str">
        <f t="shared" si="101"/>
        <v>GaAs integrated</v>
      </c>
      <c r="O189" s="38" t="str">
        <f t="shared" si="88"/>
        <v>AOC 4x12-14G QSFP+</v>
      </c>
      <c r="P189" s="63">
        <f t="shared" ref="P189:Q189" si="111">1-P154-P119-P84-P49</f>
        <v>0.8</v>
      </c>
      <c r="Q189" s="63">
        <f t="shared" si="111"/>
        <v>0.8</v>
      </c>
      <c r="R189" s="19"/>
      <c r="S189" s="19"/>
      <c r="T189" s="19"/>
      <c r="U189" s="19"/>
      <c r="V189" s="19"/>
      <c r="W189" s="19"/>
      <c r="X189" s="19"/>
      <c r="Y189" s="19"/>
      <c r="Z189" s="19"/>
    </row>
    <row r="190" spans="1:26" ht="13.8">
      <c r="B190" s="48" t="str">
        <f t="shared" si="92"/>
        <v>AOC 4x12G Mini-SAS HD</v>
      </c>
      <c r="C190" s="7">
        <f t="shared" ref="C190:G190" si="112">(C13-C50-C85-C120-C155)</f>
        <v>48000</v>
      </c>
      <c r="D190" s="7">
        <f t="shared" si="112"/>
        <v>37200</v>
      </c>
      <c r="E190" s="7">
        <f t="shared" si="112"/>
        <v>0</v>
      </c>
      <c r="F190" s="7">
        <f t="shared" si="112"/>
        <v>0</v>
      </c>
      <c r="G190" s="7">
        <f t="shared" si="112"/>
        <v>0</v>
      </c>
      <c r="H190" s="7">
        <f t="shared" ref="H190:M190" si="113">(H13-H50-H85-H120-H155)</f>
        <v>0</v>
      </c>
      <c r="I190" s="7">
        <f t="shared" si="113"/>
        <v>0</v>
      </c>
      <c r="J190" s="7">
        <f t="shared" si="113"/>
        <v>0</v>
      </c>
      <c r="K190" s="7">
        <f t="shared" si="113"/>
        <v>0</v>
      </c>
      <c r="L190" s="7">
        <f t="shared" si="113"/>
        <v>0</v>
      </c>
      <c r="M190" s="7">
        <f t="shared" si="113"/>
        <v>0</v>
      </c>
      <c r="N190" s="111" t="str">
        <f t="shared" si="101"/>
        <v>GaAs integrated</v>
      </c>
      <c r="O190" s="38" t="str">
        <f t="shared" si="88"/>
        <v>AOC 4x12G Mini-SAS HD</v>
      </c>
      <c r="P190" s="63">
        <f t="shared" ref="P190:Q190" si="114">1-P155-P120-P85-P50</f>
        <v>1</v>
      </c>
      <c r="Q190" s="63">
        <f t="shared" si="114"/>
        <v>1</v>
      </c>
      <c r="R190" s="19"/>
      <c r="S190" s="19"/>
      <c r="T190" s="19"/>
      <c r="U190" s="19"/>
      <c r="V190" s="19"/>
      <c r="W190" s="19"/>
      <c r="X190" s="19"/>
      <c r="Y190" s="19"/>
      <c r="Z190" s="19"/>
    </row>
    <row r="191" spans="1:26" ht="13.8">
      <c r="B191" s="48" t="str">
        <f t="shared" si="92"/>
        <v>AOC 1x25-28G SFP28</v>
      </c>
      <c r="C191" s="7">
        <f t="shared" ref="C191:G191" si="115">(C14-C51-C86-C121-C156)</f>
        <v>0</v>
      </c>
      <c r="D191" s="7">
        <f t="shared" si="115"/>
        <v>0</v>
      </c>
      <c r="E191" s="7">
        <f t="shared" si="115"/>
        <v>0</v>
      </c>
      <c r="F191" s="7">
        <f t="shared" si="115"/>
        <v>0</v>
      </c>
      <c r="G191" s="7">
        <f t="shared" si="115"/>
        <v>0</v>
      </c>
      <c r="H191" s="7">
        <f t="shared" ref="H191:M191" si="116">(H14-H51-H86-H121-H156)</f>
        <v>0</v>
      </c>
      <c r="I191" s="7">
        <f t="shared" si="116"/>
        <v>0</v>
      </c>
      <c r="J191" s="7">
        <f t="shared" si="116"/>
        <v>0</v>
      </c>
      <c r="K191" s="7">
        <f t="shared" si="116"/>
        <v>0</v>
      </c>
      <c r="L191" s="7">
        <f t="shared" si="116"/>
        <v>0</v>
      </c>
      <c r="M191" s="7">
        <f t="shared" si="116"/>
        <v>0</v>
      </c>
      <c r="N191" s="111" t="str">
        <f t="shared" si="101"/>
        <v>GaAs integrated</v>
      </c>
      <c r="O191" s="38" t="str">
        <f t="shared" si="88"/>
        <v>AOC 1x25-28G SFP28</v>
      </c>
      <c r="P191" s="63">
        <f t="shared" ref="P191:Q191" si="117">1-P156-P121-P86-P51</f>
        <v>0</v>
      </c>
      <c r="Q191" s="63">
        <f t="shared" si="117"/>
        <v>0</v>
      </c>
      <c r="R191" s="114"/>
      <c r="S191" s="114"/>
      <c r="T191" s="114"/>
      <c r="U191" s="114"/>
      <c r="V191" s="114"/>
      <c r="W191" s="114"/>
      <c r="X191" s="114"/>
      <c r="Y191" s="114"/>
      <c r="Z191" s="114"/>
    </row>
    <row r="192" spans="1:26" ht="13.8">
      <c r="B192" s="48" t="str">
        <f t="shared" si="92"/>
        <v>AOC 100G</v>
      </c>
      <c r="C192" s="7">
        <f t="shared" ref="C192:G192" si="118">(C15-C52-C87-C122-C157)</f>
        <v>271010</v>
      </c>
      <c r="D192" s="7">
        <f t="shared" si="118"/>
        <v>453092</v>
      </c>
      <c r="E192" s="7">
        <f t="shared" si="118"/>
        <v>0</v>
      </c>
      <c r="F192" s="7">
        <f t="shared" si="118"/>
        <v>0</v>
      </c>
      <c r="G192" s="7">
        <f t="shared" si="118"/>
        <v>0</v>
      </c>
      <c r="H192" s="7">
        <f t="shared" ref="H192:M192" si="119">(H15-H52-H87-H122-H157)</f>
        <v>0</v>
      </c>
      <c r="I192" s="7">
        <f t="shared" si="119"/>
        <v>0</v>
      </c>
      <c r="J192" s="7">
        <f t="shared" si="119"/>
        <v>0</v>
      </c>
      <c r="K192" s="7">
        <f t="shared" si="119"/>
        <v>0</v>
      </c>
      <c r="L192" s="7">
        <f t="shared" si="119"/>
        <v>0</v>
      </c>
      <c r="M192" s="7">
        <f t="shared" si="119"/>
        <v>0</v>
      </c>
      <c r="N192" s="111" t="str">
        <f t="shared" si="101"/>
        <v>GaAs integrated</v>
      </c>
      <c r="O192" s="38" t="str">
        <f t="shared" si="88"/>
        <v>AOC 100G</v>
      </c>
      <c r="P192" s="63">
        <f t="shared" ref="P192:Q192" si="120">1-P157-P122-P87-P52</f>
        <v>1</v>
      </c>
      <c r="Q192" s="63">
        <f t="shared" si="120"/>
        <v>1</v>
      </c>
      <c r="R192" s="114"/>
      <c r="S192" s="114"/>
      <c r="T192" s="114"/>
      <c r="U192" s="114"/>
      <c r="V192" s="114"/>
      <c r="W192" s="114"/>
      <c r="X192" s="114"/>
      <c r="Y192" s="114"/>
      <c r="Z192" s="114"/>
    </row>
    <row r="193" spans="2:26" ht="13.8">
      <c r="B193" s="48" t="str">
        <f t="shared" si="92"/>
        <v>AOC 100G breakout</v>
      </c>
      <c r="C193" s="7">
        <f t="shared" ref="C193:G193" si="121">(C16-C53-C88-C123-C158)</f>
        <v>0</v>
      </c>
      <c r="D193" s="7">
        <f t="shared" si="121"/>
        <v>0</v>
      </c>
      <c r="E193" s="7">
        <f t="shared" si="121"/>
        <v>0</v>
      </c>
      <c r="F193" s="7">
        <f t="shared" si="121"/>
        <v>0</v>
      </c>
      <c r="G193" s="7">
        <f t="shared" si="121"/>
        <v>0</v>
      </c>
      <c r="H193" s="7">
        <f t="shared" ref="H193:M193" si="122">(H16-H53-H88-H123-H158)</f>
        <v>0</v>
      </c>
      <c r="I193" s="7">
        <f t="shared" si="122"/>
        <v>0</v>
      </c>
      <c r="J193" s="7">
        <f t="shared" si="122"/>
        <v>0</v>
      </c>
      <c r="K193" s="7">
        <f t="shared" si="122"/>
        <v>0</v>
      </c>
      <c r="L193" s="7">
        <f t="shared" si="122"/>
        <v>0</v>
      </c>
      <c r="M193" s="7">
        <f t="shared" si="122"/>
        <v>0</v>
      </c>
      <c r="N193" s="111" t="str">
        <f t="shared" si="101"/>
        <v>GaAs integrated</v>
      </c>
      <c r="O193" s="38" t="str">
        <f t="shared" si="88"/>
        <v>AOC 100G breakout</v>
      </c>
      <c r="P193" s="63">
        <f t="shared" ref="P193:Q193" si="123">1-P158-P123-P88-P53</f>
        <v>0</v>
      </c>
      <c r="Q193" s="63">
        <f t="shared" si="123"/>
        <v>0</v>
      </c>
      <c r="R193" s="19"/>
      <c r="S193" s="19"/>
      <c r="T193" s="19"/>
      <c r="U193" s="19"/>
      <c r="V193" s="19"/>
      <c r="W193" s="19"/>
      <c r="X193" s="19"/>
      <c r="Y193" s="19"/>
      <c r="Z193" s="19"/>
    </row>
    <row r="194" spans="2:26" ht="13.8">
      <c r="B194" s="48" t="str">
        <f t="shared" si="92"/>
        <v>AOC 4x24G Mini-SAS HD</v>
      </c>
      <c r="C194" s="7">
        <f t="shared" ref="C194:G194" si="124">(C17-C54-C89-C124-C159)</f>
        <v>0</v>
      </c>
      <c r="D194" s="7">
        <f t="shared" si="124"/>
        <v>500</v>
      </c>
      <c r="E194" s="7">
        <f t="shared" si="124"/>
        <v>0</v>
      </c>
      <c r="F194" s="7">
        <f t="shared" si="124"/>
        <v>0</v>
      </c>
      <c r="G194" s="7">
        <f t="shared" si="124"/>
        <v>0</v>
      </c>
      <c r="H194" s="7">
        <f t="shared" ref="H194:M194" si="125">(H17-H54-H89-H124-H159)</f>
        <v>0</v>
      </c>
      <c r="I194" s="7">
        <f t="shared" si="125"/>
        <v>0</v>
      </c>
      <c r="J194" s="7">
        <f t="shared" si="125"/>
        <v>0</v>
      </c>
      <c r="K194" s="7">
        <f t="shared" si="125"/>
        <v>0</v>
      </c>
      <c r="L194" s="7">
        <f t="shared" si="125"/>
        <v>0</v>
      </c>
      <c r="M194" s="7">
        <f t="shared" si="125"/>
        <v>0</v>
      </c>
      <c r="N194" s="111" t="str">
        <f t="shared" si="101"/>
        <v>GaAs integrated</v>
      </c>
      <c r="O194" s="38" t="str">
        <f t="shared" si="88"/>
        <v>AOC 4x24G Mini-SAS HD</v>
      </c>
      <c r="P194" s="63">
        <f t="shared" ref="P194:Q194" si="126">1-P159-P124-P89-P54</f>
        <v>1</v>
      </c>
      <c r="Q194" s="63">
        <f t="shared" si="126"/>
        <v>1</v>
      </c>
      <c r="R194" s="19"/>
      <c r="S194" s="19"/>
      <c r="T194" s="19"/>
      <c r="U194" s="19"/>
      <c r="V194" s="19"/>
      <c r="W194" s="19"/>
      <c r="X194" s="19"/>
      <c r="Y194" s="19"/>
      <c r="Z194" s="19"/>
    </row>
    <row r="195" spans="2:26" ht="13.8">
      <c r="B195" s="48" t="str">
        <f t="shared" si="92"/>
        <v>AOC 12x25-28G CXP28</v>
      </c>
      <c r="C195" s="7">
        <f t="shared" ref="C195:G195" si="127">(C18-C55-C90-C125-C160)</f>
        <v>0</v>
      </c>
      <c r="D195" s="7">
        <f t="shared" si="127"/>
        <v>88561</v>
      </c>
      <c r="E195" s="7">
        <f t="shared" si="127"/>
        <v>0</v>
      </c>
      <c r="F195" s="7">
        <f t="shared" si="127"/>
        <v>0</v>
      </c>
      <c r="G195" s="7">
        <f t="shared" si="127"/>
        <v>0</v>
      </c>
      <c r="H195" s="7">
        <f t="shared" ref="H195:M195" si="128">(H18-H55-H90-H125-H160)</f>
        <v>0</v>
      </c>
      <c r="I195" s="7">
        <f t="shared" si="128"/>
        <v>0</v>
      </c>
      <c r="J195" s="7">
        <f t="shared" si="128"/>
        <v>0</v>
      </c>
      <c r="K195" s="7">
        <f t="shared" si="128"/>
        <v>0</v>
      </c>
      <c r="L195" s="7">
        <f t="shared" si="128"/>
        <v>0</v>
      </c>
      <c r="M195" s="7">
        <f t="shared" si="128"/>
        <v>0</v>
      </c>
      <c r="N195" s="111" t="str">
        <f t="shared" si="101"/>
        <v>GaAs integrated</v>
      </c>
      <c r="O195" s="38" t="str">
        <f t="shared" si="88"/>
        <v>AOC 12x25-28G CXP28</v>
      </c>
      <c r="P195" s="63">
        <f t="shared" ref="P195:Q195" si="129">1-P160-P125-P90-P55</f>
        <v>1</v>
      </c>
      <c r="Q195" s="63">
        <f t="shared" si="129"/>
        <v>1</v>
      </c>
      <c r="R195" s="19"/>
      <c r="S195" s="19"/>
      <c r="T195" s="19"/>
      <c r="U195" s="19"/>
      <c r="V195" s="19"/>
      <c r="W195" s="19"/>
      <c r="X195" s="19"/>
      <c r="Y195" s="19"/>
      <c r="Z195" s="19"/>
    </row>
    <row r="196" spans="2:26" ht="13.8">
      <c r="B196" s="48" t="str">
        <f t="shared" si="92"/>
        <v>EOM 4,8,12,16,24x25-28G XCVR</v>
      </c>
      <c r="C196" s="7">
        <f t="shared" ref="C196:G196" si="130">(C19-C56-C91-C126-C161)</f>
        <v>141329.5</v>
      </c>
      <c r="D196" s="7">
        <f t="shared" si="130"/>
        <v>151600.9</v>
      </c>
      <c r="E196" s="7">
        <f t="shared" si="130"/>
        <v>0</v>
      </c>
      <c r="F196" s="7">
        <f t="shared" si="130"/>
        <v>0</v>
      </c>
      <c r="G196" s="7">
        <f t="shared" si="130"/>
        <v>0</v>
      </c>
      <c r="H196" s="7">
        <f t="shared" ref="H196:M196" si="131">(H19-H56-H91-H126-H161)</f>
        <v>0</v>
      </c>
      <c r="I196" s="7">
        <f t="shared" si="131"/>
        <v>0</v>
      </c>
      <c r="J196" s="7">
        <f t="shared" si="131"/>
        <v>0</v>
      </c>
      <c r="K196" s="7">
        <f t="shared" si="131"/>
        <v>0</v>
      </c>
      <c r="L196" s="7">
        <f t="shared" si="131"/>
        <v>0</v>
      </c>
      <c r="M196" s="7">
        <f t="shared" si="131"/>
        <v>0</v>
      </c>
      <c r="N196" s="111" t="str">
        <f t="shared" si="101"/>
        <v>GaAs integrated</v>
      </c>
      <c r="O196" s="38" t="str">
        <f t="shared" si="88"/>
        <v>EOM 4,8,12,16,24x25-28G XCVR</v>
      </c>
      <c r="P196" s="63">
        <f t="shared" ref="P196:Q196" si="132">1-P161-P126-P91-P56</f>
        <v>0.85</v>
      </c>
      <c r="Q196" s="63">
        <f t="shared" si="132"/>
        <v>0.85</v>
      </c>
      <c r="R196" s="19"/>
      <c r="S196" s="19"/>
      <c r="T196" s="19"/>
      <c r="U196" s="19"/>
      <c r="V196" s="19"/>
      <c r="W196" s="19"/>
      <c r="X196" s="19"/>
      <c r="Y196" s="19"/>
      <c r="Z196" s="19"/>
    </row>
    <row r="197" spans="2:26" ht="13.8">
      <c r="B197" s="48" t="str">
        <f t="shared" si="92"/>
        <v>EOM 12x25-28G XCVR - CXP28</v>
      </c>
      <c r="C197" s="7">
        <f t="shared" ref="C197:G197" si="133">(C20-C57-C92-C127-C162)</f>
        <v>1500</v>
      </c>
      <c r="D197" s="7">
        <f t="shared" si="133"/>
        <v>3000</v>
      </c>
      <c r="E197" s="7">
        <f t="shared" si="133"/>
        <v>0</v>
      </c>
      <c r="F197" s="7">
        <f t="shared" si="133"/>
        <v>0</v>
      </c>
      <c r="G197" s="7">
        <f t="shared" si="133"/>
        <v>0</v>
      </c>
      <c r="H197" s="7">
        <f t="shared" ref="H197:M197" si="134">(H20-H57-H92-H127-H162)</f>
        <v>0</v>
      </c>
      <c r="I197" s="7">
        <f t="shared" si="134"/>
        <v>0</v>
      </c>
      <c r="J197" s="7">
        <f t="shared" si="134"/>
        <v>0</v>
      </c>
      <c r="K197" s="7">
        <f t="shared" si="134"/>
        <v>0</v>
      </c>
      <c r="L197" s="7">
        <f t="shared" si="134"/>
        <v>0</v>
      </c>
      <c r="M197" s="7">
        <f t="shared" si="134"/>
        <v>0</v>
      </c>
      <c r="N197" s="111" t="str">
        <f t="shared" si="101"/>
        <v>GaAs integrated</v>
      </c>
      <c r="O197" s="38" t="str">
        <f t="shared" si="88"/>
        <v>EOM 12x25-28G XCVR - CXP28</v>
      </c>
      <c r="P197" s="63">
        <f t="shared" ref="P197:Q197" si="135">1-P162-P127-P92-P57</f>
        <v>1</v>
      </c>
      <c r="Q197" s="63">
        <f t="shared" si="135"/>
        <v>1</v>
      </c>
      <c r="R197" s="19"/>
      <c r="S197" s="19"/>
      <c r="T197" s="19"/>
      <c r="U197" s="19"/>
      <c r="V197" s="19"/>
      <c r="W197" s="19"/>
      <c r="X197" s="19"/>
      <c r="Y197" s="19"/>
      <c r="Z197" s="19"/>
    </row>
    <row r="198" spans="2:26" ht="13.8">
      <c r="B198" s="48" t="str">
        <f t="shared" si="92"/>
        <v>AOC 1x50-56G SFP56</v>
      </c>
      <c r="C198" s="7">
        <f t="shared" ref="C198:G198" si="136">(C21-C58-C93-C128-C163)</f>
        <v>0</v>
      </c>
      <c r="D198" s="7">
        <f t="shared" si="136"/>
        <v>0</v>
      </c>
      <c r="E198" s="7">
        <f t="shared" si="136"/>
        <v>0</v>
      </c>
      <c r="F198" s="7">
        <f t="shared" si="136"/>
        <v>0</v>
      </c>
      <c r="G198" s="7">
        <f t="shared" si="136"/>
        <v>0</v>
      </c>
      <c r="H198" s="7">
        <f t="shared" ref="H198:M198" si="137">(H21-H58-H93-H128-H163)</f>
        <v>0</v>
      </c>
      <c r="I198" s="7">
        <f t="shared" si="137"/>
        <v>0</v>
      </c>
      <c r="J198" s="7">
        <f t="shared" si="137"/>
        <v>0</v>
      </c>
      <c r="K198" s="7">
        <f t="shared" si="137"/>
        <v>0</v>
      </c>
      <c r="L198" s="7">
        <f t="shared" si="137"/>
        <v>0</v>
      </c>
      <c r="M198" s="7">
        <f t="shared" si="137"/>
        <v>0</v>
      </c>
      <c r="N198" s="111" t="str">
        <f t="shared" si="101"/>
        <v>GaAs integrated</v>
      </c>
      <c r="O198" s="38" t="str">
        <f t="shared" si="88"/>
        <v>AOC 1x50-56G SFP56</v>
      </c>
      <c r="P198" s="63">
        <f t="shared" ref="P198:Q198" si="138">1-P163-P128-P93-P58</f>
        <v>0</v>
      </c>
      <c r="Q198" s="63">
        <f t="shared" si="138"/>
        <v>0</v>
      </c>
      <c r="R198" s="19"/>
      <c r="S198" s="19"/>
      <c r="T198" s="19"/>
      <c r="U198" s="19"/>
      <c r="V198" s="19"/>
      <c r="W198" s="19"/>
      <c r="X198" s="19"/>
      <c r="Y198" s="19"/>
      <c r="Z198" s="19"/>
    </row>
    <row r="199" spans="2:26" ht="13.8">
      <c r="B199" s="48" t="str">
        <f t="shared" si="92"/>
        <v>AOC 4x50-56G QSFP56</v>
      </c>
      <c r="C199" s="7">
        <f t="shared" ref="C199:G199" si="139">(C22-C59-C94-C129-C164)</f>
        <v>0</v>
      </c>
      <c r="D199" s="7">
        <f t="shared" si="139"/>
        <v>85029.119999999995</v>
      </c>
      <c r="E199" s="7">
        <f t="shared" si="139"/>
        <v>0</v>
      </c>
      <c r="F199" s="7">
        <f t="shared" si="139"/>
        <v>0</v>
      </c>
      <c r="G199" s="7">
        <f t="shared" si="139"/>
        <v>0</v>
      </c>
      <c r="H199" s="7">
        <f t="shared" ref="H199:M199" si="140">(H22-H59-H94-H129-H164)</f>
        <v>0</v>
      </c>
      <c r="I199" s="7">
        <f t="shared" si="140"/>
        <v>0</v>
      </c>
      <c r="J199" s="7">
        <f t="shared" si="140"/>
        <v>0</v>
      </c>
      <c r="K199" s="7">
        <f t="shared" si="140"/>
        <v>0</v>
      </c>
      <c r="L199" s="7">
        <f t="shared" si="140"/>
        <v>0</v>
      </c>
      <c r="M199" s="7">
        <f t="shared" si="140"/>
        <v>0</v>
      </c>
      <c r="N199" s="111" t="str">
        <f t="shared" si="101"/>
        <v>GaAs integrated</v>
      </c>
      <c r="O199" s="38" t="str">
        <f t="shared" si="88"/>
        <v>AOC 4x50-56G QSFP56</v>
      </c>
      <c r="P199" s="63">
        <f t="shared" ref="P199:Q199" si="141">1-P164-P129-P94-P59</f>
        <v>0.82000000000000006</v>
      </c>
      <c r="Q199" s="63">
        <f t="shared" si="141"/>
        <v>0.88</v>
      </c>
      <c r="R199" s="114"/>
      <c r="S199" s="114"/>
      <c r="T199" s="114"/>
      <c r="U199" s="114"/>
      <c r="V199" s="114"/>
      <c r="W199" s="114"/>
      <c r="X199" s="114"/>
      <c r="Y199" s="114"/>
      <c r="Z199" s="114"/>
    </row>
    <row r="200" spans="2:26" ht="13.8">
      <c r="B200" s="48" t="str">
        <f t="shared" si="92"/>
        <v>EOM Next Gen</v>
      </c>
      <c r="C200" s="7">
        <f t="shared" ref="C200:G200" si="142">(C23-C60-C95-C130-C165)</f>
        <v>0</v>
      </c>
      <c r="D200" s="7">
        <f t="shared" si="142"/>
        <v>0</v>
      </c>
      <c r="E200" s="7">
        <f t="shared" si="142"/>
        <v>0</v>
      </c>
      <c r="F200" s="7">
        <f t="shared" si="142"/>
        <v>0</v>
      </c>
      <c r="G200" s="7">
        <f t="shared" si="142"/>
        <v>0</v>
      </c>
      <c r="H200" s="7">
        <f t="shared" ref="H200:M200" si="143">(H23-H60-H95-H130-H165)</f>
        <v>0</v>
      </c>
      <c r="I200" s="7">
        <f t="shared" si="143"/>
        <v>0</v>
      </c>
      <c r="J200" s="7">
        <f t="shared" si="143"/>
        <v>0</v>
      </c>
      <c r="K200" s="7">
        <f t="shared" si="143"/>
        <v>0</v>
      </c>
      <c r="L200" s="7">
        <f t="shared" si="143"/>
        <v>0</v>
      </c>
      <c r="M200" s="7">
        <f t="shared" si="143"/>
        <v>0</v>
      </c>
      <c r="N200" s="111" t="str">
        <f t="shared" si="101"/>
        <v>GaAs integrated</v>
      </c>
      <c r="O200" s="38" t="str">
        <f t="shared" si="88"/>
        <v>EOM Next Gen</v>
      </c>
      <c r="P200" s="63">
        <f t="shared" ref="P200:Q200" si="144">1-P165-P130-P95-P60</f>
        <v>0.9</v>
      </c>
      <c r="Q200" s="63">
        <f t="shared" si="144"/>
        <v>0.85</v>
      </c>
      <c r="R200" s="19"/>
      <c r="S200" s="19"/>
      <c r="T200" s="19"/>
      <c r="U200" s="19"/>
      <c r="V200" s="19"/>
      <c r="W200" s="19"/>
      <c r="X200" s="19"/>
      <c r="Y200" s="19"/>
      <c r="Z200" s="19"/>
    </row>
    <row r="201" spans="2:26" ht="13.8">
      <c r="B201" s="48" t="str">
        <f t="shared" si="92"/>
        <v>AOC 400G</v>
      </c>
      <c r="C201" s="7">
        <f t="shared" ref="C201:G201" si="145">(C24-C61-C96-C131-C166)</f>
        <v>0</v>
      </c>
      <c r="D201" s="7">
        <f t="shared" si="145"/>
        <v>0</v>
      </c>
      <c r="E201" s="7">
        <f t="shared" si="145"/>
        <v>0</v>
      </c>
      <c r="F201" s="7">
        <f t="shared" si="145"/>
        <v>0</v>
      </c>
      <c r="G201" s="7">
        <f t="shared" si="145"/>
        <v>0</v>
      </c>
      <c r="H201" s="7">
        <f t="shared" ref="H201:M201" si="146">(H24-H61-H96-H131-H166)</f>
        <v>0</v>
      </c>
      <c r="I201" s="7">
        <f t="shared" si="146"/>
        <v>0</v>
      </c>
      <c r="J201" s="7">
        <f t="shared" si="146"/>
        <v>0</v>
      </c>
      <c r="K201" s="7">
        <f t="shared" si="146"/>
        <v>0</v>
      </c>
      <c r="L201" s="7">
        <f t="shared" si="146"/>
        <v>0</v>
      </c>
      <c r="M201" s="7">
        <f t="shared" si="146"/>
        <v>0</v>
      </c>
      <c r="N201" s="111" t="str">
        <f t="shared" si="101"/>
        <v>GaAs integrated</v>
      </c>
      <c r="O201" s="38" t="str">
        <f t="shared" si="88"/>
        <v>AOC 400G</v>
      </c>
      <c r="P201" s="63">
        <f t="shared" ref="P201:Q201" si="147">1-P166-P131-P96-P61</f>
        <v>0</v>
      </c>
      <c r="Q201" s="63">
        <f t="shared" si="147"/>
        <v>0</v>
      </c>
      <c r="R201" s="19"/>
      <c r="S201" s="19"/>
      <c r="T201" s="19"/>
      <c r="U201" s="19"/>
      <c r="V201" s="19"/>
      <c r="W201" s="19"/>
      <c r="X201" s="19"/>
      <c r="Y201" s="19"/>
      <c r="Z201" s="19"/>
    </row>
    <row r="202" spans="2:26" ht="13.8">
      <c r="B202" s="48" t="str">
        <f t="shared" si="92"/>
        <v>AOC 400G breakout</v>
      </c>
      <c r="C202" s="7">
        <f t="shared" ref="C202:G202" si="148">(C25-C62-C97-C132-C167)</f>
        <v>0</v>
      </c>
      <c r="D202" s="7">
        <f t="shared" si="148"/>
        <v>0</v>
      </c>
      <c r="E202" s="7">
        <f t="shared" si="148"/>
        <v>0</v>
      </c>
      <c r="F202" s="7">
        <f t="shared" si="148"/>
        <v>0</v>
      </c>
      <c r="G202" s="7">
        <f t="shared" si="148"/>
        <v>0</v>
      </c>
      <c r="H202" s="7">
        <f t="shared" ref="H202:M202" si="149">(H25-H62-H97-H132-H167)</f>
        <v>0</v>
      </c>
      <c r="I202" s="7">
        <f t="shared" si="149"/>
        <v>0</v>
      </c>
      <c r="J202" s="7">
        <f t="shared" si="149"/>
        <v>0</v>
      </c>
      <c r="K202" s="7">
        <f t="shared" si="149"/>
        <v>0</v>
      </c>
      <c r="L202" s="7">
        <f t="shared" si="149"/>
        <v>0</v>
      </c>
      <c r="M202" s="7">
        <f t="shared" si="149"/>
        <v>0</v>
      </c>
      <c r="N202" s="111" t="str">
        <f t="shared" si="101"/>
        <v>GaAs integrated</v>
      </c>
      <c r="O202" s="38" t="str">
        <f t="shared" si="88"/>
        <v>AOC 400G breakout</v>
      </c>
      <c r="P202" s="63">
        <f t="shared" ref="P202:Q202" si="150">1-P167-P132-P97-P62</f>
        <v>1</v>
      </c>
      <c r="Q202" s="63">
        <f t="shared" si="150"/>
        <v>1</v>
      </c>
      <c r="R202" s="19"/>
      <c r="S202" s="63"/>
      <c r="T202" s="63"/>
      <c r="U202" s="63"/>
      <c r="V202" s="63"/>
      <c r="W202" s="63"/>
      <c r="X202" s="63"/>
      <c r="Y202" s="63"/>
      <c r="Z202" s="63"/>
    </row>
    <row r="203" spans="2:26" ht="13.8">
      <c r="B203" s="48" t="str">
        <f t="shared" si="92"/>
        <v>AOC 800G</v>
      </c>
      <c r="C203" s="7">
        <f t="shared" ref="C203:G203" si="151">(C26-C63-C98-C133-C168)</f>
        <v>0</v>
      </c>
      <c r="D203" s="7">
        <f t="shared" si="151"/>
        <v>0</v>
      </c>
      <c r="E203" s="7">
        <f t="shared" si="151"/>
        <v>0</v>
      </c>
      <c r="F203" s="7">
        <f t="shared" si="151"/>
        <v>0</v>
      </c>
      <c r="G203" s="7">
        <f t="shared" si="151"/>
        <v>0</v>
      </c>
      <c r="H203" s="7">
        <f t="shared" ref="H203:M203" si="152">(H26-H63-H98-H133-H168)</f>
        <v>0</v>
      </c>
      <c r="I203" s="7">
        <f t="shared" si="152"/>
        <v>0</v>
      </c>
      <c r="J203" s="7">
        <f t="shared" si="152"/>
        <v>0</v>
      </c>
      <c r="K203" s="7">
        <f t="shared" si="152"/>
        <v>0</v>
      </c>
      <c r="L203" s="7">
        <f t="shared" si="152"/>
        <v>0</v>
      </c>
      <c r="M203" s="7">
        <f t="shared" si="152"/>
        <v>0</v>
      </c>
      <c r="N203" s="111" t="str">
        <f t="shared" si="101"/>
        <v>GaAs integrated</v>
      </c>
      <c r="O203" s="38" t="str">
        <f t="shared" si="88"/>
        <v>AOC 800G</v>
      </c>
      <c r="P203" s="63">
        <f t="shared" ref="P203:Q203" si="153">1-P168-P133-P98-P63</f>
        <v>0.9</v>
      </c>
      <c r="Q203" s="63">
        <f t="shared" si="153"/>
        <v>0.9</v>
      </c>
      <c r="R203" s="19"/>
      <c r="S203" s="19"/>
      <c r="T203" s="19"/>
      <c r="U203" s="19"/>
      <c r="V203" s="19"/>
      <c r="W203" s="19"/>
      <c r="X203" s="19"/>
      <c r="Y203" s="19"/>
      <c r="Z203" s="19"/>
    </row>
    <row r="204" spans="2:26" ht="13.8">
      <c r="B204" s="48" t="str">
        <f t="shared" si="92"/>
        <v>AOC 1.6T</v>
      </c>
      <c r="C204" s="7">
        <f t="shared" ref="C204:M204" si="154">(C27-C64-C99-C134-C169)</f>
        <v>0</v>
      </c>
      <c r="D204" s="7">
        <f t="shared" si="154"/>
        <v>0</v>
      </c>
      <c r="E204" s="7">
        <f t="shared" si="154"/>
        <v>0</v>
      </c>
      <c r="F204" s="7">
        <f t="shared" si="154"/>
        <v>0</v>
      </c>
      <c r="G204" s="7">
        <f t="shared" si="154"/>
        <v>0</v>
      </c>
      <c r="H204" s="7">
        <f t="shared" si="154"/>
        <v>0</v>
      </c>
      <c r="I204" s="7">
        <f t="shared" si="154"/>
        <v>0</v>
      </c>
      <c r="J204" s="7">
        <f t="shared" si="154"/>
        <v>0</v>
      </c>
      <c r="K204" s="7">
        <f t="shared" si="154"/>
        <v>0</v>
      </c>
      <c r="L204" s="7">
        <f t="shared" si="154"/>
        <v>0</v>
      </c>
      <c r="M204" s="7">
        <f t="shared" si="154"/>
        <v>0</v>
      </c>
      <c r="N204" s="111" t="str">
        <f t="shared" si="101"/>
        <v>GaAs integrated</v>
      </c>
      <c r="O204" s="38" t="str">
        <f t="shared" si="88"/>
        <v>AOC 1.6T</v>
      </c>
      <c r="P204" s="63">
        <f t="shared" ref="P204:Q204" si="155">1-P169-P134-P99-P64</f>
        <v>0</v>
      </c>
      <c r="Q204" s="63">
        <f t="shared" si="155"/>
        <v>0</v>
      </c>
      <c r="R204" s="19"/>
      <c r="S204" s="19"/>
      <c r="T204" s="19"/>
      <c r="U204" s="19"/>
      <c r="V204" s="19"/>
      <c r="W204" s="19"/>
      <c r="X204" s="19"/>
      <c r="Y204" s="19"/>
      <c r="Z204" s="19"/>
    </row>
    <row r="205" spans="2:26" ht="13.8">
      <c r="B205" s="48" t="str">
        <f t="shared" si="92"/>
        <v>LPO 800 Gbps 30m</v>
      </c>
      <c r="C205" s="164">
        <f t="shared" ref="C205:M205" si="156">(C28-C65-C100-C135-C170)</f>
        <v>0</v>
      </c>
      <c r="D205" s="164">
        <f t="shared" si="156"/>
        <v>0</v>
      </c>
      <c r="E205" s="164">
        <f t="shared" si="156"/>
        <v>0</v>
      </c>
      <c r="F205" s="164">
        <f t="shared" si="156"/>
        <v>0</v>
      </c>
      <c r="G205" s="164">
        <f t="shared" si="156"/>
        <v>0</v>
      </c>
      <c r="H205" s="164">
        <f t="shared" si="156"/>
        <v>0</v>
      </c>
      <c r="I205" s="164">
        <f t="shared" si="156"/>
        <v>0</v>
      </c>
      <c r="J205" s="164">
        <f t="shared" si="156"/>
        <v>0</v>
      </c>
      <c r="K205" s="164">
        <f t="shared" si="156"/>
        <v>0</v>
      </c>
      <c r="L205" s="164">
        <f t="shared" si="156"/>
        <v>0</v>
      </c>
      <c r="M205" s="164">
        <f t="shared" si="156"/>
        <v>0</v>
      </c>
      <c r="N205" s="111" t="str">
        <f t="shared" si="101"/>
        <v>GaAs integrated</v>
      </c>
      <c r="O205" s="38" t="str">
        <f t="shared" si="88"/>
        <v>LPO 800 Gbps 30m</v>
      </c>
      <c r="P205" s="63">
        <f t="shared" ref="P205:Q205" si="157">1-P170-P135-P100-P65</f>
        <v>0</v>
      </c>
      <c r="Q205" s="63">
        <f t="shared" si="157"/>
        <v>0</v>
      </c>
      <c r="R205" s="19"/>
      <c r="S205" s="19"/>
      <c r="T205" s="19"/>
      <c r="U205" s="19"/>
      <c r="V205" s="19"/>
      <c r="W205" s="19"/>
      <c r="X205" s="19"/>
      <c r="Y205" s="19"/>
      <c r="Z205" s="19"/>
    </row>
    <row r="206" spans="2:26" ht="13.8">
      <c r="B206" s="347" t="str">
        <f t="shared" si="92"/>
        <v>LPO 800 Gbps 100 m</v>
      </c>
      <c r="C206" s="203">
        <f t="shared" ref="C206:M206" si="158">(C29-C66-C101-C136-C171)</f>
        <v>0</v>
      </c>
      <c r="D206" s="203">
        <f t="shared" si="158"/>
        <v>0</v>
      </c>
      <c r="E206" s="203">
        <f t="shared" si="158"/>
        <v>0</v>
      </c>
      <c r="F206" s="203">
        <f t="shared" si="158"/>
        <v>0</v>
      </c>
      <c r="G206" s="203">
        <f t="shared" si="158"/>
        <v>0</v>
      </c>
      <c r="H206" s="203">
        <f t="shared" si="158"/>
        <v>0</v>
      </c>
      <c r="I206" s="203">
        <f t="shared" si="158"/>
        <v>0</v>
      </c>
      <c r="J206" s="203">
        <f t="shared" si="158"/>
        <v>0</v>
      </c>
      <c r="K206" s="203">
        <f t="shared" si="158"/>
        <v>0</v>
      </c>
      <c r="L206" s="203">
        <f t="shared" si="158"/>
        <v>0</v>
      </c>
      <c r="M206" s="203">
        <f t="shared" si="158"/>
        <v>0</v>
      </c>
      <c r="N206" s="111" t="str">
        <f t="shared" si="101"/>
        <v>GaAs integrated</v>
      </c>
      <c r="O206" s="38" t="str">
        <f t="shared" si="88"/>
        <v>LPO 800 Gbps 100 m</v>
      </c>
      <c r="P206" s="63">
        <f t="shared" ref="P206:Q206" si="159">1-P171-P136-P101-P66</f>
        <v>0</v>
      </c>
      <c r="Q206" s="63">
        <f t="shared" si="159"/>
        <v>0</v>
      </c>
      <c r="R206" s="19"/>
      <c r="S206" s="19"/>
      <c r="T206" s="19"/>
      <c r="U206" s="19"/>
      <c r="V206" s="19"/>
      <c r="W206" s="19"/>
      <c r="X206" s="19"/>
      <c r="Y206" s="19"/>
      <c r="Z206" s="19"/>
    </row>
    <row r="207" spans="2:26" ht="13.8">
      <c r="B207" s="347" t="str">
        <f t="shared" si="92"/>
        <v>LPO 800 Gbps 500 m</v>
      </c>
      <c r="C207" s="203">
        <f t="shared" ref="C207:M207" si="160">(C30-C67-C102-C137-C172)</f>
        <v>0</v>
      </c>
      <c r="D207" s="203">
        <f t="shared" si="160"/>
        <v>0</v>
      </c>
      <c r="E207" s="203">
        <f t="shared" si="160"/>
        <v>0</v>
      </c>
      <c r="F207" s="203">
        <f t="shared" si="160"/>
        <v>0</v>
      </c>
      <c r="G207" s="203">
        <f t="shared" si="160"/>
        <v>0</v>
      </c>
      <c r="H207" s="203">
        <f t="shared" si="160"/>
        <v>0</v>
      </c>
      <c r="I207" s="203">
        <f t="shared" si="160"/>
        <v>0</v>
      </c>
      <c r="J207" s="203">
        <f t="shared" si="160"/>
        <v>0</v>
      </c>
      <c r="K207" s="203">
        <f t="shared" si="160"/>
        <v>0</v>
      </c>
      <c r="L207" s="203">
        <f t="shared" si="160"/>
        <v>0</v>
      </c>
      <c r="M207" s="203">
        <f t="shared" si="160"/>
        <v>0</v>
      </c>
      <c r="N207" s="111" t="str">
        <f t="shared" si="101"/>
        <v>GaAs integrated</v>
      </c>
      <c r="O207" s="38" t="str">
        <f t="shared" si="88"/>
        <v>LPO 800 Gbps 500 m</v>
      </c>
      <c r="P207" s="63">
        <f t="shared" ref="P207:Q207" si="161">1-P172-P137-P102-P67</f>
        <v>0</v>
      </c>
      <c r="Q207" s="63">
        <f t="shared" si="161"/>
        <v>0</v>
      </c>
      <c r="R207" s="19"/>
      <c r="S207" s="19"/>
      <c r="T207" s="19"/>
      <c r="U207" s="19"/>
      <c r="V207" s="19"/>
      <c r="W207" s="19"/>
      <c r="X207" s="19"/>
      <c r="Y207" s="19"/>
      <c r="Z207" s="19"/>
    </row>
    <row r="208" spans="2:26" ht="13.8">
      <c r="B208" s="347" t="str">
        <f t="shared" si="92"/>
        <v>LPO 800 Gbps 2 km</v>
      </c>
      <c r="C208" s="203">
        <f t="shared" ref="C208:M208" si="162">(C31-C68-C103-C138-C173)</f>
        <v>0</v>
      </c>
      <c r="D208" s="203">
        <f t="shared" si="162"/>
        <v>0</v>
      </c>
      <c r="E208" s="203">
        <f t="shared" si="162"/>
        <v>0</v>
      </c>
      <c r="F208" s="203">
        <f t="shared" si="162"/>
        <v>0</v>
      </c>
      <c r="G208" s="203">
        <f t="shared" si="162"/>
        <v>0</v>
      </c>
      <c r="H208" s="203">
        <f t="shared" si="162"/>
        <v>0</v>
      </c>
      <c r="I208" s="203">
        <f t="shared" si="162"/>
        <v>0</v>
      </c>
      <c r="J208" s="203">
        <f t="shared" si="162"/>
        <v>0</v>
      </c>
      <c r="K208" s="203">
        <f t="shared" si="162"/>
        <v>0</v>
      </c>
      <c r="L208" s="203">
        <f t="shared" si="162"/>
        <v>0</v>
      </c>
      <c r="M208" s="203">
        <f t="shared" si="162"/>
        <v>0</v>
      </c>
      <c r="N208" s="111" t="str">
        <f t="shared" si="101"/>
        <v>GaAs integrated</v>
      </c>
      <c r="O208" s="38" t="str">
        <f t="shared" si="88"/>
        <v>LPO 800 Gbps 2 km</v>
      </c>
      <c r="P208" s="63">
        <f t="shared" ref="P208:Q208" si="163">1-P173-P138-P103-P68</f>
        <v>0</v>
      </c>
      <c r="Q208" s="63">
        <f t="shared" si="163"/>
        <v>0</v>
      </c>
      <c r="R208" s="19"/>
      <c r="S208" s="19"/>
      <c r="T208" s="19"/>
      <c r="U208" s="19"/>
      <c r="V208" s="19"/>
      <c r="W208" s="19"/>
      <c r="X208" s="19"/>
      <c r="Y208" s="19"/>
      <c r="Z208" s="19"/>
    </row>
    <row r="209" spans="2:26" ht="13.8">
      <c r="B209" s="347" t="str">
        <f t="shared" si="92"/>
        <v>LPO 800 Gbps 10 km</v>
      </c>
      <c r="C209" s="203">
        <f t="shared" ref="C209:M209" si="164">(C32-C69-C104-C139-C174)</f>
        <v>0</v>
      </c>
      <c r="D209" s="203">
        <f t="shared" si="164"/>
        <v>0</v>
      </c>
      <c r="E209" s="203">
        <f t="shared" si="164"/>
        <v>0</v>
      </c>
      <c r="F209" s="203">
        <f t="shared" si="164"/>
        <v>0</v>
      </c>
      <c r="G209" s="203">
        <f t="shared" si="164"/>
        <v>0</v>
      </c>
      <c r="H209" s="203">
        <f t="shared" si="164"/>
        <v>0</v>
      </c>
      <c r="I209" s="203">
        <f>(I32-I69-I104-I139-I174)</f>
        <v>0</v>
      </c>
      <c r="J209" s="203">
        <f t="shared" si="164"/>
        <v>0</v>
      </c>
      <c r="K209" s="203">
        <f t="shared" si="164"/>
        <v>0</v>
      </c>
      <c r="L209" s="203">
        <f t="shared" si="164"/>
        <v>0</v>
      </c>
      <c r="M209" s="203">
        <f t="shared" si="164"/>
        <v>0</v>
      </c>
      <c r="N209" s="111" t="str">
        <f t="shared" si="101"/>
        <v>GaAs integrated</v>
      </c>
      <c r="O209" s="38" t="str">
        <f t="shared" si="88"/>
        <v>LPO 800 Gbps 10 km</v>
      </c>
      <c r="P209" s="63">
        <f t="shared" ref="P209:Q209" si="165">1-P174-P139-P104-P69</f>
        <v>0</v>
      </c>
      <c r="Q209" s="63">
        <f t="shared" si="165"/>
        <v>0</v>
      </c>
      <c r="R209" s="19"/>
      <c r="S209" s="19"/>
      <c r="T209" s="19"/>
      <c r="U209" s="19"/>
      <c r="V209" s="19"/>
      <c r="W209" s="19"/>
      <c r="X209" s="19"/>
      <c r="Y209" s="19"/>
      <c r="Z209" s="19"/>
    </row>
    <row r="210" spans="2:26" ht="13.8">
      <c r="B210" s="48" t="str">
        <f t="shared" si="92"/>
        <v>CPO 1.6 Tbps 30m</v>
      </c>
      <c r="C210" s="164">
        <f t="shared" ref="C210:M210" si="166">(C33-C70-C105-C140-C175)</f>
        <v>0</v>
      </c>
      <c r="D210" s="164">
        <f t="shared" si="166"/>
        <v>0</v>
      </c>
      <c r="E210" s="164">
        <f t="shared" si="166"/>
        <v>0</v>
      </c>
      <c r="F210" s="164">
        <f t="shared" si="166"/>
        <v>0</v>
      </c>
      <c r="G210" s="164">
        <f t="shared" si="166"/>
        <v>0</v>
      </c>
      <c r="H210" s="164">
        <f t="shared" si="166"/>
        <v>0</v>
      </c>
      <c r="I210" s="164">
        <f t="shared" si="166"/>
        <v>0</v>
      </c>
      <c r="J210" s="164">
        <f t="shared" si="166"/>
        <v>0</v>
      </c>
      <c r="K210" s="164">
        <f t="shared" si="166"/>
        <v>0</v>
      </c>
      <c r="L210" s="164">
        <f t="shared" si="166"/>
        <v>0</v>
      </c>
      <c r="M210" s="164">
        <f t="shared" si="166"/>
        <v>0</v>
      </c>
      <c r="N210" s="111" t="str">
        <f t="shared" si="101"/>
        <v>GaAs integrated</v>
      </c>
      <c r="O210" s="38" t="str">
        <f t="shared" si="88"/>
        <v>CPO 1.6 Tbps 30m</v>
      </c>
      <c r="P210" s="63">
        <f t="shared" ref="P210:Q210" si="167">1-P175-P140-P105-P70</f>
        <v>0</v>
      </c>
      <c r="Q210" s="63">
        <f t="shared" si="167"/>
        <v>0</v>
      </c>
      <c r="R210" s="19"/>
      <c r="S210" s="19"/>
      <c r="T210" s="19"/>
      <c r="U210" s="19"/>
      <c r="V210" s="19"/>
      <c r="W210" s="19"/>
      <c r="X210" s="19"/>
      <c r="Y210" s="19"/>
      <c r="Z210" s="19"/>
    </row>
    <row r="211" spans="2:26" ht="13.8">
      <c r="B211" s="347" t="str">
        <f t="shared" si="92"/>
        <v>CPO 1.6 Tbps 100 m</v>
      </c>
      <c r="C211" s="203">
        <f t="shared" ref="C211:M211" si="168">(C34-C71-C106-C141-C176)</f>
        <v>0</v>
      </c>
      <c r="D211" s="203">
        <f t="shared" si="168"/>
        <v>0</v>
      </c>
      <c r="E211" s="203">
        <f t="shared" si="168"/>
        <v>0</v>
      </c>
      <c r="F211" s="203">
        <f t="shared" si="168"/>
        <v>0</v>
      </c>
      <c r="G211" s="203">
        <f t="shared" si="168"/>
        <v>0</v>
      </c>
      <c r="H211" s="203">
        <f t="shared" si="168"/>
        <v>0</v>
      </c>
      <c r="I211" s="203">
        <f t="shared" si="168"/>
        <v>0</v>
      </c>
      <c r="J211" s="203">
        <f t="shared" si="168"/>
        <v>0</v>
      </c>
      <c r="K211" s="203">
        <f t="shared" si="168"/>
        <v>0</v>
      </c>
      <c r="L211" s="203">
        <f t="shared" si="168"/>
        <v>0</v>
      </c>
      <c r="M211" s="203">
        <f t="shared" si="168"/>
        <v>0</v>
      </c>
      <c r="N211" s="111" t="str">
        <f t="shared" si="101"/>
        <v>GaAs integrated</v>
      </c>
      <c r="O211" s="38" t="str">
        <f t="shared" si="88"/>
        <v>CPO 1.6 Tbps 100 m</v>
      </c>
      <c r="P211" s="63">
        <f t="shared" ref="P211:Q211" si="169">1-P176-P141-P106-P71</f>
        <v>0</v>
      </c>
      <c r="Q211" s="63">
        <f t="shared" si="169"/>
        <v>0</v>
      </c>
      <c r="R211" s="19"/>
      <c r="S211" s="19"/>
      <c r="T211" s="19"/>
      <c r="U211" s="19"/>
      <c r="V211" s="19"/>
      <c r="W211" s="19"/>
      <c r="X211" s="19"/>
      <c r="Y211" s="19"/>
      <c r="Z211" s="19"/>
    </row>
    <row r="212" spans="2:26" ht="13.8">
      <c r="B212" s="347" t="str">
        <f t="shared" si="92"/>
        <v>CPO 1.6 Tbps 500 m</v>
      </c>
      <c r="C212" s="203">
        <f t="shared" ref="C212:M212" si="170">(C35-C72-C107-C142-C177)</f>
        <v>0</v>
      </c>
      <c r="D212" s="203">
        <f t="shared" si="170"/>
        <v>0</v>
      </c>
      <c r="E212" s="203">
        <f t="shared" si="170"/>
        <v>0</v>
      </c>
      <c r="F212" s="203">
        <f t="shared" si="170"/>
        <v>0</v>
      </c>
      <c r="G212" s="203">
        <f t="shared" si="170"/>
        <v>0</v>
      </c>
      <c r="H212" s="203">
        <f t="shared" si="170"/>
        <v>0</v>
      </c>
      <c r="I212" s="203">
        <f t="shared" si="170"/>
        <v>0</v>
      </c>
      <c r="J212" s="203">
        <f t="shared" si="170"/>
        <v>0</v>
      </c>
      <c r="K212" s="203">
        <f t="shared" si="170"/>
        <v>0</v>
      </c>
      <c r="L212" s="203">
        <f t="shared" si="170"/>
        <v>0</v>
      </c>
      <c r="M212" s="203">
        <f t="shared" si="170"/>
        <v>0</v>
      </c>
      <c r="N212" s="111" t="str">
        <f t="shared" si="101"/>
        <v>GaAs integrated</v>
      </c>
      <c r="O212" s="38" t="str">
        <f t="shared" si="88"/>
        <v>CPO 1.6 Tbps 500 m</v>
      </c>
      <c r="P212" s="63">
        <f t="shared" ref="P212:Q212" si="171">1-P177-P142-P107-P72</f>
        <v>0</v>
      </c>
      <c r="Q212" s="63">
        <f t="shared" si="171"/>
        <v>0</v>
      </c>
      <c r="R212" s="19"/>
      <c r="S212" s="19"/>
      <c r="T212" s="19"/>
      <c r="U212" s="19"/>
      <c r="V212" s="19"/>
      <c r="W212" s="19"/>
      <c r="X212" s="19"/>
      <c r="Y212" s="19"/>
      <c r="Z212" s="19"/>
    </row>
    <row r="213" spans="2:26" ht="13.8">
      <c r="B213" s="347" t="str">
        <f t="shared" si="92"/>
        <v>CPO 1.6 Tbps 2 km</v>
      </c>
      <c r="C213" s="203">
        <f t="shared" ref="C213:M213" si="172">(C36-C73-C108-C143-C178)</f>
        <v>0</v>
      </c>
      <c r="D213" s="203">
        <f t="shared" si="172"/>
        <v>0</v>
      </c>
      <c r="E213" s="203">
        <f t="shared" si="172"/>
        <v>0</v>
      </c>
      <c r="F213" s="203">
        <f t="shared" si="172"/>
        <v>0</v>
      </c>
      <c r="G213" s="203">
        <f t="shared" si="172"/>
        <v>0</v>
      </c>
      <c r="H213" s="203">
        <f t="shared" si="172"/>
        <v>0</v>
      </c>
      <c r="I213" s="203">
        <f t="shared" si="172"/>
        <v>0</v>
      </c>
      <c r="J213" s="203">
        <f t="shared" si="172"/>
        <v>0</v>
      </c>
      <c r="K213" s="203">
        <f t="shared" si="172"/>
        <v>0</v>
      </c>
      <c r="L213" s="203">
        <f t="shared" si="172"/>
        <v>0</v>
      </c>
      <c r="M213" s="203">
        <f t="shared" si="172"/>
        <v>0</v>
      </c>
      <c r="N213" s="111" t="str">
        <f t="shared" si="101"/>
        <v>GaAs integrated</v>
      </c>
      <c r="O213" s="38" t="str">
        <f t="shared" si="88"/>
        <v>CPO 1.6 Tbps 2 km</v>
      </c>
      <c r="P213" s="63">
        <f>1-P178-P143-P108-P73</f>
        <v>0</v>
      </c>
      <c r="Q213" s="63">
        <f t="shared" ref="Q213:Q214" si="173">1-Q178-Q143-Q108-Q73</f>
        <v>0</v>
      </c>
      <c r="R213" s="19"/>
      <c r="S213" s="19"/>
      <c r="T213" s="19"/>
      <c r="U213" s="19"/>
      <c r="V213" s="19"/>
      <c r="W213" s="19"/>
      <c r="X213" s="19"/>
      <c r="Y213" s="19"/>
      <c r="Z213" s="19"/>
    </row>
    <row r="214" spans="2:26" ht="13.8">
      <c r="B214" s="49" t="str">
        <f t="shared" si="92"/>
        <v>CPO 1.6 Tbps 10 km</v>
      </c>
      <c r="C214" s="164">
        <f t="shared" ref="C214:M214" si="174">(C37-C74-C109-C144-C179)</f>
        <v>0</v>
      </c>
      <c r="D214" s="164">
        <f t="shared" si="174"/>
        <v>0</v>
      </c>
      <c r="E214" s="164">
        <f t="shared" si="174"/>
        <v>0</v>
      </c>
      <c r="F214" s="164">
        <f t="shared" si="174"/>
        <v>0</v>
      </c>
      <c r="G214" s="164">
        <f t="shared" si="174"/>
        <v>0</v>
      </c>
      <c r="H214" s="164">
        <f t="shared" si="174"/>
        <v>0</v>
      </c>
      <c r="I214" s="164">
        <f t="shared" si="174"/>
        <v>0</v>
      </c>
      <c r="J214" s="164">
        <f t="shared" si="174"/>
        <v>0</v>
      </c>
      <c r="K214" s="164">
        <f t="shared" si="174"/>
        <v>0</v>
      </c>
      <c r="L214" s="164">
        <f t="shared" si="174"/>
        <v>0</v>
      </c>
      <c r="M214" s="164">
        <f t="shared" si="174"/>
        <v>0</v>
      </c>
      <c r="N214" s="111" t="str">
        <f t="shared" si="101"/>
        <v>GaAs integrated</v>
      </c>
      <c r="O214" s="38" t="str">
        <f t="shared" si="88"/>
        <v>CPO 1.6 Tbps 10 km</v>
      </c>
      <c r="P214" s="63">
        <f>1-P179-P144-P109-P74</f>
        <v>0</v>
      </c>
      <c r="Q214" s="63">
        <f t="shared" si="173"/>
        <v>0</v>
      </c>
      <c r="R214" s="19"/>
      <c r="S214" s="19"/>
      <c r="T214" s="19"/>
      <c r="U214" s="19"/>
      <c r="V214" s="19"/>
      <c r="W214" s="19"/>
      <c r="X214" s="19"/>
      <c r="Y214" s="19"/>
      <c r="Z214" s="19"/>
    </row>
    <row r="215" spans="2:26" ht="13.8">
      <c r="B215" s="58" t="str">
        <f>"Total "&amp;B182&amp;" units"</f>
        <v>Total GaAs integrated units</v>
      </c>
      <c r="C215" s="29">
        <f t="shared" ref="C215:M215" si="175">SUM(C184:C214)</f>
        <v>834860.6</v>
      </c>
      <c r="D215" s="29">
        <f t="shared" si="175"/>
        <v>1116310.92</v>
      </c>
      <c r="E215" s="29">
        <f t="shared" si="175"/>
        <v>0</v>
      </c>
      <c r="F215" s="29">
        <f t="shared" si="175"/>
        <v>0</v>
      </c>
      <c r="G215" s="29">
        <f t="shared" si="175"/>
        <v>0</v>
      </c>
      <c r="H215" s="29">
        <f t="shared" si="175"/>
        <v>0</v>
      </c>
      <c r="I215" s="29">
        <f t="shared" si="175"/>
        <v>0</v>
      </c>
      <c r="J215" s="29">
        <f t="shared" si="175"/>
        <v>0</v>
      </c>
      <c r="K215" s="29">
        <f t="shared" si="175"/>
        <v>0</v>
      </c>
      <c r="L215" s="29">
        <f t="shared" si="175"/>
        <v>0</v>
      </c>
      <c r="M215" s="29">
        <f t="shared" si="175"/>
        <v>0</v>
      </c>
      <c r="O215" s="8" t="str">
        <f t="shared" si="88"/>
        <v>Total GaAs integrated units</v>
      </c>
      <c r="P215" s="7"/>
      <c r="Q215" s="7"/>
    </row>
    <row r="217" spans="2:26" ht="21">
      <c r="B217" s="54" t="s">
        <v>58</v>
      </c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O217" s="54" t="s">
        <v>59</v>
      </c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</row>
    <row r="219" spans="2:26" ht="21">
      <c r="B219" s="3" t="str">
        <f>B42</f>
        <v>Silicon Photonics</v>
      </c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O219" s="3" t="s">
        <v>68</v>
      </c>
      <c r="P219" s="1"/>
      <c r="Q219" s="1"/>
      <c r="R219" s="1"/>
      <c r="S219" s="1"/>
      <c r="T219" s="157"/>
      <c r="V219" s="1"/>
      <c r="W219" s="98"/>
      <c r="X219" s="80"/>
    </row>
    <row r="220" spans="2:26" ht="13.8">
      <c r="B220" s="56" t="s">
        <v>55</v>
      </c>
      <c r="C220" s="6">
        <f t="shared" ref="C220:M220" si="176">C183</f>
        <v>2018</v>
      </c>
      <c r="D220" s="6">
        <f t="shared" si="176"/>
        <v>2019</v>
      </c>
      <c r="E220" s="6">
        <f t="shared" si="176"/>
        <v>2020</v>
      </c>
      <c r="F220" s="6">
        <f t="shared" si="176"/>
        <v>2021</v>
      </c>
      <c r="G220" s="6">
        <f t="shared" si="176"/>
        <v>2022</v>
      </c>
      <c r="H220" s="6">
        <f t="shared" si="176"/>
        <v>2023</v>
      </c>
      <c r="I220" s="6">
        <f t="shared" si="176"/>
        <v>2024</v>
      </c>
      <c r="J220" s="6">
        <f t="shared" si="176"/>
        <v>2025</v>
      </c>
      <c r="K220" s="6">
        <f t="shared" si="176"/>
        <v>2026</v>
      </c>
      <c r="L220" s="6">
        <f t="shared" si="176"/>
        <v>2027</v>
      </c>
      <c r="M220" s="6">
        <f t="shared" si="176"/>
        <v>2028</v>
      </c>
      <c r="O220" s="17" t="str">
        <f t="shared" ref="O220:Z220" si="177">B220</f>
        <v>Product category</v>
      </c>
      <c r="P220" s="31">
        <f t="shared" si="177"/>
        <v>2018</v>
      </c>
      <c r="Q220" s="31">
        <f t="shared" si="177"/>
        <v>2019</v>
      </c>
      <c r="R220" s="31">
        <f t="shared" si="177"/>
        <v>2020</v>
      </c>
      <c r="S220" s="31">
        <f t="shared" si="177"/>
        <v>2021</v>
      </c>
      <c r="T220" s="31">
        <f t="shared" si="177"/>
        <v>2022</v>
      </c>
      <c r="U220" s="31">
        <f t="shared" si="177"/>
        <v>2023</v>
      </c>
      <c r="V220" s="31">
        <f t="shared" si="177"/>
        <v>2024</v>
      </c>
      <c r="W220" s="31">
        <f t="shared" si="177"/>
        <v>2025</v>
      </c>
      <c r="X220" s="31">
        <f t="shared" si="177"/>
        <v>2026</v>
      </c>
      <c r="Y220" s="31">
        <f t="shared" si="177"/>
        <v>2027</v>
      </c>
      <c r="Z220" s="31">
        <f t="shared" si="177"/>
        <v>2028</v>
      </c>
    </row>
    <row r="221" spans="2:26" ht="13.8">
      <c r="B221" s="50" t="str">
        <f t="shared" ref="B221:B251" si="178">B7</f>
        <v>AOC 1x≤10G SFP+</v>
      </c>
      <c r="C221" s="74">
        <f t="shared" ref="C221:C251" si="179">IF(C44=0,0,C44*P221/10^6)</f>
        <v>0</v>
      </c>
      <c r="D221" s="74">
        <f t="shared" ref="D221:D251" si="180">IF(D44=0,0,D44*Q221/10^6)</f>
        <v>0</v>
      </c>
      <c r="E221" s="74">
        <f t="shared" ref="E221:E251" si="181">IF(E44=0,0,E44*R221/10^6)</f>
        <v>0</v>
      </c>
      <c r="F221" s="74">
        <f t="shared" ref="F221:F251" si="182">IF(F44=0,0,F44*S221/10^6)</f>
        <v>0</v>
      </c>
      <c r="G221" s="74">
        <f t="shared" ref="G221:G251" si="183">IF(G44=0,0,G44*T221/10^6)</f>
        <v>0</v>
      </c>
      <c r="H221" s="74">
        <f t="shared" ref="H221:H251" si="184">IF(H44=0,0,H44*U221/10^6)</f>
        <v>0</v>
      </c>
      <c r="I221" s="74">
        <f t="shared" ref="I221:I251" si="185">IF(I44=0,0,I44*V221/10^6)</f>
        <v>0</v>
      </c>
      <c r="J221" s="74">
        <f t="shared" ref="J221:J251" si="186">IF(J44=0,0,J44*W221/10^6)</f>
        <v>0</v>
      </c>
      <c r="K221" s="74">
        <f t="shared" ref="K221:K251" si="187">IF(K44=0,0,K44*X221/10^6)</f>
        <v>0</v>
      </c>
      <c r="L221" s="74">
        <f t="shared" ref="L221:L251" si="188">IF(L44=0,0,L44*Y221/10^6)</f>
        <v>0</v>
      </c>
      <c r="M221" s="74">
        <f t="shared" ref="M221:M251" si="189">IF(M44=0,0,M44*Z221/10^6)</f>
        <v>0</v>
      </c>
      <c r="N221" s="230"/>
      <c r="O221" s="50" t="str">
        <f t="shared" ref="O221:O251" si="190">B221</f>
        <v>AOC 1x≤10G SFP+</v>
      </c>
      <c r="P221" s="115">
        <v>15.719284358832242</v>
      </c>
      <c r="Q221" s="115">
        <v>13.173349697501893</v>
      </c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2:26" ht="13.8">
      <c r="B222" s="48" t="str">
        <f t="shared" si="178"/>
        <v>AOC 4x≤10G QSFP+</v>
      </c>
      <c r="C222" s="74">
        <f t="shared" si="179"/>
        <v>7.4662501680000011</v>
      </c>
      <c r="D222" s="74">
        <f t="shared" si="180"/>
        <v>4.9523594999999991</v>
      </c>
      <c r="E222" s="74">
        <f t="shared" si="181"/>
        <v>0</v>
      </c>
      <c r="F222" s="74">
        <f t="shared" si="182"/>
        <v>0</v>
      </c>
      <c r="G222" s="74">
        <f t="shared" si="183"/>
        <v>0</v>
      </c>
      <c r="H222" s="74">
        <f t="shared" si="184"/>
        <v>0</v>
      </c>
      <c r="I222" s="74">
        <f t="shared" si="185"/>
        <v>0</v>
      </c>
      <c r="J222" s="74">
        <f t="shared" si="186"/>
        <v>0</v>
      </c>
      <c r="K222" s="74">
        <f t="shared" si="187"/>
        <v>0</v>
      </c>
      <c r="L222" s="74">
        <f t="shared" si="188"/>
        <v>0</v>
      </c>
      <c r="M222" s="74">
        <f t="shared" si="189"/>
        <v>0</v>
      </c>
      <c r="N222" s="230"/>
      <c r="O222" s="50" t="str">
        <f t="shared" si="190"/>
        <v>AOC 4x≤10G QSFP+</v>
      </c>
      <c r="P222" s="177">
        <v>83.918078288695057</v>
      </c>
      <c r="Q222" s="177">
        <v>71.847360105848196</v>
      </c>
      <c r="R222" s="19"/>
      <c r="S222" s="19"/>
      <c r="T222" s="19"/>
      <c r="U222" s="19"/>
      <c r="V222" s="19"/>
      <c r="W222" s="19"/>
      <c r="X222" s="19"/>
      <c r="Y222" s="19"/>
      <c r="Z222" s="19"/>
    </row>
    <row r="223" spans="2:26" ht="13.8">
      <c r="B223" s="48" t="str">
        <f t="shared" si="178"/>
        <v>AOC breakout: 4x10G from 40G</v>
      </c>
      <c r="C223" s="74">
        <f t="shared" si="179"/>
        <v>2.5566616551430745</v>
      </c>
      <c r="D223" s="74">
        <f t="shared" si="180"/>
        <v>2.5088912082670909</v>
      </c>
      <c r="E223" s="74">
        <f t="shared" si="181"/>
        <v>0</v>
      </c>
      <c r="F223" s="74">
        <f t="shared" si="182"/>
        <v>0</v>
      </c>
      <c r="G223" s="74">
        <f t="shared" si="183"/>
        <v>0</v>
      </c>
      <c r="H223" s="74">
        <f t="shared" si="184"/>
        <v>0</v>
      </c>
      <c r="I223" s="74">
        <f t="shared" si="185"/>
        <v>0</v>
      </c>
      <c r="J223" s="74">
        <f t="shared" si="186"/>
        <v>0</v>
      </c>
      <c r="K223" s="74">
        <f t="shared" si="187"/>
        <v>0</v>
      </c>
      <c r="L223" s="74">
        <f t="shared" si="188"/>
        <v>0</v>
      </c>
      <c r="M223" s="74">
        <f t="shared" si="189"/>
        <v>0</v>
      </c>
      <c r="N223" s="230"/>
      <c r="O223" s="50" t="str">
        <f t="shared" si="190"/>
        <v>AOC breakout: 4x10G from 40G</v>
      </c>
      <c r="P223" s="177">
        <v>182.91134780957208</v>
      </c>
      <c r="Q223" s="177">
        <v>170.79137961490906</v>
      </c>
      <c r="R223" s="19"/>
      <c r="S223" s="19"/>
      <c r="T223" s="19"/>
      <c r="U223" s="19"/>
      <c r="V223" s="19"/>
      <c r="W223" s="19"/>
      <c r="X223" s="19"/>
      <c r="Y223" s="19"/>
      <c r="Z223" s="19"/>
    </row>
    <row r="224" spans="2:26" ht="13.8">
      <c r="B224" s="48" t="str">
        <f t="shared" si="178"/>
        <v>AOC 12x≤12.5G CXP</v>
      </c>
      <c r="C224" s="74">
        <f t="shared" si="179"/>
        <v>0</v>
      </c>
      <c r="D224" s="74">
        <f t="shared" si="180"/>
        <v>0</v>
      </c>
      <c r="E224" s="74">
        <f t="shared" si="181"/>
        <v>0</v>
      </c>
      <c r="F224" s="74">
        <f t="shared" si="182"/>
        <v>0</v>
      </c>
      <c r="G224" s="74">
        <f t="shared" si="183"/>
        <v>0</v>
      </c>
      <c r="H224" s="74">
        <f t="shared" si="184"/>
        <v>0</v>
      </c>
      <c r="I224" s="74">
        <f t="shared" si="185"/>
        <v>0</v>
      </c>
      <c r="J224" s="74">
        <f t="shared" si="186"/>
        <v>0</v>
      </c>
      <c r="K224" s="74">
        <f t="shared" si="187"/>
        <v>0</v>
      </c>
      <c r="L224" s="74">
        <f t="shared" si="188"/>
        <v>0</v>
      </c>
      <c r="M224" s="74">
        <f t="shared" si="189"/>
        <v>0</v>
      </c>
      <c r="N224" s="230"/>
      <c r="O224" s="50" t="str">
        <f t="shared" si="190"/>
        <v>AOC 12x≤12.5G CXP</v>
      </c>
      <c r="P224" s="177">
        <v>276.5825346951363</v>
      </c>
      <c r="Q224" s="177">
        <v>282.89210544357616</v>
      </c>
      <c r="R224" s="19"/>
      <c r="S224" s="19"/>
      <c r="T224" s="19"/>
      <c r="U224" s="19"/>
      <c r="V224" s="19"/>
      <c r="W224" s="19"/>
      <c r="X224" s="19"/>
      <c r="Y224" s="19"/>
      <c r="Z224" s="19"/>
    </row>
    <row r="225" spans="2:26" ht="13.8">
      <c r="B225" s="48" t="str">
        <f t="shared" si="178"/>
        <v>EOM 12x≤12.5G XCVR - CXP</v>
      </c>
      <c r="C225" s="74">
        <f t="shared" si="179"/>
        <v>0</v>
      </c>
      <c r="D225" s="74">
        <f t="shared" si="180"/>
        <v>0</v>
      </c>
      <c r="E225" s="74">
        <f t="shared" si="181"/>
        <v>0</v>
      </c>
      <c r="F225" s="74">
        <f t="shared" si="182"/>
        <v>0</v>
      </c>
      <c r="G225" s="74">
        <f t="shared" si="183"/>
        <v>0</v>
      </c>
      <c r="H225" s="74">
        <f t="shared" si="184"/>
        <v>0</v>
      </c>
      <c r="I225" s="74">
        <f t="shared" si="185"/>
        <v>0</v>
      </c>
      <c r="J225" s="74">
        <f t="shared" si="186"/>
        <v>0</v>
      </c>
      <c r="K225" s="74">
        <f t="shared" si="187"/>
        <v>0</v>
      </c>
      <c r="L225" s="74">
        <f t="shared" si="188"/>
        <v>0</v>
      </c>
      <c r="M225" s="74">
        <f t="shared" si="189"/>
        <v>0</v>
      </c>
      <c r="N225" s="230"/>
      <c r="O225" s="50" t="str">
        <f t="shared" si="190"/>
        <v>EOM 12x≤12.5G XCVR - CXP</v>
      </c>
      <c r="P225" s="177">
        <v>283.74591102730659</v>
      </c>
      <c r="Q225" s="177">
        <v>214.87656529517</v>
      </c>
      <c r="R225" s="19"/>
      <c r="S225" s="19"/>
      <c r="T225" s="19"/>
      <c r="U225" s="19"/>
      <c r="V225" s="19"/>
      <c r="W225" s="19"/>
      <c r="X225" s="19"/>
      <c r="Y225" s="19"/>
      <c r="Z225" s="19"/>
    </row>
    <row r="226" spans="2:26" ht="13.8">
      <c r="B226" s="48" t="str">
        <f t="shared" si="178"/>
        <v>AOC 4x12-14G QSFP+</v>
      </c>
      <c r="C226" s="74">
        <f t="shared" si="179"/>
        <v>1.7914951478505119</v>
      </c>
      <c r="D226" s="74">
        <f t="shared" si="180"/>
        <v>0.52043047962716371</v>
      </c>
      <c r="E226" s="74">
        <f t="shared" si="181"/>
        <v>0</v>
      </c>
      <c r="F226" s="74">
        <f t="shared" si="182"/>
        <v>0</v>
      </c>
      <c r="G226" s="74">
        <f t="shared" si="183"/>
        <v>0</v>
      </c>
      <c r="H226" s="74">
        <f t="shared" si="184"/>
        <v>0</v>
      </c>
      <c r="I226" s="74">
        <f t="shared" si="185"/>
        <v>0</v>
      </c>
      <c r="J226" s="74">
        <f t="shared" si="186"/>
        <v>0</v>
      </c>
      <c r="K226" s="74">
        <f t="shared" si="187"/>
        <v>0</v>
      </c>
      <c r="L226" s="74">
        <f t="shared" si="188"/>
        <v>0</v>
      </c>
      <c r="M226" s="74">
        <f t="shared" si="189"/>
        <v>0</v>
      </c>
      <c r="N226" s="230"/>
      <c r="O226" s="50" t="str">
        <f t="shared" si="190"/>
        <v>AOC 4x12-14G QSFP+</v>
      </c>
      <c r="P226" s="177">
        <v>113.08801812004543</v>
      </c>
      <c r="Q226" s="177">
        <v>73.763426542387919</v>
      </c>
      <c r="R226" s="19"/>
      <c r="S226" s="19"/>
      <c r="T226" s="19"/>
      <c r="U226" s="19"/>
      <c r="V226" s="19"/>
      <c r="W226" s="19"/>
      <c r="X226" s="19"/>
      <c r="Y226" s="19"/>
      <c r="Z226" s="19"/>
    </row>
    <row r="227" spans="2:26" ht="13.8">
      <c r="B227" s="48" t="str">
        <f t="shared" si="178"/>
        <v>AOC 4x12G Mini-SAS HD</v>
      </c>
      <c r="C227" s="74">
        <f t="shared" si="179"/>
        <v>0</v>
      </c>
      <c r="D227" s="74">
        <f t="shared" si="180"/>
        <v>0</v>
      </c>
      <c r="E227" s="74">
        <f t="shared" si="181"/>
        <v>0</v>
      </c>
      <c r="F227" s="74">
        <f t="shared" si="182"/>
        <v>0</v>
      </c>
      <c r="G227" s="74">
        <f t="shared" si="183"/>
        <v>0</v>
      </c>
      <c r="H227" s="74">
        <f t="shared" si="184"/>
        <v>0</v>
      </c>
      <c r="I227" s="74">
        <f t="shared" si="185"/>
        <v>0</v>
      </c>
      <c r="J227" s="74">
        <f t="shared" si="186"/>
        <v>0</v>
      </c>
      <c r="K227" s="74">
        <f t="shared" si="187"/>
        <v>0</v>
      </c>
      <c r="L227" s="74">
        <f t="shared" si="188"/>
        <v>0</v>
      </c>
      <c r="M227" s="74">
        <f t="shared" si="189"/>
        <v>0</v>
      </c>
      <c r="N227" s="230"/>
      <c r="O227" s="50" t="str">
        <f t="shared" si="190"/>
        <v>AOC 4x12G Mini-SAS HD</v>
      </c>
      <c r="P227" s="177">
        <v>116.40151515151516</v>
      </c>
      <c r="Q227" s="177">
        <v>100</v>
      </c>
      <c r="R227" s="19"/>
      <c r="S227" s="19"/>
      <c r="T227" s="19"/>
      <c r="U227" s="19"/>
      <c r="V227" s="19"/>
      <c r="W227" s="19"/>
      <c r="X227" s="19"/>
      <c r="Y227" s="19"/>
      <c r="Z227" s="19"/>
    </row>
    <row r="228" spans="2:26" ht="13.8">
      <c r="B228" s="48" t="str">
        <f t="shared" si="178"/>
        <v>AOC 1x25-28G SFP28</v>
      </c>
      <c r="C228" s="74">
        <f t="shared" si="179"/>
        <v>0</v>
      </c>
      <c r="D228" s="74">
        <f t="shared" si="180"/>
        <v>0</v>
      </c>
      <c r="E228" s="74">
        <f t="shared" si="181"/>
        <v>0</v>
      </c>
      <c r="F228" s="74">
        <f t="shared" si="182"/>
        <v>0</v>
      </c>
      <c r="G228" s="74">
        <f t="shared" si="183"/>
        <v>0</v>
      </c>
      <c r="H228" s="74">
        <f t="shared" si="184"/>
        <v>0</v>
      </c>
      <c r="I228" s="74">
        <f t="shared" si="185"/>
        <v>0</v>
      </c>
      <c r="J228" s="74">
        <f t="shared" si="186"/>
        <v>0</v>
      </c>
      <c r="K228" s="74">
        <f t="shared" si="187"/>
        <v>0</v>
      </c>
      <c r="L228" s="74">
        <f t="shared" si="188"/>
        <v>0</v>
      </c>
      <c r="M228" s="74">
        <f t="shared" si="189"/>
        <v>0</v>
      </c>
      <c r="N228" s="230"/>
      <c r="O228" s="50" t="str">
        <f t="shared" si="190"/>
        <v>AOC 1x25-28G SFP28</v>
      </c>
      <c r="P228" s="177">
        <v>50.723149990247705</v>
      </c>
      <c r="Q228" s="177">
        <v>43.474157184562713</v>
      </c>
      <c r="R228" s="114"/>
      <c r="S228" s="114"/>
      <c r="T228" s="114"/>
      <c r="U228" s="114"/>
      <c r="V228" s="114"/>
      <c r="W228" s="114"/>
      <c r="X228" s="114"/>
      <c r="Y228" s="114"/>
      <c r="Z228" s="114"/>
    </row>
    <row r="229" spans="2:26" ht="13.8">
      <c r="B229" s="48" t="str">
        <f t="shared" si="178"/>
        <v>AOC 100G</v>
      </c>
      <c r="C229" s="74">
        <f t="shared" si="179"/>
        <v>0</v>
      </c>
      <c r="D229" s="74">
        <f t="shared" si="180"/>
        <v>0</v>
      </c>
      <c r="E229" s="74">
        <f t="shared" si="181"/>
        <v>0</v>
      </c>
      <c r="F229" s="74">
        <f t="shared" si="182"/>
        <v>0</v>
      </c>
      <c r="G229" s="74">
        <f t="shared" si="183"/>
        <v>0</v>
      </c>
      <c r="H229" s="74">
        <f t="shared" si="184"/>
        <v>0</v>
      </c>
      <c r="I229" s="74">
        <f t="shared" si="185"/>
        <v>0</v>
      </c>
      <c r="J229" s="74">
        <f t="shared" si="186"/>
        <v>0</v>
      </c>
      <c r="K229" s="74">
        <f t="shared" si="187"/>
        <v>0</v>
      </c>
      <c r="L229" s="74">
        <f t="shared" si="188"/>
        <v>0</v>
      </c>
      <c r="M229" s="74">
        <f t="shared" si="189"/>
        <v>0</v>
      </c>
      <c r="N229" s="230"/>
      <c r="O229" s="50" t="str">
        <f t="shared" si="190"/>
        <v>AOC 100G</v>
      </c>
      <c r="P229" s="177">
        <v>163.33917023226161</v>
      </c>
      <c r="Q229" s="177">
        <v>122.89454680285681</v>
      </c>
      <c r="R229" s="114"/>
      <c r="S229" s="114"/>
      <c r="T229" s="114"/>
      <c r="U229" s="114"/>
      <c r="V229" s="114"/>
      <c r="W229" s="114"/>
      <c r="X229" s="114"/>
      <c r="Y229" s="114"/>
      <c r="Z229" s="114"/>
    </row>
    <row r="230" spans="2:26" ht="13.8">
      <c r="B230" s="48" t="str">
        <f t="shared" si="178"/>
        <v>AOC 100G breakout</v>
      </c>
      <c r="C230" s="74">
        <f t="shared" si="179"/>
        <v>0</v>
      </c>
      <c r="D230" s="74">
        <f t="shared" si="180"/>
        <v>0</v>
      </c>
      <c r="E230" s="74">
        <f t="shared" si="181"/>
        <v>0</v>
      </c>
      <c r="F230" s="74">
        <f t="shared" si="182"/>
        <v>0</v>
      </c>
      <c r="G230" s="74">
        <f t="shared" si="183"/>
        <v>0</v>
      </c>
      <c r="H230" s="74">
        <f t="shared" si="184"/>
        <v>0</v>
      </c>
      <c r="I230" s="74">
        <f t="shared" si="185"/>
        <v>0</v>
      </c>
      <c r="J230" s="74">
        <f t="shared" si="186"/>
        <v>0</v>
      </c>
      <c r="K230" s="74">
        <f t="shared" si="187"/>
        <v>0</v>
      </c>
      <c r="L230" s="74">
        <f t="shared" si="188"/>
        <v>0</v>
      </c>
      <c r="M230" s="74">
        <f t="shared" si="189"/>
        <v>0</v>
      </c>
      <c r="N230" s="230"/>
      <c r="O230" s="50" t="str">
        <f t="shared" si="190"/>
        <v>AOC 100G breakout</v>
      </c>
      <c r="P230" s="177">
        <v>290</v>
      </c>
      <c r="Q230" s="177">
        <v>265</v>
      </c>
      <c r="R230" s="19"/>
      <c r="S230" s="19"/>
      <c r="T230" s="19"/>
      <c r="U230" s="19"/>
      <c r="V230" s="19"/>
      <c r="W230" s="19"/>
      <c r="X230" s="19"/>
      <c r="Y230" s="19"/>
      <c r="Z230" s="19"/>
    </row>
    <row r="231" spans="2:26" ht="13.8">
      <c r="B231" s="48" t="str">
        <f t="shared" si="178"/>
        <v>AOC 4x24G Mini-SAS HD</v>
      </c>
      <c r="C231" s="74">
        <f t="shared" si="179"/>
        <v>0</v>
      </c>
      <c r="D231" s="74">
        <f t="shared" si="180"/>
        <v>0</v>
      </c>
      <c r="E231" s="74">
        <f t="shared" si="181"/>
        <v>0</v>
      </c>
      <c r="F231" s="74">
        <f t="shared" si="182"/>
        <v>0</v>
      </c>
      <c r="G231" s="74">
        <f t="shared" si="183"/>
        <v>0</v>
      </c>
      <c r="H231" s="74">
        <f t="shared" si="184"/>
        <v>0</v>
      </c>
      <c r="I231" s="74">
        <f t="shared" si="185"/>
        <v>0</v>
      </c>
      <c r="J231" s="74">
        <f t="shared" si="186"/>
        <v>0</v>
      </c>
      <c r="K231" s="74">
        <f t="shared" si="187"/>
        <v>0</v>
      </c>
      <c r="L231" s="74">
        <f t="shared" si="188"/>
        <v>0</v>
      </c>
      <c r="M231" s="74">
        <f t="shared" si="189"/>
        <v>0</v>
      </c>
      <c r="N231" s="230"/>
      <c r="O231" s="50" t="str">
        <f t="shared" si="190"/>
        <v>AOC 4x24G Mini-SAS HD</v>
      </c>
      <c r="P231" s="177">
        <v>0</v>
      </c>
      <c r="Q231" s="177">
        <v>260</v>
      </c>
      <c r="R231" s="19"/>
      <c r="S231" s="19"/>
      <c r="T231" s="19"/>
      <c r="U231" s="19"/>
      <c r="V231" s="19"/>
      <c r="W231" s="19"/>
      <c r="X231" s="19"/>
      <c r="Y231" s="19"/>
      <c r="Z231" s="19"/>
    </row>
    <row r="232" spans="2:26" ht="13.8">
      <c r="B232" s="48" t="str">
        <f t="shared" si="178"/>
        <v>AOC 12x25-28G CXP28</v>
      </c>
      <c r="C232" s="74">
        <f t="shared" si="179"/>
        <v>0</v>
      </c>
      <c r="D232" s="74">
        <f t="shared" si="180"/>
        <v>0</v>
      </c>
      <c r="E232" s="74">
        <f t="shared" si="181"/>
        <v>0</v>
      </c>
      <c r="F232" s="74">
        <f t="shared" si="182"/>
        <v>0</v>
      </c>
      <c r="G232" s="74">
        <f t="shared" si="183"/>
        <v>0</v>
      </c>
      <c r="H232" s="74">
        <f t="shared" si="184"/>
        <v>0</v>
      </c>
      <c r="I232" s="74">
        <f t="shared" si="185"/>
        <v>0</v>
      </c>
      <c r="J232" s="74">
        <f t="shared" si="186"/>
        <v>0</v>
      </c>
      <c r="K232" s="74">
        <f t="shared" si="187"/>
        <v>0</v>
      </c>
      <c r="L232" s="74">
        <f t="shared" si="188"/>
        <v>0</v>
      </c>
      <c r="M232" s="74">
        <f t="shared" si="189"/>
        <v>0</v>
      </c>
      <c r="N232" s="230"/>
      <c r="O232" s="50" t="str">
        <f t="shared" si="190"/>
        <v>AOC 12x25-28G CXP28</v>
      </c>
      <c r="P232" s="177">
        <v>1498.5</v>
      </c>
      <c r="Q232" s="177">
        <v>1362.1806008288072</v>
      </c>
      <c r="R232" s="19"/>
      <c r="S232" s="19"/>
      <c r="T232" s="19"/>
      <c r="U232" s="19"/>
      <c r="V232" s="19"/>
      <c r="W232" s="19"/>
      <c r="X232" s="19"/>
      <c r="Y232" s="19"/>
      <c r="Z232" s="19"/>
    </row>
    <row r="233" spans="2:26" ht="13.8">
      <c r="B233" s="48" t="str">
        <f t="shared" si="178"/>
        <v>EOM 4,8,12,16,24x25-28G XCVR</v>
      </c>
      <c r="C233" s="74">
        <f t="shared" si="179"/>
        <v>9.4025684999999992</v>
      </c>
      <c r="D233" s="74">
        <f t="shared" si="180"/>
        <v>9.0960540000000005</v>
      </c>
      <c r="E233" s="74">
        <f t="shared" si="181"/>
        <v>0</v>
      </c>
      <c r="F233" s="74">
        <f t="shared" si="182"/>
        <v>0</v>
      </c>
      <c r="G233" s="74">
        <f t="shared" si="183"/>
        <v>0</v>
      </c>
      <c r="H233" s="74">
        <f t="shared" si="184"/>
        <v>0</v>
      </c>
      <c r="I233" s="74">
        <f t="shared" si="185"/>
        <v>0</v>
      </c>
      <c r="J233" s="74">
        <f t="shared" si="186"/>
        <v>0</v>
      </c>
      <c r="K233" s="74">
        <f t="shared" si="187"/>
        <v>0</v>
      </c>
      <c r="L233" s="74">
        <f t="shared" si="188"/>
        <v>0</v>
      </c>
      <c r="M233" s="74">
        <f t="shared" si="189"/>
        <v>0</v>
      </c>
      <c r="N233" s="230"/>
      <c r="O233" s="50" t="str">
        <f t="shared" si="190"/>
        <v>EOM 4,8,12,16,24x25-28G XCVR</v>
      </c>
      <c r="P233" s="177">
        <v>377</v>
      </c>
      <c r="Q233" s="177">
        <v>340</v>
      </c>
      <c r="R233" s="19"/>
      <c r="S233" s="19"/>
      <c r="T233" s="19"/>
      <c r="U233" s="19"/>
      <c r="V233" s="19"/>
      <c r="W233" s="19"/>
      <c r="X233" s="19"/>
      <c r="Y233" s="19"/>
      <c r="Z233" s="19"/>
    </row>
    <row r="234" spans="2:26" ht="13.8">
      <c r="B234" s="48" t="str">
        <f t="shared" si="178"/>
        <v>EOM 12x25-28G XCVR - CXP28</v>
      </c>
      <c r="C234" s="74">
        <f t="shared" si="179"/>
        <v>0</v>
      </c>
      <c r="D234" s="74">
        <f t="shared" si="180"/>
        <v>0</v>
      </c>
      <c r="E234" s="74">
        <f t="shared" si="181"/>
        <v>0</v>
      </c>
      <c r="F234" s="74">
        <f t="shared" si="182"/>
        <v>0</v>
      </c>
      <c r="G234" s="74">
        <f t="shared" si="183"/>
        <v>0</v>
      </c>
      <c r="H234" s="74">
        <f t="shared" si="184"/>
        <v>0</v>
      </c>
      <c r="I234" s="74">
        <f t="shared" si="185"/>
        <v>0</v>
      </c>
      <c r="J234" s="74">
        <f t="shared" si="186"/>
        <v>0</v>
      </c>
      <c r="K234" s="74">
        <f t="shared" si="187"/>
        <v>0</v>
      </c>
      <c r="L234" s="74">
        <f t="shared" si="188"/>
        <v>0</v>
      </c>
      <c r="M234" s="74">
        <f t="shared" si="189"/>
        <v>0</v>
      </c>
      <c r="N234" s="230"/>
      <c r="O234" s="50" t="str">
        <f t="shared" si="190"/>
        <v>EOM 12x25-28G XCVR - CXP28</v>
      </c>
      <c r="P234" s="177">
        <v>899.1</v>
      </c>
      <c r="Q234" s="177">
        <v>817.3083604972843</v>
      </c>
      <c r="R234" s="19"/>
      <c r="S234" s="19"/>
      <c r="T234" s="19"/>
      <c r="U234" s="19"/>
      <c r="V234" s="19"/>
      <c r="W234" s="19"/>
      <c r="X234" s="19"/>
      <c r="Y234" s="19"/>
      <c r="Z234" s="19"/>
    </row>
    <row r="235" spans="2:26" ht="13.8">
      <c r="B235" s="48" t="str">
        <f t="shared" si="178"/>
        <v>AOC 1x50-56G SFP56</v>
      </c>
      <c r="C235" s="74">
        <f t="shared" si="179"/>
        <v>0</v>
      </c>
      <c r="D235" s="74">
        <f t="shared" si="180"/>
        <v>0</v>
      </c>
      <c r="E235" s="74">
        <f t="shared" si="181"/>
        <v>0</v>
      </c>
      <c r="F235" s="74">
        <f t="shared" si="182"/>
        <v>0</v>
      </c>
      <c r="G235" s="74">
        <f t="shared" si="183"/>
        <v>0</v>
      </c>
      <c r="H235" s="74">
        <f t="shared" si="184"/>
        <v>0</v>
      </c>
      <c r="I235" s="74">
        <f t="shared" si="185"/>
        <v>0</v>
      </c>
      <c r="J235" s="74">
        <f t="shared" si="186"/>
        <v>0</v>
      </c>
      <c r="K235" s="74">
        <f t="shared" si="187"/>
        <v>0</v>
      </c>
      <c r="L235" s="74">
        <f t="shared" si="188"/>
        <v>0</v>
      </c>
      <c r="M235" s="74">
        <f t="shared" si="189"/>
        <v>0</v>
      </c>
      <c r="N235" s="230"/>
      <c r="O235" s="50" t="str">
        <f t="shared" si="190"/>
        <v>AOC 1x50-56G SFP56</v>
      </c>
      <c r="P235" s="177">
        <v>0</v>
      </c>
      <c r="Q235" s="177" t="s">
        <v>282</v>
      </c>
      <c r="R235" s="19"/>
      <c r="S235" s="19"/>
      <c r="T235" s="19"/>
      <c r="U235" s="19"/>
      <c r="V235" s="19"/>
      <c r="W235" s="19"/>
      <c r="X235" s="19"/>
      <c r="Y235" s="19"/>
      <c r="Z235" s="19"/>
    </row>
    <row r="236" spans="2:26" ht="13.8">
      <c r="B236" s="48" t="str">
        <f t="shared" si="178"/>
        <v>AOC 4x50-56G QSFP56</v>
      </c>
      <c r="C236" s="74">
        <f t="shared" si="179"/>
        <v>0</v>
      </c>
      <c r="D236" s="74">
        <f t="shared" si="180"/>
        <v>5.3381579999999991</v>
      </c>
      <c r="E236" s="74">
        <f t="shared" si="181"/>
        <v>0</v>
      </c>
      <c r="F236" s="74">
        <f t="shared" si="182"/>
        <v>0</v>
      </c>
      <c r="G236" s="74">
        <f t="shared" si="183"/>
        <v>0</v>
      </c>
      <c r="H236" s="74">
        <f t="shared" si="184"/>
        <v>0</v>
      </c>
      <c r="I236" s="74">
        <f t="shared" si="185"/>
        <v>0</v>
      </c>
      <c r="J236" s="74">
        <f t="shared" si="186"/>
        <v>0</v>
      </c>
      <c r="K236" s="74">
        <f t="shared" si="187"/>
        <v>0</v>
      </c>
      <c r="L236" s="74">
        <f t="shared" si="188"/>
        <v>0</v>
      </c>
      <c r="M236" s="74">
        <f t="shared" si="189"/>
        <v>0</v>
      </c>
      <c r="N236" s="230"/>
      <c r="O236" s="50" t="str">
        <f t="shared" si="190"/>
        <v>AOC 4x50-56G QSFP56</v>
      </c>
      <c r="P236" s="177">
        <v>0</v>
      </c>
      <c r="Q236" s="177">
        <v>460.38924076833911</v>
      </c>
      <c r="R236" s="114"/>
      <c r="S236" s="114"/>
      <c r="T236" s="114"/>
      <c r="U236" s="114"/>
      <c r="V236" s="114"/>
      <c r="W236" s="114"/>
      <c r="X236" s="114"/>
      <c r="Y236" s="114"/>
      <c r="Z236" s="114"/>
    </row>
    <row r="237" spans="2:26" ht="13.8">
      <c r="B237" s="48" t="str">
        <f t="shared" si="178"/>
        <v>EOM Next Gen</v>
      </c>
      <c r="C237" s="74">
        <f t="shared" si="179"/>
        <v>0</v>
      </c>
      <c r="D237" s="74">
        <f t="shared" si="180"/>
        <v>0</v>
      </c>
      <c r="E237" s="74">
        <f t="shared" si="181"/>
        <v>0</v>
      </c>
      <c r="F237" s="74">
        <f t="shared" si="182"/>
        <v>0</v>
      </c>
      <c r="G237" s="74">
        <f t="shared" si="183"/>
        <v>0</v>
      </c>
      <c r="H237" s="74">
        <f t="shared" si="184"/>
        <v>0</v>
      </c>
      <c r="I237" s="74">
        <f t="shared" si="185"/>
        <v>0</v>
      </c>
      <c r="J237" s="74">
        <f t="shared" si="186"/>
        <v>0</v>
      </c>
      <c r="K237" s="74">
        <f t="shared" si="187"/>
        <v>0</v>
      </c>
      <c r="L237" s="74">
        <f t="shared" si="188"/>
        <v>0</v>
      </c>
      <c r="M237" s="74">
        <f t="shared" si="189"/>
        <v>0</v>
      </c>
      <c r="N237" s="230"/>
      <c r="O237" s="50" t="str">
        <f t="shared" si="190"/>
        <v>EOM Next Gen</v>
      </c>
      <c r="P237" s="177" t="s">
        <v>282</v>
      </c>
      <c r="Q237" s="177" t="s">
        <v>282</v>
      </c>
      <c r="R237" s="19"/>
      <c r="S237" s="19"/>
      <c r="T237" s="19"/>
      <c r="U237" s="19"/>
      <c r="V237" s="19"/>
      <c r="W237" s="19"/>
      <c r="X237" s="19"/>
      <c r="Y237" s="19"/>
      <c r="Z237" s="19"/>
    </row>
    <row r="238" spans="2:26" ht="13.8">
      <c r="B238" s="48" t="str">
        <f t="shared" si="178"/>
        <v>AOC 400G</v>
      </c>
      <c r="C238" s="74">
        <f t="shared" si="179"/>
        <v>0</v>
      </c>
      <c r="D238" s="74">
        <f t="shared" si="180"/>
        <v>0</v>
      </c>
      <c r="E238" s="74">
        <f t="shared" si="181"/>
        <v>0</v>
      </c>
      <c r="F238" s="74">
        <f t="shared" si="182"/>
        <v>0</v>
      </c>
      <c r="G238" s="74">
        <f t="shared" si="183"/>
        <v>0</v>
      </c>
      <c r="H238" s="74">
        <f t="shared" si="184"/>
        <v>0</v>
      </c>
      <c r="I238" s="74">
        <f t="shared" si="185"/>
        <v>0</v>
      </c>
      <c r="J238" s="74">
        <f t="shared" si="186"/>
        <v>0</v>
      </c>
      <c r="K238" s="74">
        <f t="shared" si="187"/>
        <v>0</v>
      </c>
      <c r="L238" s="74">
        <f t="shared" si="188"/>
        <v>0</v>
      </c>
      <c r="M238" s="74">
        <f t="shared" si="189"/>
        <v>0</v>
      </c>
      <c r="N238" s="230"/>
      <c r="O238" s="50" t="str">
        <f t="shared" si="190"/>
        <v>AOC 400G</v>
      </c>
      <c r="P238" s="177">
        <v>0</v>
      </c>
      <c r="Q238" s="177">
        <v>779.89288249338586</v>
      </c>
      <c r="R238" s="19"/>
      <c r="S238" s="19"/>
      <c r="T238" s="19"/>
      <c r="U238" s="19"/>
      <c r="V238" s="19"/>
      <c r="W238" s="19"/>
      <c r="X238" s="19"/>
      <c r="Y238" s="19"/>
      <c r="Z238" s="19"/>
    </row>
    <row r="239" spans="2:26" ht="13.8">
      <c r="B239" s="48" t="str">
        <f t="shared" si="178"/>
        <v>AOC 400G breakout</v>
      </c>
      <c r="C239" s="74">
        <f t="shared" si="179"/>
        <v>0</v>
      </c>
      <c r="D239" s="74">
        <f t="shared" si="180"/>
        <v>0</v>
      </c>
      <c r="E239" s="74">
        <f t="shared" si="181"/>
        <v>0</v>
      </c>
      <c r="F239" s="74">
        <f t="shared" si="182"/>
        <v>0</v>
      </c>
      <c r="G239" s="74">
        <f t="shared" si="183"/>
        <v>0</v>
      </c>
      <c r="H239" s="74">
        <f t="shared" si="184"/>
        <v>0</v>
      </c>
      <c r="I239" s="74">
        <f t="shared" si="185"/>
        <v>0</v>
      </c>
      <c r="J239" s="74">
        <f t="shared" si="186"/>
        <v>0</v>
      </c>
      <c r="K239" s="74">
        <f t="shared" si="187"/>
        <v>0</v>
      </c>
      <c r="L239" s="74">
        <f t="shared" si="188"/>
        <v>0</v>
      </c>
      <c r="M239" s="74">
        <f t="shared" si="189"/>
        <v>0</v>
      </c>
      <c r="N239" s="230"/>
      <c r="O239" s="50" t="str">
        <f t="shared" si="190"/>
        <v>AOC 400G breakout</v>
      </c>
      <c r="P239" s="177">
        <v>0</v>
      </c>
      <c r="Q239" s="177" t="s">
        <v>282</v>
      </c>
      <c r="R239" s="19"/>
      <c r="S239" s="63"/>
      <c r="T239" s="63"/>
      <c r="U239" s="63"/>
      <c r="V239" s="63"/>
      <c r="W239" s="63"/>
      <c r="X239" s="63"/>
      <c r="Y239" s="63"/>
      <c r="Z239" s="63"/>
    </row>
    <row r="240" spans="2:26" ht="13.8">
      <c r="B240" s="48" t="str">
        <f t="shared" si="178"/>
        <v>AOC 800G</v>
      </c>
      <c r="C240" s="74">
        <f t="shared" si="179"/>
        <v>0</v>
      </c>
      <c r="D240" s="74">
        <f t="shared" si="180"/>
        <v>0</v>
      </c>
      <c r="E240" s="74">
        <f t="shared" si="181"/>
        <v>0</v>
      </c>
      <c r="F240" s="74">
        <f t="shared" si="182"/>
        <v>0</v>
      </c>
      <c r="G240" s="74">
        <f t="shared" si="183"/>
        <v>0</v>
      </c>
      <c r="H240" s="74">
        <f t="shared" si="184"/>
        <v>0</v>
      </c>
      <c r="I240" s="74">
        <f t="shared" si="185"/>
        <v>0</v>
      </c>
      <c r="J240" s="74">
        <f t="shared" si="186"/>
        <v>0</v>
      </c>
      <c r="K240" s="74">
        <f t="shared" si="187"/>
        <v>0</v>
      </c>
      <c r="L240" s="74">
        <f t="shared" si="188"/>
        <v>0</v>
      </c>
      <c r="M240" s="74">
        <f t="shared" si="189"/>
        <v>0</v>
      </c>
      <c r="N240" s="230"/>
      <c r="O240" s="50" t="str">
        <f t="shared" si="190"/>
        <v>AOC 800G</v>
      </c>
      <c r="P240" s="177">
        <v>0</v>
      </c>
      <c r="Q240" s="177" t="s">
        <v>282</v>
      </c>
      <c r="R240" s="19"/>
      <c r="S240" s="19"/>
      <c r="T240" s="19"/>
      <c r="U240" s="19"/>
      <c r="V240" s="19"/>
      <c r="W240" s="19"/>
      <c r="X240" s="19"/>
      <c r="Y240" s="19"/>
      <c r="Z240" s="19"/>
    </row>
    <row r="241" spans="2:26" ht="13.8">
      <c r="B241" s="48" t="str">
        <f t="shared" si="178"/>
        <v>AOC 1.6T</v>
      </c>
      <c r="C241" s="74">
        <f t="shared" si="179"/>
        <v>0</v>
      </c>
      <c r="D241" s="74">
        <f t="shared" si="180"/>
        <v>0</v>
      </c>
      <c r="E241" s="74">
        <f t="shared" si="181"/>
        <v>0</v>
      </c>
      <c r="F241" s="74">
        <f t="shared" si="182"/>
        <v>0</v>
      </c>
      <c r="G241" s="74">
        <f t="shared" si="183"/>
        <v>0</v>
      </c>
      <c r="H241" s="74">
        <f t="shared" si="184"/>
        <v>0</v>
      </c>
      <c r="I241" s="74">
        <f t="shared" si="185"/>
        <v>0</v>
      </c>
      <c r="J241" s="74">
        <f t="shared" si="186"/>
        <v>0</v>
      </c>
      <c r="K241" s="74">
        <f t="shared" si="187"/>
        <v>0</v>
      </c>
      <c r="L241" s="74">
        <f t="shared" si="188"/>
        <v>0</v>
      </c>
      <c r="M241" s="74">
        <f t="shared" si="189"/>
        <v>0</v>
      </c>
      <c r="N241" s="230"/>
      <c r="O241" s="50" t="str">
        <f t="shared" si="190"/>
        <v>AOC 1.6T</v>
      </c>
      <c r="P241" s="177">
        <v>0</v>
      </c>
      <c r="Q241" s="177">
        <v>0</v>
      </c>
      <c r="R241" s="19"/>
      <c r="S241" s="19"/>
      <c r="T241" s="19"/>
      <c r="U241" s="19"/>
      <c r="V241" s="19"/>
      <c r="W241" s="19"/>
      <c r="X241" s="19"/>
      <c r="Y241" s="19"/>
      <c r="Z241" s="19"/>
    </row>
    <row r="242" spans="2:26" ht="13.8">
      <c r="B242" s="48" t="str">
        <f t="shared" si="178"/>
        <v>LPO 800 Gbps 30m</v>
      </c>
      <c r="C242" s="253">
        <f t="shared" si="179"/>
        <v>0</v>
      </c>
      <c r="D242" s="253">
        <f t="shared" si="180"/>
        <v>0</v>
      </c>
      <c r="E242" s="253">
        <f t="shared" si="181"/>
        <v>0</v>
      </c>
      <c r="F242" s="253">
        <f t="shared" si="182"/>
        <v>0</v>
      </c>
      <c r="G242" s="253">
        <f t="shared" si="183"/>
        <v>0</v>
      </c>
      <c r="H242" s="253">
        <f t="shared" si="184"/>
        <v>0</v>
      </c>
      <c r="I242" s="253">
        <f t="shared" si="185"/>
        <v>0</v>
      </c>
      <c r="J242" s="253">
        <f t="shared" si="186"/>
        <v>0</v>
      </c>
      <c r="K242" s="253">
        <f t="shared" si="187"/>
        <v>0</v>
      </c>
      <c r="L242" s="253">
        <f t="shared" si="188"/>
        <v>0</v>
      </c>
      <c r="M242" s="253">
        <f t="shared" si="189"/>
        <v>0</v>
      </c>
      <c r="N242" s="230"/>
      <c r="O242" s="50" t="str">
        <f t="shared" si="190"/>
        <v>LPO 800 Gbps 30m</v>
      </c>
      <c r="P242" s="177">
        <v>0</v>
      </c>
      <c r="Q242" s="177">
        <v>0</v>
      </c>
      <c r="R242" s="19"/>
      <c r="S242" s="19"/>
      <c r="T242" s="19"/>
      <c r="U242" s="19"/>
      <c r="V242" s="19"/>
      <c r="W242" s="19"/>
      <c r="X242" s="19"/>
      <c r="Y242" s="19"/>
      <c r="Z242" s="19"/>
    </row>
    <row r="243" spans="2:26" ht="13.8">
      <c r="B243" s="347" t="str">
        <f t="shared" si="178"/>
        <v>LPO 800 Gbps 100 m</v>
      </c>
      <c r="C243" s="203">
        <f t="shared" si="179"/>
        <v>0</v>
      </c>
      <c r="D243" s="203">
        <f t="shared" si="180"/>
        <v>0</v>
      </c>
      <c r="E243" s="203">
        <f t="shared" si="181"/>
        <v>0</v>
      </c>
      <c r="F243" s="203">
        <f t="shared" si="182"/>
        <v>0</v>
      </c>
      <c r="G243" s="203">
        <f t="shared" si="183"/>
        <v>0</v>
      </c>
      <c r="H243" s="203">
        <f t="shared" si="184"/>
        <v>0</v>
      </c>
      <c r="I243" s="203">
        <f t="shared" si="185"/>
        <v>0</v>
      </c>
      <c r="J243" s="203">
        <f t="shared" si="186"/>
        <v>0</v>
      </c>
      <c r="K243" s="203">
        <f t="shared" si="187"/>
        <v>0</v>
      </c>
      <c r="L243" s="203">
        <f t="shared" si="188"/>
        <v>0</v>
      </c>
      <c r="M243" s="203">
        <f t="shared" si="189"/>
        <v>0</v>
      </c>
      <c r="N243" s="230"/>
      <c r="O243" s="50" t="str">
        <f t="shared" si="190"/>
        <v>LPO 800 Gbps 100 m</v>
      </c>
      <c r="P243" s="177">
        <v>0</v>
      </c>
      <c r="Q243" s="177">
        <v>0</v>
      </c>
      <c r="R243" s="19"/>
      <c r="S243" s="19"/>
      <c r="T243" s="19"/>
      <c r="U243" s="19"/>
      <c r="V243" s="19"/>
      <c r="W243" s="19"/>
      <c r="X243" s="19"/>
      <c r="Y243" s="19"/>
      <c r="Z243" s="19"/>
    </row>
    <row r="244" spans="2:26" ht="13.8">
      <c r="B244" s="347" t="str">
        <f t="shared" si="178"/>
        <v>LPO 800 Gbps 500 m</v>
      </c>
      <c r="C244" s="203">
        <f t="shared" si="179"/>
        <v>0</v>
      </c>
      <c r="D244" s="203">
        <f t="shared" si="180"/>
        <v>0</v>
      </c>
      <c r="E244" s="203">
        <f t="shared" si="181"/>
        <v>0</v>
      </c>
      <c r="F244" s="203">
        <f t="shared" si="182"/>
        <v>0</v>
      </c>
      <c r="G244" s="203">
        <f t="shared" si="183"/>
        <v>0</v>
      </c>
      <c r="H244" s="203">
        <f t="shared" si="184"/>
        <v>0</v>
      </c>
      <c r="I244" s="203">
        <f t="shared" si="185"/>
        <v>0</v>
      </c>
      <c r="J244" s="203">
        <f t="shared" si="186"/>
        <v>0</v>
      </c>
      <c r="K244" s="203">
        <f t="shared" si="187"/>
        <v>0</v>
      </c>
      <c r="L244" s="203">
        <f t="shared" si="188"/>
        <v>0</v>
      </c>
      <c r="M244" s="203">
        <f t="shared" si="189"/>
        <v>0</v>
      </c>
      <c r="N244" s="230"/>
      <c r="O244" s="50" t="str">
        <f t="shared" si="190"/>
        <v>LPO 800 Gbps 500 m</v>
      </c>
      <c r="P244" s="177">
        <v>0</v>
      </c>
      <c r="Q244" s="177">
        <v>0</v>
      </c>
      <c r="R244" s="19"/>
      <c r="S244" s="19"/>
      <c r="T244" s="19"/>
      <c r="U244" s="19"/>
      <c r="V244" s="19"/>
      <c r="W244" s="19"/>
      <c r="X244" s="19"/>
      <c r="Y244" s="19"/>
      <c r="Z244" s="19"/>
    </row>
    <row r="245" spans="2:26" ht="13.8">
      <c r="B245" s="347" t="str">
        <f t="shared" si="178"/>
        <v>LPO 800 Gbps 2 km</v>
      </c>
      <c r="C245" s="203">
        <f t="shared" si="179"/>
        <v>0</v>
      </c>
      <c r="D245" s="203">
        <f t="shared" si="180"/>
        <v>0</v>
      </c>
      <c r="E245" s="203">
        <f t="shared" si="181"/>
        <v>0</v>
      </c>
      <c r="F245" s="203">
        <f t="shared" si="182"/>
        <v>0</v>
      </c>
      <c r="G245" s="203">
        <f t="shared" si="183"/>
        <v>0</v>
      </c>
      <c r="H245" s="203">
        <f t="shared" si="184"/>
        <v>0</v>
      </c>
      <c r="I245" s="203">
        <f t="shared" si="185"/>
        <v>0</v>
      </c>
      <c r="J245" s="203">
        <f t="shared" si="186"/>
        <v>0</v>
      </c>
      <c r="K245" s="203">
        <f t="shared" si="187"/>
        <v>0</v>
      </c>
      <c r="L245" s="203">
        <f t="shared" si="188"/>
        <v>0</v>
      </c>
      <c r="M245" s="203">
        <f t="shared" si="189"/>
        <v>0</v>
      </c>
      <c r="N245" s="230"/>
      <c r="O245" s="50" t="str">
        <f t="shared" si="190"/>
        <v>LPO 800 Gbps 2 km</v>
      </c>
      <c r="P245" s="177">
        <v>0</v>
      </c>
      <c r="Q245" s="177">
        <v>0</v>
      </c>
      <c r="R245" s="19"/>
      <c r="S245" s="19"/>
      <c r="T245" s="19"/>
      <c r="U245" s="19"/>
      <c r="V245" s="19"/>
      <c r="W245" s="19"/>
      <c r="X245" s="19"/>
      <c r="Y245" s="19"/>
      <c r="Z245" s="19"/>
    </row>
    <row r="246" spans="2:26" ht="14.55" customHeight="1">
      <c r="B246" s="347" t="str">
        <f t="shared" si="178"/>
        <v>LPO 800 Gbps 10 km</v>
      </c>
      <c r="C246" s="203">
        <f t="shared" si="179"/>
        <v>0</v>
      </c>
      <c r="D246" s="203">
        <f t="shared" si="180"/>
        <v>0</v>
      </c>
      <c r="E246" s="203">
        <f t="shared" si="181"/>
        <v>0</v>
      </c>
      <c r="F246" s="203">
        <f t="shared" si="182"/>
        <v>0</v>
      </c>
      <c r="G246" s="203">
        <f t="shared" si="183"/>
        <v>0</v>
      </c>
      <c r="H246" s="203">
        <f t="shared" si="184"/>
        <v>0</v>
      </c>
      <c r="I246" s="203">
        <f t="shared" si="185"/>
        <v>0</v>
      </c>
      <c r="J246" s="203">
        <f t="shared" si="186"/>
        <v>0</v>
      </c>
      <c r="K246" s="203">
        <f t="shared" si="187"/>
        <v>0</v>
      </c>
      <c r="L246" s="203">
        <f t="shared" si="188"/>
        <v>0</v>
      </c>
      <c r="M246" s="203">
        <f t="shared" si="189"/>
        <v>0</v>
      </c>
      <c r="N246" s="230"/>
      <c r="O246" s="50" t="str">
        <f t="shared" si="190"/>
        <v>LPO 800 Gbps 10 km</v>
      </c>
      <c r="P246" s="177">
        <v>0</v>
      </c>
      <c r="Q246" s="177">
        <v>0</v>
      </c>
      <c r="R246" s="19"/>
      <c r="S246" s="19"/>
      <c r="T246" s="19"/>
      <c r="U246" s="19"/>
      <c r="V246" s="19"/>
      <c r="W246" s="19"/>
      <c r="X246" s="19"/>
      <c r="Y246" s="19"/>
      <c r="Z246" s="19"/>
    </row>
    <row r="247" spans="2:26" ht="13.8">
      <c r="B247" s="48" t="str">
        <f t="shared" si="178"/>
        <v>CPO 1.6 Tbps 30m</v>
      </c>
      <c r="C247" s="164">
        <f t="shared" si="179"/>
        <v>0</v>
      </c>
      <c r="D247" s="164">
        <f t="shared" si="180"/>
        <v>0</v>
      </c>
      <c r="E247" s="164">
        <f t="shared" si="181"/>
        <v>0</v>
      </c>
      <c r="F247" s="164">
        <f t="shared" si="182"/>
        <v>0</v>
      </c>
      <c r="G247" s="164">
        <f t="shared" si="183"/>
        <v>0</v>
      </c>
      <c r="H247" s="164">
        <f t="shared" si="184"/>
        <v>0</v>
      </c>
      <c r="I247" s="164">
        <f t="shared" si="185"/>
        <v>0</v>
      </c>
      <c r="J247" s="164">
        <f t="shared" si="186"/>
        <v>0</v>
      </c>
      <c r="K247" s="164">
        <f t="shared" si="187"/>
        <v>0</v>
      </c>
      <c r="L247" s="164">
        <f t="shared" si="188"/>
        <v>0</v>
      </c>
      <c r="M247" s="164">
        <f t="shared" si="189"/>
        <v>0</v>
      </c>
      <c r="N247" s="230"/>
      <c r="O247" s="50" t="str">
        <f t="shared" si="190"/>
        <v>CPO 1.6 Tbps 30m</v>
      </c>
      <c r="P247" s="177">
        <v>0</v>
      </c>
      <c r="Q247" s="177">
        <v>0</v>
      </c>
      <c r="R247" s="19"/>
      <c r="S247" s="19"/>
      <c r="T247" s="19"/>
      <c r="U247" s="19"/>
      <c r="V247" s="19"/>
      <c r="W247" s="19"/>
      <c r="X247" s="19"/>
      <c r="Y247" s="19"/>
      <c r="Z247" s="19"/>
    </row>
    <row r="248" spans="2:26" ht="13.8">
      <c r="B248" s="347" t="str">
        <f t="shared" si="178"/>
        <v>CPO 1.6 Tbps 100 m</v>
      </c>
      <c r="C248" s="203">
        <f t="shared" si="179"/>
        <v>0</v>
      </c>
      <c r="D248" s="203">
        <f t="shared" si="180"/>
        <v>0</v>
      </c>
      <c r="E248" s="203">
        <f t="shared" si="181"/>
        <v>0</v>
      </c>
      <c r="F248" s="203">
        <f t="shared" si="182"/>
        <v>0</v>
      </c>
      <c r="G248" s="203">
        <f t="shared" si="183"/>
        <v>0</v>
      </c>
      <c r="H248" s="203">
        <f t="shared" si="184"/>
        <v>0</v>
      </c>
      <c r="I248" s="203">
        <f t="shared" si="185"/>
        <v>0</v>
      </c>
      <c r="J248" s="203">
        <f t="shared" si="186"/>
        <v>0</v>
      </c>
      <c r="K248" s="203">
        <f t="shared" si="187"/>
        <v>0</v>
      </c>
      <c r="L248" s="203">
        <f t="shared" si="188"/>
        <v>0</v>
      </c>
      <c r="M248" s="203">
        <f t="shared" si="189"/>
        <v>0</v>
      </c>
      <c r="N248" s="230"/>
      <c r="O248" s="50" t="str">
        <f t="shared" si="190"/>
        <v>CPO 1.6 Tbps 100 m</v>
      </c>
      <c r="P248" s="177">
        <v>0</v>
      </c>
      <c r="Q248" s="177">
        <v>0</v>
      </c>
      <c r="R248" s="19"/>
      <c r="S248" s="19"/>
      <c r="T248" s="19"/>
      <c r="U248" s="19"/>
      <c r="V248" s="19"/>
      <c r="W248" s="19"/>
      <c r="X248" s="19"/>
      <c r="Y248" s="19"/>
      <c r="Z248" s="19"/>
    </row>
    <row r="249" spans="2:26" ht="13.8">
      <c r="B249" s="347" t="str">
        <f t="shared" si="178"/>
        <v>CPO 1.6 Tbps 500 m</v>
      </c>
      <c r="C249" s="203">
        <f t="shared" si="179"/>
        <v>0</v>
      </c>
      <c r="D249" s="203">
        <f t="shared" si="180"/>
        <v>0</v>
      </c>
      <c r="E249" s="203">
        <f t="shared" si="181"/>
        <v>0</v>
      </c>
      <c r="F249" s="203">
        <f t="shared" si="182"/>
        <v>0</v>
      </c>
      <c r="G249" s="203">
        <f t="shared" si="183"/>
        <v>0</v>
      </c>
      <c r="H249" s="203">
        <f t="shared" si="184"/>
        <v>0</v>
      </c>
      <c r="I249" s="203">
        <f t="shared" si="185"/>
        <v>0</v>
      </c>
      <c r="J249" s="203">
        <f t="shared" si="186"/>
        <v>0</v>
      </c>
      <c r="K249" s="203">
        <f t="shared" si="187"/>
        <v>0</v>
      </c>
      <c r="L249" s="203">
        <f t="shared" si="188"/>
        <v>0</v>
      </c>
      <c r="M249" s="203">
        <f t="shared" si="189"/>
        <v>0</v>
      </c>
      <c r="N249" s="230"/>
      <c r="O249" s="50" t="str">
        <f t="shared" si="190"/>
        <v>CPO 1.6 Tbps 500 m</v>
      </c>
      <c r="P249" s="177">
        <v>0</v>
      </c>
      <c r="Q249" s="177">
        <v>0</v>
      </c>
      <c r="R249" s="19"/>
      <c r="S249" s="19"/>
      <c r="T249" s="19"/>
      <c r="U249" s="19"/>
      <c r="V249" s="19"/>
      <c r="W249" s="19"/>
      <c r="X249" s="19"/>
      <c r="Y249" s="19"/>
      <c r="Z249" s="19"/>
    </row>
    <row r="250" spans="2:26" ht="13.8">
      <c r="B250" s="347" t="str">
        <f t="shared" si="178"/>
        <v>CPO 1.6 Tbps 2 km</v>
      </c>
      <c r="C250" s="203">
        <f t="shared" si="179"/>
        <v>0</v>
      </c>
      <c r="D250" s="203">
        <f t="shared" si="180"/>
        <v>0</v>
      </c>
      <c r="E250" s="203">
        <f t="shared" si="181"/>
        <v>0</v>
      </c>
      <c r="F250" s="203">
        <f t="shared" si="182"/>
        <v>0</v>
      </c>
      <c r="G250" s="203">
        <f t="shared" si="183"/>
        <v>0</v>
      </c>
      <c r="H250" s="203">
        <f t="shared" si="184"/>
        <v>0</v>
      </c>
      <c r="I250" s="203">
        <f t="shared" si="185"/>
        <v>0</v>
      </c>
      <c r="J250" s="203">
        <f t="shared" si="186"/>
        <v>0</v>
      </c>
      <c r="K250" s="203">
        <f t="shared" si="187"/>
        <v>0</v>
      </c>
      <c r="L250" s="203">
        <f t="shared" si="188"/>
        <v>0</v>
      </c>
      <c r="M250" s="203">
        <f t="shared" si="189"/>
        <v>0</v>
      </c>
      <c r="N250" s="230"/>
      <c r="O250" s="50" t="str">
        <f t="shared" si="190"/>
        <v>CPO 1.6 Tbps 2 km</v>
      </c>
      <c r="P250" s="177">
        <v>0</v>
      </c>
      <c r="Q250" s="177">
        <v>0</v>
      </c>
      <c r="R250" s="19"/>
      <c r="S250" s="19"/>
      <c r="T250" s="19"/>
      <c r="U250" s="19"/>
      <c r="V250" s="19"/>
      <c r="W250" s="19"/>
      <c r="X250" s="19"/>
      <c r="Y250" s="19"/>
      <c r="Z250" s="19"/>
    </row>
    <row r="251" spans="2:26" ht="13.8">
      <c r="B251" s="49" t="str">
        <f t="shared" si="178"/>
        <v>CPO 1.6 Tbps 10 km</v>
      </c>
      <c r="C251" s="253">
        <f t="shared" si="179"/>
        <v>0</v>
      </c>
      <c r="D251" s="253">
        <f t="shared" si="180"/>
        <v>0</v>
      </c>
      <c r="E251" s="253">
        <f t="shared" si="181"/>
        <v>0</v>
      </c>
      <c r="F251" s="253">
        <f t="shared" si="182"/>
        <v>0</v>
      </c>
      <c r="G251" s="253">
        <f t="shared" si="183"/>
        <v>0</v>
      </c>
      <c r="H251" s="253">
        <f t="shared" si="184"/>
        <v>0</v>
      </c>
      <c r="I251" s="253">
        <f t="shared" si="185"/>
        <v>0</v>
      </c>
      <c r="J251" s="253">
        <f t="shared" si="186"/>
        <v>0</v>
      </c>
      <c r="K251" s="253">
        <f t="shared" si="187"/>
        <v>0</v>
      </c>
      <c r="L251" s="253">
        <f t="shared" si="188"/>
        <v>0</v>
      </c>
      <c r="M251" s="253">
        <f t="shared" si="189"/>
        <v>0</v>
      </c>
      <c r="N251" s="230"/>
      <c r="O251" s="50" t="str">
        <f t="shared" si="190"/>
        <v>CPO 1.6 Tbps 10 km</v>
      </c>
      <c r="P251" s="177">
        <v>0</v>
      </c>
      <c r="Q251" s="177">
        <v>0</v>
      </c>
      <c r="R251" s="19"/>
      <c r="S251" s="19"/>
      <c r="T251" s="19"/>
      <c r="U251" s="19"/>
      <c r="V251" s="19"/>
      <c r="W251" s="19"/>
      <c r="X251" s="19"/>
      <c r="Y251" s="19"/>
      <c r="Z251" s="19"/>
    </row>
    <row r="252" spans="2:26" ht="13.8">
      <c r="B252" s="57" t="s">
        <v>108</v>
      </c>
      <c r="C252" s="76">
        <f t="shared" ref="C252:M252" si="191">SUM(C221:C251)</f>
        <v>21.216975470993589</v>
      </c>
      <c r="D252" s="76">
        <f t="shared" si="191"/>
        <v>22.415893187894255</v>
      </c>
      <c r="E252" s="76">
        <f t="shared" si="191"/>
        <v>0</v>
      </c>
      <c r="F252" s="76">
        <f t="shared" si="191"/>
        <v>0</v>
      </c>
      <c r="G252" s="76">
        <f t="shared" si="191"/>
        <v>0</v>
      </c>
      <c r="H252" s="76">
        <f t="shared" si="191"/>
        <v>0</v>
      </c>
      <c r="I252" s="76">
        <f t="shared" si="191"/>
        <v>0</v>
      </c>
      <c r="J252" s="51">
        <f t="shared" si="191"/>
        <v>0</v>
      </c>
      <c r="K252" s="51">
        <f t="shared" si="191"/>
        <v>0</v>
      </c>
      <c r="L252" s="51">
        <f t="shared" si="191"/>
        <v>0</v>
      </c>
      <c r="M252" s="51">
        <f t="shared" si="191"/>
        <v>0</v>
      </c>
      <c r="N252" s="240"/>
      <c r="O252" s="50"/>
      <c r="P252" s="111"/>
      <c r="Q252" s="111"/>
    </row>
    <row r="253" spans="2:26">
      <c r="G253" s="108"/>
      <c r="H253" s="108"/>
      <c r="I253" s="108"/>
      <c r="J253" s="108"/>
      <c r="K253" s="108"/>
      <c r="L253" s="108"/>
      <c r="M253" s="108"/>
    </row>
    <row r="254" spans="2:26" ht="21">
      <c r="B254" s="3" t="str">
        <f>B77</f>
        <v>InP discrete</v>
      </c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</row>
    <row r="255" spans="2:26" ht="13.8">
      <c r="B255" s="56" t="s">
        <v>55</v>
      </c>
      <c r="C255" s="6">
        <f t="shared" ref="C255:J255" si="192">C220</f>
        <v>2018</v>
      </c>
      <c r="D255" s="6">
        <f t="shared" si="192"/>
        <v>2019</v>
      </c>
      <c r="E255" s="6">
        <f t="shared" si="192"/>
        <v>2020</v>
      </c>
      <c r="F255" s="6">
        <f t="shared" si="192"/>
        <v>2021</v>
      </c>
      <c r="G255" s="6">
        <f t="shared" si="192"/>
        <v>2022</v>
      </c>
      <c r="H255" s="6">
        <f t="shared" si="192"/>
        <v>2023</v>
      </c>
      <c r="I255" s="6">
        <f t="shared" si="192"/>
        <v>2024</v>
      </c>
      <c r="J255" s="6">
        <f t="shared" si="192"/>
        <v>2025</v>
      </c>
      <c r="K255" s="6">
        <f t="shared" ref="K255:M255" si="193">K220</f>
        <v>2026</v>
      </c>
      <c r="L255" s="6">
        <f t="shared" si="193"/>
        <v>2027</v>
      </c>
      <c r="M255" s="6">
        <f t="shared" si="193"/>
        <v>2028</v>
      </c>
    </row>
    <row r="256" spans="2:26" ht="13.8">
      <c r="B256" s="50" t="str">
        <f t="shared" ref="B256:B268" si="194">B7</f>
        <v>AOC 1x≤10G SFP+</v>
      </c>
      <c r="C256" s="74">
        <f t="shared" ref="C256:C286" si="195">IF(C79=0,0,C79*P221/10^6)</f>
        <v>0</v>
      </c>
      <c r="D256" s="74">
        <f t="shared" ref="D256:D286" si="196">IF(D79=0,0,D79*Q221/10^6)</f>
        <v>0</v>
      </c>
      <c r="E256" s="74">
        <f t="shared" ref="E256:E286" si="197">IF(E79=0,0,E79*R221/10^6)</f>
        <v>0</v>
      </c>
      <c r="F256" s="74">
        <f t="shared" ref="F256:F286" si="198">IF(F79=0,0,F79*S221/10^6)</f>
        <v>0</v>
      </c>
      <c r="G256" s="74">
        <f t="shared" ref="G256:G286" si="199">IF(G79=0,0,G79*T221/10^6)</f>
        <v>0</v>
      </c>
      <c r="H256" s="74">
        <f t="shared" ref="H256:H286" si="200">IF(H79=0,0,H79*U221/10^6)</f>
        <v>0</v>
      </c>
      <c r="I256" s="74">
        <f t="shared" ref="I256:I286" si="201">IF(I79=0,0,I79*V221/10^6)</f>
        <v>0</v>
      </c>
      <c r="J256" s="74">
        <f t="shared" ref="J256:J286" si="202">IF(J79=0,0,J79*W221/10^6)</f>
        <v>0</v>
      </c>
      <c r="K256" s="74">
        <f t="shared" ref="K256:K286" si="203">IF(K79=0,0,K79*X221/10^6)</f>
        <v>0</v>
      </c>
      <c r="L256" s="74">
        <f t="shared" ref="L256:L286" si="204">IF(L79=0,0,L79*Y221/10^6)</f>
        <v>0</v>
      </c>
      <c r="M256" s="74">
        <f t="shared" ref="M256:M286" si="205">IF(M79=0,0,M79*Z221/10^6)</f>
        <v>0</v>
      </c>
    </row>
    <row r="257" spans="2:13" ht="13.8">
      <c r="B257" s="48" t="str">
        <f t="shared" si="194"/>
        <v>AOC 4x≤10G QSFP+</v>
      </c>
      <c r="C257" s="74">
        <f t="shared" si="195"/>
        <v>0</v>
      </c>
      <c r="D257" s="74">
        <f t="shared" si="196"/>
        <v>0</v>
      </c>
      <c r="E257" s="74">
        <f t="shared" si="197"/>
        <v>0</v>
      </c>
      <c r="F257" s="74">
        <f t="shared" si="198"/>
        <v>0</v>
      </c>
      <c r="G257" s="74">
        <f t="shared" si="199"/>
        <v>0</v>
      </c>
      <c r="H257" s="74">
        <f t="shared" si="200"/>
        <v>0</v>
      </c>
      <c r="I257" s="74">
        <f t="shared" si="201"/>
        <v>0</v>
      </c>
      <c r="J257" s="74">
        <f t="shared" si="202"/>
        <v>0</v>
      </c>
      <c r="K257" s="74">
        <f t="shared" si="203"/>
        <v>0</v>
      </c>
      <c r="L257" s="74">
        <f t="shared" si="204"/>
        <v>0</v>
      </c>
      <c r="M257" s="74">
        <f t="shared" si="205"/>
        <v>0</v>
      </c>
    </row>
    <row r="258" spans="2:13" ht="13.8">
      <c r="B258" s="48" t="str">
        <f t="shared" si="194"/>
        <v>AOC breakout: 4x10G from 40G</v>
      </c>
      <c r="C258" s="74">
        <f t="shared" si="195"/>
        <v>0</v>
      </c>
      <c r="D258" s="74">
        <f t="shared" si="196"/>
        <v>0</v>
      </c>
      <c r="E258" s="74">
        <f t="shared" si="197"/>
        <v>0</v>
      </c>
      <c r="F258" s="74">
        <f t="shared" si="198"/>
        <v>0</v>
      </c>
      <c r="G258" s="74">
        <f t="shared" si="199"/>
        <v>0</v>
      </c>
      <c r="H258" s="74">
        <f t="shared" si="200"/>
        <v>0</v>
      </c>
      <c r="I258" s="74">
        <f t="shared" si="201"/>
        <v>0</v>
      </c>
      <c r="J258" s="74">
        <f t="shared" si="202"/>
        <v>0</v>
      </c>
      <c r="K258" s="74">
        <f t="shared" si="203"/>
        <v>0</v>
      </c>
      <c r="L258" s="74">
        <f t="shared" si="204"/>
        <v>0</v>
      </c>
      <c r="M258" s="74">
        <f t="shared" si="205"/>
        <v>0</v>
      </c>
    </row>
    <row r="259" spans="2:13" ht="13.8">
      <c r="B259" s="48" t="str">
        <f t="shared" si="194"/>
        <v>AOC 12x≤12.5G CXP</v>
      </c>
      <c r="C259" s="74">
        <f t="shared" si="195"/>
        <v>0</v>
      </c>
      <c r="D259" s="74">
        <f t="shared" si="196"/>
        <v>0</v>
      </c>
      <c r="E259" s="74">
        <f t="shared" si="197"/>
        <v>0</v>
      </c>
      <c r="F259" s="74">
        <f t="shared" si="198"/>
        <v>0</v>
      </c>
      <c r="G259" s="74">
        <f t="shared" si="199"/>
        <v>0</v>
      </c>
      <c r="H259" s="74">
        <f t="shared" si="200"/>
        <v>0</v>
      </c>
      <c r="I259" s="74">
        <f t="shared" si="201"/>
        <v>0</v>
      </c>
      <c r="J259" s="74">
        <f t="shared" si="202"/>
        <v>0</v>
      </c>
      <c r="K259" s="74">
        <f t="shared" si="203"/>
        <v>0</v>
      </c>
      <c r="L259" s="74">
        <f t="shared" si="204"/>
        <v>0</v>
      </c>
      <c r="M259" s="74">
        <f t="shared" si="205"/>
        <v>0</v>
      </c>
    </row>
    <row r="260" spans="2:13" ht="13.8">
      <c r="B260" s="48" t="str">
        <f t="shared" si="194"/>
        <v>EOM 12x≤12.5G XCVR - CXP</v>
      </c>
      <c r="C260" s="74">
        <f t="shared" si="195"/>
        <v>0</v>
      </c>
      <c r="D260" s="74">
        <f t="shared" si="196"/>
        <v>0</v>
      </c>
      <c r="E260" s="74">
        <f t="shared" si="197"/>
        <v>0</v>
      </c>
      <c r="F260" s="74">
        <f t="shared" si="198"/>
        <v>0</v>
      </c>
      <c r="G260" s="74">
        <f t="shared" si="199"/>
        <v>0</v>
      </c>
      <c r="H260" s="74">
        <f t="shared" si="200"/>
        <v>0</v>
      </c>
      <c r="I260" s="74">
        <f t="shared" si="201"/>
        <v>0</v>
      </c>
      <c r="J260" s="74">
        <f t="shared" si="202"/>
        <v>0</v>
      </c>
      <c r="K260" s="74">
        <f t="shared" si="203"/>
        <v>0</v>
      </c>
      <c r="L260" s="74">
        <f t="shared" si="204"/>
        <v>0</v>
      </c>
      <c r="M260" s="74">
        <f t="shared" si="205"/>
        <v>0</v>
      </c>
    </row>
    <row r="261" spans="2:13" ht="13.8">
      <c r="B261" s="48" t="str">
        <f t="shared" si="194"/>
        <v>AOC 4x12-14G QSFP+</v>
      </c>
      <c r="C261" s="74">
        <f t="shared" si="195"/>
        <v>0</v>
      </c>
      <c r="D261" s="74">
        <f t="shared" si="196"/>
        <v>0</v>
      </c>
      <c r="E261" s="74">
        <f t="shared" si="197"/>
        <v>0</v>
      </c>
      <c r="F261" s="74">
        <f t="shared" si="198"/>
        <v>0</v>
      </c>
      <c r="G261" s="74">
        <f t="shared" si="199"/>
        <v>0</v>
      </c>
      <c r="H261" s="74">
        <f t="shared" si="200"/>
        <v>0</v>
      </c>
      <c r="I261" s="74">
        <f t="shared" si="201"/>
        <v>0</v>
      </c>
      <c r="J261" s="74">
        <f t="shared" si="202"/>
        <v>0</v>
      </c>
      <c r="K261" s="74">
        <f t="shared" si="203"/>
        <v>0</v>
      </c>
      <c r="L261" s="74">
        <f t="shared" si="204"/>
        <v>0</v>
      </c>
      <c r="M261" s="74">
        <f t="shared" si="205"/>
        <v>0</v>
      </c>
    </row>
    <row r="262" spans="2:13" ht="13.8">
      <c r="B262" s="48" t="str">
        <f t="shared" si="194"/>
        <v>AOC 4x12G Mini-SAS HD</v>
      </c>
      <c r="C262" s="74">
        <f t="shared" si="195"/>
        <v>0</v>
      </c>
      <c r="D262" s="74">
        <f t="shared" si="196"/>
        <v>0</v>
      </c>
      <c r="E262" s="74">
        <f t="shared" si="197"/>
        <v>0</v>
      </c>
      <c r="F262" s="74">
        <f t="shared" si="198"/>
        <v>0</v>
      </c>
      <c r="G262" s="74">
        <f t="shared" si="199"/>
        <v>0</v>
      </c>
      <c r="H262" s="74">
        <f t="shared" si="200"/>
        <v>0</v>
      </c>
      <c r="I262" s="74">
        <f t="shared" si="201"/>
        <v>0</v>
      </c>
      <c r="J262" s="74">
        <f t="shared" si="202"/>
        <v>0</v>
      </c>
      <c r="K262" s="74">
        <f t="shared" si="203"/>
        <v>0</v>
      </c>
      <c r="L262" s="74">
        <f t="shared" si="204"/>
        <v>0</v>
      </c>
      <c r="M262" s="74">
        <f t="shared" si="205"/>
        <v>0</v>
      </c>
    </row>
    <row r="263" spans="2:13" ht="13.8">
      <c r="B263" s="48" t="str">
        <f t="shared" si="194"/>
        <v>AOC 1x25-28G SFP28</v>
      </c>
      <c r="C263" s="74">
        <f t="shared" si="195"/>
        <v>0</v>
      </c>
      <c r="D263" s="74">
        <f t="shared" si="196"/>
        <v>0</v>
      </c>
      <c r="E263" s="74">
        <f t="shared" si="197"/>
        <v>0</v>
      </c>
      <c r="F263" s="74">
        <f t="shared" si="198"/>
        <v>0</v>
      </c>
      <c r="G263" s="74">
        <f t="shared" si="199"/>
        <v>0</v>
      </c>
      <c r="H263" s="74">
        <f t="shared" si="200"/>
        <v>0</v>
      </c>
      <c r="I263" s="74">
        <f t="shared" si="201"/>
        <v>0</v>
      </c>
      <c r="J263" s="74">
        <f t="shared" si="202"/>
        <v>0</v>
      </c>
      <c r="K263" s="74">
        <f t="shared" si="203"/>
        <v>0</v>
      </c>
      <c r="L263" s="74">
        <f t="shared" si="204"/>
        <v>0</v>
      </c>
      <c r="M263" s="74">
        <f t="shared" si="205"/>
        <v>0</v>
      </c>
    </row>
    <row r="264" spans="2:13" ht="13.8">
      <c r="B264" s="48" t="str">
        <f t="shared" si="194"/>
        <v>AOC 100G</v>
      </c>
      <c r="C264" s="74">
        <f t="shared" si="195"/>
        <v>0</v>
      </c>
      <c r="D264" s="74">
        <f t="shared" si="196"/>
        <v>0</v>
      </c>
      <c r="E264" s="74">
        <f t="shared" si="197"/>
        <v>0</v>
      </c>
      <c r="F264" s="74">
        <f t="shared" si="198"/>
        <v>0</v>
      </c>
      <c r="G264" s="74">
        <f t="shared" si="199"/>
        <v>0</v>
      </c>
      <c r="H264" s="74">
        <f t="shared" si="200"/>
        <v>0</v>
      </c>
      <c r="I264" s="74">
        <f t="shared" si="201"/>
        <v>0</v>
      </c>
      <c r="J264" s="74">
        <f t="shared" si="202"/>
        <v>0</v>
      </c>
      <c r="K264" s="74">
        <f t="shared" si="203"/>
        <v>0</v>
      </c>
      <c r="L264" s="74">
        <f t="shared" si="204"/>
        <v>0</v>
      </c>
      <c r="M264" s="74">
        <f t="shared" si="205"/>
        <v>0</v>
      </c>
    </row>
    <row r="265" spans="2:13" ht="13.8">
      <c r="B265" s="48" t="str">
        <f t="shared" si="194"/>
        <v>AOC 100G breakout</v>
      </c>
      <c r="C265" s="74">
        <f t="shared" si="195"/>
        <v>0</v>
      </c>
      <c r="D265" s="74">
        <f t="shared" si="196"/>
        <v>0</v>
      </c>
      <c r="E265" s="74">
        <f t="shared" si="197"/>
        <v>0</v>
      </c>
      <c r="F265" s="74">
        <f t="shared" si="198"/>
        <v>0</v>
      </c>
      <c r="G265" s="74">
        <f t="shared" si="199"/>
        <v>0</v>
      </c>
      <c r="H265" s="74">
        <f t="shared" si="200"/>
        <v>0</v>
      </c>
      <c r="I265" s="74">
        <f t="shared" si="201"/>
        <v>0</v>
      </c>
      <c r="J265" s="74">
        <f t="shared" si="202"/>
        <v>0</v>
      </c>
      <c r="K265" s="74">
        <f t="shared" si="203"/>
        <v>0</v>
      </c>
      <c r="L265" s="74">
        <f t="shared" si="204"/>
        <v>0</v>
      </c>
      <c r="M265" s="74">
        <f t="shared" si="205"/>
        <v>0</v>
      </c>
    </row>
    <row r="266" spans="2:13" ht="13.8">
      <c r="B266" s="48" t="str">
        <f t="shared" si="194"/>
        <v>AOC 4x24G Mini-SAS HD</v>
      </c>
      <c r="C266" s="74">
        <f t="shared" si="195"/>
        <v>0</v>
      </c>
      <c r="D266" s="74">
        <f t="shared" si="196"/>
        <v>0</v>
      </c>
      <c r="E266" s="74">
        <f t="shared" si="197"/>
        <v>0</v>
      </c>
      <c r="F266" s="74">
        <f t="shared" si="198"/>
        <v>0</v>
      </c>
      <c r="G266" s="74">
        <f t="shared" si="199"/>
        <v>0</v>
      </c>
      <c r="H266" s="74">
        <f t="shared" si="200"/>
        <v>0</v>
      </c>
      <c r="I266" s="74">
        <f t="shared" si="201"/>
        <v>0</v>
      </c>
      <c r="J266" s="74">
        <f t="shared" si="202"/>
        <v>0</v>
      </c>
      <c r="K266" s="74">
        <f t="shared" si="203"/>
        <v>0</v>
      </c>
      <c r="L266" s="74">
        <f t="shared" si="204"/>
        <v>0</v>
      </c>
      <c r="M266" s="74">
        <f t="shared" si="205"/>
        <v>0</v>
      </c>
    </row>
    <row r="267" spans="2:13" ht="13.8">
      <c r="B267" s="48" t="str">
        <f t="shared" si="194"/>
        <v>AOC 12x25-28G CXP28</v>
      </c>
      <c r="C267" s="74">
        <f t="shared" si="195"/>
        <v>0</v>
      </c>
      <c r="D267" s="74">
        <f t="shared" si="196"/>
        <v>0</v>
      </c>
      <c r="E267" s="74">
        <f t="shared" si="197"/>
        <v>0</v>
      </c>
      <c r="F267" s="74">
        <f t="shared" si="198"/>
        <v>0</v>
      </c>
      <c r="G267" s="74">
        <f t="shared" si="199"/>
        <v>0</v>
      </c>
      <c r="H267" s="74">
        <f t="shared" si="200"/>
        <v>0</v>
      </c>
      <c r="I267" s="74">
        <f t="shared" si="201"/>
        <v>0</v>
      </c>
      <c r="J267" s="74">
        <f t="shared" si="202"/>
        <v>0</v>
      </c>
      <c r="K267" s="74">
        <f t="shared" si="203"/>
        <v>0</v>
      </c>
      <c r="L267" s="74">
        <f t="shared" si="204"/>
        <v>0</v>
      </c>
      <c r="M267" s="74">
        <f t="shared" si="205"/>
        <v>0</v>
      </c>
    </row>
    <row r="268" spans="2:13" ht="13.8">
      <c r="B268" s="48" t="str">
        <f t="shared" si="194"/>
        <v>EOM 4,8,12,16,24x25-28G XCVR</v>
      </c>
      <c r="C268" s="74">
        <f t="shared" si="195"/>
        <v>0</v>
      </c>
      <c r="D268" s="74">
        <f t="shared" si="196"/>
        <v>0</v>
      </c>
      <c r="E268" s="74">
        <f t="shared" si="197"/>
        <v>0</v>
      </c>
      <c r="F268" s="74">
        <f t="shared" si="198"/>
        <v>0</v>
      </c>
      <c r="G268" s="74">
        <f t="shared" si="199"/>
        <v>0</v>
      </c>
      <c r="H268" s="74">
        <f t="shared" si="200"/>
        <v>0</v>
      </c>
      <c r="I268" s="74">
        <f t="shared" si="201"/>
        <v>0</v>
      </c>
      <c r="J268" s="74">
        <f t="shared" si="202"/>
        <v>0</v>
      </c>
      <c r="K268" s="74">
        <f t="shared" si="203"/>
        <v>0</v>
      </c>
      <c r="L268" s="74">
        <f t="shared" si="204"/>
        <v>0</v>
      </c>
      <c r="M268" s="74">
        <f t="shared" si="205"/>
        <v>0</v>
      </c>
    </row>
    <row r="269" spans="2:13" ht="13.8">
      <c r="B269" s="48" t="str">
        <f>B19</f>
        <v>EOM 4,8,12,16,24x25-28G XCVR</v>
      </c>
      <c r="C269" s="74">
        <f t="shared" si="195"/>
        <v>0</v>
      </c>
      <c r="D269" s="74">
        <f t="shared" si="196"/>
        <v>0</v>
      </c>
      <c r="E269" s="74">
        <f t="shared" si="197"/>
        <v>0</v>
      </c>
      <c r="F269" s="74">
        <f t="shared" si="198"/>
        <v>0</v>
      </c>
      <c r="G269" s="74">
        <f t="shared" si="199"/>
        <v>0</v>
      </c>
      <c r="H269" s="74">
        <f t="shared" si="200"/>
        <v>0</v>
      </c>
      <c r="I269" s="74">
        <f t="shared" si="201"/>
        <v>0</v>
      </c>
      <c r="J269" s="74">
        <f t="shared" si="202"/>
        <v>0</v>
      </c>
      <c r="K269" s="74">
        <f t="shared" si="203"/>
        <v>0</v>
      </c>
      <c r="L269" s="74">
        <f t="shared" si="204"/>
        <v>0</v>
      </c>
      <c r="M269" s="74">
        <f t="shared" si="205"/>
        <v>0</v>
      </c>
    </row>
    <row r="270" spans="2:13" ht="13.8">
      <c r="B270" s="48" t="str">
        <f>B20</f>
        <v>EOM 12x25-28G XCVR - CXP28</v>
      </c>
      <c r="C270" s="74">
        <f t="shared" si="195"/>
        <v>0</v>
      </c>
      <c r="D270" s="74">
        <f t="shared" si="196"/>
        <v>0</v>
      </c>
      <c r="E270" s="74">
        <f t="shared" si="197"/>
        <v>0</v>
      </c>
      <c r="F270" s="74">
        <f t="shared" si="198"/>
        <v>0</v>
      </c>
      <c r="G270" s="74">
        <f t="shared" si="199"/>
        <v>0</v>
      </c>
      <c r="H270" s="74">
        <f t="shared" si="200"/>
        <v>0</v>
      </c>
      <c r="I270" s="74">
        <f t="shared" si="201"/>
        <v>0</v>
      </c>
      <c r="J270" s="74">
        <f t="shared" si="202"/>
        <v>0</v>
      </c>
      <c r="K270" s="74">
        <f t="shared" si="203"/>
        <v>0</v>
      </c>
      <c r="L270" s="74">
        <f t="shared" si="204"/>
        <v>0</v>
      </c>
      <c r="M270" s="74">
        <f t="shared" si="205"/>
        <v>0</v>
      </c>
    </row>
    <row r="271" spans="2:13" ht="13.8">
      <c r="B271" s="48" t="str">
        <f>B21</f>
        <v>AOC 1x50-56G SFP56</v>
      </c>
      <c r="C271" s="74">
        <f t="shared" si="195"/>
        <v>0</v>
      </c>
      <c r="D271" s="74">
        <f t="shared" si="196"/>
        <v>0</v>
      </c>
      <c r="E271" s="74">
        <f t="shared" si="197"/>
        <v>0</v>
      </c>
      <c r="F271" s="74">
        <f t="shared" si="198"/>
        <v>0</v>
      </c>
      <c r="G271" s="74">
        <f t="shared" si="199"/>
        <v>0</v>
      </c>
      <c r="H271" s="74">
        <f t="shared" si="200"/>
        <v>0</v>
      </c>
      <c r="I271" s="74">
        <f t="shared" si="201"/>
        <v>0</v>
      </c>
      <c r="J271" s="74">
        <f t="shared" si="202"/>
        <v>0</v>
      </c>
      <c r="K271" s="74">
        <f t="shared" si="203"/>
        <v>0</v>
      </c>
      <c r="L271" s="74">
        <f t="shared" si="204"/>
        <v>0</v>
      </c>
      <c r="M271" s="74">
        <f t="shared" si="205"/>
        <v>0</v>
      </c>
    </row>
    <row r="272" spans="2:13" ht="13.8">
      <c r="B272" s="48" t="str">
        <f t="shared" ref="B272:B286" si="206">B23</f>
        <v>EOM Next Gen</v>
      </c>
      <c r="C272" s="74">
        <f t="shared" si="195"/>
        <v>0</v>
      </c>
      <c r="D272" s="74">
        <f t="shared" si="196"/>
        <v>0</v>
      </c>
      <c r="E272" s="74">
        <f t="shared" si="197"/>
        <v>0</v>
      </c>
      <c r="F272" s="74">
        <f t="shared" si="198"/>
        <v>0</v>
      </c>
      <c r="G272" s="74">
        <f t="shared" si="199"/>
        <v>0</v>
      </c>
      <c r="H272" s="74">
        <f t="shared" si="200"/>
        <v>0</v>
      </c>
      <c r="I272" s="74">
        <f t="shared" si="201"/>
        <v>0</v>
      </c>
      <c r="J272" s="74">
        <f t="shared" si="202"/>
        <v>0</v>
      </c>
      <c r="K272" s="74">
        <f t="shared" si="203"/>
        <v>0</v>
      </c>
      <c r="L272" s="74">
        <f t="shared" si="204"/>
        <v>0</v>
      </c>
      <c r="M272" s="74">
        <f t="shared" si="205"/>
        <v>0</v>
      </c>
    </row>
    <row r="273" spans="2:13" ht="13.8">
      <c r="B273" s="48" t="str">
        <f t="shared" si="206"/>
        <v>AOC 400G</v>
      </c>
      <c r="C273" s="74">
        <f t="shared" si="195"/>
        <v>0</v>
      </c>
      <c r="D273" s="74">
        <f t="shared" si="196"/>
        <v>0</v>
      </c>
      <c r="E273" s="74">
        <f t="shared" si="197"/>
        <v>0</v>
      </c>
      <c r="F273" s="74">
        <f t="shared" si="198"/>
        <v>0</v>
      </c>
      <c r="G273" s="74">
        <f t="shared" si="199"/>
        <v>0</v>
      </c>
      <c r="H273" s="74">
        <f t="shared" si="200"/>
        <v>0</v>
      </c>
      <c r="I273" s="74">
        <f t="shared" si="201"/>
        <v>0</v>
      </c>
      <c r="J273" s="74">
        <f t="shared" si="202"/>
        <v>0</v>
      </c>
      <c r="K273" s="74">
        <f t="shared" si="203"/>
        <v>0</v>
      </c>
      <c r="L273" s="74">
        <f t="shared" si="204"/>
        <v>0</v>
      </c>
      <c r="M273" s="74">
        <f t="shared" si="205"/>
        <v>0</v>
      </c>
    </row>
    <row r="274" spans="2:13" ht="13.8">
      <c r="B274" s="48" t="str">
        <f t="shared" si="206"/>
        <v>AOC 400G breakout</v>
      </c>
      <c r="C274" s="74">
        <f t="shared" si="195"/>
        <v>0</v>
      </c>
      <c r="D274" s="74">
        <f t="shared" si="196"/>
        <v>0</v>
      </c>
      <c r="E274" s="74">
        <f t="shared" si="197"/>
        <v>0</v>
      </c>
      <c r="F274" s="74">
        <f t="shared" si="198"/>
        <v>0</v>
      </c>
      <c r="G274" s="74">
        <f t="shared" si="199"/>
        <v>0</v>
      </c>
      <c r="H274" s="74">
        <f t="shared" si="200"/>
        <v>0</v>
      </c>
      <c r="I274" s="74">
        <f t="shared" si="201"/>
        <v>0</v>
      </c>
      <c r="J274" s="74">
        <f t="shared" si="202"/>
        <v>0</v>
      </c>
      <c r="K274" s="74">
        <f t="shared" si="203"/>
        <v>0</v>
      </c>
      <c r="L274" s="74">
        <f t="shared" si="204"/>
        <v>0</v>
      </c>
      <c r="M274" s="74">
        <f t="shared" si="205"/>
        <v>0</v>
      </c>
    </row>
    <row r="275" spans="2:13" ht="13.8">
      <c r="B275" s="48" t="str">
        <f t="shared" si="206"/>
        <v>AOC 800G</v>
      </c>
      <c r="C275" s="74">
        <f t="shared" si="195"/>
        <v>0</v>
      </c>
      <c r="D275" s="74">
        <f t="shared" si="196"/>
        <v>0</v>
      </c>
      <c r="E275" s="74">
        <f t="shared" si="197"/>
        <v>0</v>
      </c>
      <c r="F275" s="74">
        <f t="shared" si="198"/>
        <v>0</v>
      </c>
      <c r="G275" s="74">
        <f t="shared" si="199"/>
        <v>0</v>
      </c>
      <c r="H275" s="74">
        <f t="shared" si="200"/>
        <v>0</v>
      </c>
      <c r="I275" s="74">
        <f t="shared" si="201"/>
        <v>0</v>
      </c>
      <c r="J275" s="74">
        <f t="shared" si="202"/>
        <v>0</v>
      </c>
      <c r="K275" s="74">
        <f t="shared" si="203"/>
        <v>0</v>
      </c>
      <c r="L275" s="74">
        <f t="shared" si="204"/>
        <v>0</v>
      </c>
      <c r="M275" s="74">
        <f t="shared" si="205"/>
        <v>0</v>
      </c>
    </row>
    <row r="276" spans="2:13" ht="13.8">
      <c r="B276" s="48" t="str">
        <f t="shared" si="206"/>
        <v>AOC 1.6T</v>
      </c>
      <c r="C276" s="74">
        <f t="shared" si="195"/>
        <v>0</v>
      </c>
      <c r="D276" s="74">
        <f t="shared" si="196"/>
        <v>0</v>
      </c>
      <c r="E276" s="74">
        <f t="shared" si="197"/>
        <v>0</v>
      </c>
      <c r="F276" s="74">
        <f t="shared" si="198"/>
        <v>0</v>
      </c>
      <c r="G276" s="74">
        <f t="shared" si="199"/>
        <v>0</v>
      </c>
      <c r="H276" s="74">
        <f t="shared" si="200"/>
        <v>0</v>
      </c>
      <c r="I276" s="74">
        <f t="shared" si="201"/>
        <v>0</v>
      </c>
      <c r="J276" s="74">
        <f t="shared" si="202"/>
        <v>0</v>
      </c>
      <c r="K276" s="74">
        <f t="shared" si="203"/>
        <v>0</v>
      </c>
      <c r="L276" s="74">
        <f t="shared" si="204"/>
        <v>0</v>
      </c>
      <c r="M276" s="74">
        <f t="shared" si="205"/>
        <v>0</v>
      </c>
    </row>
    <row r="277" spans="2:13" ht="13.8">
      <c r="B277" s="48" t="str">
        <f t="shared" si="206"/>
        <v>LPO 800 Gbps 30m</v>
      </c>
      <c r="C277" s="253">
        <f t="shared" si="195"/>
        <v>0</v>
      </c>
      <c r="D277" s="253">
        <f t="shared" si="196"/>
        <v>0</v>
      </c>
      <c r="E277" s="253">
        <f t="shared" si="197"/>
        <v>0</v>
      </c>
      <c r="F277" s="253">
        <f t="shared" si="198"/>
        <v>0</v>
      </c>
      <c r="G277" s="253">
        <f t="shared" si="199"/>
        <v>0</v>
      </c>
      <c r="H277" s="253">
        <f t="shared" si="200"/>
        <v>0</v>
      </c>
      <c r="I277" s="253">
        <f t="shared" si="201"/>
        <v>0</v>
      </c>
      <c r="J277" s="253">
        <f t="shared" si="202"/>
        <v>0</v>
      </c>
      <c r="K277" s="253">
        <f t="shared" si="203"/>
        <v>0</v>
      </c>
      <c r="L277" s="253">
        <f t="shared" si="204"/>
        <v>0</v>
      </c>
      <c r="M277" s="253">
        <f t="shared" si="205"/>
        <v>0</v>
      </c>
    </row>
    <row r="278" spans="2:13" ht="13.8">
      <c r="B278" s="347" t="str">
        <f t="shared" si="206"/>
        <v>LPO 800 Gbps 100 m</v>
      </c>
      <c r="C278" s="203">
        <f t="shared" si="195"/>
        <v>0</v>
      </c>
      <c r="D278" s="203">
        <f t="shared" si="196"/>
        <v>0</v>
      </c>
      <c r="E278" s="203">
        <f t="shared" si="197"/>
        <v>0</v>
      </c>
      <c r="F278" s="203">
        <f t="shared" si="198"/>
        <v>0</v>
      </c>
      <c r="G278" s="203">
        <f t="shared" si="199"/>
        <v>0</v>
      </c>
      <c r="H278" s="203">
        <f t="shared" si="200"/>
        <v>0</v>
      </c>
      <c r="I278" s="203">
        <f t="shared" si="201"/>
        <v>0</v>
      </c>
      <c r="J278" s="203">
        <f t="shared" si="202"/>
        <v>0</v>
      </c>
      <c r="K278" s="203">
        <f t="shared" si="203"/>
        <v>0</v>
      </c>
      <c r="L278" s="203">
        <f t="shared" si="204"/>
        <v>0</v>
      </c>
      <c r="M278" s="203">
        <f t="shared" si="205"/>
        <v>0</v>
      </c>
    </row>
    <row r="279" spans="2:13" ht="13.8">
      <c r="B279" s="347" t="str">
        <f t="shared" si="206"/>
        <v>LPO 800 Gbps 500 m</v>
      </c>
      <c r="C279" s="203">
        <f t="shared" si="195"/>
        <v>0</v>
      </c>
      <c r="D279" s="203">
        <f t="shared" si="196"/>
        <v>0</v>
      </c>
      <c r="E279" s="203">
        <f t="shared" si="197"/>
        <v>0</v>
      </c>
      <c r="F279" s="203">
        <f t="shared" si="198"/>
        <v>0</v>
      </c>
      <c r="G279" s="203">
        <f t="shared" si="199"/>
        <v>0</v>
      </c>
      <c r="H279" s="203">
        <f t="shared" si="200"/>
        <v>0</v>
      </c>
      <c r="I279" s="203">
        <f t="shared" si="201"/>
        <v>0</v>
      </c>
      <c r="J279" s="203">
        <f t="shared" si="202"/>
        <v>0</v>
      </c>
      <c r="K279" s="203">
        <f t="shared" si="203"/>
        <v>0</v>
      </c>
      <c r="L279" s="203">
        <f t="shared" si="204"/>
        <v>0</v>
      </c>
      <c r="M279" s="203">
        <f t="shared" si="205"/>
        <v>0</v>
      </c>
    </row>
    <row r="280" spans="2:13" ht="13.8">
      <c r="B280" s="347" t="str">
        <f t="shared" si="206"/>
        <v>LPO 800 Gbps 2 km</v>
      </c>
      <c r="C280" s="203">
        <f t="shared" si="195"/>
        <v>0</v>
      </c>
      <c r="D280" s="203">
        <f t="shared" si="196"/>
        <v>0</v>
      </c>
      <c r="E280" s="203">
        <f t="shared" si="197"/>
        <v>0</v>
      </c>
      <c r="F280" s="203">
        <f t="shared" si="198"/>
        <v>0</v>
      </c>
      <c r="G280" s="203">
        <f t="shared" si="199"/>
        <v>0</v>
      </c>
      <c r="H280" s="203">
        <f t="shared" si="200"/>
        <v>0</v>
      </c>
      <c r="I280" s="203">
        <f t="shared" si="201"/>
        <v>0</v>
      </c>
      <c r="J280" s="203">
        <f t="shared" si="202"/>
        <v>0</v>
      </c>
      <c r="K280" s="203">
        <f t="shared" si="203"/>
        <v>0</v>
      </c>
      <c r="L280" s="203">
        <f t="shared" si="204"/>
        <v>0</v>
      </c>
      <c r="M280" s="203">
        <f t="shared" si="205"/>
        <v>0</v>
      </c>
    </row>
    <row r="281" spans="2:13" ht="13.8">
      <c r="B281" s="347" t="str">
        <f t="shared" si="206"/>
        <v>LPO 800 Gbps 10 km</v>
      </c>
      <c r="C281" s="203">
        <f t="shared" si="195"/>
        <v>0</v>
      </c>
      <c r="D281" s="203">
        <f t="shared" si="196"/>
        <v>0</v>
      </c>
      <c r="E281" s="203">
        <f t="shared" si="197"/>
        <v>0</v>
      </c>
      <c r="F281" s="203">
        <f t="shared" si="198"/>
        <v>0</v>
      </c>
      <c r="G281" s="203">
        <f t="shared" si="199"/>
        <v>0</v>
      </c>
      <c r="H281" s="203">
        <f t="shared" si="200"/>
        <v>0</v>
      </c>
      <c r="I281" s="203">
        <f t="shared" si="201"/>
        <v>0</v>
      </c>
      <c r="J281" s="203">
        <f t="shared" si="202"/>
        <v>0</v>
      </c>
      <c r="K281" s="203">
        <f t="shared" si="203"/>
        <v>0</v>
      </c>
      <c r="L281" s="203">
        <f t="shared" si="204"/>
        <v>0</v>
      </c>
      <c r="M281" s="203">
        <f t="shared" si="205"/>
        <v>0</v>
      </c>
    </row>
    <row r="282" spans="2:13" ht="13.8">
      <c r="B282" s="48" t="str">
        <f t="shared" si="206"/>
        <v>CPO 1.6 Tbps 30m</v>
      </c>
      <c r="C282" s="164">
        <f t="shared" si="195"/>
        <v>0</v>
      </c>
      <c r="D282" s="164">
        <f t="shared" si="196"/>
        <v>0</v>
      </c>
      <c r="E282" s="164">
        <f t="shared" si="197"/>
        <v>0</v>
      </c>
      <c r="F282" s="164">
        <f t="shared" si="198"/>
        <v>0</v>
      </c>
      <c r="G282" s="164">
        <f t="shared" si="199"/>
        <v>0</v>
      </c>
      <c r="H282" s="164">
        <f t="shared" si="200"/>
        <v>0</v>
      </c>
      <c r="I282" s="164">
        <f t="shared" si="201"/>
        <v>0</v>
      </c>
      <c r="J282" s="164">
        <f t="shared" si="202"/>
        <v>0</v>
      </c>
      <c r="K282" s="164">
        <f t="shared" si="203"/>
        <v>0</v>
      </c>
      <c r="L282" s="164">
        <f t="shared" si="204"/>
        <v>0</v>
      </c>
      <c r="M282" s="164">
        <f t="shared" si="205"/>
        <v>0</v>
      </c>
    </row>
    <row r="283" spans="2:13" ht="13.8">
      <c r="B283" s="347" t="str">
        <f t="shared" si="206"/>
        <v>CPO 1.6 Tbps 100 m</v>
      </c>
      <c r="C283" s="203">
        <f t="shared" si="195"/>
        <v>0</v>
      </c>
      <c r="D283" s="203">
        <f t="shared" si="196"/>
        <v>0</v>
      </c>
      <c r="E283" s="203">
        <f t="shared" si="197"/>
        <v>0</v>
      </c>
      <c r="F283" s="203">
        <f t="shared" si="198"/>
        <v>0</v>
      </c>
      <c r="G283" s="203">
        <f t="shared" si="199"/>
        <v>0</v>
      </c>
      <c r="H283" s="203">
        <f t="shared" si="200"/>
        <v>0</v>
      </c>
      <c r="I283" s="203">
        <f t="shared" si="201"/>
        <v>0</v>
      </c>
      <c r="J283" s="203">
        <f t="shared" si="202"/>
        <v>0</v>
      </c>
      <c r="K283" s="203">
        <f t="shared" si="203"/>
        <v>0</v>
      </c>
      <c r="L283" s="203">
        <f t="shared" si="204"/>
        <v>0</v>
      </c>
      <c r="M283" s="203">
        <f t="shared" si="205"/>
        <v>0</v>
      </c>
    </row>
    <row r="284" spans="2:13" ht="14.55" customHeight="1">
      <c r="B284" s="347" t="str">
        <f t="shared" si="206"/>
        <v>CPO 1.6 Tbps 500 m</v>
      </c>
      <c r="C284" s="203">
        <f t="shared" si="195"/>
        <v>0</v>
      </c>
      <c r="D284" s="203">
        <f t="shared" si="196"/>
        <v>0</v>
      </c>
      <c r="E284" s="203">
        <f t="shared" si="197"/>
        <v>0</v>
      </c>
      <c r="F284" s="203">
        <f t="shared" si="198"/>
        <v>0</v>
      </c>
      <c r="G284" s="203">
        <f t="shared" si="199"/>
        <v>0</v>
      </c>
      <c r="H284" s="203">
        <f t="shared" si="200"/>
        <v>0</v>
      </c>
      <c r="I284" s="203">
        <f t="shared" si="201"/>
        <v>0</v>
      </c>
      <c r="J284" s="203">
        <f t="shared" si="202"/>
        <v>0</v>
      </c>
      <c r="K284" s="203">
        <f t="shared" si="203"/>
        <v>0</v>
      </c>
      <c r="L284" s="203">
        <f t="shared" si="204"/>
        <v>0</v>
      </c>
      <c r="M284" s="203">
        <f t="shared" si="205"/>
        <v>0</v>
      </c>
    </row>
    <row r="285" spans="2:13" ht="13.8">
      <c r="B285" s="347" t="str">
        <f t="shared" si="206"/>
        <v>CPO 1.6 Tbps 2 km</v>
      </c>
      <c r="C285" s="203">
        <f t="shared" si="195"/>
        <v>0</v>
      </c>
      <c r="D285" s="203">
        <f t="shared" si="196"/>
        <v>0</v>
      </c>
      <c r="E285" s="203">
        <f t="shared" si="197"/>
        <v>0</v>
      </c>
      <c r="F285" s="203">
        <f t="shared" si="198"/>
        <v>0</v>
      </c>
      <c r="G285" s="203">
        <f t="shared" si="199"/>
        <v>0</v>
      </c>
      <c r="H285" s="203">
        <f t="shared" si="200"/>
        <v>0</v>
      </c>
      <c r="I285" s="203">
        <f t="shared" si="201"/>
        <v>0</v>
      </c>
      <c r="J285" s="203">
        <f t="shared" si="202"/>
        <v>0</v>
      </c>
      <c r="K285" s="203">
        <f t="shared" si="203"/>
        <v>0</v>
      </c>
      <c r="L285" s="203">
        <f t="shared" si="204"/>
        <v>0</v>
      </c>
      <c r="M285" s="203">
        <f t="shared" si="205"/>
        <v>0</v>
      </c>
    </row>
    <row r="286" spans="2:13" ht="13.8">
      <c r="B286" s="49" t="str">
        <f t="shared" si="206"/>
        <v>CPO 1.6 Tbps 10 km</v>
      </c>
      <c r="C286" s="253">
        <f t="shared" si="195"/>
        <v>0</v>
      </c>
      <c r="D286" s="253">
        <f t="shared" si="196"/>
        <v>0</v>
      </c>
      <c r="E286" s="253">
        <f t="shared" si="197"/>
        <v>0</v>
      </c>
      <c r="F286" s="253">
        <f t="shared" si="198"/>
        <v>0</v>
      </c>
      <c r="G286" s="253">
        <f t="shared" si="199"/>
        <v>0</v>
      </c>
      <c r="H286" s="253">
        <f t="shared" si="200"/>
        <v>0</v>
      </c>
      <c r="I286" s="253">
        <f t="shared" si="201"/>
        <v>0</v>
      </c>
      <c r="J286" s="253">
        <f t="shared" si="202"/>
        <v>0</v>
      </c>
      <c r="K286" s="253">
        <f t="shared" si="203"/>
        <v>0</v>
      </c>
      <c r="L286" s="253">
        <f t="shared" si="204"/>
        <v>0</v>
      </c>
      <c r="M286" s="253">
        <f t="shared" si="205"/>
        <v>0</v>
      </c>
    </row>
    <row r="287" spans="2:13" ht="13.8">
      <c r="B287" s="57" t="str">
        <f>"Total "&amp;B254&amp;" revenue"</f>
        <v>Total InP discrete revenue</v>
      </c>
      <c r="C287" s="159">
        <f t="shared" ref="C287:M287" si="207">SUM(C256:C286)</f>
        <v>0</v>
      </c>
      <c r="D287" s="159">
        <f t="shared" si="207"/>
        <v>0</v>
      </c>
      <c r="E287" s="159">
        <f t="shared" si="207"/>
        <v>0</v>
      </c>
      <c r="F287" s="159">
        <f t="shared" si="207"/>
        <v>0</v>
      </c>
      <c r="G287" s="159">
        <f t="shared" si="207"/>
        <v>0</v>
      </c>
      <c r="H287" s="159">
        <f t="shared" si="207"/>
        <v>0</v>
      </c>
      <c r="I287" s="159">
        <f t="shared" si="207"/>
        <v>0</v>
      </c>
      <c r="J287" s="159">
        <f t="shared" si="207"/>
        <v>0</v>
      </c>
      <c r="K287" s="159">
        <f t="shared" si="207"/>
        <v>0</v>
      </c>
      <c r="L287" s="159">
        <f t="shared" si="207"/>
        <v>0</v>
      </c>
      <c r="M287" s="159">
        <f t="shared" si="207"/>
        <v>0</v>
      </c>
    </row>
    <row r="289" spans="2:13" ht="21">
      <c r="B289" s="3" t="str">
        <f>B112</f>
        <v>InP integrated</v>
      </c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</row>
    <row r="290" spans="2:13" ht="13.8">
      <c r="B290" s="56" t="s">
        <v>55</v>
      </c>
      <c r="C290" s="6">
        <f t="shared" ref="C290:J290" si="208">C220</f>
        <v>2018</v>
      </c>
      <c r="D290" s="6">
        <f t="shared" si="208"/>
        <v>2019</v>
      </c>
      <c r="E290" s="6">
        <f t="shared" si="208"/>
        <v>2020</v>
      </c>
      <c r="F290" s="6">
        <f t="shared" si="208"/>
        <v>2021</v>
      </c>
      <c r="G290" s="6">
        <f t="shared" si="208"/>
        <v>2022</v>
      </c>
      <c r="H290" s="6">
        <f t="shared" si="208"/>
        <v>2023</v>
      </c>
      <c r="I290" s="6">
        <f t="shared" si="208"/>
        <v>2024</v>
      </c>
      <c r="J290" s="6">
        <f t="shared" si="208"/>
        <v>2025</v>
      </c>
      <c r="K290" s="6">
        <f t="shared" ref="K290:M290" si="209">K220</f>
        <v>2026</v>
      </c>
      <c r="L290" s="6">
        <f t="shared" si="209"/>
        <v>2027</v>
      </c>
      <c r="M290" s="6">
        <f t="shared" si="209"/>
        <v>2028</v>
      </c>
    </row>
    <row r="291" spans="2:13" ht="13.8">
      <c r="B291" s="50" t="str">
        <f t="shared" ref="B291:B303" si="210">B7</f>
        <v>AOC 1x≤10G SFP+</v>
      </c>
      <c r="C291" s="74">
        <f t="shared" ref="C291:C321" si="211">IF(C114=0,0,C114*P221/10^6)</f>
        <v>0</v>
      </c>
      <c r="D291" s="74">
        <f t="shared" ref="D291:D321" si="212">IF(D114=0,0,D114*Q221/10^6)</f>
        <v>0</v>
      </c>
      <c r="E291" s="74">
        <f t="shared" ref="E291:E321" si="213">IF(E114=0,0,E114*R221/10^6)</f>
        <v>0</v>
      </c>
      <c r="F291" s="74">
        <f t="shared" ref="F291:F321" si="214">IF(F114=0,0,F114*S221/10^6)</f>
        <v>0</v>
      </c>
      <c r="G291" s="74">
        <f t="shared" ref="G291:G321" si="215">IF(G114=0,0,G114*T221/10^6)</f>
        <v>0</v>
      </c>
      <c r="H291" s="74">
        <f t="shared" ref="H291:H321" si="216">IF(H114=0,0,H114*U221/10^6)</f>
        <v>0</v>
      </c>
      <c r="I291" s="74">
        <f t="shared" ref="I291:I321" si="217">IF(I114=0,0,I114*V221/10^6)</f>
        <v>0</v>
      </c>
      <c r="J291" s="74">
        <f t="shared" ref="J291:J321" si="218">IF(J114=0,0,J114*W221/10^6)</f>
        <v>0</v>
      </c>
      <c r="K291" s="74">
        <f t="shared" ref="K291:K321" si="219">IF(K114=0,0,K114*X221/10^6)</f>
        <v>0</v>
      </c>
      <c r="L291" s="74">
        <f t="shared" ref="L291:L321" si="220">IF(L114=0,0,L114*Y221/10^6)</f>
        <v>0</v>
      </c>
      <c r="M291" s="74">
        <f t="shared" ref="M291:M321" si="221">IF(M114=0,0,M114*Z221/10^6)</f>
        <v>0</v>
      </c>
    </row>
    <row r="292" spans="2:13" ht="13.8">
      <c r="B292" s="48" t="str">
        <f t="shared" si="210"/>
        <v>AOC 4x≤10G QSFP+</v>
      </c>
      <c r="C292" s="74">
        <f t="shared" si="211"/>
        <v>0</v>
      </c>
      <c r="D292" s="74">
        <f t="shared" si="212"/>
        <v>0</v>
      </c>
      <c r="E292" s="74">
        <f t="shared" si="213"/>
        <v>0</v>
      </c>
      <c r="F292" s="74">
        <f t="shared" si="214"/>
        <v>0</v>
      </c>
      <c r="G292" s="74">
        <f t="shared" si="215"/>
        <v>0</v>
      </c>
      <c r="H292" s="74">
        <f t="shared" si="216"/>
        <v>0</v>
      </c>
      <c r="I292" s="74">
        <f t="shared" si="217"/>
        <v>0</v>
      </c>
      <c r="J292" s="74">
        <f t="shared" si="218"/>
        <v>0</v>
      </c>
      <c r="K292" s="74">
        <f t="shared" si="219"/>
        <v>0</v>
      </c>
      <c r="L292" s="74">
        <f t="shared" si="220"/>
        <v>0</v>
      </c>
      <c r="M292" s="74">
        <f t="shared" si="221"/>
        <v>0</v>
      </c>
    </row>
    <row r="293" spans="2:13" ht="13.8">
      <c r="B293" s="48" t="str">
        <f t="shared" si="210"/>
        <v>AOC breakout: 4x10G from 40G</v>
      </c>
      <c r="C293" s="74">
        <f t="shared" si="211"/>
        <v>0</v>
      </c>
      <c r="D293" s="74">
        <f t="shared" si="212"/>
        <v>0</v>
      </c>
      <c r="E293" s="74">
        <f t="shared" si="213"/>
        <v>0</v>
      </c>
      <c r="F293" s="74">
        <f t="shared" si="214"/>
        <v>0</v>
      </c>
      <c r="G293" s="74">
        <f t="shared" si="215"/>
        <v>0</v>
      </c>
      <c r="H293" s="74">
        <f t="shared" si="216"/>
        <v>0</v>
      </c>
      <c r="I293" s="74">
        <f t="shared" si="217"/>
        <v>0</v>
      </c>
      <c r="J293" s="74">
        <f t="shared" si="218"/>
        <v>0</v>
      </c>
      <c r="K293" s="74">
        <f t="shared" si="219"/>
        <v>0</v>
      </c>
      <c r="L293" s="74">
        <f t="shared" si="220"/>
        <v>0</v>
      </c>
      <c r="M293" s="74">
        <f t="shared" si="221"/>
        <v>0</v>
      </c>
    </row>
    <row r="294" spans="2:13" ht="13.8">
      <c r="B294" s="48" t="str">
        <f t="shared" si="210"/>
        <v>AOC 12x≤12.5G CXP</v>
      </c>
      <c r="C294" s="74">
        <f t="shared" si="211"/>
        <v>0</v>
      </c>
      <c r="D294" s="74">
        <f t="shared" si="212"/>
        <v>0</v>
      </c>
      <c r="E294" s="74">
        <f t="shared" si="213"/>
        <v>0</v>
      </c>
      <c r="F294" s="74">
        <f t="shared" si="214"/>
        <v>0</v>
      </c>
      <c r="G294" s="74">
        <f t="shared" si="215"/>
        <v>0</v>
      </c>
      <c r="H294" s="74">
        <f t="shared" si="216"/>
        <v>0</v>
      </c>
      <c r="I294" s="74">
        <f t="shared" si="217"/>
        <v>0</v>
      </c>
      <c r="J294" s="74">
        <f t="shared" si="218"/>
        <v>0</v>
      </c>
      <c r="K294" s="74">
        <f t="shared" si="219"/>
        <v>0</v>
      </c>
      <c r="L294" s="74">
        <f t="shared" si="220"/>
        <v>0</v>
      </c>
      <c r="M294" s="74">
        <f t="shared" si="221"/>
        <v>0</v>
      </c>
    </row>
    <row r="295" spans="2:13" ht="13.8">
      <c r="B295" s="48" t="str">
        <f t="shared" si="210"/>
        <v>EOM 12x≤12.5G XCVR - CXP</v>
      </c>
      <c r="C295" s="74">
        <f t="shared" si="211"/>
        <v>0</v>
      </c>
      <c r="D295" s="74">
        <f t="shared" si="212"/>
        <v>0</v>
      </c>
      <c r="E295" s="74">
        <f t="shared" si="213"/>
        <v>0</v>
      </c>
      <c r="F295" s="74">
        <f t="shared" si="214"/>
        <v>0</v>
      </c>
      <c r="G295" s="74">
        <f t="shared" si="215"/>
        <v>0</v>
      </c>
      <c r="H295" s="74">
        <f t="shared" si="216"/>
        <v>0</v>
      </c>
      <c r="I295" s="74">
        <f t="shared" si="217"/>
        <v>0</v>
      </c>
      <c r="J295" s="74">
        <f t="shared" si="218"/>
        <v>0</v>
      </c>
      <c r="K295" s="74">
        <f t="shared" si="219"/>
        <v>0</v>
      </c>
      <c r="L295" s="74">
        <f t="shared" si="220"/>
        <v>0</v>
      </c>
      <c r="M295" s="74">
        <f t="shared" si="221"/>
        <v>0</v>
      </c>
    </row>
    <row r="296" spans="2:13" ht="13.8">
      <c r="B296" s="48" t="str">
        <f t="shared" si="210"/>
        <v>AOC 4x12-14G QSFP+</v>
      </c>
      <c r="C296" s="74">
        <f t="shared" si="211"/>
        <v>0</v>
      </c>
      <c r="D296" s="74">
        <f t="shared" si="212"/>
        <v>0</v>
      </c>
      <c r="E296" s="74">
        <f t="shared" si="213"/>
        <v>0</v>
      </c>
      <c r="F296" s="74">
        <f t="shared" si="214"/>
        <v>0</v>
      </c>
      <c r="G296" s="74">
        <f t="shared" si="215"/>
        <v>0</v>
      </c>
      <c r="H296" s="74">
        <f t="shared" si="216"/>
        <v>0</v>
      </c>
      <c r="I296" s="74">
        <f t="shared" si="217"/>
        <v>0</v>
      </c>
      <c r="J296" s="74">
        <f t="shared" si="218"/>
        <v>0</v>
      </c>
      <c r="K296" s="74">
        <f t="shared" si="219"/>
        <v>0</v>
      </c>
      <c r="L296" s="74">
        <f t="shared" si="220"/>
        <v>0</v>
      </c>
      <c r="M296" s="74">
        <f t="shared" si="221"/>
        <v>0</v>
      </c>
    </row>
    <row r="297" spans="2:13" ht="13.8">
      <c r="B297" s="48" t="str">
        <f t="shared" si="210"/>
        <v>AOC 4x12G Mini-SAS HD</v>
      </c>
      <c r="C297" s="74">
        <f t="shared" si="211"/>
        <v>0</v>
      </c>
      <c r="D297" s="74">
        <f t="shared" si="212"/>
        <v>0</v>
      </c>
      <c r="E297" s="74">
        <f t="shared" si="213"/>
        <v>0</v>
      </c>
      <c r="F297" s="74">
        <f t="shared" si="214"/>
        <v>0</v>
      </c>
      <c r="G297" s="74">
        <f t="shared" si="215"/>
        <v>0</v>
      </c>
      <c r="H297" s="74">
        <f t="shared" si="216"/>
        <v>0</v>
      </c>
      <c r="I297" s="74">
        <f t="shared" si="217"/>
        <v>0</v>
      </c>
      <c r="J297" s="74">
        <f t="shared" si="218"/>
        <v>0</v>
      </c>
      <c r="K297" s="74">
        <f t="shared" si="219"/>
        <v>0</v>
      </c>
      <c r="L297" s="74">
        <f t="shared" si="220"/>
        <v>0</v>
      </c>
      <c r="M297" s="74">
        <f t="shared" si="221"/>
        <v>0</v>
      </c>
    </row>
    <row r="298" spans="2:13" ht="13.8">
      <c r="B298" s="48" t="str">
        <f t="shared" si="210"/>
        <v>AOC 1x25-28G SFP28</v>
      </c>
      <c r="C298" s="74">
        <f t="shared" si="211"/>
        <v>0</v>
      </c>
      <c r="D298" s="74">
        <f t="shared" si="212"/>
        <v>0</v>
      </c>
      <c r="E298" s="74">
        <f t="shared" si="213"/>
        <v>0</v>
      </c>
      <c r="F298" s="74">
        <f t="shared" si="214"/>
        <v>0</v>
      </c>
      <c r="G298" s="74">
        <f t="shared" si="215"/>
        <v>0</v>
      </c>
      <c r="H298" s="74">
        <f t="shared" si="216"/>
        <v>0</v>
      </c>
      <c r="I298" s="74">
        <f t="shared" si="217"/>
        <v>0</v>
      </c>
      <c r="J298" s="74">
        <f t="shared" si="218"/>
        <v>0</v>
      </c>
      <c r="K298" s="74">
        <f t="shared" si="219"/>
        <v>0</v>
      </c>
      <c r="L298" s="74">
        <f t="shared" si="220"/>
        <v>0</v>
      </c>
      <c r="M298" s="74">
        <f t="shared" si="221"/>
        <v>0</v>
      </c>
    </row>
    <row r="299" spans="2:13" ht="13.8">
      <c r="B299" s="48" t="str">
        <f t="shared" si="210"/>
        <v>AOC 100G</v>
      </c>
      <c r="C299" s="74">
        <f t="shared" si="211"/>
        <v>0</v>
      </c>
      <c r="D299" s="74">
        <f t="shared" si="212"/>
        <v>0</v>
      </c>
      <c r="E299" s="74">
        <f t="shared" si="213"/>
        <v>0</v>
      </c>
      <c r="F299" s="74">
        <f t="shared" si="214"/>
        <v>0</v>
      </c>
      <c r="G299" s="74">
        <f t="shared" si="215"/>
        <v>0</v>
      </c>
      <c r="H299" s="74">
        <f t="shared" si="216"/>
        <v>0</v>
      </c>
      <c r="I299" s="74">
        <f t="shared" si="217"/>
        <v>0</v>
      </c>
      <c r="J299" s="74">
        <f t="shared" si="218"/>
        <v>0</v>
      </c>
      <c r="K299" s="74">
        <f t="shared" si="219"/>
        <v>0</v>
      </c>
      <c r="L299" s="74">
        <f t="shared" si="220"/>
        <v>0</v>
      </c>
      <c r="M299" s="74">
        <f t="shared" si="221"/>
        <v>0</v>
      </c>
    </row>
    <row r="300" spans="2:13" ht="13.8">
      <c r="B300" s="48" t="str">
        <f t="shared" si="210"/>
        <v>AOC 100G breakout</v>
      </c>
      <c r="C300" s="74">
        <f t="shared" si="211"/>
        <v>0</v>
      </c>
      <c r="D300" s="74">
        <f t="shared" si="212"/>
        <v>0</v>
      </c>
      <c r="E300" s="74">
        <f t="shared" si="213"/>
        <v>0</v>
      </c>
      <c r="F300" s="74">
        <f t="shared" si="214"/>
        <v>0</v>
      </c>
      <c r="G300" s="74">
        <f t="shared" si="215"/>
        <v>0</v>
      </c>
      <c r="H300" s="74">
        <f t="shared" si="216"/>
        <v>0</v>
      </c>
      <c r="I300" s="74">
        <f t="shared" si="217"/>
        <v>0</v>
      </c>
      <c r="J300" s="74">
        <f t="shared" si="218"/>
        <v>0</v>
      </c>
      <c r="K300" s="74">
        <f t="shared" si="219"/>
        <v>0</v>
      </c>
      <c r="L300" s="74">
        <f t="shared" si="220"/>
        <v>0</v>
      </c>
      <c r="M300" s="74">
        <f t="shared" si="221"/>
        <v>0</v>
      </c>
    </row>
    <row r="301" spans="2:13" ht="13.8">
      <c r="B301" s="48" t="str">
        <f t="shared" si="210"/>
        <v>AOC 4x24G Mini-SAS HD</v>
      </c>
      <c r="C301" s="74">
        <f t="shared" si="211"/>
        <v>0</v>
      </c>
      <c r="D301" s="74">
        <f t="shared" si="212"/>
        <v>0</v>
      </c>
      <c r="E301" s="74">
        <f t="shared" si="213"/>
        <v>0</v>
      </c>
      <c r="F301" s="74">
        <f t="shared" si="214"/>
        <v>0</v>
      </c>
      <c r="G301" s="74">
        <f t="shared" si="215"/>
        <v>0</v>
      </c>
      <c r="H301" s="74">
        <f t="shared" si="216"/>
        <v>0</v>
      </c>
      <c r="I301" s="74">
        <f t="shared" si="217"/>
        <v>0</v>
      </c>
      <c r="J301" s="74">
        <f t="shared" si="218"/>
        <v>0</v>
      </c>
      <c r="K301" s="74">
        <f t="shared" si="219"/>
        <v>0</v>
      </c>
      <c r="L301" s="74">
        <f t="shared" si="220"/>
        <v>0</v>
      </c>
      <c r="M301" s="74">
        <f t="shared" si="221"/>
        <v>0</v>
      </c>
    </row>
    <row r="302" spans="2:13" ht="13.8">
      <c r="B302" s="48" t="str">
        <f t="shared" si="210"/>
        <v>AOC 12x25-28G CXP28</v>
      </c>
      <c r="C302" s="74">
        <f t="shared" si="211"/>
        <v>0</v>
      </c>
      <c r="D302" s="74">
        <f t="shared" si="212"/>
        <v>0</v>
      </c>
      <c r="E302" s="74">
        <f t="shared" si="213"/>
        <v>0</v>
      </c>
      <c r="F302" s="74">
        <f t="shared" si="214"/>
        <v>0</v>
      </c>
      <c r="G302" s="74">
        <f t="shared" si="215"/>
        <v>0</v>
      </c>
      <c r="H302" s="74">
        <f t="shared" si="216"/>
        <v>0</v>
      </c>
      <c r="I302" s="74">
        <f t="shared" si="217"/>
        <v>0</v>
      </c>
      <c r="J302" s="74">
        <f t="shared" si="218"/>
        <v>0</v>
      </c>
      <c r="K302" s="74">
        <f t="shared" si="219"/>
        <v>0</v>
      </c>
      <c r="L302" s="74">
        <f t="shared" si="220"/>
        <v>0</v>
      </c>
      <c r="M302" s="74">
        <f t="shared" si="221"/>
        <v>0</v>
      </c>
    </row>
    <row r="303" spans="2:13" ht="13.8">
      <c r="B303" s="48" t="str">
        <f t="shared" si="210"/>
        <v>EOM 4,8,12,16,24x25-28G XCVR</v>
      </c>
      <c r="C303" s="74">
        <f t="shared" si="211"/>
        <v>0</v>
      </c>
      <c r="D303" s="74">
        <f t="shared" si="212"/>
        <v>0</v>
      </c>
      <c r="E303" s="74">
        <f t="shared" si="213"/>
        <v>0</v>
      </c>
      <c r="F303" s="74">
        <f t="shared" si="214"/>
        <v>0</v>
      </c>
      <c r="G303" s="74">
        <f t="shared" si="215"/>
        <v>0</v>
      </c>
      <c r="H303" s="74">
        <f t="shared" si="216"/>
        <v>0</v>
      </c>
      <c r="I303" s="74">
        <f t="shared" si="217"/>
        <v>0</v>
      </c>
      <c r="J303" s="74">
        <f t="shared" si="218"/>
        <v>0</v>
      </c>
      <c r="K303" s="74">
        <f t="shared" si="219"/>
        <v>0</v>
      </c>
      <c r="L303" s="74">
        <f t="shared" si="220"/>
        <v>0</v>
      </c>
      <c r="M303" s="74">
        <f t="shared" si="221"/>
        <v>0</v>
      </c>
    </row>
    <row r="304" spans="2:13" ht="13.8">
      <c r="B304" s="48" t="str">
        <f>B19</f>
        <v>EOM 4,8,12,16,24x25-28G XCVR</v>
      </c>
      <c r="C304" s="74">
        <f t="shared" si="211"/>
        <v>0</v>
      </c>
      <c r="D304" s="74">
        <f t="shared" si="212"/>
        <v>0</v>
      </c>
      <c r="E304" s="74">
        <f t="shared" si="213"/>
        <v>0</v>
      </c>
      <c r="F304" s="74">
        <f t="shared" si="214"/>
        <v>0</v>
      </c>
      <c r="G304" s="74">
        <f t="shared" si="215"/>
        <v>0</v>
      </c>
      <c r="H304" s="74">
        <f t="shared" si="216"/>
        <v>0</v>
      </c>
      <c r="I304" s="74">
        <f t="shared" si="217"/>
        <v>0</v>
      </c>
      <c r="J304" s="74">
        <f t="shared" si="218"/>
        <v>0</v>
      </c>
      <c r="K304" s="74">
        <f t="shared" si="219"/>
        <v>0</v>
      </c>
      <c r="L304" s="74">
        <f t="shared" si="220"/>
        <v>0</v>
      </c>
      <c r="M304" s="74">
        <f t="shared" si="221"/>
        <v>0</v>
      </c>
    </row>
    <row r="305" spans="2:13" ht="13.8">
      <c r="B305" s="48" t="str">
        <f>B20</f>
        <v>EOM 12x25-28G XCVR - CXP28</v>
      </c>
      <c r="C305" s="74">
        <f t="shared" si="211"/>
        <v>0</v>
      </c>
      <c r="D305" s="74">
        <f t="shared" si="212"/>
        <v>0</v>
      </c>
      <c r="E305" s="74">
        <f t="shared" si="213"/>
        <v>0</v>
      </c>
      <c r="F305" s="74">
        <f t="shared" si="214"/>
        <v>0</v>
      </c>
      <c r="G305" s="74">
        <f t="shared" si="215"/>
        <v>0</v>
      </c>
      <c r="H305" s="74">
        <f t="shared" si="216"/>
        <v>0</v>
      </c>
      <c r="I305" s="74">
        <f t="shared" si="217"/>
        <v>0</v>
      </c>
      <c r="J305" s="74">
        <f t="shared" si="218"/>
        <v>0</v>
      </c>
      <c r="K305" s="74">
        <f t="shared" si="219"/>
        <v>0</v>
      </c>
      <c r="L305" s="74">
        <f t="shared" si="220"/>
        <v>0</v>
      </c>
      <c r="M305" s="74">
        <f t="shared" si="221"/>
        <v>0</v>
      </c>
    </row>
    <row r="306" spans="2:13" ht="13.8">
      <c r="B306" s="48" t="str">
        <f>B21</f>
        <v>AOC 1x50-56G SFP56</v>
      </c>
      <c r="C306" s="74">
        <f t="shared" si="211"/>
        <v>0</v>
      </c>
      <c r="D306" s="74">
        <f t="shared" si="212"/>
        <v>0</v>
      </c>
      <c r="E306" s="74">
        <f t="shared" si="213"/>
        <v>0</v>
      </c>
      <c r="F306" s="74">
        <f t="shared" si="214"/>
        <v>0</v>
      </c>
      <c r="G306" s="74">
        <f t="shared" si="215"/>
        <v>0</v>
      </c>
      <c r="H306" s="74">
        <f t="shared" si="216"/>
        <v>0</v>
      </c>
      <c r="I306" s="74">
        <f t="shared" si="217"/>
        <v>0</v>
      </c>
      <c r="J306" s="74">
        <f t="shared" si="218"/>
        <v>0</v>
      </c>
      <c r="K306" s="74">
        <f t="shared" si="219"/>
        <v>0</v>
      </c>
      <c r="L306" s="74">
        <f t="shared" si="220"/>
        <v>0</v>
      </c>
      <c r="M306" s="74">
        <f t="shared" si="221"/>
        <v>0</v>
      </c>
    </row>
    <row r="307" spans="2:13" ht="13.8">
      <c r="B307" s="48" t="str">
        <f t="shared" ref="B307:B321" si="222">B23</f>
        <v>EOM Next Gen</v>
      </c>
      <c r="C307" s="74">
        <f t="shared" si="211"/>
        <v>0</v>
      </c>
      <c r="D307" s="74">
        <f t="shared" si="212"/>
        <v>0</v>
      </c>
      <c r="E307" s="74">
        <f t="shared" si="213"/>
        <v>0</v>
      </c>
      <c r="F307" s="74">
        <f t="shared" si="214"/>
        <v>0</v>
      </c>
      <c r="G307" s="74">
        <f t="shared" si="215"/>
        <v>0</v>
      </c>
      <c r="H307" s="74">
        <f t="shared" si="216"/>
        <v>0</v>
      </c>
      <c r="I307" s="74">
        <f t="shared" si="217"/>
        <v>0</v>
      </c>
      <c r="J307" s="74">
        <f t="shared" si="218"/>
        <v>0</v>
      </c>
      <c r="K307" s="74">
        <f t="shared" si="219"/>
        <v>0</v>
      </c>
      <c r="L307" s="74">
        <f t="shared" si="220"/>
        <v>0</v>
      </c>
      <c r="M307" s="74">
        <f t="shared" si="221"/>
        <v>0</v>
      </c>
    </row>
    <row r="308" spans="2:13" ht="13.8">
      <c r="B308" s="48" t="str">
        <f t="shared" si="222"/>
        <v>AOC 400G</v>
      </c>
      <c r="C308" s="74">
        <f t="shared" si="211"/>
        <v>0</v>
      </c>
      <c r="D308" s="74">
        <f t="shared" si="212"/>
        <v>0</v>
      </c>
      <c r="E308" s="74">
        <f t="shared" si="213"/>
        <v>0</v>
      </c>
      <c r="F308" s="74">
        <f t="shared" si="214"/>
        <v>0</v>
      </c>
      <c r="G308" s="74">
        <f t="shared" si="215"/>
        <v>0</v>
      </c>
      <c r="H308" s="74">
        <f t="shared" si="216"/>
        <v>0</v>
      </c>
      <c r="I308" s="74">
        <f t="shared" si="217"/>
        <v>0</v>
      </c>
      <c r="J308" s="74">
        <f t="shared" si="218"/>
        <v>0</v>
      </c>
      <c r="K308" s="74">
        <f t="shared" si="219"/>
        <v>0</v>
      </c>
      <c r="L308" s="74">
        <f t="shared" si="220"/>
        <v>0</v>
      </c>
      <c r="M308" s="74">
        <f t="shared" si="221"/>
        <v>0</v>
      </c>
    </row>
    <row r="309" spans="2:13" ht="13.8">
      <c r="B309" s="48" t="str">
        <f t="shared" si="222"/>
        <v>AOC 400G breakout</v>
      </c>
      <c r="C309" s="74">
        <f t="shared" si="211"/>
        <v>0</v>
      </c>
      <c r="D309" s="74">
        <f t="shared" si="212"/>
        <v>0</v>
      </c>
      <c r="E309" s="74">
        <f t="shared" si="213"/>
        <v>0</v>
      </c>
      <c r="F309" s="74">
        <f t="shared" si="214"/>
        <v>0</v>
      </c>
      <c r="G309" s="74">
        <f t="shared" si="215"/>
        <v>0</v>
      </c>
      <c r="H309" s="74">
        <f t="shared" si="216"/>
        <v>0</v>
      </c>
      <c r="I309" s="74">
        <f t="shared" si="217"/>
        <v>0</v>
      </c>
      <c r="J309" s="74">
        <f t="shared" si="218"/>
        <v>0</v>
      </c>
      <c r="K309" s="74">
        <f t="shared" si="219"/>
        <v>0</v>
      </c>
      <c r="L309" s="74">
        <f t="shared" si="220"/>
        <v>0</v>
      </c>
      <c r="M309" s="74">
        <f t="shared" si="221"/>
        <v>0</v>
      </c>
    </row>
    <row r="310" spans="2:13" ht="13.8">
      <c r="B310" s="48" t="str">
        <f t="shared" si="222"/>
        <v>AOC 800G</v>
      </c>
      <c r="C310" s="74">
        <f t="shared" si="211"/>
        <v>0</v>
      </c>
      <c r="D310" s="74">
        <f t="shared" si="212"/>
        <v>0</v>
      </c>
      <c r="E310" s="74">
        <f t="shared" si="213"/>
        <v>0</v>
      </c>
      <c r="F310" s="74">
        <f t="shared" si="214"/>
        <v>0</v>
      </c>
      <c r="G310" s="74">
        <f t="shared" si="215"/>
        <v>0</v>
      </c>
      <c r="H310" s="74">
        <f t="shared" si="216"/>
        <v>0</v>
      </c>
      <c r="I310" s="74">
        <f t="shared" si="217"/>
        <v>0</v>
      </c>
      <c r="J310" s="74">
        <f t="shared" si="218"/>
        <v>0</v>
      </c>
      <c r="K310" s="74">
        <f t="shared" si="219"/>
        <v>0</v>
      </c>
      <c r="L310" s="74">
        <f t="shared" si="220"/>
        <v>0</v>
      </c>
      <c r="M310" s="74">
        <f t="shared" si="221"/>
        <v>0</v>
      </c>
    </row>
    <row r="311" spans="2:13" ht="13.8">
      <c r="B311" s="48" t="str">
        <f t="shared" si="222"/>
        <v>AOC 1.6T</v>
      </c>
      <c r="C311" s="74">
        <f t="shared" si="211"/>
        <v>0</v>
      </c>
      <c r="D311" s="74">
        <f t="shared" si="212"/>
        <v>0</v>
      </c>
      <c r="E311" s="74">
        <f t="shared" si="213"/>
        <v>0</v>
      </c>
      <c r="F311" s="74">
        <f t="shared" si="214"/>
        <v>0</v>
      </c>
      <c r="G311" s="74">
        <f t="shared" si="215"/>
        <v>0</v>
      </c>
      <c r="H311" s="74">
        <f t="shared" si="216"/>
        <v>0</v>
      </c>
      <c r="I311" s="74">
        <f t="shared" si="217"/>
        <v>0</v>
      </c>
      <c r="J311" s="74">
        <f t="shared" si="218"/>
        <v>0</v>
      </c>
      <c r="K311" s="74">
        <f t="shared" si="219"/>
        <v>0</v>
      </c>
      <c r="L311" s="74">
        <f t="shared" si="220"/>
        <v>0</v>
      </c>
      <c r="M311" s="74">
        <f t="shared" si="221"/>
        <v>0</v>
      </c>
    </row>
    <row r="312" spans="2:13" ht="13.8">
      <c r="B312" s="48" t="str">
        <f t="shared" si="222"/>
        <v>LPO 800 Gbps 30m</v>
      </c>
      <c r="C312" s="253">
        <f t="shared" si="211"/>
        <v>0</v>
      </c>
      <c r="D312" s="253">
        <f t="shared" si="212"/>
        <v>0</v>
      </c>
      <c r="E312" s="253">
        <f t="shared" si="213"/>
        <v>0</v>
      </c>
      <c r="F312" s="253">
        <f t="shared" si="214"/>
        <v>0</v>
      </c>
      <c r="G312" s="253">
        <f t="shared" si="215"/>
        <v>0</v>
      </c>
      <c r="H312" s="253">
        <f t="shared" si="216"/>
        <v>0</v>
      </c>
      <c r="I312" s="253">
        <f t="shared" si="217"/>
        <v>0</v>
      </c>
      <c r="J312" s="253">
        <f t="shared" si="218"/>
        <v>0</v>
      </c>
      <c r="K312" s="253">
        <f t="shared" si="219"/>
        <v>0</v>
      </c>
      <c r="L312" s="253">
        <f t="shared" si="220"/>
        <v>0</v>
      </c>
      <c r="M312" s="253">
        <f t="shared" si="221"/>
        <v>0</v>
      </c>
    </row>
    <row r="313" spans="2:13" ht="13.8">
      <c r="B313" s="347" t="str">
        <f t="shared" si="222"/>
        <v>LPO 800 Gbps 100 m</v>
      </c>
      <c r="C313" s="203">
        <f t="shared" si="211"/>
        <v>0</v>
      </c>
      <c r="D313" s="203">
        <f t="shared" si="212"/>
        <v>0</v>
      </c>
      <c r="E313" s="203">
        <f t="shared" si="213"/>
        <v>0</v>
      </c>
      <c r="F313" s="203">
        <f t="shared" si="214"/>
        <v>0</v>
      </c>
      <c r="G313" s="203">
        <f t="shared" si="215"/>
        <v>0</v>
      </c>
      <c r="H313" s="203">
        <f t="shared" si="216"/>
        <v>0</v>
      </c>
      <c r="I313" s="203">
        <f t="shared" si="217"/>
        <v>0</v>
      </c>
      <c r="J313" s="203">
        <f t="shared" si="218"/>
        <v>0</v>
      </c>
      <c r="K313" s="203">
        <f t="shared" si="219"/>
        <v>0</v>
      </c>
      <c r="L313" s="203">
        <f t="shared" si="220"/>
        <v>0</v>
      </c>
      <c r="M313" s="203">
        <f t="shared" si="221"/>
        <v>0</v>
      </c>
    </row>
    <row r="314" spans="2:13" ht="13.8">
      <c r="B314" s="347" t="str">
        <f t="shared" si="222"/>
        <v>LPO 800 Gbps 500 m</v>
      </c>
      <c r="C314" s="203">
        <f t="shared" si="211"/>
        <v>0</v>
      </c>
      <c r="D314" s="203">
        <f t="shared" si="212"/>
        <v>0</v>
      </c>
      <c r="E314" s="203">
        <f t="shared" si="213"/>
        <v>0</v>
      </c>
      <c r="F314" s="203">
        <f t="shared" si="214"/>
        <v>0</v>
      </c>
      <c r="G314" s="203">
        <f t="shared" si="215"/>
        <v>0</v>
      </c>
      <c r="H314" s="203">
        <f t="shared" si="216"/>
        <v>0</v>
      </c>
      <c r="I314" s="203">
        <f t="shared" si="217"/>
        <v>0</v>
      </c>
      <c r="J314" s="203">
        <f t="shared" si="218"/>
        <v>0</v>
      </c>
      <c r="K314" s="203">
        <f t="shared" si="219"/>
        <v>0</v>
      </c>
      <c r="L314" s="203">
        <f t="shared" si="220"/>
        <v>0</v>
      </c>
      <c r="M314" s="203">
        <f t="shared" si="221"/>
        <v>0</v>
      </c>
    </row>
    <row r="315" spans="2:13" ht="13.8">
      <c r="B315" s="347" t="str">
        <f t="shared" si="222"/>
        <v>LPO 800 Gbps 2 km</v>
      </c>
      <c r="C315" s="203">
        <f t="shared" si="211"/>
        <v>0</v>
      </c>
      <c r="D315" s="203">
        <f t="shared" si="212"/>
        <v>0</v>
      </c>
      <c r="E315" s="203">
        <f t="shared" si="213"/>
        <v>0</v>
      </c>
      <c r="F315" s="203">
        <f t="shared" si="214"/>
        <v>0</v>
      </c>
      <c r="G315" s="203">
        <f t="shared" si="215"/>
        <v>0</v>
      </c>
      <c r="H315" s="203">
        <f t="shared" si="216"/>
        <v>0</v>
      </c>
      <c r="I315" s="203">
        <f t="shared" si="217"/>
        <v>0</v>
      </c>
      <c r="J315" s="203">
        <f t="shared" si="218"/>
        <v>0</v>
      </c>
      <c r="K315" s="203">
        <f t="shared" si="219"/>
        <v>0</v>
      </c>
      <c r="L315" s="203">
        <f t="shared" si="220"/>
        <v>0</v>
      </c>
      <c r="M315" s="203">
        <f t="shared" si="221"/>
        <v>0</v>
      </c>
    </row>
    <row r="316" spans="2:13" ht="13.8">
      <c r="B316" s="347" t="str">
        <f t="shared" si="222"/>
        <v>LPO 800 Gbps 10 km</v>
      </c>
      <c r="C316" s="203">
        <f t="shared" si="211"/>
        <v>0</v>
      </c>
      <c r="D316" s="203">
        <f t="shared" si="212"/>
        <v>0</v>
      </c>
      <c r="E316" s="203">
        <f t="shared" si="213"/>
        <v>0</v>
      </c>
      <c r="F316" s="203">
        <f t="shared" si="214"/>
        <v>0</v>
      </c>
      <c r="G316" s="203">
        <f t="shared" si="215"/>
        <v>0</v>
      </c>
      <c r="H316" s="203">
        <f t="shared" si="216"/>
        <v>0</v>
      </c>
      <c r="I316" s="203">
        <f t="shared" si="217"/>
        <v>0</v>
      </c>
      <c r="J316" s="203">
        <f t="shared" si="218"/>
        <v>0</v>
      </c>
      <c r="K316" s="203">
        <f t="shared" si="219"/>
        <v>0</v>
      </c>
      <c r="L316" s="203">
        <f t="shared" si="220"/>
        <v>0</v>
      </c>
      <c r="M316" s="203">
        <f t="shared" si="221"/>
        <v>0</v>
      </c>
    </row>
    <row r="317" spans="2:13" ht="13.8">
      <c r="B317" s="48" t="str">
        <f t="shared" si="222"/>
        <v>CPO 1.6 Tbps 30m</v>
      </c>
      <c r="C317" s="164">
        <f t="shared" si="211"/>
        <v>0</v>
      </c>
      <c r="D317" s="164">
        <f t="shared" si="212"/>
        <v>0</v>
      </c>
      <c r="E317" s="164">
        <f t="shared" si="213"/>
        <v>0</v>
      </c>
      <c r="F317" s="164">
        <f t="shared" si="214"/>
        <v>0</v>
      </c>
      <c r="G317" s="164">
        <f t="shared" si="215"/>
        <v>0</v>
      </c>
      <c r="H317" s="164">
        <f t="shared" si="216"/>
        <v>0</v>
      </c>
      <c r="I317" s="164">
        <f t="shared" si="217"/>
        <v>0</v>
      </c>
      <c r="J317" s="164">
        <f t="shared" si="218"/>
        <v>0</v>
      </c>
      <c r="K317" s="164">
        <f t="shared" si="219"/>
        <v>0</v>
      </c>
      <c r="L317" s="164">
        <f t="shared" si="220"/>
        <v>0</v>
      </c>
      <c r="M317" s="164">
        <f t="shared" si="221"/>
        <v>0</v>
      </c>
    </row>
    <row r="318" spans="2:13" ht="13.8">
      <c r="B318" s="347" t="str">
        <f t="shared" si="222"/>
        <v>CPO 1.6 Tbps 100 m</v>
      </c>
      <c r="C318" s="203">
        <f t="shared" si="211"/>
        <v>0</v>
      </c>
      <c r="D318" s="203">
        <f t="shared" si="212"/>
        <v>0</v>
      </c>
      <c r="E318" s="203">
        <f t="shared" si="213"/>
        <v>0</v>
      </c>
      <c r="F318" s="203">
        <f t="shared" si="214"/>
        <v>0</v>
      </c>
      <c r="G318" s="203">
        <f t="shared" si="215"/>
        <v>0</v>
      </c>
      <c r="H318" s="203">
        <f t="shared" si="216"/>
        <v>0</v>
      </c>
      <c r="I318" s="203">
        <f t="shared" si="217"/>
        <v>0</v>
      </c>
      <c r="J318" s="203">
        <f t="shared" si="218"/>
        <v>0</v>
      </c>
      <c r="K318" s="203">
        <f t="shared" si="219"/>
        <v>0</v>
      </c>
      <c r="L318" s="203">
        <f t="shared" si="220"/>
        <v>0</v>
      </c>
      <c r="M318" s="203">
        <f t="shared" si="221"/>
        <v>0</v>
      </c>
    </row>
    <row r="319" spans="2:13" ht="13.8">
      <c r="B319" s="347" t="str">
        <f t="shared" si="222"/>
        <v>CPO 1.6 Tbps 500 m</v>
      </c>
      <c r="C319" s="203">
        <f t="shared" si="211"/>
        <v>0</v>
      </c>
      <c r="D319" s="203">
        <f t="shared" si="212"/>
        <v>0</v>
      </c>
      <c r="E319" s="203">
        <f t="shared" si="213"/>
        <v>0</v>
      </c>
      <c r="F319" s="203">
        <f t="shared" si="214"/>
        <v>0</v>
      </c>
      <c r="G319" s="203">
        <f t="shared" si="215"/>
        <v>0</v>
      </c>
      <c r="H319" s="203">
        <f t="shared" si="216"/>
        <v>0</v>
      </c>
      <c r="I319" s="203">
        <f t="shared" si="217"/>
        <v>0</v>
      </c>
      <c r="J319" s="203">
        <f t="shared" si="218"/>
        <v>0</v>
      </c>
      <c r="K319" s="203">
        <f t="shared" si="219"/>
        <v>0</v>
      </c>
      <c r="L319" s="203">
        <f t="shared" si="220"/>
        <v>0</v>
      </c>
      <c r="M319" s="203">
        <f t="shared" si="221"/>
        <v>0</v>
      </c>
    </row>
    <row r="320" spans="2:13" ht="12" customHeight="1">
      <c r="B320" s="347" t="str">
        <f t="shared" si="222"/>
        <v>CPO 1.6 Tbps 2 km</v>
      </c>
      <c r="C320" s="203">
        <f t="shared" si="211"/>
        <v>0</v>
      </c>
      <c r="D320" s="203">
        <f t="shared" si="212"/>
        <v>0</v>
      </c>
      <c r="E320" s="203">
        <f t="shared" si="213"/>
        <v>0</v>
      </c>
      <c r="F320" s="203">
        <f t="shared" si="214"/>
        <v>0</v>
      </c>
      <c r="G320" s="203">
        <f t="shared" si="215"/>
        <v>0</v>
      </c>
      <c r="H320" s="203">
        <f t="shared" si="216"/>
        <v>0</v>
      </c>
      <c r="I320" s="203">
        <f t="shared" si="217"/>
        <v>0</v>
      </c>
      <c r="J320" s="203">
        <f t="shared" si="218"/>
        <v>0</v>
      </c>
      <c r="K320" s="203">
        <f t="shared" si="219"/>
        <v>0</v>
      </c>
      <c r="L320" s="203">
        <f t="shared" si="220"/>
        <v>0</v>
      </c>
      <c r="M320" s="203">
        <f t="shared" si="221"/>
        <v>0</v>
      </c>
    </row>
    <row r="321" spans="2:13" ht="12" customHeight="1">
      <c r="B321" s="49" t="str">
        <f t="shared" si="222"/>
        <v>CPO 1.6 Tbps 10 km</v>
      </c>
      <c r="C321" s="253">
        <f t="shared" si="211"/>
        <v>0</v>
      </c>
      <c r="D321" s="253">
        <f t="shared" si="212"/>
        <v>0</v>
      </c>
      <c r="E321" s="253">
        <f t="shared" si="213"/>
        <v>0</v>
      </c>
      <c r="F321" s="253">
        <f t="shared" si="214"/>
        <v>0</v>
      </c>
      <c r="G321" s="253">
        <f t="shared" si="215"/>
        <v>0</v>
      </c>
      <c r="H321" s="253">
        <f t="shared" si="216"/>
        <v>0</v>
      </c>
      <c r="I321" s="253">
        <f t="shared" si="217"/>
        <v>0</v>
      </c>
      <c r="J321" s="253">
        <f t="shared" si="218"/>
        <v>0</v>
      </c>
      <c r="K321" s="253">
        <f t="shared" si="219"/>
        <v>0</v>
      </c>
      <c r="L321" s="253">
        <f t="shared" si="220"/>
        <v>0</v>
      </c>
      <c r="M321" s="253">
        <f t="shared" si="221"/>
        <v>0</v>
      </c>
    </row>
    <row r="322" spans="2:13" ht="13.8">
      <c r="B322" s="57" t="str">
        <f>"Total "&amp;B289&amp;" revenue"</f>
        <v>Total InP integrated revenue</v>
      </c>
      <c r="C322" s="76">
        <f t="shared" ref="C322:M322" si="223">SUM(C291:C321)</f>
        <v>0</v>
      </c>
      <c r="D322" s="76">
        <f t="shared" si="223"/>
        <v>0</v>
      </c>
      <c r="E322" s="76">
        <f t="shared" si="223"/>
        <v>0</v>
      </c>
      <c r="F322" s="76">
        <f t="shared" si="223"/>
        <v>0</v>
      </c>
      <c r="G322" s="76">
        <f t="shared" si="223"/>
        <v>0</v>
      </c>
      <c r="H322" s="76">
        <f t="shared" si="223"/>
        <v>0</v>
      </c>
      <c r="I322" s="76">
        <f t="shared" si="223"/>
        <v>0</v>
      </c>
      <c r="J322" s="76">
        <f t="shared" si="223"/>
        <v>0</v>
      </c>
      <c r="K322" s="76">
        <f t="shared" si="223"/>
        <v>0</v>
      </c>
      <c r="L322" s="76">
        <f t="shared" si="223"/>
        <v>0</v>
      </c>
      <c r="M322" s="76">
        <f t="shared" si="223"/>
        <v>0</v>
      </c>
    </row>
    <row r="324" spans="2:13" ht="21">
      <c r="B324" s="3" t="str">
        <f>B147</f>
        <v>GaAs discrete</v>
      </c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</row>
    <row r="325" spans="2:13" ht="13.8">
      <c r="B325" s="56" t="s">
        <v>55</v>
      </c>
      <c r="C325" s="6">
        <f t="shared" ref="C325:J325" si="224">C220</f>
        <v>2018</v>
      </c>
      <c r="D325" s="6">
        <f t="shared" si="224"/>
        <v>2019</v>
      </c>
      <c r="E325" s="6">
        <f t="shared" si="224"/>
        <v>2020</v>
      </c>
      <c r="F325" s="6">
        <f t="shared" si="224"/>
        <v>2021</v>
      </c>
      <c r="G325" s="6">
        <f t="shared" si="224"/>
        <v>2022</v>
      </c>
      <c r="H325" s="6">
        <f t="shared" si="224"/>
        <v>2023</v>
      </c>
      <c r="I325" s="6">
        <f t="shared" si="224"/>
        <v>2024</v>
      </c>
      <c r="J325" s="6">
        <f t="shared" si="224"/>
        <v>2025</v>
      </c>
      <c r="K325" s="6">
        <f t="shared" ref="K325:M325" si="225">K220</f>
        <v>2026</v>
      </c>
      <c r="L325" s="6">
        <f t="shared" si="225"/>
        <v>2027</v>
      </c>
      <c r="M325" s="6">
        <f t="shared" si="225"/>
        <v>2028</v>
      </c>
    </row>
    <row r="326" spans="2:13" ht="13.8">
      <c r="B326" s="50" t="str">
        <f t="shared" ref="B326:B338" si="226">B7</f>
        <v>AOC 1x≤10G SFP+</v>
      </c>
      <c r="C326" s="74">
        <f t="shared" ref="C326:C356" si="227">IF(C149=0,0,C149*P221/10^6)</f>
        <v>66.906791699999971</v>
      </c>
      <c r="D326" s="74">
        <f t="shared" ref="D326:D356" si="228">IF(D149=0,0,D149*Q221/10^6)</f>
        <v>34.263987950000001</v>
      </c>
      <c r="E326" s="74">
        <f t="shared" ref="E326:E356" si="229">IF(E149=0,0,E149*R221/10^6)</f>
        <v>0</v>
      </c>
      <c r="F326" s="74">
        <f t="shared" ref="F326:F356" si="230">IF(F149=0,0,F149*S221/10^6)</f>
        <v>0</v>
      </c>
      <c r="G326" s="74">
        <f t="shared" ref="G326:G356" si="231">IF(G149=0,0,G149*T221/10^6)</f>
        <v>0</v>
      </c>
      <c r="H326" s="74">
        <f t="shared" ref="H326:H356" si="232">IF(H149=0,0,H149*U221/10^6)</f>
        <v>0</v>
      </c>
      <c r="I326" s="74">
        <f t="shared" ref="I326:I356" si="233">IF(I149=0,0,I149*V221/10^6)</f>
        <v>0</v>
      </c>
      <c r="J326" s="74">
        <f t="shared" ref="J326:J356" si="234">IF(J149=0,0,J149*W221/10^6)</f>
        <v>0</v>
      </c>
      <c r="K326" s="74">
        <f t="shared" ref="K326:K356" si="235">IF(K149=0,0,K149*X221/10^6)</f>
        <v>0</v>
      </c>
      <c r="L326" s="74">
        <f t="shared" ref="L326:L356" si="236">IF(L149=0,0,L149*Y221/10^6)</f>
        <v>0</v>
      </c>
      <c r="M326" s="74">
        <f t="shared" ref="M326:M356" si="237">IF(M149=0,0,M149*Z221/10^6)</f>
        <v>0</v>
      </c>
    </row>
    <row r="327" spans="2:13" ht="13.8">
      <c r="B327" s="48" t="str">
        <f t="shared" si="226"/>
        <v>AOC 4x≤10G QSFP+</v>
      </c>
      <c r="C327" s="74">
        <f t="shared" si="227"/>
        <v>0</v>
      </c>
      <c r="D327" s="74">
        <f t="shared" si="228"/>
        <v>0</v>
      </c>
      <c r="E327" s="74">
        <f t="shared" si="229"/>
        <v>0</v>
      </c>
      <c r="F327" s="74">
        <f t="shared" si="230"/>
        <v>0</v>
      </c>
      <c r="G327" s="74">
        <f t="shared" si="231"/>
        <v>0</v>
      </c>
      <c r="H327" s="74">
        <f t="shared" si="232"/>
        <v>0</v>
      </c>
      <c r="I327" s="74">
        <f t="shared" si="233"/>
        <v>0</v>
      </c>
      <c r="J327" s="74">
        <f t="shared" si="234"/>
        <v>0</v>
      </c>
      <c r="K327" s="74">
        <f t="shared" si="235"/>
        <v>0</v>
      </c>
      <c r="L327" s="74">
        <f t="shared" si="236"/>
        <v>0</v>
      </c>
      <c r="M327" s="74">
        <f t="shared" si="237"/>
        <v>0</v>
      </c>
    </row>
    <row r="328" spans="2:13" ht="13.8">
      <c r="B328" s="48" t="str">
        <f t="shared" si="226"/>
        <v>AOC breakout: 4x10G from 40G</v>
      </c>
      <c r="C328" s="74">
        <f t="shared" si="227"/>
        <v>0</v>
      </c>
      <c r="D328" s="74">
        <f t="shared" si="228"/>
        <v>0</v>
      </c>
      <c r="E328" s="74">
        <f t="shared" si="229"/>
        <v>0</v>
      </c>
      <c r="F328" s="74">
        <f t="shared" si="230"/>
        <v>0</v>
      </c>
      <c r="G328" s="74">
        <f t="shared" si="231"/>
        <v>0</v>
      </c>
      <c r="H328" s="74">
        <f t="shared" si="232"/>
        <v>0</v>
      </c>
      <c r="I328" s="74">
        <f t="shared" si="233"/>
        <v>0</v>
      </c>
      <c r="J328" s="74">
        <f t="shared" si="234"/>
        <v>0</v>
      </c>
      <c r="K328" s="74">
        <f t="shared" si="235"/>
        <v>0</v>
      </c>
      <c r="L328" s="74">
        <f t="shared" si="236"/>
        <v>0</v>
      </c>
      <c r="M328" s="74">
        <f t="shared" si="237"/>
        <v>0</v>
      </c>
    </row>
    <row r="329" spans="2:13" ht="13.8">
      <c r="B329" s="48" t="str">
        <f t="shared" si="226"/>
        <v>AOC 12x≤12.5G CXP</v>
      </c>
      <c r="C329" s="74">
        <f t="shared" si="227"/>
        <v>0</v>
      </c>
      <c r="D329" s="74">
        <f t="shared" si="228"/>
        <v>0</v>
      </c>
      <c r="E329" s="74">
        <f t="shared" si="229"/>
        <v>0</v>
      </c>
      <c r="F329" s="74">
        <f t="shared" si="230"/>
        <v>0</v>
      </c>
      <c r="G329" s="74">
        <f t="shared" si="231"/>
        <v>0</v>
      </c>
      <c r="H329" s="74">
        <f t="shared" si="232"/>
        <v>0</v>
      </c>
      <c r="I329" s="74">
        <f t="shared" si="233"/>
        <v>0</v>
      </c>
      <c r="J329" s="74">
        <f t="shared" si="234"/>
        <v>0</v>
      </c>
      <c r="K329" s="74">
        <f t="shared" si="235"/>
        <v>0</v>
      </c>
      <c r="L329" s="74">
        <f t="shared" si="236"/>
        <v>0</v>
      </c>
      <c r="M329" s="74">
        <f t="shared" si="237"/>
        <v>0</v>
      </c>
    </row>
    <row r="330" spans="2:13" ht="13.8">
      <c r="B330" s="48" t="str">
        <f t="shared" si="226"/>
        <v>EOM 12x≤12.5G XCVR - CXP</v>
      </c>
      <c r="C330" s="74">
        <f t="shared" si="227"/>
        <v>0</v>
      </c>
      <c r="D330" s="74">
        <f t="shared" si="228"/>
        <v>0</v>
      </c>
      <c r="E330" s="74">
        <f t="shared" si="229"/>
        <v>0</v>
      </c>
      <c r="F330" s="74">
        <f t="shared" si="230"/>
        <v>0</v>
      </c>
      <c r="G330" s="74">
        <f t="shared" si="231"/>
        <v>0</v>
      </c>
      <c r="H330" s="74">
        <f t="shared" si="232"/>
        <v>0</v>
      </c>
      <c r="I330" s="74">
        <f t="shared" si="233"/>
        <v>0</v>
      </c>
      <c r="J330" s="74">
        <f t="shared" si="234"/>
        <v>0</v>
      </c>
      <c r="K330" s="74">
        <f t="shared" si="235"/>
        <v>0</v>
      </c>
      <c r="L330" s="74">
        <f t="shared" si="236"/>
        <v>0</v>
      </c>
      <c r="M330" s="74">
        <f t="shared" si="237"/>
        <v>0</v>
      </c>
    </row>
    <row r="331" spans="2:13" ht="13.8">
      <c r="B331" s="48" t="str">
        <f t="shared" si="226"/>
        <v>AOC 4x12-14G QSFP+</v>
      </c>
      <c r="C331" s="74">
        <f t="shared" si="227"/>
        <v>0</v>
      </c>
      <c r="D331" s="74">
        <f t="shared" si="228"/>
        <v>0</v>
      </c>
      <c r="E331" s="74">
        <f t="shared" si="229"/>
        <v>0</v>
      </c>
      <c r="F331" s="74">
        <f t="shared" si="230"/>
        <v>0</v>
      </c>
      <c r="G331" s="74">
        <f t="shared" si="231"/>
        <v>0</v>
      </c>
      <c r="H331" s="74">
        <f t="shared" si="232"/>
        <v>0</v>
      </c>
      <c r="I331" s="74">
        <f t="shared" si="233"/>
        <v>0</v>
      </c>
      <c r="J331" s="74">
        <f t="shared" si="234"/>
        <v>0</v>
      </c>
      <c r="K331" s="74">
        <f t="shared" si="235"/>
        <v>0</v>
      </c>
      <c r="L331" s="74">
        <f t="shared" si="236"/>
        <v>0</v>
      </c>
      <c r="M331" s="74">
        <f t="shared" si="237"/>
        <v>0</v>
      </c>
    </row>
    <row r="332" spans="2:13" ht="13.8">
      <c r="B332" s="48" t="str">
        <f t="shared" si="226"/>
        <v>AOC 4x12G Mini-SAS HD</v>
      </c>
      <c r="C332" s="74">
        <f t="shared" si="227"/>
        <v>0</v>
      </c>
      <c r="D332" s="74">
        <f t="shared" si="228"/>
        <v>0</v>
      </c>
      <c r="E332" s="74">
        <f t="shared" si="229"/>
        <v>0</v>
      </c>
      <c r="F332" s="74">
        <f t="shared" si="230"/>
        <v>0</v>
      </c>
      <c r="G332" s="74">
        <f t="shared" si="231"/>
        <v>0</v>
      </c>
      <c r="H332" s="74">
        <f t="shared" si="232"/>
        <v>0</v>
      </c>
      <c r="I332" s="74">
        <f t="shared" si="233"/>
        <v>0</v>
      </c>
      <c r="J332" s="74">
        <f t="shared" si="234"/>
        <v>0</v>
      </c>
      <c r="K332" s="74">
        <f t="shared" si="235"/>
        <v>0</v>
      </c>
      <c r="L332" s="74">
        <f t="shared" si="236"/>
        <v>0</v>
      </c>
      <c r="M332" s="74">
        <f t="shared" si="237"/>
        <v>0</v>
      </c>
    </row>
    <row r="333" spans="2:13" ht="13.8">
      <c r="B333" s="48" t="str">
        <f t="shared" si="226"/>
        <v>AOC 1x25-28G SFP28</v>
      </c>
      <c r="C333" s="74">
        <f t="shared" si="227"/>
        <v>52.011518000000002</v>
      </c>
      <c r="D333" s="74">
        <f t="shared" si="228"/>
        <v>54.517853859999995</v>
      </c>
      <c r="E333" s="74">
        <f t="shared" si="229"/>
        <v>0</v>
      </c>
      <c r="F333" s="74">
        <f t="shared" si="230"/>
        <v>0</v>
      </c>
      <c r="G333" s="74">
        <f t="shared" si="231"/>
        <v>0</v>
      </c>
      <c r="H333" s="74">
        <f t="shared" si="232"/>
        <v>0</v>
      </c>
      <c r="I333" s="74">
        <f t="shared" si="233"/>
        <v>0</v>
      </c>
      <c r="J333" s="74">
        <f t="shared" si="234"/>
        <v>0</v>
      </c>
      <c r="K333" s="74">
        <f t="shared" si="235"/>
        <v>0</v>
      </c>
      <c r="L333" s="74">
        <f t="shared" si="236"/>
        <v>0</v>
      </c>
      <c r="M333" s="74">
        <f t="shared" si="237"/>
        <v>0</v>
      </c>
    </row>
    <row r="334" spans="2:13" ht="13.8">
      <c r="B334" s="48" t="str">
        <f t="shared" si="226"/>
        <v>AOC 100G</v>
      </c>
      <c r="C334" s="74">
        <f t="shared" si="227"/>
        <v>0</v>
      </c>
      <c r="D334" s="74">
        <f t="shared" si="228"/>
        <v>0</v>
      </c>
      <c r="E334" s="74">
        <f t="shared" si="229"/>
        <v>0</v>
      </c>
      <c r="F334" s="74">
        <f t="shared" si="230"/>
        <v>0</v>
      </c>
      <c r="G334" s="74">
        <f t="shared" si="231"/>
        <v>0</v>
      </c>
      <c r="H334" s="74">
        <f t="shared" si="232"/>
        <v>0</v>
      </c>
      <c r="I334" s="74">
        <f t="shared" si="233"/>
        <v>0</v>
      </c>
      <c r="J334" s="74">
        <f t="shared" si="234"/>
        <v>0</v>
      </c>
      <c r="K334" s="74">
        <f t="shared" si="235"/>
        <v>0</v>
      </c>
      <c r="L334" s="74">
        <f t="shared" si="236"/>
        <v>0</v>
      </c>
      <c r="M334" s="74">
        <f t="shared" si="237"/>
        <v>0</v>
      </c>
    </row>
    <row r="335" spans="2:13" ht="13.8">
      <c r="B335" s="48" t="str">
        <f t="shared" si="226"/>
        <v>AOC 100G breakout</v>
      </c>
      <c r="C335" s="74">
        <f t="shared" si="227"/>
        <v>0.78329000000000004</v>
      </c>
      <c r="D335" s="74">
        <f t="shared" si="228"/>
        <v>1.560055</v>
      </c>
      <c r="E335" s="74">
        <f t="shared" si="229"/>
        <v>0</v>
      </c>
      <c r="F335" s="74">
        <f t="shared" si="230"/>
        <v>0</v>
      </c>
      <c r="G335" s="74">
        <f t="shared" si="231"/>
        <v>0</v>
      </c>
      <c r="H335" s="74">
        <f t="shared" si="232"/>
        <v>0</v>
      </c>
      <c r="I335" s="74">
        <f t="shared" si="233"/>
        <v>0</v>
      </c>
      <c r="J335" s="74">
        <f t="shared" si="234"/>
        <v>0</v>
      </c>
      <c r="K335" s="74">
        <f t="shared" si="235"/>
        <v>0</v>
      </c>
      <c r="L335" s="74">
        <f t="shared" si="236"/>
        <v>0</v>
      </c>
      <c r="M335" s="74">
        <f t="shared" si="237"/>
        <v>0</v>
      </c>
    </row>
    <row r="336" spans="2:13" ht="13.8">
      <c r="B336" s="48" t="str">
        <f t="shared" si="226"/>
        <v>AOC 4x24G Mini-SAS HD</v>
      </c>
      <c r="C336" s="74">
        <f t="shared" si="227"/>
        <v>0</v>
      </c>
      <c r="D336" s="74">
        <f t="shared" si="228"/>
        <v>0</v>
      </c>
      <c r="E336" s="74">
        <f t="shared" si="229"/>
        <v>0</v>
      </c>
      <c r="F336" s="74">
        <f t="shared" si="230"/>
        <v>0</v>
      </c>
      <c r="G336" s="74">
        <f t="shared" si="231"/>
        <v>0</v>
      </c>
      <c r="H336" s="74">
        <f t="shared" si="232"/>
        <v>0</v>
      </c>
      <c r="I336" s="74">
        <f t="shared" si="233"/>
        <v>0</v>
      </c>
      <c r="J336" s="74">
        <f t="shared" si="234"/>
        <v>0</v>
      </c>
      <c r="K336" s="74">
        <f t="shared" si="235"/>
        <v>0</v>
      </c>
      <c r="L336" s="74">
        <f t="shared" si="236"/>
        <v>0</v>
      </c>
      <c r="M336" s="74">
        <f t="shared" si="237"/>
        <v>0</v>
      </c>
    </row>
    <row r="337" spans="2:13" ht="13.8">
      <c r="B337" s="48" t="str">
        <f t="shared" si="226"/>
        <v>AOC 12x25-28G CXP28</v>
      </c>
      <c r="C337" s="74">
        <f t="shared" si="227"/>
        <v>0</v>
      </c>
      <c r="D337" s="74">
        <f t="shared" si="228"/>
        <v>0</v>
      </c>
      <c r="E337" s="74">
        <f t="shared" si="229"/>
        <v>0</v>
      </c>
      <c r="F337" s="74">
        <f t="shared" si="230"/>
        <v>0</v>
      </c>
      <c r="G337" s="74">
        <f t="shared" si="231"/>
        <v>0</v>
      </c>
      <c r="H337" s="74">
        <f t="shared" si="232"/>
        <v>0</v>
      </c>
      <c r="I337" s="74">
        <f t="shared" si="233"/>
        <v>0</v>
      </c>
      <c r="J337" s="74">
        <f t="shared" si="234"/>
        <v>0</v>
      </c>
      <c r="K337" s="74">
        <f t="shared" si="235"/>
        <v>0</v>
      </c>
      <c r="L337" s="74">
        <f t="shared" si="236"/>
        <v>0</v>
      </c>
      <c r="M337" s="74">
        <f t="shared" si="237"/>
        <v>0</v>
      </c>
    </row>
    <row r="338" spans="2:13" ht="13.8">
      <c r="B338" s="48" t="str">
        <f t="shared" si="226"/>
        <v>EOM 4,8,12,16,24x25-28G XCVR</v>
      </c>
      <c r="C338" s="74">
        <f t="shared" si="227"/>
        <v>0</v>
      </c>
      <c r="D338" s="74">
        <f t="shared" si="228"/>
        <v>0</v>
      </c>
      <c r="E338" s="74">
        <f t="shared" si="229"/>
        <v>0</v>
      </c>
      <c r="F338" s="74">
        <f t="shared" si="230"/>
        <v>0</v>
      </c>
      <c r="G338" s="74">
        <f t="shared" si="231"/>
        <v>0</v>
      </c>
      <c r="H338" s="74">
        <f t="shared" si="232"/>
        <v>0</v>
      </c>
      <c r="I338" s="74">
        <f t="shared" si="233"/>
        <v>0</v>
      </c>
      <c r="J338" s="74">
        <f t="shared" si="234"/>
        <v>0</v>
      </c>
      <c r="K338" s="74">
        <f t="shared" si="235"/>
        <v>0</v>
      </c>
      <c r="L338" s="74">
        <f t="shared" si="236"/>
        <v>0</v>
      </c>
      <c r="M338" s="74">
        <f t="shared" si="237"/>
        <v>0</v>
      </c>
    </row>
    <row r="339" spans="2:13" ht="13.8">
      <c r="B339" s="48" t="str">
        <f>B19</f>
        <v>EOM 4,8,12,16,24x25-28G XCVR</v>
      </c>
      <c r="C339" s="74">
        <f t="shared" si="227"/>
        <v>0</v>
      </c>
      <c r="D339" s="74">
        <f t="shared" si="228"/>
        <v>0</v>
      </c>
      <c r="E339" s="74">
        <f t="shared" si="229"/>
        <v>0</v>
      </c>
      <c r="F339" s="74">
        <f t="shared" si="230"/>
        <v>0</v>
      </c>
      <c r="G339" s="74">
        <f t="shared" si="231"/>
        <v>0</v>
      </c>
      <c r="H339" s="74">
        <f t="shared" si="232"/>
        <v>0</v>
      </c>
      <c r="I339" s="74">
        <f t="shared" si="233"/>
        <v>0</v>
      </c>
      <c r="J339" s="74">
        <f t="shared" si="234"/>
        <v>0</v>
      </c>
      <c r="K339" s="74">
        <f t="shared" si="235"/>
        <v>0</v>
      </c>
      <c r="L339" s="74">
        <f t="shared" si="236"/>
        <v>0</v>
      </c>
      <c r="M339" s="74">
        <f t="shared" si="237"/>
        <v>0</v>
      </c>
    </row>
    <row r="340" spans="2:13" ht="13.8">
      <c r="B340" s="48" t="str">
        <f>B20</f>
        <v>EOM 12x25-28G XCVR - CXP28</v>
      </c>
      <c r="C340" s="74">
        <f t="shared" si="227"/>
        <v>0</v>
      </c>
      <c r="D340" s="74">
        <f t="shared" si="228"/>
        <v>0</v>
      </c>
      <c r="E340" s="74">
        <f t="shared" si="229"/>
        <v>0</v>
      </c>
      <c r="F340" s="74">
        <f t="shared" si="230"/>
        <v>0</v>
      </c>
      <c r="G340" s="74">
        <f t="shared" si="231"/>
        <v>0</v>
      </c>
      <c r="H340" s="74">
        <f t="shared" si="232"/>
        <v>0</v>
      </c>
      <c r="I340" s="74">
        <f t="shared" si="233"/>
        <v>0</v>
      </c>
      <c r="J340" s="74">
        <f t="shared" si="234"/>
        <v>0</v>
      </c>
      <c r="K340" s="74">
        <f t="shared" si="235"/>
        <v>0</v>
      </c>
      <c r="L340" s="74">
        <f t="shared" si="236"/>
        <v>0</v>
      </c>
      <c r="M340" s="74">
        <f t="shared" si="237"/>
        <v>0</v>
      </c>
    </row>
    <row r="341" spans="2:13" ht="13.8">
      <c r="B341" s="48" t="str">
        <f>B21</f>
        <v>AOC 1x50-56G SFP56</v>
      </c>
      <c r="C341" s="74">
        <f t="shared" si="227"/>
        <v>0</v>
      </c>
      <c r="D341" s="74">
        <f t="shared" si="228"/>
        <v>0</v>
      </c>
      <c r="E341" s="74">
        <f t="shared" si="229"/>
        <v>0</v>
      </c>
      <c r="F341" s="74">
        <f t="shared" si="230"/>
        <v>0</v>
      </c>
      <c r="G341" s="74">
        <f t="shared" si="231"/>
        <v>0</v>
      </c>
      <c r="H341" s="74">
        <f t="shared" si="232"/>
        <v>0</v>
      </c>
      <c r="I341" s="74">
        <f t="shared" si="233"/>
        <v>0</v>
      </c>
      <c r="J341" s="74">
        <f t="shared" si="234"/>
        <v>0</v>
      </c>
      <c r="K341" s="74">
        <f t="shared" si="235"/>
        <v>0</v>
      </c>
      <c r="L341" s="74">
        <f t="shared" si="236"/>
        <v>0</v>
      </c>
      <c r="M341" s="74">
        <f t="shared" si="237"/>
        <v>0</v>
      </c>
    </row>
    <row r="342" spans="2:13" ht="13.8">
      <c r="B342" s="48" t="str">
        <f t="shared" ref="B342:B356" si="238">B23</f>
        <v>EOM Next Gen</v>
      </c>
      <c r="C342" s="74">
        <f t="shared" si="227"/>
        <v>0</v>
      </c>
      <c r="D342" s="74">
        <f t="shared" si="228"/>
        <v>0</v>
      </c>
      <c r="E342" s="74">
        <f t="shared" si="229"/>
        <v>0</v>
      </c>
      <c r="F342" s="74">
        <f t="shared" si="230"/>
        <v>0</v>
      </c>
      <c r="G342" s="74">
        <f t="shared" si="231"/>
        <v>0</v>
      </c>
      <c r="H342" s="74">
        <f t="shared" si="232"/>
        <v>0</v>
      </c>
      <c r="I342" s="74">
        <f t="shared" si="233"/>
        <v>0</v>
      </c>
      <c r="J342" s="74">
        <f t="shared" si="234"/>
        <v>0</v>
      </c>
      <c r="K342" s="74">
        <f t="shared" si="235"/>
        <v>0</v>
      </c>
      <c r="L342" s="74">
        <f t="shared" si="236"/>
        <v>0</v>
      </c>
      <c r="M342" s="74">
        <f t="shared" si="237"/>
        <v>0</v>
      </c>
    </row>
    <row r="343" spans="2:13" ht="13.8">
      <c r="B343" s="48" t="str">
        <f t="shared" si="238"/>
        <v>AOC 400G</v>
      </c>
      <c r="C343" s="74">
        <f t="shared" si="227"/>
        <v>0</v>
      </c>
      <c r="D343" s="74">
        <f t="shared" si="228"/>
        <v>24.172000000000001</v>
      </c>
      <c r="E343" s="74">
        <f t="shared" si="229"/>
        <v>0</v>
      </c>
      <c r="F343" s="74">
        <f t="shared" si="230"/>
        <v>0</v>
      </c>
      <c r="G343" s="74">
        <f t="shared" si="231"/>
        <v>0</v>
      </c>
      <c r="H343" s="74">
        <f t="shared" si="232"/>
        <v>0</v>
      </c>
      <c r="I343" s="74">
        <f t="shared" si="233"/>
        <v>0</v>
      </c>
      <c r="J343" s="74">
        <f t="shared" si="234"/>
        <v>0</v>
      </c>
      <c r="K343" s="74">
        <f t="shared" si="235"/>
        <v>0</v>
      </c>
      <c r="L343" s="74">
        <f t="shared" si="236"/>
        <v>0</v>
      </c>
      <c r="M343" s="74">
        <f t="shared" si="237"/>
        <v>0</v>
      </c>
    </row>
    <row r="344" spans="2:13" ht="13.8">
      <c r="B344" s="48" t="str">
        <f t="shared" si="238"/>
        <v>AOC 400G breakout</v>
      </c>
      <c r="C344" s="74">
        <f t="shared" si="227"/>
        <v>0</v>
      </c>
      <c r="D344" s="74">
        <f t="shared" si="228"/>
        <v>0</v>
      </c>
      <c r="E344" s="74">
        <f t="shared" si="229"/>
        <v>0</v>
      </c>
      <c r="F344" s="74">
        <f t="shared" si="230"/>
        <v>0</v>
      </c>
      <c r="G344" s="74">
        <f t="shared" si="231"/>
        <v>0</v>
      </c>
      <c r="H344" s="74">
        <f t="shared" si="232"/>
        <v>0</v>
      </c>
      <c r="I344" s="74">
        <f t="shared" si="233"/>
        <v>0</v>
      </c>
      <c r="J344" s="74">
        <f t="shared" si="234"/>
        <v>0</v>
      </c>
      <c r="K344" s="74">
        <f t="shared" si="235"/>
        <v>0</v>
      </c>
      <c r="L344" s="74">
        <f t="shared" si="236"/>
        <v>0</v>
      </c>
      <c r="M344" s="74">
        <f t="shared" si="237"/>
        <v>0</v>
      </c>
    </row>
    <row r="345" spans="2:13" ht="13.8">
      <c r="B345" s="48" t="str">
        <f t="shared" si="238"/>
        <v>AOC 800G</v>
      </c>
      <c r="C345" s="74">
        <f t="shared" si="227"/>
        <v>0</v>
      </c>
      <c r="D345" s="74">
        <f t="shared" si="228"/>
        <v>0</v>
      </c>
      <c r="E345" s="74">
        <f t="shared" si="229"/>
        <v>0</v>
      </c>
      <c r="F345" s="74">
        <f t="shared" si="230"/>
        <v>0</v>
      </c>
      <c r="G345" s="74">
        <f t="shared" si="231"/>
        <v>0</v>
      </c>
      <c r="H345" s="74">
        <f t="shared" si="232"/>
        <v>0</v>
      </c>
      <c r="I345" s="74">
        <f t="shared" si="233"/>
        <v>0</v>
      </c>
      <c r="J345" s="74">
        <f t="shared" si="234"/>
        <v>0</v>
      </c>
      <c r="K345" s="74">
        <f t="shared" si="235"/>
        <v>0</v>
      </c>
      <c r="L345" s="74">
        <f t="shared" si="236"/>
        <v>0</v>
      </c>
      <c r="M345" s="74">
        <f t="shared" si="237"/>
        <v>0</v>
      </c>
    </row>
    <row r="346" spans="2:13" ht="13.8">
      <c r="B346" s="48" t="str">
        <f t="shared" si="238"/>
        <v>AOC 1.6T</v>
      </c>
      <c r="C346" s="74">
        <f t="shared" si="227"/>
        <v>0</v>
      </c>
      <c r="D346" s="74">
        <f t="shared" si="228"/>
        <v>0</v>
      </c>
      <c r="E346" s="74">
        <f t="shared" si="229"/>
        <v>0</v>
      </c>
      <c r="F346" s="74">
        <f t="shared" si="230"/>
        <v>0</v>
      </c>
      <c r="G346" s="74">
        <f t="shared" si="231"/>
        <v>0</v>
      </c>
      <c r="H346" s="74">
        <f t="shared" si="232"/>
        <v>0</v>
      </c>
      <c r="I346" s="74">
        <f t="shared" si="233"/>
        <v>0</v>
      </c>
      <c r="J346" s="74">
        <f t="shared" si="234"/>
        <v>0</v>
      </c>
      <c r="K346" s="74">
        <f t="shared" si="235"/>
        <v>0</v>
      </c>
      <c r="L346" s="74">
        <f t="shared" si="236"/>
        <v>0</v>
      </c>
      <c r="M346" s="74">
        <f t="shared" si="237"/>
        <v>0</v>
      </c>
    </row>
    <row r="347" spans="2:13" ht="13.8">
      <c r="B347" s="48" t="str">
        <f t="shared" si="238"/>
        <v>LPO 800 Gbps 30m</v>
      </c>
      <c r="C347" s="253">
        <f t="shared" si="227"/>
        <v>0</v>
      </c>
      <c r="D347" s="253">
        <f t="shared" si="228"/>
        <v>0</v>
      </c>
      <c r="E347" s="253">
        <f t="shared" si="229"/>
        <v>0</v>
      </c>
      <c r="F347" s="253">
        <f t="shared" si="230"/>
        <v>0</v>
      </c>
      <c r="G347" s="253">
        <f t="shared" si="231"/>
        <v>0</v>
      </c>
      <c r="H347" s="253">
        <f t="shared" si="232"/>
        <v>0</v>
      </c>
      <c r="I347" s="253">
        <f t="shared" si="233"/>
        <v>0</v>
      </c>
      <c r="J347" s="253">
        <f t="shared" si="234"/>
        <v>0</v>
      </c>
      <c r="K347" s="253">
        <f t="shared" si="235"/>
        <v>0</v>
      </c>
      <c r="L347" s="253">
        <f t="shared" si="236"/>
        <v>0</v>
      </c>
      <c r="M347" s="253">
        <f t="shared" si="237"/>
        <v>0</v>
      </c>
    </row>
    <row r="348" spans="2:13" ht="13.8">
      <c r="B348" s="347" t="str">
        <f t="shared" si="238"/>
        <v>LPO 800 Gbps 100 m</v>
      </c>
      <c r="C348" s="203">
        <f t="shared" si="227"/>
        <v>0</v>
      </c>
      <c r="D348" s="203">
        <f t="shared" si="228"/>
        <v>0</v>
      </c>
      <c r="E348" s="203">
        <f t="shared" si="229"/>
        <v>0</v>
      </c>
      <c r="F348" s="203">
        <f t="shared" si="230"/>
        <v>0</v>
      </c>
      <c r="G348" s="203">
        <f t="shared" si="231"/>
        <v>0</v>
      </c>
      <c r="H348" s="203">
        <f t="shared" si="232"/>
        <v>0</v>
      </c>
      <c r="I348" s="203">
        <f t="shared" si="233"/>
        <v>0</v>
      </c>
      <c r="J348" s="203">
        <f t="shared" si="234"/>
        <v>0</v>
      </c>
      <c r="K348" s="203">
        <f t="shared" si="235"/>
        <v>0</v>
      </c>
      <c r="L348" s="203">
        <f t="shared" si="236"/>
        <v>0</v>
      </c>
      <c r="M348" s="203">
        <f t="shared" si="237"/>
        <v>0</v>
      </c>
    </row>
    <row r="349" spans="2:13" ht="13.8">
      <c r="B349" s="347" t="str">
        <f t="shared" si="238"/>
        <v>LPO 800 Gbps 500 m</v>
      </c>
      <c r="C349" s="203">
        <f t="shared" si="227"/>
        <v>0</v>
      </c>
      <c r="D349" s="203">
        <f t="shared" si="228"/>
        <v>0</v>
      </c>
      <c r="E349" s="203">
        <f t="shared" si="229"/>
        <v>0</v>
      </c>
      <c r="F349" s="203">
        <f t="shared" si="230"/>
        <v>0</v>
      </c>
      <c r="G349" s="203">
        <f t="shared" si="231"/>
        <v>0</v>
      </c>
      <c r="H349" s="203">
        <f t="shared" si="232"/>
        <v>0</v>
      </c>
      <c r="I349" s="203">
        <f t="shared" si="233"/>
        <v>0</v>
      </c>
      <c r="J349" s="203">
        <f t="shared" si="234"/>
        <v>0</v>
      </c>
      <c r="K349" s="203">
        <f t="shared" si="235"/>
        <v>0</v>
      </c>
      <c r="L349" s="203">
        <f t="shared" si="236"/>
        <v>0</v>
      </c>
      <c r="M349" s="203">
        <f t="shared" si="237"/>
        <v>0</v>
      </c>
    </row>
    <row r="350" spans="2:13" ht="13.8">
      <c r="B350" s="347" t="str">
        <f t="shared" si="238"/>
        <v>LPO 800 Gbps 2 km</v>
      </c>
      <c r="C350" s="203">
        <f t="shared" si="227"/>
        <v>0</v>
      </c>
      <c r="D350" s="203">
        <f t="shared" si="228"/>
        <v>0</v>
      </c>
      <c r="E350" s="203">
        <f t="shared" si="229"/>
        <v>0</v>
      </c>
      <c r="F350" s="203">
        <f t="shared" si="230"/>
        <v>0</v>
      </c>
      <c r="G350" s="203">
        <f t="shared" si="231"/>
        <v>0</v>
      </c>
      <c r="H350" s="203">
        <f t="shared" si="232"/>
        <v>0</v>
      </c>
      <c r="I350" s="203">
        <f t="shared" si="233"/>
        <v>0</v>
      </c>
      <c r="J350" s="203">
        <f t="shared" si="234"/>
        <v>0</v>
      </c>
      <c r="K350" s="203">
        <f t="shared" si="235"/>
        <v>0</v>
      </c>
      <c r="L350" s="203">
        <f t="shared" si="236"/>
        <v>0</v>
      </c>
      <c r="M350" s="203">
        <f t="shared" si="237"/>
        <v>0</v>
      </c>
    </row>
    <row r="351" spans="2:13" ht="13.8">
      <c r="B351" s="347" t="str">
        <f t="shared" si="238"/>
        <v>LPO 800 Gbps 10 km</v>
      </c>
      <c r="C351" s="203">
        <f t="shared" si="227"/>
        <v>0</v>
      </c>
      <c r="D351" s="203">
        <f t="shared" si="228"/>
        <v>0</v>
      </c>
      <c r="E351" s="203">
        <f t="shared" si="229"/>
        <v>0</v>
      </c>
      <c r="F351" s="203">
        <f t="shared" si="230"/>
        <v>0</v>
      </c>
      <c r="G351" s="203">
        <f t="shared" si="231"/>
        <v>0</v>
      </c>
      <c r="H351" s="203">
        <f t="shared" si="232"/>
        <v>0</v>
      </c>
      <c r="I351" s="203">
        <f t="shared" si="233"/>
        <v>0</v>
      </c>
      <c r="J351" s="203">
        <f t="shared" si="234"/>
        <v>0</v>
      </c>
      <c r="K351" s="203">
        <f t="shared" si="235"/>
        <v>0</v>
      </c>
      <c r="L351" s="203">
        <f t="shared" si="236"/>
        <v>0</v>
      </c>
      <c r="M351" s="203">
        <f t="shared" si="237"/>
        <v>0</v>
      </c>
    </row>
    <row r="352" spans="2:13" ht="13.8">
      <c r="B352" s="48" t="str">
        <f t="shared" si="238"/>
        <v>CPO 1.6 Tbps 30m</v>
      </c>
      <c r="C352" s="164">
        <f t="shared" si="227"/>
        <v>0</v>
      </c>
      <c r="D352" s="164">
        <f t="shared" si="228"/>
        <v>0</v>
      </c>
      <c r="E352" s="164">
        <f t="shared" si="229"/>
        <v>0</v>
      </c>
      <c r="F352" s="164">
        <f t="shared" si="230"/>
        <v>0</v>
      </c>
      <c r="G352" s="164">
        <f t="shared" si="231"/>
        <v>0</v>
      </c>
      <c r="H352" s="164">
        <f t="shared" si="232"/>
        <v>0</v>
      </c>
      <c r="I352" s="164">
        <f t="shared" si="233"/>
        <v>0</v>
      </c>
      <c r="J352" s="164">
        <f t="shared" si="234"/>
        <v>0</v>
      </c>
      <c r="K352" s="164">
        <f t="shared" si="235"/>
        <v>0</v>
      </c>
      <c r="L352" s="164">
        <f t="shared" si="236"/>
        <v>0</v>
      </c>
      <c r="M352" s="164">
        <f t="shared" si="237"/>
        <v>0</v>
      </c>
    </row>
    <row r="353" spans="2:13" ht="13.8">
      <c r="B353" s="347" t="str">
        <f t="shared" si="238"/>
        <v>CPO 1.6 Tbps 100 m</v>
      </c>
      <c r="C353" s="203">
        <f t="shared" si="227"/>
        <v>0</v>
      </c>
      <c r="D353" s="203">
        <f t="shared" si="228"/>
        <v>0</v>
      </c>
      <c r="E353" s="203">
        <f t="shared" si="229"/>
        <v>0</v>
      </c>
      <c r="F353" s="203">
        <f t="shared" si="230"/>
        <v>0</v>
      </c>
      <c r="G353" s="203">
        <f t="shared" si="231"/>
        <v>0</v>
      </c>
      <c r="H353" s="203">
        <f t="shared" si="232"/>
        <v>0</v>
      </c>
      <c r="I353" s="203">
        <f t="shared" si="233"/>
        <v>0</v>
      </c>
      <c r="J353" s="203">
        <f t="shared" si="234"/>
        <v>0</v>
      </c>
      <c r="K353" s="203">
        <f t="shared" si="235"/>
        <v>0</v>
      </c>
      <c r="L353" s="203">
        <f t="shared" si="236"/>
        <v>0</v>
      </c>
      <c r="M353" s="203">
        <f t="shared" si="237"/>
        <v>0</v>
      </c>
    </row>
    <row r="354" spans="2:13" ht="13.8">
      <c r="B354" s="347" t="str">
        <f t="shared" si="238"/>
        <v>CPO 1.6 Tbps 500 m</v>
      </c>
      <c r="C354" s="203">
        <f t="shared" si="227"/>
        <v>0</v>
      </c>
      <c r="D354" s="203">
        <f t="shared" si="228"/>
        <v>0</v>
      </c>
      <c r="E354" s="203">
        <f t="shared" si="229"/>
        <v>0</v>
      </c>
      <c r="F354" s="203">
        <f t="shared" si="230"/>
        <v>0</v>
      </c>
      <c r="G354" s="203">
        <f t="shared" si="231"/>
        <v>0</v>
      </c>
      <c r="H354" s="203">
        <f t="shared" si="232"/>
        <v>0</v>
      </c>
      <c r="I354" s="203">
        <f t="shared" si="233"/>
        <v>0</v>
      </c>
      <c r="J354" s="203">
        <f t="shared" si="234"/>
        <v>0</v>
      </c>
      <c r="K354" s="203">
        <f t="shared" si="235"/>
        <v>0</v>
      </c>
      <c r="L354" s="203">
        <f t="shared" si="236"/>
        <v>0</v>
      </c>
      <c r="M354" s="203">
        <f t="shared" si="237"/>
        <v>0</v>
      </c>
    </row>
    <row r="355" spans="2:13" ht="13.8">
      <c r="B355" s="347" t="str">
        <f t="shared" si="238"/>
        <v>CPO 1.6 Tbps 2 km</v>
      </c>
      <c r="C355" s="203">
        <f t="shared" si="227"/>
        <v>0</v>
      </c>
      <c r="D355" s="203">
        <f t="shared" si="228"/>
        <v>0</v>
      </c>
      <c r="E355" s="203">
        <f t="shared" si="229"/>
        <v>0</v>
      </c>
      <c r="F355" s="203">
        <f t="shared" si="230"/>
        <v>0</v>
      </c>
      <c r="G355" s="203">
        <f t="shared" si="231"/>
        <v>0</v>
      </c>
      <c r="H355" s="203">
        <f t="shared" si="232"/>
        <v>0</v>
      </c>
      <c r="I355" s="203">
        <f t="shared" si="233"/>
        <v>0</v>
      </c>
      <c r="J355" s="203">
        <f t="shared" si="234"/>
        <v>0</v>
      </c>
      <c r="K355" s="203">
        <f t="shared" si="235"/>
        <v>0</v>
      </c>
      <c r="L355" s="203">
        <f t="shared" si="236"/>
        <v>0</v>
      </c>
      <c r="M355" s="203">
        <f t="shared" si="237"/>
        <v>0</v>
      </c>
    </row>
    <row r="356" spans="2:13" ht="13.8">
      <c r="B356" s="49" t="str">
        <f t="shared" si="238"/>
        <v>CPO 1.6 Tbps 10 km</v>
      </c>
      <c r="C356" s="253">
        <f t="shared" si="227"/>
        <v>0</v>
      </c>
      <c r="D356" s="253">
        <f t="shared" si="228"/>
        <v>0</v>
      </c>
      <c r="E356" s="253">
        <f t="shared" si="229"/>
        <v>0</v>
      </c>
      <c r="F356" s="253">
        <f t="shared" si="230"/>
        <v>0</v>
      </c>
      <c r="G356" s="253">
        <f t="shared" si="231"/>
        <v>0</v>
      </c>
      <c r="H356" s="253">
        <f t="shared" si="232"/>
        <v>0</v>
      </c>
      <c r="I356" s="253">
        <f t="shared" si="233"/>
        <v>0</v>
      </c>
      <c r="J356" s="253">
        <f t="shared" si="234"/>
        <v>0</v>
      </c>
      <c r="K356" s="253">
        <f t="shared" si="235"/>
        <v>0</v>
      </c>
      <c r="L356" s="253">
        <f t="shared" si="236"/>
        <v>0</v>
      </c>
      <c r="M356" s="253">
        <f t="shared" si="237"/>
        <v>0</v>
      </c>
    </row>
    <row r="357" spans="2:13" ht="13.8">
      <c r="B357" s="57" t="str">
        <f>"Total "&amp;B324&amp;" revenue"</f>
        <v>Total GaAs discrete revenue</v>
      </c>
      <c r="C357" s="76">
        <f t="shared" ref="C357:M357" si="239">SUM(C326:C356)</f>
        <v>119.70159969999997</v>
      </c>
      <c r="D357" s="76">
        <f t="shared" si="239"/>
        <v>114.51389681000001</v>
      </c>
      <c r="E357" s="76">
        <f t="shared" si="239"/>
        <v>0</v>
      </c>
      <c r="F357" s="76">
        <f t="shared" si="239"/>
        <v>0</v>
      </c>
      <c r="G357" s="76">
        <f t="shared" si="239"/>
        <v>0</v>
      </c>
      <c r="H357" s="76">
        <f t="shared" si="239"/>
        <v>0</v>
      </c>
      <c r="I357" s="76">
        <f t="shared" si="239"/>
        <v>0</v>
      </c>
      <c r="J357" s="76">
        <f t="shared" si="239"/>
        <v>0</v>
      </c>
      <c r="K357" s="76">
        <f t="shared" si="239"/>
        <v>0</v>
      </c>
      <c r="L357" s="76">
        <f t="shared" si="239"/>
        <v>0</v>
      </c>
      <c r="M357" s="76">
        <f t="shared" si="239"/>
        <v>0</v>
      </c>
    </row>
    <row r="359" spans="2:13" ht="21">
      <c r="B359" s="3" t="str">
        <f>B182</f>
        <v>GaAs integrated</v>
      </c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</row>
    <row r="360" spans="2:13" ht="13.8">
      <c r="B360" s="56" t="s">
        <v>55</v>
      </c>
      <c r="C360" s="6">
        <f t="shared" ref="C360:J360" si="240">C220</f>
        <v>2018</v>
      </c>
      <c r="D360" s="6">
        <f t="shared" si="240"/>
        <v>2019</v>
      </c>
      <c r="E360" s="6">
        <f t="shared" si="240"/>
        <v>2020</v>
      </c>
      <c r="F360" s="6">
        <f t="shared" si="240"/>
        <v>2021</v>
      </c>
      <c r="G360" s="6">
        <f t="shared" si="240"/>
        <v>2022</v>
      </c>
      <c r="H360" s="6">
        <f t="shared" si="240"/>
        <v>2023</v>
      </c>
      <c r="I360" s="6">
        <f t="shared" si="240"/>
        <v>2024</v>
      </c>
      <c r="J360" s="6">
        <f t="shared" si="240"/>
        <v>2025</v>
      </c>
      <c r="K360" s="6">
        <f t="shared" ref="K360:M360" si="241">K220</f>
        <v>2026</v>
      </c>
      <c r="L360" s="6">
        <f t="shared" si="241"/>
        <v>2027</v>
      </c>
      <c r="M360" s="6">
        <f t="shared" si="241"/>
        <v>2028</v>
      </c>
    </row>
    <row r="361" spans="2:13" ht="13.8">
      <c r="B361" s="50" t="str">
        <f t="shared" ref="B361:B391" si="242">B7</f>
        <v>AOC 1x≤10G SFP+</v>
      </c>
      <c r="C361" s="74">
        <f t="shared" ref="C361:C391" si="243">IF(C184=0,0,C184*P221/10^6)</f>
        <v>0</v>
      </c>
      <c r="D361" s="74">
        <f t="shared" ref="D361:D391" si="244">IF(D184=0,0,D184*Q221/10^6)</f>
        <v>0</v>
      </c>
      <c r="E361" s="74">
        <f t="shared" ref="E361:E391" si="245">IF(E184=0,0,E184*R221/10^6)</f>
        <v>0</v>
      </c>
      <c r="F361" s="74">
        <f t="shared" ref="F361:F391" si="246">IF(F184=0,0,F184*S221/10^6)</f>
        <v>0</v>
      </c>
      <c r="G361" s="74">
        <f t="shared" ref="G361:G391" si="247">IF(G184=0,0,G184*T221/10^6)</f>
        <v>0</v>
      </c>
      <c r="H361" s="74">
        <f t="shared" ref="H361:H391" si="248">IF(H184=0,0,H184*U221/10^6)</f>
        <v>0</v>
      </c>
      <c r="I361" s="74">
        <f t="shared" ref="I361:I391" si="249">IF(I184=0,0,I184*V221/10^6)</f>
        <v>0</v>
      </c>
      <c r="J361" s="74">
        <f t="shared" ref="J361:J391" si="250">IF(J184=0,0,J184*W221/10^6)</f>
        <v>0</v>
      </c>
      <c r="K361" s="74">
        <f t="shared" ref="K361:K391" si="251">IF(K184=0,0,K184*X221/10^6)</f>
        <v>0</v>
      </c>
      <c r="L361" s="74">
        <f t="shared" ref="L361:L391" si="252">IF(L184=0,0,L184*Y221/10^6)</f>
        <v>0</v>
      </c>
      <c r="M361" s="74">
        <f t="shared" ref="M361:M391" si="253">IF(M184=0,0,M184*Z221/10^6)</f>
        <v>0</v>
      </c>
    </row>
    <row r="362" spans="2:13" ht="13.8">
      <c r="B362" s="48" t="str">
        <f t="shared" si="242"/>
        <v>AOC 4x≤10G QSFP+</v>
      </c>
      <c r="C362" s="74">
        <f t="shared" si="243"/>
        <v>17.421250392000001</v>
      </c>
      <c r="D362" s="74">
        <f t="shared" si="244"/>
        <v>11.555505500000001</v>
      </c>
      <c r="E362" s="74">
        <f t="shared" si="245"/>
        <v>0</v>
      </c>
      <c r="F362" s="74">
        <f t="shared" si="246"/>
        <v>0</v>
      </c>
      <c r="G362" s="74">
        <f t="shared" si="247"/>
        <v>0</v>
      </c>
      <c r="H362" s="74">
        <f t="shared" si="248"/>
        <v>0</v>
      </c>
      <c r="I362" s="74">
        <f t="shared" si="249"/>
        <v>0</v>
      </c>
      <c r="J362" s="74">
        <f t="shared" si="250"/>
        <v>0</v>
      </c>
      <c r="K362" s="74">
        <f t="shared" si="251"/>
        <v>0</v>
      </c>
      <c r="L362" s="74">
        <f t="shared" si="252"/>
        <v>0</v>
      </c>
      <c r="M362" s="74">
        <f t="shared" si="253"/>
        <v>0</v>
      </c>
    </row>
    <row r="363" spans="2:13" ht="13.8">
      <c r="B363" s="48" t="str">
        <f t="shared" si="242"/>
        <v>AOC breakout: 4x10G from 40G</v>
      </c>
      <c r="C363" s="74">
        <f t="shared" si="243"/>
        <v>5.9655438620005086</v>
      </c>
      <c r="D363" s="74">
        <f t="shared" si="244"/>
        <v>5.8540794859565457</v>
      </c>
      <c r="E363" s="74">
        <f t="shared" si="245"/>
        <v>0</v>
      </c>
      <c r="F363" s="74">
        <f t="shared" si="246"/>
        <v>0</v>
      </c>
      <c r="G363" s="74">
        <f t="shared" si="247"/>
        <v>0</v>
      </c>
      <c r="H363" s="74">
        <f t="shared" si="248"/>
        <v>0</v>
      </c>
      <c r="I363" s="74">
        <f t="shared" si="249"/>
        <v>0</v>
      </c>
      <c r="J363" s="74">
        <f t="shared" si="250"/>
        <v>0</v>
      </c>
      <c r="K363" s="74">
        <f t="shared" si="251"/>
        <v>0</v>
      </c>
      <c r="L363" s="74">
        <f t="shared" si="252"/>
        <v>0</v>
      </c>
      <c r="M363" s="74">
        <f t="shared" si="253"/>
        <v>0</v>
      </c>
    </row>
    <row r="364" spans="2:13" ht="13.8">
      <c r="B364" s="48" t="str">
        <f t="shared" si="242"/>
        <v>AOC 12x≤12.5G CXP</v>
      </c>
      <c r="C364" s="74">
        <f t="shared" si="243"/>
        <v>15.246059059999999</v>
      </c>
      <c r="D364" s="74">
        <f t="shared" si="244"/>
        <v>16.505057000000008</v>
      </c>
      <c r="E364" s="74">
        <f t="shared" si="245"/>
        <v>0</v>
      </c>
      <c r="F364" s="74">
        <f t="shared" si="246"/>
        <v>0</v>
      </c>
      <c r="G364" s="74">
        <f t="shared" si="247"/>
        <v>0</v>
      </c>
      <c r="H364" s="74">
        <f t="shared" si="248"/>
        <v>0</v>
      </c>
      <c r="I364" s="74">
        <f t="shared" si="249"/>
        <v>0</v>
      </c>
      <c r="J364" s="74">
        <f t="shared" si="250"/>
        <v>0</v>
      </c>
      <c r="K364" s="74">
        <f t="shared" si="251"/>
        <v>0</v>
      </c>
      <c r="L364" s="74">
        <f t="shared" si="252"/>
        <v>0</v>
      </c>
      <c r="M364" s="74">
        <f t="shared" si="253"/>
        <v>0</v>
      </c>
    </row>
    <row r="365" spans="2:13" ht="13.8">
      <c r="B365" s="48" t="str">
        <f t="shared" si="242"/>
        <v>EOM 12x≤12.5G XCVR - CXP</v>
      </c>
      <c r="C365" s="74">
        <f t="shared" si="243"/>
        <v>4.0629577000000028</v>
      </c>
      <c r="D365" s="74">
        <f t="shared" si="244"/>
        <v>3.3632480000000009</v>
      </c>
      <c r="E365" s="74">
        <f t="shared" si="245"/>
        <v>0</v>
      </c>
      <c r="F365" s="74">
        <f t="shared" si="246"/>
        <v>0</v>
      </c>
      <c r="G365" s="74">
        <f t="shared" si="247"/>
        <v>0</v>
      </c>
      <c r="H365" s="74">
        <f t="shared" si="248"/>
        <v>0</v>
      </c>
      <c r="I365" s="74">
        <f t="shared" si="249"/>
        <v>0</v>
      </c>
      <c r="J365" s="74">
        <f t="shared" si="250"/>
        <v>0</v>
      </c>
      <c r="K365" s="74">
        <f t="shared" si="251"/>
        <v>0</v>
      </c>
      <c r="L365" s="74">
        <f t="shared" si="252"/>
        <v>0</v>
      </c>
      <c r="M365" s="74">
        <f t="shared" si="253"/>
        <v>0</v>
      </c>
    </row>
    <row r="366" spans="2:13" ht="13.8">
      <c r="B366" s="48" t="str">
        <f t="shared" si="242"/>
        <v>AOC 4x12-14G QSFP+</v>
      </c>
      <c r="C366" s="74">
        <f t="shared" si="243"/>
        <v>7.1659805914020476</v>
      </c>
      <c r="D366" s="74">
        <f t="shared" si="244"/>
        <v>2.0817219185086548</v>
      </c>
      <c r="E366" s="74">
        <f t="shared" si="245"/>
        <v>0</v>
      </c>
      <c r="F366" s="74">
        <f t="shared" si="246"/>
        <v>0</v>
      </c>
      <c r="G366" s="74">
        <f t="shared" si="247"/>
        <v>0</v>
      </c>
      <c r="H366" s="74">
        <f t="shared" si="248"/>
        <v>0</v>
      </c>
      <c r="I366" s="74">
        <f t="shared" si="249"/>
        <v>0</v>
      </c>
      <c r="J366" s="74">
        <f t="shared" si="250"/>
        <v>0</v>
      </c>
      <c r="K366" s="74">
        <f t="shared" si="251"/>
        <v>0</v>
      </c>
      <c r="L366" s="74">
        <f t="shared" si="252"/>
        <v>0</v>
      </c>
      <c r="M366" s="74">
        <f t="shared" si="253"/>
        <v>0</v>
      </c>
    </row>
    <row r="367" spans="2:13" ht="13.8">
      <c r="B367" s="48" t="str">
        <f t="shared" si="242"/>
        <v>AOC 4x12G Mini-SAS HD</v>
      </c>
      <c r="C367" s="74">
        <f t="shared" si="243"/>
        <v>5.5872727272727278</v>
      </c>
      <c r="D367" s="74">
        <f t="shared" si="244"/>
        <v>3.72</v>
      </c>
      <c r="E367" s="74">
        <f t="shared" si="245"/>
        <v>0</v>
      </c>
      <c r="F367" s="74">
        <f t="shared" si="246"/>
        <v>0</v>
      </c>
      <c r="G367" s="74">
        <f t="shared" si="247"/>
        <v>0</v>
      </c>
      <c r="H367" s="74">
        <f t="shared" si="248"/>
        <v>0</v>
      </c>
      <c r="I367" s="74">
        <f t="shared" si="249"/>
        <v>0</v>
      </c>
      <c r="J367" s="74">
        <f t="shared" si="250"/>
        <v>0</v>
      </c>
      <c r="K367" s="74">
        <f t="shared" si="251"/>
        <v>0</v>
      </c>
      <c r="L367" s="74">
        <f t="shared" si="252"/>
        <v>0</v>
      </c>
      <c r="M367" s="74">
        <f t="shared" si="253"/>
        <v>0</v>
      </c>
    </row>
    <row r="368" spans="2:13" ht="13.8">
      <c r="B368" s="48" t="str">
        <f t="shared" si="242"/>
        <v>AOC 1x25-28G SFP28</v>
      </c>
      <c r="C368" s="74">
        <f t="shared" si="243"/>
        <v>0</v>
      </c>
      <c r="D368" s="74">
        <f t="shared" si="244"/>
        <v>0</v>
      </c>
      <c r="E368" s="74">
        <f t="shared" si="245"/>
        <v>0</v>
      </c>
      <c r="F368" s="74">
        <f t="shared" si="246"/>
        <v>0</v>
      </c>
      <c r="G368" s="74">
        <f t="shared" si="247"/>
        <v>0</v>
      </c>
      <c r="H368" s="74">
        <f t="shared" si="248"/>
        <v>0</v>
      </c>
      <c r="I368" s="74">
        <f t="shared" si="249"/>
        <v>0</v>
      </c>
      <c r="J368" s="74">
        <f t="shared" si="250"/>
        <v>0</v>
      </c>
      <c r="K368" s="74">
        <f t="shared" si="251"/>
        <v>0</v>
      </c>
      <c r="L368" s="74">
        <f t="shared" si="252"/>
        <v>0</v>
      </c>
      <c r="M368" s="74">
        <f t="shared" si="253"/>
        <v>0</v>
      </c>
    </row>
    <row r="369" spans="2:13" ht="13.8">
      <c r="B369" s="48" t="str">
        <f t="shared" si="242"/>
        <v>AOC 100G</v>
      </c>
      <c r="C369" s="74">
        <f t="shared" si="243"/>
        <v>44.266548524645216</v>
      </c>
      <c r="D369" s="74">
        <f t="shared" si="244"/>
        <v>55.682535999999999</v>
      </c>
      <c r="E369" s="74">
        <f t="shared" si="245"/>
        <v>0</v>
      </c>
      <c r="F369" s="74">
        <f t="shared" si="246"/>
        <v>0</v>
      </c>
      <c r="G369" s="74">
        <f t="shared" si="247"/>
        <v>0</v>
      </c>
      <c r="H369" s="74">
        <f t="shared" si="248"/>
        <v>0</v>
      </c>
      <c r="I369" s="74">
        <f t="shared" si="249"/>
        <v>0</v>
      </c>
      <c r="J369" s="74">
        <f t="shared" si="250"/>
        <v>0</v>
      </c>
      <c r="K369" s="74">
        <f t="shared" si="251"/>
        <v>0</v>
      </c>
      <c r="L369" s="74">
        <f t="shared" si="252"/>
        <v>0</v>
      </c>
      <c r="M369" s="74">
        <f t="shared" si="253"/>
        <v>0</v>
      </c>
    </row>
    <row r="370" spans="2:13" ht="13.8">
      <c r="B370" s="48" t="str">
        <f t="shared" si="242"/>
        <v>AOC 100G breakout</v>
      </c>
      <c r="C370" s="74">
        <f t="shared" si="243"/>
        <v>0</v>
      </c>
      <c r="D370" s="74">
        <f t="shared" si="244"/>
        <v>0</v>
      </c>
      <c r="E370" s="74">
        <f t="shared" si="245"/>
        <v>0</v>
      </c>
      <c r="F370" s="74">
        <f t="shared" si="246"/>
        <v>0</v>
      </c>
      <c r="G370" s="74">
        <f t="shared" si="247"/>
        <v>0</v>
      </c>
      <c r="H370" s="74">
        <f t="shared" si="248"/>
        <v>0</v>
      </c>
      <c r="I370" s="74">
        <f t="shared" si="249"/>
        <v>0</v>
      </c>
      <c r="J370" s="74">
        <f t="shared" si="250"/>
        <v>0</v>
      </c>
      <c r="K370" s="74">
        <f t="shared" si="251"/>
        <v>0</v>
      </c>
      <c r="L370" s="74">
        <f t="shared" si="252"/>
        <v>0</v>
      </c>
      <c r="M370" s="74">
        <f t="shared" si="253"/>
        <v>0</v>
      </c>
    </row>
    <row r="371" spans="2:13" ht="13.8">
      <c r="B371" s="48" t="str">
        <f t="shared" si="242"/>
        <v>AOC 4x24G Mini-SAS HD</v>
      </c>
      <c r="C371" s="74">
        <f t="shared" si="243"/>
        <v>0</v>
      </c>
      <c r="D371" s="74">
        <f t="shared" si="244"/>
        <v>0.13</v>
      </c>
      <c r="E371" s="74">
        <f t="shared" si="245"/>
        <v>0</v>
      </c>
      <c r="F371" s="74">
        <f t="shared" si="246"/>
        <v>0</v>
      </c>
      <c r="G371" s="74">
        <f t="shared" si="247"/>
        <v>0</v>
      </c>
      <c r="H371" s="74">
        <f t="shared" si="248"/>
        <v>0</v>
      </c>
      <c r="I371" s="74">
        <f t="shared" si="249"/>
        <v>0</v>
      </c>
      <c r="J371" s="74">
        <f t="shared" si="250"/>
        <v>0</v>
      </c>
      <c r="K371" s="74">
        <f t="shared" si="251"/>
        <v>0</v>
      </c>
      <c r="L371" s="74">
        <f t="shared" si="252"/>
        <v>0</v>
      </c>
      <c r="M371" s="74">
        <f t="shared" si="253"/>
        <v>0</v>
      </c>
    </row>
    <row r="372" spans="2:13" ht="13.8">
      <c r="B372" s="48" t="str">
        <f t="shared" si="242"/>
        <v>AOC 12x25-28G CXP28</v>
      </c>
      <c r="C372" s="74">
        <f t="shared" si="243"/>
        <v>0</v>
      </c>
      <c r="D372" s="74">
        <f t="shared" si="244"/>
        <v>120.63607619</v>
      </c>
      <c r="E372" s="74">
        <f t="shared" si="245"/>
        <v>0</v>
      </c>
      <c r="F372" s="74">
        <f t="shared" si="246"/>
        <v>0</v>
      </c>
      <c r="G372" s="74">
        <f t="shared" si="247"/>
        <v>0</v>
      </c>
      <c r="H372" s="74">
        <f t="shared" si="248"/>
        <v>0</v>
      </c>
      <c r="I372" s="74">
        <f t="shared" si="249"/>
        <v>0</v>
      </c>
      <c r="J372" s="74">
        <f t="shared" si="250"/>
        <v>0</v>
      </c>
      <c r="K372" s="74">
        <f t="shared" si="251"/>
        <v>0</v>
      </c>
      <c r="L372" s="74">
        <f t="shared" si="252"/>
        <v>0</v>
      </c>
      <c r="M372" s="74">
        <f t="shared" si="253"/>
        <v>0</v>
      </c>
    </row>
    <row r="373" spans="2:13" ht="13.8">
      <c r="B373" s="48" t="str">
        <f t="shared" si="242"/>
        <v>EOM 4,8,12,16,24x25-28G XCVR</v>
      </c>
      <c r="C373" s="74">
        <f t="shared" si="243"/>
        <v>53.281221500000001</v>
      </c>
      <c r="D373" s="74">
        <f t="shared" si="244"/>
        <v>51.544305999999999</v>
      </c>
      <c r="E373" s="74">
        <f t="shared" si="245"/>
        <v>0</v>
      </c>
      <c r="F373" s="74">
        <f t="shared" si="246"/>
        <v>0</v>
      </c>
      <c r="G373" s="74">
        <f t="shared" si="247"/>
        <v>0</v>
      </c>
      <c r="H373" s="74">
        <f t="shared" si="248"/>
        <v>0</v>
      </c>
      <c r="I373" s="74">
        <f t="shared" si="249"/>
        <v>0</v>
      </c>
      <c r="J373" s="74">
        <f t="shared" si="250"/>
        <v>0</v>
      </c>
      <c r="K373" s="74">
        <f t="shared" si="251"/>
        <v>0</v>
      </c>
      <c r="L373" s="74">
        <f t="shared" si="252"/>
        <v>0</v>
      </c>
      <c r="M373" s="74">
        <f t="shared" si="253"/>
        <v>0</v>
      </c>
    </row>
    <row r="374" spans="2:13" ht="13.8">
      <c r="B374" s="48" t="str">
        <f t="shared" si="242"/>
        <v>EOM 12x25-28G XCVR - CXP28</v>
      </c>
      <c r="C374" s="74">
        <f t="shared" si="243"/>
        <v>1.3486499999999999</v>
      </c>
      <c r="D374" s="74">
        <f t="shared" si="244"/>
        <v>2.451925081491853</v>
      </c>
      <c r="E374" s="74">
        <f t="shared" si="245"/>
        <v>0</v>
      </c>
      <c r="F374" s="74">
        <f t="shared" si="246"/>
        <v>0</v>
      </c>
      <c r="G374" s="74">
        <f t="shared" si="247"/>
        <v>0</v>
      </c>
      <c r="H374" s="74">
        <f t="shared" si="248"/>
        <v>0</v>
      </c>
      <c r="I374" s="74">
        <f t="shared" si="249"/>
        <v>0</v>
      </c>
      <c r="J374" s="74">
        <f t="shared" si="250"/>
        <v>0</v>
      </c>
      <c r="K374" s="74">
        <f t="shared" si="251"/>
        <v>0</v>
      </c>
      <c r="L374" s="74">
        <f t="shared" si="252"/>
        <v>0</v>
      </c>
      <c r="M374" s="74">
        <f t="shared" si="253"/>
        <v>0</v>
      </c>
    </row>
    <row r="375" spans="2:13" ht="13.8">
      <c r="B375" s="48" t="str">
        <f t="shared" si="242"/>
        <v>AOC 1x50-56G SFP56</v>
      </c>
      <c r="C375" s="74">
        <f t="shared" si="243"/>
        <v>0</v>
      </c>
      <c r="D375" s="74">
        <f t="shared" si="244"/>
        <v>0</v>
      </c>
      <c r="E375" s="74">
        <f t="shared" si="245"/>
        <v>0</v>
      </c>
      <c r="F375" s="74">
        <f t="shared" si="246"/>
        <v>0</v>
      </c>
      <c r="G375" s="74">
        <f t="shared" si="247"/>
        <v>0</v>
      </c>
      <c r="H375" s="74">
        <f t="shared" si="248"/>
        <v>0</v>
      </c>
      <c r="I375" s="74">
        <f t="shared" si="249"/>
        <v>0</v>
      </c>
      <c r="J375" s="74">
        <f t="shared" si="250"/>
        <v>0</v>
      </c>
      <c r="K375" s="74">
        <f t="shared" si="251"/>
        <v>0</v>
      </c>
      <c r="L375" s="74">
        <f t="shared" si="252"/>
        <v>0</v>
      </c>
      <c r="M375" s="74">
        <f t="shared" si="253"/>
        <v>0</v>
      </c>
    </row>
    <row r="376" spans="2:13" ht="13.8">
      <c r="B376" s="48" t="str">
        <f t="shared" si="242"/>
        <v>AOC 4x50-56G QSFP56</v>
      </c>
      <c r="C376" s="74">
        <f t="shared" si="243"/>
        <v>0</v>
      </c>
      <c r="D376" s="74">
        <f t="shared" si="244"/>
        <v>39.146491999999995</v>
      </c>
      <c r="E376" s="74">
        <f t="shared" si="245"/>
        <v>0</v>
      </c>
      <c r="F376" s="74">
        <f t="shared" si="246"/>
        <v>0</v>
      </c>
      <c r="G376" s="74">
        <f t="shared" si="247"/>
        <v>0</v>
      </c>
      <c r="H376" s="74">
        <f t="shared" si="248"/>
        <v>0</v>
      </c>
      <c r="I376" s="74">
        <f t="shared" si="249"/>
        <v>0</v>
      </c>
      <c r="J376" s="74">
        <f t="shared" si="250"/>
        <v>0</v>
      </c>
      <c r="K376" s="74">
        <f t="shared" si="251"/>
        <v>0</v>
      </c>
      <c r="L376" s="74">
        <f t="shared" si="252"/>
        <v>0</v>
      </c>
      <c r="M376" s="74">
        <f t="shared" si="253"/>
        <v>0</v>
      </c>
    </row>
    <row r="377" spans="2:13" ht="13.8">
      <c r="B377" s="48" t="str">
        <f t="shared" si="242"/>
        <v>EOM Next Gen</v>
      </c>
      <c r="C377" s="74">
        <f t="shared" si="243"/>
        <v>0</v>
      </c>
      <c r="D377" s="74">
        <f t="shared" si="244"/>
        <v>0</v>
      </c>
      <c r="E377" s="74">
        <f t="shared" si="245"/>
        <v>0</v>
      </c>
      <c r="F377" s="74">
        <f t="shared" si="246"/>
        <v>0</v>
      </c>
      <c r="G377" s="74">
        <f t="shared" si="247"/>
        <v>0</v>
      </c>
      <c r="H377" s="74">
        <f t="shared" si="248"/>
        <v>0</v>
      </c>
      <c r="I377" s="74">
        <f t="shared" si="249"/>
        <v>0</v>
      </c>
      <c r="J377" s="74">
        <f t="shared" si="250"/>
        <v>0</v>
      </c>
      <c r="K377" s="74">
        <f t="shared" si="251"/>
        <v>0</v>
      </c>
      <c r="L377" s="74">
        <f t="shared" si="252"/>
        <v>0</v>
      </c>
      <c r="M377" s="74">
        <f t="shared" si="253"/>
        <v>0</v>
      </c>
    </row>
    <row r="378" spans="2:13" ht="13.8">
      <c r="B378" s="48" t="str">
        <f t="shared" si="242"/>
        <v>AOC 400G</v>
      </c>
      <c r="C378" s="74">
        <f t="shared" si="243"/>
        <v>0</v>
      </c>
      <c r="D378" s="74">
        <f t="shared" si="244"/>
        <v>0</v>
      </c>
      <c r="E378" s="74">
        <f t="shared" si="245"/>
        <v>0</v>
      </c>
      <c r="F378" s="74">
        <f t="shared" si="246"/>
        <v>0</v>
      </c>
      <c r="G378" s="74">
        <f t="shared" si="247"/>
        <v>0</v>
      </c>
      <c r="H378" s="74">
        <f t="shared" si="248"/>
        <v>0</v>
      </c>
      <c r="I378" s="74">
        <f t="shared" si="249"/>
        <v>0</v>
      </c>
      <c r="J378" s="74">
        <f t="shared" si="250"/>
        <v>0</v>
      </c>
      <c r="K378" s="74">
        <f t="shared" si="251"/>
        <v>0</v>
      </c>
      <c r="L378" s="74">
        <f t="shared" si="252"/>
        <v>0</v>
      </c>
      <c r="M378" s="74">
        <f t="shared" si="253"/>
        <v>0</v>
      </c>
    </row>
    <row r="379" spans="2:13" ht="13.8">
      <c r="B379" s="48" t="str">
        <f t="shared" si="242"/>
        <v>AOC 400G breakout</v>
      </c>
      <c r="C379" s="74">
        <f t="shared" si="243"/>
        <v>0</v>
      </c>
      <c r="D379" s="74">
        <f t="shared" si="244"/>
        <v>0</v>
      </c>
      <c r="E379" s="74">
        <f t="shared" si="245"/>
        <v>0</v>
      </c>
      <c r="F379" s="74">
        <f t="shared" si="246"/>
        <v>0</v>
      </c>
      <c r="G379" s="74">
        <f t="shared" si="247"/>
        <v>0</v>
      </c>
      <c r="H379" s="74">
        <f t="shared" si="248"/>
        <v>0</v>
      </c>
      <c r="I379" s="74">
        <f t="shared" si="249"/>
        <v>0</v>
      </c>
      <c r="J379" s="74">
        <f t="shared" si="250"/>
        <v>0</v>
      </c>
      <c r="K379" s="74">
        <f t="shared" si="251"/>
        <v>0</v>
      </c>
      <c r="L379" s="74">
        <f t="shared" si="252"/>
        <v>0</v>
      </c>
      <c r="M379" s="74">
        <f t="shared" si="253"/>
        <v>0</v>
      </c>
    </row>
    <row r="380" spans="2:13" ht="13.8">
      <c r="B380" s="48" t="str">
        <f t="shared" si="242"/>
        <v>AOC 800G</v>
      </c>
      <c r="C380" s="74">
        <f t="shared" si="243"/>
        <v>0</v>
      </c>
      <c r="D380" s="74">
        <f t="shared" si="244"/>
        <v>0</v>
      </c>
      <c r="E380" s="74">
        <f t="shared" si="245"/>
        <v>0</v>
      </c>
      <c r="F380" s="74">
        <f t="shared" si="246"/>
        <v>0</v>
      </c>
      <c r="G380" s="241">
        <f t="shared" si="247"/>
        <v>0</v>
      </c>
      <c r="H380" s="74">
        <f t="shared" si="248"/>
        <v>0</v>
      </c>
      <c r="I380" s="74">
        <f t="shared" si="249"/>
        <v>0</v>
      </c>
      <c r="J380" s="74">
        <f t="shared" si="250"/>
        <v>0</v>
      </c>
      <c r="K380" s="74">
        <f t="shared" si="251"/>
        <v>0</v>
      </c>
      <c r="L380" s="74">
        <f t="shared" si="252"/>
        <v>0</v>
      </c>
      <c r="M380" s="74">
        <f t="shared" si="253"/>
        <v>0</v>
      </c>
    </row>
    <row r="381" spans="2:13" ht="13.8">
      <c r="B381" s="48" t="str">
        <f t="shared" si="242"/>
        <v>AOC 1.6T</v>
      </c>
      <c r="C381" s="74">
        <f t="shared" si="243"/>
        <v>0</v>
      </c>
      <c r="D381" s="74">
        <f t="shared" si="244"/>
        <v>0</v>
      </c>
      <c r="E381" s="74">
        <f t="shared" si="245"/>
        <v>0</v>
      </c>
      <c r="F381" s="74">
        <f t="shared" si="246"/>
        <v>0</v>
      </c>
      <c r="G381" s="74">
        <f t="shared" si="247"/>
        <v>0</v>
      </c>
      <c r="H381" s="74">
        <f t="shared" si="248"/>
        <v>0</v>
      </c>
      <c r="I381" s="74">
        <f t="shared" si="249"/>
        <v>0</v>
      </c>
      <c r="J381" s="74">
        <f t="shared" si="250"/>
        <v>0</v>
      </c>
      <c r="K381" s="74">
        <f t="shared" si="251"/>
        <v>0</v>
      </c>
      <c r="L381" s="74">
        <f t="shared" si="252"/>
        <v>0</v>
      </c>
      <c r="M381" s="74">
        <f t="shared" si="253"/>
        <v>0</v>
      </c>
    </row>
    <row r="382" spans="2:13" ht="13.8">
      <c r="B382" s="48" t="str">
        <f t="shared" si="242"/>
        <v>LPO 800 Gbps 30m</v>
      </c>
      <c r="C382" s="253">
        <f t="shared" si="243"/>
        <v>0</v>
      </c>
      <c r="D382" s="253">
        <f t="shared" si="244"/>
        <v>0</v>
      </c>
      <c r="E382" s="253">
        <f t="shared" si="245"/>
        <v>0</v>
      </c>
      <c r="F382" s="253">
        <f t="shared" si="246"/>
        <v>0</v>
      </c>
      <c r="G382" s="253">
        <f t="shared" si="247"/>
        <v>0</v>
      </c>
      <c r="H382" s="253">
        <f t="shared" si="248"/>
        <v>0</v>
      </c>
      <c r="I382" s="253">
        <f t="shared" si="249"/>
        <v>0</v>
      </c>
      <c r="J382" s="253">
        <f t="shared" si="250"/>
        <v>0</v>
      </c>
      <c r="K382" s="253">
        <f t="shared" si="251"/>
        <v>0</v>
      </c>
      <c r="L382" s="253">
        <f t="shared" si="252"/>
        <v>0</v>
      </c>
      <c r="M382" s="253">
        <f t="shared" si="253"/>
        <v>0</v>
      </c>
    </row>
    <row r="383" spans="2:13" ht="13.8">
      <c r="B383" s="347" t="str">
        <f t="shared" si="242"/>
        <v>LPO 800 Gbps 100 m</v>
      </c>
      <c r="C383" s="203">
        <f t="shared" si="243"/>
        <v>0</v>
      </c>
      <c r="D383" s="203">
        <f t="shared" si="244"/>
        <v>0</v>
      </c>
      <c r="E383" s="203">
        <f t="shared" si="245"/>
        <v>0</v>
      </c>
      <c r="F383" s="203">
        <f t="shared" si="246"/>
        <v>0</v>
      </c>
      <c r="G383" s="203">
        <f t="shared" si="247"/>
        <v>0</v>
      </c>
      <c r="H383" s="203">
        <f t="shared" si="248"/>
        <v>0</v>
      </c>
      <c r="I383" s="203">
        <f t="shared" si="249"/>
        <v>0</v>
      </c>
      <c r="J383" s="203">
        <f t="shared" si="250"/>
        <v>0</v>
      </c>
      <c r="K383" s="203">
        <f t="shared" si="251"/>
        <v>0</v>
      </c>
      <c r="L383" s="203">
        <f t="shared" si="252"/>
        <v>0</v>
      </c>
      <c r="M383" s="203">
        <f t="shared" si="253"/>
        <v>0</v>
      </c>
    </row>
    <row r="384" spans="2:13" ht="13.8">
      <c r="B384" s="347" t="str">
        <f t="shared" si="242"/>
        <v>LPO 800 Gbps 500 m</v>
      </c>
      <c r="C384" s="203">
        <f t="shared" si="243"/>
        <v>0</v>
      </c>
      <c r="D384" s="203">
        <f t="shared" si="244"/>
        <v>0</v>
      </c>
      <c r="E384" s="203">
        <f t="shared" si="245"/>
        <v>0</v>
      </c>
      <c r="F384" s="203">
        <f t="shared" si="246"/>
        <v>0</v>
      </c>
      <c r="G384" s="203">
        <f t="shared" si="247"/>
        <v>0</v>
      </c>
      <c r="H384" s="203">
        <f t="shared" si="248"/>
        <v>0</v>
      </c>
      <c r="I384" s="203">
        <f t="shared" si="249"/>
        <v>0</v>
      </c>
      <c r="J384" s="203">
        <f t="shared" si="250"/>
        <v>0</v>
      </c>
      <c r="K384" s="203">
        <f t="shared" si="251"/>
        <v>0</v>
      </c>
      <c r="L384" s="203">
        <f t="shared" si="252"/>
        <v>0</v>
      </c>
      <c r="M384" s="203">
        <f t="shared" si="253"/>
        <v>0</v>
      </c>
    </row>
    <row r="385" spans="2:13" ht="13.8">
      <c r="B385" s="347" t="str">
        <f t="shared" si="242"/>
        <v>LPO 800 Gbps 2 km</v>
      </c>
      <c r="C385" s="203">
        <f t="shared" si="243"/>
        <v>0</v>
      </c>
      <c r="D385" s="203">
        <f t="shared" si="244"/>
        <v>0</v>
      </c>
      <c r="E385" s="203">
        <f t="shared" si="245"/>
        <v>0</v>
      </c>
      <c r="F385" s="203">
        <f t="shared" si="246"/>
        <v>0</v>
      </c>
      <c r="G385" s="203">
        <f t="shared" si="247"/>
        <v>0</v>
      </c>
      <c r="H385" s="203">
        <f t="shared" si="248"/>
        <v>0</v>
      </c>
      <c r="I385" s="203">
        <f t="shared" si="249"/>
        <v>0</v>
      </c>
      <c r="J385" s="203">
        <f t="shared" si="250"/>
        <v>0</v>
      </c>
      <c r="K385" s="203">
        <f t="shared" si="251"/>
        <v>0</v>
      </c>
      <c r="L385" s="203">
        <f t="shared" si="252"/>
        <v>0</v>
      </c>
      <c r="M385" s="203">
        <f t="shared" si="253"/>
        <v>0</v>
      </c>
    </row>
    <row r="386" spans="2:13" ht="13.8">
      <c r="B386" s="347" t="str">
        <f t="shared" si="242"/>
        <v>LPO 800 Gbps 10 km</v>
      </c>
      <c r="C386" s="203">
        <f t="shared" si="243"/>
        <v>0</v>
      </c>
      <c r="D386" s="203">
        <f t="shared" si="244"/>
        <v>0</v>
      </c>
      <c r="E386" s="203">
        <f t="shared" si="245"/>
        <v>0</v>
      </c>
      <c r="F386" s="203">
        <f t="shared" si="246"/>
        <v>0</v>
      </c>
      <c r="G386" s="203">
        <f t="shared" si="247"/>
        <v>0</v>
      </c>
      <c r="H386" s="203">
        <f t="shared" si="248"/>
        <v>0</v>
      </c>
      <c r="I386" s="203">
        <f t="shared" si="249"/>
        <v>0</v>
      </c>
      <c r="J386" s="203">
        <f t="shared" si="250"/>
        <v>0</v>
      </c>
      <c r="K386" s="203">
        <f t="shared" si="251"/>
        <v>0</v>
      </c>
      <c r="L386" s="203">
        <f t="shared" si="252"/>
        <v>0</v>
      </c>
      <c r="M386" s="203">
        <f t="shared" si="253"/>
        <v>0</v>
      </c>
    </row>
    <row r="387" spans="2:13" ht="13.8">
      <c r="B387" s="48" t="str">
        <f t="shared" si="242"/>
        <v>CPO 1.6 Tbps 30m</v>
      </c>
      <c r="C387" s="164">
        <f t="shared" si="243"/>
        <v>0</v>
      </c>
      <c r="D387" s="164">
        <f t="shared" si="244"/>
        <v>0</v>
      </c>
      <c r="E387" s="164">
        <f t="shared" si="245"/>
        <v>0</v>
      </c>
      <c r="F387" s="164">
        <f t="shared" si="246"/>
        <v>0</v>
      </c>
      <c r="G387" s="164">
        <f t="shared" si="247"/>
        <v>0</v>
      </c>
      <c r="H387" s="164">
        <f t="shared" si="248"/>
        <v>0</v>
      </c>
      <c r="I387" s="164">
        <f t="shared" si="249"/>
        <v>0</v>
      </c>
      <c r="J387" s="164">
        <f t="shared" si="250"/>
        <v>0</v>
      </c>
      <c r="K387" s="164">
        <f t="shared" si="251"/>
        <v>0</v>
      </c>
      <c r="L387" s="164">
        <f t="shared" si="252"/>
        <v>0</v>
      </c>
      <c r="M387" s="164">
        <f t="shared" si="253"/>
        <v>0</v>
      </c>
    </row>
    <row r="388" spans="2:13" ht="13.8">
      <c r="B388" s="347" t="str">
        <f t="shared" si="242"/>
        <v>CPO 1.6 Tbps 100 m</v>
      </c>
      <c r="C388" s="203">
        <f t="shared" si="243"/>
        <v>0</v>
      </c>
      <c r="D388" s="203">
        <f t="shared" si="244"/>
        <v>0</v>
      </c>
      <c r="E388" s="203">
        <f t="shared" si="245"/>
        <v>0</v>
      </c>
      <c r="F388" s="203">
        <f t="shared" si="246"/>
        <v>0</v>
      </c>
      <c r="G388" s="203">
        <f t="shared" si="247"/>
        <v>0</v>
      </c>
      <c r="H388" s="203">
        <f t="shared" si="248"/>
        <v>0</v>
      </c>
      <c r="I388" s="203">
        <f t="shared" si="249"/>
        <v>0</v>
      </c>
      <c r="J388" s="203">
        <f t="shared" si="250"/>
        <v>0</v>
      </c>
      <c r="K388" s="203">
        <f t="shared" si="251"/>
        <v>0</v>
      </c>
      <c r="L388" s="203">
        <f t="shared" si="252"/>
        <v>0</v>
      </c>
      <c r="M388" s="203">
        <f t="shared" si="253"/>
        <v>0</v>
      </c>
    </row>
    <row r="389" spans="2:13" ht="13.8">
      <c r="B389" s="347" t="str">
        <f t="shared" si="242"/>
        <v>CPO 1.6 Tbps 500 m</v>
      </c>
      <c r="C389" s="203">
        <f t="shared" si="243"/>
        <v>0</v>
      </c>
      <c r="D389" s="203">
        <f t="shared" si="244"/>
        <v>0</v>
      </c>
      <c r="E389" s="203">
        <f t="shared" si="245"/>
        <v>0</v>
      </c>
      <c r="F389" s="203">
        <f t="shared" si="246"/>
        <v>0</v>
      </c>
      <c r="G389" s="203">
        <f t="shared" si="247"/>
        <v>0</v>
      </c>
      <c r="H389" s="203">
        <f t="shared" si="248"/>
        <v>0</v>
      </c>
      <c r="I389" s="203">
        <f t="shared" si="249"/>
        <v>0</v>
      </c>
      <c r="J389" s="203">
        <f t="shared" si="250"/>
        <v>0</v>
      </c>
      <c r="K389" s="203">
        <f t="shared" si="251"/>
        <v>0</v>
      </c>
      <c r="L389" s="203">
        <f t="shared" si="252"/>
        <v>0</v>
      </c>
      <c r="M389" s="203">
        <f t="shared" si="253"/>
        <v>0</v>
      </c>
    </row>
    <row r="390" spans="2:13" ht="13.8">
      <c r="B390" s="347" t="str">
        <f t="shared" si="242"/>
        <v>CPO 1.6 Tbps 2 km</v>
      </c>
      <c r="C390" s="203">
        <f t="shared" si="243"/>
        <v>0</v>
      </c>
      <c r="D390" s="203">
        <f t="shared" si="244"/>
        <v>0</v>
      </c>
      <c r="E390" s="203">
        <f t="shared" si="245"/>
        <v>0</v>
      </c>
      <c r="F390" s="203">
        <f t="shared" si="246"/>
        <v>0</v>
      </c>
      <c r="G390" s="203">
        <f t="shared" si="247"/>
        <v>0</v>
      </c>
      <c r="H390" s="203">
        <f t="shared" si="248"/>
        <v>0</v>
      </c>
      <c r="I390" s="203">
        <f t="shared" si="249"/>
        <v>0</v>
      </c>
      <c r="J390" s="203">
        <f t="shared" si="250"/>
        <v>0</v>
      </c>
      <c r="K390" s="203">
        <f t="shared" si="251"/>
        <v>0</v>
      </c>
      <c r="L390" s="203">
        <f t="shared" si="252"/>
        <v>0</v>
      </c>
      <c r="M390" s="203">
        <f t="shared" si="253"/>
        <v>0</v>
      </c>
    </row>
    <row r="391" spans="2:13" ht="13.8">
      <c r="B391" s="49" t="str">
        <f t="shared" si="242"/>
        <v>CPO 1.6 Tbps 10 km</v>
      </c>
      <c r="C391" s="253">
        <f t="shared" si="243"/>
        <v>0</v>
      </c>
      <c r="D391" s="253">
        <f t="shared" si="244"/>
        <v>0</v>
      </c>
      <c r="E391" s="253">
        <f t="shared" si="245"/>
        <v>0</v>
      </c>
      <c r="F391" s="253">
        <f t="shared" si="246"/>
        <v>0</v>
      </c>
      <c r="G391" s="253">
        <f t="shared" si="247"/>
        <v>0</v>
      </c>
      <c r="H391" s="253">
        <f t="shared" si="248"/>
        <v>0</v>
      </c>
      <c r="I391" s="253">
        <f t="shared" si="249"/>
        <v>0</v>
      </c>
      <c r="J391" s="253">
        <f t="shared" si="250"/>
        <v>0</v>
      </c>
      <c r="K391" s="253">
        <f t="shared" si="251"/>
        <v>0</v>
      </c>
      <c r="L391" s="253">
        <f t="shared" si="252"/>
        <v>0</v>
      </c>
      <c r="M391" s="253">
        <f t="shared" si="253"/>
        <v>0</v>
      </c>
    </row>
    <row r="392" spans="2:13" ht="13.8">
      <c r="B392" s="57" t="str">
        <f>"Total "&amp;B359&amp;" revenue"</f>
        <v>Total GaAs integrated revenue</v>
      </c>
      <c r="C392" s="76">
        <f t="shared" ref="C392:M392" si="254">SUM(C361:C391)</f>
        <v>154.34548435732049</v>
      </c>
      <c r="D392" s="76">
        <f t="shared" si="254"/>
        <v>312.67094717595705</v>
      </c>
      <c r="E392" s="76">
        <f t="shared" si="254"/>
        <v>0</v>
      </c>
      <c r="F392" s="76">
        <f t="shared" si="254"/>
        <v>0</v>
      </c>
      <c r="G392" s="76">
        <f t="shared" si="254"/>
        <v>0</v>
      </c>
      <c r="H392" s="76">
        <f t="shared" si="254"/>
        <v>0</v>
      </c>
      <c r="I392" s="76">
        <f t="shared" si="254"/>
        <v>0</v>
      </c>
      <c r="J392" s="76">
        <f t="shared" si="254"/>
        <v>0</v>
      </c>
      <c r="K392" s="76">
        <f t="shared" si="254"/>
        <v>0</v>
      </c>
      <c r="L392" s="76">
        <f t="shared" si="254"/>
        <v>0</v>
      </c>
      <c r="M392" s="76">
        <f t="shared" si="254"/>
        <v>0</v>
      </c>
    </row>
    <row r="395" spans="2:13">
      <c r="B395" t="s">
        <v>93</v>
      </c>
      <c r="C395" s="2">
        <f t="shared" ref="C395:M395" si="255">SUM(C28:C37)</f>
        <v>0</v>
      </c>
      <c r="D395" s="2">
        <f t="shared" si="255"/>
        <v>0</v>
      </c>
      <c r="E395" s="2">
        <f t="shared" si="255"/>
        <v>0</v>
      </c>
      <c r="F395" s="2">
        <f t="shared" si="255"/>
        <v>0</v>
      </c>
      <c r="G395" s="2">
        <f t="shared" si="255"/>
        <v>0</v>
      </c>
      <c r="H395" s="2">
        <f t="shared" si="255"/>
        <v>0</v>
      </c>
      <c r="I395" s="2">
        <f t="shared" si="255"/>
        <v>0</v>
      </c>
      <c r="J395" s="2">
        <f t="shared" si="255"/>
        <v>0</v>
      </c>
      <c r="K395" s="2">
        <f t="shared" si="255"/>
        <v>0</v>
      </c>
      <c r="L395" s="2">
        <f t="shared" si="255"/>
        <v>0</v>
      </c>
      <c r="M395" s="2">
        <f t="shared" si="255"/>
        <v>0</v>
      </c>
    </row>
    <row r="396" spans="2:13">
      <c r="B396" t="s">
        <v>94</v>
      </c>
      <c r="C396" s="243">
        <f t="shared" ref="C396:M396" si="256">SUM(C382:C391)+SUM(C347:C356)+SUM(C312:C321)+SUM(C277:C286)+SUM(C242:C251)</f>
        <v>0</v>
      </c>
      <c r="D396" s="243">
        <f t="shared" si="256"/>
        <v>0</v>
      </c>
      <c r="E396" s="243">
        <f t="shared" si="256"/>
        <v>0</v>
      </c>
      <c r="F396" s="243">
        <f t="shared" si="256"/>
        <v>0</v>
      </c>
      <c r="G396" s="242">
        <f>SUM(G382:G391)+SUM(G347:G356)+SUM(G312:G321)+SUM(G277:G286)+SUM(G242:G251)</f>
        <v>0</v>
      </c>
      <c r="H396" s="243">
        <f t="shared" si="256"/>
        <v>0</v>
      </c>
      <c r="I396" s="243">
        <f t="shared" si="256"/>
        <v>0</v>
      </c>
      <c r="J396" s="243">
        <f t="shared" si="256"/>
        <v>0</v>
      </c>
      <c r="K396" s="243">
        <f t="shared" si="256"/>
        <v>0</v>
      </c>
      <c r="L396" s="243">
        <f t="shared" si="256"/>
        <v>0</v>
      </c>
      <c r="M396" s="243">
        <f t="shared" si="256"/>
        <v>0</v>
      </c>
    </row>
    <row r="398" spans="2:13">
      <c r="B398" t="s">
        <v>186</v>
      </c>
      <c r="C398" s="2">
        <f>SUM(C29:C32)+SUM(C35:C36)</f>
        <v>0</v>
      </c>
      <c r="D398" s="2">
        <f>SUM(D29:D32)+SUM(D35:D36)</f>
        <v>0</v>
      </c>
      <c r="E398" s="2">
        <f>SUM(E29:E32)+SUM(E35:E36)</f>
        <v>0</v>
      </c>
      <c r="F398" s="2">
        <f>SUM(F29:F32)+SUM(F35:F36)</f>
        <v>0</v>
      </c>
      <c r="G398" s="2">
        <f t="shared" ref="G398:M398" si="257">SUM(G29:G32)+SUM(G34:G36)</f>
        <v>0</v>
      </c>
      <c r="H398" s="2">
        <f t="shared" si="257"/>
        <v>0</v>
      </c>
      <c r="I398" s="2">
        <f t="shared" si="257"/>
        <v>0</v>
      </c>
      <c r="J398" s="2">
        <f t="shared" si="257"/>
        <v>0</v>
      </c>
      <c r="K398" s="2">
        <f t="shared" si="257"/>
        <v>0</v>
      </c>
      <c r="L398" s="2">
        <f t="shared" si="257"/>
        <v>0</v>
      </c>
      <c r="M398" s="2">
        <f t="shared" si="257"/>
        <v>0</v>
      </c>
    </row>
    <row r="399" spans="2:13">
      <c r="B399" t="s">
        <v>187</v>
      </c>
      <c r="C399" s="120">
        <f t="shared" ref="C399:F399" si="258">SUM(C383:C386)+SUM(C348:C351)+SUM(C313:C316)+SUM(C278:C281)+SUM(C243:C246)+SUM(C389:C390)+SUM(C354:C355)+SUM(C319:C320)+SUM(C284:C285)+SUM(C249:C250)</f>
        <v>0</v>
      </c>
      <c r="D399" s="120">
        <f t="shared" si="258"/>
        <v>0</v>
      </c>
      <c r="E399" s="120">
        <f t="shared" si="258"/>
        <v>0</v>
      </c>
      <c r="F399" s="120">
        <f t="shared" si="258"/>
        <v>0</v>
      </c>
      <c r="G399" s="349">
        <f>SUM(G383:G386)+SUM(G348:G351)+SUM(G313:G316)+SUM(G278:G281)+SUM(G243:G246)+SUM(G388:G390)+SUM(G353:G355)+SUM(G318:G320)+SUM(G283:G285)+SUM(G248:G250)</f>
        <v>0</v>
      </c>
      <c r="H399" s="108">
        <f t="shared" ref="H399:M399" si="259">SUM(H383:H386)+SUM(H348:H351)+SUM(H313:H316)+SUM(H278:H281)+SUM(H243:H246)+SUM(H388:H390)+SUM(H353:H355)+SUM(H318:H320)+SUM(H283:H285)+SUM(H248:H250)</f>
        <v>0</v>
      </c>
      <c r="I399" s="108">
        <f t="shared" si="259"/>
        <v>0</v>
      </c>
      <c r="J399" s="108">
        <f t="shared" si="259"/>
        <v>0</v>
      </c>
      <c r="K399" s="120">
        <f t="shared" si="259"/>
        <v>0</v>
      </c>
      <c r="L399" s="120">
        <f t="shared" si="259"/>
        <v>0</v>
      </c>
      <c r="M399" s="120">
        <f t="shared" si="259"/>
        <v>0</v>
      </c>
    </row>
    <row r="401" spans="2:13">
      <c r="B401" t="s">
        <v>95</v>
      </c>
      <c r="C401" s="2">
        <f t="shared" ref="C401:M401" si="260">C395-C398</f>
        <v>0</v>
      </c>
      <c r="D401" s="2">
        <f t="shared" si="260"/>
        <v>0</v>
      </c>
      <c r="E401" s="2">
        <f t="shared" si="260"/>
        <v>0</v>
      </c>
      <c r="F401" s="2">
        <f t="shared" si="260"/>
        <v>0</v>
      </c>
      <c r="G401" s="2">
        <f>G395-G398</f>
        <v>0</v>
      </c>
      <c r="H401" s="2">
        <f t="shared" si="260"/>
        <v>0</v>
      </c>
      <c r="I401" s="2">
        <f t="shared" si="260"/>
        <v>0</v>
      </c>
      <c r="J401" s="2">
        <f t="shared" si="260"/>
        <v>0</v>
      </c>
      <c r="K401" s="2">
        <f t="shared" si="260"/>
        <v>0</v>
      </c>
      <c r="L401" s="2">
        <f t="shared" si="260"/>
        <v>0</v>
      </c>
      <c r="M401" s="2">
        <f t="shared" si="260"/>
        <v>0</v>
      </c>
    </row>
    <row r="402" spans="2:13">
      <c r="B402" t="s">
        <v>96</v>
      </c>
      <c r="C402" s="61">
        <f t="shared" ref="C402:M402" si="261">C396-C399</f>
        <v>0</v>
      </c>
      <c r="D402" s="61">
        <f t="shared" si="261"/>
        <v>0</v>
      </c>
      <c r="E402" s="61">
        <f t="shared" si="261"/>
        <v>0</v>
      </c>
      <c r="F402" s="61">
        <f t="shared" si="261"/>
        <v>0</v>
      </c>
      <c r="G402" s="60">
        <f>G396-G399</f>
        <v>0</v>
      </c>
      <c r="H402" s="60">
        <f t="shared" si="261"/>
        <v>0</v>
      </c>
      <c r="I402" s="60">
        <f t="shared" si="261"/>
        <v>0</v>
      </c>
      <c r="J402" s="61">
        <f t="shared" si="261"/>
        <v>0</v>
      </c>
      <c r="K402" s="61">
        <f t="shared" si="261"/>
        <v>0</v>
      </c>
      <c r="L402" s="61">
        <f t="shared" si="261"/>
        <v>0</v>
      </c>
      <c r="M402" s="61">
        <f t="shared" si="261"/>
        <v>0</v>
      </c>
    </row>
    <row r="408" spans="2:13">
      <c r="C408">
        <f t="shared" ref="C408:M408" si="262">C255</f>
        <v>2018</v>
      </c>
      <c r="D408">
        <f t="shared" si="262"/>
        <v>2019</v>
      </c>
      <c r="E408">
        <f t="shared" si="262"/>
        <v>2020</v>
      </c>
      <c r="F408">
        <f t="shared" si="262"/>
        <v>2021</v>
      </c>
      <c r="G408">
        <f t="shared" si="262"/>
        <v>2022</v>
      </c>
      <c r="H408">
        <f t="shared" si="262"/>
        <v>2023</v>
      </c>
      <c r="I408">
        <f t="shared" si="262"/>
        <v>2024</v>
      </c>
      <c r="J408">
        <f t="shared" si="262"/>
        <v>2025</v>
      </c>
      <c r="K408">
        <f t="shared" si="262"/>
        <v>2026</v>
      </c>
      <c r="L408">
        <f t="shared" si="262"/>
        <v>2027</v>
      </c>
      <c r="M408">
        <f t="shared" si="262"/>
        <v>2028</v>
      </c>
    </row>
    <row r="409" spans="2:13">
      <c r="B409" t="s">
        <v>97</v>
      </c>
      <c r="C409" s="2">
        <f t="shared" ref="C409:M409" si="263">SUM(C24:C26)</f>
        <v>0</v>
      </c>
      <c r="D409" s="2">
        <f t="shared" si="263"/>
        <v>30994</v>
      </c>
      <c r="E409" s="2">
        <f t="shared" si="263"/>
        <v>0</v>
      </c>
      <c r="F409" s="2">
        <f t="shared" si="263"/>
        <v>0</v>
      </c>
      <c r="G409" s="2">
        <f t="shared" si="263"/>
        <v>0</v>
      </c>
      <c r="H409" s="2">
        <f t="shared" si="263"/>
        <v>0</v>
      </c>
      <c r="I409" s="2">
        <f t="shared" si="263"/>
        <v>0</v>
      </c>
      <c r="J409" s="2">
        <f t="shared" si="263"/>
        <v>0</v>
      </c>
      <c r="K409" s="2">
        <f t="shared" si="263"/>
        <v>0</v>
      </c>
      <c r="L409" s="2">
        <f t="shared" si="263"/>
        <v>0</v>
      </c>
      <c r="M409" s="2">
        <f t="shared" si="263"/>
        <v>0</v>
      </c>
    </row>
    <row r="410" spans="2:13">
      <c r="B410" t="s">
        <v>98</v>
      </c>
      <c r="C410" s="2">
        <f t="shared" ref="C410:M410" si="264">C27</f>
        <v>0</v>
      </c>
      <c r="D410" s="2">
        <f t="shared" si="264"/>
        <v>0</v>
      </c>
      <c r="E410" s="2">
        <f t="shared" si="264"/>
        <v>0</v>
      </c>
      <c r="F410" s="2">
        <f t="shared" si="264"/>
        <v>0</v>
      </c>
      <c r="G410" s="2">
        <f t="shared" si="264"/>
        <v>0</v>
      </c>
      <c r="H410" s="2">
        <f t="shared" si="264"/>
        <v>0</v>
      </c>
      <c r="I410" s="2">
        <f t="shared" si="264"/>
        <v>0</v>
      </c>
      <c r="J410" s="2">
        <f t="shared" si="264"/>
        <v>0</v>
      </c>
      <c r="K410" s="2">
        <f t="shared" si="264"/>
        <v>0</v>
      </c>
      <c r="L410" s="2">
        <f t="shared" si="264"/>
        <v>0</v>
      </c>
      <c r="M410" s="2">
        <f t="shared" si="264"/>
        <v>0</v>
      </c>
    </row>
  </sheetData>
  <conditionalFormatting sqref="P38:U38">
    <cfRule type="expression" dxfId="93" priority="39">
      <formula>P38&lt;&gt;1</formula>
    </cfRule>
  </conditionalFormatting>
  <conditionalFormatting sqref="P38:U38">
    <cfRule type="expression" priority="36" stopIfTrue="1">
      <formula>P38=0</formula>
    </cfRule>
  </conditionalFormatting>
  <conditionalFormatting sqref="P184:Q214">
    <cfRule type="expression" dxfId="92" priority="34">
      <formula>P184&lt;0</formula>
    </cfRule>
  </conditionalFormatting>
  <conditionalFormatting sqref="V38:W38">
    <cfRule type="expression" dxfId="91" priority="11">
      <formula>V38&lt;&gt;1</formula>
    </cfRule>
  </conditionalFormatting>
  <conditionalFormatting sqref="V38:W38">
    <cfRule type="expression" priority="10" stopIfTrue="1">
      <formula>V38=0</formula>
    </cfRule>
  </conditionalFormatting>
  <conditionalFormatting sqref="P184:Q185 P198:Q214">
    <cfRule type="expression" dxfId="90" priority="9">
      <formula>#REF!&lt;0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CCFFCC"/>
  </sheetPr>
  <dimension ref="A1:AC165"/>
  <sheetViews>
    <sheetView zoomScale="70" zoomScaleNormal="70" zoomScalePageLayoutView="70" workbookViewId="0"/>
  </sheetViews>
  <sheetFormatPr defaultColWidth="8.77734375" defaultRowHeight="13.2"/>
  <cols>
    <col min="1" max="1" width="4.5546875" customWidth="1"/>
    <col min="2" max="2" width="25.6640625" customWidth="1"/>
    <col min="3" max="13" width="11.44140625" customWidth="1"/>
    <col min="14" max="14" width="14.44140625" style="111" customWidth="1"/>
    <col min="15" max="15" width="29.21875" customWidth="1"/>
    <col min="16" max="26" width="10.44140625" customWidth="1"/>
  </cols>
  <sheetData>
    <row r="1" spans="1:29" s="1" customFormat="1" ht="12" customHeight="1">
      <c r="A1"/>
      <c r="B1"/>
      <c r="C1" s="77"/>
      <c r="D1"/>
      <c r="F1"/>
      <c r="G1"/>
      <c r="H1"/>
      <c r="I1"/>
      <c r="J1"/>
      <c r="K1"/>
      <c r="L1"/>
      <c r="M1"/>
      <c r="N1" s="112"/>
      <c r="AC1"/>
    </row>
    <row r="2" spans="1:29" ht="21" customHeight="1">
      <c r="B2" s="78" t="str">
        <f>Introduction!B2</f>
        <v>LightCounting Integrated Optics Forecast</v>
      </c>
      <c r="C2" s="78" t="s">
        <v>71</v>
      </c>
      <c r="N2"/>
    </row>
    <row r="3" spans="1:29" ht="13.5" customHeight="1">
      <c r="B3" s="170" t="str">
        <f>Introduction!B3</f>
        <v>Sample template for report Published 30 May 2023</v>
      </c>
      <c r="N3"/>
    </row>
    <row r="4" spans="1:29" ht="13.5" customHeight="1">
      <c r="N4"/>
    </row>
    <row r="5" spans="1:29" ht="20.25" customHeight="1">
      <c r="B5" s="3" t="s">
        <v>53</v>
      </c>
      <c r="C5" s="1"/>
      <c r="D5" s="1"/>
      <c r="F5" s="1"/>
      <c r="G5" s="157"/>
      <c r="H5" s="1"/>
      <c r="I5" s="1"/>
      <c r="J5" s="1"/>
      <c r="K5" s="1"/>
      <c r="L5" s="1"/>
      <c r="M5" s="1"/>
      <c r="N5"/>
    </row>
    <row r="6" spans="1:29" ht="13.5" customHeight="1">
      <c r="B6" s="56" t="s">
        <v>55</v>
      </c>
      <c r="C6" s="6">
        <v>2018</v>
      </c>
      <c r="D6" s="6">
        <v>2019</v>
      </c>
      <c r="E6" s="6">
        <v>2020</v>
      </c>
      <c r="F6" s="6">
        <v>2021</v>
      </c>
      <c r="G6" s="6">
        <v>2022</v>
      </c>
      <c r="H6" s="6">
        <v>2023</v>
      </c>
      <c r="I6" s="6">
        <v>2024</v>
      </c>
      <c r="J6" s="6">
        <v>2025</v>
      </c>
      <c r="K6" s="6">
        <v>2026</v>
      </c>
      <c r="L6" s="6">
        <v>2027</v>
      </c>
      <c r="M6" s="6">
        <v>2028</v>
      </c>
      <c r="N6"/>
    </row>
    <row r="7" spans="1:29" ht="13.5" customHeight="1">
      <c r="B7" s="72" t="s">
        <v>48</v>
      </c>
      <c r="C7" s="7">
        <v>1265392</v>
      </c>
      <c r="D7" s="7">
        <v>461468.5</v>
      </c>
      <c r="E7" s="7"/>
      <c r="F7" s="7"/>
      <c r="G7" s="7"/>
      <c r="H7" s="7"/>
      <c r="I7" s="7"/>
      <c r="J7" s="7"/>
      <c r="K7" s="7"/>
      <c r="L7" s="7"/>
      <c r="M7" s="7"/>
      <c r="N7"/>
    </row>
    <row r="8" spans="1:29" ht="13.5" customHeight="1">
      <c r="B8" s="72" t="s">
        <v>49</v>
      </c>
      <c r="C8" s="7">
        <v>41230</v>
      </c>
      <c r="D8" s="7">
        <v>26193.5</v>
      </c>
      <c r="E8" s="7"/>
      <c r="F8" s="7"/>
      <c r="G8" s="7"/>
      <c r="H8" s="7"/>
      <c r="I8" s="7"/>
      <c r="J8" s="7"/>
      <c r="K8" s="7"/>
      <c r="L8" s="7"/>
      <c r="M8" s="7"/>
      <c r="N8"/>
    </row>
    <row r="9" spans="1:29" ht="13.5" customHeight="1">
      <c r="B9" s="72" t="s">
        <v>50</v>
      </c>
      <c r="C9" s="7">
        <v>5445119</v>
      </c>
      <c r="D9" s="7">
        <v>4816060</v>
      </c>
      <c r="E9" s="7"/>
      <c r="F9" s="7"/>
      <c r="G9" s="7"/>
      <c r="H9" s="7"/>
      <c r="I9" s="7"/>
      <c r="J9" s="7"/>
      <c r="K9" s="7"/>
      <c r="L9" s="7"/>
      <c r="M9" s="7"/>
      <c r="N9"/>
    </row>
    <row r="10" spans="1:29" ht="13.5" customHeight="1">
      <c r="B10" s="72" t="s">
        <v>51</v>
      </c>
      <c r="C10" s="7">
        <v>232131</v>
      </c>
      <c r="D10" s="7">
        <v>183579.1</v>
      </c>
      <c r="E10" s="7"/>
      <c r="F10" s="7"/>
      <c r="G10" s="7"/>
      <c r="H10" s="7"/>
      <c r="I10" s="7"/>
      <c r="J10" s="7"/>
      <c r="K10" s="7"/>
      <c r="L10" s="7"/>
      <c r="M10" s="7"/>
      <c r="N10"/>
    </row>
    <row r="11" spans="1:29" ht="13.8">
      <c r="B11" s="72" t="s">
        <v>72</v>
      </c>
      <c r="C11" s="7">
        <v>823199</v>
      </c>
      <c r="D11" s="7">
        <v>2100753.95526841</v>
      </c>
      <c r="E11" s="7"/>
      <c r="F11" s="7"/>
      <c r="G11" s="7"/>
      <c r="H11" s="7"/>
      <c r="I11" s="7"/>
      <c r="J11" s="7"/>
      <c r="K11" s="7"/>
      <c r="L11" s="7"/>
      <c r="M11" s="7"/>
      <c r="N11"/>
    </row>
    <row r="12" spans="1:29" ht="13.8">
      <c r="B12" s="72" t="s">
        <v>73</v>
      </c>
      <c r="C12" s="7">
        <v>31799</v>
      </c>
      <c r="D12" s="7">
        <v>96379.502625868743</v>
      </c>
      <c r="E12" s="7"/>
      <c r="F12" s="7"/>
      <c r="G12" s="7"/>
      <c r="H12" s="7"/>
      <c r="I12" s="7"/>
      <c r="J12" s="7"/>
      <c r="K12" s="7"/>
      <c r="L12" s="7"/>
      <c r="M12" s="7"/>
      <c r="N12"/>
    </row>
    <row r="13" spans="1:29" ht="15.75" customHeight="1">
      <c r="B13" s="72" t="s">
        <v>74</v>
      </c>
      <c r="C13" s="7">
        <v>300</v>
      </c>
      <c r="D13" s="7">
        <v>3000</v>
      </c>
      <c r="E13" s="7"/>
      <c r="F13" s="7"/>
      <c r="G13" s="7"/>
      <c r="H13" s="7"/>
      <c r="I13" s="7"/>
      <c r="J13" s="7"/>
      <c r="K13" s="7"/>
      <c r="L13" s="7"/>
      <c r="M13" s="7"/>
      <c r="N13"/>
    </row>
    <row r="14" spans="1:29" ht="14.25" customHeight="1">
      <c r="B14" s="72" t="s">
        <v>75</v>
      </c>
      <c r="C14" s="7">
        <v>0</v>
      </c>
      <c r="D14" s="7">
        <v>300</v>
      </c>
      <c r="E14" s="7"/>
      <c r="F14" s="7"/>
      <c r="G14" s="7"/>
      <c r="H14" s="7"/>
      <c r="I14" s="7"/>
      <c r="J14" s="7"/>
      <c r="K14" s="7"/>
      <c r="L14" s="7"/>
      <c r="M14" s="7"/>
      <c r="N14"/>
    </row>
    <row r="15" spans="1:29" ht="13.8">
      <c r="B15" s="72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/>
    </row>
    <row r="16" spans="1:29" ht="13.8">
      <c r="B16" s="72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/>
    </row>
    <row r="17" spans="2:14" ht="13.8">
      <c r="B17" s="88" t="s">
        <v>18</v>
      </c>
      <c r="C17" s="87">
        <f t="shared" ref="C17:M17" si="0">SUM(C7:C16)</f>
        <v>7839170</v>
      </c>
      <c r="D17" s="87">
        <f t="shared" si="0"/>
        <v>7687734.5578942783</v>
      </c>
      <c r="E17" s="87">
        <f t="shared" si="0"/>
        <v>0</v>
      </c>
      <c r="F17" s="87">
        <f t="shared" si="0"/>
        <v>0</v>
      </c>
      <c r="G17" s="87">
        <f t="shared" si="0"/>
        <v>0</v>
      </c>
      <c r="H17" s="87">
        <f t="shared" si="0"/>
        <v>0</v>
      </c>
      <c r="I17" s="87">
        <f t="shared" si="0"/>
        <v>0</v>
      </c>
      <c r="J17" s="87">
        <f t="shared" si="0"/>
        <v>0</v>
      </c>
      <c r="K17" s="87">
        <f t="shared" si="0"/>
        <v>0</v>
      </c>
      <c r="L17" s="87">
        <f t="shared" si="0"/>
        <v>0</v>
      </c>
      <c r="M17" s="87">
        <f t="shared" si="0"/>
        <v>0</v>
      </c>
      <c r="N17"/>
    </row>
    <row r="18" spans="2:14">
      <c r="B18" s="47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/>
    </row>
    <row r="19" spans="2:14">
      <c r="B19" s="47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/>
    </row>
    <row r="20" spans="2:14">
      <c r="C20" s="15"/>
      <c r="D20" s="15"/>
      <c r="E20" s="137"/>
      <c r="F20" s="15"/>
      <c r="G20" s="15"/>
      <c r="H20" s="15"/>
      <c r="I20" s="15"/>
      <c r="J20" s="15"/>
      <c r="K20" s="15"/>
      <c r="L20" s="15"/>
      <c r="M20" s="15"/>
      <c r="N20"/>
    </row>
    <row r="21" spans="2:14">
      <c r="N21"/>
    </row>
    <row r="22" spans="2:14" ht="21">
      <c r="B22" s="3" t="str">
        <f>Summary!B31</f>
        <v>Silicon Photonics</v>
      </c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/>
    </row>
    <row r="23" spans="2:14" ht="13.8">
      <c r="B23" s="56" t="s">
        <v>55</v>
      </c>
      <c r="C23" s="6">
        <f t="shared" ref="C23:M23" si="1">C6</f>
        <v>2018</v>
      </c>
      <c r="D23" s="6">
        <f t="shared" si="1"/>
        <v>2019</v>
      </c>
      <c r="E23" s="6">
        <f t="shared" si="1"/>
        <v>2020</v>
      </c>
      <c r="F23" s="6">
        <f t="shared" si="1"/>
        <v>2021</v>
      </c>
      <c r="G23" s="6">
        <f t="shared" si="1"/>
        <v>2022</v>
      </c>
      <c r="H23" s="6">
        <f t="shared" si="1"/>
        <v>2023</v>
      </c>
      <c r="I23" s="6">
        <f t="shared" si="1"/>
        <v>2024</v>
      </c>
      <c r="J23" s="6">
        <f t="shared" si="1"/>
        <v>2025</v>
      </c>
      <c r="K23" s="6">
        <f t="shared" si="1"/>
        <v>2026</v>
      </c>
      <c r="L23" s="6">
        <f t="shared" si="1"/>
        <v>2027</v>
      </c>
      <c r="M23" s="6">
        <f t="shared" si="1"/>
        <v>2028</v>
      </c>
      <c r="N23"/>
    </row>
    <row r="24" spans="2:14" ht="13.8">
      <c r="B24" s="48" t="str">
        <f t="shared" ref="B24:B31" si="2">B7</f>
        <v>8 Gbps 100 m SFP+</v>
      </c>
      <c r="C24" s="7">
        <f t="shared" ref="C24:M31" si="3">IF(C7=0,0,C7*P24)</f>
        <v>0</v>
      </c>
      <c r="D24" s="7">
        <f t="shared" si="3"/>
        <v>0</v>
      </c>
      <c r="E24" s="7">
        <f t="shared" si="3"/>
        <v>0</v>
      </c>
      <c r="F24" s="7">
        <f t="shared" si="3"/>
        <v>0</v>
      </c>
      <c r="G24" s="7">
        <f t="shared" si="3"/>
        <v>0</v>
      </c>
      <c r="H24" s="7">
        <f t="shared" si="3"/>
        <v>0</v>
      </c>
      <c r="I24" s="7">
        <f t="shared" si="3"/>
        <v>0</v>
      </c>
      <c r="J24" s="7">
        <f t="shared" si="3"/>
        <v>0</v>
      </c>
      <c r="K24" s="7">
        <f t="shared" si="3"/>
        <v>0</v>
      </c>
      <c r="L24" s="7">
        <f t="shared" si="3"/>
        <v>0</v>
      </c>
      <c r="M24" s="7">
        <f t="shared" si="3"/>
        <v>0</v>
      </c>
      <c r="N24"/>
    </row>
    <row r="25" spans="2:14" ht="13.8">
      <c r="B25" s="48" t="str">
        <f t="shared" si="2"/>
        <v>8 Gbps 10 km SFP+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/>
    </row>
    <row r="26" spans="2:14" ht="13.8">
      <c r="B26" s="48" t="str">
        <f t="shared" si="2"/>
        <v>16 Gbps 100 m SFP+</v>
      </c>
      <c r="C26" s="7">
        <f t="shared" si="3"/>
        <v>0</v>
      </c>
      <c r="D26" s="7">
        <f t="shared" si="3"/>
        <v>0</v>
      </c>
      <c r="E26" s="7">
        <f t="shared" si="3"/>
        <v>0</v>
      </c>
      <c r="F26" s="7">
        <f t="shared" si="3"/>
        <v>0</v>
      </c>
      <c r="G26" s="7">
        <f t="shared" si="3"/>
        <v>0</v>
      </c>
      <c r="H26" s="7">
        <f t="shared" si="3"/>
        <v>0</v>
      </c>
      <c r="I26" s="7">
        <f t="shared" si="3"/>
        <v>0</v>
      </c>
      <c r="J26" s="7">
        <f t="shared" si="3"/>
        <v>0</v>
      </c>
      <c r="K26" s="7">
        <f t="shared" si="3"/>
        <v>0</v>
      </c>
      <c r="L26" s="7">
        <f t="shared" si="3"/>
        <v>0</v>
      </c>
      <c r="M26" s="7">
        <f t="shared" si="3"/>
        <v>0</v>
      </c>
      <c r="N26"/>
    </row>
    <row r="27" spans="2:14" ht="13.8">
      <c r="B27" s="48" t="str">
        <f t="shared" si="2"/>
        <v>16 Gbps 10 km SFP+</v>
      </c>
      <c r="C27" s="7">
        <f t="shared" si="3"/>
        <v>0</v>
      </c>
      <c r="D27" s="7">
        <f t="shared" si="3"/>
        <v>0</v>
      </c>
      <c r="E27" s="7">
        <f t="shared" si="3"/>
        <v>0</v>
      </c>
      <c r="F27" s="7">
        <f t="shared" si="3"/>
        <v>0</v>
      </c>
      <c r="G27" s="7">
        <f t="shared" si="3"/>
        <v>0</v>
      </c>
      <c r="H27" s="7">
        <f t="shared" si="3"/>
        <v>0</v>
      </c>
      <c r="I27" s="7">
        <f t="shared" si="3"/>
        <v>0</v>
      </c>
      <c r="J27" s="7">
        <f t="shared" si="3"/>
        <v>0</v>
      </c>
      <c r="K27" s="7">
        <f t="shared" si="3"/>
        <v>0</v>
      </c>
      <c r="L27" s="7">
        <f t="shared" si="3"/>
        <v>0</v>
      </c>
      <c r="M27" s="7">
        <f t="shared" si="3"/>
        <v>0</v>
      </c>
      <c r="N27"/>
    </row>
    <row r="28" spans="2:14" ht="13.8">
      <c r="B28" s="48" t="str">
        <f t="shared" si="2"/>
        <v>32 Gbps 100 m SFP28</v>
      </c>
      <c r="C28" s="7">
        <f t="shared" si="3"/>
        <v>0</v>
      </c>
      <c r="D28" s="7">
        <f t="shared" si="3"/>
        <v>0</v>
      </c>
      <c r="E28" s="7">
        <f t="shared" si="3"/>
        <v>0</v>
      </c>
      <c r="F28" s="7">
        <f t="shared" si="3"/>
        <v>0</v>
      </c>
      <c r="G28" s="7">
        <f t="shared" si="3"/>
        <v>0</v>
      </c>
      <c r="H28" s="7">
        <f t="shared" si="3"/>
        <v>0</v>
      </c>
      <c r="I28" s="7">
        <f t="shared" si="3"/>
        <v>0</v>
      </c>
      <c r="J28" s="7">
        <f t="shared" si="3"/>
        <v>0</v>
      </c>
      <c r="K28" s="7">
        <f t="shared" si="3"/>
        <v>0</v>
      </c>
      <c r="L28" s="7">
        <f t="shared" si="3"/>
        <v>0</v>
      </c>
      <c r="M28" s="7">
        <f t="shared" si="3"/>
        <v>0</v>
      </c>
      <c r="N28"/>
    </row>
    <row r="29" spans="2:14" ht="13.8">
      <c r="B29" s="48" t="str">
        <f t="shared" si="2"/>
        <v>32 Gbps 10 km SFP28</v>
      </c>
      <c r="C29" s="7">
        <f t="shared" si="3"/>
        <v>0</v>
      </c>
      <c r="D29" s="7">
        <f t="shared" si="3"/>
        <v>0</v>
      </c>
      <c r="E29" s="7">
        <f t="shared" si="3"/>
        <v>0</v>
      </c>
      <c r="F29" s="7">
        <f t="shared" si="3"/>
        <v>0</v>
      </c>
      <c r="G29" s="7">
        <f t="shared" si="3"/>
        <v>0</v>
      </c>
      <c r="H29" s="7">
        <f t="shared" si="3"/>
        <v>0</v>
      </c>
      <c r="I29" s="7">
        <f t="shared" si="3"/>
        <v>0</v>
      </c>
      <c r="J29" s="7">
        <f t="shared" si="3"/>
        <v>0</v>
      </c>
      <c r="K29" s="7">
        <f t="shared" si="3"/>
        <v>0</v>
      </c>
      <c r="L29" s="7">
        <f t="shared" si="3"/>
        <v>0</v>
      </c>
      <c r="M29" s="7">
        <f t="shared" si="3"/>
        <v>0</v>
      </c>
      <c r="N29"/>
    </row>
    <row r="30" spans="2:14" ht="13.8">
      <c r="B30" s="48" t="str">
        <f t="shared" si="2"/>
        <v>64 Gbps 100 m SFP56</v>
      </c>
      <c r="C30" s="7">
        <f t="shared" si="3"/>
        <v>0</v>
      </c>
      <c r="D30" s="7">
        <f t="shared" si="3"/>
        <v>0</v>
      </c>
      <c r="E30" s="7">
        <f t="shared" si="3"/>
        <v>0</v>
      </c>
      <c r="F30" s="7">
        <f t="shared" si="3"/>
        <v>0</v>
      </c>
      <c r="G30" s="7">
        <f t="shared" si="3"/>
        <v>0</v>
      </c>
      <c r="H30" s="7">
        <f t="shared" si="3"/>
        <v>0</v>
      </c>
      <c r="I30" s="7">
        <f t="shared" si="3"/>
        <v>0</v>
      </c>
      <c r="J30" s="7">
        <f t="shared" si="3"/>
        <v>0</v>
      </c>
      <c r="K30" s="7">
        <f t="shared" si="3"/>
        <v>0</v>
      </c>
      <c r="L30" s="7">
        <f t="shared" si="3"/>
        <v>0</v>
      </c>
      <c r="M30" s="7">
        <f t="shared" si="3"/>
        <v>0</v>
      </c>
      <c r="N30"/>
    </row>
    <row r="31" spans="2:14" ht="13.8">
      <c r="B31" s="48" t="str">
        <f t="shared" si="2"/>
        <v>64 Gbps 10 km SFP56</v>
      </c>
      <c r="C31" s="7">
        <f t="shared" si="3"/>
        <v>0</v>
      </c>
      <c r="D31" s="7">
        <f t="shared" si="3"/>
        <v>0</v>
      </c>
      <c r="E31" s="7">
        <f t="shared" si="3"/>
        <v>0</v>
      </c>
      <c r="F31" s="7">
        <f t="shared" si="3"/>
        <v>0</v>
      </c>
      <c r="G31" s="7">
        <f t="shared" si="3"/>
        <v>0</v>
      </c>
      <c r="H31" s="7">
        <f t="shared" si="3"/>
        <v>0</v>
      </c>
      <c r="I31" s="7">
        <f t="shared" si="3"/>
        <v>0</v>
      </c>
      <c r="J31" s="7">
        <f t="shared" si="3"/>
        <v>0</v>
      </c>
      <c r="K31" s="7">
        <f t="shared" si="3"/>
        <v>0</v>
      </c>
      <c r="L31" s="7">
        <f t="shared" si="3"/>
        <v>0</v>
      </c>
      <c r="M31" s="7">
        <f t="shared" si="3"/>
        <v>0</v>
      </c>
      <c r="N31"/>
    </row>
    <row r="32" spans="2:14" ht="13.8">
      <c r="B32" s="48"/>
      <c r="C32" s="7">
        <f t="shared" ref="C32:M33" si="4">IF(C16=0,0,C16*P32)</f>
        <v>0</v>
      </c>
      <c r="D32" s="7">
        <f t="shared" si="4"/>
        <v>0</v>
      </c>
      <c r="E32" s="7">
        <f t="shared" si="4"/>
        <v>0</v>
      </c>
      <c r="F32" s="7">
        <f t="shared" si="4"/>
        <v>0</v>
      </c>
      <c r="G32" s="7">
        <f t="shared" si="4"/>
        <v>0</v>
      </c>
      <c r="H32" s="7">
        <f t="shared" si="4"/>
        <v>0</v>
      </c>
      <c r="I32" s="7">
        <f t="shared" si="4"/>
        <v>0</v>
      </c>
      <c r="J32" s="7">
        <f t="shared" si="4"/>
        <v>0</v>
      </c>
      <c r="K32" s="7">
        <f t="shared" si="4"/>
        <v>0</v>
      </c>
      <c r="L32" s="7">
        <f t="shared" si="4"/>
        <v>0</v>
      </c>
      <c r="M32" s="7">
        <f t="shared" si="4"/>
        <v>0</v>
      </c>
      <c r="N32"/>
    </row>
    <row r="33" spans="2:26" ht="13.8">
      <c r="B33" s="48"/>
      <c r="C33" s="7">
        <f t="shared" si="4"/>
        <v>0</v>
      </c>
      <c r="D33" s="7">
        <f t="shared" si="4"/>
        <v>0</v>
      </c>
      <c r="E33" s="7">
        <f t="shared" si="4"/>
        <v>0</v>
      </c>
      <c r="F33" s="7">
        <f t="shared" si="4"/>
        <v>0</v>
      </c>
      <c r="G33" s="7">
        <f t="shared" si="4"/>
        <v>0</v>
      </c>
      <c r="H33" s="7">
        <f t="shared" si="4"/>
        <v>0</v>
      </c>
      <c r="I33" s="7">
        <f t="shared" si="4"/>
        <v>0</v>
      </c>
      <c r="J33" s="7">
        <f t="shared" si="4"/>
        <v>0</v>
      </c>
      <c r="K33" s="7">
        <f t="shared" si="4"/>
        <v>0</v>
      </c>
      <c r="L33" s="7">
        <f t="shared" si="4"/>
        <v>0</v>
      </c>
      <c r="M33" s="7">
        <f t="shared" si="4"/>
        <v>0</v>
      </c>
      <c r="N33"/>
    </row>
    <row r="34" spans="2:26" ht="13.8">
      <c r="B34" s="58" t="str">
        <f>"Total "&amp;B22&amp;" units"</f>
        <v>Total Silicon Photonics units</v>
      </c>
      <c r="C34" s="29">
        <f t="shared" ref="C34:M34" si="5">SUM(C24:C33)</f>
        <v>0</v>
      </c>
      <c r="D34" s="29">
        <f t="shared" si="5"/>
        <v>0</v>
      </c>
      <c r="E34" s="29">
        <f t="shared" si="5"/>
        <v>0</v>
      </c>
      <c r="F34" s="29">
        <f t="shared" si="5"/>
        <v>0</v>
      </c>
      <c r="G34" s="29">
        <f t="shared" si="5"/>
        <v>0</v>
      </c>
      <c r="H34" s="29">
        <f t="shared" si="5"/>
        <v>0</v>
      </c>
      <c r="I34" s="29">
        <f t="shared" si="5"/>
        <v>0</v>
      </c>
      <c r="J34" s="29">
        <f t="shared" si="5"/>
        <v>0</v>
      </c>
      <c r="K34" s="29">
        <f t="shared" si="5"/>
        <v>0</v>
      </c>
      <c r="L34" s="29">
        <f t="shared" si="5"/>
        <v>0</v>
      </c>
      <c r="M34" s="29">
        <f t="shared" si="5"/>
        <v>0</v>
      </c>
    </row>
    <row r="36" spans="2:26" ht="21">
      <c r="B36" s="3" t="str">
        <f>Summary!B32</f>
        <v>InP discrete</v>
      </c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O36" s="3" t="str">
        <f t="shared" ref="O36:O47" si="6">B36</f>
        <v>InP discrete</v>
      </c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2:26" ht="13.8">
      <c r="B37" s="56" t="str">
        <f t="shared" ref="B37:M37" si="7">B6</f>
        <v>Product category</v>
      </c>
      <c r="C37" s="6">
        <f t="shared" si="7"/>
        <v>2018</v>
      </c>
      <c r="D37" s="6">
        <f t="shared" si="7"/>
        <v>2019</v>
      </c>
      <c r="E37" s="6">
        <f t="shared" si="7"/>
        <v>2020</v>
      </c>
      <c r="F37" s="6">
        <f t="shared" si="7"/>
        <v>2021</v>
      </c>
      <c r="G37" s="6">
        <f t="shared" si="7"/>
        <v>2022</v>
      </c>
      <c r="H37" s="6">
        <f t="shared" si="7"/>
        <v>2023</v>
      </c>
      <c r="I37" s="6">
        <f t="shared" si="7"/>
        <v>2024</v>
      </c>
      <c r="J37" s="6">
        <f t="shared" si="7"/>
        <v>2025</v>
      </c>
      <c r="K37" s="6">
        <f t="shared" si="7"/>
        <v>2026</v>
      </c>
      <c r="L37" s="6">
        <f t="shared" si="7"/>
        <v>2027</v>
      </c>
      <c r="M37" s="6">
        <f t="shared" si="7"/>
        <v>2028</v>
      </c>
      <c r="O37" s="17" t="str">
        <f t="shared" si="6"/>
        <v>Product category</v>
      </c>
      <c r="P37" s="31">
        <f t="shared" ref="P37:Z37" si="8">C6</f>
        <v>2018</v>
      </c>
      <c r="Q37" s="31">
        <f t="shared" si="8"/>
        <v>2019</v>
      </c>
      <c r="R37" s="31">
        <f t="shared" si="8"/>
        <v>2020</v>
      </c>
      <c r="S37" s="31">
        <f t="shared" si="8"/>
        <v>2021</v>
      </c>
      <c r="T37" s="31">
        <f t="shared" si="8"/>
        <v>2022</v>
      </c>
      <c r="U37" s="31">
        <f t="shared" si="8"/>
        <v>2023</v>
      </c>
      <c r="V37" s="31">
        <f t="shared" si="8"/>
        <v>2024</v>
      </c>
      <c r="W37" s="31">
        <f t="shared" si="8"/>
        <v>2025</v>
      </c>
      <c r="X37" s="31">
        <f t="shared" si="8"/>
        <v>2026</v>
      </c>
      <c r="Y37" s="31">
        <f t="shared" si="8"/>
        <v>2027</v>
      </c>
      <c r="Z37" s="31">
        <f t="shared" si="8"/>
        <v>2028</v>
      </c>
    </row>
    <row r="38" spans="2:26" ht="13.8">
      <c r="B38" s="48" t="str">
        <f t="shared" ref="B38:B45" si="9">B7</f>
        <v>8 Gbps 100 m SFP+</v>
      </c>
      <c r="C38" s="7">
        <f t="shared" ref="C38:C47" si="10">IF(C7=0,0,C7*P38)</f>
        <v>0</v>
      </c>
      <c r="D38" s="7">
        <f t="shared" ref="D38:D47" si="11">IF(D7=0,0,D7*Q38)</f>
        <v>0</v>
      </c>
      <c r="E38" s="7">
        <f t="shared" ref="E38:E47" si="12">IF(E7=0,0,E7*R38)</f>
        <v>0</v>
      </c>
      <c r="F38" s="7">
        <f t="shared" ref="F38:F47" si="13">IF(F7=0,0,F7*S38)</f>
        <v>0</v>
      </c>
      <c r="G38" s="7">
        <f t="shared" ref="G38:G47" si="14">IF(G7=0,0,G7*T38)</f>
        <v>0</v>
      </c>
      <c r="H38" s="7">
        <f t="shared" ref="H38:H47" si="15">IF(H7=0,0,H7*U38)</f>
        <v>0</v>
      </c>
      <c r="I38" s="7">
        <f t="shared" ref="I38:I47" si="16">IF(I7=0,0,I7*V38)</f>
        <v>0</v>
      </c>
      <c r="J38" s="7">
        <f t="shared" ref="J38:J47" si="17">IF(J7=0,0,J7*W38)</f>
        <v>0</v>
      </c>
      <c r="K38" s="7">
        <f t="shared" ref="K38:K47" si="18">IF(K7=0,0,K7*X38)</f>
        <v>0</v>
      </c>
      <c r="L38" s="7">
        <f t="shared" ref="L38:L47" si="19">IF(L7=0,0,L7*Y38)</f>
        <v>0</v>
      </c>
      <c r="M38" s="7">
        <f t="shared" ref="M38:M47" si="20">IF(M7=0,0,M7*Z38)</f>
        <v>0</v>
      </c>
      <c r="N38" s="110" t="str">
        <f>B36</f>
        <v>InP discrete</v>
      </c>
      <c r="O38" s="38" t="str">
        <f t="shared" si="6"/>
        <v>8 Gbps 100 m SFP+</v>
      </c>
      <c r="P38" s="19">
        <v>0</v>
      </c>
      <c r="Q38" s="19">
        <v>0</v>
      </c>
      <c r="R38" s="19"/>
      <c r="S38" s="19"/>
      <c r="T38" s="19"/>
      <c r="U38" s="19"/>
      <c r="V38" s="19"/>
      <c r="W38" s="19"/>
      <c r="X38" s="19"/>
      <c r="Y38" s="19"/>
      <c r="Z38" s="19"/>
    </row>
    <row r="39" spans="2:26" ht="13.8">
      <c r="B39" s="48" t="str">
        <f t="shared" si="9"/>
        <v>8 Gbps 10 km SFP+</v>
      </c>
      <c r="C39" s="7">
        <f t="shared" si="10"/>
        <v>41230</v>
      </c>
      <c r="D39" s="7">
        <f t="shared" si="11"/>
        <v>26193.5</v>
      </c>
      <c r="E39" s="7">
        <f t="shared" si="12"/>
        <v>0</v>
      </c>
      <c r="F39" s="7">
        <f t="shared" si="13"/>
        <v>0</v>
      </c>
      <c r="G39" s="7">
        <f t="shared" si="14"/>
        <v>0</v>
      </c>
      <c r="H39" s="7">
        <f t="shared" si="15"/>
        <v>0</v>
      </c>
      <c r="I39" s="7">
        <f t="shared" si="16"/>
        <v>0</v>
      </c>
      <c r="J39" s="7">
        <f t="shared" si="17"/>
        <v>0</v>
      </c>
      <c r="K39" s="7">
        <f t="shared" si="18"/>
        <v>0</v>
      </c>
      <c r="L39" s="7">
        <f t="shared" si="19"/>
        <v>0</v>
      </c>
      <c r="M39" s="7">
        <f t="shared" si="20"/>
        <v>0</v>
      </c>
      <c r="N39" s="110" t="str">
        <f t="shared" ref="N39:N47" si="21">N38</f>
        <v>InP discrete</v>
      </c>
      <c r="O39" s="38" t="str">
        <f t="shared" si="6"/>
        <v>8 Gbps 10 km SFP+</v>
      </c>
      <c r="P39" s="19">
        <v>1</v>
      </c>
      <c r="Q39" s="19">
        <v>1</v>
      </c>
      <c r="R39" s="19"/>
      <c r="S39" s="19"/>
      <c r="T39" s="19"/>
      <c r="U39" s="19"/>
      <c r="V39" s="19"/>
      <c r="W39" s="19"/>
      <c r="X39" s="19"/>
      <c r="Y39" s="19"/>
      <c r="Z39" s="19"/>
    </row>
    <row r="40" spans="2:26" ht="13.8">
      <c r="B40" s="48" t="str">
        <f t="shared" si="9"/>
        <v>16 Gbps 100 m SFP+</v>
      </c>
      <c r="C40" s="7">
        <f t="shared" si="10"/>
        <v>0</v>
      </c>
      <c r="D40" s="7">
        <f t="shared" si="11"/>
        <v>0</v>
      </c>
      <c r="E40" s="7">
        <f t="shared" si="12"/>
        <v>0</v>
      </c>
      <c r="F40" s="7">
        <f t="shared" si="13"/>
        <v>0</v>
      </c>
      <c r="G40" s="7">
        <f t="shared" si="14"/>
        <v>0</v>
      </c>
      <c r="H40" s="7">
        <f t="shared" si="15"/>
        <v>0</v>
      </c>
      <c r="I40" s="7">
        <f t="shared" si="16"/>
        <v>0</v>
      </c>
      <c r="J40" s="7">
        <f t="shared" si="17"/>
        <v>0</v>
      </c>
      <c r="K40" s="7">
        <f t="shared" si="18"/>
        <v>0</v>
      </c>
      <c r="L40" s="7">
        <f t="shared" si="19"/>
        <v>0</v>
      </c>
      <c r="M40" s="7">
        <f t="shared" si="20"/>
        <v>0</v>
      </c>
      <c r="N40" s="110" t="str">
        <f t="shared" si="21"/>
        <v>InP discrete</v>
      </c>
      <c r="O40" s="38" t="str">
        <f t="shared" si="6"/>
        <v>16 Gbps 100 m SFP+</v>
      </c>
      <c r="P40" s="19">
        <v>0</v>
      </c>
      <c r="Q40" s="19">
        <v>0</v>
      </c>
      <c r="R40" s="19"/>
      <c r="S40" s="19"/>
      <c r="T40" s="19"/>
      <c r="U40" s="19"/>
      <c r="V40" s="19"/>
      <c r="W40" s="19"/>
      <c r="X40" s="19"/>
      <c r="Y40" s="19"/>
      <c r="Z40" s="19"/>
    </row>
    <row r="41" spans="2:26" ht="13.8">
      <c r="B41" s="48" t="str">
        <f t="shared" si="9"/>
        <v>16 Gbps 10 km SFP+</v>
      </c>
      <c r="C41" s="7">
        <f t="shared" si="10"/>
        <v>232131</v>
      </c>
      <c r="D41" s="7">
        <f t="shared" si="11"/>
        <v>183579.1</v>
      </c>
      <c r="E41" s="7">
        <f t="shared" si="12"/>
        <v>0</v>
      </c>
      <c r="F41" s="7">
        <f t="shared" si="13"/>
        <v>0</v>
      </c>
      <c r="G41" s="7">
        <f t="shared" si="14"/>
        <v>0</v>
      </c>
      <c r="H41" s="7">
        <f t="shared" si="15"/>
        <v>0</v>
      </c>
      <c r="I41" s="7">
        <f t="shared" si="16"/>
        <v>0</v>
      </c>
      <c r="J41" s="7">
        <f t="shared" si="17"/>
        <v>0</v>
      </c>
      <c r="K41" s="7">
        <f t="shared" si="18"/>
        <v>0</v>
      </c>
      <c r="L41" s="7">
        <f t="shared" si="19"/>
        <v>0</v>
      </c>
      <c r="M41" s="7">
        <f t="shared" si="20"/>
        <v>0</v>
      </c>
      <c r="N41" s="110" t="str">
        <f t="shared" si="21"/>
        <v>InP discrete</v>
      </c>
      <c r="O41" s="38" t="str">
        <f t="shared" si="6"/>
        <v>16 Gbps 10 km SFP+</v>
      </c>
      <c r="P41" s="19">
        <v>1</v>
      </c>
      <c r="Q41" s="19">
        <v>1</v>
      </c>
      <c r="R41" s="19"/>
      <c r="S41" s="19"/>
      <c r="T41" s="19"/>
      <c r="U41" s="19"/>
      <c r="V41" s="19"/>
      <c r="W41" s="19"/>
      <c r="X41" s="19"/>
      <c r="Y41" s="19"/>
      <c r="Z41" s="19"/>
    </row>
    <row r="42" spans="2:26" ht="13.8">
      <c r="B42" s="48" t="str">
        <f t="shared" si="9"/>
        <v>32 Gbps 100 m SFP28</v>
      </c>
      <c r="C42" s="7">
        <f t="shared" si="10"/>
        <v>0</v>
      </c>
      <c r="D42" s="7">
        <f t="shared" si="11"/>
        <v>0</v>
      </c>
      <c r="E42" s="7">
        <f t="shared" si="12"/>
        <v>0</v>
      </c>
      <c r="F42" s="7">
        <f t="shared" si="13"/>
        <v>0</v>
      </c>
      <c r="G42" s="7">
        <f t="shared" si="14"/>
        <v>0</v>
      </c>
      <c r="H42" s="7">
        <f t="shared" si="15"/>
        <v>0</v>
      </c>
      <c r="I42" s="7">
        <f t="shared" si="16"/>
        <v>0</v>
      </c>
      <c r="J42" s="7">
        <f t="shared" si="17"/>
        <v>0</v>
      </c>
      <c r="K42" s="7">
        <f t="shared" si="18"/>
        <v>0</v>
      </c>
      <c r="L42" s="7">
        <f t="shared" si="19"/>
        <v>0</v>
      </c>
      <c r="M42" s="7">
        <f t="shared" si="20"/>
        <v>0</v>
      </c>
      <c r="N42" s="110" t="str">
        <f t="shared" si="21"/>
        <v>InP discrete</v>
      </c>
      <c r="O42" s="38" t="str">
        <f t="shared" si="6"/>
        <v>32 Gbps 100 m SFP28</v>
      </c>
      <c r="P42" s="19">
        <v>0</v>
      </c>
      <c r="Q42" s="19">
        <v>0</v>
      </c>
      <c r="R42" s="19"/>
      <c r="S42" s="19"/>
      <c r="T42" s="19"/>
      <c r="U42" s="19"/>
      <c r="V42" s="19"/>
      <c r="W42" s="19"/>
      <c r="X42" s="19"/>
      <c r="Y42" s="19"/>
      <c r="Z42" s="19"/>
    </row>
    <row r="43" spans="2:26" ht="13.8">
      <c r="B43" s="48" t="str">
        <f t="shared" si="9"/>
        <v>32 Gbps 10 km SFP28</v>
      </c>
      <c r="C43" s="7">
        <f t="shared" si="10"/>
        <v>0</v>
      </c>
      <c r="D43" s="7">
        <f t="shared" si="11"/>
        <v>0</v>
      </c>
      <c r="E43" s="7">
        <f t="shared" si="12"/>
        <v>0</v>
      </c>
      <c r="F43" s="7">
        <f t="shared" si="13"/>
        <v>0</v>
      </c>
      <c r="G43" s="7">
        <f t="shared" si="14"/>
        <v>0</v>
      </c>
      <c r="H43" s="7">
        <f t="shared" si="15"/>
        <v>0</v>
      </c>
      <c r="I43" s="7">
        <f t="shared" si="16"/>
        <v>0</v>
      </c>
      <c r="J43" s="7">
        <f t="shared" si="17"/>
        <v>0</v>
      </c>
      <c r="K43" s="7">
        <f t="shared" si="18"/>
        <v>0</v>
      </c>
      <c r="L43" s="7">
        <f t="shared" si="19"/>
        <v>0</v>
      </c>
      <c r="M43" s="7">
        <f t="shared" si="20"/>
        <v>0</v>
      </c>
      <c r="N43" s="110" t="str">
        <f t="shared" si="21"/>
        <v>InP discrete</v>
      </c>
      <c r="O43" s="38" t="str">
        <f t="shared" si="6"/>
        <v>32 Gbps 10 km SFP28</v>
      </c>
      <c r="P43" s="19">
        <v>0</v>
      </c>
      <c r="Q43" s="19">
        <v>0</v>
      </c>
      <c r="R43" s="19"/>
      <c r="S43" s="19"/>
      <c r="T43" s="19"/>
      <c r="U43" s="19"/>
      <c r="V43" s="19"/>
      <c r="W43" s="19"/>
      <c r="X43" s="19"/>
      <c r="Y43" s="19"/>
      <c r="Z43" s="19"/>
    </row>
    <row r="44" spans="2:26" ht="13.8">
      <c r="B44" s="48" t="str">
        <f t="shared" si="9"/>
        <v>64 Gbps 100 m SFP56</v>
      </c>
      <c r="C44" s="7">
        <f t="shared" si="10"/>
        <v>0</v>
      </c>
      <c r="D44" s="7">
        <f t="shared" si="11"/>
        <v>0</v>
      </c>
      <c r="E44" s="7">
        <f t="shared" si="12"/>
        <v>0</v>
      </c>
      <c r="F44" s="7">
        <f t="shared" si="13"/>
        <v>0</v>
      </c>
      <c r="G44" s="7">
        <f t="shared" si="14"/>
        <v>0</v>
      </c>
      <c r="H44" s="7">
        <f t="shared" si="15"/>
        <v>0</v>
      </c>
      <c r="I44" s="7">
        <f t="shared" si="16"/>
        <v>0</v>
      </c>
      <c r="J44" s="7">
        <f t="shared" si="17"/>
        <v>0</v>
      </c>
      <c r="K44" s="7">
        <f t="shared" si="18"/>
        <v>0</v>
      </c>
      <c r="L44" s="7">
        <f t="shared" si="19"/>
        <v>0</v>
      </c>
      <c r="M44" s="7">
        <f t="shared" si="20"/>
        <v>0</v>
      </c>
      <c r="N44" s="110" t="str">
        <f t="shared" si="21"/>
        <v>InP discrete</v>
      </c>
      <c r="O44" s="38" t="str">
        <f t="shared" si="6"/>
        <v>64 Gbps 100 m SFP56</v>
      </c>
      <c r="P44" s="19">
        <v>0</v>
      </c>
      <c r="Q44" s="19">
        <v>0</v>
      </c>
      <c r="R44" s="19"/>
      <c r="S44" s="19"/>
      <c r="T44" s="19"/>
      <c r="U44" s="19"/>
      <c r="V44" s="19"/>
      <c r="W44" s="19"/>
      <c r="X44" s="19"/>
      <c r="Y44" s="19"/>
      <c r="Z44" s="19"/>
    </row>
    <row r="45" spans="2:26" ht="13.8">
      <c r="B45" s="48" t="str">
        <f t="shared" si="9"/>
        <v>64 Gbps 10 km SFP56</v>
      </c>
      <c r="C45" s="7">
        <f t="shared" si="10"/>
        <v>0</v>
      </c>
      <c r="D45" s="7">
        <f t="shared" si="11"/>
        <v>0</v>
      </c>
      <c r="E45" s="7">
        <f t="shared" si="12"/>
        <v>0</v>
      </c>
      <c r="F45" s="7">
        <f t="shared" si="13"/>
        <v>0</v>
      </c>
      <c r="G45" s="7">
        <f t="shared" si="14"/>
        <v>0</v>
      </c>
      <c r="H45" s="7">
        <f t="shared" si="15"/>
        <v>0</v>
      </c>
      <c r="I45" s="7">
        <f t="shared" si="16"/>
        <v>0</v>
      </c>
      <c r="J45" s="7">
        <f t="shared" si="17"/>
        <v>0</v>
      </c>
      <c r="K45" s="7">
        <f t="shared" si="18"/>
        <v>0</v>
      </c>
      <c r="L45" s="7">
        <f t="shared" si="19"/>
        <v>0</v>
      </c>
      <c r="M45" s="7">
        <f t="shared" si="20"/>
        <v>0</v>
      </c>
      <c r="N45" s="110" t="str">
        <f t="shared" si="21"/>
        <v>InP discrete</v>
      </c>
      <c r="O45" s="38" t="str">
        <f t="shared" si="6"/>
        <v>64 Gbps 10 km SFP56</v>
      </c>
      <c r="P45" s="19">
        <v>0</v>
      </c>
      <c r="Q45" s="19">
        <v>0</v>
      </c>
      <c r="R45" s="19"/>
      <c r="S45" s="19"/>
      <c r="T45" s="19"/>
      <c r="U45" s="19"/>
      <c r="V45" s="19"/>
      <c r="W45" s="19"/>
      <c r="X45" s="19"/>
      <c r="Y45" s="19"/>
      <c r="Z45" s="19"/>
    </row>
    <row r="46" spans="2:26" ht="13.8">
      <c r="B46" s="48"/>
      <c r="C46" s="7">
        <f t="shared" si="10"/>
        <v>0</v>
      </c>
      <c r="D46" s="7">
        <f t="shared" si="11"/>
        <v>0</v>
      </c>
      <c r="E46" s="7">
        <f t="shared" si="12"/>
        <v>0</v>
      </c>
      <c r="F46" s="7">
        <f t="shared" si="13"/>
        <v>0</v>
      </c>
      <c r="G46" s="7">
        <f t="shared" si="14"/>
        <v>0</v>
      </c>
      <c r="H46" s="7">
        <f t="shared" si="15"/>
        <v>0</v>
      </c>
      <c r="I46" s="7">
        <f t="shared" si="16"/>
        <v>0</v>
      </c>
      <c r="J46" s="7">
        <f t="shared" si="17"/>
        <v>0</v>
      </c>
      <c r="K46" s="7">
        <f t="shared" si="18"/>
        <v>0</v>
      </c>
      <c r="L46" s="7">
        <f t="shared" si="19"/>
        <v>0</v>
      </c>
      <c r="M46" s="7">
        <f t="shared" si="20"/>
        <v>0</v>
      </c>
      <c r="N46" s="110" t="str">
        <f t="shared" si="21"/>
        <v>InP discrete</v>
      </c>
      <c r="O46" s="38">
        <f t="shared" si="6"/>
        <v>0</v>
      </c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</row>
    <row r="47" spans="2:26" ht="13.8">
      <c r="B47" s="48"/>
      <c r="C47" s="7">
        <f t="shared" si="10"/>
        <v>0</v>
      </c>
      <c r="D47" s="7">
        <f t="shared" si="11"/>
        <v>0</v>
      </c>
      <c r="E47" s="7">
        <f t="shared" si="12"/>
        <v>0</v>
      </c>
      <c r="F47" s="7">
        <f t="shared" si="13"/>
        <v>0</v>
      </c>
      <c r="G47" s="7">
        <f t="shared" si="14"/>
        <v>0</v>
      </c>
      <c r="H47" s="7">
        <f t="shared" si="15"/>
        <v>0</v>
      </c>
      <c r="I47" s="7">
        <f t="shared" si="16"/>
        <v>0</v>
      </c>
      <c r="J47" s="7">
        <f t="shared" si="17"/>
        <v>0</v>
      </c>
      <c r="K47" s="7">
        <f t="shared" si="18"/>
        <v>0</v>
      </c>
      <c r="L47" s="7">
        <f t="shared" si="19"/>
        <v>0</v>
      </c>
      <c r="M47" s="7">
        <f t="shared" si="20"/>
        <v>0</v>
      </c>
      <c r="N47" s="110" t="str">
        <f t="shared" si="21"/>
        <v>InP discrete</v>
      </c>
      <c r="O47" s="39">
        <f t="shared" si="6"/>
        <v>0</v>
      </c>
      <c r="P47" s="20"/>
      <c r="Q47" s="20"/>
      <c r="R47" s="19"/>
      <c r="S47" s="19"/>
      <c r="T47" s="19"/>
      <c r="U47" s="19"/>
      <c r="V47" s="19"/>
      <c r="W47" s="19"/>
      <c r="X47" s="19"/>
      <c r="Y47" s="19"/>
      <c r="Z47" s="19"/>
    </row>
    <row r="48" spans="2:26" ht="13.8">
      <c r="B48" s="58" t="str">
        <f>"Total "&amp;B36&amp;" units"</f>
        <v>Total InP discrete units</v>
      </c>
      <c r="C48" s="29">
        <f t="shared" ref="C48:M48" si="22">SUM(C38:C47)</f>
        <v>273361</v>
      </c>
      <c r="D48" s="29">
        <f t="shared" si="22"/>
        <v>209772.6</v>
      </c>
      <c r="E48" s="29">
        <f t="shared" si="22"/>
        <v>0</v>
      </c>
      <c r="F48" s="29">
        <f t="shared" si="22"/>
        <v>0</v>
      </c>
      <c r="G48" s="29">
        <f t="shared" si="22"/>
        <v>0</v>
      </c>
      <c r="H48" s="29">
        <f t="shared" si="22"/>
        <v>0</v>
      </c>
      <c r="I48" s="29">
        <f t="shared" si="22"/>
        <v>0</v>
      </c>
      <c r="J48" s="29">
        <f t="shared" si="22"/>
        <v>0</v>
      </c>
      <c r="K48" s="29">
        <f t="shared" si="22"/>
        <v>0</v>
      </c>
      <c r="L48" s="29">
        <f t="shared" si="22"/>
        <v>0</v>
      </c>
      <c r="M48" s="29">
        <f t="shared" si="22"/>
        <v>0</v>
      </c>
    </row>
    <row r="50" spans="2:26" ht="21">
      <c r="B50" s="3" t="str">
        <f>Summary!B33</f>
        <v>InP integrated</v>
      </c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O50" s="3" t="str">
        <f t="shared" ref="O50:O61" si="23">B50</f>
        <v>InP integrated</v>
      </c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2:26" ht="13.8">
      <c r="B51" s="56" t="str">
        <f t="shared" ref="B51:M51" si="24">B6</f>
        <v>Product category</v>
      </c>
      <c r="C51" s="6">
        <f t="shared" si="24"/>
        <v>2018</v>
      </c>
      <c r="D51" s="6">
        <f t="shared" si="24"/>
        <v>2019</v>
      </c>
      <c r="E51" s="6">
        <f t="shared" si="24"/>
        <v>2020</v>
      </c>
      <c r="F51" s="6">
        <f t="shared" si="24"/>
        <v>2021</v>
      </c>
      <c r="G51" s="6">
        <f t="shared" si="24"/>
        <v>2022</v>
      </c>
      <c r="H51" s="6">
        <f t="shared" si="24"/>
        <v>2023</v>
      </c>
      <c r="I51" s="6">
        <f t="shared" si="24"/>
        <v>2024</v>
      </c>
      <c r="J51" s="6">
        <f t="shared" si="24"/>
        <v>2025</v>
      </c>
      <c r="K51" s="6">
        <f t="shared" si="24"/>
        <v>2026</v>
      </c>
      <c r="L51" s="6">
        <f t="shared" si="24"/>
        <v>2027</v>
      </c>
      <c r="M51" s="6">
        <f t="shared" si="24"/>
        <v>2028</v>
      </c>
      <c r="O51" s="17" t="str">
        <f t="shared" si="23"/>
        <v>Product category</v>
      </c>
      <c r="P51" s="31">
        <f t="shared" ref="P51:Z51" si="25">C6</f>
        <v>2018</v>
      </c>
      <c r="Q51" s="31">
        <f t="shared" si="25"/>
        <v>2019</v>
      </c>
      <c r="R51" s="31">
        <f t="shared" si="25"/>
        <v>2020</v>
      </c>
      <c r="S51" s="31">
        <f t="shared" si="25"/>
        <v>2021</v>
      </c>
      <c r="T51" s="31">
        <f t="shared" si="25"/>
        <v>2022</v>
      </c>
      <c r="U51" s="31">
        <f t="shared" si="25"/>
        <v>2023</v>
      </c>
      <c r="V51" s="31">
        <f t="shared" si="25"/>
        <v>2024</v>
      </c>
      <c r="W51" s="31">
        <f t="shared" si="25"/>
        <v>2025</v>
      </c>
      <c r="X51" s="31">
        <f t="shared" si="25"/>
        <v>2026</v>
      </c>
      <c r="Y51" s="31">
        <f t="shared" si="25"/>
        <v>2027</v>
      </c>
      <c r="Z51" s="31">
        <f t="shared" si="25"/>
        <v>2028</v>
      </c>
    </row>
    <row r="52" spans="2:26" ht="13.8">
      <c r="B52" s="48" t="str">
        <f t="shared" ref="B52:B59" si="26">B7</f>
        <v>8 Gbps 100 m SFP+</v>
      </c>
      <c r="C52" s="7">
        <f t="shared" ref="C52:C61" si="27">IF(C7=0,0,C7*P52)</f>
        <v>0</v>
      </c>
      <c r="D52" s="7">
        <f t="shared" ref="D52:D61" si="28">IF(D7=0,0,D7*Q52)</f>
        <v>0</v>
      </c>
      <c r="E52" s="7">
        <f t="shared" ref="E52:E61" si="29">IF(E7=0,0,E7*R52)</f>
        <v>0</v>
      </c>
      <c r="F52" s="7">
        <f t="shared" ref="F52:F61" si="30">IF(F7=0,0,F7*S52)</f>
        <v>0</v>
      </c>
      <c r="G52" s="7">
        <f t="shared" ref="G52:G61" si="31">IF(G7=0,0,G7*T52)</f>
        <v>0</v>
      </c>
      <c r="H52" s="7">
        <f t="shared" ref="H52:H61" si="32">IF(H7=0,0,H7*U52)</f>
        <v>0</v>
      </c>
      <c r="I52" s="7">
        <f t="shared" ref="I52:I61" si="33">IF(I7=0,0,I7*V52)</f>
        <v>0</v>
      </c>
      <c r="J52" s="7">
        <f t="shared" ref="J52:J61" si="34">IF(J7=0,0,J7*W52)</f>
        <v>0</v>
      </c>
      <c r="K52" s="7">
        <f t="shared" ref="K52:K61" si="35">IF(K7=0,0,K7*X52)</f>
        <v>0</v>
      </c>
      <c r="L52" s="7">
        <f t="shared" ref="L52:L61" si="36">IF(L7=0,0,L7*Y52)</f>
        <v>0</v>
      </c>
      <c r="M52" s="7">
        <f t="shared" ref="M52:M61" si="37">IF(M7=0,0,M7*Z52)</f>
        <v>0</v>
      </c>
      <c r="N52" s="111" t="str">
        <f>B50</f>
        <v>InP integrated</v>
      </c>
      <c r="O52" s="38" t="str">
        <f t="shared" si="23"/>
        <v>8 Gbps 100 m SFP+</v>
      </c>
      <c r="P52" s="19">
        <v>0</v>
      </c>
      <c r="Q52" s="19">
        <v>0</v>
      </c>
      <c r="R52" s="19"/>
      <c r="S52" s="19"/>
      <c r="T52" s="19"/>
      <c r="U52" s="19"/>
      <c r="V52" s="19"/>
      <c r="W52" s="19"/>
      <c r="X52" s="19"/>
      <c r="Y52" s="19"/>
      <c r="Z52" s="19"/>
    </row>
    <row r="53" spans="2:26" ht="13.8">
      <c r="B53" s="48" t="str">
        <f t="shared" si="26"/>
        <v>8 Gbps 10 km SFP+</v>
      </c>
      <c r="C53" s="7">
        <f t="shared" si="27"/>
        <v>0</v>
      </c>
      <c r="D53" s="7">
        <f t="shared" si="28"/>
        <v>0</v>
      </c>
      <c r="E53" s="7">
        <f t="shared" si="29"/>
        <v>0</v>
      </c>
      <c r="F53" s="7">
        <f t="shared" si="30"/>
        <v>0</v>
      </c>
      <c r="G53" s="7">
        <f t="shared" si="31"/>
        <v>0</v>
      </c>
      <c r="H53" s="7">
        <f t="shared" si="32"/>
        <v>0</v>
      </c>
      <c r="I53" s="7">
        <f t="shared" si="33"/>
        <v>0</v>
      </c>
      <c r="J53" s="7">
        <f t="shared" si="34"/>
        <v>0</v>
      </c>
      <c r="K53" s="7">
        <f t="shared" si="35"/>
        <v>0</v>
      </c>
      <c r="L53" s="7">
        <f t="shared" si="36"/>
        <v>0</v>
      </c>
      <c r="M53" s="7">
        <f t="shared" si="37"/>
        <v>0</v>
      </c>
      <c r="N53" s="111" t="str">
        <f t="shared" ref="N53:N61" si="38">N52</f>
        <v>InP integrated</v>
      </c>
      <c r="O53" s="38" t="str">
        <f t="shared" si="23"/>
        <v>8 Gbps 10 km SFP+</v>
      </c>
      <c r="P53" s="19">
        <v>0</v>
      </c>
      <c r="Q53" s="19">
        <v>0</v>
      </c>
      <c r="R53" s="19"/>
      <c r="S53" s="19"/>
      <c r="T53" s="19"/>
      <c r="U53" s="19"/>
      <c r="V53" s="19"/>
      <c r="W53" s="19"/>
      <c r="X53" s="19"/>
      <c r="Y53" s="19"/>
      <c r="Z53" s="19"/>
    </row>
    <row r="54" spans="2:26" ht="13.8">
      <c r="B54" s="48" t="str">
        <f t="shared" si="26"/>
        <v>16 Gbps 100 m SFP+</v>
      </c>
      <c r="C54" s="7">
        <f t="shared" si="27"/>
        <v>0</v>
      </c>
      <c r="D54" s="7">
        <f t="shared" si="28"/>
        <v>0</v>
      </c>
      <c r="E54" s="7">
        <f t="shared" si="29"/>
        <v>0</v>
      </c>
      <c r="F54" s="7">
        <f t="shared" si="30"/>
        <v>0</v>
      </c>
      <c r="G54" s="7">
        <f t="shared" si="31"/>
        <v>0</v>
      </c>
      <c r="H54" s="7">
        <f t="shared" si="32"/>
        <v>0</v>
      </c>
      <c r="I54" s="7">
        <f t="shared" si="33"/>
        <v>0</v>
      </c>
      <c r="J54" s="7">
        <f t="shared" si="34"/>
        <v>0</v>
      </c>
      <c r="K54" s="7">
        <f t="shared" si="35"/>
        <v>0</v>
      </c>
      <c r="L54" s="7">
        <f t="shared" si="36"/>
        <v>0</v>
      </c>
      <c r="M54" s="7">
        <f t="shared" si="37"/>
        <v>0</v>
      </c>
      <c r="N54" s="111" t="str">
        <f t="shared" si="38"/>
        <v>InP integrated</v>
      </c>
      <c r="O54" s="38" t="str">
        <f t="shared" si="23"/>
        <v>16 Gbps 100 m SFP+</v>
      </c>
      <c r="P54" s="19">
        <v>0</v>
      </c>
      <c r="Q54" s="19">
        <v>0</v>
      </c>
      <c r="R54" s="19"/>
      <c r="S54" s="19"/>
      <c r="T54" s="19"/>
      <c r="U54" s="19"/>
      <c r="V54" s="19"/>
      <c r="W54" s="19"/>
      <c r="X54" s="19"/>
      <c r="Y54" s="19"/>
      <c r="Z54" s="19"/>
    </row>
    <row r="55" spans="2:26" ht="13.8">
      <c r="B55" s="48" t="str">
        <f t="shared" si="26"/>
        <v>16 Gbps 10 km SFP+</v>
      </c>
      <c r="C55" s="7">
        <f t="shared" si="27"/>
        <v>0</v>
      </c>
      <c r="D55" s="7">
        <f t="shared" si="28"/>
        <v>0</v>
      </c>
      <c r="E55" s="7">
        <f t="shared" si="29"/>
        <v>0</v>
      </c>
      <c r="F55" s="7">
        <f t="shared" si="30"/>
        <v>0</v>
      </c>
      <c r="G55" s="7">
        <f t="shared" si="31"/>
        <v>0</v>
      </c>
      <c r="H55" s="7">
        <f t="shared" si="32"/>
        <v>0</v>
      </c>
      <c r="I55" s="7">
        <f t="shared" si="33"/>
        <v>0</v>
      </c>
      <c r="J55" s="7">
        <f t="shared" si="34"/>
        <v>0</v>
      </c>
      <c r="K55" s="7">
        <f t="shared" si="35"/>
        <v>0</v>
      </c>
      <c r="L55" s="7">
        <f t="shared" si="36"/>
        <v>0</v>
      </c>
      <c r="M55" s="7">
        <f t="shared" si="37"/>
        <v>0</v>
      </c>
      <c r="N55" s="111" t="str">
        <f t="shared" si="38"/>
        <v>InP integrated</v>
      </c>
      <c r="O55" s="38" t="str">
        <f t="shared" si="23"/>
        <v>16 Gbps 10 km SFP+</v>
      </c>
      <c r="P55" s="19">
        <v>0</v>
      </c>
      <c r="Q55" s="19">
        <v>0</v>
      </c>
      <c r="R55" s="19"/>
      <c r="S55" s="19"/>
      <c r="T55" s="19"/>
      <c r="U55" s="19"/>
      <c r="V55" s="19"/>
      <c r="W55" s="19"/>
      <c r="X55" s="19"/>
      <c r="Y55" s="19"/>
      <c r="Z55" s="19"/>
    </row>
    <row r="56" spans="2:26" ht="13.8">
      <c r="B56" s="48" t="str">
        <f t="shared" si="26"/>
        <v>32 Gbps 100 m SFP28</v>
      </c>
      <c r="C56" s="7">
        <f t="shared" si="27"/>
        <v>0</v>
      </c>
      <c r="D56" s="7">
        <f t="shared" si="28"/>
        <v>0</v>
      </c>
      <c r="E56" s="7">
        <f t="shared" si="29"/>
        <v>0</v>
      </c>
      <c r="F56" s="7">
        <f t="shared" si="30"/>
        <v>0</v>
      </c>
      <c r="G56" s="7">
        <f t="shared" si="31"/>
        <v>0</v>
      </c>
      <c r="H56" s="7">
        <f t="shared" si="32"/>
        <v>0</v>
      </c>
      <c r="I56" s="7">
        <f t="shared" si="33"/>
        <v>0</v>
      </c>
      <c r="J56" s="7">
        <f t="shared" si="34"/>
        <v>0</v>
      </c>
      <c r="K56" s="7">
        <f t="shared" si="35"/>
        <v>0</v>
      </c>
      <c r="L56" s="7">
        <f t="shared" si="36"/>
        <v>0</v>
      </c>
      <c r="M56" s="7">
        <f t="shared" si="37"/>
        <v>0</v>
      </c>
      <c r="N56" s="111" t="str">
        <f t="shared" si="38"/>
        <v>InP integrated</v>
      </c>
      <c r="O56" s="38" t="str">
        <f t="shared" si="23"/>
        <v>32 Gbps 100 m SFP28</v>
      </c>
      <c r="P56" s="19">
        <v>0</v>
      </c>
      <c r="Q56" s="19">
        <v>0</v>
      </c>
      <c r="R56" s="19"/>
      <c r="S56" s="19"/>
      <c r="T56" s="19"/>
      <c r="U56" s="19"/>
      <c r="V56" s="19"/>
      <c r="W56" s="19"/>
      <c r="X56" s="19"/>
      <c r="Y56" s="19"/>
      <c r="Z56" s="19"/>
    </row>
    <row r="57" spans="2:26" ht="13.8">
      <c r="B57" s="48" t="str">
        <f t="shared" si="26"/>
        <v>32 Gbps 10 km SFP28</v>
      </c>
      <c r="C57" s="7">
        <f t="shared" si="27"/>
        <v>31799</v>
      </c>
      <c r="D57" s="7">
        <f t="shared" si="28"/>
        <v>96379.502625868743</v>
      </c>
      <c r="E57" s="7">
        <f t="shared" si="29"/>
        <v>0</v>
      </c>
      <c r="F57" s="7">
        <f t="shared" si="30"/>
        <v>0</v>
      </c>
      <c r="G57" s="7">
        <f t="shared" si="31"/>
        <v>0</v>
      </c>
      <c r="H57" s="7">
        <f t="shared" si="32"/>
        <v>0</v>
      </c>
      <c r="I57" s="7">
        <f t="shared" si="33"/>
        <v>0</v>
      </c>
      <c r="J57" s="7">
        <f t="shared" si="34"/>
        <v>0</v>
      </c>
      <c r="K57" s="7">
        <f t="shared" si="35"/>
        <v>0</v>
      </c>
      <c r="L57" s="7">
        <f t="shared" si="36"/>
        <v>0</v>
      </c>
      <c r="M57" s="7">
        <f t="shared" si="37"/>
        <v>0</v>
      </c>
      <c r="N57" s="111" t="str">
        <f t="shared" si="38"/>
        <v>InP integrated</v>
      </c>
      <c r="O57" s="38" t="str">
        <f t="shared" si="23"/>
        <v>32 Gbps 10 km SFP28</v>
      </c>
      <c r="P57" s="19">
        <v>1</v>
      </c>
      <c r="Q57" s="19">
        <v>1</v>
      </c>
      <c r="R57" s="19"/>
      <c r="S57" s="19"/>
      <c r="T57" s="19"/>
      <c r="U57" s="19"/>
      <c r="V57" s="19"/>
      <c r="W57" s="19"/>
      <c r="X57" s="19"/>
      <c r="Y57" s="19"/>
      <c r="Z57" s="19"/>
    </row>
    <row r="58" spans="2:26" ht="13.8">
      <c r="B58" s="48" t="str">
        <f t="shared" si="26"/>
        <v>64 Gbps 100 m SFP56</v>
      </c>
      <c r="C58" s="7">
        <f t="shared" si="27"/>
        <v>0</v>
      </c>
      <c r="D58" s="7">
        <f t="shared" si="28"/>
        <v>0</v>
      </c>
      <c r="E58" s="7">
        <f t="shared" si="29"/>
        <v>0</v>
      </c>
      <c r="F58" s="7">
        <f t="shared" si="30"/>
        <v>0</v>
      </c>
      <c r="G58" s="7">
        <f t="shared" si="31"/>
        <v>0</v>
      </c>
      <c r="H58" s="7">
        <f t="shared" si="32"/>
        <v>0</v>
      </c>
      <c r="I58" s="7">
        <f t="shared" si="33"/>
        <v>0</v>
      </c>
      <c r="J58" s="7">
        <f t="shared" si="34"/>
        <v>0</v>
      </c>
      <c r="K58" s="7">
        <f t="shared" si="35"/>
        <v>0</v>
      </c>
      <c r="L58" s="7">
        <f t="shared" si="36"/>
        <v>0</v>
      </c>
      <c r="M58" s="7">
        <f t="shared" si="37"/>
        <v>0</v>
      </c>
      <c r="N58" s="111" t="str">
        <f t="shared" si="38"/>
        <v>InP integrated</v>
      </c>
      <c r="O58" s="38" t="str">
        <f t="shared" si="23"/>
        <v>64 Gbps 100 m SFP56</v>
      </c>
      <c r="P58" s="19">
        <v>0</v>
      </c>
      <c r="Q58" s="19">
        <v>0</v>
      </c>
      <c r="R58" s="19"/>
      <c r="S58" s="19"/>
      <c r="T58" s="19"/>
      <c r="U58" s="19"/>
      <c r="V58" s="19"/>
      <c r="W58" s="19"/>
      <c r="X58" s="19"/>
      <c r="Y58" s="19"/>
      <c r="Z58" s="19"/>
    </row>
    <row r="59" spans="2:26" ht="13.8">
      <c r="B59" s="48" t="str">
        <f t="shared" si="26"/>
        <v>64 Gbps 10 km SFP56</v>
      </c>
      <c r="C59" s="7">
        <f t="shared" si="27"/>
        <v>0</v>
      </c>
      <c r="D59" s="7">
        <f t="shared" si="28"/>
        <v>300</v>
      </c>
      <c r="E59" s="7">
        <f t="shared" si="29"/>
        <v>0</v>
      </c>
      <c r="F59" s="7">
        <f t="shared" si="30"/>
        <v>0</v>
      </c>
      <c r="G59" s="7">
        <f t="shared" si="31"/>
        <v>0</v>
      </c>
      <c r="H59" s="7">
        <f t="shared" si="32"/>
        <v>0</v>
      </c>
      <c r="I59" s="7">
        <f t="shared" si="33"/>
        <v>0</v>
      </c>
      <c r="J59" s="7">
        <f t="shared" si="34"/>
        <v>0</v>
      </c>
      <c r="K59" s="7">
        <f t="shared" si="35"/>
        <v>0</v>
      </c>
      <c r="L59" s="7">
        <f t="shared" si="36"/>
        <v>0</v>
      </c>
      <c r="M59" s="7">
        <f t="shared" si="37"/>
        <v>0</v>
      </c>
      <c r="N59" s="111" t="str">
        <f t="shared" si="38"/>
        <v>InP integrated</v>
      </c>
      <c r="O59" s="38" t="str">
        <f t="shared" si="23"/>
        <v>64 Gbps 10 km SFP56</v>
      </c>
      <c r="P59" s="19">
        <v>1</v>
      </c>
      <c r="Q59" s="19">
        <v>1</v>
      </c>
      <c r="R59" s="19"/>
      <c r="S59" s="19"/>
      <c r="T59" s="19"/>
      <c r="U59" s="19"/>
      <c r="V59" s="19"/>
      <c r="W59" s="19"/>
      <c r="X59" s="19"/>
      <c r="Y59" s="19"/>
      <c r="Z59" s="19"/>
    </row>
    <row r="60" spans="2:26" ht="13.8">
      <c r="B60" s="48"/>
      <c r="C60" s="7">
        <f t="shared" si="27"/>
        <v>0</v>
      </c>
      <c r="D60" s="7">
        <f t="shared" si="28"/>
        <v>0</v>
      </c>
      <c r="E60" s="7">
        <f t="shared" si="29"/>
        <v>0</v>
      </c>
      <c r="F60" s="7">
        <f t="shared" si="30"/>
        <v>0</v>
      </c>
      <c r="G60" s="7">
        <f t="shared" si="31"/>
        <v>0</v>
      </c>
      <c r="H60" s="7">
        <f t="shared" si="32"/>
        <v>0</v>
      </c>
      <c r="I60" s="7">
        <f t="shared" si="33"/>
        <v>0</v>
      </c>
      <c r="J60" s="7">
        <f t="shared" si="34"/>
        <v>0</v>
      </c>
      <c r="K60" s="7">
        <f t="shared" si="35"/>
        <v>0</v>
      </c>
      <c r="L60" s="7">
        <f t="shared" si="36"/>
        <v>0</v>
      </c>
      <c r="M60" s="7">
        <f t="shared" si="37"/>
        <v>0</v>
      </c>
      <c r="N60" s="111" t="str">
        <f t="shared" si="38"/>
        <v>InP integrated</v>
      </c>
      <c r="O60" s="38">
        <f t="shared" si="23"/>
        <v>0</v>
      </c>
      <c r="P60" s="19">
        <v>0</v>
      </c>
      <c r="Q60" s="19">
        <v>0</v>
      </c>
      <c r="R60" s="19"/>
      <c r="S60" s="19"/>
      <c r="T60" s="19"/>
      <c r="U60" s="19"/>
      <c r="V60" s="19"/>
      <c r="W60" s="19"/>
      <c r="X60" s="19"/>
      <c r="Y60" s="19"/>
      <c r="Z60" s="19"/>
    </row>
    <row r="61" spans="2:26" ht="13.8">
      <c r="B61" s="48"/>
      <c r="C61" s="7">
        <f t="shared" si="27"/>
        <v>0</v>
      </c>
      <c r="D61" s="7">
        <f t="shared" si="28"/>
        <v>0</v>
      </c>
      <c r="E61" s="7">
        <f t="shared" si="29"/>
        <v>0</v>
      </c>
      <c r="F61" s="7">
        <f t="shared" si="30"/>
        <v>0</v>
      </c>
      <c r="G61" s="7">
        <f t="shared" si="31"/>
        <v>0</v>
      </c>
      <c r="H61" s="7">
        <f t="shared" si="32"/>
        <v>0</v>
      </c>
      <c r="I61" s="7">
        <f t="shared" si="33"/>
        <v>0</v>
      </c>
      <c r="J61" s="7">
        <f t="shared" si="34"/>
        <v>0</v>
      </c>
      <c r="K61" s="7">
        <f t="shared" si="35"/>
        <v>0</v>
      </c>
      <c r="L61" s="7">
        <f t="shared" si="36"/>
        <v>0</v>
      </c>
      <c r="M61" s="7">
        <f t="shared" si="37"/>
        <v>0</v>
      </c>
      <c r="N61" s="111" t="str">
        <f t="shared" si="38"/>
        <v>InP integrated</v>
      </c>
      <c r="O61" s="39">
        <f t="shared" si="23"/>
        <v>0</v>
      </c>
      <c r="P61" s="19">
        <v>0</v>
      </c>
      <c r="Q61" s="19">
        <v>0</v>
      </c>
      <c r="R61" s="19"/>
      <c r="S61" s="19"/>
      <c r="T61" s="19"/>
      <c r="U61" s="19"/>
      <c r="V61" s="19"/>
      <c r="W61" s="19"/>
      <c r="X61" s="19"/>
      <c r="Y61" s="19"/>
      <c r="Z61" s="19"/>
    </row>
    <row r="62" spans="2:26" ht="13.8">
      <c r="B62" s="58" t="str">
        <f>"Total "&amp;B50&amp;" units"</f>
        <v>Total InP integrated units</v>
      </c>
      <c r="C62" s="29">
        <f t="shared" ref="C62:M62" si="39">SUM(C52:C61)</f>
        <v>31799</v>
      </c>
      <c r="D62" s="29">
        <f t="shared" si="39"/>
        <v>96679.502625868743</v>
      </c>
      <c r="E62" s="29">
        <f t="shared" si="39"/>
        <v>0</v>
      </c>
      <c r="F62" s="29">
        <f t="shared" si="39"/>
        <v>0</v>
      </c>
      <c r="G62" s="29">
        <f t="shared" si="39"/>
        <v>0</v>
      </c>
      <c r="H62" s="29">
        <f t="shared" si="39"/>
        <v>0</v>
      </c>
      <c r="I62" s="29">
        <f t="shared" si="39"/>
        <v>0</v>
      </c>
      <c r="J62" s="29">
        <f t="shared" si="39"/>
        <v>0</v>
      </c>
      <c r="K62" s="29">
        <f t="shared" si="39"/>
        <v>0</v>
      </c>
      <c r="L62" s="29">
        <f t="shared" si="39"/>
        <v>0</v>
      </c>
      <c r="M62" s="29">
        <f t="shared" si="39"/>
        <v>0</v>
      </c>
    </row>
    <row r="63" spans="2:26"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</row>
    <row r="64" spans="2:26" ht="21">
      <c r="B64" s="3" t="str">
        <f>Summary!B34</f>
        <v>GaAs discrete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O64" s="3" t="str">
        <f t="shared" ref="O64:O75" si="40">B64</f>
        <v>GaAs discrete</v>
      </c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2:26" ht="13.8">
      <c r="B65" s="56" t="str">
        <f t="shared" ref="B65:M65" si="41">B6</f>
        <v>Product category</v>
      </c>
      <c r="C65" s="6">
        <f t="shared" si="41"/>
        <v>2018</v>
      </c>
      <c r="D65" s="6">
        <f t="shared" si="41"/>
        <v>2019</v>
      </c>
      <c r="E65" s="6">
        <f t="shared" si="41"/>
        <v>2020</v>
      </c>
      <c r="F65" s="6">
        <f t="shared" si="41"/>
        <v>2021</v>
      </c>
      <c r="G65" s="6">
        <f t="shared" si="41"/>
        <v>2022</v>
      </c>
      <c r="H65" s="6">
        <f t="shared" si="41"/>
        <v>2023</v>
      </c>
      <c r="I65" s="6">
        <f t="shared" si="41"/>
        <v>2024</v>
      </c>
      <c r="J65" s="6">
        <f t="shared" si="41"/>
        <v>2025</v>
      </c>
      <c r="K65" s="6">
        <f t="shared" si="41"/>
        <v>2026</v>
      </c>
      <c r="L65" s="6">
        <f t="shared" si="41"/>
        <v>2027</v>
      </c>
      <c r="M65" s="6">
        <f t="shared" si="41"/>
        <v>2028</v>
      </c>
      <c r="O65" s="17" t="str">
        <f t="shared" si="40"/>
        <v>Product category</v>
      </c>
      <c r="P65" s="31">
        <f t="shared" ref="P65:Z65" si="42">C6</f>
        <v>2018</v>
      </c>
      <c r="Q65" s="31">
        <f t="shared" si="42"/>
        <v>2019</v>
      </c>
      <c r="R65" s="31">
        <f t="shared" si="42"/>
        <v>2020</v>
      </c>
      <c r="S65" s="31">
        <f t="shared" si="42"/>
        <v>2021</v>
      </c>
      <c r="T65" s="31">
        <f t="shared" si="42"/>
        <v>2022</v>
      </c>
      <c r="U65" s="31">
        <f t="shared" si="42"/>
        <v>2023</v>
      </c>
      <c r="V65" s="31">
        <f t="shared" si="42"/>
        <v>2024</v>
      </c>
      <c r="W65" s="31">
        <f t="shared" si="42"/>
        <v>2025</v>
      </c>
      <c r="X65" s="31">
        <f t="shared" si="42"/>
        <v>2026</v>
      </c>
      <c r="Y65" s="31">
        <f t="shared" si="42"/>
        <v>2027</v>
      </c>
      <c r="Z65" s="31">
        <f t="shared" si="42"/>
        <v>2028</v>
      </c>
    </row>
    <row r="66" spans="2:26" ht="13.8">
      <c r="B66" s="48" t="str">
        <f t="shared" ref="B66:B73" si="43">B7</f>
        <v>8 Gbps 100 m SFP+</v>
      </c>
      <c r="C66" s="7">
        <f t="shared" ref="C66:C75" si="44">IF(C7=0,0,C7*P66)</f>
        <v>1265392</v>
      </c>
      <c r="D66" s="7">
        <f t="shared" ref="D66:D75" si="45">IF(D7=0,0,D7*Q66)</f>
        <v>461468.5</v>
      </c>
      <c r="E66" s="7">
        <f t="shared" ref="E66:E75" si="46">IF(E7=0,0,E7*R66)</f>
        <v>0</v>
      </c>
      <c r="F66" s="7">
        <f t="shared" ref="F66:F75" si="47">IF(F7=0,0,F7*S66)</f>
        <v>0</v>
      </c>
      <c r="G66" s="7">
        <f t="shared" ref="G66:G75" si="48">IF(G7=0,0,G7*T66)</f>
        <v>0</v>
      </c>
      <c r="H66" s="7">
        <f t="shared" ref="H66:H75" si="49">IF(H7=0,0,H7*U66)</f>
        <v>0</v>
      </c>
      <c r="I66" s="7">
        <f t="shared" ref="I66:I75" si="50">IF(I7=0,0,I7*V66)</f>
        <v>0</v>
      </c>
      <c r="J66" s="7">
        <f t="shared" ref="J66:J75" si="51">IF(J7=0,0,J7*W66)</f>
        <v>0</v>
      </c>
      <c r="K66" s="7">
        <f t="shared" ref="K66:K75" si="52">IF(K7=0,0,K7*X66)</f>
        <v>0</v>
      </c>
      <c r="L66" s="7">
        <f t="shared" ref="L66:L75" si="53">IF(L7=0,0,L7*Y66)</f>
        <v>0</v>
      </c>
      <c r="M66" s="7">
        <f t="shared" ref="M66:M75" si="54">IF(M7=0,0,M7*Z66)</f>
        <v>0</v>
      </c>
      <c r="N66" s="111" t="str">
        <f>B64</f>
        <v>GaAs discrete</v>
      </c>
      <c r="O66" s="38" t="str">
        <f t="shared" si="40"/>
        <v>8 Gbps 100 m SFP+</v>
      </c>
      <c r="P66" s="19">
        <v>1</v>
      </c>
      <c r="Q66" s="19">
        <v>1</v>
      </c>
      <c r="R66" s="19"/>
      <c r="S66" s="19"/>
      <c r="T66" s="19"/>
      <c r="U66" s="19"/>
      <c r="V66" s="19"/>
      <c r="W66" s="19"/>
      <c r="X66" s="19"/>
      <c r="Y66" s="19"/>
      <c r="Z66" s="19"/>
    </row>
    <row r="67" spans="2:26" ht="13.8">
      <c r="B67" s="48" t="str">
        <f t="shared" si="43"/>
        <v>8 Gbps 10 km SFP+</v>
      </c>
      <c r="C67" s="7">
        <f t="shared" si="44"/>
        <v>0</v>
      </c>
      <c r="D67" s="7">
        <f t="shared" si="45"/>
        <v>0</v>
      </c>
      <c r="E67" s="7">
        <f t="shared" si="46"/>
        <v>0</v>
      </c>
      <c r="F67" s="7">
        <f t="shared" si="47"/>
        <v>0</v>
      </c>
      <c r="G67" s="7">
        <f t="shared" si="48"/>
        <v>0</v>
      </c>
      <c r="H67" s="7">
        <f t="shared" si="49"/>
        <v>0</v>
      </c>
      <c r="I67" s="7">
        <f t="shared" si="50"/>
        <v>0</v>
      </c>
      <c r="J67" s="7">
        <f t="shared" si="51"/>
        <v>0</v>
      </c>
      <c r="K67" s="7">
        <f t="shared" si="52"/>
        <v>0</v>
      </c>
      <c r="L67" s="7">
        <f t="shared" si="53"/>
        <v>0</v>
      </c>
      <c r="M67" s="7">
        <f t="shared" si="54"/>
        <v>0</v>
      </c>
      <c r="N67" s="111" t="str">
        <f t="shared" ref="N67:N75" si="55">N66</f>
        <v>GaAs discrete</v>
      </c>
      <c r="O67" s="38" t="str">
        <f t="shared" si="40"/>
        <v>8 Gbps 10 km SFP+</v>
      </c>
      <c r="P67" s="19">
        <v>0</v>
      </c>
      <c r="Q67" s="19">
        <v>0</v>
      </c>
      <c r="R67" s="19"/>
      <c r="S67" s="19"/>
      <c r="T67" s="19"/>
      <c r="U67" s="19"/>
      <c r="V67" s="19"/>
      <c r="W67" s="19"/>
      <c r="X67" s="19"/>
      <c r="Y67" s="19"/>
      <c r="Z67" s="19"/>
    </row>
    <row r="68" spans="2:26" ht="13.8">
      <c r="B68" s="48" t="str">
        <f t="shared" si="43"/>
        <v>16 Gbps 100 m SFP+</v>
      </c>
      <c r="C68" s="7">
        <f t="shared" si="44"/>
        <v>5445119</v>
      </c>
      <c r="D68" s="7">
        <f t="shared" si="45"/>
        <v>4816060</v>
      </c>
      <c r="E68" s="7">
        <f t="shared" si="46"/>
        <v>0</v>
      </c>
      <c r="F68" s="7">
        <f t="shared" si="47"/>
        <v>0</v>
      </c>
      <c r="G68" s="7">
        <f t="shared" si="48"/>
        <v>0</v>
      </c>
      <c r="H68" s="7">
        <f t="shared" si="49"/>
        <v>0</v>
      </c>
      <c r="I68" s="7">
        <f t="shared" si="50"/>
        <v>0</v>
      </c>
      <c r="J68" s="7">
        <f t="shared" si="51"/>
        <v>0</v>
      </c>
      <c r="K68" s="7">
        <f t="shared" si="52"/>
        <v>0</v>
      </c>
      <c r="L68" s="7">
        <f t="shared" si="53"/>
        <v>0</v>
      </c>
      <c r="M68" s="7">
        <f t="shared" si="54"/>
        <v>0</v>
      </c>
      <c r="N68" s="111" t="str">
        <f t="shared" si="55"/>
        <v>GaAs discrete</v>
      </c>
      <c r="O68" s="38" t="str">
        <f t="shared" si="40"/>
        <v>16 Gbps 100 m SFP+</v>
      </c>
      <c r="P68" s="19">
        <v>1</v>
      </c>
      <c r="Q68" s="19">
        <v>1</v>
      </c>
      <c r="R68" s="19"/>
      <c r="S68" s="19"/>
      <c r="T68" s="19"/>
      <c r="U68" s="19"/>
      <c r="V68" s="19"/>
      <c r="W68" s="19"/>
      <c r="X68" s="19"/>
      <c r="Y68" s="19"/>
      <c r="Z68" s="19"/>
    </row>
    <row r="69" spans="2:26" ht="13.8">
      <c r="B69" s="48" t="str">
        <f t="shared" si="43"/>
        <v>16 Gbps 10 km SFP+</v>
      </c>
      <c r="C69" s="7">
        <f t="shared" si="44"/>
        <v>0</v>
      </c>
      <c r="D69" s="7">
        <f t="shared" si="45"/>
        <v>0</v>
      </c>
      <c r="E69" s="7">
        <f t="shared" si="46"/>
        <v>0</v>
      </c>
      <c r="F69" s="7">
        <f t="shared" si="47"/>
        <v>0</v>
      </c>
      <c r="G69" s="7">
        <f t="shared" si="48"/>
        <v>0</v>
      </c>
      <c r="H69" s="7">
        <f t="shared" si="49"/>
        <v>0</v>
      </c>
      <c r="I69" s="7">
        <f t="shared" si="50"/>
        <v>0</v>
      </c>
      <c r="J69" s="7">
        <f t="shared" si="51"/>
        <v>0</v>
      </c>
      <c r="K69" s="7">
        <f t="shared" si="52"/>
        <v>0</v>
      </c>
      <c r="L69" s="7">
        <f t="shared" si="53"/>
        <v>0</v>
      </c>
      <c r="M69" s="7">
        <f t="shared" si="54"/>
        <v>0</v>
      </c>
      <c r="N69" s="111" t="str">
        <f t="shared" si="55"/>
        <v>GaAs discrete</v>
      </c>
      <c r="O69" s="38" t="str">
        <f t="shared" si="40"/>
        <v>16 Gbps 10 km SFP+</v>
      </c>
      <c r="P69" s="19">
        <v>0</v>
      </c>
      <c r="Q69" s="19">
        <v>0</v>
      </c>
      <c r="R69" s="19"/>
      <c r="S69" s="19"/>
      <c r="T69" s="19"/>
      <c r="U69" s="19"/>
      <c r="V69" s="19"/>
      <c r="W69" s="19"/>
      <c r="X69" s="19"/>
      <c r="Y69" s="19"/>
      <c r="Z69" s="19"/>
    </row>
    <row r="70" spans="2:26" ht="13.8">
      <c r="B70" s="48" t="str">
        <f t="shared" si="43"/>
        <v>32 Gbps 100 m SFP28</v>
      </c>
      <c r="C70" s="7">
        <f t="shared" si="44"/>
        <v>823199</v>
      </c>
      <c r="D70" s="7">
        <f t="shared" si="45"/>
        <v>2100753.95526841</v>
      </c>
      <c r="E70" s="7">
        <f t="shared" si="46"/>
        <v>0</v>
      </c>
      <c r="F70" s="7">
        <f t="shared" si="47"/>
        <v>0</v>
      </c>
      <c r="G70" s="7">
        <f t="shared" si="48"/>
        <v>0</v>
      </c>
      <c r="H70" s="7">
        <f t="shared" si="49"/>
        <v>0</v>
      </c>
      <c r="I70" s="7">
        <f t="shared" si="50"/>
        <v>0</v>
      </c>
      <c r="J70" s="7">
        <f t="shared" si="51"/>
        <v>0</v>
      </c>
      <c r="K70" s="7">
        <f t="shared" si="52"/>
        <v>0</v>
      </c>
      <c r="L70" s="7">
        <f t="shared" si="53"/>
        <v>0</v>
      </c>
      <c r="M70" s="7">
        <f t="shared" si="54"/>
        <v>0</v>
      </c>
      <c r="N70" s="111" t="str">
        <f t="shared" si="55"/>
        <v>GaAs discrete</v>
      </c>
      <c r="O70" s="38" t="str">
        <f t="shared" si="40"/>
        <v>32 Gbps 100 m SFP28</v>
      </c>
      <c r="P70" s="19">
        <v>1</v>
      </c>
      <c r="Q70" s="19">
        <v>1</v>
      </c>
      <c r="R70" s="19"/>
      <c r="S70" s="19"/>
      <c r="T70" s="19"/>
      <c r="U70" s="19"/>
      <c r="V70" s="19"/>
      <c r="W70" s="19"/>
      <c r="X70" s="19"/>
      <c r="Y70" s="19"/>
      <c r="Z70" s="19"/>
    </row>
    <row r="71" spans="2:26" ht="13.8">
      <c r="B71" s="48" t="str">
        <f t="shared" si="43"/>
        <v>32 Gbps 10 km SFP28</v>
      </c>
      <c r="C71" s="7">
        <f t="shared" si="44"/>
        <v>0</v>
      </c>
      <c r="D71" s="7">
        <f t="shared" si="45"/>
        <v>0</v>
      </c>
      <c r="E71" s="7">
        <f t="shared" si="46"/>
        <v>0</v>
      </c>
      <c r="F71" s="7">
        <f t="shared" si="47"/>
        <v>0</v>
      </c>
      <c r="G71" s="7">
        <f t="shared" si="48"/>
        <v>0</v>
      </c>
      <c r="H71" s="7">
        <f t="shared" si="49"/>
        <v>0</v>
      </c>
      <c r="I71" s="7">
        <f t="shared" si="50"/>
        <v>0</v>
      </c>
      <c r="J71" s="7">
        <f t="shared" si="51"/>
        <v>0</v>
      </c>
      <c r="K71" s="7">
        <f t="shared" si="52"/>
        <v>0</v>
      </c>
      <c r="L71" s="7">
        <f t="shared" si="53"/>
        <v>0</v>
      </c>
      <c r="M71" s="7">
        <f t="shared" si="54"/>
        <v>0</v>
      </c>
      <c r="N71" s="111" t="str">
        <f t="shared" si="55"/>
        <v>GaAs discrete</v>
      </c>
      <c r="O71" s="38" t="str">
        <f t="shared" si="40"/>
        <v>32 Gbps 10 km SFP28</v>
      </c>
      <c r="P71" s="19">
        <v>0</v>
      </c>
      <c r="Q71" s="19">
        <v>0</v>
      </c>
      <c r="R71" s="19"/>
      <c r="S71" s="19"/>
      <c r="T71" s="19"/>
      <c r="U71" s="19"/>
      <c r="V71" s="19"/>
      <c r="W71" s="19"/>
      <c r="X71" s="19"/>
      <c r="Y71" s="19"/>
      <c r="Z71" s="19"/>
    </row>
    <row r="72" spans="2:26" ht="13.8">
      <c r="B72" s="48" t="str">
        <f t="shared" si="43"/>
        <v>64 Gbps 100 m SFP56</v>
      </c>
      <c r="C72" s="7">
        <f t="shared" si="44"/>
        <v>300</v>
      </c>
      <c r="D72" s="7">
        <f t="shared" si="45"/>
        <v>3000</v>
      </c>
      <c r="E72" s="7">
        <f t="shared" si="46"/>
        <v>0</v>
      </c>
      <c r="F72" s="7">
        <f t="shared" si="47"/>
        <v>0</v>
      </c>
      <c r="G72" s="7">
        <f t="shared" si="48"/>
        <v>0</v>
      </c>
      <c r="H72" s="7">
        <f t="shared" si="49"/>
        <v>0</v>
      </c>
      <c r="I72" s="7">
        <f t="shared" si="50"/>
        <v>0</v>
      </c>
      <c r="J72" s="7">
        <f t="shared" si="51"/>
        <v>0</v>
      </c>
      <c r="K72" s="7">
        <f t="shared" si="52"/>
        <v>0</v>
      </c>
      <c r="L72" s="7">
        <f t="shared" si="53"/>
        <v>0</v>
      </c>
      <c r="M72" s="7">
        <f t="shared" si="54"/>
        <v>0</v>
      </c>
      <c r="N72" s="111" t="str">
        <f t="shared" si="55"/>
        <v>GaAs discrete</v>
      </c>
      <c r="O72" s="38" t="str">
        <f t="shared" si="40"/>
        <v>64 Gbps 100 m SFP56</v>
      </c>
      <c r="P72" s="19">
        <v>1</v>
      </c>
      <c r="Q72" s="19">
        <v>1</v>
      </c>
      <c r="R72" s="19"/>
      <c r="S72" s="19"/>
      <c r="T72" s="19"/>
      <c r="U72" s="19"/>
      <c r="V72" s="19"/>
      <c r="W72" s="19"/>
      <c r="X72" s="19"/>
      <c r="Y72" s="19"/>
      <c r="Z72" s="19"/>
    </row>
    <row r="73" spans="2:26" ht="13.8">
      <c r="B73" s="48" t="str">
        <f t="shared" si="43"/>
        <v>64 Gbps 10 km SFP56</v>
      </c>
      <c r="C73" s="7">
        <f t="shared" si="44"/>
        <v>0</v>
      </c>
      <c r="D73" s="7">
        <f t="shared" si="45"/>
        <v>0</v>
      </c>
      <c r="E73" s="7">
        <f t="shared" si="46"/>
        <v>0</v>
      </c>
      <c r="F73" s="7">
        <f t="shared" si="47"/>
        <v>0</v>
      </c>
      <c r="G73" s="7">
        <f t="shared" si="48"/>
        <v>0</v>
      </c>
      <c r="H73" s="7">
        <f t="shared" si="49"/>
        <v>0</v>
      </c>
      <c r="I73" s="7">
        <f t="shared" si="50"/>
        <v>0</v>
      </c>
      <c r="J73" s="7">
        <f t="shared" si="51"/>
        <v>0</v>
      </c>
      <c r="K73" s="7">
        <f t="shared" si="52"/>
        <v>0</v>
      </c>
      <c r="L73" s="7">
        <f t="shared" si="53"/>
        <v>0</v>
      </c>
      <c r="M73" s="7">
        <f t="shared" si="54"/>
        <v>0</v>
      </c>
      <c r="N73" s="111" t="str">
        <f t="shared" si="55"/>
        <v>GaAs discrete</v>
      </c>
      <c r="O73" s="38" t="str">
        <f t="shared" si="40"/>
        <v>64 Gbps 10 km SFP56</v>
      </c>
      <c r="P73" s="19">
        <v>0</v>
      </c>
      <c r="Q73" s="19">
        <v>0</v>
      </c>
      <c r="R73" s="19"/>
      <c r="S73" s="19"/>
      <c r="T73" s="19"/>
      <c r="U73" s="19"/>
      <c r="V73" s="19"/>
      <c r="W73" s="19"/>
      <c r="X73" s="19"/>
      <c r="Y73" s="19"/>
      <c r="Z73" s="19"/>
    </row>
    <row r="74" spans="2:26" ht="13.8">
      <c r="B74" s="48"/>
      <c r="C74" s="7">
        <f t="shared" si="44"/>
        <v>0</v>
      </c>
      <c r="D74" s="7">
        <f t="shared" si="45"/>
        <v>0</v>
      </c>
      <c r="E74" s="7">
        <f t="shared" si="46"/>
        <v>0</v>
      </c>
      <c r="F74" s="7">
        <f t="shared" si="47"/>
        <v>0</v>
      </c>
      <c r="G74" s="7">
        <f t="shared" si="48"/>
        <v>0</v>
      </c>
      <c r="H74" s="7">
        <f t="shared" si="49"/>
        <v>0</v>
      </c>
      <c r="I74" s="7">
        <f t="shared" si="50"/>
        <v>0</v>
      </c>
      <c r="J74" s="7">
        <f t="shared" si="51"/>
        <v>0</v>
      </c>
      <c r="K74" s="7">
        <f t="shared" si="52"/>
        <v>0</v>
      </c>
      <c r="L74" s="7">
        <f t="shared" si="53"/>
        <v>0</v>
      </c>
      <c r="M74" s="7">
        <f t="shared" si="54"/>
        <v>0</v>
      </c>
      <c r="N74" s="111" t="str">
        <f t="shared" si="55"/>
        <v>GaAs discrete</v>
      </c>
      <c r="O74" s="38">
        <f t="shared" si="40"/>
        <v>0</v>
      </c>
      <c r="P74" s="19">
        <v>0</v>
      </c>
      <c r="Q74" s="19">
        <v>0</v>
      </c>
      <c r="R74" s="19"/>
      <c r="S74" s="19"/>
      <c r="T74" s="19"/>
      <c r="U74" s="19"/>
      <c r="V74" s="19"/>
      <c r="W74" s="19"/>
      <c r="X74" s="19"/>
      <c r="Y74" s="19"/>
      <c r="Z74" s="19"/>
    </row>
    <row r="75" spans="2:26" ht="13.8">
      <c r="B75" s="48"/>
      <c r="C75" s="7">
        <f t="shared" si="44"/>
        <v>0</v>
      </c>
      <c r="D75" s="7">
        <f t="shared" si="45"/>
        <v>0</v>
      </c>
      <c r="E75" s="7">
        <f t="shared" si="46"/>
        <v>0</v>
      </c>
      <c r="F75" s="7">
        <f t="shared" si="47"/>
        <v>0</v>
      </c>
      <c r="G75" s="7">
        <f t="shared" si="48"/>
        <v>0</v>
      </c>
      <c r="H75" s="7">
        <f t="shared" si="49"/>
        <v>0</v>
      </c>
      <c r="I75" s="7">
        <f t="shared" si="50"/>
        <v>0</v>
      </c>
      <c r="J75" s="7">
        <f t="shared" si="51"/>
        <v>0</v>
      </c>
      <c r="K75" s="7">
        <f t="shared" si="52"/>
        <v>0</v>
      </c>
      <c r="L75" s="7">
        <f t="shared" si="53"/>
        <v>0</v>
      </c>
      <c r="M75" s="7">
        <f t="shared" si="54"/>
        <v>0</v>
      </c>
      <c r="N75" s="111" t="str">
        <f t="shared" si="55"/>
        <v>GaAs discrete</v>
      </c>
      <c r="O75" s="39">
        <f t="shared" si="40"/>
        <v>0</v>
      </c>
      <c r="P75" s="19">
        <v>0</v>
      </c>
      <c r="Q75" s="19">
        <v>0</v>
      </c>
      <c r="R75" s="19"/>
      <c r="S75" s="19"/>
      <c r="T75" s="19"/>
      <c r="U75" s="19"/>
      <c r="V75" s="19"/>
      <c r="W75" s="19"/>
      <c r="X75" s="19"/>
      <c r="Y75" s="19"/>
      <c r="Z75" s="19"/>
    </row>
    <row r="76" spans="2:26" ht="13.8">
      <c r="B76" s="58" t="str">
        <f>"Total "&amp;B64&amp;" units"</f>
        <v>Total GaAs discrete units</v>
      </c>
      <c r="C76" s="29">
        <f t="shared" ref="C76:M76" si="56">SUM(C66:C75)</f>
        <v>7534010</v>
      </c>
      <c r="D76" s="29">
        <f t="shared" si="56"/>
        <v>7381282.45526841</v>
      </c>
      <c r="E76" s="29">
        <f t="shared" si="56"/>
        <v>0</v>
      </c>
      <c r="F76" s="29">
        <f t="shared" si="56"/>
        <v>0</v>
      </c>
      <c r="G76" s="29">
        <f t="shared" si="56"/>
        <v>0</v>
      </c>
      <c r="H76" s="29">
        <f t="shared" si="56"/>
        <v>0</v>
      </c>
      <c r="I76" s="29">
        <f t="shared" si="56"/>
        <v>0</v>
      </c>
      <c r="J76" s="29">
        <f t="shared" si="56"/>
        <v>0</v>
      </c>
      <c r="K76" s="29">
        <f t="shared" si="56"/>
        <v>0</v>
      </c>
      <c r="L76" s="29">
        <f t="shared" si="56"/>
        <v>0</v>
      </c>
      <c r="M76" s="29">
        <f t="shared" si="56"/>
        <v>0</v>
      </c>
    </row>
    <row r="78" spans="2:26" ht="21">
      <c r="B78" s="3" t="str">
        <f>Summary!B35</f>
        <v>GaAs integrated</v>
      </c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O78" s="3" t="str">
        <f t="shared" ref="O78:O90" si="57">B78</f>
        <v>GaAs integrated</v>
      </c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2:26" ht="13.8">
      <c r="B79" s="56" t="str">
        <f t="shared" ref="B79:M79" si="58">B6</f>
        <v>Product category</v>
      </c>
      <c r="C79" s="6">
        <f t="shared" si="58"/>
        <v>2018</v>
      </c>
      <c r="D79" s="6">
        <f t="shared" si="58"/>
        <v>2019</v>
      </c>
      <c r="E79" s="6">
        <f t="shared" si="58"/>
        <v>2020</v>
      </c>
      <c r="F79" s="6">
        <f t="shared" si="58"/>
        <v>2021</v>
      </c>
      <c r="G79" s="6">
        <f t="shared" si="58"/>
        <v>2022</v>
      </c>
      <c r="H79" s="6">
        <f t="shared" si="58"/>
        <v>2023</v>
      </c>
      <c r="I79" s="6">
        <f t="shared" si="58"/>
        <v>2024</v>
      </c>
      <c r="J79" s="6">
        <f t="shared" si="58"/>
        <v>2025</v>
      </c>
      <c r="K79" s="6">
        <f t="shared" si="58"/>
        <v>2026</v>
      </c>
      <c r="L79" s="6">
        <f t="shared" si="58"/>
        <v>2027</v>
      </c>
      <c r="M79" s="6">
        <f t="shared" si="58"/>
        <v>2028</v>
      </c>
      <c r="O79" s="217" t="str">
        <f t="shared" si="57"/>
        <v>Product category</v>
      </c>
      <c r="P79" s="6">
        <f t="shared" ref="P79:Z79" si="59">C6</f>
        <v>2018</v>
      </c>
      <c r="Q79" s="6">
        <f t="shared" si="59"/>
        <v>2019</v>
      </c>
      <c r="R79" s="6">
        <f t="shared" si="59"/>
        <v>2020</v>
      </c>
      <c r="S79" s="6">
        <f t="shared" si="59"/>
        <v>2021</v>
      </c>
      <c r="T79" s="6">
        <f t="shared" si="59"/>
        <v>2022</v>
      </c>
      <c r="U79" s="6">
        <f t="shared" si="59"/>
        <v>2023</v>
      </c>
      <c r="V79" s="6">
        <f t="shared" si="59"/>
        <v>2024</v>
      </c>
      <c r="W79" s="6">
        <f t="shared" si="59"/>
        <v>2025</v>
      </c>
      <c r="X79" s="6">
        <f t="shared" si="59"/>
        <v>2026</v>
      </c>
      <c r="Y79" s="6">
        <f t="shared" si="59"/>
        <v>2027</v>
      </c>
      <c r="Z79" s="6">
        <f t="shared" si="59"/>
        <v>2028</v>
      </c>
    </row>
    <row r="80" spans="2:26" ht="13.8">
      <c r="B80" s="48" t="str">
        <f t="shared" ref="B80:B87" si="60">B7</f>
        <v>8 Gbps 100 m SFP+</v>
      </c>
      <c r="C80" s="7">
        <f t="shared" ref="C80:M80" si="61">(C7-C24-C38-C52-C66)</f>
        <v>0</v>
      </c>
      <c r="D80" s="7">
        <f t="shared" si="61"/>
        <v>0</v>
      </c>
      <c r="E80" s="7">
        <f t="shared" si="61"/>
        <v>0</v>
      </c>
      <c r="F80" s="7">
        <f t="shared" si="61"/>
        <v>0</v>
      </c>
      <c r="G80" s="7">
        <f t="shared" si="61"/>
        <v>0</v>
      </c>
      <c r="H80" s="7">
        <f t="shared" si="61"/>
        <v>0</v>
      </c>
      <c r="I80" s="7">
        <f t="shared" si="61"/>
        <v>0</v>
      </c>
      <c r="J80" s="7">
        <f t="shared" si="61"/>
        <v>0</v>
      </c>
      <c r="K80" s="7">
        <f t="shared" si="61"/>
        <v>0</v>
      </c>
      <c r="L80" s="7">
        <f t="shared" si="61"/>
        <v>0</v>
      </c>
      <c r="M80" s="7">
        <f t="shared" si="61"/>
        <v>0</v>
      </c>
      <c r="N80" s="111" t="str">
        <f>B78</f>
        <v>GaAs integrated</v>
      </c>
      <c r="O80" s="38" t="str">
        <f t="shared" si="57"/>
        <v>8 Gbps 100 m SFP+</v>
      </c>
      <c r="P80" s="63">
        <f t="shared" ref="P80:Q80" si="62">1-P66-P52-P38-P24</f>
        <v>0</v>
      </c>
      <c r="Q80" s="63">
        <f t="shared" si="62"/>
        <v>0</v>
      </c>
      <c r="R80" s="63"/>
      <c r="S80" s="63"/>
      <c r="T80" s="63"/>
      <c r="U80" s="63"/>
      <c r="V80" s="63"/>
      <c r="W80" s="63"/>
      <c r="X80" s="63"/>
      <c r="Y80" s="63"/>
      <c r="Z80" s="63"/>
    </row>
    <row r="81" spans="2:26" ht="13.8">
      <c r="B81" s="48" t="str">
        <f t="shared" si="60"/>
        <v>8 Gbps 10 km SFP+</v>
      </c>
      <c r="C81" s="7">
        <f t="shared" ref="C81:M81" si="63">(C8-C25-C39-C53-C67)</f>
        <v>0</v>
      </c>
      <c r="D81" s="7">
        <f t="shared" si="63"/>
        <v>0</v>
      </c>
      <c r="E81" s="7">
        <f t="shared" si="63"/>
        <v>0</v>
      </c>
      <c r="F81" s="7">
        <f t="shared" si="63"/>
        <v>0</v>
      </c>
      <c r="G81" s="7">
        <f t="shared" si="63"/>
        <v>0</v>
      </c>
      <c r="H81" s="7">
        <f t="shared" si="63"/>
        <v>0</v>
      </c>
      <c r="I81" s="7">
        <f t="shared" si="63"/>
        <v>0</v>
      </c>
      <c r="J81" s="7">
        <f t="shared" si="63"/>
        <v>0</v>
      </c>
      <c r="K81" s="7">
        <f t="shared" si="63"/>
        <v>0</v>
      </c>
      <c r="L81" s="7">
        <f t="shared" si="63"/>
        <v>0</v>
      </c>
      <c r="M81" s="7">
        <f t="shared" si="63"/>
        <v>0</v>
      </c>
      <c r="N81" s="111" t="str">
        <f t="shared" ref="N81:N89" si="64">N80</f>
        <v>GaAs integrated</v>
      </c>
      <c r="O81" s="38" t="str">
        <f t="shared" si="57"/>
        <v>8 Gbps 10 km SFP+</v>
      </c>
      <c r="P81" s="63">
        <f t="shared" ref="P81:Q81" si="65">1-P67-P53-P39-P25</f>
        <v>0</v>
      </c>
      <c r="Q81" s="63">
        <f t="shared" si="65"/>
        <v>0</v>
      </c>
      <c r="R81" s="63"/>
      <c r="S81" s="63"/>
      <c r="T81" s="63"/>
      <c r="U81" s="63"/>
      <c r="V81" s="63"/>
      <c r="W81" s="63"/>
      <c r="X81" s="63"/>
      <c r="Y81" s="63"/>
      <c r="Z81" s="63"/>
    </row>
    <row r="82" spans="2:26" ht="13.8">
      <c r="B82" s="48" t="str">
        <f t="shared" si="60"/>
        <v>16 Gbps 100 m SFP+</v>
      </c>
      <c r="C82" s="7">
        <f t="shared" ref="C82:M82" si="66">(C9-C26-C40-C54-C68)</f>
        <v>0</v>
      </c>
      <c r="D82" s="7">
        <f t="shared" si="66"/>
        <v>0</v>
      </c>
      <c r="E82" s="7">
        <f t="shared" si="66"/>
        <v>0</v>
      </c>
      <c r="F82" s="7">
        <f t="shared" si="66"/>
        <v>0</v>
      </c>
      <c r="G82" s="7">
        <f t="shared" si="66"/>
        <v>0</v>
      </c>
      <c r="H82" s="7">
        <f t="shared" si="66"/>
        <v>0</v>
      </c>
      <c r="I82" s="7">
        <f t="shared" si="66"/>
        <v>0</v>
      </c>
      <c r="J82" s="7">
        <f t="shared" si="66"/>
        <v>0</v>
      </c>
      <c r="K82" s="7">
        <f t="shared" si="66"/>
        <v>0</v>
      </c>
      <c r="L82" s="7">
        <f t="shared" si="66"/>
        <v>0</v>
      </c>
      <c r="M82" s="7">
        <f t="shared" si="66"/>
        <v>0</v>
      </c>
      <c r="N82" s="111" t="str">
        <f t="shared" si="64"/>
        <v>GaAs integrated</v>
      </c>
      <c r="O82" s="38" t="str">
        <f t="shared" si="57"/>
        <v>16 Gbps 100 m SFP+</v>
      </c>
      <c r="P82" s="63">
        <f t="shared" ref="P82:Q82" si="67">1-P68-P54-P40-P26</f>
        <v>0</v>
      </c>
      <c r="Q82" s="63">
        <f t="shared" si="67"/>
        <v>0</v>
      </c>
      <c r="R82" s="63"/>
      <c r="S82" s="63"/>
      <c r="T82" s="63"/>
      <c r="U82" s="63"/>
      <c r="V82" s="63"/>
      <c r="W82" s="63"/>
      <c r="X82" s="63"/>
      <c r="Y82" s="63"/>
      <c r="Z82" s="63"/>
    </row>
    <row r="83" spans="2:26" ht="13.8">
      <c r="B83" s="48" t="str">
        <f t="shared" si="60"/>
        <v>16 Gbps 10 km SFP+</v>
      </c>
      <c r="C83" s="7">
        <f t="shared" ref="C83:M83" si="68">(C10-C27-C41-C55-C69)</f>
        <v>0</v>
      </c>
      <c r="D83" s="7">
        <f t="shared" si="68"/>
        <v>0</v>
      </c>
      <c r="E83" s="7">
        <f t="shared" si="68"/>
        <v>0</v>
      </c>
      <c r="F83" s="7">
        <f t="shared" si="68"/>
        <v>0</v>
      </c>
      <c r="G83" s="7">
        <f t="shared" si="68"/>
        <v>0</v>
      </c>
      <c r="H83" s="7">
        <f t="shared" si="68"/>
        <v>0</v>
      </c>
      <c r="I83" s="7">
        <f t="shared" si="68"/>
        <v>0</v>
      </c>
      <c r="J83" s="7">
        <f t="shared" si="68"/>
        <v>0</v>
      </c>
      <c r="K83" s="7">
        <f t="shared" si="68"/>
        <v>0</v>
      </c>
      <c r="L83" s="7">
        <f t="shared" si="68"/>
        <v>0</v>
      </c>
      <c r="M83" s="7">
        <f t="shared" si="68"/>
        <v>0</v>
      </c>
      <c r="N83" s="111" t="str">
        <f t="shared" si="64"/>
        <v>GaAs integrated</v>
      </c>
      <c r="O83" s="38" t="str">
        <f t="shared" si="57"/>
        <v>16 Gbps 10 km SFP+</v>
      </c>
      <c r="P83" s="63">
        <f t="shared" ref="P83:Q83" si="69">1-P69-P55-P41-P27</f>
        <v>0</v>
      </c>
      <c r="Q83" s="63">
        <f t="shared" si="69"/>
        <v>0</v>
      </c>
      <c r="R83" s="63"/>
      <c r="S83" s="63"/>
      <c r="T83" s="63"/>
      <c r="U83" s="63"/>
      <c r="V83" s="63"/>
      <c r="W83" s="63"/>
      <c r="X83" s="63"/>
      <c r="Y83" s="63"/>
      <c r="Z83" s="63"/>
    </row>
    <row r="84" spans="2:26" ht="13.8">
      <c r="B84" s="48" t="str">
        <f t="shared" si="60"/>
        <v>32 Gbps 100 m SFP28</v>
      </c>
      <c r="C84" s="7">
        <f t="shared" ref="C84:M84" si="70">(C11-C28-C42-C56-C70)</f>
        <v>0</v>
      </c>
      <c r="D84" s="7">
        <f t="shared" si="70"/>
        <v>0</v>
      </c>
      <c r="E84" s="7">
        <f t="shared" si="70"/>
        <v>0</v>
      </c>
      <c r="F84" s="7">
        <f t="shared" si="70"/>
        <v>0</v>
      </c>
      <c r="G84" s="7">
        <f t="shared" si="70"/>
        <v>0</v>
      </c>
      <c r="H84" s="7">
        <f t="shared" si="70"/>
        <v>0</v>
      </c>
      <c r="I84" s="7">
        <f t="shared" si="70"/>
        <v>0</v>
      </c>
      <c r="J84" s="7">
        <f t="shared" si="70"/>
        <v>0</v>
      </c>
      <c r="K84" s="7">
        <f t="shared" si="70"/>
        <v>0</v>
      </c>
      <c r="L84" s="7">
        <f t="shared" si="70"/>
        <v>0</v>
      </c>
      <c r="M84" s="7">
        <f t="shared" si="70"/>
        <v>0</v>
      </c>
      <c r="N84" s="111" t="str">
        <f t="shared" si="64"/>
        <v>GaAs integrated</v>
      </c>
      <c r="O84" s="38" t="str">
        <f t="shared" si="57"/>
        <v>32 Gbps 100 m SFP28</v>
      </c>
      <c r="P84" s="63">
        <f t="shared" ref="P84:Q84" si="71">1-P70-P56-P42-P28</f>
        <v>0</v>
      </c>
      <c r="Q84" s="63">
        <f t="shared" si="71"/>
        <v>0</v>
      </c>
      <c r="R84" s="63"/>
      <c r="S84" s="63"/>
      <c r="T84" s="63"/>
      <c r="U84" s="63"/>
      <c r="V84" s="63"/>
      <c r="W84" s="63"/>
      <c r="X84" s="63"/>
      <c r="Y84" s="63"/>
      <c r="Z84" s="63"/>
    </row>
    <row r="85" spans="2:26" ht="13.8">
      <c r="B85" s="48" t="str">
        <f t="shared" si="60"/>
        <v>32 Gbps 10 km SFP28</v>
      </c>
      <c r="C85" s="7">
        <f t="shared" ref="C85:M85" si="72">(C12-C29-C43-C57-C71)</f>
        <v>0</v>
      </c>
      <c r="D85" s="7">
        <f t="shared" si="72"/>
        <v>0</v>
      </c>
      <c r="E85" s="7">
        <f t="shared" si="72"/>
        <v>0</v>
      </c>
      <c r="F85" s="7">
        <f t="shared" si="72"/>
        <v>0</v>
      </c>
      <c r="G85" s="7">
        <f t="shared" si="72"/>
        <v>0</v>
      </c>
      <c r="H85" s="7">
        <f t="shared" si="72"/>
        <v>0</v>
      </c>
      <c r="I85" s="7">
        <f t="shared" si="72"/>
        <v>0</v>
      </c>
      <c r="J85" s="7">
        <f t="shared" si="72"/>
        <v>0</v>
      </c>
      <c r="K85" s="7">
        <f t="shared" si="72"/>
        <v>0</v>
      </c>
      <c r="L85" s="7">
        <f t="shared" si="72"/>
        <v>0</v>
      </c>
      <c r="M85" s="7">
        <f t="shared" si="72"/>
        <v>0</v>
      </c>
      <c r="N85" s="111" t="str">
        <f t="shared" si="64"/>
        <v>GaAs integrated</v>
      </c>
      <c r="O85" s="38" t="str">
        <f t="shared" si="57"/>
        <v>32 Gbps 10 km SFP28</v>
      </c>
      <c r="P85" s="63">
        <f t="shared" ref="P85:Q85" si="73">1-P71-P57-P43-P29</f>
        <v>0</v>
      </c>
      <c r="Q85" s="63">
        <f t="shared" si="73"/>
        <v>0</v>
      </c>
      <c r="R85" s="63"/>
      <c r="S85" s="63"/>
      <c r="T85" s="63"/>
      <c r="U85" s="63"/>
      <c r="V85" s="63"/>
      <c r="W85" s="63"/>
      <c r="X85" s="63"/>
      <c r="Y85" s="63"/>
      <c r="Z85" s="63"/>
    </row>
    <row r="86" spans="2:26" ht="13.8">
      <c r="B86" s="48" t="str">
        <f t="shared" si="60"/>
        <v>64 Gbps 100 m SFP56</v>
      </c>
      <c r="C86" s="7">
        <f t="shared" ref="C86:M86" si="74">(C13-C30-C44-C58-C72)</f>
        <v>0</v>
      </c>
      <c r="D86" s="7">
        <f t="shared" si="74"/>
        <v>0</v>
      </c>
      <c r="E86" s="7">
        <f t="shared" si="74"/>
        <v>0</v>
      </c>
      <c r="F86" s="7">
        <f t="shared" si="74"/>
        <v>0</v>
      </c>
      <c r="G86" s="7">
        <f t="shared" si="74"/>
        <v>0</v>
      </c>
      <c r="H86" s="7">
        <f t="shared" si="74"/>
        <v>0</v>
      </c>
      <c r="I86" s="7">
        <f t="shared" si="74"/>
        <v>0</v>
      </c>
      <c r="J86" s="7">
        <f t="shared" si="74"/>
        <v>0</v>
      </c>
      <c r="K86" s="7">
        <f t="shared" si="74"/>
        <v>0</v>
      </c>
      <c r="L86" s="7">
        <f t="shared" si="74"/>
        <v>0</v>
      </c>
      <c r="M86" s="7">
        <f t="shared" si="74"/>
        <v>0</v>
      </c>
      <c r="N86" s="111" t="str">
        <f t="shared" si="64"/>
        <v>GaAs integrated</v>
      </c>
      <c r="O86" s="38" t="str">
        <f t="shared" si="57"/>
        <v>64 Gbps 100 m SFP56</v>
      </c>
      <c r="P86" s="63">
        <f t="shared" ref="P86:Q86" si="75">1-P72-P58-P44-P30</f>
        <v>0</v>
      </c>
      <c r="Q86" s="63">
        <f t="shared" si="75"/>
        <v>0</v>
      </c>
      <c r="R86" s="63"/>
      <c r="S86" s="63"/>
      <c r="T86" s="63"/>
      <c r="U86" s="63"/>
      <c r="V86" s="63"/>
      <c r="W86" s="63"/>
      <c r="X86" s="63"/>
      <c r="Y86" s="63"/>
      <c r="Z86" s="63"/>
    </row>
    <row r="87" spans="2:26" ht="13.8">
      <c r="B87" s="48" t="str">
        <f t="shared" si="60"/>
        <v>64 Gbps 10 km SFP56</v>
      </c>
      <c r="C87" s="7">
        <f t="shared" ref="C87:M87" si="76">(C14-C31-C45-C59-C73)</f>
        <v>0</v>
      </c>
      <c r="D87" s="7">
        <f t="shared" si="76"/>
        <v>0</v>
      </c>
      <c r="E87" s="7">
        <f t="shared" si="76"/>
        <v>0</v>
      </c>
      <c r="F87" s="7">
        <f t="shared" si="76"/>
        <v>0</v>
      </c>
      <c r="G87" s="7">
        <f t="shared" si="76"/>
        <v>0</v>
      </c>
      <c r="H87" s="7">
        <f t="shared" si="76"/>
        <v>0</v>
      </c>
      <c r="I87" s="7">
        <f t="shared" si="76"/>
        <v>0</v>
      </c>
      <c r="J87" s="7">
        <f t="shared" si="76"/>
        <v>0</v>
      </c>
      <c r="K87" s="7">
        <f t="shared" si="76"/>
        <v>0</v>
      </c>
      <c r="L87" s="7">
        <f t="shared" si="76"/>
        <v>0</v>
      </c>
      <c r="M87" s="7">
        <f t="shared" si="76"/>
        <v>0</v>
      </c>
      <c r="N87" s="111" t="str">
        <f t="shared" si="64"/>
        <v>GaAs integrated</v>
      </c>
      <c r="O87" s="38" t="str">
        <f t="shared" si="57"/>
        <v>64 Gbps 10 km SFP56</v>
      </c>
      <c r="P87" s="63">
        <f t="shared" ref="P87:Q87" si="77">1-P73-P59-P45-P31</f>
        <v>0</v>
      </c>
      <c r="Q87" s="63">
        <f t="shared" si="77"/>
        <v>0</v>
      </c>
      <c r="R87" s="63"/>
      <c r="S87" s="63"/>
      <c r="T87" s="63"/>
      <c r="U87" s="63"/>
      <c r="V87" s="63"/>
      <c r="W87" s="63"/>
      <c r="X87" s="63"/>
      <c r="Y87" s="63"/>
      <c r="Z87" s="63"/>
    </row>
    <row r="88" spans="2:26" ht="13.8">
      <c r="B88" s="48"/>
      <c r="C88" s="7">
        <f t="shared" ref="C88:M88" si="78">(C15-C32-C46-C60-C74)</f>
        <v>0</v>
      </c>
      <c r="D88" s="7">
        <f t="shared" si="78"/>
        <v>0</v>
      </c>
      <c r="E88" s="7">
        <f t="shared" si="78"/>
        <v>0</v>
      </c>
      <c r="F88" s="7">
        <f t="shared" si="78"/>
        <v>0</v>
      </c>
      <c r="G88" s="7">
        <f t="shared" si="78"/>
        <v>0</v>
      </c>
      <c r="H88" s="7">
        <f t="shared" si="78"/>
        <v>0</v>
      </c>
      <c r="I88" s="7">
        <f t="shared" si="78"/>
        <v>0</v>
      </c>
      <c r="J88" s="7">
        <f t="shared" si="78"/>
        <v>0</v>
      </c>
      <c r="K88" s="7">
        <f t="shared" si="78"/>
        <v>0</v>
      </c>
      <c r="L88" s="7">
        <f t="shared" si="78"/>
        <v>0</v>
      </c>
      <c r="M88" s="7">
        <f t="shared" si="78"/>
        <v>0</v>
      </c>
      <c r="N88" s="111" t="str">
        <f t="shared" si="64"/>
        <v>GaAs integrated</v>
      </c>
      <c r="O88" s="38">
        <f t="shared" si="57"/>
        <v>0</v>
      </c>
      <c r="P88" s="63"/>
      <c r="Q88" s="63"/>
      <c r="R88" s="63"/>
      <c r="S88" s="63"/>
      <c r="T88" s="63"/>
      <c r="U88" s="63"/>
      <c r="V88" s="63"/>
      <c r="W88" s="63"/>
      <c r="X88" s="63"/>
      <c r="Y88" s="63"/>
      <c r="Z88" s="63"/>
    </row>
    <row r="89" spans="2:26" ht="13.8">
      <c r="B89" s="48"/>
      <c r="C89" s="7">
        <f t="shared" ref="C89:M89" si="79">(C16-C33-C47-C61-C75)</f>
        <v>0</v>
      </c>
      <c r="D89" s="7">
        <f t="shared" si="79"/>
        <v>0</v>
      </c>
      <c r="E89" s="7">
        <f t="shared" si="79"/>
        <v>0</v>
      </c>
      <c r="F89" s="7">
        <f t="shared" si="79"/>
        <v>0</v>
      </c>
      <c r="G89" s="7">
        <f t="shared" si="79"/>
        <v>0</v>
      </c>
      <c r="H89" s="7">
        <f t="shared" si="79"/>
        <v>0</v>
      </c>
      <c r="I89" s="7">
        <f t="shared" si="79"/>
        <v>0</v>
      </c>
      <c r="J89" s="7">
        <f t="shared" si="79"/>
        <v>0</v>
      </c>
      <c r="K89" s="7">
        <f t="shared" si="79"/>
        <v>0</v>
      </c>
      <c r="L89" s="7">
        <f t="shared" si="79"/>
        <v>0</v>
      </c>
      <c r="M89" s="7">
        <f t="shared" si="79"/>
        <v>0</v>
      </c>
      <c r="N89" s="111" t="str">
        <f t="shared" si="64"/>
        <v>GaAs integrated</v>
      </c>
      <c r="O89" s="39">
        <f t="shared" si="57"/>
        <v>0</v>
      </c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</row>
    <row r="90" spans="2:26" ht="13.8">
      <c r="B90" s="58" t="str">
        <f>"Total "&amp;B78&amp;" units"</f>
        <v>Total GaAs integrated units</v>
      </c>
      <c r="C90" s="29">
        <f t="shared" ref="C90:M90" si="80">SUM(C80:C89)</f>
        <v>0</v>
      </c>
      <c r="D90" s="29">
        <f t="shared" si="80"/>
        <v>0</v>
      </c>
      <c r="E90" s="29">
        <f t="shared" si="80"/>
        <v>0</v>
      </c>
      <c r="F90" s="29">
        <f t="shared" si="80"/>
        <v>0</v>
      </c>
      <c r="G90" s="29">
        <f t="shared" si="80"/>
        <v>0</v>
      </c>
      <c r="H90" s="29">
        <f t="shared" si="80"/>
        <v>0</v>
      </c>
      <c r="I90" s="29">
        <f t="shared" si="80"/>
        <v>0</v>
      </c>
      <c r="J90" s="29">
        <f t="shared" si="80"/>
        <v>0</v>
      </c>
      <c r="K90" s="29">
        <f t="shared" si="80"/>
        <v>0</v>
      </c>
      <c r="L90" s="29">
        <f t="shared" si="80"/>
        <v>0</v>
      </c>
      <c r="M90" s="29">
        <f t="shared" si="80"/>
        <v>0</v>
      </c>
      <c r="O90" s="8" t="str">
        <f t="shared" si="57"/>
        <v>Total GaAs integrated units</v>
      </c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2" spans="2:26" ht="21">
      <c r="B92" s="54" t="s">
        <v>58</v>
      </c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O92" s="124" t="s">
        <v>59</v>
      </c>
      <c r="P92" s="125"/>
      <c r="Q92" s="125"/>
      <c r="R92" s="125"/>
      <c r="S92" s="125"/>
      <c r="T92" s="125"/>
      <c r="U92" s="125"/>
      <c r="V92" s="125"/>
      <c r="W92" s="125"/>
      <c r="X92" s="125"/>
      <c r="Y92" s="125"/>
      <c r="Z92" s="125"/>
    </row>
    <row r="93" spans="2:26" ht="21">
      <c r="B93" s="3" t="str">
        <f>B22</f>
        <v>Silicon Photonics</v>
      </c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O93" s="3" t="s">
        <v>68</v>
      </c>
      <c r="P93" s="1"/>
      <c r="Q93" s="1"/>
      <c r="R93" s="1"/>
      <c r="S93" s="1"/>
      <c r="T93" s="157"/>
      <c r="U93" s="1"/>
      <c r="V93" s="1"/>
      <c r="W93" s="1"/>
      <c r="X93" s="1"/>
      <c r="Y93" s="1"/>
      <c r="Z93" s="1"/>
    </row>
    <row r="94" spans="2:26" ht="13.8">
      <c r="B94" s="56" t="s">
        <v>55</v>
      </c>
      <c r="C94" s="6">
        <f t="shared" ref="C94:M94" si="81">C79</f>
        <v>2018</v>
      </c>
      <c r="D94" s="6">
        <f t="shared" si="81"/>
        <v>2019</v>
      </c>
      <c r="E94" s="6">
        <f t="shared" si="81"/>
        <v>2020</v>
      </c>
      <c r="F94" s="6">
        <f t="shared" si="81"/>
        <v>2021</v>
      </c>
      <c r="G94" s="6">
        <f t="shared" si="81"/>
        <v>2022</v>
      </c>
      <c r="H94" s="6">
        <f t="shared" si="81"/>
        <v>2023</v>
      </c>
      <c r="I94" s="6">
        <f t="shared" si="81"/>
        <v>2024</v>
      </c>
      <c r="J94" s="6">
        <f t="shared" si="81"/>
        <v>2025</v>
      </c>
      <c r="K94" s="6">
        <f t="shared" si="81"/>
        <v>2026</v>
      </c>
      <c r="L94" s="6">
        <f t="shared" si="81"/>
        <v>2027</v>
      </c>
      <c r="M94" s="6">
        <f t="shared" si="81"/>
        <v>2028</v>
      </c>
      <c r="O94" s="217" t="str">
        <f t="shared" ref="O94:O104" si="82">B94</f>
        <v>Product category</v>
      </c>
      <c r="P94" s="6">
        <f t="shared" ref="P94:Z94" si="83">C94</f>
        <v>2018</v>
      </c>
      <c r="Q94" s="6">
        <f t="shared" si="83"/>
        <v>2019</v>
      </c>
      <c r="R94" s="6">
        <f t="shared" si="83"/>
        <v>2020</v>
      </c>
      <c r="S94" s="6">
        <f t="shared" si="83"/>
        <v>2021</v>
      </c>
      <c r="T94" s="6">
        <f t="shared" si="83"/>
        <v>2022</v>
      </c>
      <c r="U94" s="6">
        <f t="shared" si="83"/>
        <v>2023</v>
      </c>
      <c r="V94" s="6">
        <f t="shared" si="83"/>
        <v>2024</v>
      </c>
      <c r="W94" s="6">
        <f t="shared" si="83"/>
        <v>2025</v>
      </c>
      <c r="X94" s="6">
        <f t="shared" si="83"/>
        <v>2026</v>
      </c>
      <c r="Y94" s="6">
        <f t="shared" si="83"/>
        <v>2027</v>
      </c>
      <c r="Z94" s="6">
        <f t="shared" si="83"/>
        <v>2028</v>
      </c>
    </row>
    <row r="95" spans="2:26" ht="13.8">
      <c r="B95" s="48" t="str">
        <f t="shared" ref="B95:B104" si="84">B24</f>
        <v>8 Gbps 100 m SFP+</v>
      </c>
      <c r="C95" s="74">
        <f t="shared" ref="C95:M95" si="85">C24*P$95/10^6</f>
        <v>0</v>
      </c>
      <c r="D95" s="74">
        <f t="shared" si="85"/>
        <v>0</v>
      </c>
      <c r="E95" s="74">
        <f t="shared" si="85"/>
        <v>0</v>
      </c>
      <c r="F95" s="74">
        <f t="shared" si="85"/>
        <v>0</v>
      </c>
      <c r="G95" s="74">
        <f t="shared" si="85"/>
        <v>0</v>
      </c>
      <c r="H95" s="74">
        <f t="shared" si="85"/>
        <v>0</v>
      </c>
      <c r="I95" s="74">
        <f t="shared" si="85"/>
        <v>0</v>
      </c>
      <c r="J95" s="74">
        <f t="shared" si="85"/>
        <v>0</v>
      </c>
      <c r="K95" s="74">
        <f t="shared" si="85"/>
        <v>0</v>
      </c>
      <c r="L95" s="74">
        <f t="shared" si="85"/>
        <v>0</v>
      </c>
      <c r="M95" s="74">
        <f t="shared" si="85"/>
        <v>0</v>
      </c>
      <c r="O95" s="38" t="str">
        <f t="shared" si="82"/>
        <v>8 Gbps 100 m SFP+</v>
      </c>
      <c r="P95" s="66">
        <v>11.541466067432083</v>
      </c>
      <c r="Q95" s="66">
        <v>11.567628017947055</v>
      </c>
      <c r="R95" s="63"/>
      <c r="S95" s="63"/>
      <c r="T95" s="63"/>
      <c r="U95" s="63"/>
      <c r="V95" s="63"/>
      <c r="W95" s="63"/>
      <c r="X95" s="63"/>
      <c r="Y95" s="63"/>
      <c r="Z95" s="63"/>
    </row>
    <row r="96" spans="2:26" ht="13.8">
      <c r="B96" s="48" t="str">
        <f t="shared" si="84"/>
        <v>8 Gbps 10 km SFP+</v>
      </c>
      <c r="C96" s="74">
        <f t="shared" ref="C96:M96" si="86">C25*P$96/10^6</f>
        <v>0</v>
      </c>
      <c r="D96" s="74">
        <f t="shared" si="86"/>
        <v>0</v>
      </c>
      <c r="E96" s="74">
        <f t="shared" si="86"/>
        <v>0</v>
      </c>
      <c r="F96" s="74">
        <f t="shared" si="86"/>
        <v>0</v>
      </c>
      <c r="G96" s="74">
        <f t="shared" si="86"/>
        <v>0</v>
      </c>
      <c r="H96" s="74">
        <f t="shared" si="86"/>
        <v>0</v>
      </c>
      <c r="I96" s="74">
        <f t="shared" si="86"/>
        <v>0</v>
      </c>
      <c r="J96" s="74">
        <f t="shared" si="86"/>
        <v>0</v>
      </c>
      <c r="K96" s="74">
        <f t="shared" si="86"/>
        <v>0</v>
      </c>
      <c r="L96" s="74">
        <f t="shared" si="86"/>
        <v>0</v>
      </c>
      <c r="M96" s="74">
        <f t="shared" si="86"/>
        <v>0</v>
      </c>
      <c r="O96" s="38" t="str">
        <f t="shared" si="82"/>
        <v>8 Gbps 10 km SFP+</v>
      </c>
      <c r="P96" s="66">
        <v>70.5413713315547</v>
      </c>
      <c r="Q96" s="66">
        <v>66.189970794281038</v>
      </c>
      <c r="R96" s="63"/>
      <c r="S96" s="63"/>
      <c r="T96" s="63"/>
      <c r="U96" s="63"/>
      <c r="V96" s="63"/>
      <c r="W96" s="63"/>
      <c r="X96" s="63"/>
      <c r="Y96" s="63"/>
      <c r="Z96" s="63"/>
    </row>
    <row r="97" spans="2:26" ht="13.8">
      <c r="B97" s="48" t="str">
        <f t="shared" si="84"/>
        <v>16 Gbps 100 m SFP+</v>
      </c>
      <c r="C97" s="74">
        <f t="shared" ref="C97:M97" si="87">C26*P$97/10^6</f>
        <v>0</v>
      </c>
      <c r="D97" s="74">
        <f t="shared" si="87"/>
        <v>0</v>
      </c>
      <c r="E97" s="74">
        <f t="shared" si="87"/>
        <v>0</v>
      </c>
      <c r="F97" s="74">
        <f t="shared" si="87"/>
        <v>0</v>
      </c>
      <c r="G97" s="74">
        <f t="shared" si="87"/>
        <v>0</v>
      </c>
      <c r="H97" s="74">
        <f t="shared" si="87"/>
        <v>0</v>
      </c>
      <c r="I97" s="74">
        <f t="shared" si="87"/>
        <v>0</v>
      </c>
      <c r="J97" s="74">
        <f t="shared" si="87"/>
        <v>0</v>
      </c>
      <c r="K97" s="74">
        <f t="shared" si="87"/>
        <v>0</v>
      </c>
      <c r="L97" s="74">
        <f t="shared" si="87"/>
        <v>0</v>
      </c>
      <c r="M97" s="74">
        <f t="shared" si="87"/>
        <v>0</v>
      </c>
      <c r="O97" s="38" t="str">
        <f t="shared" si="82"/>
        <v>16 Gbps 100 m SFP+</v>
      </c>
      <c r="P97" s="66">
        <v>22.841589498778646</v>
      </c>
      <c r="Q97" s="66">
        <v>24.779028708114094</v>
      </c>
      <c r="R97" s="63"/>
      <c r="S97" s="63"/>
      <c r="T97" s="63"/>
      <c r="U97" s="63"/>
      <c r="V97" s="63"/>
      <c r="W97" s="63"/>
      <c r="X97" s="63"/>
      <c r="Y97" s="63"/>
      <c r="Z97" s="63"/>
    </row>
    <row r="98" spans="2:26" ht="13.8">
      <c r="B98" s="48" t="str">
        <f t="shared" si="84"/>
        <v>16 Gbps 10 km SFP+</v>
      </c>
      <c r="C98" s="74">
        <f t="shared" ref="C98:M98" si="88">C27*P$98/10^6</f>
        <v>0</v>
      </c>
      <c r="D98" s="74">
        <f t="shared" si="88"/>
        <v>0</v>
      </c>
      <c r="E98" s="74">
        <f t="shared" si="88"/>
        <v>0</v>
      </c>
      <c r="F98" s="74">
        <f t="shared" si="88"/>
        <v>0</v>
      </c>
      <c r="G98" s="74">
        <f t="shared" si="88"/>
        <v>0</v>
      </c>
      <c r="H98" s="74">
        <f t="shared" si="88"/>
        <v>0</v>
      </c>
      <c r="I98" s="74">
        <f t="shared" si="88"/>
        <v>0</v>
      </c>
      <c r="J98" s="74">
        <f t="shared" si="88"/>
        <v>0</v>
      </c>
      <c r="K98" s="74">
        <f t="shared" si="88"/>
        <v>0</v>
      </c>
      <c r="L98" s="74">
        <f t="shared" si="88"/>
        <v>0</v>
      </c>
      <c r="M98" s="74">
        <f t="shared" si="88"/>
        <v>0</v>
      </c>
      <c r="O98" s="38" t="str">
        <f t="shared" si="82"/>
        <v>16 Gbps 10 km SFP+</v>
      </c>
      <c r="P98" s="66">
        <v>93.199636196802672</v>
      </c>
      <c r="Q98" s="66">
        <v>85.505150640786439</v>
      </c>
      <c r="R98" s="63"/>
      <c r="S98" s="63"/>
      <c r="T98" s="63"/>
      <c r="U98" s="63"/>
      <c r="V98" s="63"/>
      <c r="W98" s="63"/>
      <c r="X98" s="63"/>
      <c r="Y98" s="63"/>
      <c r="Z98" s="63"/>
    </row>
    <row r="99" spans="2:26" ht="13.8">
      <c r="B99" s="48" t="str">
        <f t="shared" si="84"/>
        <v>32 Gbps 100 m SFP28</v>
      </c>
      <c r="C99" s="74">
        <f t="shared" ref="C99:M99" si="89">C28*P$99/10^6</f>
        <v>0</v>
      </c>
      <c r="D99" s="74">
        <f t="shared" si="89"/>
        <v>0</v>
      </c>
      <c r="E99" s="74">
        <f t="shared" si="89"/>
        <v>0</v>
      </c>
      <c r="F99" s="74">
        <f t="shared" si="89"/>
        <v>0</v>
      </c>
      <c r="G99" s="74">
        <f t="shared" si="89"/>
        <v>0</v>
      </c>
      <c r="H99" s="74">
        <f t="shared" si="89"/>
        <v>0</v>
      </c>
      <c r="I99" s="74">
        <f t="shared" si="89"/>
        <v>0</v>
      </c>
      <c r="J99" s="74">
        <f t="shared" si="89"/>
        <v>0</v>
      </c>
      <c r="K99" s="74">
        <f t="shared" si="89"/>
        <v>0</v>
      </c>
      <c r="L99" s="74">
        <f t="shared" si="89"/>
        <v>0</v>
      </c>
      <c r="M99" s="74">
        <f t="shared" si="89"/>
        <v>0</v>
      </c>
      <c r="O99" s="38" t="str">
        <f t="shared" si="82"/>
        <v>32 Gbps 100 m SFP28</v>
      </c>
      <c r="P99" s="66">
        <v>57.372255420621265</v>
      </c>
      <c r="Q99" s="66">
        <v>52.938685152087913</v>
      </c>
      <c r="R99" s="63"/>
      <c r="S99" s="63"/>
      <c r="T99" s="63"/>
      <c r="U99" s="63"/>
      <c r="V99" s="63"/>
      <c r="W99" s="63"/>
      <c r="X99" s="63"/>
      <c r="Y99" s="63"/>
      <c r="Z99" s="63"/>
    </row>
    <row r="100" spans="2:26" ht="13.8">
      <c r="B100" s="48" t="str">
        <f t="shared" si="84"/>
        <v>32 Gbps 10 km SFP28</v>
      </c>
      <c r="C100" s="74">
        <f t="shared" ref="C100:M100" si="90">C29*P$100/10^6</f>
        <v>0</v>
      </c>
      <c r="D100" s="74">
        <f t="shared" si="90"/>
        <v>0</v>
      </c>
      <c r="E100" s="74">
        <f t="shared" si="90"/>
        <v>0</v>
      </c>
      <c r="F100" s="74">
        <f t="shared" si="90"/>
        <v>0</v>
      </c>
      <c r="G100" s="74">
        <f t="shared" si="90"/>
        <v>0</v>
      </c>
      <c r="H100" s="74">
        <f t="shared" si="90"/>
        <v>0</v>
      </c>
      <c r="I100" s="74">
        <f t="shared" si="90"/>
        <v>0</v>
      </c>
      <c r="J100" s="74">
        <f t="shared" si="90"/>
        <v>0</v>
      </c>
      <c r="K100" s="74">
        <f t="shared" si="90"/>
        <v>0</v>
      </c>
      <c r="L100" s="74">
        <f t="shared" si="90"/>
        <v>0</v>
      </c>
      <c r="M100" s="74">
        <f t="shared" si="90"/>
        <v>0</v>
      </c>
      <c r="O100" s="38" t="str">
        <f t="shared" si="82"/>
        <v>32 Gbps 10 km SFP28</v>
      </c>
      <c r="P100" s="66">
        <v>238.34701657284819</v>
      </c>
      <c r="Q100" s="66">
        <v>178.96655716439761</v>
      </c>
      <c r="R100" s="63"/>
      <c r="S100" s="63"/>
      <c r="T100" s="63"/>
      <c r="U100" s="63"/>
      <c r="V100" s="63"/>
      <c r="W100" s="63"/>
      <c r="X100" s="63"/>
      <c r="Y100" s="63"/>
      <c r="Z100" s="63"/>
    </row>
    <row r="101" spans="2:26" ht="13.8">
      <c r="B101" s="48" t="str">
        <f t="shared" si="84"/>
        <v>64 Gbps 100 m SFP56</v>
      </c>
      <c r="C101" s="74">
        <f t="shared" ref="C101:M101" si="91">C30*P$101/10^6</f>
        <v>0</v>
      </c>
      <c r="D101" s="74">
        <f t="shared" si="91"/>
        <v>0</v>
      </c>
      <c r="E101" s="74">
        <f t="shared" si="91"/>
        <v>0</v>
      </c>
      <c r="F101" s="74">
        <f t="shared" si="91"/>
        <v>0</v>
      </c>
      <c r="G101" s="74">
        <f t="shared" si="91"/>
        <v>0</v>
      </c>
      <c r="H101" s="74">
        <f t="shared" si="91"/>
        <v>0</v>
      </c>
      <c r="I101" s="74">
        <f t="shared" si="91"/>
        <v>0</v>
      </c>
      <c r="J101" s="74">
        <f t="shared" si="91"/>
        <v>0</v>
      </c>
      <c r="K101" s="74">
        <f t="shared" si="91"/>
        <v>0</v>
      </c>
      <c r="L101" s="74">
        <f t="shared" si="91"/>
        <v>0</v>
      </c>
      <c r="M101" s="74">
        <f t="shared" si="91"/>
        <v>0</v>
      </c>
      <c r="O101" s="38" t="str">
        <f t="shared" si="82"/>
        <v>64 Gbps 100 m SFP56</v>
      </c>
      <c r="P101" s="66">
        <v>305.49768904118372</v>
      </c>
      <c r="Q101" s="66">
        <v>160</v>
      </c>
      <c r="R101" s="63"/>
      <c r="S101" s="63"/>
      <c r="T101" s="63"/>
      <c r="U101" s="63"/>
      <c r="V101" s="63"/>
      <c r="W101" s="63"/>
      <c r="X101" s="63"/>
      <c r="Y101" s="63"/>
      <c r="Z101" s="63"/>
    </row>
    <row r="102" spans="2:26" ht="13.8">
      <c r="B102" s="48" t="str">
        <f t="shared" si="84"/>
        <v>64 Gbps 10 km SFP56</v>
      </c>
      <c r="C102" s="74">
        <f t="shared" ref="C102:M104" si="92">C31*P$102/10^6</f>
        <v>0</v>
      </c>
      <c r="D102" s="74">
        <f t="shared" si="92"/>
        <v>0</v>
      </c>
      <c r="E102" s="74">
        <f t="shared" si="92"/>
        <v>0</v>
      </c>
      <c r="F102" s="74">
        <f t="shared" si="92"/>
        <v>0</v>
      </c>
      <c r="G102" s="74">
        <f t="shared" si="92"/>
        <v>0</v>
      </c>
      <c r="H102" s="74">
        <f t="shared" si="92"/>
        <v>0</v>
      </c>
      <c r="I102" s="74">
        <f t="shared" si="92"/>
        <v>0</v>
      </c>
      <c r="J102" s="74">
        <f t="shared" si="92"/>
        <v>0</v>
      </c>
      <c r="K102" s="74">
        <f t="shared" si="92"/>
        <v>0</v>
      </c>
      <c r="L102" s="74">
        <f t="shared" si="92"/>
        <v>0</v>
      </c>
      <c r="M102" s="74">
        <f t="shared" si="92"/>
        <v>0</v>
      </c>
      <c r="O102" s="38" t="str">
        <f t="shared" si="82"/>
        <v>64 Gbps 10 km SFP56</v>
      </c>
      <c r="P102" s="66">
        <v>0</v>
      </c>
      <c r="Q102" s="66">
        <v>0</v>
      </c>
      <c r="R102" s="63"/>
      <c r="S102" s="63"/>
      <c r="T102" s="63"/>
      <c r="U102" s="63"/>
      <c r="V102" s="63"/>
      <c r="W102" s="63"/>
      <c r="X102" s="63"/>
      <c r="Y102" s="63"/>
      <c r="Z102" s="63"/>
    </row>
    <row r="103" spans="2:26" ht="13.8">
      <c r="B103" s="48">
        <f t="shared" si="84"/>
        <v>0</v>
      </c>
      <c r="C103" s="74">
        <f t="shared" si="92"/>
        <v>0</v>
      </c>
      <c r="D103" s="74">
        <f t="shared" si="92"/>
        <v>0</v>
      </c>
      <c r="E103" s="74">
        <f t="shared" si="92"/>
        <v>0</v>
      </c>
      <c r="F103" s="74">
        <f t="shared" si="92"/>
        <v>0</v>
      </c>
      <c r="G103" s="74">
        <f t="shared" si="92"/>
        <v>0</v>
      </c>
      <c r="H103" s="74">
        <f t="shared" si="92"/>
        <v>0</v>
      </c>
      <c r="I103" s="74">
        <f t="shared" si="92"/>
        <v>0</v>
      </c>
      <c r="J103" s="74">
        <f t="shared" si="92"/>
        <v>0</v>
      </c>
      <c r="K103" s="74">
        <f t="shared" si="92"/>
        <v>0</v>
      </c>
      <c r="L103" s="74">
        <f t="shared" si="92"/>
        <v>0</v>
      </c>
      <c r="M103" s="74">
        <f t="shared" si="92"/>
        <v>0</v>
      </c>
      <c r="O103" s="38">
        <f t="shared" si="82"/>
        <v>0</v>
      </c>
      <c r="P103" s="66"/>
      <c r="Q103" s="66"/>
      <c r="R103" s="63"/>
      <c r="S103" s="63"/>
      <c r="T103" s="63"/>
      <c r="U103" s="63"/>
      <c r="V103" s="63"/>
      <c r="W103" s="63"/>
      <c r="X103" s="63"/>
      <c r="Y103" s="63"/>
      <c r="Z103" s="63"/>
    </row>
    <row r="104" spans="2:26" ht="13.8">
      <c r="B104" s="48">
        <f t="shared" si="84"/>
        <v>0</v>
      </c>
      <c r="C104" s="74">
        <f t="shared" si="92"/>
        <v>0</v>
      </c>
      <c r="D104" s="74">
        <f t="shared" si="92"/>
        <v>0</v>
      </c>
      <c r="E104" s="74">
        <f t="shared" si="92"/>
        <v>0</v>
      </c>
      <c r="F104" s="74">
        <f t="shared" si="92"/>
        <v>0</v>
      </c>
      <c r="G104" s="74">
        <f t="shared" si="92"/>
        <v>0</v>
      </c>
      <c r="H104" s="74">
        <f t="shared" si="92"/>
        <v>0</v>
      </c>
      <c r="I104" s="74">
        <f t="shared" si="92"/>
        <v>0</v>
      </c>
      <c r="J104" s="74">
        <f t="shared" si="92"/>
        <v>0</v>
      </c>
      <c r="K104" s="74">
        <f t="shared" si="92"/>
        <v>0</v>
      </c>
      <c r="L104" s="74">
        <f t="shared" si="92"/>
        <v>0</v>
      </c>
      <c r="M104" s="74">
        <f t="shared" si="92"/>
        <v>0</v>
      </c>
      <c r="O104" s="39">
        <f t="shared" si="82"/>
        <v>0</v>
      </c>
      <c r="P104" s="68"/>
      <c r="Q104" s="68"/>
      <c r="R104" s="65"/>
      <c r="S104" s="65"/>
      <c r="T104" s="65"/>
      <c r="U104" s="65"/>
      <c r="V104" s="65"/>
      <c r="W104" s="65"/>
      <c r="X104" s="65"/>
      <c r="Y104" s="65"/>
      <c r="Z104" s="65"/>
    </row>
    <row r="105" spans="2:26" ht="13.8">
      <c r="B105" s="57" t="str">
        <f>"Total "&amp;B93&amp;" revenue"</f>
        <v>Total Silicon Photonics revenue</v>
      </c>
      <c r="C105" s="76">
        <f t="shared" ref="C105:M105" si="93">SUM(C95:C104)</f>
        <v>0</v>
      </c>
      <c r="D105" s="76">
        <f t="shared" si="93"/>
        <v>0</v>
      </c>
      <c r="E105" s="76">
        <f t="shared" si="93"/>
        <v>0</v>
      </c>
      <c r="F105" s="76">
        <f t="shared" si="93"/>
        <v>0</v>
      </c>
      <c r="G105" s="76">
        <f t="shared" si="93"/>
        <v>0</v>
      </c>
      <c r="H105" s="76">
        <f t="shared" si="93"/>
        <v>0</v>
      </c>
      <c r="I105" s="76">
        <f t="shared" si="93"/>
        <v>0</v>
      </c>
      <c r="J105" s="76">
        <f t="shared" si="93"/>
        <v>0</v>
      </c>
      <c r="K105" s="76">
        <f t="shared" si="93"/>
        <v>0</v>
      </c>
      <c r="L105" s="76">
        <f t="shared" si="93"/>
        <v>0</v>
      </c>
      <c r="M105" s="76">
        <f t="shared" si="93"/>
        <v>0</v>
      </c>
    </row>
    <row r="107" spans="2:26" ht="21">
      <c r="B107" s="3" t="str">
        <f>B36</f>
        <v>InP discrete</v>
      </c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</row>
    <row r="108" spans="2:26" ht="13.8">
      <c r="B108" s="56" t="s">
        <v>55</v>
      </c>
      <c r="C108" s="6">
        <f t="shared" ref="C108:M108" si="94">C94</f>
        <v>2018</v>
      </c>
      <c r="D108" s="6">
        <f t="shared" si="94"/>
        <v>2019</v>
      </c>
      <c r="E108" s="6">
        <f t="shared" si="94"/>
        <v>2020</v>
      </c>
      <c r="F108" s="6">
        <f t="shared" si="94"/>
        <v>2021</v>
      </c>
      <c r="G108" s="6">
        <f t="shared" si="94"/>
        <v>2022</v>
      </c>
      <c r="H108" s="6">
        <f t="shared" si="94"/>
        <v>2023</v>
      </c>
      <c r="I108" s="6">
        <f t="shared" si="94"/>
        <v>2024</v>
      </c>
      <c r="J108" s="6">
        <f t="shared" si="94"/>
        <v>2025</v>
      </c>
      <c r="K108" s="6">
        <f t="shared" si="94"/>
        <v>2026</v>
      </c>
      <c r="L108" s="6">
        <f t="shared" si="94"/>
        <v>2027</v>
      </c>
      <c r="M108" s="6">
        <f t="shared" si="94"/>
        <v>2028</v>
      </c>
    </row>
    <row r="109" spans="2:26" ht="13.8">
      <c r="B109" s="48" t="str">
        <f t="shared" ref="B109:B118" si="95">B38</f>
        <v>8 Gbps 100 m SFP+</v>
      </c>
      <c r="C109" s="74">
        <f t="shared" ref="C109:M109" si="96">C38*P$95/10^6</f>
        <v>0</v>
      </c>
      <c r="D109" s="74">
        <f t="shared" si="96"/>
        <v>0</v>
      </c>
      <c r="E109" s="74">
        <f t="shared" si="96"/>
        <v>0</v>
      </c>
      <c r="F109" s="74">
        <f t="shared" si="96"/>
        <v>0</v>
      </c>
      <c r="G109" s="74">
        <f t="shared" si="96"/>
        <v>0</v>
      </c>
      <c r="H109" s="74">
        <f t="shared" si="96"/>
        <v>0</v>
      </c>
      <c r="I109" s="74">
        <f t="shared" si="96"/>
        <v>0</v>
      </c>
      <c r="J109" s="74">
        <f t="shared" si="96"/>
        <v>0</v>
      </c>
      <c r="K109" s="74">
        <f t="shared" si="96"/>
        <v>0</v>
      </c>
      <c r="L109" s="74">
        <f t="shared" si="96"/>
        <v>0</v>
      </c>
      <c r="M109" s="74">
        <f t="shared" si="96"/>
        <v>0</v>
      </c>
    </row>
    <row r="110" spans="2:26" ht="13.8">
      <c r="B110" s="48" t="str">
        <f t="shared" si="95"/>
        <v>8 Gbps 10 km SFP+</v>
      </c>
      <c r="C110" s="74">
        <f t="shared" ref="C110:M110" si="97">C39*P$96/10^6</f>
        <v>2.9084207400000004</v>
      </c>
      <c r="D110" s="74">
        <f t="shared" si="97"/>
        <v>1.7337470000000004</v>
      </c>
      <c r="E110" s="74">
        <f t="shared" si="97"/>
        <v>0</v>
      </c>
      <c r="F110" s="74">
        <f t="shared" si="97"/>
        <v>0</v>
      </c>
      <c r="G110" s="74">
        <f t="shared" si="97"/>
        <v>0</v>
      </c>
      <c r="H110" s="74">
        <f t="shared" si="97"/>
        <v>0</v>
      </c>
      <c r="I110" s="74">
        <f t="shared" si="97"/>
        <v>0</v>
      </c>
      <c r="J110" s="74">
        <f t="shared" si="97"/>
        <v>0</v>
      </c>
      <c r="K110" s="74">
        <f t="shared" si="97"/>
        <v>0</v>
      </c>
      <c r="L110" s="74">
        <f t="shared" si="97"/>
        <v>0</v>
      </c>
      <c r="M110" s="74">
        <f t="shared" si="97"/>
        <v>0</v>
      </c>
    </row>
    <row r="111" spans="2:26" ht="13.8">
      <c r="B111" s="48" t="str">
        <f t="shared" si="95"/>
        <v>16 Gbps 100 m SFP+</v>
      </c>
      <c r="C111" s="74">
        <f t="shared" ref="C111:M111" si="98">C40*P$97/10^6</f>
        <v>0</v>
      </c>
      <c r="D111" s="74">
        <f t="shared" si="98"/>
        <v>0</v>
      </c>
      <c r="E111" s="74">
        <f t="shared" si="98"/>
        <v>0</v>
      </c>
      <c r="F111" s="74">
        <f t="shared" si="98"/>
        <v>0</v>
      </c>
      <c r="G111" s="74">
        <f t="shared" si="98"/>
        <v>0</v>
      </c>
      <c r="H111" s="74">
        <f t="shared" si="98"/>
        <v>0</v>
      </c>
      <c r="I111" s="74">
        <f t="shared" si="98"/>
        <v>0</v>
      </c>
      <c r="J111" s="74">
        <f t="shared" si="98"/>
        <v>0</v>
      </c>
      <c r="K111" s="74">
        <f t="shared" si="98"/>
        <v>0</v>
      </c>
      <c r="L111" s="74">
        <f t="shared" si="98"/>
        <v>0</v>
      </c>
      <c r="M111" s="74">
        <f t="shared" si="98"/>
        <v>0</v>
      </c>
    </row>
    <row r="112" spans="2:26" ht="13.8">
      <c r="B112" s="48" t="str">
        <f t="shared" si="95"/>
        <v>16 Gbps 10 km SFP+</v>
      </c>
      <c r="C112" s="74">
        <f t="shared" ref="C112:M112" si="99">C41*P$98/10^6</f>
        <v>21.634524750000001</v>
      </c>
      <c r="D112" s="74">
        <f t="shared" si="99"/>
        <v>15.696958599999999</v>
      </c>
      <c r="E112" s="74">
        <f t="shared" si="99"/>
        <v>0</v>
      </c>
      <c r="F112" s="74">
        <f t="shared" si="99"/>
        <v>0</v>
      </c>
      <c r="G112" s="74">
        <f t="shared" si="99"/>
        <v>0</v>
      </c>
      <c r="H112" s="74">
        <f t="shared" si="99"/>
        <v>0</v>
      </c>
      <c r="I112" s="74">
        <f t="shared" si="99"/>
        <v>0</v>
      </c>
      <c r="J112" s="74">
        <f t="shared" si="99"/>
        <v>0</v>
      </c>
      <c r="K112" s="74">
        <f t="shared" si="99"/>
        <v>0</v>
      </c>
      <c r="L112" s="74">
        <f t="shared" si="99"/>
        <v>0</v>
      </c>
      <c r="M112" s="74">
        <f t="shared" si="99"/>
        <v>0</v>
      </c>
    </row>
    <row r="113" spans="2:13" ht="13.8">
      <c r="B113" s="48" t="str">
        <f t="shared" si="95"/>
        <v>32 Gbps 100 m SFP28</v>
      </c>
      <c r="C113" s="74">
        <f t="shared" ref="C113:M113" si="100">C42*P$99/10^6</f>
        <v>0</v>
      </c>
      <c r="D113" s="74">
        <f t="shared" si="100"/>
        <v>0</v>
      </c>
      <c r="E113" s="74">
        <f t="shared" si="100"/>
        <v>0</v>
      </c>
      <c r="F113" s="74">
        <f t="shared" si="100"/>
        <v>0</v>
      </c>
      <c r="G113" s="74">
        <f t="shared" si="100"/>
        <v>0</v>
      </c>
      <c r="H113" s="74">
        <f t="shared" si="100"/>
        <v>0</v>
      </c>
      <c r="I113" s="74">
        <f t="shared" si="100"/>
        <v>0</v>
      </c>
      <c r="J113" s="74">
        <f t="shared" si="100"/>
        <v>0</v>
      </c>
      <c r="K113" s="74">
        <f t="shared" si="100"/>
        <v>0</v>
      </c>
      <c r="L113" s="74">
        <f t="shared" si="100"/>
        <v>0</v>
      </c>
      <c r="M113" s="74">
        <f t="shared" si="100"/>
        <v>0</v>
      </c>
    </row>
    <row r="114" spans="2:13" ht="13.8">
      <c r="B114" s="48" t="str">
        <f t="shared" si="95"/>
        <v>32 Gbps 10 km SFP28</v>
      </c>
      <c r="C114" s="74">
        <f t="shared" ref="C114:M114" si="101">C43*P$100/10^6</f>
        <v>0</v>
      </c>
      <c r="D114" s="74">
        <f t="shared" si="101"/>
        <v>0</v>
      </c>
      <c r="E114" s="74">
        <f t="shared" si="101"/>
        <v>0</v>
      </c>
      <c r="F114" s="74">
        <f t="shared" si="101"/>
        <v>0</v>
      </c>
      <c r="G114" s="74">
        <f t="shared" si="101"/>
        <v>0</v>
      </c>
      <c r="H114" s="74">
        <f t="shared" si="101"/>
        <v>0</v>
      </c>
      <c r="I114" s="74">
        <f t="shared" si="101"/>
        <v>0</v>
      </c>
      <c r="J114" s="74">
        <f t="shared" si="101"/>
        <v>0</v>
      </c>
      <c r="K114" s="74">
        <f t="shared" si="101"/>
        <v>0</v>
      </c>
      <c r="L114" s="74">
        <f t="shared" si="101"/>
        <v>0</v>
      </c>
      <c r="M114" s="74">
        <f t="shared" si="101"/>
        <v>0</v>
      </c>
    </row>
    <row r="115" spans="2:13" ht="13.8">
      <c r="B115" s="48" t="str">
        <f t="shared" si="95"/>
        <v>64 Gbps 100 m SFP56</v>
      </c>
      <c r="C115" s="74">
        <f t="shared" ref="C115:M115" si="102">C44*P$101/10^6</f>
        <v>0</v>
      </c>
      <c r="D115" s="74">
        <f t="shared" si="102"/>
        <v>0</v>
      </c>
      <c r="E115" s="74">
        <f t="shared" si="102"/>
        <v>0</v>
      </c>
      <c r="F115" s="74">
        <f t="shared" si="102"/>
        <v>0</v>
      </c>
      <c r="G115" s="74">
        <f t="shared" si="102"/>
        <v>0</v>
      </c>
      <c r="H115" s="74">
        <f t="shared" si="102"/>
        <v>0</v>
      </c>
      <c r="I115" s="74">
        <f t="shared" si="102"/>
        <v>0</v>
      </c>
      <c r="J115" s="74">
        <f t="shared" si="102"/>
        <v>0</v>
      </c>
      <c r="K115" s="74">
        <f t="shared" si="102"/>
        <v>0</v>
      </c>
      <c r="L115" s="74">
        <f t="shared" si="102"/>
        <v>0</v>
      </c>
      <c r="M115" s="74">
        <f t="shared" si="102"/>
        <v>0</v>
      </c>
    </row>
    <row r="116" spans="2:13" ht="13.8">
      <c r="B116" s="48" t="str">
        <f t="shared" si="95"/>
        <v>64 Gbps 10 km SFP56</v>
      </c>
      <c r="C116" s="74">
        <f t="shared" ref="C116:M116" si="103">C45*P$102/10^6</f>
        <v>0</v>
      </c>
      <c r="D116" s="74">
        <f t="shared" si="103"/>
        <v>0</v>
      </c>
      <c r="E116" s="74">
        <f t="shared" si="103"/>
        <v>0</v>
      </c>
      <c r="F116" s="74">
        <f t="shared" si="103"/>
        <v>0</v>
      </c>
      <c r="G116" s="74">
        <f t="shared" si="103"/>
        <v>0</v>
      </c>
      <c r="H116" s="74">
        <f t="shared" si="103"/>
        <v>0</v>
      </c>
      <c r="I116" s="74">
        <f t="shared" si="103"/>
        <v>0</v>
      </c>
      <c r="J116" s="74">
        <f t="shared" si="103"/>
        <v>0</v>
      </c>
      <c r="K116" s="74">
        <f t="shared" si="103"/>
        <v>0</v>
      </c>
      <c r="L116" s="74">
        <f t="shared" si="103"/>
        <v>0</v>
      </c>
      <c r="M116" s="74">
        <f t="shared" si="103"/>
        <v>0</v>
      </c>
    </row>
    <row r="117" spans="2:13" ht="13.8">
      <c r="B117" s="48">
        <f t="shared" si="95"/>
        <v>0</v>
      </c>
      <c r="C117" s="74">
        <f t="shared" ref="C117:M117" si="104">C46*P$103/10^6</f>
        <v>0</v>
      </c>
      <c r="D117" s="74">
        <f t="shared" si="104"/>
        <v>0</v>
      </c>
      <c r="E117" s="74">
        <f t="shared" si="104"/>
        <v>0</v>
      </c>
      <c r="F117" s="74">
        <f t="shared" si="104"/>
        <v>0</v>
      </c>
      <c r="G117" s="74">
        <f t="shared" si="104"/>
        <v>0</v>
      </c>
      <c r="H117" s="74">
        <f t="shared" si="104"/>
        <v>0</v>
      </c>
      <c r="I117" s="74">
        <f t="shared" si="104"/>
        <v>0</v>
      </c>
      <c r="J117" s="74">
        <f t="shared" si="104"/>
        <v>0</v>
      </c>
      <c r="K117" s="74">
        <f t="shared" si="104"/>
        <v>0</v>
      </c>
      <c r="L117" s="74">
        <f t="shared" si="104"/>
        <v>0</v>
      </c>
      <c r="M117" s="74">
        <f t="shared" si="104"/>
        <v>0</v>
      </c>
    </row>
    <row r="118" spans="2:13" ht="13.8">
      <c r="B118" s="48">
        <f t="shared" si="95"/>
        <v>0</v>
      </c>
      <c r="C118" s="75">
        <f t="shared" ref="C118:M118" si="105">C47*P$104/10^6</f>
        <v>0</v>
      </c>
      <c r="D118" s="75">
        <f t="shared" si="105"/>
        <v>0</v>
      </c>
      <c r="E118" s="75">
        <f t="shared" si="105"/>
        <v>0</v>
      </c>
      <c r="F118" s="75">
        <f t="shared" si="105"/>
        <v>0</v>
      </c>
      <c r="G118" s="75">
        <f t="shared" si="105"/>
        <v>0</v>
      </c>
      <c r="H118" s="75">
        <f t="shared" si="105"/>
        <v>0</v>
      </c>
      <c r="I118" s="75">
        <f t="shared" si="105"/>
        <v>0</v>
      </c>
      <c r="J118" s="75">
        <f t="shared" si="105"/>
        <v>0</v>
      </c>
      <c r="K118" s="75">
        <f t="shared" si="105"/>
        <v>0</v>
      </c>
      <c r="L118" s="75">
        <f t="shared" si="105"/>
        <v>0</v>
      </c>
      <c r="M118" s="75">
        <f t="shared" si="105"/>
        <v>0</v>
      </c>
    </row>
    <row r="119" spans="2:13" ht="13.8">
      <c r="B119" s="57" t="str">
        <f>"Total "&amp;B107&amp;" revenue"</f>
        <v>Total InP discrete revenue</v>
      </c>
      <c r="C119" s="76">
        <f t="shared" ref="C119:M119" si="106">SUM(C109:C118)</f>
        <v>24.542945490000001</v>
      </c>
      <c r="D119" s="76">
        <f t="shared" si="106"/>
        <v>17.4307056</v>
      </c>
      <c r="E119" s="76">
        <f t="shared" si="106"/>
        <v>0</v>
      </c>
      <c r="F119" s="76">
        <f t="shared" si="106"/>
        <v>0</v>
      </c>
      <c r="G119" s="76">
        <f t="shared" si="106"/>
        <v>0</v>
      </c>
      <c r="H119" s="76">
        <f t="shared" si="106"/>
        <v>0</v>
      </c>
      <c r="I119" s="76">
        <f t="shared" si="106"/>
        <v>0</v>
      </c>
      <c r="J119" s="76">
        <f t="shared" si="106"/>
        <v>0</v>
      </c>
      <c r="K119" s="76">
        <f t="shared" si="106"/>
        <v>0</v>
      </c>
      <c r="L119" s="76">
        <f t="shared" si="106"/>
        <v>0</v>
      </c>
      <c r="M119" s="76">
        <f t="shared" si="106"/>
        <v>0</v>
      </c>
    </row>
    <row r="121" spans="2:13" ht="21">
      <c r="B121" s="3" t="str">
        <f>B50</f>
        <v>InP integrated</v>
      </c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</row>
    <row r="122" spans="2:13" ht="13.8">
      <c r="B122" s="56" t="s">
        <v>55</v>
      </c>
      <c r="C122" s="6">
        <f t="shared" ref="C122:M122" si="107">C94</f>
        <v>2018</v>
      </c>
      <c r="D122" s="6">
        <f t="shared" si="107"/>
        <v>2019</v>
      </c>
      <c r="E122" s="6">
        <f t="shared" si="107"/>
        <v>2020</v>
      </c>
      <c r="F122" s="6">
        <f t="shared" si="107"/>
        <v>2021</v>
      </c>
      <c r="G122" s="6">
        <f t="shared" si="107"/>
        <v>2022</v>
      </c>
      <c r="H122" s="6">
        <f t="shared" si="107"/>
        <v>2023</v>
      </c>
      <c r="I122" s="6">
        <f t="shared" si="107"/>
        <v>2024</v>
      </c>
      <c r="J122" s="6">
        <f t="shared" si="107"/>
        <v>2025</v>
      </c>
      <c r="K122" s="6">
        <f t="shared" si="107"/>
        <v>2026</v>
      </c>
      <c r="L122" s="6">
        <f t="shared" si="107"/>
        <v>2027</v>
      </c>
      <c r="M122" s="6">
        <f t="shared" si="107"/>
        <v>2028</v>
      </c>
    </row>
    <row r="123" spans="2:13" ht="13.8">
      <c r="B123" s="48" t="str">
        <f t="shared" ref="B123:B132" si="108">B52</f>
        <v>8 Gbps 100 m SFP+</v>
      </c>
      <c r="C123" s="74">
        <f t="shared" ref="C123:M123" si="109">C52*P$95/10^6</f>
        <v>0</v>
      </c>
      <c r="D123" s="74">
        <f t="shared" si="109"/>
        <v>0</v>
      </c>
      <c r="E123" s="74">
        <f t="shared" si="109"/>
        <v>0</v>
      </c>
      <c r="F123" s="74">
        <f t="shared" si="109"/>
        <v>0</v>
      </c>
      <c r="G123" s="74">
        <f t="shared" si="109"/>
        <v>0</v>
      </c>
      <c r="H123" s="74">
        <f t="shared" si="109"/>
        <v>0</v>
      </c>
      <c r="I123" s="74">
        <f t="shared" si="109"/>
        <v>0</v>
      </c>
      <c r="J123" s="74">
        <f t="shared" si="109"/>
        <v>0</v>
      </c>
      <c r="K123" s="74">
        <f t="shared" si="109"/>
        <v>0</v>
      </c>
      <c r="L123" s="74">
        <f t="shared" si="109"/>
        <v>0</v>
      </c>
      <c r="M123" s="74">
        <f t="shared" si="109"/>
        <v>0</v>
      </c>
    </row>
    <row r="124" spans="2:13" ht="13.8">
      <c r="B124" s="48" t="str">
        <f t="shared" si="108"/>
        <v>8 Gbps 10 km SFP+</v>
      </c>
      <c r="C124" s="74">
        <f t="shared" ref="C124:M124" si="110">C53*P$96/10^6</f>
        <v>0</v>
      </c>
      <c r="D124" s="74">
        <f t="shared" si="110"/>
        <v>0</v>
      </c>
      <c r="E124" s="74">
        <f t="shared" si="110"/>
        <v>0</v>
      </c>
      <c r="F124" s="74">
        <f t="shared" si="110"/>
        <v>0</v>
      </c>
      <c r="G124" s="74">
        <f t="shared" si="110"/>
        <v>0</v>
      </c>
      <c r="H124" s="74">
        <f t="shared" si="110"/>
        <v>0</v>
      </c>
      <c r="I124" s="74">
        <f t="shared" si="110"/>
        <v>0</v>
      </c>
      <c r="J124" s="74">
        <f t="shared" si="110"/>
        <v>0</v>
      </c>
      <c r="K124" s="74">
        <f t="shared" si="110"/>
        <v>0</v>
      </c>
      <c r="L124" s="74">
        <f t="shared" si="110"/>
        <v>0</v>
      </c>
      <c r="M124" s="74">
        <f t="shared" si="110"/>
        <v>0</v>
      </c>
    </row>
    <row r="125" spans="2:13" ht="13.8">
      <c r="B125" s="48" t="str">
        <f t="shared" si="108"/>
        <v>16 Gbps 100 m SFP+</v>
      </c>
      <c r="C125" s="74">
        <f t="shared" ref="C125:M125" si="111">C54*P$97/10^6</f>
        <v>0</v>
      </c>
      <c r="D125" s="74">
        <f t="shared" si="111"/>
        <v>0</v>
      </c>
      <c r="E125" s="74">
        <f t="shared" si="111"/>
        <v>0</v>
      </c>
      <c r="F125" s="74">
        <f t="shared" si="111"/>
        <v>0</v>
      </c>
      <c r="G125" s="74">
        <f t="shared" si="111"/>
        <v>0</v>
      </c>
      <c r="H125" s="74">
        <f t="shared" si="111"/>
        <v>0</v>
      </c>
      <c r="I125" s="74">
        <f t="shared" si="111"/>
        <v>0</v>
      </c>
      <c r="J125" s="74">
        <f t="shared" si="111"/>
        <v>0</v>
      </c>
      <c r="K125" s="74">
        <f t="shared" si="111"/>
        <v>0</v>
      </c>
      <c r="L125" s="74">
        <f t="shared" si="111"/>
        <v>0</v>
      </c>
      <c r="M125" s="74">
        <f t="shared" si="111"/>
        <v>0</v>
      </c>
    </row>
    <row r="126" spans="2:13" ht="13.8">
      <c r="B126" s="48" t="str">
        <f t="shared" si="108"/>
        <v>16 Gbps 10 km SFP+</v>
      </c>
      <c r="C126" s="74">
        <f t="shared" ref="C126:M126" si="112">C55*P$98/10^6</f>
        <v>0</v>
      </c>
      <c r="D126" s="74">
        <f t="shared" si="112"/>
        <v>0</v>
      </c>
      <c r="E126" s="74">
        <f t="shared" si="112"/>
        <v>0</v>
      </c>
      <c r="F126" s="74">
        <f t="shared" si="112"/>
        <v>0</v>
      </c>
      <c r="G126" s="74">
        <f t="shared" si="112"/>
        <v>0</v>
      </c>
      <c r="H126" s="74">
        <f t="shared" si="112"/>
        <v>0</v>
      </c>
      <c r="I126" s="74">
        <f t="shared" si="112"/>
        <v>0</v>
      </c>
      <c r="J126" s="74">
        <f t="shared" si="112"/>
        <v>0</v>
      </c>
      <c r="K126" s="74">
        <f t="shared" si="112"/>
        <v>0</v>
      </c>
      <c r="L126" s="74">
        <f t="shared" si="112"/>
        <v>0</v>
      </c>
      <c r="M126" s="74">
        <f t="shared" si="112"/>
        <v>0</v>
      </c>
    </row>
    <row r="127" spans="2:13" ht="13.8">
      <c r="B127" s="48" t="str">
        <f t="shared" si="108"/>
        <v>32 Gbps 100 m SFP28</v>
      </c>
      <c r="C127" s="74">
        <f t="shared" ref="C127:M127" si="113">C56*P$99/10^6</f>
        <v>0</v>
      </c>
      <c r="D127" s="74">
        <f t="shared" si="113"/>
        <v>0</v>
      </c>
      <c r="E127" s="74">
        <f t="shared" si="113"/>
        <v>0</v>
      </c>
      <c r="F127" s="74">
        <f t="shared" si="113"/>
        <v>0</v>
      </c>
      <c r="G127" s="74">
        <f t="shared" si="113"/>
        <v>0</v>
      </c>
      <c r="H127" s="74">
        <f t="shared" si="113"/>
        <v>0</v>
      </c>
      <c r="I127" s="74">
        <f t="shared" si="113"/>
        <v>0</v>
      </c>
      <c r="J127" s="74">
        <f t="shared" si="113"/>
        <v>0</v>
      </c>
      <c r="K127" s="74">
        <f t="shared" si="113"/>
        <v>0</v>
      </c>
      <c r="L127" s="74">
        <f t="shared" si="113"/>
        <v>0</v>
      </c>
      <c r="M127" s="74">
        <f t="shared" si="113"/>
        <v>0</v>
      </c>
    </row>
    <row r="128" spans="2:13" ht="13.8">
      <c r="B128" s="48" t="str">
        <f t="shared" si="108"/>
        <v>32 Gbps 10 km SFP28</v>
      </c>
      <c r="C128" s="74">
        <f t="shared" ref="C128:M128" si="114">C57*P$100/10^6</f>
        <v>7.5791967799999993</v>
      </c>
      <c r="D128" s="74">
        <f t="shared" si="114"/>
        <v>17.248707766168746</v>
      </c>
      <c r="E128" s="74">
        <f t="shared" si="114"/>
        <v>0</v>
      </c>
      <c r="F128" s="74">
        <f t="shared" si="114"/>
        <v>0</v>
      </c>
      <c r="G128" s="74">
        <f t="shared" si="114"/>
        <v>0</v>
      </c>
      <c r="H128" s="74">
        <f t="shared" si="114"/>
        <v>0</v>
      </c>
      <c r="I128" s="74">
        <f t="shared" si="114"/>
        <v>0</v>
      </c>
      <c r="J128" s="74">
        <f t="shared" si="114"/>
        <v>0</v>
      </c>
      <c r="K128" s="74">
        <f t="shared" si="114"/>
        <v>0</v>
      </c>
      <c r="L128" s="74">
        <f t="shared" si="114"/>
        <v>0</v>
      </c>
      <c r="M128" s="74">
        <f t="shared" si="114"/>
        <v>0</v>
      </c>
    </row>
    <row r="129" spans="2:13" ht="13.8">
      <c r="B129" s="48" t="str">
        <f t="shared" si="108"/>
        <v>64 Gbps 100 m SFP56</v>
      </c>
      <c r="C129" s="74">
        <f t="shared" ref="C129:M129" si="115">C58*P$101/10^6</f>
        <v>0</v>
      </c>
      <c r="D129" s="74">
        <f t="shared" si="115"/>
        <v>0</v>
      </c>
      <c r="E129" s="74">
        <f t="shared" si="115"/>
        <v>0</v>
      </c>
      <c r="F129" s="74">
        <f t="shared" si="115"/>
        <v>0</v>
      </c>
      <c r="G129" s="74">
        <f t="shared" si="115"/>
        <v>0</v>
      </c>
      <c r="H129" s="74">
        <f t="shared" si="115"/>
        <v>0</v>
      </c>
      <c r="I129" s="74">
        <f t="shared" si="115"/>
        <v>0</v>
      </c>
      <c r="J129" s="74">
        <f t="shared" si="115"/>
        <v>0</v>
      </c>
      <c r="K129" s="74">
        <f t="shared" si="115"/>
        <v>0</v>
      </c>
      <c r="L129" s="74">
        <f t="shared" si="115"/>
        <v>0</v>
      </c>
      <c r="M129" s="74">
        <f t="shared" si="115"/>
        <v>0</v>
      </c>
    </row>
    <row r="130" spans="2:13" ht="13.8">
      <c r="B130" s="48" t="str">
        <f t="shared" si="108"/>
        <v>64 Gbps 10 km SFP56</v>
      </c>
      <c r="C130" s="74">
        <f t="shared" ref="C130:M132" si="116">C59*P$102/10^6</f>
        <v>0</v>
      </c>
      <c r="D130" s="74">
        <f t="shared" si="116"/>
        <v>0</v>
      </c>
      <c r="E130" s="74">
        <f t="shared" si="116"/>
        <v>0</v>
      </c>
      <c r="F130" s="74">
        <f t="shared" si="116"/>
        <v>0</v>
      </c>
      <c r="G130" s="74">
        <f t="shared" si="116"/>
        <v>0</v>
      </c>
      <c r="H130" s="74">
        <f t="shared" si="116"/>
        <v>0</v>
      </c>
      <c r="I130" s="74">
        <f t="shared" si="116"/>
        <v>0</v>
      </c>
      <c r="J130" s="74">
        <f t="shared" si="116"/>
        <v>0</v>
      </c>
      <c r="K130" s="74">
        <f t="shared" si="116"/>
        <v>0</v>
      </c>
      <c r="L130" s="74">
        <f t="shared" si="116"/>
        <v>0</v>
      </c>
      <c r="M130" s="74">
        <f t="shared" si="116"/>
        <v>0</v>
      </c>
    </row>
    <row r="131" spans="2:13" ht="13.8">
      <c r="B131" s="48">
        <f t="shared" si="108"/>
        <v>0</v>
      </c>
      <c r="C131" s="74">
        <f t="shared" si="116"/>
        <v>0</v>
      </c>
      <c r="D131" s="74">
        <f t="shared" si="116"/>
        <v>0</v>
      </c>
      <c r="E131" s="74">
        <f t="shared" si="116"/>
        <v>0</v>
      </c>
      <c r="F131" s="74">
        <f t="shared" si="116"/>
        <v>0</v>
      </c>
      <c r="G131" s="74">
        <f t="shared" si="116"/>
        <v>0</v>
      </c>
      <c r="H131" s="74">
        <f t="shared" si="116"/>
        <v>0</v>
      </c>
      <c r="I131" s="74">
        <f t="shared" si="116"/>
        <v>0</v>
      </c>
      <c r="J131" s="74">
        <f t="shared" si="116"/>
        <v>0</v>
      </c>
      <c r="K131" s="74">
        <f t="shared" si="116"/>
        <v>0</v>
      </c>
      <c r="L131" s="74">
        <f t="shared" si="116"/>
        <v>0</v>
      </c>
      <c r="M131" s="74">
        <f t="shared" si="116"/>
        <v>0</v>
      </c>
    </row>
    <row r="132" spans="2:13" ht="13.8">
      <c r="B132" s="48">
        <f t="shared" si="108"/>
        <v>0</v>
      </c>
      <c r="C132" s="74">
        <f t="shared" si="116"/>
        <v>0</v>
      </c>
      <c r="D132" s="74">
        <f t="shared" si="116"/>
        <v>0</v>
      </c>
      <c r="E132" s="74">
        <f t="shared" si="116"/>
        <v>0</v>
      </c>
      <c r="F132" s="74">
        <f t="shared" si="116"/>
        <v>0</v>
      </c>
      <c r="G132" s="74">
        <f t="shared" si="116"/>
        <v>0</v>
      </c>
      <c r="H132" s="74">
        <f t="shared" si="116"/>
        <v>0</v>
      </c>
      <c r="I132" s="74">
        <f t="shared" si="116"/>
        <v>0</v>
      </c>
      <c r="J132" s="74">
        <f t="shared" si="116"/>
        <v>0</v>
      </c>
      <c r="K132" s="74">
        <f t="shared" si="116"/>
        <v>0</v>
      </c>
      <c r="L132" s="74">
        <f t="shared" si="116"/>
        <v>0</v>
      </c>
      <c r="M132" s="74">
        <f t="shared" si="116"/>
        <v>0</v>
      </c>
    </row>
    <row r="133" spans="2:13" ht="13.8">
      <c r="B133" s="57" t="str">
        <f>"Total "&amp;B121&amp;" revenue"</f>
        <v>Total InP integrated revenue</v>
      </c>
      <c r="C133" s="76">
        <f t="shared" ref="C133:M133" si="117">SUM(C123:C132)</f>
        <v>7.5791967799999993</v>
      </c>
      <c r="D133" s="76">
        <f t="shared" si="117"/>
        <v>17.248707766168746</v>
      </c>
      <c r="E133" s="76">
        <f t="shared" si="117"/>
        <v>0</v>
      </c>
      <c r="F133" s="76">
        <f t="shared" si="117"/>
        <v>0</v>
      </c>
      <c r="G133" s="76">
        <f t="shared" si="117"/>
        <v>0</v>
      </c>
      <c r="H133" s="76">
        <f t="shared" si="117"/>
        <v>0</v>
      </c>
      <c r="I133" s="76">
        <f t="shared" si="117"/>
        <v>0</v>
      </c>
      <c r="J133" s="76">
        <f t="shared" si="117"/>
        <v>0</v>
      </c>
      <c r="K133" s="76">
        <f t="shared" si="117"/>
        <v>0</v>
      </c>
      <c r="L133" s="76">
        <f t="shared" si="117"/>
        <v>0</v>
      </c>
      <c r="M133" s="76">
        <f t="shared" si="117"/>
        <v>0</v>
      </c>
    </row>
    <row r="135" spans="2:13" ht="21">
      <c r="B135" s="3" t="str">
        <f>B64</f>
        <v>GaAs discrete</v>
      </c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</row>
    <row r="136" spans="2:13" ht="13.8">
      <c r="B136" s="56" t="s">
        <v>55</v>
      </c>
      <c r="C136" s="6">
        <f t="shared" ref="C136:M136" si="118">C94</f>
        <v>2018</v>
      </c>
      <c r="D136" s="6">
        <f t="shared" si="118"/>
        <v>2019</v>
      </c>
      <c r="E136" s="6">
        <f t="shared" si="118"/>
        <v>2020</v>
      </c>
      <c r="F136" s="6">
        <f t="shared" si="118"/>
        <v>2021</v>
      </c>
      <c r="G136" s="6">
        <f t="shared" si="118"/>
        <v>2022</v>
      </c>
      <c r="H136" s="6">
        <f t="shared" si="118"/>
        <v>2023</v>
      </c>
      <c r="I136" s="6">
        <f t="shared" si="118"/>
        <v>2024</v>
      </c>
      <c r="J136" s="6">
        <f t="shared" si="118"/>
        <v>2025</v>
      </c>
      <c r="K136" s="6">
        <f t="shared" si="118"/>
        <v>2026</v>
      </c>
      <c r="L136" s="6">
        <f t="shared" si="118"/>
        <v>2027</v>
      </c>
      <c r="M136" s="6">
        <f t="shared" si="118"/>
        <v>2028</v>
      </c>
    </row>
    <row r="137" spans="2:13" ht="13.8">
      <c r="B137" s="48" t="str">
        <f t="shared" ref="B137:B146" si="119">B66</f>
        <v>8 Gbps 100 m SFP+</v>
      </c>
      <c r="C137" s="74">
        <f t="shared" ref="C137:M137" si="120">C66*P$95/10^6</f>
        <v>14.604478830000019</v>
      </c>
      <c r="D137" s="74">
        <f t="shared" si="120"/>
        <v>5.3380959500000005</v>
      </c>
      <c r="E137" s="74">
        <f t="shared" si="120"/>
        <v>0</v>
      </c>
      <c r="F137" s="74">
        <f t="shared" si="120"/>
        <v>0</v>
      </c>
      <c r="G137" s="74">
        <f t="shared" si="120"/>
        <v>0</v>
      </c>
      <c r="H137" s="74">
        <f t="shared" si="120"/>
        <v>0</v>
      </c>
      <c r="I137" s="74">
        <f t="shared" si="120"/>
        <v>0</v>
      </c>
      <c r="J137" s="74">
        <f t="shared" si="120"/>
        <v>0</v>
      </c>
      <c r="K137" s="74">
        <f t="shared" si="120"/>
        <v>0</v>
      </c>
      <c r="L137" s="74">
        <f t="shared" si="120"/>
        <v>0</v>
      </c>
      <c r="M137" s="74">
        <f t="shared" si="120"/>
        <v>0</v>
      </c>
    </row>
    <row r="138" spans="2:13" ht="13.8">
      <c r="B138" s="48" t="str">
        <f t="shared" si="119"/>
        <v>8 Gbps 10 km SFP+</v>
      </c>
      <c r="C138" s="74">
        <f t="shared" ref="C138:M138" si="121">C67*P$96/10^6</f>
        <v>0</v>
      </c>
      <c r="D138" s="74">
        <f t="shared" si="121"/>
        <v>0</v>
      </c>
      <c r="E138" s="74">
        <f t="shared" si="121"/>
        <v>0</v>
      </c>
      <c r="F138" s="74">
        <f t="shared" si="121"/>
        <v>0</v>
      </c>
      <c r="G138" s="74">
        <f t="shared" si="121"/>
        <v>0</v>
      </c>
      <c r="H138" s="74">
        <f t="shared" si="121"/>
        <v>0</v>
      </c>
      <c r="I138" s="74">
        <f t="shared" si="121"/>
        <v>0</v>
      </c>
      <c r="J138" s="74">
        <f t="shared" si="121"/>
        <v>0</v>
      </c>
      <c r="K138" s="74">
        <f t="shared" si="121"/>
        <v>0</v>
      </c>
      <c r="L138" s="74">
        <f t="shared" si="121"/>
        <v>0</v>
      </c>
      <c r="M138" s="74">
        <f t="shared" si="121"/>
        <v>0</v>
      </c>
    </row>
    <row r="139" spans="2:13" ht="13.8">
      <c r="B139" s="48" t="str">
        <f t="shared" si="119"/>
        <v>16 Gbps 100 m SFP+</v>
      </c>
      <c r="C139" s="74">
        <f t="shared" ref="C139:M139" si="122">C68*P$97/10^6</f>
        <v>124.37517297000009</v>
      </c>
      <c r="D139" s="74">
        <f t="shared" si="122"/>
        <v>119.33728899999997</v>
      </c>
      <c r="E139" s="74">
        <f t="shared" si="122"/>
        <v>0</v>
      </c>
      <c r="F139" s="74">
        <f t="shared" si="122"/>
        <v>0</v>
      </c>
      <c r="G139" s="74">
        <f t="shared" si="122"/>
        <v>0</v>
      </c>
      <c r="H139" s="74">
        <f t="shared" si="122"/>
        <v>0</v>
      </c>
      <c r="I139" s="74">
        <f t="shared" si="122"/>
        <v>0</v>
      </c>
      <c r="J139" s="74">
        <f t="shared" si="122"/>
        <v>0</v>
      </c>
      <c r="K139" s="74">
        <f t="shared" si="122"/>
        <v>0</v>
      </c>
      <c r="L139" s="74">
        <f t="shared" si="122"/>
        <v>0</v>
      </c>
      <c r="M139" s="74">
        <f t="shared" si="122"/>
        <v>0</v>
      </c>
    </row>
    <row r="140" spans="2:13" ht="13.8">
      <c r="B140" s="48" t="str">
        <f t="shared" si="119"/>
        <v>16 Gbps 10 km SFP+</v>
      </c>
      <c r="C140" s="74">
        <f t="shared" ref="C140:M140" si="123">C69*P$98/10^6</f>
        <v>0</v>
      </c>
      <c r="D140" s="74">
        <f t="shared" si="123"/>
        <v>0</v>
      </c>
      <c r="E140" s="74">
        <f t="shared" si="123"/>
        <v>0</v>
      </c>
      <c r="F140" s="74">
        <f t="shared" si="123"/>
        <v>0</v>
      </c>
      <c r="G140" s="74">
        <f t="shared" si="123"/>
        <v>0</v>
      </c>
      <c r="H140" s="74">
        <f t="shared" si="123"/>
        <v>0</v>
      </c>
      <c r="I140" s="74">
        <f t="shared" si="123"/>
        <v>0</v>
      </c>
      <c r="J140" s="74">
        <f t="shared" si="123"/>
        <v>0</v>
      </c>
      <c r="K140" s="74">
        <f t="shared" si="123"/>
        <v>0</v>
      </c>
      <c r="L140" s="74">
        <f t="shared" si="123"/>
        <v>0</v>
      </c>
      <c r="M140" s="74">
        <f t="shared" si="123"/>
        <v>0</v>
      </c>
    </row>
    <row r="141" spans="2:13" ht="13.8">
      <c r="B141" s="48" t="str">
        <f t="shared" si="119"/>
        <v>32 Gbps 100 m SFP28</v>
      </c>
      <c r="C141" s="74">
        <f t="shared" ref="C141:M141" si="124">C70*P$99/10^6</f>
        <v>47.22878329000001</v>
      </c>
      <c r="D141" s="74">
        <f t="shared" si="124"/>
        <v>111.21115221995774</v>
      </c>
      <c r="E141" s="74">
        <f t="shared" si="124"/>
        <v>0</v>
      </c>
      <c r="F141" s="74">
        <f t="shared" si="124"/>
        <v>0</v>
      </c>
      <c r="G141" s="74">
        <f t="shared" si="124"/>
        <v>0</v>
      </c>
      <c r="H141" s="74">
        <f t="shared" si="124"/>
        <v>0</v>
      </c>
      <c r="I141" s="74">
        <f t="shared" si="124"/>
        <v>0</v>
      </c>
      <c r="J141" s="74">
        <f t="shared" si="124"/>
        <v>0</v>
      </c>
      <c r="K141" s="74">
        <f t="shared" si="124"/>
        <v>0</v>
      </c>
      <c r="L141" s="74">
        <f t="shared" si="124"/>
        <v>0</v>
      </c>
      <c r="M141" s="74">
        <f t="shared" si="124"/>
        <v>0</v>
      </c>
    </row>
    <row r="142" spans="2:13" ht="13.8">
      <c r="B142" s="48" t="str">
        <f t="shared" si="119"/>
        <v>32 Gbps 10 km SFP28</v>
      </c>
      <c r="C142" s="74">
        <f t="shared" ref="C142:M142" si="125">C71*P$100/10^6</f>
        <v>0</v>
      </c>
      <c r="D142" s="74">
        <f t="shared" si="125"/>
        <v>0</v>
      </c>
      <c r="E142" s="74">
        <f t="shared" si="125"/>
        <v>0</v>
      </c>
      <c r="F142" s="74">
        <f t="shared" si="125"/>
        <v>0</v>
      </c>
      <c r="G142" s="74">
        <f t="shared" si="125"/>
        <v>0</v>
      </c>
      <c r="H142" s="74">
        <f t="shared" si="125"/>
        <v>0</v>
      </c>
      <c r="I142" s="74">
        <f t="shared" si="125"/>
        <v>0</v>
      </c>
      <c r="J142" s="74">
        <f t="shared" si="125"/>
        <v>0</v>
      </c>
      <c r="K142" s="74">
        <f t="shared" si="125"/>
        <v>0</v>
      </c>
      <c r="L142" s="74">
        <f t="shared" si="125"/>
        <v>0</v>
      </c>
      <c r="M142" s="74">
        <f t="shared" si="125"/>
        <v>0</v>
      </c>
    </row>
    <row r="143" spans="2:13" ht="13.8">
      <c r="B143" s="48" t="str">
        <f t="shared" si="119"/>
        <v>64 Gbps 100 m SFP56</v>
      </c>
      <c r="C143" s="74">
        <f t="shared" ref="C143:M143" si="126">C72*P$101/10^6</f>
        <v>9.1649306712355119E-2</v>
      </c>
      <c r="D143" s="74">
        <f t="shared" si="126"/>
        <v>0.48</v>
      </c>
      <c r="E143" s="74">
        <f t="shared" si="126"/>
        <v>0</v>
      </c>
      <c r="F143" s="74">
        <f t="shared" si="126"/>
        <v>0</v>
      </c>
      <c r="G143" s="74">
        <f t="shared" si="126"/>
        <v>0</v>
      </c>
      <c r="H143" s="74">
        <f t="shared" si="126"/>
        <v>0</v>
      </c>
      <c r="I143" s="74">
        <f t="shared" si="126"/>
        <v>0</v>
      </c>
      <c r="J143" s="74">
        <f t="shared" si="126"/>
        <v>0</v>
      </c>
      <c r="K143" s="74">
        <f t="shared" si="126"/>
        <v>0</v>
      </c>
      <c r="L143" s="74">
        <f t="shared" si="126"/>
        <v>0</v>
      </c>
      <c r="M143" s="74">
        <f t="shared" si="126"/>
        <v>0</v>
      </c>
    </row>
    <row r="144" spans="2:13" ht="13.8">
      <c r="B144" s="48" t="str">
        <f t="shared" si="119"/>
        <v>64 Gbps 10 km SFP56</v>
      </c>
      <c r="C144" s="74">
        <f t="shared" ref="C144:M144" si="127">C73*P$102/10^6</f>
        <v>0</v>
      </c>
      <c r="D144" s="74">
        <f t="shared" si="127"/>
        <v>0</v>
      </c>
      <c r="E144" s="74">
        <f t="shared" si="127"/>
        <v>0</v>
      </c>
      <c r="F144" s="74">
        <f t="shared" si="127"/>
        <v>0</v>
      </c>
      <c r="G144" s="74">
        <f t="shared" si="127"/>
        <v>0</v>
      </c>
      <c r="H144" s="74">
        <f t="shared" si="127"/>
        <v>0</v>
      </c>
      <c r="I144" s="74">
        <f t="shared" si="127"/>
        <v>0</v>
      </c>
      <c r="J144" s="74">
        <f t="shared" si="127"/>
        <v>0</v>
      </c>
      <c r="K144" s="74">
        <f t="shared" si="127"/>
        <v>0</v>
      </c>
      <c r="L144" s="74">
        <f t="shared" si="127"/>
        <v>0</v>
      </c>
      <c r="M144" s="74">
        <f t="shared" si="127"/>
        <v>0</v>
      </c>
    </row>
    <row r="145" spans="2:13" ht="13.8">
      <c r="B145" s="48">
        <f t="shared" si="119"/>
        <v>0</v>
      </c>
      <c r="C145" s="74">
        <f t="shared" ref="C145:M145" si="128">C74*P$103/10^6</f>
        <v>0</v>
      </c>
      <c r="D145" s="74">
        <f t="shared" si="128"/>
        <v>0</v>
      </c>
      <c r="E145" s="74">
        <f t="shared" si="128"/>
        <v>0</v>
      </c>
      <c r="F145" s="74">
        <f t="shared" si="128"/>
        <v>0</v>
      </c>
      <c r="G145" s="74">
        <f t="shared" si="128"/>
        <v>0</v>
      </c>
      <c r="H145" s="74">
        <f t="shared" si="128"/>
        <v>0</v>
      </c>
      <c r="I145" s="74">
        <f t="shared" si="128"/>
        <v>0</v>
      </c>
      <c r="J145" s="74">
        <f t="shared" si="128"/>
        <v>0</v>
      </c>
      <c r="K145" s="74">
        <f t="shared" si="128"/>
        <v>0</v>
      </c>
      <c r="L145" s="74">
        <f t="shared" si="128"/>
        <v>0</v>
      </c>
      <c r="M145" s="74">
        <f t="shared" si="128"/>
        <v>0</v>
      </c>
    </row>
    <row r="146" spans="2:13" ht="13.8">
      <c r="B146" s="48">
        <f t="shared" si="119"/>
        <v>0</v>
      </c>
      <c r="C146" s="75">
        <f t="shared" ref="C146:M146" si="129">C75*P$104/10^6</f>
        <v>0</v>
      </c>
      <c r="D146" s="75">
        <f t="shared" si="129"/>
        <v>0</v>
      </c>
      <c r="E146" s="75">
        <f t="shared" si="129"/>
        <v>0</v>
      </c>
      <c r="F146" s="75">
        <f t="shared" si="129"/>
        <v>0</v>
      </c>
      <c r="G146" s="75">
        <f t="shared" si="129"/>
        <v>0</v>
      </c>
      <c r="H146" s="75">
        <f t="shared" si="129"/>
        <v>0</v>
      </c>
      <c r="I146" s="75">
        <f t="shared" si="129"/>
        <v>0</v>
      </c>
      <c r="J146" s="75">
        <f t="shared" si="129"/>
        <v>0</v>
      </c>
      <c r="K146" s="75">
        <f t="shared" si="129"/>
        <v>0</v>
      </c>
      <c r="L146" s="75">
        <f t="shared" si="129"/>
        <v>0</v>
      </c>
      <c r="M146" s="75">
        <f t="shared" si="129"/>
        <v>0</v>
      </c>
    </row>
    <row r="147" spans="2:13" ht="13.8">
      <c r="B147" s="57" t="str">
        <f>"Total "&amp;B135&amp;" revenue"</f>
        <v>Total GaAs discrete revenue</v>
      </c>
      <c r="C147" s="76">
        <f t="shared" ref="C147:M147" si="130">SUM(C137:C146)</f>
        <v>186.30008439671249</v>
      </c>
      <c r="D147" s="76">
        <f t="shared" si="130"/>
        <v>236.3665371699577</v>
      </c>
      <c r="E147" s="76">
        <f t="shared" si="130"/>
        <v>0</v>
      </c>
      <c r="F147" s="76">
        <f t="shared" si="130"/>
        <v>0</v>
      </c>
      <c r="G147" s="76">
        <f t="shared" si="130"/>
        <v>0</v>
      </c>
      <c r="H147" s="76">
        <f t="shared" si="130"/>
        <v>0</v>
      </c>
      <c r="I147" s="76">
        <f t="shared" si="130"/>
        <v>0</v>
      </c>
      <c r="J147" s="76">
        <f t="shared" si="130"/>
        <v>0</v>
      </c>
      <c r="K147" s="76">
        <f t="shared" si="130"/>
        <v>0</v>
      </c>
      <c r="L147" s="76">
        <f t="shared" si="130"/>
        <v>0</v>
      </c>
      <c r="M147" s="76">
        <f t="shared" si="130"/>
        <v>0</v>
      </c>
    </row>
    <row r="149" spans="2:13" ht="21">
      <c r="B149" s="3" t="str">
        <f>B78</f>
        <v>GaAs integrated</v>
      </c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</row>
    <row r="150" spans="2:13" ht="13.8">
      <c r="B150" s="56" t="s">
        <v>55</v>
      </c>
      <c r="C150" s="6">
        <f t="shared" ref="C150:M150" si="131">C94</f>
        <v>2018</v>
      </c>
      <c r="D150" s="6">
        <f t="shared" si="131"/>
        <v>2019</v>
      </c>
      <c r="E150" s="6">
        <f t="shared" si="131"/>
        <v>2020</v>
      </c>
      <c r="F150" s="6">
        <f t="shared" si="131"/>
        <v>2021</v>
      </c>
      <c r="G150" s="6">
        <f t="shared" si="131"/>
        <v>2022</v>
      </c>
      <c r="H150" s="6">
        <f t="shared" si="131"/>
        <v>2023</v>
      </c>
      <c r="I150" s="6">
        <f t="shared" si="131"/>
        <v>2024</v>
      </c>
      <c r="J150" s="6">
        <f t="shared" si="131"/>
        <v>2025</v>
      </c>
      <c r="K150" s="6">
        <f t="shared" si="131"/>
        <v>2026</v>
      </c>
      <c r="L150" s="6">
        <f t="shared" si="131"/>
        <v>2027</v>
      </c>
      <c r="M150" s="6">
        <f t="shared" si="131"/>
        <v>2028</v>
      </c>
    </row>
    <row r="151" spans="2:13" ht="13.8">
      <c r="B151" s="48" t="str">
        <f t="shared" ref="B151:B160" si="132">B80</f>
        <v>8 Gbps 100 m SFP+</v>
      </c>
      <c r="C151" s="74">
        <f t="shared" ref="C151:M151" si="133">C80*P$95/10^6</f>
        <v>0</v>
      </c>
      <c r="D151" s="74">
        <f t="shared" si="133"/>
        <v>0</v>
      </c>
      <c r="E151" s="74">
        <f t="shared" si="133"/>
        <v>0</v>
      </c>
      <c r="F151" s="74">
        <f t="shared" si="133"/>
        <v>0</v>
      </c>
      <c r="G151" s="74">
        <f t="shared" si="133"/>
        <v>0</v>
      </c>
      <c r="H151" s="74">
        <f t="shared" si="133"/>
        <v>0</v>
      </c>
      <c r="I151" s="74">
        <f t="shared" si="133"/>
        <v>0</v>
      </c>
      <c r="J151" s="74">
        <f t="shared" si="133"/>
        <v>0</v>
      </c>
      <c r="K151" s="74">
        <f t="shared" si="133"/>
        <v>0</v>
      </c>
      <c r="L151" s="74">
        <f t="shared" si="133"/>
        <v>0</v>
      </c>
      <c r="M151" s="74">
        <f t="shared" si="133"/>
        <v>0</v>
      </c>
    </row>
    <row r="152" spans="2:13" ht="13.8">
      <c r="B152" s="48" t="str">
        <f t="shared" si="132"/>
        <v>8 Gbps 10 km SFP+</v>
      </c>
      <c r="C152" s="74">
        <f t="shared" ref="C152:M152" si="134">C81*P$96/10^6</f>
        <v>0</v>
      </c>
      <c r="D152" s="74">
        <f t="shared" si="134"/>
        <v>0</v>
      </c>
      <c r="E152" s="74">
        <f t="shared" si="134"/>
        <v>0</v>
      </c>
      <c r="F152" s="74">
        <f t="shared" si="134"/>
        <v>0</v>
      </c>
      <c r="G152" s="74">
        <f t="shared" si="134"/>
        <v>0</v>
      </c>
      <c r="H152" s="74">
        <f t="shared" si="134"/>
        <v>0</v>
      </c>
      <c r="I152" s="74">
        <f t="shared" si="134"/>
        <v>0</v>
      </c>
      <c r="J152" s="74">
        <f t="shared" si="134"/>
        <v>0</v>
      </c>
      <c r="K152" s="74">
        <f t="shared" si="134"/>
        <v>0</v>
      </c>
      <c r="L152" s="74">
        <f t="shared" si="134"/>
        <v>0</v>
      </c>
      <c r="M152" s="74">
        <f t="shared" si="134"/>
        <v>0</v>
      </c>
    </row>
    <row r="153" spans="2:13" ht="13.8">
      <c r="B153" s="48" t="str">
        <f t="shared" si="132"/>
        <v>16 Gbps 100 m SFP+</v>
      </c>
      <c r="C153" s="74">
        <f t="shared" ref="C153:M153" si="135">C82*P$97/10^6</f>
        <v>0</v>
      </c>
      <c r="D153" s="74">
        <f t="shared" si="135"/>
        <v>0</v>
      </c>
      <c r="E153" s="74">
        <f t="shared" si="135"/>
        <v>0</v>
      </c>
      <c r="F153" s="74">
        <f t="shared" si="135"/>
        <v>0</v>
      </c>
      <c r="G153" s="74">
        <f t="shared" si="135"/>
        <v>0</v>
      </c>
      <c r="H153" s="74">
        <f t="shared" si="135"/>
        <v>0</v>
      </c>
      <c r="I153" s="74">
        <f t="shared" si="135"/>
        <v>0</v>
      </c>
      <c r="J153" s="74">
        <f t="shared" si="135"/>
        <v>0</v>
      </c>
      <c r="K153" s="74">
        <f t="shared" si="135"/>
        <v>0</v>
      </c>
      <c r="L153" s="74">
        <f t="shared" si="135"/>
        <v>0</v>
      </c>
      <c r="M153" s="74">
        <f t="shared" si="135"/>
        <v>0</v>
      </c>
    </row>
    <row r="154" spans="2:13" ht="13.8">
      <c r="B154" s="48" t="str">
        <f t="shared" si="132"/>
        <v>16 Gbps 10 km SFP+</v>
      </c>
      <c r="C154" s="74">
        <f t="shared" ref="C154:M154" si="136">C83*P$98/10^6</f>
        <v>0</v>
      </c>
      <c r="D154" s="74">
        <f t="shared" si="136"/>
        <v>0</v>
      </c>
      <c r="E154" s="74">
        <f t="shared" si="136"/>
        <v>0</v>
      </c>
      <c r="F154" s="74">
        <f t="shared" si="136"/>
        <v>0</v>
      </c>
      <c r="G154" s="74">
        <f t="shared" si="136"/>
        <v>0</v>
      </c>
      <c r="H154" s="74">
        <f t="shared" si="136"/>
        <v>0</v>
      </c>
      <c r="I154" s="74">
        <f t="shared" si="136"/>
        <v>0</v>
      </c>
      <c r="J154" s="74">
        <f t="shared" si="136"/>
        <v>0</v>
      </c>
      <c r="K154" s="74">
        <f t="shared" si="136"/>
        <v>0</v>
      </c>
      <c r="L154" s="74">
        <f t="shared" si="136"/>
        <v>0</v>
      </c>
      <c r="M154" s="74">
        <f t="shared" si="136"/>
        <v>0</v>
      </c>
    </row>
    <row r="155" spans="2:13" ht="13.8">
      <c r="B155" s="48" t="str">
        <f t="shared" si="132"/>
        <v>32 Gbps 100 m SFP28</v>
      </c>
      <c r="C155" s="74">
        <f t="shared" ref="C155:M155" si="137">C84*P$99/10^6</f>
        <v>0</v>
      </c>
      <c r="D155" s="74">
        <f t="shared" si="137"/>
        <v>0</v>
      </c>
      <c r="E155" s="74">
        <f t="shared" si="137"/>
        <v>0</v>
      </c>
      <c r="F155" s="74">
        <f t="shared" si="137"/>
        <v>0</v>
      </c>
      <c r="G155" s="74">
        <f t="shared" si="137"/>
        <v>0</v>
      </c>
      <c r="H155" s="74">
        <f t="shared" si="137"/>
        <v>0</v>
      </c>
      <c r="I155" s="74">
        <f t="shared" si="137"/>
        <v>0</v>
      </c>
      <c r="J155" s="74">
        <f t="shared" si="137"/>
        <v>0</v>
      </c>
      <c r="K155" s="74">
        <f t="shared" si="137"/>
        <v>0</v>
      </c>
      <c r="L155" s="74">
        <f t="shared" si="137"/>
        <v>0</v>
      </c>
      <c r="M155" s="74">
        <f t="shared" si="137"/>
        <v>0</v>
      </c>
    </row>
    <row r="156" spans="2:13" ht="13.8">
      <c r="B156" s="48" t="str">
        <f t="shared" si="132"/>
        <v>32 Gbps 10 km SFP28</v>
      </c>
      <c r="C156" s="74">
        <f t="shared" ref="C156:M156" si="138">C85*P$100/10^6</f>
        <v>0</v>
      </c>
      <c r="D156" s="74">
        <f t="shared" si="138"/>
        <v>0</v>
      </c>
      <c r="E156" s="74">
        <f t="shared" si="138"/>
        <v>0</v>
      </c>
      <c r="F156" s="74">
        <f t="shared" si="138"/>
        <v>0</v>
      </c>
      <c r="G156" s="74">
        <f t="shared" si="138"/>
        <v>0</v>
      </c>
      <c r="H156" s="74">
        <f t="shared" si="138"/>
        <v>0</v>
      </c>
      <c r="I156" s="74">
        <f t="shared" si="138"/>
        <v>0</v>
      </c>
      <c r="J156" s="74">
        <f t="shared" si="138"/>
        <v>0</v>
      </c>
      <c r="K156" s="74">
        <f t="shared" si="138"/>
        <v>0</v>
      </c>
      <c r="L156" s="74">
        <f t="shared" si="138"/>
        <v>0</v>
      </c>
      <c r="M156" s="74">
        <f t="shared" si="138"/>
        <v>0</v>
      </c>
    </row>
    <row r="157" spans="2:13" ht="13.8">
      <c r="B157" s="48" t="str">
        <f t="shared" si="132"/>
        <v>64 Gbps 100 m SFP56</v>
      </c>
      <c r="C157" s="74">
        <f t="shared" ref="C157:M157" si="139">C86*P$101/10^6</f>
        <v>0</v>
      </c>
      <c r="D157" s="74">
        <f t="shared" si="139"/>
        <v>0</v>
      </c>
      <c r="E157" s="74">
        <f t="shared" si="139"/>
        <v>0</v>
      </c>
      <c r="F157" s="74">
        <f t="shared" si="139"/>
        <v>0</v>
      </c>
      <c r="G157" s="74">
        <f t="shared" si="139"/>
        <v>0</v>
      </c>
      <c r="H157" s="74">
        <f t="shared" si="139"/>
        <v>0</v>
      </c>
      <c r="I157" s="74">
        <f t="shared" si="139"/>
        <v>0</v>
      </c>
      <c r="J157" s="74">
        <f t="shared" si="139"/>
        <v>0</v>
      </c>
      <c r="K157" s="74">
        <f t="shared" si="139"/>
        <v>0</v>
      </c>
      <c r="L157" s="74">
        <f t="shared" si="139"/>
        <v>0</v>
      </c>
      <c r="M157" s="74">
        <f t="shared" si="139"/>
        <v>0</v>
      </c>
    </row>
    <row r="158" spans="2:13" ht="13.8">
      <c r="B158" s="48" t="str">
        <f t="shared" si="132"/>
        <v>64 Gbps 10 km SFP56</v>
      </c>
      <c r="C158" s="74">
        <f t="shared" ref="C158:M160" si="140">C87*P$102/10^6</f>
        <v>0</v>
      </c>
      <c r="D158" s="74">
        <f t="shared" si="140"/>
        <v>0</v>
      </c>
      <c r="E158" s="74">
        <f t="shared" si="140"/>
        <v>0</v>
      </c>
      <c r="F158" s="74">
        <f t="shared" si="140"/>
        <v>0</v>
      </c>
      <c r="G158" s="74">
        <f t="shared" si="140"/>
        <v>0</v>
      </c>
      <c r="H158" s="74">
        <f t="shared" si="140"/>
        <v>0</v>
      </c>
      <c r="I158" s="74">
        <f t="shared" si="140"/>
        <v>0</v>
      </c>
      <c r="J158" s="74">
        <f t="shared" si="140"/>
        <v>0</v>
      </c>
      <c r="K158" s="74">
        <f t="shared" si="140"/>
        <v>0</v>
      </c>
      <c r="L158" s="74">
        <f t="shared" si="140"/>
        <v>0</v>
      </c>
      <c r="M158" s="74">
        <f t="shared" si="140"/>
        <v>0</v>
      </c>
    </row>
    <row r="159" spans="2:13" ht="13.8">
      <c r="B159" s="48">
        <f t="shared" si="132"/>
        <v>0</v>
      </c>
      <c r="C159" s="74">
        <f t="shared" si="140"/>
        <v>0</v>
      </c>
      <c r="D159" s="74">
        <f t="shared" si="140"/>
        <v>0</v>
      </c>
      <c r="E159" s="74">
        <f t="shared" si="140"/>
        <v>0</v>
      </c>
      <c r="F159" s="74">
        <f t="shared" si="140"/>
        <v>0</v>
      </c>
      <c r="G159" s="74">
        <f t="shared" si="140"/>
        <v>0</v>
      </c>
      <c r="H159" s="74">
        <f t="shared" si="140"/>
        <v>0</v>
      </c>
      <c r="I159" s="74">
        <f t="shared" si="140"/>
        <v>0</v>
      </c>
      <c r="J159" s="74">
        <f t="shared" si="140"/>
        <v>0</v>
      </c>
      <c r="K159" s="74">
        <f t="shared" si="140"/>
        <v>0</v>
      </c>
      <c r="L159" s="74">
        <f t="shared" si="140"/>
        <v>0</v>
      </c>
      <c r="M159" s="74">
        <f t="shared" si="140"/>
        <v>0</v>
      </c>
    </row>
    <row r="160" spans="2:13" ht="13.8">
      <c r="B160" s="48">
        <f t="shared" si="132"/>
        <v>0</v>
      </c>
      <c r="C160" s="74">
        <f t="shared" si="140"/>
        <v>0</v>
      </c>
      <c r="D160" s="74">
        <f t="shared" si="140"/>
        <v>0</v>
      </c>
      <c r="E160" s="74">
        <f t="shared" si="140"/>
        <v>0</v>
      </c>
      <c r="F160" s="74">
        <f t="shared" si="140"/>
        <v>0</v>
      </c>
      <c r="G160" s="74">
        <f t="shared" si="140"/>
        <v>0</v>
      </c>
      <c r="H160" s="74">
        <f t="shared" si="140"/>
        <v>0</v>
      </c>
      <c r="I160" s="74">
        <f t="shared" si="140"/>
        <v>0</v>
      </c>
      <c r="J160" s="74">
        <f t="shared" si="140"/>
        <v>0</v>
      </c>
      <c r="K160" s="74">
        <f t="shared" si="140"/>
        <v>0</v>
      </c>
      <c r="L160" s="74">
        <f t="shared" si="140"/>
        <v>0</v>
      </c>
      <c r="M160" s="74">
        <f t="shared" si="140"/>
        <v>0</v>
      </c>
    </row>
    <row r="161" spans="2:13" ht="13.8">
      <c r="B161" s="57" t="str">
        <f>"Total "&amp;B149&amp;" revenue"</f>
        <v>Total GaAs integrated revenue</v>
      </c>
      <c r="C161" s="76">
        <f t="shared" ref="C161:M161" si="141">SUM(C151:C160)</f>
        <v>0</v>
      </c>
      <c r="D161" s="76">
        <f t="shared" si="141"/>
        <v>0</v>
      </c>
      <c r="E161" s="76">
        <f t="shared" si="141"/>
        <v>0</v>
      </c>
      <c r="F161" s="76">
        <f t="shared" si="141"/>
        <v>0</v>
      </c>
      <c r="G161" s="76">
        <f t="shared" si="141"/>
        <v>0</v>
      </c>
      <c r="H161" s="76">
        <f t="shared" si="141"/>
        <v>0</v>
      </c>
      <c r="I161" s="76">
        <f t="shared" si="141"/>
        <v>0</v>
      </c>
      <c r="J161" s="76">
        <f t="shared" si="141"/>
        <v>0</v>
      </c>
      <c r="K161" s="76">
        <f t="shared" si="141"/>
        <v>0</v>
      </c>
      <c r="L161" s="76">
        <f t="shared" si="141"/>
        <v>0</v>
      </c>
      <c r="M161" s="76">
        <f t="shared" si="141"/>
        <v>0</v>
      </c>
    </row>
    <row r="163" spans="2:13">
      <c r="B163" s="13"/>
      <c r="C163" s="117"/>
      <c r="D163" s="117"/>
      <c r="E163" s="117"/>
      <c r="F163" s="117"/>
      <c r="G163" s="117"/>
      <c r="H163" s="117"/>
      <c r="I163" s="117"/>
      <c r="J163" s="117"/>
      <c r="K163" s="117"/>
      <c r="L163" s="117"/>
      <c r="M163" s="117"/>
    </row>
    <row r="164" spans="2:13">
      <c r="C164" s="118"/>
      <c r="D164" s="118"/>
      <c r="E164" s="118"/>
      <c r="F164" s="118"/>
      <c r="G164" s="118"/>
      <c r="H164" s="118"/>
      <c r="I164" s="118"/>
      <c r="J164" s="118"/>
      <c r="K164" s="118"/>
      <c r="L164" s="118"/>
      <c r="M164" s="118"/>
    </row>
    <row r="165" spans="2:13">
      <c r="C165" s="117"/>
      <c r="D165" s="117"/>
      <c r="E165" s="117"/>
      <c r="F165" s="117"/>
      <c r="G165" s="117"/>
      <c r="H165" s="117"/>
      <c r="I165" s="117"/>
      <c r="J165" s="117"/>
      <c r="K165" s="117"/>
      <c r="L165" s="117"/>
      <c r="M165" s="117"/>
    </row>
  </sheetData>
  <conditionalFormatting sqref="P80:Z89">
    <cfRule type="expression" dxfId="89" priority="23">
      <formula>P80&lt;0</formula>
    </cfRule>
  </conditionalFormatting>
  <conditionalFormatting sqref="U80:Z89">
    <cfRule type="expression" dxfId="88" priority="277">
      <formula>#REF!&lt;0</formula>
    </cfRule>
  </conditionalFormatting>
  <conditionalFormatting sqref="P80:T89">
    <cfRule type="expression" dxfId="87" priority="278">
      <formula>#REF!&lt;0</formula>
    </cfRule>
  </conditionalFormatting>
  <conditionalFormatting sqref="R95:Z104">
    <cfRule type="expression" dxfId="86" priority="1">
      <formula>R95&lt;0</formula>
    </cfRule>
  </conditionalFormatting>
  <conditionalFormatting sqref="U95:Z104">
    <cfRule type="expression" dxfId="85" priority="2">
      <formula>#REF!&lt;0</formula>
    </cfRule>
  </conditionalFormatting>
  <conditionalFormatting sqref="R95:T104">
    <cfRule type="expression" dxfId="84" priority="3">
      <formula>#REF!&lt;0</formula>
    </cfRule>
  </conditionalFormatting>
  <pageMargins left="0.7" right="0.7" top="0.75" bottom="0.75" header="0.3" footer="0.3"/>
  <pageSetup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CCFFCC"/>
  </sheetPr>
  <dimension ref="A1:Z378"/>
  <sheetViews>
    <sheetView zoomScale="70" zoomScaleNormal="70" zoomScalePageLayoutView="70" workbookViewId="0"/>
  </sheetViews>
  <sheetFormatPr defaultColWidth="8.77734375" defaultRowHeight="13.2"/>
  <cols>
    <col min="1" max="1" width="4.5546875" customWidth="1"/>
    <col min="2" max="2" width="26.21875" customWidth="1"/>
    <col min="3" max="13" width="12.21875" customWidth="1"/>
    <col min="14" max="14" width="16.77734375" style="111" customWidth="1"/>
    <col min="15" max="15" width="34" customWidth="1"/>
    <col min="16" max="23" width="10.44140625" customWidth="1"/>
  </cols>
  <sheetData>
    <row r="1" spans="1:23" s="1" customFormat="1" ht="12" customHeight="1">
      <c r="A1"/>
      <c r="B1"/>
      <c r="C1" s="77"/>
      <c r="D1"/>
      <c r="F1"/>
      <c r="G1"/>
      <c r="H1"/>
      <c r="I1"/>
      <c r="J1"/>
      <c r="K1"/>
      <c r="L1"/>
      <c r="M1"/>
      <c r="N1" s="112"/>
    </row>
    <row r="2" spans="1:23" ht="21" customHeight="1">
      <c r="B2" s="78" t="str">
        <f>Introduction!B2</f>
        <v>LightCounting Integrated Optics Forecast</v>
      </c>
    </row>
    <row r="3" spans="1:23" ht="13.5" customHeight="1">
      <c r="B3" s="170" t="str">
        <f>Introduction!B3</f>
        <v>Sample template for report Published 30 May 2023</v>
      </c>
    </row>
    <row r="4" spans="1:23" ht="13.5" customHeight="1"/>
    <row r="5" spans="1:23" ht="20.25" customHeight="1">
      <c r="B5" s="3" t="s">
        <v>53</v>
      </c>
      <c r="C5" s="1"/>
      <c r="F5" s="1"/>
      <c r="G5" s="1"/>
      <c r="H5" s="157"/>
      <c r="I5" s="1"/>
      <c r="J5" s="1"/>
      <c r="K5" s="1"/>
      <c r="L5" s="1"/>
      <c r="M5" s="1"/>
    </row>
    <row r="6" spans="1:23" ht="13.5" customHeight="1">
      <c r="B6" s="56" t="s">
        <v>55</v>
      </c>
      <c r="C6" s="6">
        <v>2018</v>
      </c>
      <c r="D6" s="6">
        <v>2019</v>
      </c>
      <c r="E6" s="6">
        <v>2020</v>
      </c>
      <c r="F6" s="6">
        <v>2021</v>
      </c>
      <c r="G6" s="6">
        <v>2022</v>
      </c>
      <c r="H6" s="6">
        <v>2023</v>
      </c>
      <c r="I6" s="6">
        <v>2024</v>
      </c>
      <c r="J6" s="6">
        <v>2025</v>
      </c>
      <c r="K6" s="6">
        <v>2026</v>
      </c>
      <c r="L6" s="6">
        <v>2027</v>
      </c>
      <c r="M6" s="6">
        <v>2028</v>
      </c>
      <c r="N6" s="240"/>
    </row>
    <row r="7" spans="1:23" ht="13.5" customHeight="1">
      <c r="A7" t="s">
        <v>84</v>
      </c>
      <c r="B7" s="171" t="s">
        <v>360</v>
      </c>
      <c r="C7" s="372">
        <v>931144</v>
      </c>
      <c r="D7" s="372">
        <v>712179</v>
      </c>
      <c r="E7" s="372"/>
      <c r="F7" s="372"/>
      <c r="G7" s="372"/>
      <c r="H7" s="372"/>
      <c r="I7" s="372"/>
      <c r="J7" s="372"/>
      <c r="K7" s="372"/>
      <c r="L7" s="372"/>
      <c r="M7" s="372"/>
      <c r="N7" s="137"/>
      <c r="P7" s="7"/>
      <c r="Q7" s="7"/>
      <c r="R7" s="7"/>
      <c r="S7" s="7"/>
      <c r="T7" s="7"/>
      <c r="U7" s="7"/>
      <c r="V7" s="7"/>
      <c r="W7" s="7"/>
    </row>
    <row r="8" spans="1:23" ht="13.5" customHeight="1">
      <c r="A8" t="s">
        <v>84</v>
      </c>
      <c r="B8" s="171" t="s">
        <v>361</v>
      </c>
      <c r="C8" s="372">
        <v>768979.78184261534</v>
      </c>
      <c r="D8" s="372">
        <v>0</v>
      </c>
      <c r="E8" s="372"/>
      <c r="F8" s="372"/>
      <c r="G8" s="372"/>
      <c r="H8" s="372"/>
      <c r="I8" s="372"/>
      <c r="J8" s="372"/>
      <c r="K8" s="372"/>
      <c r="L8" s="372"/>
      <c r="M8" s="372"/>
      <c r="N8" s="137"/>
      <c r="P8" s="7"/>
      <c r="Q8" s="7"/>
      <c r="R8" s="7"/>
      <c r="S8" s="7"/>
      <c r="T8" s="7"/>
      <c r="U8" s="7"/>
      <c r="V8" s="7"/>
      <c r="W8" s="7"/>
    </row>
    <row r="9" spans="1:23" ht="13.5" customHeight="1">
      <c r="A9" t="s">
        <v>84</v>
      </c>
      <c r="B9" s="171" t="s">
        <v>362</v>
      </c>
      <c r="C9" s="372">
        <v>421649.03819357534</v>
      </c>
      <c r="D9" s="372">
        <v>264842</v>
      </c>
      <c r="E9" s="372"/>
      <c r="F9" s="372"/>
      <c r="G9" s="372"/>
      <c r="H9" s="372"/>
      <c r="I9" s="372"/>
      <c r="J9" s="372"/>
      <c r="K9" s="372"/>
      <c r="L9" s="372"/>
      <c r="M9" s="372"/>
      <c r="N9" s="137"/>
      <c r="P9" s="7"/>
      <c r="Q9" s="7"/>
      <c r="R9" s="7"/>
      <c r="S9" s="7"/>
      <c r="T9" s="7"/>
      <c r="U9" s="7"/>
      <c r="V9" s="7"/>
      <c r="W9" s="7"/>
    </row>
    <row r="10" spans="1:23" ht="13.5" customHeight="1">
      <c r="A10" t="s">
        <v>84</v>
      </c>
      <c r="B10" s="171" t="s">
        <v>110</v>
      </c>
      <c r="C10" s="372">
        <v>2131377</v>
      </c>
      <c r="D10" s="372">
        <v>2835681</v>
      </c>
      <c r="E10" s="372"/>
      <c r="F10" s="372"/>
      <c r="G10" s="372"/>
      <c r="H10" s="372"/>
      <c r="I10" s="372"/>
      <c r="J10" s="372"/>
      <c r="K10" s="372"/>
      <c r="L10" s="372"/>
      <c r="M10" s="372"/>
      <c r="N10" s="137"/>
      <c r="P10" s="7"/>
      <c r="Q10" s="7"/>
      <c r="R10" s="7"/>
      <c r="S10" s="7"/>
      <c r="T10" s="7"/>
      <c r="U10" s="7"/>
      <c r="V10" s="7"/>
      <c r="W10" s="7"/>
    </row>
    <row r="11" spans="1:23" ht="13.5" customHeight="1">
      <c r="A11" t="s">
        <v>84</v>
      </c>
      <c r="B11" s="171" t="s">
        <v>363</v>
      </c>
      <c r="C11" s="372">
        <v>2175371</v>
      </c>
      <c r="D11" s="372">
        <v>2485503.5</v>
      </c>
      <c r="E11" s="372"/>
      <c r="F11" s="372"/>
      <c r="G11" s="372"/>
      <c r="H11" s="372"/>
      <c r="I11" s="372"/>
      <c r="J11" s="372"/>
      <c r="K11" s="372"/>
      <c r="L11" s="372"/>
      <c r="M11" s="372"/>
      <c r="N11" s="137"/>
      <c r="P11" s="7"/>
      <c r="Q11" s="7"/>
      <c r="R11" s="7"/>
      <c r="S11" s="7"/>
      <c r="T11" s="7"/>
      <c r="U11" s="7"/>
      <c r="V11" s="7"/>
      <c r="W11" s="7"/>
    </row>
    <row r="12" spans="1:23" ht="13.5" customHeight="1">
      <c r="A12" t="s">
        <v>84</v>
      </c>
      <c r="B12" s="171" t="s">
        <v>364</v>
      </c>
      <c r="C12" s="372">
        <v>936206</v>
      </c>
      <c r="D12" s="372">
        <v>1293097.5</v>
      </c>
      <c r="E12" s="372"/>
      <c r="F12" s="372"/>
      <c r="G12" s="372"/>
      <c r="H12" s="372"/>
      <c r="I12" s="372"/>
      <c r="J12" s="372"/>
      <c r="K12" s="372"/>
      <c r="L12" s="372"/>
      <c r="M12" s="372"/>
      <c r="N12" s="137"/>
      <c r="P12" s="7"/>
      <c r="Q12" s="7"/>
      <c r="R12" s="7"/>
      <c r="S12" s="7"/>
      <c r="T12" s="7"/>
      <c r="U12" s="7"/>
      <c r="V12" s="7"/>
      <c r="W12" s="7"/>
    </row>
    <row r="13" spans="1:23" ht="13.5" customHeight="1">
      <c r="A13" t="s">
        <v>84</v>
      </c>
      <c r="B13" s="171" t="s">
        <v>365</v>
      </c>
      <c r="C13" s="372">
        <v>0</v>
      </c>
      <c r="D13" s="372">
        <v>0</v>
      </c>
      <c r="E13" s="372"/>
      <c r="F13" s="372"/>
      <c r="G13" s="372"/>
      <c r="H13" s="372"/>
      <c r="I13" s="372"/>
      <c r="J13" s="372"/>
      <c r="K13" s="372"/>
      <c r="L13" s="372"/>
      <c r="M13" s="372"/>
      <c r="N13" s="137"/>
      <c r="P13" s="7"/>
      <c r="Q13" s="7"/>
      <c r="R13" s="7"/>
      <c r="S13" s="7"/>
      <c r="T13" s="7"/>
      <c r="U13" s="7"/>
      <c r="V13" s="7"/>
      <c r="W13" s="7"/>
    </row>
    <row r="14" spans="1:23" ht="13.5" customHeight="1">
      <c r="A14" t="s">
        <v>84</v>
      </c>
      <c r="B14" s="171" t="s">
        <v>366</v>
      </c>
      <c r="C14" s="372">
        <v>37125</v>
      </c>
      <c r="D14" s="372">
        <v>19206.745716960875</v>
      </c>
      <c r="E14" s="372"/>
      <c r="F14" s="372"/>
      <c r="G14" s="372"/>
      <c r="H14" s="372"/>
      <c r="I14" s="372"/>
      <c r="J14" s="372"/>
      <c r="K14" s="372"/>
      <c r="L14" s="372"/>
      <c r="M14" s="372"/>
      <c r="N14" s="137"/>
      <c r="P14" s="7"/>
      <c r="Q14" s="7"/>
      <c r="R14" s="7"/>
      <c r="S14" s="7"/>
      <c r="T14" s="7"/>
      <c r="U14" s="7"/>
      <c r="V14" s="7"/>
      <c r="W14" s="7"/>
    </row>
    <row r="15" spans="1:23" ht="13.5" customHeight="1">
      <c r="A15" t="s">
        <v>84</v>
      </c>
      <c r="B15" s="171" t="s">
        <v>109</v>
      </c>
      <c r="C15" s="372">
        <v>0</v>
      </c>
      <c r="D15" s="372">
        <v>0</v>
      </c>
      <c r="E15" s="372"/>
      <c r="F15" s="372"/>
      <c r="G15" s="372"/>
      <c r="H15" s="372"/>
      <c r="I15" s="372"/>
      <c r="J15" s="372"/>
      <c r="K15" s="372"/>
      <c r="L15" s="372"/>
      <c r="M15" s="372"/>
      <c r="N15" s="137"/>
      <c r="P15" s="7"/>
      <c r="Q15" s="7"/>
      <c r="R15" s="7"/>
      <c r="S15" s="7"/>
      <c r="T15" s="7"/>
      <c r="U15" s="7"/>
      <c r="V15" s="7"/>
      <c r="W15" s="7"/>
    </row>
    <row r="16" spans="1:23" ht="13.5" customHeight="1">
      <c r="A16" t="s">
        <v>84</v>
      </c>
      <c r="B16" s="149" t="s">
        <v>367</v>
      </c>
      <c r="C16" s="164"/>
      <c r="D16" s="164"/>
      <c r="E16" s="164"/>
      <c r="F16" s="164"/>
      <c r="G16" s="164"/>
      <c r="H16" s="164"/>
      <c r="I16" s="164"/>
      <c r="J16" s="164"/>
      <c r="K16" s="164"/>
      <c r="L16" s="164"/>
      <c r="M16" s="164"/>
      <c r="N16" s="137"/>
      <c r="P16" s="7"/>
      <c r="Q16" s="7"/>
      <c r="R16" s="7"/>
      <c r="S16" s="7"/>
      <c r="T16" s="7"/>
      <c r="U16" s="7"/>
      <c r="V16" s="7"/>
      <c r="W16" s="7"/>
    </row>
    <row r="17" spans="1:23" ht="13.5" customHeight="1">
      <c r="A17" t="s">
        <v>84</v>
      </c>
      <c r="B17" s="171" t="s">
        <v>368</v>
      </c>
      <c r="C17" s="372">
        <v>533616.44162603898</v>
      </c>
      <c r="D17" s="372">
        <v>266808.22081301949</v>
      </c>
      <c r="E17" s="372"/>
      <c r="F17" s="372"/>
      <c r="G17" s="372"/>
      <c r="H17" s="372"/>
      <c r="I17" s="372"/>
      <c r="J17" s="372"/>
      <c r="K17" s="372"/>
      <c r="L17" s="372"/>
      <c r="M17" s="372"/>
      <c r="N17" s="137"/>
      <c r="P17" s="7"/>
      <c r="Q17" s="7"/>
      <c r="R17" s="7"/>
      <c r="S17" s="7"/>
      <c r="T17" s="7"/>
      <c r="U17" s="7"/>
      <c r="V17" s="7"/>
      <c r="W17" s="7"/>
    </row>
    <row r="18" spans="1:23" ht="13.5" customHeight="1">
      <c r="A18" t="s">
        <v>84</v>
      </c>
      <c r="B18" s="171" t="s">
        <v>369</v>
      </c>
      <c r="C18" s="372">
        <v>6105654</v>
      </c>
      <c r="D18" s="372">
        <v>16128039</v>
      </c>
      <c r="E18" s="372"/>
      <c r="F18" s="372"/>
      <c r="G18" s="372"/>
      <c r="H18" s="372"/>
      <c r="I18" s="372"/>
      <c r="J18" s="372"/>
      <c r="K18" s="372"/>
      <c r="L18" s="372"/>
      <c r="M18" s="372"/>
      <c r="N18" s="137"/>
      <c r="P18" s="7"/>
      <c r="Q18" s="7"/>
      <c r="R18" s="7"/>
      <c r="S18" s="7"/>
      <c r="T18" s="7"/>
      <c r="U18" s="7"/>
      <c r="V18" s="7"/>
      <c r="W18" s="7"/>
    </row>
    <row r="19" spans="1:23" ht="13.5" customHeight="1">
      <c r="A19" t="s">
        <v>84</v>
      </c>
      <c r="B19" s="171" t="s">
        <v>370</v>
      </c>
      <c r="C19" s="372">
        <v>1997438.8</v>
      </c>
      <c r="D19" s="372">
        <v>4087454</v>
      </c>
      <c r="E19" s="372"/>
      <c r="F19" s="372"/>
      <c r="G19" s="372"/>
      <c r="H19" s="372"/>
      <c r="I19" s="372"/>
      <c r="J19" s="372"/>
      <c r="K19" s="372"/>
      <c r="L19" s="372"/>
      <c r="M19" s="372"/>
      <c r="N19" s="137"/>
      <c r="P19" s="7"/>
      <c r="Q19" s="7"/>
      <c r="R19" s="7"/>
      <c r="S19" s="7"/>
      <c r="T19" s="7"/>
      <c r="U19" s="7"/>
      <c r="V19" s="7"/>
      <c r="W19" s="7"/>
    </row>
    <row r="20" spans="1:23" ht="13.5" customHeight="1">
      <c r="A20" t="s">
        <v>84</v>
      </c>
      <c r="B20" s="171" t="s">
        <v>371</v>
      </c>
      <c r="C20" s="372">
        <v>0</v>
      </c>
      <c r="D20" s="372">
        <v>5000</v>
      </c>
      <c r="E20" s="372"/>
      <c r="F20" s="372"/>
      <c r="G20" s="372"/>
      <c r="H20" s="372"/>
      <c r="I20" s="372"/>
      <c r="J20" s="372"/>
      <c r="K20" s="372"/>
      <c r="L20" s="372"/>
      <c r="M20" s="372"/>
      <c r="N20" s="137"/>
      <c r="P20" s="7"/>
      <c r="Q20" s="7"/>
      <c r="R20" s="7"/>
      <c r="S20" s="7"/>
      <c r="T20" s="7"/>
      <c r="U20" s="7"/>
      <c r="V20" s="7"/>
      <c r="W20" s="7"/>
    </row>
    <row r="21" spans="1:23" ht="13.5" customHeight="1">
      <c r="A21" t="s">
        <v>84</v>
      </c>
      <c r="B21" s="171" t="s">
        <v>372</v>
      </c>
      <c r="C21" s="372">
        <v>26336</v>
      </c>
      <c r="D21" s="372">
        <v>513234</v>
      </c>
      <c r="E21" s="372"/>
      <c r="F21" s="372"/>
      <c r="G21" s="372"/>
      <c r="H21" s="372"/>
      <c r="I21" s="372"/>
      <c r="J21" s="372"/>
      <c r="K21" s="372"/>
      <c r="L21" s="372"/>
      <c r="M21" s="372"/>
      <c r="N21" s="137"/>
    </row>
    <row r="22" spans="1:23" ht="13.5" customHeight="1">
      <c r="A22" t="s">
        <v>84</v>
      </c>
      <c r="B22" s="171" t="s">
        <v>373</v>
      </c>
      <c r="C22" s="372">
        <v>221056.45</v>
      </c>
      <c r="D22" s="372">
        <v>1773671.68</v>
      </c>
      <c r="E22" s="372"/>
      <c r="F22" s="372"/>
      <c r="G22" s="372"/>
      <c r="H22" s="372"/>
      <c r="I22" s="372"/>
      <c r="J22" s="372"/>
      <c r="K22" s="372"/>
      <c r="L22" s="372"/>
      <c r="M22" s="372"/>
      <c r="N22" s="137"/>
    </row>
    <row r="23" spans="1:23" ht="13.5" customHeight="1">
      <c r="A23" t="s">
        <v>84</v>
      </c>
      <c r="B23" s="171" t="s">
        <v>374</v>
      </c>
      <c r="C23" s="372">
        <v>11634.55</v>
      </c>
      <c r="D23" s="372">
        <v>241864.31999999998</v>
      </c>
      <c r="E23" s="372"/>
      <c r="F23" s="372"/>
      <c r="G23" s="372"/>
      <c r="H23" s="372"/>
      <c r="I23" s="372"/>
      <c r="J23" s="372"/>
      <c r="K23" s="372"/>
      <c r="L23" s="372"/>
      <c r="M23" s="372"/>
      <c r="N23" s="137"/>
    </row>
    <row r="24" spans="1:23" ht="13.5" customHeight="1">
      <c r="A24" t="s">
        <v>84</v>
      </c>
      <c r="B24" s="171" t="s">
        <v>375</v>
      </c>
      <c r="C24" s="372">
        <v>7213.5</v>
      </c>
      <c r="D24" s="372">
        <v>273237</v>
      </c>
      <c r="E24" s="372"/>
      <c r="F24" s="372"/>
      <c r="G24" s="372"/>
      <c r="H24" s="372"/>
      <c r="I24" s="372"/>
      <c r="J24" s="372"/>
      <c r="K24" s="372"/>
      <c r="L24" s="372"/>
      <c r="M24" s="372"/>
      <c r="N24" s="137"/>
    </row>
    <row r="25" spans="1:23" ht="13.5" customHeight="1">
      <c r="A25" t="s">
        <v>84</v>
      </c>
      <c r="B25" s="171" t="s">
        <v>376</v>
      </c>
      <c r="C25" s="372">
        <v>801.5</v>
      </c>
      <c r="D25" s="372">
        <v>136618.5</v>
      </c>
      <c r="E25" s="372"/>
      <c r="F25" s="372"/>
      <c r="G25" s="372"/>
      <c r="H25" s="372"/>
      <c r="I25" s="372"/>
      <c r="J25" s="372"/>
      <c r="K25" s="372"/>
      <c r="L25" s="372"/>
      <c r="M25" s="372"/>
      <c r="N25" s="137"/>
    </row>
    <row r="26" spans="1:23" ht="13.5" customHeight="1">
      <c r="A26" t="s">
        <v>84</v>
      </c>
      <c r="B26" s="171" t="s">
        <v>377</v>
      </c>
      <c r="C26" s="372">
        <v>0</v>
      </c>
      <c r="D26" s="372">
        <v>0</v>
      </c>
      <c r="E26" s="372"/>
      <c r="F26" s="372"/>
      <c r="G26" s="372"/>
      <c r="H26" s="372"/>
      <c r="I26" s="372"/>
      <c r="J26" s="372"/>
      <c r="K26" s="372"/>
      <c r="L26" s="372"/>
      <c r="M26" s="372"/>
      <c r="N26" s="137"/>
    </row>
    <row r="27" spans="1:23" ht="13.5" customHeight="1">
      <c r="A27" t="s">
        <v>84</v>
      </c>
      <c r="B27" s="171" t="s">
        <v>378</v>
      </c>
      <c r="C27" s="372">
        <v>0</v>
      </c>
      <c r="D27" s="372">
        <v>0</v>
      </c>
      <c r="E27" s="372"/>
      <c r="F27" s="372"/>
      <c r="G27" s="372"/>
      <c r="H27" s="372"/>
      <c r="I27" s="372"/>
      <c r="J27" s="372"/>
      <c r="K27" s="372"/>
      <c r="L27" s="372"/>
      <c r="M27" s="372"/>
      <c r="N27" s="137"/>
    </row>
    <row r="28" spans="1:23" ht="13.5" customHeight="1">
      <c r="A28" t="s">
        <v>84</v>
      </c>
      <c r="B28" s="171" t="s">
        <v>379</v>
      </c>
      <c r="C28" s="372">
        <v>0</v>
      </c>
      <c r="D28" s="372">
        <v>2000</v>
      </c>
      <c r="E28" s="372"/>
      <c r="F28" s="372"/>
      <c r="G28" s="372"/>
      <c r="H28" s="372"/>
      <c r="I28" s="372"/>
      <c r="J28" s="372"/>
      <c r="K28" s="372"/>
      <c r="L28" s="372"/>
      <c r="M28" s="372"/>
      <c r="N28" s="137"/>
    </row>
    <row r="29" spans="1:23" ht="13.5" customHeight="1">
      <c r="A29" t="s">
        <v>84</v>
      </c>
      <c r="B29" s="171" t="s">
        <v>380</v>
      </c>
      <c r="C29" s="372">
        <v>0</v>
      </c>
      <c r="D29" s="372">
        <v>200</v>
      </c>
      <c r="E29" s="372"/>
      <c r="F29" s="372"/>
      <c r="G29" s="372"/>
      <c r="H29" s="372"/>
      <c r="I29" s="372"/>
      <c r="J29" s="372"/>
      <c r="K29" s="372"/>
      <c r="L29" s="372"/>
      <c r="M29" s="372"/>
      <c r="N29" s="137"/>
    </row>
    <row r="30" spans="1:23" ht="21.45" customHeight="1">
      <c r="A30" t="s">
        <v>84</v>
      </c>
      <c r="B30" s="171" t="s">
        <v>381</v>
      </c>
      <c r="C30" s="372">
        <v>0</v>
      </c>
      <c r="D30" s="372">
        <v>134478</v>
      </c>
      <c r="E30" s="372"/>
      <c r="F30" s="372"/>
      <c r="G30" s="372"/>
      <c r="H30" s="372"/>
      <c r="I30" s="372"/>
      <c r="J30" s="372"/>
      <c r="K30" s="372"/>
      <c r="L30" s="372"/>
      <c r="M30" s="372"/>
      <c r="N30" s="137"/>
    </row>
    <row r="31" spans="1:23" ht="13.5" customHeight="1">
      <c r="A31" t="s">
        <v>84</v>
      </c>
      <c r="B31" s="171" t="s">
        <v>382</v>
      </c>
      <c r="C31" s="372">
        <v>87026</v>
      </c>
      <c r="D31" s="372">
        <v>512229</v>
      </c>
      <c r="E31" s="372"/>
      <c r="F31" s="372"/>
      <c r="G31" s="372"/>
      <c r="H31" s="372"/>
      <c r="I31" s="372"/>
      <c r="J31" s="372"/>
      <c r="K31" s="372"/>
      <c r="L31" s="372"/>
      <c r="M31" s="372"/>
      <c r="N31" s="137"/>
    </row>
    <row r="32" spans="1:23" ht="13.5" customHeight="1">
      <c r="A32" t="s">
        <v>84</v>
      </c>
      <c r="B32" s="171" t="s">
        <v>383</v>
      </c>
      <c r="C32" s="372">
        <v>0</v>
      </c>
      <c r="D32" s="372">
        <v>473271.5</v>
      </c>
      <c r="E32" s="372"/>
      <c r="F32" s="372"/>
      <c r="G32" s="372"/>
      <c r="H32" s="372"/>
      <c r="I32" s="372"/>
      <c r="J32" s="372"/>
      <c r="K32" s="372"/>
      <c r="L32" s="372"/>
      <c r="M32" s="372"/>
      <c r="N32" s="137"/>
    </row>
    <row r="33" spans="1:26" ht="13.5" customHeight="1">
      <c r="A33" t="s">
        <v>84</v>
      </c>
      <c r="B33" s="171" t="s">
        <v>384</v>
      </c>
      <c r="C33" s="372">
        <v>72040</v>
      </c>
      <c r="D33" s="372">
        <v>178286</v>
      </c>
      <c r="E33" s="372"/>
      <c r="F33" s="372"/>
      <c r="G33" s="372"/>
      <c r="H33" s="372"/>
      <c r="I33" s="372"/>
      <c r="J33" s="372"/>
      <c r="K33" s="372"/>
      <c r="L33" s="372"/>
      <c r="M33" s="372"/>
      <c r="N33" s="137"/>
    </row>
    <row r="34" spans="1:26" ht="13.5" customHeight="1">
      <c r="A34" t="s">
        <v>84</v>
      </c>
      <c r="B34" s="171" t="s">
        <v>385</v>
      </c>
      <c r="C34" s="372">
        <v>0</v>
      </c>
      <c r="D34" s="372">
        <v>0</v>
      </c>
      <c r="E34" s="372"/>
      <c r="F34" s="372"/>
      <c r="G34" s="372"/>
      <c r="H34" s="372"/>
      <c r="I34" s="372"/>
      <c r="J34" s="372"/>
      <c r="K34" s="372"/>
      <c r="L34" s="372"/>
      <c r="M34" s="372"/>
      <c r="N34" s="137"/>
    </row>
    <row r="35" spans="1:26" ht="13.5" customHeight="1">
      <c r="B35" s="171"/>
      <c r="C35" s="372"/>
      <c r="D35" s="372"/>
      <c r="E35" s="372"/>
      <c r="F35" s="372"/>
      <c r="G35" s="372"/>
      <c r="H35" s="372"/>
      <c r="I35" s="372"/>
      <c r="J35" s="372"/>
      <c r="K35" s="372"/>
      <c r="L35" s="372"/>
      <c r="M35" s="372"/>
      <c r="N35" s="137"/>
    </row>
    <row r="36" spans="1:26" ht="13.5" customHeight="1">
      <c r="B36" s="172"/>
      <c r="C36" s="373"/>
      <c r="D36" s="373"/>
      <c r="E36" s="373"/>
      <c r="F36" s="373"/>
      <c r="G36" s="373"/>
      <c r="H36" s="373"/>
      <c r="I36" s="373"/>
      <c r="J36" s="373"/>
      <c r="K36" s="373"/>
      <c r="L36" s="373"/>
      <c r="M36" s="373"/>
      <c r="N36" s="137"/>
    </row>
    <row r="37" spans="1:26" ht="13.5" customHeight="1">
      <c r="B37" s="122" t="s">
        <v>18</v>
      </c>
      <c r="C37" s="29">
        <f t="shared" ref="C37:M37" si="0">SUM(C7:C36)</f>
        <v>16464669.061662231</v>
      </c>
      <c r="D37" s="29">
        <f t="shared" si="0"/>
        <v>32336900.96652998</v>
      </c>
      <c r="E37" s="29">
        <f t="shared" si="0"/>
        <v>0</v>
      </c>
      <c r="F37" s="29">
        <f t="shared" si="0"/>
        <v>0</v>
      </c>
      <c r="G37" s="29">
        <f t="shared" si="0"/>
        <v>0</v>
      </c>
      <c r="H37" s="29">
        <f t="shared" si="0"/>
        <v>0</v>
      </c>
      <c r="I37" s="29">
        <f t="shared" si="0"/>
        <v>0</v>
      </c>
      <c r="J37" s="29">
        <f t="shared" si="0"/>
        <v>0</v>
      </c>
      <c r="K37" s="29">
        <f t="shared" si="0"/>
        <v>0</v>
      </c>
      <c r="L37" s="29">
        <f t="shared" si="0"/>
        <v>0</v>
      </c>
      <c r="M37" s="29">
        <f t="shared" si="0"/>
        <v>0</v>
      </c>
      <c r="N37" s="137"/>
    </row>
    <row r="38" spans="1:26" ht="13.5" customHeight="1">
      <c r="B38" s="47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</row>
    <row r="39" spans="1:26" ht="13.5" customHeight="1">
      <c r="B39" s="47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</row>
    <row r="40" spans="1:26">
      <c r="B40" s="47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</row>
    <row r="41" spans="1:26">
      <c r="N41"/>
    </row>
    <row r="42" spans="1:26" ht="15.75" customHeight="1">
      <c r="N42"/>
    </row>
    <row r="43" spans="1:26" ht="14.25" customHeight="1">
      <c r="N43"/>
    </row>
    <row r="44" spans="1:26" ht="13.8">
      <c r="H44" s="98"/>
      <c r="I44" s="15"/>
      <c r="O44" s="13"/>
    </row>
    <row r="45" spans="1:26" ht="21">
      <c r="B45" s="3" t="str">
        <f>Summary!B31</f>
        <v>Silicon Photonics</v>
      </c>
      <c r="C45" s="1"/>
      <c r="D45" s="1"/>
      <c r="E45" s="1"/>
      <c r="F45" s="1"/>
      <c r="G45" s="1"/>
      <c r="H45" s="13"/>
      <c r="I45" s="15"/>
      <c r="J45" s="1"/>
      <c r="K45" s="1"/>
      <c r="L45" s="1"/>
      <c r="M45" s="1"/>
      <c r="O45" s="3" t="str">
        <f t="shared" ref="O45:O73" si="1">B45</f>
        <v>Silicon Photonics</v>
      </c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3.8">
      <c r="B46" s="56" t="s">
        <v>55</v>
      </c>
      <c r="C46" s="6">
        <v>2018</v>
      </c>
      <c r="D46" s="6">
        <v>2019</v>
      </c>
      <c r="E46" s="6">
        <v>2020</v>
      </c>
      <c r="F46" s="6">
        <v>2021</v>
      </c>
      <c r="G46" s="6">
        <v>2022</v>
      </c>
      <c r="H46" s="6">
        <v>2023</v>
      </c>
      <c r="I46" s="6">
        <v>2024</v>
      </c>
      <c r="J46" s="6">
        <v>2025</v>
      </c>
      <c r="K46" s="6">
        <v>2026</v>
      </c>
      <c r="L46" s="6">
        <v>2027</v>
      </c>
      <c r="M46" s="6">
        <v>2028</v>
      </c>
      <c r="O46" s="217" t="str">
        <f t="shared" si="1"/>
        <v>Product category</v>
      </c>
      <c r="P46" s="6">
        <v>2018</v>
      </c>
      <c r="Q46" s="6">
        <v>2019</v>
      </c>
      <c r="R46" s="6">
        <v>2020</v>
      </c>
      <c r="S46" s="6">
        <v>2021</v>
      </c>
      <c r="T46" s="6">
        <v>2022</v>
      </c>
      <c r="U46" s="6">
        <v>2023</v>
      </c>
      <c r="V46" s="6">
        <v>2024</v>
      </c>
      <c r="W46" s="6">
        <v>2025</v>
      </c>
      <c r="X46" s="6">
        <v>2026</v>
      </c>
      <c r="Y46" s="6">
        <v>2027</v>
      </c>
      <c r="Z46" s="6">
        <v>2028</v>
      </c>
    </row>
    <row r="47" spans="1:26" ht="13.8">
      <c r="B47" s="146" t="str">
        <f>B7</f>
        <v>CPRI - grey_3 Gbps_≤ 0.5 km</v>
      </c>
      <c r="C47" s="7">
        <f t="shared" ref="C47:C73" si="2">IF(C7=0,0,C7*P47)</f>
        <v>0</v>
      </c>
      <c r="D47" s="7">
        <f t="shared" ref="D47:D73" si="3">IF(D7=0,0,D7*Q47)</f>
        <v>0</v>
      </c>
      <c r="E47" s="7">
        <f t="shared" ref="E47:E73" si="4">IF(E7=0,0,E7*R47)</f>
        <v>0</v>
      </c>
      <c r="F47" s="7">
        <f t="shared" ref="F47:F73" si="5">IF(F7=0,0,F7*S47)</f>
        <v>0</v>
      </c>
      <c r="G47" s="7">
        <f t="shared" ref="G47:G73" si="6">IF(G7=0,0,G7*T47)</f>
        <v>0</v>
      </c>
      <c r="H47" s="7">
        <f t="shared" ref="H47:H73" si="7">IF(H7=0,0,H7*U47)</f>
        <v>0</v>
      </c>
      <c r="I47" s="7">
        <f t="shared" ref="I47:I73" si="8">IF(I7=0,0,I7*V47)</f>
        <v>0</v>
      </c>
      <c r="J47" s="7">
        <f t="shared" ref="J47:J73" si="9">IF(J7=0,0,J7*W47)</f>
        <v>0</v>
      </c>
      <c r="K47" s="7">
        <f t="shared" ref="K47:K73" si="10">IF(K7=0,0,K7*X47)</f>
        <v>0</v>
      </c>
      <c r="L47" s="7">
        <f t="shared" ref="L47:L73" si="11">IF(L7=0,0,L7*Y47)</f>
        <v>0</v>
      </c>
      <c r="M47" s="7">
        <f t="shared" ref="M47:M73" si="12">IF(M7=0,0,M7*Z47)</f>
        <v>0</v>
      </c>
      <c r="N47" s="110" t="str">
        <f>B45</f>
        <v>Silicon Photonics</v>
      </c>
      <c r="O47" s="38" t="str">
        <f t="shared" si="1"/>
        <v>CPRI - grey_3 Gbps_≤ 0.5 km</v>
      </c>
      <c r="P47" s="19">
        <v>0</v>
      </c>
      <c r="Q47" s="19">
        <v>0</v>
      </c>
      <c r="R47" s="19"/>
      <c r="S47" s="19"/>
      <c r="T47" s="19"/>
      <c r="U47" s="19"/>
      <c r="V47" s="19"/>
      <c r="W47" s="19"/>
      <c r="X47" s="19"/>
      <c r="Y47" s="19"/>
      <c r="Z47" s="19"/>
    </row>
    <row r="48" spans="1:26" ht="13.8">
      <c r="B48" s="146" t="str">
        <f t="shared" ref="B48:B73" si="13">B8</f>
        <v>CPRI - grey_3 Gbps_&gt;0.5-10 km</v>
      </c>
      <c r="C48" s="7">
        <f t="shared" si="2"/>
        <v>0</v>
      </c>
      <c r="D48" s="7">
        <f t="shared" si="3"/>
        <v>0</v>
      </c>
      <c r="E48" s="7">
        <f t="shared" si="4"/>
        <v>0</v>
      </c>
      <c r="F48" s="7">
        <f t="shared" si="5"/>
        <v>0</v>
      </c>
      <c r="G48" s="7">
        <f t="shared" si="6"/>
        <v>0</v>
      </c>
      <c r="H48" s="7">
        <f t="shared" si="7"/>
        <v>0</v>
      </c>
      <c r="I48" s="7">
        <f t="shared" si="8"/>
        <v>0</v>
      </c>
      <c r="J48" s="7">
        <f t="shared" si="9"/>
        <v>0</v>
      </c>
      <c r="K48" s="7">
        <f t="shared" si="10"/>
        <v>0</v>
      </c>
      <c r="L48" s="7">
        <f t="shared" si="11"/>
        <v>0</v>
      </c>
      <c r="M48" s="7">
        <f t="shared" si="12"/>
        <v>0</v>
      </c>
      <c r="N48" s="110" t="str">
        <f t="shared" ref="N48:N73" si="14">N47</f>
        <v>Silicon Photonics</v>
      </c>
      <c r="O48" s="38" t="str">
        <f t="shared" si="1"/>
        <v>CPRI - grey_3 Gbps_&gt;0.5-10 km</v>
      </c>
      <c r="P48" s="19">
        <v>0</v>
      </c>
      <c r="Q48" s="19">
        <v>0</v>
      </c>
      <c r="R48" s="19"/>
      <c r="S48" s="19"/>
      <c r="T48" s="19"/>
      <c r="U48" s="19"/>
      <c r="V48" s="19"/>
      <c r="W48" s="19"/>
      <c r="X48" s="19"/>
      <c r="Y48" s="19"/>
      <c r="Z48" s="19"/>
    </row>
    <row r="49" spans="2:26" ht="13.8">
      <c r="B49" s="146" t="str">
        <f t="shared" si="13"/>
        <v>CPRI - grey_3 Gbps_10-20 km</v>
      </c>
      <c r="C49" s="7">
        <f t="shared" si="2"/>
        <v>0</v>
      </c>
      <c r="D49" s="7">
        <f t="shared" si="3"/>
        <v>0</v>
      </c>
      <c r="E49" s="7">
        <f t="shared" si="4"/>
        <v>0</v>
      </c>
      <c r="F49" s="7">
        <f t="shared" si="5"/>
        <v>0</v>
      </c>
      <c r="G49" s="7">
        <f t="shared" si="6"/>
        <v>0</v>
      </c>
      <c r="H49" s="7">
        <f t="shared" si="7"/>
        <v>0</v>
      </c>
      <c r="I49" s="7">
        <f t="shared" si="8"/>
        <v>0</v>
      </c>
      <c r="J49" s="7">
        <f t="shared" si="9"/>
        <v>0</v>
      </c>
      <c r="K49" s="7">
        <f t="shared" si="10"/>
        <v>0</v>
      </c>
      <c r="L49" s="7">
        <f t="shared" si="11"/>
        <v>0</v>
      </c>
      <c r="M49" s="7">
        <f t="shared" si="12"/>
        <v>0</v>
      </c>
      <c r="N49" s="110" t="str">
        <f t="shared" si="14"/>
        <v>Silicon Photonics</v>
      </c>
      <c r="O49" s="38" t="str">
        <f t="shared" si="1"/>
        <v>CPRI - grey_3 Gbps_10-20 km</v>
      </c>
      <c r="P49" s="19">
        <v>0</v>
      </c>
      <c r="Q49" s="19">
        <v>0</v>
      </c>
      <c r="R49" s="19"/>
      <c r="S49" s="19"/>
      <c r="T49" s="19"/>
      <c r="U49" s="19"/>
      <c r="V49" s="19"/>
      <c r="W49" s="19"/>
      <c r="X49" s="19"/>
      <c r="Y49" s="19"/>
      <c r="Z49" s="19"/>
    </row>
    <row r="50" spans="2:26" ht="13.8">
      <c r="B50" s="146" t="str">
        <f t="shared" si="13"/>
        <v>CPRI - grey_6 Gbps_≤ 0.5 km</v>
      </c>
      <c r="C50" s="7">
        <f t="shared" si="2"/>
        <v>0</v>
      </c>
      <c r="D50" s="7">
        <f t="shared" si="3"/>
        <v>0</v>
      </c>
      <c r="E50" s="7">
        <f t="shared" si="4"/>
        <v>0</v>
      </c>
      <c r="F50" s="7">
        <f t="shared" si="5"/>
        <v>0</v>
      </c>
      <c r="G50" s="7">
        <f t="shared" si="6"/>
        <v>0</v>
      </c>
      <c r="H50" s="7">
        <f t="shared" si="7"/>
        <v>0</v>
      </c>
      <c r="I50" s="7">
        <f t="shared" si="8"/>
        <v>0</v>
      </c>
      <c r="J50" s="7">
        <f t="shared" si="9"/>
        <v>0</v>
      </c>
      <c r="K50" s="7">
        <f t="shared" si="10"/>
        <v>0</v>
      </c>
      <c r="L50" s="7">
        <f t="shared" si="11"/>
        <v>0</v>
      </c>
      <c r="M50" s="7">
        <f t="shared" si="12"/>
        <v>0</v>
      </c>
      <c r="N50" s="110" t="str">
        <f t="shared" si="14"/>
        <v>Silicon Photonics</v>
      </c>
      <c r="O50" s="38" t="str">
        <f t="shared" si="1"/>
        <v>CPRI - grey_6 Gbps_≤ 0.5 km</v>
      </c>
      <c r="P50" s="19">
        <v>0</v>
      </c>
      <c r="Q50" s="19">
        <v>0</v>
      </c>
      <c r="R50" s="19"/>
      <c r="S50" s="19"/>
      <c r="T50" s="19"/>
      <c r="U50" s="19"/>
      <c r="V50" s="19"/>
      <c r="W50" s="19"/>
      <c r="X50" s="19"/>
      <c r="Y50" s="19"/>
      <c r="Z50" s="19"/>
    </row>
    <row r="51" spans="2:26" ht="13.8">
      <c r="B51" s="146" t="str">
        <f t="shared" si="13"/>
        <v>CPRI - grey_6 Gbps_&gt;0.5-10 km</v>
      </c>
      <c r="C51" s="7">
        <f t="shared" si="2"/>
        <v>0</v>
      </c>
      <c r="D51" s="7">
        <f t="shared" si="3"/>
        <v>0</v>
      </c>
      <c r="E51" s="7">
        <f t="shared" si="4"/>
        <v>0</v>
      </c>
      <c r="F51" s="7">
        <f t="shared" si="5"/>
        <v>0</v>
      </c>
      <c r="G51" s="7">
        <f t="shared" si="6"/>
        <v>0</v>
      </c>
      <c r="H51" s="7">
        <f t="shared" si="7"/>
        <v>0</v>
      </c>
      <c r="I51" s="7">
        <f t="shared" si="8"/>
        <v>0</v>
      </c>
      <c r="J51" s="7">
        <f t="shared" si="9"/>
        <v>0</v>
      </c>
      <c r="K51" s="7">
        <f t="shared" si="10"/>
        <v>0</v>
      </c>
      <c r="L51" s="7">
        <f t="shared" si="11"/>
        <v>0</v>
      </c>
      <c r="M51" s="7">
        <f t="shared" si="12"/>
        <v>0</v>
      </c>
      <c r="N51" s="110" t="str">
        <f t="shared" si="14"/>
        <v>Silicon Photonics</v>
      </c>
      <c r="O51" s="38" t="str">
        <f t="shared" si="1"/>
        <v>CPRI - grey_6 Gbps_&gt;0.5-10 km</v>
      </c>
      <c r="P51" s="19">
        <v>0</v>
      </c>
      <c r="Q51" s="19">
        <v>0</v>
      </c>
      <c r="R51" s="19"/>
      <c r="S51" s="19"/>
      <c r="T51" s="19"/>
      <c r="U51" s="19"/>
      <c r="V51" s="19"/>
      <c r="W51" s="19"/>
      <c r="X51" s="19"/>
      <c r="Y51" s="19"/>
      <c r="Z51" s="19"/>
    </row>
    <row r="52" spans="2:26" ht="13.8">
      <c r="B52" s="146" t="str">
        <f t="shared" si="13"/>
        <v>CPRI - grey_6 Gbps_10-20 km</v>
      </c>
      <c r="C52" s="7">
        <f t="shared" si="2"/>
        <v>0</v>
      </c>
      <c r="D52" s="7">
        <f t="shared" si="3"/>
        <v>0</v>
      </c>
      <c r="E52" s="7">
        <f t="shared" si="4"/>
        <v>0</v>
      </c>
      <c r="F52" s="7">
        <f t="shared" si="5"/>
        <v>0</v>
      </c>
      <c r="G52" s="7">
        <f t="shared" si="6"/>
        <v>0</v>
      </c>
      <c r="H52" s="7">
        <f t="shared" si="7"/>
        <v>0</v>
      </c>
      <c r="I52" s="7">
        <f t="shared" si="8"/>
        <v>0</v>
      </c>
      <c r="J52" s="7">
        <f t="shared" si="9"/>
        <v>0</v>
      </c>
      <c r="K52" s="7">
        <f t="shared" si="10"/>
        <v>0</v>
      </c>
      <c r="L52" s="7">
        <f t="shared" si="11"/>
        <v>0</v>
      </c>
      <c r="M52" s="7">
        <f t="shared" si="12"/>
        <v>0</v>
      </c>
      <c r="N52" s="110" t="str">
        <f t="shared" si="14"/>
        <v>Silicon Photonics</v>
      </c>
      <c r="O52" s="38" t="str">
        <f t="shared" si="1"/>
        <v>CPRI - grey_6 Gbps_10-20 km</v>
      </c>
      <c r="P52" s="19">
        <v>0</v>
      </c>
      <c r="Q52" s="19">
        <v>0</v>
      </c>
      <c r="R52" s="19"/>
      <c r="S52" s="19"/>
      <c r="T52" s="19"/>
      <c r="U52" s="19"/>
      <c r="V52" s="19"/>
      <c r="W52" s="19"/>
      <c r="X52" s="19"/>
      <c r="Y52" s="19"/>
      <c r="Z52" s="19"/>
    </row>
    <row r="53" spans="2:26" ht="13.8">
      <c r="B53" s="146" t="str">
        <f t="shared" si="13"/>
        <v>CPRI - grey_12-16 Gbps_≤ 0.5 km</v>
      </c>
      <c r="C53" s="7">
        <f t="shared" si="2"/>
        <v>0</v>
      </c>
      <c r="D53" s="7">
        <f t="shared" si="3"/>
        <v>0</v>
      </c>
      <c r="E53" s="7">
        <f t="shared" si="4"/>
        <v>0</v>
      </c>
      <c r="F53" s="7">
        <f t="shared" si="5"/>
        <v>0</v>
      </c>
      <c r="G53" s="7">
        <f t="shared" si="6"/>
        <v>0</v>
      </c>
      <c r="H53" s="7">
        <f t="shared" si="7"/>
        <v>0</v>
      </c>
      <c r="I53" s="7">
        <f t="shared" si="8"/>
        <v>0</v>
      </c>
      <c r="J53" s="7">
        <f t="shared" si="9"/>
        <v>0</v>
      </c>
      <c r="K53" s="7">
        <f t="shared" si="10"/>
        <v>0</v>
      </c>
      <c r="L53" s="7">
        <f t="shared" si="11"/>
        <v>0</v>
      </c>
      <c r="M53" s="7">
        <f t="shared" si="12"/>
        <v>0</v>
      </c>
      <c r="N53" s="110" t="str">
        <f t="shared" si="14"/>
        <v>Silicon Photonics</v>
      </c>
      <c r="O53" s="38" t="str">
        <f t="shared" si="1"/>
        <v>CPRI - grey_12-16 Gbps_≤ 0.5 km</v>
      </c>
      <c r="P53" s="19">
        <v>0</v>
      </c>
      <c r="Q53" s="19">
        <v>0</v>
      </c>
      <c r="R53" s="19"/>
      <c r="S53" s="19"/>
      <c r="T53" s="19"/>
      <c r="U53" s="19"/>
      <c r="V53" s="19"/>
      <c r="W53" s="19"/>
      <c r="X53" s="19"/>
      <c r="Y53" s="19"/>
      <c r="Z53" s="19"/>
    </row>
    <row r="54" spans="2:26" ht="13.8">
      <c r="B54" s="146" t="str">
        <f t="shared" si="13"/>
        <v>CPRI - grey_12-16 Gbps_&gt;0.5-10 km</v>
      </c>
      <c r="C54" s="7">
        <f t="shared" si="2"/>
        <v>0</v>
      </c>
      <c r="D54" s="7">
        <f t="shared" si="3"/>
        <v>0</v>
      </c>
      <c r="E54" s="7">
        <f t="shared" si="4"/>
        <v>0</v>
      </c>
      <c r="F54" s="7">
        <f t="shared" si="5"/>
        <v>0</v>
      </c>
      <c r="G54" s="7">
        <f t="shared" si="6"/>
        <v>0</v>
      </c>
      <c r="H54" s="7">
        <f t="shared" si="7"/>
        <v>0</v>
      </c>
      <c r="I54" s="7">
        <f t="shared" si="8"/>
        <v>0</v>
      </c>
      <c r="J54" s="7">
        <f t="shared" si="9"/>
        <v>0</v>
      </c>
      <c r="K54" s="7">
        <f t="shared" si="10"/>
        <v>0</v>
      </c>
      <c r="L54" s="7">
        <f t="shared" si="11"/>
        <v>0</v>
      </c>
      <c r="M54" s="7">
        <f t="shared" si="12"/>
        <v>0</v>
      </c>
      <c r="N54" s="110" t="str">
        <f t="shared" si="14"/>
        <v>Silicon Photonics</v>
      </c>
      <c r="O54" s="38" t="str">
        <f t="shared" si="1"/>
        <v>CPRI - grey_12-16 Gbps_&gt;0.5-10 km</v>
      </c>
      <c r="P54" s="19">
        <v>0</v>
      </c>
      <c r="Q54" s="19">
        <v>0</v>
      </c>
      <c r="R54" s="19"/>
      <c r="S54" s="19"/>
      <c r="T54" s="19"/>
      <c r="U54" s="19"/>
      <c r="V54" s="19"/>
      <c r="W54" s="19"/>
      <c r="X54" s="19"/>
      <c r="Y54" s="19"/>
      <c r="Z54" s="19"/>
    </row>
    <row r="55" spans="2:26" ht="13.8">
      <c r="B55" s="146" t="str">
        <f t="shared" si="13"/>
        <v>CPRI - grey_12-16 Gbps_10-20 km</v>
      </c>
      <c r="C55" s="7">
        <f t="shared" si="2"/>
        <v>0</v>
      </c>
      <c r="D55" s="7">
        <f t="shared" si="3"/>
        <v>0</v>
      </c>
      <c r="E55" s="7">
        <f t="shared" si="4"/>
        <v>0</v>
      </c>
      <c r="F55" s="7">
        <f t="shared" si="5"/>
        <v>0</v>
      </c>
      <c r="G55" s="7">
        <f t="shared" si="6"/>
        <v>0</v>
      </c>
      <c r="H55" s="7">
        <f t="shared" si="7"/>
        <v>0</v>
      </c>
      <c r="I55" s="7">
        <f t="shared" si="8"/>
        <v>0</v>
      </c>
      <c r="J55" s="7">
        <f t="shared" si="9"/>
        <v>0</v>
      </c>
      <c r="K55" s="7">
        <f t="shared" si="10"/>
        <v>0</v>
      </c>
      <c r="L55" s="7">
        <f t="shared" si="11"/>
        <v>0</v>
      </c>
      <c r="M55" s="7">
        <f t="shared" si="12"/>
        <v>0</v>
      </c>
      <c r="N55" s="110" t="str">
        <f>N54</f>
        <v>Silicon Photonics</v>
      </c>
      <c r="O55" s="38" t="str">
        <f t="shared" si="1"/>
        <v>CPRI - grey_12-16 Gbps_10-20 km</v>
      </c>
      <c r="P55" s="19">
        <v>0</v>
      </c>
      <c r="Q55" s="19">
        <v>0</v>
      </c>
      <c r="R55" s="19"/>
      <c r="S55" s="19"/>
      <c r="T55" s="19"/>
      <c r="U55" s="19"/>
      <c r="V55" s="19"/>
      <c r="W55" s="19"/>
      <c r="X55" s="19"/>
      <c r="Y55" s="19"/>
      <c r="Z55" s="19"/>
    </row>
    <row r="56" spans="2:26" ht="13.8">
      <c r="B56" s="149" t="str">
        <f t="shared" si="13"/>
        <v>CPRI-Legacy_1,3,6,12 Gbps_all</v>
      </c>
      <c r="C56" s="90">
        <f t="shared" si="2"/>
        <v>0</v>
      </c>
      <c r="D56" s="90">
        <f t="shared" si="3"/>
        <v>0</v>
      </c>
      <c r="E56" s="90">
        <f t="shared" si="4"/>
        <v>0</v>
      </c>
      <c r="F56" s="90">
        <f t="shared" si="5"/>
        <v>0</v>
      </c>
      <c r="G56" s="90">
        <f t="shared" si="6"/>
        <v>0</v>
      </c>
      <c r="H56" s="90">
        <f t="shared" si="7"/>
        <v>0</v>
      </c>
      <c r="I56" s="90">
        <f t="shared" si="8"/>
        <v>0</v>
      </c>
      <c r="J56" s="90">
        <f t="shared" si="9"/>
        <v>0</v>
      </c>
      <c r="K56" s="90">
        <f t="shared" si="10"/>
        <v>0</v>
      </c>
      <c r="L56" s="90">
        <f t="shared" si="11"/>
        <v>0</v>
      </c>
      <c r="M56" s="90">
        <f t="shared" si="12"/>
        <v>0</v>
      </c>
      <c r="N56" s="110" t="str">
        <f t="shared" si="14"/>
        <v>Silicon Photonics</v>
      </c>
      <c r="O56" s="151" t="str">
        <f t="shared" si="1"/>
        <v>CPRI-Legacy_1,3,6,12 Gbps_all</v>
      </c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</row>
    <row r="57" spans="2:26" ht="13.8">
      <c r="B57" s="146" t="str">
        <f t="shared" si="13"/>
        <v>Grey - All_10 Gbps_100 m MMF</v>
      </c>
      <c r="C57" s="7">
        <f t="shared" si="2"/>
        <v>0</v>
      </c>
      <c r="D57" s="7">
        <f t="shared" si="3"/>
        <v>0</v>
      </c>
      <c r="E57" s="7">
        <f t="shared" si="4"/>
        <v>0</v>
      </c>
      <c r="F57" s="7">
        <f t="shared" si="5"/>
        <v>0</v>
      </c>
      <c r="G57" s="7">
        <f t="shared" si="6"/>
        <v>0</v>
      </c>
      <c r="H57" s="7">
        <f t="shared" si="7"/>
        <v>0</v>
      </c>
      <c r="I57" s="7">
        <f t="shared" si="8"/>
        <v>0</v>
      </c>
      <c r="J57" s="7">
        <f t="shared" si="9"/>
        <v>0</v>
      </c>
      <c r="K57" s="7">
        <f t="shared" si="10"/>
        <v>0</v>
      </c>
      <c r="L57" s="7">
        <f t="shared" si="11"/>
        <v>0</v>
      </c>
      <c r="M57" s="7">
        <f t="shared" si="12"/>
        <v>0</v>
      </c>
      <c r="N57" s="110" t="str">
        <f t="shared" si="14"/>
        <v>Silicon Photonics</v>
      </c>
      <c r="O57" s="38" t="str">
        <f t="shared" si="1"/>
        <v>Grey - All_10 Gbps_100 m MMF</v>
      </c>
      <c r="P57" s="19">
        <v>0</v>
      </c>
      <c r="Q57" s="19">
        <v>0</v>
      </c>
      <c r="R57" s="19"/>
      <c r="S57" s="19"/>
      <c r="T57" s="19"/>
      <c r="U57" s="19"/>
      <c r="V57" s="19"/>
      <c r="W57" s="19"/>
      <c r="X57" s="19"/>
      <c r="Y57" s="19"/>
      <c r="Z57" s="19"/>
    </row>
    <row r="58" spans="2:26" ht="13.8">
      <c r="B58" s="146" t="str">
        <f t="shared" si="13"/>
        <v>Grey - All_10 Gbps_1-10 km</v>
      </c>
      <c r="C58" s="7">
        <f t="shared" si="2"/>
        <v>0</v>
      </c>
      <c r="D58" s="7">
        <f t="shared" si="3"/>
        <v>0</v>
      </c>
      <c r="E58" s="7">
        <f t="shared" si="4"/>
        <v>0</v>
      </c>
      <c r="F58" s="7">
        <f t="shared" si="5"/>
        <v>0</v>
      </c>
      <c r="G58" s="7">
        <f t="shared" si="6"/>
        <v>0</v>
      </c>
      <c r="H58" s="7">
        <f t="shared" si="7"/>
        <v>0</v>
      </c>
      <c r="I58" s="7">
        <f t="shared" si="8"/>
        <v>0</v>
      </c>
      <c r="J58" s="7">
        <f t="shared" si="9"/>
        <v>0</v>
      </c>
      <c r="K58" s="7">
        <f t="shared" si="10"/>
        <v>0</v>
      </c>
      <c r="L58" s="7">
        <f t="shared" si="11"/>
        <v>0</v>
      </c>
      <c r="M58" s="7">
        <f t="shared" si="12"/>
        <v>0</v>
      </c>
      <c r="N58" s="110" t="str">
        <f t="shared" si="14"/>
        <v>Silicon Photonics</v>
      </c>
      <c r="O58" s="38" t="str">
        <f t="shared" si="1"/>
        <v>Grey - All_10 Gbps_1-10 km</v>
      </c>
      <c r="P58" s="19">
        <v>0</v>
      </c>
      <c r="Q58" s="19">
        <v>0</v>
      </c>
      <c r="R58" s="19"/>
      <c r="S58" s="19"/>
      <c r="T58" s="19"/>
      <c r="U58" s="19"/>
      <c r="V58" s="19"/>
      <c r="W58" s="19"/>
      <c r="X58" s="19"/>
      <c r="Y58" s="19"/>
      <c r="Z58" s="19"/>
    </row>
    <row r="59" spans="2:26" ht="13.8">
      <c r="B59" s="146" t="str">
        <f t="shared" si="13"/>
        <v>Grey - All_10 Gbps_20 km</v>
      </c>
      <c r="C59" s="7">
        <f t="shared" si="2"/>
        <v>0</v>
      </c>
      <c r="D59" s="7">
        <f t="shared" si="3"/>
        <v>0</v>
      </c>
      <c r="E59" s="7">
        <f t="shared" si="4"/>
        <v>0</v>
      </c>
      <c r="F59" s="7">
        <f t="shared" si="5"/>
        <v>0</v>
      </c>
      <c r="G59" s="7">
        <f t="shared" si="6"/>
        <v>0</v>
      </c>
      <c r="H59" s="7">
        <f t="shared" si="7"/>
        <v>0</v>
      </c>
      <c r="I59" s="7">
        <f t="shared" si="8"/>
        <v>0</v>
      </c>
      <c r="J59" s="7">
        <f t="shared" si="9"/>
        <v>0</v>
      </c>
      <c r="K59" s="7">
        <f t="shared" si="10"/>
        <v>0</v>
      </c>
      <c r="L59" s="7">
        <f t="shared" si="11"/>
        <v>0</v>
      </c>
      <c r="M59" s="7">
        <f t="shared" si="12"/>
        <v>0</v>
      </c>
      <c r="N59" s="110" t="str">
        <f t="shared" si="14"/>
        <v>Silicon Photonics</v>
      </c>
      <c r="O59" s="38" t="str">
        <f t="shared" si="1"/>
        <v>Grey - All_10 Gbps_20 km</v>
      </c>
      <c r="P59" s="19">
        <v>0</v>
      </c>
      <c r="Q59" s="19">
        <v>0</v>
      </c>
      <c r="R59" s="19"/>
      <c r="S59" s="19"/>
      <c r="T59" s="19"/>
      <c r="U59" s="19"/>
      <c r="V59" s="19"/>
      <c r="W59" s="19"/>
      <c r="X59" s="19"/>
      <c r="Y59" s="19"/>
      <c r="Z59" s="19"/>
    </row>
    <row r="60" spans="2:26" ht="13.8">
      <c r="B60" s="146" t="str">
        <f t="shared" si="13"/>
        <v>Grey - All_25 Gbps_100 m MMF</v>
      </c>
      <c r="C60" s="7">
        <f t="shared" si="2"/>
        <v>0</v>
      </c>
      <c r="D60" s="7">
        <f t="shared" si="3"/>
        <v>0</v>
      </c>
      <c r="E60" s="7">
        <f t="shared" si="4"/>
        <v>0</v>
      </c>
      <c r="F60" s="7">
        <f t="shared" si="5"/>
        <v>0</v>
      </c>
      <c r="G60" s="7">
        <f t="shared" si="6"/>
        <v>0</v>
      </c>
      <c r="H60" s="7">
        <f t="shared" si="7"/>
        <v>0</v>
      </c>
      <c r="I60" s="7">
        <f t="shared" si="8"/>
        <v>0</v>
      </c>
      <c r="J60" s="7">
        <f t="shared" si="9"/>
        <v>0</v>
      </c>
      <c r="K60" s="7">
        <f t="shared" si="10"/>
        <v>0</v>
      </c>
      <c r="L60" s="7">
        <f t="shared" si="11"/>
        <v>0</v>
      </c>
      <c r="M60" s="7">
        <f t="shared" si="12"/>
        <v>0</v>
      </c>
      <c r="N60" s="110" t="str">
        <f t="shared" si="14"/>
        <v>Silicon Photonics</v>
      </c>
      <c r="O60" s="38" t="str">
        <f t="shared" si="1"/>
        <v>Grey - All_25 Gbps_100 m MMF</v>
      </c>
      <c r="P60" s="19">
        <v>0</v>
      </c>
      <c r="Q60" s="19">
        <v>0</v>
      </c>
      <c r="R60" s="19"/>
      <c r="S60" s="19"/>
      <c r="T60" s="19"/>
      <c r="U60" s="19"/>
      <c r="V60" s="19"/>
      <c r="W60" s="19"/>
      <c r="X60" s="19"/>
      <c r="Y60" s="19"/>
      <c r="Z60" s="19"/>
    </row>
    <row r="61" spans="2:26" ht="13.8">
      <c r="B61" s="146" t="str">
        <f t="shared" si="13"/>
        <v>Grey - All_25 Gbps_300 m SMF</v>
      </c>
      <c r="C61" s="7">
        <f t="shared" si="2"/>
        <v>0</v>
      </c>
      <c r="D61" s="7">
        <f t="shared" si="3"/>
        <v>0</v>
      </c>
      <c r="E61" s="7">
        <f t="shared" si="4"/>
        <v>0</v>
      </c>
      <c r="F61" s="7">
        <f t="shared" si="5"/>
        <v>0</v>
      </c>
      <c r="G61" s="7">
        <f t="shared" si="6"/>
        <v>0</v>
      </c>
      <c r="H61" s="7">
        <f t="shared" si="7"/>
        <v>0</v>
      </c>
      <c r="I61" s="7">
        <f t="shared" si="8"/>
        <v>0</v>
      </c>
      <c r="J61" s="7">
        <f t="shared" si="9"/>
        <v>0</v>
      </c>
      <c r="K61" s="7">
        <f t="shared" si="10"/>
        <v>0</v>
      </c>
      <c r="L61" s="7">
        <f t="shared" si="11"/>
        <v>0</v>
      </c>
      <c r="M61" s="7">
        <f t="shared" si="12"/>
        <v>0</v>
      </c>
      <c r="N61" s="110" t="str">
        <f t="shared" si="14"/>
        <v>Silicon Photonics</v>
      </c>
      <c r="O61" s="38" t="str">
        <f t="shared" si="1"/>
        <v>Grey - All_25 Gbps_300 m SMF</v>
      </c>
      <c r="P61" s="19">
        <v>0</v>
      </c>
      <c r="Q61" s="19">
        <v>0</v>
      </c>
      <c r="R61" s="19"/>
      <c r="S61" s="19"/>
      <c r="T61" s="19"/>
      <c r="U61" s="19"/>
      <c r="V61" s="19"/>
      <c r="W61" s="19"/>
      <c r="X61" s="19"/>
      <c r="Y61" s="19"/>
      <c r="Z61" s="19"/>
    </row>
    <row r="62" spans="2:26" ht="13.8">
      <c r="B62" s="146" t="str">
        <f t="shared" si="13"/>
        <v>Grey - Duplex_25 Gbps_1-10 km</v>
      </c>
      <c r="C62" s="7">
        <f t="shared" si="2"/>
        <v>0</v>
      </c>
      <c r="D62" s="7">
        <f t="shared" si="3"/>
        <v>0</v>
      </c>
      <c r="E62" s="7">
        <f t="shared" si="4"/>
        <v>0</v>
      </c>
      <c r="F62" s="7">
        <f t="shared" si="5"/>
        <v>0</v>
      </c>
      <c r="G62" s="7">
        <f t="shared" si="6"/>
        <v>0</v>
      </c>
      <c r="H62" s="7">
        <f t="shared" si="7"/>
        <v>0</v>
      </c>
      <c r="I62" s="7">
        <f t="shared" si="8"/>
        <v>0</v>
      </c>
      <c r="J62" s="7">
        <f t="shared" si="9"/>
        <v>0</v>
      </c>
      <c r="K62" s="7">
        <f t="shared" si="10"/>
        <v>0</v>
      </c>
      <c r="L62" s="7">
        <f t="shared" si="11"/>
        <v>0</v>
      </c>
      <c r="M62" s="7">
        <f t="shared" si="12"/>
        <v>0</v>
      </c>
      <c r="N62" s="110" t="str">
        <f t="shared" si="14"/>
        <v>Silicon Photonics</v>
      </c>
      <c r="O62" s="38" t="str">
        <f t="shared" si="1"/>
        <v>Grey - Duplex_25 Gbps_1-10 km</v>
      </c>
      <c r="P62" s="19">
        <v>0</v>
      </c>
      <c r="Q62" s="19">
        <v>0</v>
      </c>
      <c r="R62" s="19"/>
      <c r="S62" s="19"/>
      <c r="T62" s="19"/>
      <c r="U62" s="19"/>
      <c r="V62" s="19"/>
      <c r="W62" s="19"/>
      <c r="X62" s="19"/>
      <c r="Y62" s="19"/>
      <c r="Z62" s="19"/>
    </row>
    <row r="63" spans="2:26" ht="13.8">
      <c r="B63" s="146" t="str">
        <f t="shared" si="13"/>
        <v>Grey - BiDi_25 Gbps_10 km</v>
      </c>
      <c r="C63" s="7">
        <f t="shared" si="2"/>
        <v>0</v>
      </c>
      <c r="D63" s="7">
        <f t="shared" si="3"/>
        <v>0</v>
      </c>
      <c r="E63" s="7">
        <f t="shared" si="4"/>
        <v>0</v>
      </c>
      <c r="F63" s="7">
        <f t="shared" si="5"/>
        <v>0</v>
      </c>
      <c r="G63" s="7">
        <f t="shared" si="6"/>
        <v>0</v>
      </c>
      <c r="H63" s="7">
        <f t="shared" si="7"/>
        <v>0</v>
      </c>
      <c r="I63" s="7">
        <f t="shared" si="8"/>
        <v>0</v>
      </c>
      <c r="J63" s="7">
        <f t="shared" si="9"/>
        <v>0</v>
      </c>
      <c r="K63" s="7">
        <f t="shared" si="10"/>
        <v>0</v>
      </c>
      <c r="L63" s="7">
        <f t="shared" si="11"/>
        <v>0</v>
      </c>
      <c r="M63" s="7">
        <f t="shared" si="12"/>
        <v>0</v>
      </c>
      <c r="N63" s="110" t="str">
        <f t="shared" si="14"/>
        <v>Silicon Photonics</v>
      </c>
      <c r="O63" s="38" t="str">
        <f t="shared" si="1"/>
        <v>Grey - BiDi_25 Gbps_10 km</v>
      </c>
      <c r="P63" s="63">
        <v>0</v>
      </c>
      <c r="Q63" s="63">
        <v>0</v>
      </c>
      <c r="R63" s="63"/>
      <c r="S63" s="19"/>
      <c r="T63" s="19"/>
      <c r="U63" s="19"/>
      <c r="V63" s="19"/>
      <c r="W63" s="19"/>
      <c r="X63" s="19"/>
      <c r="Y63" s="19"/>
      <c r="Z63" s="19"/>
    </row>
    <row r="64" spans="2:26" ht="13.8">
      <c r="B64" s="146" t="str">
        <f t="shared" si="13"/>
        <v xml:space="preserve">Grey - Duplex_25 Gbps_20 km </v>
      </c>
      <c r="C64" s="7">
        <f t="shared" si="2"/>
        <v>0</v>
      </c>
      <c r="D64" s="7">
        <f t="shared" si="3"/>
        <v>0</v>
      </c>
      <c r="E64" s="7">
        <f t="shared" si="4"/>
        <v>0</v>
      </c>
      <c r="F64" s="7">
        <f t="shared" si="5"/>
        <v>0</v>
      </c>
      <c r="G64" s="7">
        <f t="shared" si="6"/>
        <v>0</v>
      </c>
      <c r="H64" s="7">
        <f t="shared" si="7"/>
        <v>0</v>
      </c>
      <c r="I64" s="7">
        <f t="shared" si="8"/>
        <v>0</v>
      </c>
      <c r="J64" s="7">
        <f t="shared" si="9"/>
        <v>0</v>
      </c>
      <c r="K64" s="7">
        <f t="shared" si="10"/>
        <v>0</v>
      </c>
      <c r="L64" s="7">
        <f t="shared" si="11"/>
        <v>0</v>
      </c>
      <c r="M64" s="7">
        <f t="shared" si="12"/>
        <v>0</v>
      </c>
      <c r="N64" s="110" t="str">
        <f t="shared" si="14"/>
        <v>Silicon Photonics</v>
      </c>
      <c r="O64" s="38" t="str">
        <f t="shared" si="1"/>
        <v xml:space="preserve">Grey - Duplex_25 Gbps_20 km </v>
      </c>
      <c r="P64" s="63">
        <v>0</v>
      </c>
      <c r="Q64" s="63">
        <v>0</v>
      </c>
      <c r="R64" s="63"/>
      <c r="S64" s="63"/>
      <c r="T64" s="63"/>
      <c r="U64" s="19"/>
      <c r="V64" s="19"/>
      <c r="W64" s="19"/>
      <c r="X64" s="19"/>
      <c r="Y64" s="19"/>
      <c r="Z64" s="19"/>
    </row>
    <row r="65" spans="2:26" ht="13.8">
      <c r="B65" s="146" t="str">
        <f t="shared" si="13"/>
        <v>Grey - BiDi_25 Gbps_20 km</v>
      </c>
      <c r="C65" s="7">
        <f t="shared" si="2"/>
        <v>0</v>
      </c>
      <c r="D65" s="7">
        <f t="shared" si="3"/>
        <v>0</v>
      </c>
      <c r="E65" s="7">
        <f t="shared" si="4"/>
        <v>0</v>
      </c>
      <c r="F65" s="7">
        <f t="shared" si="5"/>
        <v>0</v>
      </c>
      <c r="G65" s="7">
        <f t="shared" si="6"/>
        <v>0</v>
      </c>
      <c r="H65" s="7">
        <f t="shared" si="7"/>
        <v>0</v>
      </c>
      <c r="I65" s="7">
        <f t="shared" si="8"/>
        <v>0</v>
      </c>
      <c r="J65" s="7">
        <f t="shared" si="9"/>
        <v>0</v>
      </c>
      <c r="K65" s="7">
        <f t="shared" si="10"/>
        <v>0</v>
      </c>
      <c r="L65" s="7">
        <f t="shared" si="11"/>
        <v>0</v>
      </c>
      <c r="M65" s="7">
        <f t="shared" si="12"/>
        <v>0</v>
      </c>
      <c r="N65" s="110" t="str">
        <f t="shared" si="14"/>
        <v>Silicon Photonics</v>
      </c>
      <c r="O65" s="38" t="str">
        <f t="shared" si="1"/>
        <v>Grey - BiDi_25 Gbps_20 km</v>
      </c>
      <c r="P65" s="63">
        <v>0</v>
      </c>
      <c r="Q65" s="63">
        <v>0</v>
      </c>
      <c r="R65" s="63"/>
      <c r="S65" s="63"/>
      <c r="T65" s="63"/>
      <c r="U65" s="19"/>
      <c r="V65" s="19"/>
      <c r="W65" s="19"/>
      <c r="X65" s="19"/>
      <c r="Y65" s="19"/>
      <c r="Z65" s="19"/>
    </row>
    <row r="66" spans="2:26" ht="13.8">
      <c r="B66" s="146" t="str">
        <f t="shared" si="13"/>
        <v>Grey - All_50 Gbps_10 km</v>
      </c>
      <c r="C66" s="7">
        <f t="shared" si="2"/>
        <v>0</v>
      </c>
      <c r="D66" s="7">
        <f t="shared" si="3"/>
        <v>0</v>
      </c>
      <c r="E66" s="7">
        <f t="shared" si="4"/>
        <v>0</v>
      </c>
      <c r="F66" s="7">
        <f t="shared" si="5"/>
        <v>0</v>
      </c>
      <c r="G66" s="7">
        <f t="shared" si="6"/>
        <v>0</v>
      </c>
      <c r="H66" s="7">
        <f t="shared" si="7"/>
        <v>0</v>
      </c>
      <c r="I66" s="7">
        <f t="shared" si="8"/>
        <v>0</v>
      </c>
      <c r="J66" s="7">
        <f t="shared" si="9"/>
        <v>0</v>
      </c>
      <c r="K66" s="7">
        <f t="shared" si="10"/>
        <v>0</v>
      </c>
      <c r="L66" s="7">
        <f t="shared" si="11"/>
        <v>0</v>
      </c>
      <c r="M66" s="7">
        <f t="shared" si="12"/>
        <v>0</v>
      </c>
      <c r="N66" s="110" t="str">
        <f t="shared" si="14"/>
        <v>Silicon Photonics</v>
      </c>
      <c r="O66" s="38" t="str">
        <f t="shared" si="1"/>
        <v>Grey - All_50 Gbps_10 km</v>
      </c>
      <c r="P66" s="63">
        <v>0</v>
      </c>
      <c r="Q66" s="63">
        <v>0</v>
      </c>
      <c r="R66" s="63"/>
      <c r="S66" s="63"/>
      <c r="T66" s="63"/>
      <c r="U66" s="63"/>
      <c r="V66" s="63"/>
      <c r="W66" s="63"/>
      <c r="X66" s="63"/>
      <c r="Y66" s="63"/>
      <c r="Z66" s="63"/>
    </row>
    <row r="67" spans="2:26" ht="13.8">
      <c r="B67" s="146" t="str">
        <f t="shared" si="13"/>
        <v>Grey - All_50 Gbps_ 40 km</v>
      </c>
      <c r="C67" s="7">
        <f t="shared" si="2"/>
        <v>0</v>
      </c>
      <c r="D67" s="7">
        <f t="shared" si="3"/>
        <v>0</v>
      </c>
      <c r="E67" s="7">
        <f t="shared" si="4"/>
        <v>0</v>
      </c>
      <c r="F67" s="7">
        <f t="shared" si="5"/>
        <v>0</v>
      </c>
      <c r="G67" s="7">
        <f t="shared" si="6"/>
        <v>0</v>
      </c>
      <c r="H67" s="7">
        <f t="shared" si="7"/>
        <v>0</v>
      </c>
      <c r="I67" s="7">
        <f t="shared" si="8"/>
        <v>0</v>
      </c>
      <c r="J67" s="7">
        <f t="shared" si="9"/>
        <v>0</v>
      </c>
      <c r="K67" s="7">
        <f t="shared" si="10"/>
        <v>0</v>
      </c>
      <c r="L67" s="7">
        <f t="shared" si="11"/>
        <v>0</v>
      </c>
      <c r="M67" s="7">
        <f t="shared" si="12"/>
        <v>0</v>
      </c>
      <c r="N67" s="110" t="str">
        <f t="shared" si="14"/>
        <v>Silicon Photonics</v>
      </c>
      <c r="O67" s="38" t="str">
        <f t="shared" si="1"/>
        <v>Grey - All_50 Gbps_ 40 km</v>
      </c>
      <c r="P67" s="63">
        <v>0</v>
      </c>
      <c r="Q67" s="63">
        <v>0</v>
      </c>
      <c r="R67" s="63"/>
      <c r="S67" s="63"/>
      <c r="T67" s="63"/>
      <c r="U67" s="63"/>
      <c r="V67" s="63"/>
      <c r="W67" s="63"/>
      <c r="X67" s="63"/>
      <c r="Y67" s="63"/>
      <c r="Z67" s="63"/>
    </row>
    <row r="68" spans="2:26" ht="13.8">
      <c r="B68" s="146" t="str">
        <f t="shared" si="13"/>
        <v>Grey - All_100 Gbps_2 km</v>
      </c>
      <c r="C68" s="7">
        <f t="shared" si="2"/>
        <v>0</v>
      </c>
      <c r="D68" s="7">
        <f t="shared" si="3"/>
        <v>0</v>
      </c>
      <c r="E68" s="7">
        <f t="shared" si="4"/>
        <v>0</v>
      </c>
      <c r="F68" s="7">
        <f t="shared" si="5"/>
        <v>0</v>
      </c>
      <c r="G68" s="7">
        <f t="shared" si="6"/>
        <v>0</v>
      </c>
      <c r="H68" s="7">
        <f t="shared" si="7"/>
        <v>0</v>
      </c>
      <c r="I68" s="7">
        <f t="shared" si="8"/>
        <v>0</v>
      </c>
      <c r="J68" s="7">
        <f t="shared" si="9"/>
        <v>0</v>
      </c>
      <c r="K68" s="7">
        <f t="shared" si="10"/>
        <v>0</v>
      </c>
      <c r="L68" s="7">
        <f t="shared" si="11"/>
        <v>0</v>
      </c>
      <c r="M68" s="7">
        <f t="shared" si="12"/>
        <v>0</v>
      </c>
      <c r="N68" s="110" t="str">
        <f t="shared" si="14"/>
        <v>Silicon Photonics</v>
      </c>
      <c r="O68" s="38" t="str">
        <f t="shared" si="1"/>
        <v>Grey - All_100 Gbps_2 km</v>
      </c>
      <c r="P68" s="63">
        <v>0</v>
      </c>
      <c r="Q68" s="63">
        <v>0</v>
      </c>
      <c r="R68" s="63"/>
      <c r="S68" s="63"/>
      <c r="T68" s="63"/>
      <c r="U68" s="63"/>
      <c r="V68" s="63"/>
      <c r="W68" s="63"/>
      <c r="X68" s="63"/>
      <c r="Y68" s="63"/>
      <c r="Z68" s="63"/>
    </row>
    <row r="69" spans="2:26" ht="13.8">
      <c r="B69" s="171" t="str">
        <f t="shared" si="13"/>
        <v>Grey - All_100 Gbps_ 15 km</v>
      </c>
      <c r="C69" s="7">
        <f t="shared" si="2"/>
        <v>0</v>
      </c>
      <c r="D69" s="7">
        <f t="shared" si="3"/>
        <v>0</v>
      </c>
      <c r="E69" s="7">
        <f t="shared" si="4"/>
        <v>0</v>
      </c>
      <c r="F69" s="7">
        <f t="shared" si="5"/>
        <v>0</v>
      </c>
      <c r="G69" s="7">
        <f t="shared" si="6"/>
        <v>0</v>
      </c>
      <c r="H69" s="7">
        <f t="shared" si="7"/>
        <v>0</v>
      </c>
      <c r="I69" s="7">
        <f t="shared" si="8"/>
        <v>0</v>
      </c>
      <c r="J69" s="7">
        <f t="shared" si="9"/>
        <v>0</v>
      </c>
      <c r="K69" s="7">
        <f t="shared" si="10"/>
        <v>0</v>
      </c>
      <c r="L69" s="7">
        <f t="shared" si="11"/>
        <v>0</v>
      </c>
      <c r="M69" s="7">
        <f t="shared" si="12"/>
        <v>0</v>
      </c>
      <c r="N69" s="110" t="str">
        <f t="shared" si="14"/>
        <v>Silicon Photonics</v>
      </c>
      <c r="O69" s="38" t="str">
        <f t="shared" si="1"/>
        <v>Grey - All_100 Gbps_ 15 km</v>
      </c>
      <c r="P69" s="63">
        <v>0</v>
      </c>
      <c r="Q69" s="63">
        <v>0</v>
      </c>
      <c r="R69" s="63"/>
      <c r="S69" s="63"/>
      <c r="T69" s="63"/>
      <c r="U69" s="63"/>
      <c r="V69" s="63"/>
      <c r="W69" s="63"/>
      <c r="X69" s="63"/>
      <c r="Y69" s="63"/>
      <c r="Z69" s="63"/>
    </row>
    <row r="70" spans="2:26" ht="13.8">
      <c r="B70" s="171" t="str">
        <f t="shared" si="13"/>
        <v>CWDM_10 Gbps_10 km</v>
      </c>
      <c r="C70" s="7">
        <f t="shared" si="2"/>
        <v>0</v>
      </c>
      <c r="D70" s="7">
        <f t="shared" si="3"/>
        <v>0</v>
      </c>
      <c r="E70" s="7">
        <f t="shared" si="4"/>
        <v>0</v>
      </c>
      <c r="F70" s="7">
        <f t="shared" si="5"/>
        <v>0</v>
      </c>
      <c r="G70" s="7">
        <f t="shared" si="6"/>
        <v>0</v>
      </c>
      <c r="H70" s="7">
        <f t="shared" si="7"/>
        <v>0</v>
      </c>
      <c r="I70" s="7">
        <f t="shared" si="8"/>
        <v>0</v>
      </c>
      <c r="J70" s="7">
        <f t="shared" si="9"/>
        <v>0</v>
      </c>
      <c r="K70" s="7">
        <f t="shared" si="10"/>
        <v>0</v>
      </c>
      <c r="L70" s="7">
        <f t="shared" si="11"/>
        <v>0</v>
      </c>
      <c r="M70" s="7">
        <f t="shared" si="12"/>
        <v>0</v>
      </c>
      <c r="N70" s="110" t="str">
        <f t="shared" si="14"/>
        <v>Silicon Photonics</v>
      </c>
      <c r="O70" s="38" t="str">
        <f t="shared" si="1"/>
        <v>CWDM_10 Gbps_10 km</v>
      </c>
      <c r="P70" s="19">
        <v>0</v>
      </c>
      <c r="Q70" s="19">
        <v>0</v>
      </c>
      <c r="R70" s="19"/>
      <c r="S70" s="19"/>
      <c r="T70" s="19"/>
      <c r="U70" s="19"/>
      <c r="V70" s="19"/>
      <c r="W70" s="19"/>
      <c r="X70" s="19"/>
      <c r="Y70" s="19"/>
      <c r="Z70" s="19"/>
    </row>
    <row r="71" spans="2:26" ht="13.8">
      <c r="B71" s="171" t="str">
        <f t="shared" si="13"/>
        <v>DWDM_10 Gbps_10 km</v>
      </c>
      <c r="C71" s="7">
        <f t="shared" si="2"/>
        <v>0</v>
      </c>
      <c r="D71" s="7">
        <f t="shared" si="3"/>
        <v>0</v>
      </c>
      <c r="E71" s="7">
        <f t="shared" si="4"/>
        <v>0</v>
      </c>
      <c r="F71" s="7">
        <f t="shared" si="5"/>
        <v>0</v>
      </c>
      <c r="G71" s="7">
        <f t="shared" si="6"/>
        <v>0</v>
      </c>
      <c r="H71" s="7">
        <f t="shared" si="7"/>
        <v>0</v>
      </c>
      <c r="I71" s="7">
        <f t="shared" si="8"/>
        <v>0</v>
      </c>
      <c r="J71" s="7">
        <f t="shared" si="9"/>
        <v>0</v>
      </c>
      <c r="K71" s="7">
        <f t="shared" si="10"/>
        <v>0</v>
      </c>
      <c r="L71" s="7">
        <f t="shared" si="11"/>
        <v>0</v>
      </c>
      <c r="M71" s="7">
        <f t="shared" si="12"/>
        <v>0</v>
      </c>
      <c r="N71" s="110" t="str">
        <f t="shared" si="14"/>
        <v>Silicon Photonics</v>
      </c>
      <c r="O71" s="38" t="str">
        <f t="shared" si="1"/>
        <v>DWDM_10 Gbps_10 km</v>
      </c>
      <c r="P71" s="63">
        <v>0</v>
      </c>
      <c r="Q71" s="63">
        <v>0</v>
      </c>
      <c r="R71" s="63"/>
      <c r="S71" s="63"/>
      <c r="T71" s="63"/>
      <c r="U71" s="63"/>
      <c r="V71" s="63"/>
      <c r="W71" s="63"/>
      <c r="X71" s="63"/>
      <c r="Y71" s="63"/>
      <c r="Z71" s="63"/>
    </row>
    <row r="72" spans="2:26" ht="13.8">
      <c r="B72" s="171" t="str">
        <f t="shared" si="13"/>
        <v>CWDM_25 Gbps_10 km</v>
      </c>
      <c r="C72" s="7">
        <f t="shared" si="2"/>
        <v>0</v>
      </c>
      <c r="D72" s="7">
        <f t="shared" si="3"/>
        <v>0</v>
      </c>
      <c r="E72" s="7">
        <f t="shared" si="4"/>
        <v>0</v>
      </c>
      <c r="F72" s="7">
        <f t="shared" si="5"/>
        <v>0</v>
      </c>
      <c r="G72" s="7">
        <f t="shared" si="6"/>
        <v>0</v>
      </c>
      <c r="H72" s="7">
        <f t="shared" si="7"/>
        <v>0</v>
      </c>
      <c r="I72" s="7">
        <f t="shared" si="8"/>
        <v>0</v>
      </c>
      <c r="J72" s="7">
        <f t="shared" si="9"/>
        <v>0</v>
      </c>
      <c r="K72" s="7">
        <f t="shared" si="10"/>
        <v>0</v>
      </c>
      <c r="L72" s="7">
        <f t="shared" si="11"/>
        <v>0</v>
      </c>
      <c r="M72" s="7">
        <f t="shared" si="12"/>
        <v>0</v>
      </c>
      <c r="N72" s="110" t="str">
        <f t="shared" si="14"/>
        <v>Silicon Photonics</v>
      </c>
      <c r="O72" s="38" t="str">
        <f t="shared" si="1"/>
        <v>CWDM_25 Gbps_10 km</v>
      </c>
      <c r="P72" s="63">
        <v>0</v>
      </c>
      <c r="Q72" s="63">
        <v>0</v>
      </c>
      <c r="R72" s="63"/>
      <c r="S72" s="63"/>
      <c r="T72" s="63"/>
      <c r="U72" s="63"/>
      <c r="V72" s="63"/>
      <c r="W72" s="63"/>
      <c r="X72" s="63"/>
      <c r="Y72" s="63"/>
      <c r="Z72" s="63"/>
    </row>
    <row r="73" spans="2:26" ht="13.8">
      <c r="B73" s="171" t="str">
        <f t="shared" si="13"/>
        <v>DWDM_25 Gbps_10 km</v>
      </c>
      <c r="C73" s="7">
        <f t="shared" si="2"/>
        <v>0</v>
      </c>
      <c r="D73" s="7">
        <f t="shared" si="3"/>
        <v>0</v>
      </c>
      <c r="E73" s="7">
        <f t="shared" si="4"/>
        <v>0</v>
      </c>
      <c r="F73" s="7">
        <f t="shared" si="5"/>
        <v>0</v>
      </c>
      <c r="G73" s="7">
        <f t="shared" si="6"/>
        <v>0</v>
      </c>
      <c r="H73" s="7">
        <f t="shared" si="7"/>
        <v>0</v>
      </c>
      <c r="I73" s="7">
        <f t="shared" si="8"/>
        <v>0</v>
      </c>
      <c r="J73" s="7">
        <f t="shared" si="9"/>
        <v>0</v>
      </c>
      <c r="K73" s="7">
        <f t="shared" si="10"/>
        <v>0</v>
      </c>
      <c r="L73" s="7">
        <f t="shared" si="11"/>
        <v>0</v>
      </c>
      <c r="M73" s="7">
        <f t="shared" si="12"/>
        <v>0</v>
      </c>
      <c r="N73" s="110" t="str">
        <f t="shared" si="14"/>
        <v>Silicon Photonics</v>
      </c>
      <c r="O73" s="38" t="str">
        <f t="shared" si="1"/>
        <v>DWDM_25 Gbps_10 km</v>
      </c>
      <c r="P73" s="19">
        <v>0</v>
      </c>
      <c r="Q73" s="19">
        <v>0</v>
      </c>
      <c r="R73" s="19"/>
      <c r="S73" s="19"/>
      <c r="T73" s="19"/>
      <c r="U73" s="19"/>
      <c r="V73" s="19"/>
      <c r="W73" s="19"/>
      <c r="X73" s="19"/>
      <c r="Y73" s="19"/>
      <c r="Z73" s="19"/>
    </row>
    <row r="74" spans="2:26" ht="13.8">
      <c r="B74" s="171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110"/>
      <c r="O74" s="38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</row>
    <row r="75" spans="2:26" ht="13.8">
      <c r="B75" s="17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O75" s="39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</row>
    <row r="76" spans="2:26" ht="13.8">
      <c r="B76" s="58" t="str">
        <f>"Total "&amp;B45&amp;" units"</f>
        <v>Total Silicon Photonics units</v>
      </c>
      <c r="C76" s="29">
        <f t="shared" ref="C76:M76" si="15">SUM(C47:C75)</f>
        <v>0</v>
      </c>
      <c r="D76" s="29">
        <f t="shared" si="15"/>
        <v>0</v>
      </c>
      <c r="E76" s="29">
        <f t="shared" si="15"/>
        <v>0</v>
      </c>
      <c r="F76" s="29">
        <f t="shared" si="15"/>
        <v>0</v>
      </c>
      <c r="G76" s="29">
        <f t="shared" si="15"/>
        <v>0</v>
      </c>
      <c r="H76" s="29">
        <f t="shared" si="15"/>
        <v>0</v>
      </c>
      <c r="I76" s="29">
        <f t="shared" si="15"/>
        <v>0</v>
      </c>
      <c r="J76" s="29">
        <f t="shared" si="15"/>
        <v>0</v>
      </c>
      <c r="K76" s="29">
        <f t="shared" si="15"/>
        <v>0</v>
      </c>
      <c r="L76" s="29">
        <f t="shared" si="15"/>
        <v>0</v>
      </c>
      <c r="M76" s="29">
        <f t="shared" si="15"/>
        <v>0</v>
      </c>
    </row>
    <row r="77" spans="2:26" ht="13.8">
      <c r="H77" s="98"/>
      <c r="I77" s="15"/>
    </row>
    <row r="78" spans="2:26" ht="21">
      <c r="B78" s="3" t="str">
        <f>Summary!B32</f>
        <v>InP discrete</v>
      </c>
      <c r="C78" s="1"/>
      <c r="D78" s="1"/>
      <c r="E78" s="1"/>
      <c r="F78" s="1"/>
      <c r="G78" s="1"/>
      <c r="H78" s="13"/>
      <c r="I78" s="15"/>
      <c r="J78" s="1"/>
      <c r="K78" s="1"/>
      <c r="L78" s="1"/>
      <c r="M78" s="1"/>
      <c r="O78" s="3" t="str">
        <f t="shared" ref="O78:O106" si="16">B78</f>
        <v>InP discrete</v>
      </c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2:26" ht="13.8">
      <c r="B79" s="56" t="str">
        <f>B6</f>
        <v>Product category</v>
      </c>
      <c r="C79" s="6">
        <v>2018</v>
      </c>
      <c r="D79" s="6">
        <v>2019</v>
      </c>
      <c r="E79" s="6">
        <v>2020</v>
      </c>
      <c r="F79" s="6">
        <v>2021</v>
      </c>
      <c r="G79" s="6">
        <v>2022</v>
      </c>
      <c r="H79" s="6">
        <v>2023</v>
      </c>
      <c r="I79" s="6">
        <v>2024</v>
      </c>
      <c r="J79" s="6">
        <v>2025</v>
      </c>
      <c r="K79" s="6">
        <v>2026</v>
      </c>
      <c r="L79" s="6">
        <v>2027</v>
      </c>
      <c r="M79" s="6">
        <v>2028</v>
      </c>
      <c r="O79" s="217" t="str">
        <f t="shared" si="16"/>
        <v>Product category</v>
      </c>
      <c r="P79" s="6">
        <v>2018</v>
      </c>
      <c r="Q79" s="6">
        <v>2019</v>
      </c>
      <c r="R79" s="6">
        <v>2020</v>
      </c>
      <c r="S79" s="6">
        <v>2021</v>
      </c>
      <c r="T79" s="6">
        <v>2022</v>
      </c>
      <c r="U79" s="6">
        <v>2023</v>
      </c>
      <c r="V79" s="6">
        <v>2024</v>
      </c>
      <c r="W79" s="6">
        <v>2025</v>
      </c>
      <c r="X79" s="6">
        <v>2026</v>
      </c>
      <c r="Y79" s="6">
        <v>2027</v>
      </c>
      <c r="Z79" s="6">
        <v>2028</v>
      </c>
    </row>
    <row r="80" spans="2:26" ht="13.8">
      <c r="B80" s="146" t="str">
        <f>B7</f>
        <v>CPRI - grey_3 Gbps_≤ 0.5 km</v>
      </c>
      <c r="C80" s="7">
        <f t="shared" ref="C80:C106" si="17">IF(C7=0,0,C7*P80)</f>
        <v>0</v>
      </c>
      <c r="D80" s="7">
        <f t="shared" ref="D80:D106" si="18">IF(D7=0,0,D7*Q80)</f>
        <v>0</v>
      </c>
      <c r="E80" s="7">
        <f t="shared" ref="E80:E106" si="19">IF(E7=0,0,E7*R80)</f>
        <v>0</v>
      </c>
      <c r="F80" s="7">
        <f t="shared" ref="F80:F106" si="20">IF(F7=0,0,F7*S80)</f>
        <v>0</v>
      </c>
      <c r="G80" s="7">
        <f t="shared" ref="G80:G106" si="21">IF(G7=0,0,G7*T80)</f>
        <v>0</v>
      </c>
      <c r="H80" s="7">
        <f t="shared" ref="H80:H106" si="22">IF(H7=0,0,H7*U80)</f>
        <v>0</v>
      </c>
      <c r="I80" s="7">
        <f t="shared" ref="I80:I106" si="23">IF(I7=0,0,I7*V80)</f>
        <v>0</v>
      </c>
      <c r="J80" s="7">
        <f t="shared" ref="J80:J106" si="24">IF(J7=0,0,J7*W80)</f>
        <v>0</v>
      </c>
      <c r="K80" s="7">
        <f t="shared" ref="K80:K106" si="25">IF(K7=0,0,K7*X80)</f>
        <v>0</v>
      </c>
      <c r="L80" s="7">
        <f t="shared" ref="L80:L106" si="26">IF(L7=0,0,L7*Y80)</f>
        <v>0</v>
      </c>
      <c r="M80" s="7">
        <f t="shared" ref="M80:M106" si="27">IF(M7=0,0,M7*Z80)</f>
        <v>0</v>
      </c>
      <c r="N80" s="110" t="str">
        <f>B78</f>
        <v>InP discrete</v>
      </c>
      <c r="O80" s="38" t="str">
        <f t="shared" si="16"/>
        <v>CPRI - grey_3 Gbps_≤ 0.5 km</v>
      </c>
      <c r="P80" s="19">
        <v>0</v>
      </c>
      <c r="Q80" s="19">
        <v>0</v>
      </c>
      <c r="R80" s="19"/>
      <c r="S80" s="19"/>
      <c r="T80" s="19"/>
      <c r="U80" s="19"/>
      <c r="V80" s="19"/>
      <c r="W80" s="19"/>
      <c r="X80" s="19"/>
      <c r="Y80" s="19"/>
      <c r="Z80" s="19"/>
    </row>
    <row r="81" spans="2:26" ht="13.8">
      <c r="B81" s="146" t="str">
        <f t="shared" ref="B81:B106" si="28">B8</f>
        <v>CPRI - grey_3 Gbps_&gt;0.5-10 km</v>
      </c>
      <c r="C81" s="7">
        <f t="shared" si="17"/>
        <v>768979.78184261534</v>
      </c>
      <c r="D81" s="7">
        <f t="shared" si="18"/>
        <v>0</v>
      </c>
      <c r="E81" s="7">
        <f t="shared" si="19"/>
        <v>0</v>
      </c>
      <c r="F81" s="7">
        <f t="shared" si="20"/>
        <v>0</v>
      </c>
      <c r="G81" s="7">
        <f t="shared" si="21"/>
        <v>0</v>
      </c>
      <c r="H81" s="7">
        <f t="shared" si="22"/>
        <v>0</v>
      </c>
      <c r="I81" s="7">
        <f t="shared" si="23"/>
        <v>0</v>
      </c>
      <c r="J81" s="7">
        <f t="shared" si="24"/>
        <v>0</v>
      </c>
      <c r="K81" s="7">
        <f t="shared" si="25"/>
        <v>0</v>
      </c>
      <c r="L81" s="7">
        <f t="shared" si="26"/>
        <v>0</v>
      </c>
      <c r="M81" s="7">
        <f t="shared" si="27"/>
        <v>0</v>
      </c>
      <c r="N81" s="110" t="str">
        <f t="shared" ref="N81:N109" si="29">N80</f>
        <v>InP discrete</v>
      </c>
      <c r="O81" s="38" t="str">
        <f t="shared" si="16"/>
        <v>CPRI - grey_3 Gbps_&gt;0.5-10 km</v>
      </c>
      <c r="P81" s="19">
        <v>1</v>
      </c>
      <c r="Q81" s="19">
        <v>1</v>
      </c>
      <c r="R81" s="19"/>
      <c r="S81" s="19"/>
      <c r="T81" s="19"/>
      <c r="U81" s="19"/>
      <c r="V81" s="19"/>
      <c r="W81" s="19"/>
      <c r="X81" s="19"/>
      <c r="Y81" s="19"/>
      <c r="Z81" s="19"/>
    </row>
    <row r="82" spans="2:26" ht="13.8">
      <c r="B82" s="146" t="str">
        <f t="shared" si="28"/>
        <v>CPRI - grey_3 Gbps_10-20 km</v>
      </c>
      <c r="C82" s="7">
        <f t="shared" si="17"/>
        <v>421649.03819357534</v>
      </c>
      <c r="D82" s="7">
        <f t="shared" si="18"/>
        <v>264842</v>
      </c>
      <c r="E82" s="7">
        <f t="shared" si="19"/>
        <v>0</v>
      </c>
      <c r="F82" s="7">
        <f t="shared" si="20"/>
        <v>0</v>
      </c>
      <c r="G82" s="7">
        <f t="shared" si="21"/>
        <v>0</v>
      </c>
      <c r="H82" s="7">
        <f t="shared" si="22"/>
        <v>0</v>
      </c>
      <c r="I82" s="7">
        <f t="shared" si="23"/>
        <v>0</v>
      </c>
      <c r="J82" s="7">
        <f t="shared" si="24"/>
        <v>0</v>
      </c>
      <c r="K82" s="7">
        <f t="shared" si="25"/>
        <v>0</v>
      </c>
      <c r="L82" s="7">
        <f t="shared" si="26"/>
        <v>0</v>
      </c>
      <c r="M82" s="7">
        <f t="shared" si="27"/>
        <v>0</v>
      </c>
      <c r="N82" s="110" t="str">
        <f t="shared" si="29"/>
        <v>InP discrete</v>
      </c>
      <c r="O82" s="38" t="str">
        <f t="shared" si="16"/>
        <v>CPRI - grey_3 Gbps_10-20 km</v>
      </c>
      <c r="P82" s="19">
        <v>1</v>
      </c>
      <c r="Q82" s="19">
        <v>1</v>
      </c>
      <c r="R82" s="19"/>
      <c r="S82" s="19"/>
      <c r="T82" s="19"/>
      <c r="U82" s="19"/>
      <c r="V82" s="19"/>
      <c r="W82" s="19"/>
      <c r="X82" s="19"/>
      <c r="Y82" s="19"/>
      <c r="Z82" s="19"/>
    </row>
    <row r="83" spans="2:26" ht="13.8">
      <c r="B83" s="146" t="str">
        <f t="shared" si="28"/>
        <v>CPRI - grey_6 Gbps_≤ 0.5 km</v>
      </c>
      <c r="C83" s="7">
        <f t="shared" si="17"/>
        <v>0</v>
      </c>
      <c r="D83" s="7">
        <f t="shared" si="18"/>
        <v>0</v>
      </c>
      <c r="E83" s="7">
        <f t="shared" si="19"/>
        <v>0</v>
      </c>
      <c r="F83" s="7">
        <f t="shared" si="20"/>
        <v>0</v>
      </c>
      <c r="G83" s="7">
        <f t="shared" si="21"/>
        <v>0</v>
      </c>
      <c r="H83" s="7">
        <f t="shared" si="22"/>
        <v>0</v>
      </c>
      <c r="I83" s="7">
        <f t="shared" si="23"/>
        <v>0</v>
      </c>
      <c r="J83" s="7">
        <f t="shared" si="24"/>
        <v>0</v>
      </c>
      <c r="K83" s="7">
        <f t="shared" si="25"/>
        <v>0</v>
      </c>
      <c r="L83" s="7">
        <f t="shared" si="26"/>
        <v>0</v>
      </c>
      <c r="M83" s="7">
        <f t="shared" si="27"/>
        <v>0</v>
      </c>
      <c r="N83" s="110" t="str">
        <f t="shared" si="29"/>
        <v>InP discrete</v>
      </c>
      <c r="O83" s="38" t="str">
        <f t="shared" si="16"/>
        <v>CPRI - grey_6 Gbps_≤ 0.5 km</v>
      </c>
      <c r="P83" s="19">
        <v>0</v>
      </c>
      <c r="Q83" s="19">
        <v>0</v>
      </c>
      <c r="R83" s="19"/>
      <c r="S83" s="19"/>
      <c r="T83" s="19"/>
      <c r="U83" s="19"/>
      <c r="V83" s="19"/>
      <c r="W83" s="19"/>
      <c r="X83" s="19"/>
      <c r="Y83" s="19"/>
      <c r="Z83" s="19"/>
    </row>
    <row r="84" spans="2:26" ht="13.8">
      <c r="B84" s="146" t="str">
        <f t="shared" si="28"/>
        <v>CPRI - grey_6 Gbps_&gt;0.5-10 km</v>
      </c>
      <c r="C84" s="7">
        <f t="shared" si="17"/>
        <v>2175371</v>
      </c>
      <c r="D84" s="7">
        <f t="shared" si="18"/>
        <v>2485503.5</v>
      </c>
      <c r="E84" s="7">
        <f t="shared" si="19"/>
        <v>0</v>
      </c>
      <c r="F84" s="7">
        <f t="shared" si="20"/>
        <v>0</v>
      </c>
      <c r="G84" s="7">
        <f t="shared" si="21"/>
        <v>0</v>
      </c>
      <c r="H84" s="7">
        <f t="shared" si="22"/>
        <v>0</v>
      </c>
      <c r="I84" s="7">
        <f t="shared" si="23"/>
        <v>0</v>
      </c>
      <c r="J84" s="7">
        <f t="shared" si="24"/>
        <v>0</v>
      </c>
      <c r="K84" s="7">
        <f t="shared" si="25"/>
        <v>0</v>
      </c>
      <c r="L84" s="7">
        <f t="shared" si="26"/>
        <v>0</v>
      </c>
      <c r="M84" s="7">
        <f t="shared" si="27"/>
        <v>0</v>
      </c>
      <c r="N84" s="110" t="str">
        <f t="shared" si="29"/>
        <v>InP discrete</v>
      </c>
      <c r="O84" s="38" t="str">
        <f t="shared" si="16"/>
        <v>CPRI - grey_6 Gbps_&gt;0.5-10 km</v>
      </c>
      <c r="P84" s="19">
        <v>1</v>
      </c>
      <c r="Q84" s="19">
        <v>1</v>
      </c>
      <c r="R84" s="19"/>
      <c r="S84" s="19"/>
      <c r="T84" s="19"/>
      <c r="U84" s="19"/>
      <c r="V84" s="19"/>
      <c r="W84" s="19"/>
      <c r="X84" s="19"/>
      <c r="Y84" s="19"/>
      <c r="Z84" s="19"/>
    </row>
    <row r="85" spans="2:26" ht="13.8">
      <c r="B85" s="146" t="str">
        <f t="shared" si="28"/>
        <v>CPRI - grey_6 Gbps_10-20 km</v>
      </c>
      <c r="C85" s="7">
        <f t="shared" si="17"/>
        <v>936206</v>
      </c>
      <c r="D85" s="7">
        <f t="shared" si="18"/>
        <v>1293097.5</v>
      </c>
      <c r="E85" s="7">
        <f t="shared" si="19"/>
        <v>0</v>
      </c>
      <c r="F85" s="7">
        <f t="shared" si="20"/>
        <v>0</v>
      </c>
      <c r="G85" s="7">
        <f t="shared" si="21"/>
        <v>0</v>
      </c>
      <c r="H85" s="7">
        <f t="shared" si="22"/>
        <v>0</v>
      </c>
      <c r="I85" s="7">
        <f t="shared" si="23"/>
        <v>0</v>
      </c>
      <c r="J85" s="7">
        <f t="shared" si="24"/>
        <v>0</v>
      </c>
      <c r="K85" s="7">
        <f t="shared" si="25"/>
        <v>0</v>
      </c>
      <c r="L85" s="7">
        <f t="shared" si="26"/>
        <v>0</v>
      </c>
      <c r="M85" s="7">
        <f t="shared" si="27"/>
        <v>0</v>
      </c>
      <c r="N85" s="110" t="str">
        <f t="shared" si="29"/>
        <v>InP discrete</v>
      </c>
      <c r="O85" s="38" t="str">
        <f t="shared" si="16"/>
        <v>CPRI - grey_6 Gbps_10-20 km</v>
      </c>
      <c r="P85" s="19">
        <v>1</v>
      </c>
      <c r="Q85" s="19">
        <v>1</v>
      </c>
      <c r="R85" s="19"/>
      <c r="S85" s="19"/>
      <c r="T85" s="19"/>
      <c r="U85" s="19"/>
      <c r="V85" s="19"/>
      <c r="W85" s="19"/>
      <c r="X85" s="19"/>
      <c r="Y85" s="19"/>
      <c r="Z85" s="19"/>
    </row>
    <row r="86" spans="2:26" ht="13.8">
      <c r="B86" s="146" t="str">
        <f t="shared" si="28"/>
        <v>CPRI - grey_12-16 Gbps_≤ 0.5 km</v>
      </c>
      <c r="C86" s="7">
        <f t="shared" si="17"/>
        <v>0</v>
      </c>
      <c r="D86" s="7">
        <f t="shared" si="18"/>
        <v>0</v>
      </c>
      <c r="E86" s="7">
        <f t="shared" si="19"/>
        <v>0</v>
      </c>
      <c r="F86" s="7">
        <f t="shared" si="20"/>
        <v>0</v>
      </c>
      <c r="G86" s="7">
        <f t="shared" si="21"/>
        <v>0</v>
      </c>
      <c r="H86" s="7">
        <f t="shared" si="22"/>
        <v>0</v>
      </c>
      <c r="I86" s="7">
        <f t="shared" si="23"/>
        <v>0</v>
      </c>
      <c r="J86" s="7">
        <f t="shared" si="24"/>
        <v>0</v>
      </c>
      <c r="K86" s="7">
        <f t="shared" si="25"/>
        <v>0</v>
      </c>
      <c r="L86" s="7">
        <f t="shared" si="26"/>
        <v>0</v>
      </c>
      <c r="M86" s="7">
        <f t="shared" si="27"/>
        <v>0</v>
      </c>
      <c r="N86" s="110" t="str">
        <f t="shared" si="29"/>
        <v>InP discrete</v>
      </c>
      <c r="O86" s="38" t="str">
        <f t="shared" si="16"/>
        <v>CPRI - grey_12-16 Gbps_≤ 0.5 km</v>
      </c>
      <c r="P86" s="19">
        <v>0</v>
      </c>
      <c r="Q86" s="19">
        <v>0</v>
      </c>
      <c r="R86" s="19"/>
      <c r="S86" s="19"/>
      <c r="T86" s="19"/>
      <c r="U86" s="19"/>
      <c r="V86" s="19"/>
      <c r="W86" s="19"/>
      <c r="X86" s="19"/>
      <c r="Y86" s="19"/>
      <c r="Z86" s="19"/>
    </row>
    <row r="87" spans="2:26" ht="13.8">
      <c r="B87" s="146" t="str">
        <f t="shared" si="28"/>
        <v>CPRI - grey_12-16 Gbps_&gt;0.5-10 km</v>
      </c>
      <c r="C87" s="7">
        <f t="shared" si="17"/>
        <v>37125</v>
      </c>
      <c r="D87" s="7">
        <f t="shared" si="18"/>
        <v>19206.745716960875</v>
      </c>
      <c r="E87" s="7">
        <f t="shared" si="19"/>
        <v>0</v>
      </c>
      <c r="F87" s="7">
        <f t="shared" si="20"/>
        <v>0</v>
      </c>
      <c r="G87" s="7">
        <f t="shared" si="21"/>
        <v>0</v>
      </c>
      <c r="H87" s="7">
        <f t="shared" si="22"/>
        <v>0</v>
      </c>
      <c r="I87" s="7">
        <f t="shared" si="23"/>
        <v>0</v>
      </c>
      <c r="J87" s="7">
        <f t="shared" si="24"/>
        <v>0</v>
      </c>
      <c r="K87" s="7">
        <f t="shared" si="25"/>
        <v>0</v>
      </c>
      <c r="L87" s="7">
        <f t="shared" si="26"/>
        <v>0</v>
      </c>
      <c r="M87" s="7">
        <f t="shared" si="27"/>
        <v>0</v>
      </c>
      <c r="N87" s="110" t="str">
        <f t="shared" si="29"/>
        <v>InP discrete</v>
      </c>
      <c r="O87" s="38" t="str">
        <f t="shared" si="16"/>
        <v>CPRI - grey_12-16 Gbps_&gt;0.5-10 km</v>
      </c>
      <c r="P87" s="19">
        <v>1</v>
      </c>
      <c r="Q87" s="19">
        <v>1</v>
      </c>
      <c r="R87" s="19"/>
      <c r="S87" s="19"/>
      <c r="T87" s="19"/>
      <c r="U87" s="19"/>
      <c r="V87" s="19"/>
      <c r="W87" s="19"/>
      <c r="X87" s="19"/>
      <c r="Y87" s="19"/>
      <c r="Z87" s="19"/>
    </row>
    <row r="88" spans="2:26" ht="13.8">
      <c r="B88" s="146" t="str">
        <f t="shared" si="28"/>
        <v>CPRI - grey_12-16 Gbps_10-20 km</v>
      </c>
      <c r="C88" s="7">
        <f t="shared" si="17"/>
        <v>0</v>
      </c>
      <c r="D88" s="7">
        <f t="shared" si="18"/>
        <v>0</v>
      </c>
      <c r="E88" s="7">
        <f t="shared" si="19"/>
        <v>0</v>
      </c>
      <c r="F88" s="7">
        <f t="shared" si="20"/>
        <v>0</v>
      </c>
      <c r="G88" s="7">
        <f t="shared" si="21"/>
        <v>0</v>
      </c>
      <c r="H88" s="7">
        <f t="shared" si="22"/>
        <v>0</v>
      </c>
      <c r="I88" s="7">
        <f t="shared" si="23"/>
        <v>0</v>
      </c>
      <c r="J88" s="7">
        <f t="shared" si="24"/>
        <v>0</v>
      </c>
      <c r="K88" s="7">
        <f t="shared" si="25"/>
        <v>0</v>
      </c>
      <c r="L88" s="7">
        <f t="shared" si="26"/>
        <v>0</v>
      </c>
      <c r="M88" s="7">
        <f t="shared" si="27"/>
        <v>0</v>
      </c>
      <c r="N88" s="110" t="str">
        <f t="shared" si="29"/>
        <v>InP discrete</v>
      </c>
      <c r="O88" s="38" t="str">
        <f t="shared" si="16"/>
        <v>CPRI - grey_12-16 Gbps_10-20 km</v>
      </c>
      <c r="P88" s="19">
        <v>1</v>
      </c>
      <c r="Q88" s="19">
        <v>1</v>
      </c>
      <c r="R88" s="19"/>
      <c r="S88" s="19"/>
      <c r="T88" s="19"/>
      <c r="U88" s="19"/>
      <c r="V88" s="19"/>
      <c r="W88" s="19"/>
      <c r="X88" s="19"/>
      <c r="Y88" s="19"/>
      <c r="Z88" s="19"/>
    </row>
    <row r="89" spans="2:26" ht="13.8">
      <c r="B89" s="149" t="str">
        <f t="shared" si="28"/>
        <v>CPRI-Legacy_1,3,6,12 Gbps_all</v>
      </c>
      <c r="C89" s="90">
        <f t="shared" si="17"/>
        <v>0</v>
      </c>
      <c r="D89" s="90">
        <f t="shared" si="18"/>
        <v>0</v>
      </c>
      <c r="E89" s="90">
        <f t="shared" si="19"/>
        <v>0</v>
      </c>
      <c r="F89" s="90">
        <f t="shared" si="20"/>
        <v>0</v>
      </c>
      <c r="G89" s="90">
        <f t="shared" si="21"/>
        <v>0</v>
      </c>
      <c r="H89" s="90">
        <f t="shared" si="22"/>
        <v>0</v>
      </c>
      <c r="I89" s="90">
        <f t="shared" si="23"/>
        <v>0</v>
      </c>
      <c r="J89" s="90">
        <f t="shared" si="24"/>
        <v>0</v>
      </c>
      <c r="K89" s="90">
        <f t="shared" si="25"/>
        <v>0</v>
      </c>
      <c r="L89" s="90">
        <f t="shared" si="26"/>
        <v>0</v>
      </c>
      <c r="M89" s="90">
        <f t="shared" si="27"/>
        <v>0</v>
      </c>
      <c r="N89" s="150" t="str">
        <f t="shared" si="29"/>
        <v>InP discrete</v>
      </c>
      <c r="O89" s="151" t="str">
        <f t="shared" si="16"/>
        <v>CPRI-Legacy_1,3,6,12 Gbps_all</v>
      </c>
      <c r="P89" s="147"/>
      <c r="Q89" s="147"/>
      <c r="R89" s="152"/>
      <c r="S89" s="152"/>
      <c r="T89" s="152"/>
      <c r="U89" s="152"/>
      <c r="V89" s="152"/>
      <c r="W89" s="152"/>
      <c r="X89" s="152"/>
      <c r="Y89" s="152"/>
      <c r="Z89" s="152"/>
    </row>
    <row r="90" spans="2:26" ht="13.8">
      <c r="B90" s="146" t="str">
        <f t="shared" si="28"/>
        <v>Grey - All_10 Gbps_100 m MMF</v>
      </c>
      <c r="C90" s="7">
        <f t="shared" si="17"/>
        <v>0</v>
      </c>
      <c r="D90" s="7">
        <f t="shared" si="18"/>
        <v>0</v>
      </c>
      <c r="E90" s="7">
        <f t="shared" si="19"/>
        <v>0</v>
      </c>
      <c r="F90" s="7">
        <f t="shared" si="20"/>
        <v>0</v>
      </c>
      <c r="G90" s="7">
        <f t="shared" si="21"/>
        <v>0</v>
      </c>
      <c r="H90" s="7">
        <f t="shared" si="22"/>
        <v>0</v>
      </c>
      <c r="I90" s="7">
        <f t="shared" si="23"/>
        <v>0</v>
      </c>
      <c r="J90" s="7">
        <f t="shared" si="24"/>
        <v>0</v>
      </c>
      <c r="K90" s="7">
        <f t="shared" si="25"/>
        <v>0</v>
      </c>
      <c r="L90" s="7">
        <f t="shared" si="26"/>
        <v>0</v>
      </c>
      <c r="M90" s="7">
        <f t="shared" si="27"/>
        <v>0</v>
      </c>
      <c r="N90" s="110" t="str">
        <f t="shared" si="29"/>
        <v>InP discrete</v>
      </c>
      <c r="O90" s="38" t="str">
        <f t="shared" si="16"/>
        <v>Grey - All_10 Gbps_100 m MMF</v>
      </c>
      <c r="P90" s="19">
        <v>0</v>
      </c>
      <c r="Q90" s="19">
        <v>0</v>
      </c>
      <c r="R90" s="19"/>
      <c r="S90" s="19"/>
      <c r="T90" s="19"/>
      <c r="U90" s="19"/>
      <c r="V90" s="19"/>
      <c r="W90" s="19"/>
      <c r="X90" s="19"/>
      <c r="Y90" s="19"/>
      <c r="Z90" s="19"/>
    </row>
    <row r="91" spans="2:26" ht="13.8">
      <c r="B91" s="146" t="str">
        <f t="shared" si="28"/>
        <v>Grey - All_10 Gbps_1-10 km</v>
      </c>
      <c r="C91" s="7">
        <f t="shared" si="17"/>
        <v>6105654</v>
      </c>
      <c r="D91" s="7">
        <f t="shared" si="18"/>
        <v>16128039</v>
      </c>
      <c r="E91" s="7">
        <f t="shared" si="19"/>
        <v>0</v>
      </c>
      <c r="F91" s="7">
        <f t="shared" si="20"/>
        <v>0</v>
      </c>
      <c r="G91" s="7">
        <f t="shared" si="21"/>
        <v>0</v>
      </c>
      <c r="H91" s="7">
        <f t="shared" si="22"/>
        <v>0</v>
      </c>
      <c r="I91" s="7">
        <f t="shared" si="23"/>
        <v>0</v>
      </c>
      <c r="J91" s="7">
        <f t="shared" si="24"/>
        <v>0</v>
      </c>
      <c r="K91" s="7">
        <f t="shared" si="25"/>
        <v>0</v>
      </c>
      <c r="L91" s="7">
        <f t="shared" si="26"/>
        <v>0</v>
      </c>
      <c r="M91" s="7">
        <f t="shared" si="27"/>
        <v>0</v>
      </c>
      <c r="N91" s="110" t="str">
        <f t="shared" si="29"/>
        <v>InP discrete</v>
      </c>
      <c r="O91" s="38" t="str">
        <f t="shared" si="16"/>
        <v>Grey - All_10 Gbps_1-10 km</v>
      </c>
      <c r="P91" s="19">
        <v>1</v>
      </c>
      <c r="Q91" s="19">
        <v>1</v>
      </c>
      <c r="R91" s="19"/>
      <c r="S91" s="19"/>
      <c r="T91" s="19"/>
      <c r="U91" s="19"/>
      <c r="V91" s="19"/>
      <c r="W91" s="19"/>
      <c r="X91" s="19"/>
      <c r="Y91" s="19"/>
      <c r="Z91" s="19"/>
    </row>
    <row r="92" spans="2:26" ht="13.8">
      <c r="B92" s="146" t="str">
        <f t="shared" si="28"/>
        <v>Grey - All_10 Gbps_20 km</v>
      </c>
      <c r="C92" s="7">
        <f t="shared" si="17"/>
        <v>1997438.8</v>
      </c>
      <c r="D92" s="7">
        <f t="shared" si="18"/>
        <v>4087454</v>
      </c>
      <c r="E92" s="7">
        <f t="shared" si="19"/>
        <v>0</v>
      </c>
      <c r="F92" s="7">
        <f t="shared" si="20"/>
        <v>0</v>
      </c>
      <c r="G92" s="7">
        <f t="shared" si="21"/>
        <v>0</v>
      </c>
      <c r="H92" s="7">
        <f t="shared" si="22"/>
        <v>0</v>
      </c>
      <c r="I92" s="7">
        <f t="shared" si="23"/>
        <v>0</v>
      </c>
      <c r="J92" s="7">
        <f t="shared" si="24"/>
        <v>0</v>
      </c>
      <c r="K92" s="7">
        <f t="shared" si="25"/>
        <v>0</v>
      </c>
      <c r="L92" s="7">
        <f t="shared" si="26"/>
        <v>0</v>
      </c>
      <c r="M92" s="7">
        <f t="shared" si="27"/>
        <v>0</v>
      </c>
      <c r="N92" s="110" t="str">
        <f t="shared" si="29"/>
        <v>InP discrete</v>
      </c>
      <c r="O92" s="38" t="str">
        <f t="shared" si="16"/>
        <v>Grey - All_10 Gbps_20 km</v>
      </c>
      <c r="P92" s="19">
        <v>1</v>
      </c>
      <c r="Q92" s="19">
        <v>1</v>
      </c>
      <c r="R92" s="19"/>
      <c r="S92" s="19"/>
      <c r="T92" s="19"/>
      <c r="U92" s="19"/>
      <c r="V92" s="19"/>
      <c r="W92" s="19"/>
      <c r="X92" s="19"/>
      <c r="Y92" s="19"/>
      <c r="Z92" s="19"/>
    </row>
    <row r="93" spans="2:26" ht="13.8">
      <c r="B93" s="146" t="str">
        <f t="shared" si="28"/>
        <v>Grey - All_25 Gbps_100 m MMF</v>
      </c>
      <c r="C93" s="7">
        <f t="shared" si="17"/>
        <v>0</v>
      </c>
      <c r="D93" s="7">
        <f t="shared" si="18"/>
        <v>0</v>
      </c>
      <c r="E93" s="7">
        <f t="shared" si="19"/>
        <v>0</v>
      </c>
      <c r="F93" s="7">
        <f t="shared" si="20"/>
        <v>0</v>
      </c>
      <c r="G93" s="7">
        <f t="shared" si="21"/>
        <v>0</v>
      </c>
      <c r="H93" s="7">
        <f t="shared" si="22"/>
        <v>0</v>
      </c>
      <c r="I93" s="7">
        <f t="shared" si="23"/>
        <v>0</v>
      </c>
      <c r="J93" s="7">
        <f t="shared" si="24"/>
        <v>0</v>
      </c>
      <c r="K93" s="7">
        <f t="shared" si="25"/>
        <v>0</v>
      </c>
      <c r="L93" s="7">
        <f t="shared" si="26"/>
        <v>0</v>
      </c>
      <c r="M93" s="7">
        <f t="shared" si="27"/>
        <v>0</v>
      </c>
      <c r="N93" s="110" t="str">
        <f t="shared" si="29"/>
        <v>InP discrete</v>
      </c>
      <c r="O93" s="38" t="str">
        <f t="shared" si="16"/>
        <v>Grey - All_25 Gbps_100 m MMF</v>
      </c>
      <c r="P93" s="19">
        <v>0</v>
      </c>
      <c r="Q93" s="19">
        <v>0</v>
      </c>
      <c r="R93" s="19"/>
      <c r="S93" s="19"/>
      <c r="T93" s="19"/>
      <c r="U93" s="19"/>
      <c r="V93" s="19"/>
      <c r="W93" s="19"/>
      <c r="X93" s="19"/>
      <c r="Y93" s="19"/>
      <c r="Z93" s="19"/>
    </row>
    <row r="94" spans="2:26" ht="13.8">
      <c r="B94" s="146" t="str">
        <f t="shared" si="28"/>
        <v>Grey - All_25 Gbps_300 m SMF</v>
      </c>
      <c r="C94" s="7">
        <f t="shared" si="17"/>
        <v>26336</v>
      </c>
      <c r="D94" s="7">
        <f t="shared" si="18"/>
        <v>513234</v>
      </c>
      <c r="E94" s="7">
        <f t="shared" si="19"/>
        <v>0</v>
      </c>
      <c r="F94" s="7">
        <f t="shared" si="20"/>
        <v>0</v>
      </c>
      <c r="G94" s="7">
        <f t="shared" si="21"/>
        <v>0</v>
      </c>
      <c r="H94" s="7">
        <f t="shared" si="22"/>
        <v>0</v>
      </c>
      <c r="I94" s="7">
        <f t="shared" si="23"/>
        <v>0</v>
      </c>
      <c r="J94" s="7">
        <f t="shared" si="24"/>
        <v>0</v>
      </c>
      <c r="K94" s="7">
        <f t="shared" si="25"/>
        <v>0</v>
      </c>
      <c r="L94" s="7">
        <f t="shared" si="26"/>
        <v>0</v>
      </c>
      <c r="M94" s="7">
        <f t="shared" si="27"/>
        <v>0</v>
      </c>
      <c r="N94" s="110" t="str">
        <f t="shared" si="29"/>
        <v>InP discrete</v>
      </c>
      <c r="O94" s="38" t="str">
        <f t="shared" si="16"/>
        <v>Grey - All_25 Gbps_300 m SMF</v>
      </c>
      <c r="P94" s="19">
        <v>1</v>
      </c>
      <c r="Q94" s="19">
        <v>1</v>
      </c>
      <c r="R94" s="19"/>
      <c r="S94" s="19"/>
      <c r="T94" s="19"/>
      <c r="U94" s="19"/>
      <c r="V94" s="19"/>
      <c r="W94" s="19"/>
      <c r="X94" s="19"/>
      <c r="Y94" s="19"/>
      <c r="Z94" s="19"/>
    </row>
    <row r="95" spans="2:26" ht="13.8">
      <c r="B95" s="146" t="str">
        <f t="shared" si="28"/>
        <v>Grey - Duplex_25 Gbps_1-10 km</v>
      </c>
      <c r="C95" s="7">
        <f t="shared" si="17"/>
        <v>221056.45</v>
      </c>
      <c r="D95" s="7">
        <f t="shared" si="18"/>
        <v>1773671.68</v>
      </c>
      <c r="E95" s="7">
        <f t="shared" si="19"/>
        <v>0</v>
      </c>
      <c r="F95" s="7">
        <f t="shared" si="20"/>
        <v>0</v>
      </c>
      <c r="G95" s="7">
        <f t="shared" si="21"/>
        <v>0</v>
      </c>
      <c r="H95" s="7">
        <f t="shared" si="22"/>
        <v>0</v>
      </c>
      <c r="I95" s="7">
        <f t="shared" si="23"/>
        <v>0</v>
      </c>
      <c r="J95" s="7">
        <f t="shared" si="24"/>
        <v>0</v>
      </c>
      <c r="K95" s="7">
        <f t="shared" si="25"/>
        <v>0</v>
      </c>
      <c r="L95" s="7">
        <f t="shared" si="26"/>
        <v>0</v>
      </c>
      <c r="M95" s="7">
        <f t="shared" si="27"/>
        <v>0</v>
      </c>
      <c r="N95" s="110" t="str">
        <f t="shared" si="29"/>
        <v>InP discrete</v>
      </c>
      <c r="O95" s="38" t="str">
        <f t="shared" si="16"/>
        <v>Grey - Duplex_25 Gbps_1-10 km</v>
      </c>
      <c r="P95" s="19">
        <v>1</v>
      </c>
      <c r="Q95" s="19">
        <v>1</v>
      </c>
      <c r="R95" s="19"/>
      <c r="S95" s="19"/>
      <c r="T95" s="19"/>
      <c r="U95" s="19"/>
      <c r="V95" s="19"/>
      <c r="W95" s="19"/>
      <c r="X95" s="19"/>
      <c r="Y95" s="19"/>
      <c r="Z95" s="19"/>
    </row>
    <row r="96" spans="2:26" ht="13.8">
      <c r="B96" s="146" t="str">
        <f t="shared" si="28"/>
        <v>Grey - BiDi_25 Gbps_10 km</v>
      </c>
      <c r="C96" s="7">
        <f t="shared" si="17"/>
        <v>11634.55</v>
      </c>
      <c r="D96" s="7">
        <f t="shared" si="18"/>
        <v>241864.31999999998</v>
      </c>
      <c r="E96" s="7">
        <f t="shared" si="19"/>
        <v>0</v>
      </c>
      <c r="F96" s="7">
        <f t="shared" si="20"/>
        <v>0</v>
      </c>
      <c r="G96" s="7">
        <f t="shared" si="21"/>
        <v>0</v>
      </c>
      <c r="H96" s="7">
        <f t="shared" si="22"/>
        <v>0</v>
      </c>
      <c r="I96" s="7">
        <f t="shared" si="23"/>
        <v>0</v>
      </c>
      <c r="J96" s="7">
        <f t="shared" si="24"/>
        <v>0</v>
      </c>
      <c r="K96" s="7">
        <f t="shared" si="25"/>
        <v>0</v>
      </c>
      <c r="L96" s="7">
        <f t="shared" si="26"/>
        <v>0</v>
      </c>
      <c r="M96" s="7">
        <f t="shared" si="27"/>
        <v>0</v>
      </c>
      <c r="N96" s="110" t="str">
        <f t="shared" si="29"/>
        <v>InP discrete</v>
      </c>
      <c r="O96" s="38" t="str">
        <f t="shared" si="16"/>
        <v>Grey - BiDi_25 Gbps_10 km</v>
      </c>
      <c r="P96" s="19">
        <v>1</v>
      </c>
      <c r="Q96" s="19">
        <v>1</v>
      </c>
      <c r="R96" s="63"/>
      <c r="S96" s="19"/>
      <c r="T96" s="19"/>
      <c r="U96" s="19"/>
      <c r="V96" s="19"/>
      <c r="W96" s="19"/>
      <c r="X96" s="19"/>
      <c r="Y96" s="19"/>
      <c r="Z96" s="19"/>
    </row>
    <row r="97" spans="2:26" ht="13.8">
      <c r="B97" s="146" t="str">
        <f t="shared" si="28"/>
        <v xml:space="preserve">Grey - Duplex_25 Gbps_20 km </v>
      </c>
      <c r="C97" s="7">
        <f t="shared" si="17"/>
        <v>0</v>
      </c>
      <c r="D97" s="7">
        <f t="shared" si="18"/>
        <v>0</v>
      </c>
      <c r="E97" s="7">
        <f t="shared" si="19"/>
        <v>0</v>
      </c>
      <c r="F97" s="7">
        <f t="shared" si="20"/>
        <v>0</v>
      </c>
      <c r="G97" s="7">
        <f t="shared" si="21"/>
        <v>0</v>
      </c>
      <c r="H97" s="7">
        <f t="shared" si="22"/>
        <v>0</v>
      </c>
      <c r="I97" s="7">
        <f t="shared" si="23"/>
        <v>0</v>
      </c>
      <c r="J97" s="7">
        <f t="shared" si="24"/>
        <v>0</v>
      </c>
      <c r="K97" s="7">
        <f t="shared" si="25"/>
        <v>0</v>
      </c>
      <c r="L97" s="7">
        <f t="shared" si="26"/>
        <v>0</v>
      </c>
      <c r="M97" s="7">
        <f t="shared" si="27"/>
        <v>0</v>
      </c>
      <c r="N97" s="110" t="str">
        <f t="shared" si="29"/>
        <v>InP discrete</v>
      </c>
      <c r="O97" s="38" t="str">
        <f t="shared" si="16"/>
        <v xml:space="preserve">Grey - Duplex_25 Gbps_20 km </v>
      </c>
      <c r="P97" s="19">
        <v>0</v>
      </c>
      <c r="Q97" s="19">
        <v>0</v>
      </c>
      <c r="R97" s="63"/>
      <c r="S97" s="63"/>
      <c r="T97" s="63"/>
      <c r="U97" s="19"/>
      <c r="V97" s="19"/>
      <c r="W97" s="19"/>
      <c r="X97" s="19"/>
      <c r="Y97" s="19"/>
      <c r="Z97" s="19"/>
    </row>
    <row r="98" spans="2:26" ht="13.8">
      <c r="B98" s="146" t="str">
        <f t="shared" si="28"/>
        <v>Grey - BiDi_25 Gbps_20 km</v>
      </c>
      <c r="C98" s="7">
        <f t="shared" si="17"/>
        <v>0</v>
      </c>
      <c r="D98" s="7">
        <f t="shared" si="18"/>
        <v>0</v>
      </c>
      <c r="E98" s="7">
        <f t="shared" si="19"/>
        <v>0</v>
      </c>
      <c r="F98" s="7">
        <f t="shared" si="20"/>
        <v>0</v>
      </c>
      <c r="G98" s="7">
        <f t="shared" si="21"/>
        <v>0</v>
      </c>
      <c r="H98" s="7">
        <f t="shared" si="22"/>
        <v>0</v>
      </c>
      <c r="I98" s="7">
        <f t="shared" si="23"/>
        <v>0</v>
      </c>
      <c r="J98" s="7">
        <f t="shared" si="24"/>
        <v>0</v>
      </c>
      <c r="K98" s="7">
        <f t="shared" si="25"/>
        <v>0</v>
      </c>
      <c r="L98" s="7">
        <f t="shared" si="26"/>
        <v>0</v>
      </c>
      <c r="M98" s="7">
        <f t="shared" si="27"/>
        <v>0</v>
      </c>
      <c r="N98" s="110" t="str">
        <f t="shared" si="29"/>
        <v>InP discrete</v>
      </c>
      <c r="O98" s="38" t="str">
        <f t="shared" si="16"/>
        <v>Grey - BiDi_25 Gbps_20 km</v>
      </c>
      <c r="P98" s="19">
        <v>0</v>
      </c>
      <c r="Q98" s="19">
        <v>0</v>
      </c>
      <c r="R98" s="63"/>
      <c r="S98" s="63"/>
      <c r="T98" s="63"/>
      <c r="U98" s="19"/>
      <c r="V98" s="19"/>
      <c r="W98" s="19"/>
      <c r="X98" s="19"/>
      <c r="Y98" s="19"/>
      <c r="Z98" s="19"/>
    </row>
    <row r="99" spans="2:26" ht="13.8">
      <c r="B99" s="146" t="str">
        <f t="shared" si="28"/>
        <v>Grey - All_50 Gbps_10 km</v>
      </c>
      <c r="C99" s="7">
        <f t="shared" si="17"/>
        <v>0</v>
      </c>
      <c r="D99" s="7">
        <f t="shared" si="18"/>
        <v>0</v>
      </c>
      <c r="E99" s="7">
        <f t="shared" si="19"/>
        <v>0</v>
      </c>
      <c r="F99" s="7">
        <f t="shared" si="20"/>
        <v>0</v>
      </c>
      <c r="G99" s="7">
        <f t="shared" si="21"/>
        <v>0</v>
      </c>
      <c r="H99" s="7">
        <f t="shared" si="22"/>
        <v>0</v>
      </c>
      <c r="I99" s="7">
        <f t="shared" si="23"/>
        <v>0</v>
      </c>
      <c r="J99" s="7">
        <f t="shared" si="24"/>
        <v>0</v>
      </c>
      <c r="K99" s="7">
        <f t="shared" si="25"/>
        <v>0</v>
      </c>
      <c r="L99" s="7">
        <f t="shared" si="26"/>
        <v>0</v>
      </c>
      <c r="M99" s="7">
        <f t="shared" si="27"/>
        <v>0</v>
      </c>
      <c r="N99" s="110" t="str">
        <f t="shared" si="29"/>
        <v>InP discrete</v>
      </c>
      <c r="O99" s="38" t="str">
        <f t="shared" si="16"/>
        <v>Grey - All_50 Gbps_10 km</v>
      </c>
      <c r="P99" s="19">
        <v>0</v>
      </c>
      <c r="Q99" s="19">
        <v>0</v>
      </c>
      <c r="R99" s="63"/>
      <c r="S99" s="63"/>
      <c r="T99" s="63"/>
      <c r="U99" s="63"/>
      <c r="V99" s="63"/>
      <c r="W99" s="63"/>
      <c r="X99" s="63"/>
      <c r="Y99" s="63"/>
      <c r="Z99" s="63"/>
    </row>
    <row r="100" spans="2:26" ht="13.8">
      <c r="B100" s="146" t="str">
        <f t="shared" si="28"/>
        <v>Grey - All_50 Gbps_ 40 km</v>
      </c>
      <c r="C100" s="7">
        <f t="shared" si="17"/>
        <v>0</v>
      </c>
      <c r="D100" s="7">
        <f t="shared" si="18"/>
        <v>0</v>
      </c>
      <c r="E100" s="7">
        <f t="shared" si="19"/>
        <v>0</v>
      </c>
      <c r="F100" s="7">
        <f t="shared" si="20"/>
        <v>0</v>
      </c>
      <c r="G100" s="7">
        <f t="shared" si="21"/>
        <v>0</v>
      </c>
      <c r="H100" s="7">
        <f t="shared" si="22"/>
        <v>0</v>
      </c>
      <c r="I100" s="7">
        <f t="shared" si="23"/>
        <v>0</v>
      </c>
      <c r="J100" s="7">
        <f t="shared" si="24"/>
        <v>0</v>
      </c>
      <c r="K100" s="7">
        <f t="shared" si="25"/>
        <v>0</v>
      </c>
      <c r="L100" s="7">
        <f t="shared" si="26"/>
        <v>0</v>
      </c>
      <c r="M100" s="7">
        <f t="shared" si="27"/>
        <v>0</v>
      </c>
      <c r="N100" s="110" t="str">
        <f t="shared" si="29"/>
        <v>InP discrete</v>
      </c>
      <c r="O100" s="38" t="str">
        <f t="shared" si="16"/>
        <v>Grey - All_50 Gbps_ 40 km</v>
      </c>
      <c r="P100" s="19">
        <v>0</v>
      </c>
      <c r="Q100" s="19">
        <v>0</v>
      </c>
      <c r="R100" s="63"/>
      <c r="S100" s="63"/>
      <c r="T100" s="63"/>
      <c r="U100" s="63"/>
      <c r="V100" s="63"/>
      <c r="W100" s="63"/>
      <c r="X100" s="63"/>
      <c r="Y100" s="63"/>
      <c r="Z100" s="63"/>
    </row>
    <row r="101" spans="2:26" ht="13.8">
      <c r="B101" s="146" t="str">
        <f t="shared" si="28"/>
        <v>Grey - All_100 Gbps_2 km</v>
      </c>
      <c r="C101" s="7">
        <f t="shared" si="17"/>
        <v>0</v>
      </c>
      <c r="D101" s="7">
        <f t="shared" si="18"/>
        <v>0</v>
      </c>
      <c r="E101" s="7">
        <f t="shared" si="19"/>
        <v>0</v>
      </c>
      <c r="F101" s="7">
        <f t="shared" si="20"/>
        <v>0</v>
      </c>
      <c r="G101" s="7">
        <f t="shared" si="21"/>
        <v>0</v>
      </c>
      <c r="H101" s="7">
        <f t="shared" si="22"/>
        <v>0</v>
      </c>
      <c r="I101" s="7">
        <f t="shared" si="23"/>
        <v>0</v>
      </c>
      <c r="J101" s="7">
        <f t="shared" si="24"/>
        <v>0</v>
      </c>
      <c r="K101" s="7">
        <f t="shared" si="25"/>
        <v>0</v>
      </c>
      <c r="L101" s="7">
        <f t="shared" si="26"/>
        <v>0</v>
      </c>
      <c r="M101" s="7">
        <f t="shared" si="27"/>
        <v>0</v>
      </c>
      <c r="N101" s="110" t="str">
        <f t="shared" si="29"/>
        <v>InP discrete</v>
      </c>
      <c r="O101" s="38" t="str">
        <f t="shared" si="16"/>
        <v>Grey - All_100 Gbps_2 km</v>
      </c>
      <c r="P101" s="19">
        <v>0</v>
      </c>
      <c r="Q101" s="19">
        <v>0</v>
      </c>
      <c r="R101" s="63"/>
      <c r="S101" s="63"/>
      <c r="T101" s="63"/>
      <c r="U101" s="63"/>
      <c r="V101" s="63"/>
      <c r="W101" s="63"/>
      <c r="X101" s="63"/>
      <c r="Y101" s="63"/>
      <c r="Z101" s="63"/>
    </row>
    <row r="102" spans="2:26" ht="13.8">
      <c r="B102" s="146" t="str">
        <f t="shared" si="28"/>
        <v>Grey - All_100 Gbps_ 15 km</v>
      </c>
      <c r="C102" s="7">
        <f t="shared" si="17"/>
        <v>0</v>
      </c>
      <c r="D102" s="7">
        <f t="shared" si="18"/>
        <v>0</v>
      </c>
      <c r="E102" s="7">
        <f t="shared" si="19"/>
        <v>0</v>
      </c>
      <c r="F102" s="7">
        <f t="shared" si="20"/>
        <v>0</v>
      </c>
      <c r="G102" s="7">
        <f t="shared" si="21"/>
        <v>0</v>
      </c>
      <c r="H102" s="7">
        <f t="shared" si="22"/>
        <v>0</v>
      </c>
      <c r="I102" s="7">
        <f t="shared" si="23"/>
        <v>0</v>
      </c>
      <c r="J102" s="7">
        <f t="shared" si="24"/>
        <v>0</v>
      </c>
      <c r="K102" s="7">
        <f t="shared" si="25"/>
        <v>0</v>
      </c>
      <c r="L102" s="7">
        <f t="shared" si="26"/>
        <v>0</v>
      </c>
      <c r="M102" s="7">
        <f t="shared" si="27"/>
        <v>0</v>
      </c>
      <c r="N102" s="110" t="str">
        <f t="shared" si="29"/>
        <v>InP discrete</v>
      </c>
      <c r="O102" s="38" t="str">
        <f t="shared" si="16"/>
        <v>Grey - All_100 Gbps_ 15 km</v>
      </c>
      <c r="P102" s="19">
        <v>0</v>
      </c>
      <c r="Q102" s="19">
        <v>0</v>
      </c>
      <c r="R102" s="63"/>
      <c r="S102" s="63"/>
      <c r="T102" s="63"/>
      <c r="U102" s="63"/>
      <c r="V102" s="63"/>
      <c r="W102" s="63"/>
      <c r="X102" s="63"/>
      <c r="Y102" s="63"/>
      <c r="Z102" s="63"/>
    </row>
    <row r="103" spans="2:26" ht="13.8">
      <c r="B103" s="146" t="str">
        <f t="shared" si="28"/>
        <v>CWDM_10 Gbps_10 km</v>
      </c>
      <c r="C103" s="7">
        <f t="shared" si="17"/>
        <v>0</v>
      </c>
      <c r="D103" s="7">
        <f t="shared" si="18"/>
        <v>134478</v>
      </c>
      <c r="E103" s="7">
        <f t="shared" si="19"/>
        <v>0</v>
      </c>
      <c r="F103" s="7">
        <f t="shared" si="20"/>
        <v>0</v>
      </c>
      <c r="G103" s="7">
        <f t="shared" si="21"/>
        <v>0</v>
      </c>
      <c r="H103" s="7">
        <f t="shared" si="22"/>
        <v>0</v>
      </c>
      <c r="I103" s="7">
        <f t="shared" si="23"/>
        <v>0</v>
      </c>
      <c r="J103" s="7">
        <f t="shared" si="24"/>
        <v>0</v>
      </c>
      <c r="K103" s="7">
        <f t="shared" si="25"/>
        <v>0</v>
      </c>
      <c r="L103" s="7">
        <f t="shared" si="26"/>
        <v>0</v>
      </c>
      <c r="M103" s="7">
        <f t="shared" si="27"/>
        <v>0</v>
      </c>
      <c r="N103" s="110" t="str">
        <f t="shared" si="29"/>
        <v>InP discrete</v>
      </c>
      <c r="O103" s="38" t="str">
        <f t="shared" si="16"/>
        <v>CWDM_10 Gbps_10 km</v>
      </c>
      <c r="P103" s="19">
        <v>1</v>
      </c>
      <c r="Q103" s="19">
        <v>1</v>
      </c>
      <c r="R103" s="19"/>
      <c r="S103" s="19"/>
      <c r="T103" s="19"/>
      <c r="U103" s="19"/>
      <c r="V103" s="19"/>
      <c r="W103" s="19"/>
      <c r="X103" s="19"/>
      <c r="Y103" s="19"/>
      <c r="Z103" s="19"/>
    </row>
    <row r="104" spans="2:26" ht="13.8">
      <c r="B104" s="146" t="str">
        <f t="shared" si="28"/>
        <v>DWDM_10 Gbps_10 km</v>
      </c>
      <c r="C104" s="7">
        <f t="shared" si="17"/>
        <v>87026</v>
      </c>
      <c r="D104" s="7">
        <f t="shared" si="18"/>
        <v>512229</v>
      </c>
      <c r="E104" s="7">
        <f t="shared" si="19"/>
        <v>0</v>
      </c>
      <c r="F104" s="7">
        <f t="shared" si="20"/>
        <v>0</v>
      </c>
      <c r="G104" s="7">
        <f t="shared" si="21"/>
        <v>0</v>
      </c>
      <c r="H104" s="7">
        <f t="shared" si="22"/>
        <v>0</v>
      </c>
      <c r="I104" s="7">
        <f t="shared" si="23"/>
        <v>0</v>
      </c>
      <c r="J104" s="7">
        <f t="shared" si="24"/>
        <v>0</v>
      </c>
      <c r="K104" s="7">
        <f t="shared" si="25"/>
        <v>0</v>
      </c>
      <c r="L104" s="7">
        <f t="shared" si="26"/>
        <v>0</v>
      </c>
      <c r="M104" s="7">
        <f t="shared" si="27"/>
        <v>0</v>
      </c>
      <c r="N104" s="110" t="str">
        <f t="shared" si="29"/>
        <v>InP discrete</v>
      </c>
      <c r="O104" s="38" t="str">
        <f t="shared" si="16"/>
        <v>DWDM_10 Gbps_10 km</v>
      </c>
      <c r="P104" s="19">
        <v>1</v>
      </c>
      <c r="Q104" s="19">
        <v>1</v>
      </c>
      <c r="R104" s="63"/>
      <c r="S104" s="63"/>
      <c r="T104" s="63"/>
      <c r="U104" s="63"/>
      <c r="V104" s="63"/>
      <c r="W104" s="63"/>
      <c r="X104" s="63"/>
      <c r="Y104" s="63"/>
      <c r="Z104" s="63"/>
    </row>
    <row r="105" spans="2:26" ht="13.8">
      <c r="B105" s="146" t="str">
        <f t="shared" si="28"/>
        <v>CWDM_25 Gbps_10 km</v>
      </c>
      <c r="C105" s="7">
        <f t="shared" si="17"/>
        <v>0</v>
      </c>
      <c r="D105" s="7">
        <f t="shared" si="18"/>
        <v>0</v>
      </c>
      <c r="E105" s="7">
        <f t="shared" si="19"/>
        <v>0</v>
      </c>
      <c r="F105" s="7">
        <f t="shared" si="20"/>
        <v>0</v>
      </c>
      <c r="G105" s="7">
        <f t="shared" si="21"/>
        <v>0</v>
      </c>
      <c r="H105" s="7">
        <f t="shared" si="22"/>
        <v>0</v>
      </c>
      <c r="I105" s="7">
        <f t="shared" si="23"/>
        <v>0</v>
      </c>
      <c r="J105" s="7">
        <f t="shared" si="24"/>
        <v>0</v>
      </c>
      <c r="K105" s="7">
        <f t="shared" si="25"/>
        <v>0</v>
      </c>
      <c r="L105" s="7">
        <f t="shared" si="26"/>
        <v>0</v>
      </c>
      <c r="M105" s="7">
        <f t="shared" si="27"/>
        <v>0</v>
      </c>
      <c r="N105" s="110" t="str">
        <f t="shared" si="29"/>
        <v>InP discrete</v>
      </c>
      <c r="O105" s="38" t="str">
        <f t="shared" si="16"/>
        <v>CWDM_25 Gbps_10 km</v>
      </c>
      <c r="P105" s="19">
        <v>0</v>
      </c>
      <c r="Q105" s="19">
        <v>0</v>
      </c>
      <c r="R105" s="63"/>
      <c r="S105" s="63"/>
      <c r="T105" s="63"/>
      <c r="U105" s="63"/>
      <c r="V105" s="63"/>
      <c r="W105" s="63"/>
      <c r="X105" s="63"/>
      <c r="Y105" s="63"/>
      <c r="Z105" s="63"/>
    </row>
    <row r="106" spans="2:26" ht="13.8">
      <c r="B106" s="146" t="str">
        <f t="shared" si="28"/>
        <v>DWDM_25 Gbps_10 km</v>
      </c>
      <c r="C106" s="7">
        <f t="shared" si="17"/>
        <v>0</v>
      </c>
      <c r="D106" s="7">
        <f t="shared" si="18"/>
        <v>0</v>
      </c>
      <c r="E106" s="7">
        <f t="shared" si="19"/>
        <v>0</v>
      </c>
      <c r="F106" s="7">
        <f t="shared" si="20"/>
        <v>0</v>
      </c>
      <c r="G106" s="7">
        <f t="shared" si="21"/>
        <v>0</v>
      </c>
      <c r="H106" s="7">
        <f t="shared" si="22"/>
        <v>0</v>
      </c>
      <c r="I106" s="7">
        <f t="shared" si="23"/>
        <v>0</v>
      </c>
      <c r="J106" s="7">
        <f t="shared" si="24"/>
        <v>0</v>
      </c>
      <c r="K106" s="7">
        <f t="shared" si="25"/>
        <v>0</v>
      </c>
      <c r="L106" s="7">
        <f t="shared" si="26"/>
        <v>0</v>
      </c>
      <c r="M106" s="7">
        <f t="shared" si="27"/>
        <v>0</v>
      </c>
      <c r="N106" s="110" t="str">
        <f t="shared" si="29"/>
        <v>InP discrete</v>
      </c>
      <c r="O106" s="38" t="str">
        <f t="shared" si="16"/>
        <v>DWDM_25 Gbps_10 km</v>
      </c>
      <c r="P106" s="19">
        <v>0</v>
      </c>
      <c r="Q106" s="19">
        <v>0</v>
      </c>
      <c r="R106" s="19"/>
      <c r="S106" s="19"/>
      <c r="T106" s="19"/>
      <c r="U106" s="19"/>
      <c r="V106" s="19"/>
      <c r="W106" s="19"/>
      <c r="X106" s="19"/>
      <c r="Y106" s="19"/>
      <c r="Z106" s="19"/>
    </row>
    <row r="107" spans="2:26" ht="13.8">
      <c r="B107" s="171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110" t="str">
        <f t="shared" si="29"/>
        <v>InP discrete</v>
      </c>
      <c r="O107" s="38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</row>
    <row r="108" spans="2:26" ht="13.8">
      <c r="B108" s="17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10" t="str">
        <f t="shared" si="29"/>
        <v>InP discrete</v>
      </c>
      <c r="O108" s="39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</row>
    <row r="109" spans="2:26" ht="13.8">
      <c r="B109" s="58" t="str">
        <f>"Total "&amp;B78&amp;" units"</f>
        <v>Total InP discrete units</v>
      </c>
      <c r="C109" s="29">
        <f t="shared" ref="C109:M109" si="30">SUM(C80:C108)</f>
        <v>12788476.620036192</v>
      </c>
      <c r="D109" s="29">
        <f t="shared" si="30"/>
        <v>27453619.745716959</v>
      </c>
      <c r="E109" s="29">
        <f>SUM(E80:E108)</f>
        <v>0</v>
      </c>
      <c r="F109" s="29">
        <f t="shared" si="30"/>
        <v>0</v>
      </c>
      <c r="G109" s="29">
        <f t="shared" si="30"/>
        <v>0</v>
      </c>
      <c r="H109" s="29">
        <f t="shared" si="30"/>
        <v>0</v>
      </c>
      <c r="I109" s="29">
        <f t="shared" si="30"/>
        <v>0</v>
      </c>
      <c r="J109" s="29">
        <f t="shared" si="30"/>
        <v>0</v>
      </c>
      <c r="K109" s="29">
        <f t="shared" si="30"/>
        <v>0</v>
      </c>
      <c r="L109" s="29">
        <f t="shared" si="30"/>
        <v>0</v>
      </c>
      <c r="M109" s="29">
        <f t="shared" si="30"/>
        <v>0</v>
      </c>
      <c r="N109" s="110" t="str">
        <f t="shared" si="29"/>
        <v>InP discrete</v>
      </c>
    </row>
    <row r="110" spans="2:26" ht="13.8">
      <c r="H110" s="98"/>
      <c r="I110" s="15"/>
    </row>
    <row r="111" spans="2:26" ht="21">
      <c r="B111" s="3" t="str">
        <f>Summary!B33</f>
        <v>InP integrated</v>
      </c>
      <c r="C111" s="1"/>
      <c r="D111" s="1"/>
      <c r="E111" s="1"/>
      <c r="F111" s="1"/>
      <c r="G111" s="1"/>
      <c r="H111" s="13"/>
      <c r="I111" s="15"/>
      <c r="J111" s="1"/>
      <c r="K111" s="1"/>
      <c r="L111" s="1"/>
      <c r="M111" s="1"/>
      <c r="O111" s="3" t="str">
        <f t="shared" ref="O111:O139" si="31">B111</f>
        <v>InP integrated</v>
      </c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2:26" ht="13.8">
      <c r="B112" s="56" t="str">
        <f>B6</f>
        <v>Product category</v>
      </c>
      <c r="C112" s="6">
        <v>2018</v>
      </c>
      <c r="D112" s="6">
        <v>2019</v>
      </c>
      <c r="E112" s="6">
        <v>2020</v>
      </c>
      <c r="F112" s="6">
        <v>2021</v>
      </c>
      <c r="G112" s="6">
        <v>2022</v>
      </c>
      <c r="H112" s="6">
        <v>2023</v>
      </c>
      <c r="I112" s="6">
        <v>2024</v>
      </c>
      <c r="J112" s="6">
        <v>2025</v>
      </c>
      <c r="K112" s="6">
        <v>2026</v>
      </c>
      <c r="L112" s="6">
        <v>2027</v>
      </c>
      <c r="M112" s="6">
        <v>2028</v>
      </c>
      <c r="O112" s="217" t="str">
        <f t="shared" si="31"/>
        <v>Product category</v>
      </c>
      <c r="P112" s="6">
        <v>2018</v>
      </c>
      <c r="Q112" s="6">
        <v>2019</v>
      </c>
      <c r="R112" s="6">
        <v>2020</v>
      </c>
      <c r="S112" s="6">
        <v>2021</v>
      </c>
      <c r="T112" s="6">
        <v>2022</v>
      </c>
      <c r="U112" s="6">
        <v>2023</v>
      </c>
      <c r="V112" s="6">
        <v>2024</v>
      </c>
      <c r="W112" s="6">
        <v>2025</v>
      </c>
      <c r="X112" s="6">
        <v>2026</v>
      </c>
      <c r="Y112" s="6">
        <v>2027</v>
      </c>
      <c r="Z112" s="6">
        <v>2028</v>
      </c>
    </row>
    <row r="113" spans="2:26" ht="13.8">
      <c r="B113" s="146" t="str">
        <f>B7</f>
        <v>CPRI - grey_3 Gbps_≤ 0.5 km</v>
      </c>
      <c r="C113" s="7">
        <f t="shared" ref="C113:C121" si="32">IF(C7=0,0,C7*P113)</f>
        <v>0</v>
      </c>
      <c r="D113" s="7">
        <f t="shared" ref="D113:D121" si="33">IF(D7=0,0,D7*Q113)</f>
        <v>0</v>
      </c>
      <c r="E113" s="7">
        <f t="shared" ref="E113:E121" si="34">IF(E7=0,0,E7*R113)</f>
        <v>0</v>
      </c>
      <c r="F113" s="7">
        <f t="shared" ref="F113:F121" si="35">IF(F7=0,0,F7*S113)</f>
        <v>0</v>
      </c>
      <c r="G113" s="7">
        <f t="shared" ref="G113:G121" si="36">IF(G7=0,0,G7*T113)</f>
        <v>0</v>
      </c>
      <c r="H113" s="7">
        <f t="shared" ref="H113:H121" si="37">IF(H7=0,0,H7*U113)</f>
        <v>0</v>
      </c>
      <c r="I113" s="7">
        <f t="shared" ref="I113:I121" si="38">IF(I7=0,0,I7*V113)</f>
        <v>0</v>
      </c>
      <c r="J113" s="7">
        <f t="shared" ref="J113:J121" si="39">IF(J7=0,0,J7*W113)</f>
        <v>0</v>
      </c>
      <c r="K113" s="7">
        <f t="shared" ref="K113:K121" si="40">IF(K7=0,0,K7*X113)</f>
        <v>0</v>
      </c>
      <c r="L113" s="7">
        <f t="shared" ref="L113:L121" si="41">IF(L7=0,0,L7*Y113)</f>
        <v>0</v>
      </c>
      <c r="M113" s="7">
        <f t="shared" ref="M113:M121" si="42">IF(M7=0,0,M7*Z113)</f>
        <v>0</v>
      </c>
      <c r="N113" s="111" t="str">
        <f>B111</f>
        <v>InP integrated</v>
      </c>
      <c r="O113" s="38" t="str">
        <f t="shared" si="31"/>
        <v>CPRI - grey_3 Gbps_≤ 0.5 km</v>
      </c>
      <c r="P113" s="19">
        <v>0</v>
      </c>
      <c r="Q113" s="19">
        <v>0</v>
      </c>
      <c r="R113" s="19"/>
      <c r="S113" s="19"/>
      <c r="T113" s="19"/>
      <c r="U113" s="19"/>
      <c r="V113" s="19"/>
      <c r="W113" s="19"/>
      <c r="X113" s="19"/>
      <c r="Y113" s="19"/>
      <c r="Z113" s="19"/>
    </row>
    <row r="114" spans="2:26" ht="13.8">
      <c r="B114" s="146" t="str">
        <f t="shared" ref="B114:B121" si="43">B8</f>
        <v>CPRI - grey_3 Gbps_&gt;0.5-10 km</v>
      </c>
      <c r="C114" s="7">
        <f t="shared" si="32"/>
        <v>0</v>
      </c>
      <c r="D114" s="7">
        <f t="shared" si="33"/>
        <v>0</v>
      </c>
      <c r="E114" s="7">
        <f t="shared" si="34"/>
        <v>0</v>
      </c>
      <c r="F114" s="7">
        <f t="shared" si="35"/>
        <v>0</v>
      </c>
      <c r="G114" s="7">
        <f t="shared" si="36"/>
        <v>0</v>
      </c>
      <c r="H114" s="7">
        <f t="shared" si="37"/>
        <v>0</v>
      </c>
      <c r="I114" s="7">
        <f t="shared" si="38"/>
        <v>0</v>
      </c>
      <c r="J114" s="7">
        <f t="shared" si="39"/>
        <v>0</v>
      </c>
      <c r="K114" s="7">
        <f t="shared" si="40"/>
        <v>0</v>
      </c>
      <c r="L114" s="7">
        <f t="shared" si="41"/>
        <v>0</v>
      </c>
      <c r="M114" s="7">
        <f t="shared" si="42"/>
        <v>0</v>
      </c>
      <c r="N114" s="111" t="str">
        <f t="shared" ref="N114:N139" si="44">N113</f>
        <v>InP integrated</v>
      </c>
      <c r="O114" s="38" t="str">
        <f t="shared" si="31"/>
        <v>CPRI - grey_3 Gbps_&gt;0.5-10 km</v>
      </c>
      <c r="P114" s="19">
        <v>0</v>
      </c>
      <c r="Q114" s="19">
        <v>0</v>
      </c>
      <c r="R114" s="19"/>
      <c r="S114" s="19"/>
      <c r="T114" s="19"/>
      <c r="U114" s="19"/>
      <c r="V114" s="19"/>
      <c r="W114" s="19"/>
      <c r="X114" s="19"/>
      <c r="Y114" s="19"/>
      <c r="Z114" s="19"/>
    </row>
    <row r="115" spans="2:26" ht="13.8">
      <c r="B115" s="146" t="str">
        <f t="shared" si="43"/>
        <v>CPRI - grey_3 Gbps_10-20 km</v>
      </c>
      <c r="C115" s="7">
        <f t="shared" si="32"/>
        <v>0</v>
      </c>
      <c r="D115" s="7">
        <f t="shared" si="33"/>
        <v>0</v>
      </c>
      <c r="E115" s="7">
        <f t="shared" si="34"/>
        <v>0</v>
      </c>
      <c r="F115" s="7">
        <f t="shared" si="35"/>
        <v>0</v>
      </c>
      <c r="G115" s="7">
        <f t="shared" si="36"/>
        <v>0</v>
      </c>
      <c r="H115" s="7">
        <f t="shared" si="37"/>
        <v>0</v>
      </c>
      <c r="I115" s="7">
        <f t="shared" si="38"/>
        <v>0</v>
      </c>
      <c r="J115" s="7">
        <f t="shared" si="39"/>
        <v>0</v>
      </c>
      <c r="K115" s="7">
        <f t="shared" si="40"/>
        <v>0</v>
      </c>
      <c r="L115" s="7">
        <f t="shared" si="41"/>
        <v>0</v>
      </c>
      <c r="M115" s="7">
        <f t="shared" si="42"/>
        <v>0</v>
      </c>
      <c r="N115" s="111" t="str">
        <f t="shared" si="44"/>
        <v>InP integrated</v>
      </c>
      <c r="O115" s="38" t="str">
        <f t="shared" si="31"/>
        <v>CPRI - grey_3 Gbps_10-20 km</v>
      </c>
      <c r="P115" s="19">
        <v>0</v>
      </c>
      <c r="Q115" s="19">
        <v>0</v>
      </c>
      <c r="R115" s="19"/>
      <c r="S115" s="19"/>
      <c r="T115" s="19"/>
      <c r="U115" s="19"/>
      <c r="V115" s="19"/>
      <c r="W115" s="19"/>
      <c r="X115" s="19"/>
      <c r="Y115" s="19"/>
      <c r="Z115" s="19"/>
    </row>
    <row r="116" spans="2:26" ht="13.8">
      <c r="B116" s="146" t="str">
        <f t="shared" si="43"/>
        <v>CPRI - grey_6 Gbps_≤ 0.5 km</v>
      </c>
      <c r="C116" s="7">
        <f t="shared" si="32"/>
        <v>0</v>
      </c>
      <c r="D116" s="7">
        <f t="shared" si="33"/>
        <v>0</v>
      </c>
      <c r="E116" s="7">
        <f t="shared" si="34"/>
        <v>0</v>
      </c>
      <c r="F116" s="7">
        <f t="shared" si="35"/>
        <v>0</v>
      </c>
      <c r="G116" s="7">
        <f t="shared" si="36"/>
        <v>0</v>
      </c>
      <c r="H116" s="7">
        <f t="shared" si="37"/>
        <v>0</v>
      </c>
      <c r="I116" s="7">
        <f t="shared" si="38"/>
        <v>0</v>
      </c>
      <c r="J116" s="7">
        <f t="shared" si="39"/>
        <v>0</v>
      </c>
      <c r="K116" s="7">
        <f t="shared" si="40"/>
        <v>0</v>
      </c>
      <c r="L116" s="7">
        <f t="shared" si="41"/>
        <v>0</v>
      </c>
      <c r="M116" s="7">
        <f t="shared" si="42"/>
        <v>0</v>
      </c>
      <c r="N116" s="111" t="str">
        <f t="shared" si="44"/>
        <v>InP integrated</v>
      </c>
      <c r="O116" s="38" t="str">
        <f t="shared" si="31"/>
        <v>CPRI - grey_6 Gbps_≤ 0.5 km</v>
      </c>
      <c r="P116" s="19">
        <v>0</v>
      </c>
      <c r="Q116" s="19">
        <v>0</v>
      </c>
      <c r="R116" s="19"/>
      <c r="S116" s="19"/>
      <c r="T116" s="19"/>
      <c r="U116" s="19"/>
      <c r="V116" s="19"/>
      <c r="W116" s="19"/>
      <c r="X116" s="19"/>
      <c r="Y116" s="19"/>
      <c r="Z116" s="19"/>
    </row>
    <row r="117" spans="2:26" ht="13.8">
      <c r="B117" s="146" t="str">
        <f t="shared" si="43"/>
        <v>CPRI - grey_6 Gbps_&gt;0.5-10 km</v>
      </c>
      <c r="C117" s="7">
        <f t="shared" si="32"/>
        <v>0</v>
      </c>
      <c r="D117" s="7">
        <f t="shared" si="33"/>
        <v>0</v>
      </c>
      <c r="E117" s="7">
        <f t="shared" si="34"/>
        <v>0</v>
      </c>
      <c r="F117" s="7">
        <f t="shared" si="35"/>
        <v>0</v>
      </c>
      <c r="G117" s="7">
        <f t="shared" si="36"/>
        <v>0</v>
      </c>
      <c r="H117" s="7">
        <f t="shared" si="37"/>
        <v>0</v>
      </c>
      <c r="I117" s="7">
        <f t="shared" si="38"/>
        <v>0</v>
      </c>
      <c r="J117" s="7">
        <f t="shared" si="39"/>
        <v>0</v>
      </c>
      <c r="K117" s="7">
        <f t="shared" si="40"/>
        <v>0</v>
      </c>
      <c r="L117" s="7">
        <f t="shared" si="41"/>
        <v>0</v>
      </c>
      <c r="M117" s="7">
        <f t="shared" si="42"/>
        <v>0</v>
      </c>
      <c r="N117" s="111" t="str">
        <f t="shared" si="44"/>
        <v>InP integrated</v>
      </c>
      <c r="O117" s="38" t="str">
        <f t="shared" si="31"/>
        <v>CPRI - grey_6 Gbps_&gt;0.5-10 km</v>
      </c>
      <c r="P117" s="19">
        <v>0</v>
      </c>
      <c r="Q117" s="19">
        <v>0</v>
      </c>
      <c r="R117" s="19"/>
      <c r="S117" s="19"/>
      <c r="T117" s="19"/>
      <c r="U117" s="19"/>
      <c r="V117" s="19"/>
      <c r="W117" s="19"/>
      <c r="X117" s="19"/>
      <c r="Y117" s="19"/>
      <c r="Z117" s="19"/>
    </row>
    <row r="118" spans="2:26" ht="13.8">
      <c r="B118" s="146" t="str">
        <f t="shared" si="43"/>
        <v>CPRI - grey_6 Gbps_10-20 km</v>
      </c>
      <c r="C118" s="7">
        <f t="shared" si="32"/>
        <v>0</v>
      </c>
      <c r="D118" s="7">
        <f t="shared" si="33"/>
        <v>0</v>
      </c>
      <c r="E118" s="7">
        <f t="shared" si="34"/>
        <v>0</v>
      </c>
      <c r="F118" s="7">
        <f t="shared" si="35"/>
        <v>0</v>
      </c>
      <c r="G118" s="7">
        <f t="shared" si="36"/>
        <v>0</v>
      </c>
      <c r="H118" s="7">
        <f t="shared" si="37"/>
        <v>0</v>
      </c>
      <c r="I118" s="7">
        <f t="shared" si="38"/>
        <v>0</v>
      </c>
      <c r="J118" s="7">
        <f t="shared" si="39"/>
        <v>0</v>
      </c>
      <c r="K118" s="7">
        <f t="shared" si="40"/>
        <v>0</v>
      </c>
      <c r="L118" s="7">
        <f t="shared" si="41"/>
        <v>0</v>
      </c>
      <c r="M118" s="7">
        <f t="shared" si="42"/>
        <v>0</v>
      </c>
      <c r="N118" s="111" t="str">
        <f t="shared" si="44"/>
        <v>InP integrated</v>
      </c>
      <c r="O118" s="38" t="str">
        <f t="shared" si="31"/>
        <v>CPRI - grey_6 Gbps_10-20 km</v>
      </c>
      <c r="P118" s="19">
        <v>0</v>
      </c>
      <c r="Q118" s="19">
        <v>0</v>
      </c>
      <c r="R118" s="19"/>
      <c r="S118" s="19"/>
      <c r="T118" s="19"/>
      <c r="U118" s="19"/>
      <c r="V118" s="19"/>
      <c r="W118" s="19"/>
      <c r="X118" s="19"/>
      <c r="Y118" s="19"/>
      <c r="Z118" s="19"/>
    </row>
    <row r="119" spans="2:26" ht="13.8">
      <c r="B119" s="146" t="str">
        <f t="shared" si="43"/>
        <v>CPRI - grey_12-16 Gbps_≤ 0.5 km</v>
      </c>
      <c r="C119" s="7">
        <f t="shared" si="32"/>
        <v>0</v>
      </c>
      <c r="D119" s="7">
        <f t="shared" si="33"/>
        <v>0</v>
      </c>
      <c r="E119" s="7">
        <f t="shared" si="34"/>
        <v>0</v>
      </c>
      <c r="F119" s="7">
        <f t="shared" si="35"/>
        <v>0</v>
      </c>
      <c r="G119" s="7">
        <f t="shared" si="36"/>
        <v>0</v>
      </c>
      <c r="H119" s="7">
        <f t="shared" si="37"/>
        <v>0</v>
      </c>
      <c r="I119" s="7">
        <f t="shared" si="38"/>
        <v>0</v>
      </c>
      <c r="J119" s="7">
        <f t="shared" si="39"/>
        <v>0</v>
      </c>
      <c r="K119" s="7">
        <f t="shared" si="40"/>
        <v>0</v>
      </c>
      <c r="L119" s="7">
        <f t="shared" si="41"/>
        <v>0</v>
      </c>
      <c r="M119" s="7">
        <f t="shared" si="42"/>
        <v>0</v>
      </c>
      <c r="N119" s="111" t="str">
        <f t="shared" si="44"/>
        <v>InP integrated</v>
      </c>
      <c r="O119" s="38" t="str">
        <f t="shared" si="31"/>
        <v>CPRI - grey_12-16 Gbps_≤ 0.5 km</v>
      </c>
      <c r="P119" s="19">
        <v>0</v>
      </c>
      <c r="Q119" s="19">
        <v>0</v>
      </c>
      <c r="R119" s="19"/>
      <c r="S119" s="19"/>
      <c r="T119" s="19"/>
      <c r="U119" s="19"/>
      <c r="V119" s="19"/>
      <c r="W119" s="19"/>
      <c r="X119" s="19"/>
      <c r="Y119" s="19"/>
      <c r="Z119" s="19"/>
    </row>
    <row r="120" spans="2:26" ht="13.8">
      <c r="B120" s="146" t="str">
        <f t="shared" si="43"/>
        <v>CPRI - grey_12-16 Gbps_&gt;0.5-10 km</v>
      </c>
      <c r="C120" s="7">
        <f t="shared" si="32"/>
        <v>0</v>
      </c>
      <c r="D120" s="7">
        <f t="shared" si="33"/>
        <v>0</v>
      </c>
      <c r="E120" s="7">
        <f t="shared" si="34"/>
        <v>0</v>
      </c>
      <c r="F120" s="7">
        <f t="shared" si="35"/>
        <v>0</v>
      </c>
      <c r="G120" s="7">
        <f t="shared" si="36"/>
        <v>0</v>
      </c>
      <c r="H120" s="7">
        <f t="shared" si="37"/>
        <v>0</v>
      </c>
      <c r="I120" s="7">
        <f t="shared" si="38"/>
        <v>0</v>
      </c>
      <c r="J120" s="7">
        <f t="shared" si="39"/>
        <v>0</v>
      </c>
      <c r="K120" s="7">
        <f t="shared" si="40"/>
        <v>0</v>
      </c>
      <c r="L120" s="7">
        <f t="shared" si="41"/>
        <v>0</v>
      </c>
      <c r="M120" s="7">
        <f t="shared" si="42"/>
        <v>0</v>
      </c>
      <c r="N120" s="111" t="str">
        <f t="shared" si="44"/>
        <v>InP integrated</v>
      </c>
      <c r="O120" s="38" t="str">
        <f t="shared" si="31"/>
        <v>CPRI - grey_12-16 Gbps_&gt;0.5-10 km</v>
      </c>
      <c r="P120" s="19">
        <v>0</v>
      </c>
      <c r="Q120" s="19">
        <v>0</v>
      </c>
      <c r="R120" s="19"/>
      <c r="S120" s="19"/>
      <c r="T120" s="19"/>
      <c r="U120" s="19"/>
      <c r="V120" s="19"/>
      <c r="W120" s="19"/>
      <c r="X120" s="19"/>
      <c r="Y120" s="19"/>
      <c r="Z120" s="19"/>
    </row>
    <row r="121" spans="2:26" ht="13.8">
      <c r="B121" s="146" t="str">
        <f t="shared" si="43"/>
        <v>CPRI - grey_12-16 Gbps_10-20 km</v>
      </c>
      <c r="C121" s="7">
        <f t="shared" si="32"/>
        <v>0</v>
      </c>
      <c r="D121" s="7">
        <f t="shared" si="33"/>
        <v>0</v>
      </c>
      <c r="E121" s="7">
        <f t="shared" si="34"/>
        <v>0</v>
      </c>
      <c r="F121" s="7">
        <f t="shared" si="35"/>
        <v>0</v>
      </c>
      <c r="G121" s="7">
        <f t="shared" si="36"/>
        <v>0</v>
      </c>
      <c r="H121" s="7">
        <f t="shared" si="37"/>
        <v>0</v>
      </c>
      <c r="I121" s="7">
        <f t="shared" si="38"/>
        <v>0</v>
      </c>
      <c r="J121" s="7">
        <f t="shared" si="39"/>
        <v>0</v>
      </c>
      <c r="K121" s="7">
        <f t="shared" si="40"/>
        <v>0</v>
      </c>
      <c r="L121" s="7">
        <f t="shared" si="41"/>
        <v>0</v>
      </c>
      <c r="M121" s="7">
        <f t="shared" si="42"/>
        <v>0</v>
      </c>
      <c r="N121" s="111" t="str">
        <f t="shared" si="44"/>
        <v>InP integrated</v>
      </c>
      <c r="O121" s="38" t="str">
        <f t="shared" si="31"/>
        <v>CPRI - grey_12-16 Gbps_10-20 km</v>
      </c>
      <c r="P121" s="19">
        <v>0</v>
      </c>
      <c r="Q121" s="19">
        <v>0</v>
      </c>
      <c r="R121" s="19"/>
      <c r="S121" s="19"/>
      <c r="T121" s="19"/>
      <c r="U121" s="19"/>
      <c r="V121" s="19"/>
      <c r="W121" s="19"/>
      <c r="X121" s="19"/>
      <c r="Y121" s="19"/>
      <c r="Z121" s="19"/>
    </row>
    <row r="122" spans="2:26" ht="13.8">
      <c r="B122" s="149" t="str">
        <f t="shared" ref="B122:B139" si="45">B16</f>
        <v>CPRI-Legacy_1,3,6,12 Gbps_all</v>
      </c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153" t="str">
        <f>N121</f>
        <v>InP integrated</v>
      </c>
      <c r="O122" s="151" t="str">
        <f t="shared" si="31"/>
        <v>CPRI-Legacy_1,3,6,12 Gbps_all</v>
      </c>
      <c r="P122" s="152"/>
      <c r="Q122" s="152"/>
      <c r="R122" s="152"/>
      <c r="S122" s="152"/>
      <c r="T122" s="152"/>
      <c r="U122" s="152"/>
      <c r="V122" s="152"/>
      <c r="W122" s="152"/>
      <c r="X122" s="152"/>
      <c r="Y122" s="152"/>
      <c r="Z122" s="152"/>
    </row>
    <row r="123" spans="2:26" ht="13.8">
      <c r="B123" s="146" t="str">
        <f t="shared" si="45"/>
        <v>Grey - All_10 Gbps_100 m MMF</v>
      </c>
      <c r="C123" s="7">
        <f t="shared" ref="C123:C139" si="46">IF(C17=0,0,C17*P123)</f>
        <v>0</v>
      </c>
      <c r="D123" s="7">
        <f t="shared" ref="D123:D139" si="47">IF(D17=0,0,D17*Q123)</f>
        <v>0</v>
      </c>
      <c r="E123" s="7">
        <f t="shared" ref="E123:E139" si="48">IF(E17=0,0,E17*R123)</f>
        <v>0</v>
      </c>
      <c r="F123" s="7">
        <f t="shared" ref="F123:F139" si="49">IF(F17=0,0,F17*S123)</f>
        <v>0</v>
      </c>
      <c r="G123" s="7">
        <f t="shared" ref="G123:G139" si="50">IF(G17=0,0,G17*T123)</f>
        <v>0</v>
      </c>
      <c r="H123" s="7">
        <f t="shared" ref="H123:H139" si="51">IF(H17=0,0,H17*U123)</f>
        <v>0</v>
      </c>
      <c r="I123" s="7">
        <f t="shared" ref="I123:I139" si="52">IF(I17=0,0,I17*V123)</f>
        <v>0</v>
      </c>
      <c r="J123" s="7">
        <f t="shared" ref="J123:J139" si="53">IF(J17=0,0,J17*W123)</f>
        <v>0</v>
      </c>
      <c r="K123" s="7">
        <f t="shared" ref="K123:K139" si="54">IF(K17=0,0,K17*X123)</f>
        <v>0</v>
      </c>
      <c r="L123" s="7">
        <f t="shared" ref="L123:L139" si="55">IF(L17=0,0,L17*Y123)</f>
        <v>0</v>
      </c>
      <c r="M123" s="7">
        <f t="shared" ref="M123:M139" si="56">IF(M17=0,0,M17*Z123)</f>
        <v>0</v>
      </c>
      <c r="N123" s="111" t="str">
        <f t="shared" si="44"/>
        <v>InP integrated</v>
      </c>
      <c r="O123" s="38" t="str">
        <f t="shared" si="31"/>
        <v>Grey - All_10 Gbps_100 m MMF</v>
      </c>
      <c r="P123" s="19">
        <v>0</v>
      </c>
      <c r="Q123" s="19">
        <v>0</v>
      </c>
      <c r="R123" s="19"/>
      <c r="S123" s="19"/>
      <c r="T123" s="19"/>
      <c r="U123" s="19"/>
      <c r="V123" s="19"/>
      <c r="W123" s="19"/>
      <c r="X123" s="19"/>
      <c r="Y123" s="19"/>
      <c r="Z123" s="19"/>
    </row>
    <row r="124" spans="2:26" ht="13.8">
      <c r="B124" s="146" t="str">
        <f t="shared" si="45"/>
        <v>Grey - All_10 Gbps_1-10 km</v>
      </c>
      <c r="C124" s="7">
        <f t="shared" si="46"/>
        <v>0</v>
      </c>
      <c r="D124" s="7">
        <f t="shared" si="47"/>
        <v>0</v>
      </c>
      <c r="E124" s="7">
        <f t="shared" si="48"/>
        <v>0</v>
      </c>
      <c r="F124" s="7">
        <f t="shared" si="49"/>
        <v>0</v>
      </c>
      <c r="G124" s="7">
        <f t="shared" si="50"/>
        <v>0</v>
      </c>
      <c r="H124" s="7">
        <f t="shared" si="51"/>
        <v>0</v>
      </c>
      <c r="I124" s="7">
        <f t="shared" si="52"/>
        <v>0</v>
      </c>
      <c r="J124" s="7">
        <f t="shared" si="53"/>
        <v>0</v>
      </c>
      <c r="K124" s="7">
        <f t="shared" si="54"/>
        <v>0</v>
      </c>
      <c r="L124" s="7">
        <f t="shared" si="55"/>
        <v>0</v>
      </c>
      <c r="M124" s="7">
        <f t="shared" si="56"/>
        <v>0</v>
      </c>
      <c r="N124" s="111" t="str">
        <f t="shared" si="44"/>
        <v>InP integrated</v>
      </c>
      <c r="O124" s="38" t="str">
        <f t="shared" si="31"/>
        <v>Grey - All_10 Gbps_1-10 km</v>
      </c>
      <c r="P124" s="19">
        <v>0</v>
      </c>
      <c r="Q124" s="19">
        <v>0</v>
      </c>
      <c r="R124" s="19"/>
      <c r="S124" s="19"/>
      <c r="T124" s="19"/>
      <c r="U124" s="19"/>
      <c r="V124" s="19"/>
      <c r="W124" s="19"/>
      <c r="X124" s="19"/>
      <c r="Y124" s="19"/>
      <c r="Z124" s="19"/>
    </row>
    <row r="125" spans="2:26" ht="13.8">
      <c r="B125" s="146" t="str">
        <f t="shared" si="45"/>
        <v>Grey - All_10 Gbps_20 km</v>
      </c>
      <c r="C125" s="7">
        <f t="shared" si="46"/>
        <v>0</v>
      </c>
      <c r="D125" s="7">
        <f t="shared" si="47"/>
        <v>0</v>
      </c>
      <c r="E125" s="7">
        <f t="shared" si="48"/>
        <v>0</v>
      </c>
      <c r="F125" s="7">
        <f t="shared" si="49"/>
        <v>0</v>
      </c>
      <c r="G125" s="7">
        <f t="shared" si="50"/>
        <v>0</v>
      </c>
      <c r="H125" s="7">
        <f t="shared" si="51"/>
        <v>0</v>
      </c>
      <c r="I125" s="7">
        <f t="shared" si="52"/>
        <v>0</v>
      </c>
      <c r="J125" s="7">
        <f t="shared" si="53"/>
        <v>0</v>
      </c>
      <c r="K125" s="7">
        <f t="shared" si="54"/>
        <v>0</v>
      </c>
      <c r="L125" s="7">
        <f t="shared" si="55"/>
        <v>0</v>
      </c>
      <c r="M125" s="7">
        <f t="shared" si="56"/>
        <v>0</v>
      </c>
      <c r="N125" s="111" t="str">
        <f t="shared" si="44"/>
        <v>InP integrated</v>
      </c>
      <c r="O125" s="38" t="str">
        <f t="shared" si="31"/>
        <v>Grey - All_10 Gbps_20 km</v>
      </c>
      <c r="P125" s="19">
        <v>0</v>
      </c>
      <c r="Q125" s="19">
        <v>0</v>
      </c>
      <c r="R125" s="19"/>
      <c r="S125" s="19"/>
      <c r="T125" s="19"/>
      <c r="U125" s="19"/>
      <c r="V125" s="19"/>
      <c r="W125" s="19"/>
      <c r="X125" s="19"/>
      <c r="Y125" s="19"/>
      <c r="Z125" s="19"/>
    </row>
    <row r="126" spans="2:26" ht="13.8">
      <c r="B126" s="146" t="str">
        <f t="shared" si="45"/>
        <v>Grey - All_25 Gbps_100 m MMF</v>
      </c>
      <c r="C126" s="7">
        <f t="shared" si="46"/>
        <v>0</v>
      </c>
      <c r="D126" s="7">
        <f t="shared" si="47"/>
        <v>0</v>
      </c>
      <c r="E126" s="7">
        <f t="shared" si="48"/>
        <v>0</v>
      </c>
      <c r="F126" s="7">
        <f t="shared" si="49"/>
        <v>0</v>
      </c>
      <c r="G126" s="7">
        <f t="shared" si="50"/>
        <v>0</v>
      </c>
      <c r="H126" s="7">
        <f t="shared" si="51"/>
        <v>0</v>
      </c>
      <c r="I126" s="7">
        <f t="shared" si="52"/>
        <v>0</v>
      </c>
      <c r="J126" s="7">
        <f t="shared" si="53"/>
        <v>0</v>
      </c>
      <c r="K126" s="7">
        <f t="shared" si="54"/>
        <v>0</v>
      </c>
      <c r="L126" s="7">
        <f t="shared" si="55"/>
        <v>0</v>
      </c>
      <c r="M126" s="7">
        <f t="shared" si="56"/>
        <v>0</v>
      </c>
      <c r="N126" s="111" t="str">
        <f t="shared" si="44"/>
        <v>InP integrated</v>
      </c>
      <c r="O126" s="38" t="str">
        <f t="shared" si="31"/>
        <v>Grey - All_25 Gbps_100 m MMF</v>
      </c>
      <c r="P126" s="19">
        <v>0</v>
      </c>
      <c r="Q126" s="19">
        <v>0</v>
      </c>
      <c r="R126" s="19"/>
      <c r="S126" s="19"/>
      <c r="T126" s="19"/>
      <c r="U126" s="19"/>
      <c r="V126" s="19"/>
      <c r="W126" s="19"/>
      <c r="X126" s="19"/>
      <c r="Y126" s="19"/>
      <c r="Z126" s="19"/>
    </row>
    <row r="127" spans="2:26" ht="13.8">
      <c r="B127" s="146" t="str">
        <f t="shared" si="45"/>
        <v>Grey - All_25 Gbps_300 m SMF</v>
      </c>
      <c r="C127" s="7">
        <f t="shared" si="46"/>
        <v>0</v>
      </c>
      <c r="D127" s="7">
        <f t="shared" si="47"/>
        <v>0</v>
      </c>
      <c r="E127" s="7">
        <f t="shared" si="48"/>
        <v>0</v>
      </c>
      <c r="F127" s="7">
        <f t="shared" si="49"/>
        <v>0</v>
      </c>
      <c r="G127" s="7">
        <f t="shared" si="50"/>
        <v>0</v>
      </c>
      <c r="H127" s="7">
        <f t="shared" si="51"/>
        <v>0</v>
      </c>
      <c r="I127" s="7">
        <f t="shared" si="52"/>
        <v>0</v>
      </c>
      <c r="J127" s="7">
        <f t="shared" si="53"/>
        <v>0</v>
      </c>
      <c r="K127" s="7">
        <f t="shared" si="54"/>
        <v>0</v>
      </c>
      <c r="L127" s="7">
        <f t="shared" si="55"/>
        <v>0</v>
      </c>
      <c r="M127" s="7">
        <f t="shared" si="56"/>
        <v>0</v>
      </c>
      <c r="N127" s="111" t="str">
        <f t="shared" si="44"/>
        <v>InP integrated</v>
      </c>
      <c r="O127" s="38" t="str">
        <f t="shared" si="31"/>
        <v>Grey - All_25 Gbps_300 m SMF</v>
      </c>
      <c r="P127" s="19">
        <v>0</v>
      </c>
      <c r="Q127" s="19">
        <v>0</v>
      </c>
      <c r="R127" s="19"/>
      <c r="S127" s="19"/>
      <c r="T127" s="19"/>
      <c r="U127" s="19"/>
      <c r="V127" s="19"/>
      <c r="W127" s="19"/>
      <c r="X127" s="19"/>
      <c r="Y127" s="19"/>
      <c r="Z127" s="19"/>
    </row>
    <row r="128" spans="2:26" ht="13.8">
      <c r="B128" s="146" t="str">
        <f t="shared" si="45"/>
        <v>Grey - Duplex_25 Gbps_1-10 km</v>
      </c>
      <c r="C128" s="7">
        <f t="shared" si="46"/>
        <v>0</v>
      </c>
      <c r="D128" s="7">
        <f t="shared" si="47"/>
        <v>0</v>
      </c>
      <c r="E128" s="7">
        <f t="shared" si="48"/>
        <v>0</v>
      </c>
      <c r="F128" s="7">
        <f t="shared" si="49"/>
        <v>0</v>
      </c>
      <c r="G128" s="7">
        <f t="shared" si="50"/>
        <v>0</v>
      </c>
      <c r="H128" s="7">
        <f t="shared" si="51"/>
        <v>0</v>
      </c>
      <c r="I128" s="7">
        <f t="shared" si="52"/>
        <v>0</v>
      </c>
      <c r="J128" s="7">
        <f t="shared" si="53"/>
        <v>0</v>
      </c>
      <c r="K128" s="7">
        <f t="shared" si="54"/>
        <v>0</v>
      </c>
      <c r="L128" s="7">
        <f t="shared" si="55"/>
        <v>0</v>
      </c>
      <c r="M128" s="7">
        <f t="shared" si="56"/>
        <v>0</v>
      </c>
      <c r="N128" s="111" t="str">
        <f t="shared" si="44"/>
        <v>InP integrated</v>
      </c>
      <c r="O128" s="38" t="str">
        <f t="shared" si="31"/>
        <v>Grey - Duplex_25 Gbps_1-10 km</v>
      </c>
      <c r="P128" s="19">
        <v>0</v>
      </c>
      <c r="Q128" s="19">
        <v>0</v>
      </c>
      <c r="R128" s="19"/>
      <c r="S128" s="19"/>
      <c r="T128" s="19"/>
      <c r="U128" s="19"/>
      <c r="V128" s="19"/>
      <c r="W128" s="19"/>
      <c r="X128" s="19"/>
      <c r="Y128" s="19"/>
      <c r="Z128" s="19"/>
    </row>
    <row r="129" spans="2:26" ht="13.8">
      <c r="B129" s="146" t="str">
        <f t="shared" si="45"/>
        <v>Grey - BiDi_25 Gbps_10 km</v>
      </c>
      <c r="C129" s="7">
        <f t="shared" si="46"/>
        <v>0</v>
      </c>
      <c r="D129" s="7">
        <f t="shared" si="47"/>
        <v>0</v>
      </c>
      <c r="E129" s="7">
        <f t="shared" si="48"/>
        <v>0</v>
      </c>
      <c r="F129" s="7">
        <f t="shared" si="49"/>
        <v>0</v>
      </c>
      <c r="G129" s="7">
        <f t="shared" si="50"/>
        <v>0</v>
      </c>
      <c r="H129" s="7">
        <f t="shared" si="51"/>
        <v>0</v>
      </c>
      <c r="I129" s="7">
        <f t="shared" si="52"/>
        <v>0</v>
      </c>
      <c r="J129" s="7">
        <f t="shared" si="53"/>
        <v>0</v>
      </c>
      <c r="K129" s="7">
        <f t="shared" si="54"/>
        <v>0</v>
      </c>
      <c r="L129" s="7">
        <f t="shared" si="55"/>
        <v>0</v>
      </c>
      <c r="M129" s="7">
        <f t="shared" si="56"/>
        <v>0</v>
      </c>
      <c r="N129" s="111" t="str">
        <f t="shared" si="44"/>
        <v>InP integrated</v>
      </c>
      <c r="O129" s="38" t="str">
        <f t="shared" si="31"/>
        <v>Grey - BiDi_25 Gbps_10 km</v>
      </c>
      <c r="P129" s="19">
        <v>0</v>
      </c>
      <c r="Q129" s="19">
        <v>0</v>
      </c>
      <c r="R129" s="63"/>
      <c r="S129" s="19"/>
      <c r="T129" s="19"/>
      <c r="U129" s="19"/>
      <c r="V129" s="19"/>
      <c r="W129" s="19"/>
      <c r="X129" s="19"/>
      <c r="Y129" s="19"/>
      <c r="Z129" s="19"/>
    </row>
    <row r="130" spans="2:26" ht="13.8">
      <c r="B130" s="146" t="str">
        <f t="shared" si="45"/>
        <v xml:space="preserve">Grey - Duplex_25 Gbps_20 km </v>
      </c>
      <c r="C130" s="7">
        <f t="shared" si="46"/>
        <v>7213.5</v>
      </c>
      <c r="D130" s="7">
        <f t="shared" si="47"/>
        <v>273237</v>
      </c>
      <c r="E130" s="7">
        <f t="shared" si="48"/>
        <v>0</v>
      </c>
      <c r="F130" s="7">
        <f t="shared" si="49"/>
        <v>0</v>
      </c>
      <c r="G130" s="7">
        <f t="shared" si="50"/>
        <v>0</v>
      </c>
      <c r="H130" s="7">
        <f t="shared" si="51"/>
        <v>0</v>
      </c>
      <c r="I130" s="7">
        <f t="shared" si="52"/>
        <v>0</v>
      </c>
      <c r="J130" s="7">
        <f t="shared" si="53"/>
        <v>0</v>
      </c>
      <c r="K130" s="7">
        <f t="shared" si="54"/>
        <v>0</v>
      </c>
      <c r="L130" s="7">
        <f t="shared" si="55"/>
        <v>0</v>
      </c>
      <c r="M130" s="7">
        <f t="shared" si="56"/>
        <v>0</v>
      </c>
      <c r="N130" s="111" t="str">
        <f t="shared" si="44"/>
        <v>InP integrated</v>
      </c>
      <c r="O130" s="38" t="str">
        <f t="shared" si="31"/>
        <v xml:space="preserve">Grey - Duplex_25 Gbps_20 km </v>
      </c>
      <c r="P130" s="358">
        <f>1-P64</f>
        <v>1</v>
      </c>
      <c r="Q130" s="358">
        <f t="shared" ref="Q130" si="57">1-Q64</f>
        <v>1</v>
      </c>
      <c r="R130" s="63"/>
      <c r="S130" s="63"/>
      <c r="T130" s="63"/>
      <c r="U130" s="19"/>
      <c r="V130" s="19"/>
      <c r="W130" s="19"/>
      <c r="X130" s="19"/>
      <c r="Y130" s="19"/>
      <c r="Z130" s="19"/>
    </row>
    <row r="131" spans="2:26" ht="13.8">
      <c r="B131" s="146" t="str">
        <f t="shared" si="45"/>
        <v>Grey - BiDi_25 Gbps_20 km</v>
      </c>
      <c r="C131" s="7">
        <f t="shared" si="46"/>
        <v>801.5</v>
      </c>
      <c r="D131" s="7">
        <f t="shared" si="47"/>
        <v>136618.5</v>
      </c>
      <c r="E131" s="7">
        <f t="shared" si="48"/>
        <v>0</v>
      </c>
      <c r="F131" s="7">
        <f t="shared" si="49"/>
        <v>0</v>
      </c>
      <c r="G131" s="7">
        <f t="shared" si="50"/>
        <v>0</v>
      </c>
      <c r="H131" s="7">
        <f t="shared" si="51"/>
        <v>0</v>
      </c>
      <c r="I131" s="7">
        <f t="shared" si="52"/>
        <v>0</v>
      </c>
      <c r="J131" s="7">
        <f t="shared" si="53"/>
        <v>0</v>
      </c>
      <c r="K131" s="7">
        <f t="shared" si="54"/>
        <v>0</v>
      </c>
      <c r="L131" s="7">
        <f t="shared" si="55"/>
        <v>0</v>
      </c>
      <c r="M131" s="7">
        <f t="shared" si="56"/>
        <v>0</v>
      </c>
      <c r="N131" s="111" t="str">
        <f t="shared" si="44"/>
        <v>InP integrated</v>
      </c>
      <c r="O131" s="38" t="str">
        <f t="shared" si="31"/>
        <v>Grey - BiDi_25 Gbps_20 km</v>
      </c>
      <c r="P131" s="358">
        <f t="shared" ref="P131:Q131" si="58">1-P65</f>
        <v>1</v>
      </c>
      <c r="Q131" s="358">
        <f t="shared" si="58"/>
        <v>1</v>
      </c>
      <c r="R131" s="63"/>
      <c r="S131" s="63"/>
      <c r="T131" s="63"/>
      <c r="U131" s="19"/>
      <c r="V131" s="19"/>
      <c r="W131" s="19"/>
      <c r="X131" s="19"/>
      <c r="Y131" s="19"/>
      <c r="Z131" s="19"/>
    </row>
    <row r="132" spans="2:26" ht="13.8">
      <c r="B132" s="146" t="str">
        <f t="shared" si="45"/>
        <v>Grey - All_50 Gbps_10 km</v>
      </c>
      <c r="C132" s="7">
        <f t="shared" si="46"/>
        <v>0</v>
      </c>
      <c r="D132" s="7">
        <f t="shared" si="47"/>
        <v>0</v>
      </c>
      <c r="E132" s="7">
        <f t="shared" si="48"/>
        <v>0</v>
      </c>
      <c r="F132" s="7">
        <f t="shared" si="49"/>
        <v>0</v>
      </c>
      <c r="G132" s="7">
        <f t="shared" si="50"/>
        <v>0</v>
      </c>
      <c r="H132" s="7">
        <f t="shared" si="51"/>
        <v>0</v>
      </c>
      <c r="I132" s="7">
        <f t="shared" si="52"/>
        <v>0</v>
      </c>
      <c r="J132" s="7">
        <f t="shared" si="53"/>
        <v>0</v>
      </c>
      <c r="K132" s="7">
        <f t="shared" si="54"/>
        <v>0</v>
      </c>
      <c r="L132" s="7">
        <f t="shared" si="55"/>
        <v>0</v>
      </c>
      <c r="M132" s="7">
        <f t="shared" si="56"/>
        <v>0</v>
      </c>
      <c r="N132" s="111" t="str">
        <f t="shared" si="44"/>
        <v>InP integrated</v>
      </c>
      <c r="O132" s="38" t="str">
        <f t="shared" si="31"/>
        <v>Grey - All_50 Gbps_10 km</v>
      </c>
      <c r="P132" s="358">
        <f t="shared" ref="P132:Q132" si="59">1-P66</f>
        <v>1</v>
      </c>
      <c r="Q132" s="358">
        <f t="shared" si="59"/>
        <v>1</v>
      </c>
      <c r="R132" s="63"/>
      <c r="S132" s="63"/>
      <c r="T132" s="63"/>
      <c r="U132" s="63"/>
      <c r="V132" s="63"/>
      <c r="W132" s="63"/>
      <c r="X132" s="63"/>
      <c r="Y132" s="63"/>
      <c r="Z132" s="63"/>
    </row>
    <row r="133" spans="2:26" ht="13.8">
      <c r="B133" s="146" t="str">
        <f t="shared" si="45"/>
        <v>Grey - All_50 Gbps_ 40 km</v>
      </c>
      <c r="C133" s="7">
        <f t="shared" si="46"/>
        <v>0</v>
      </c>
      <c r="D133" s="7">
        <f t="shared" si="47"/>
        <v>0</v>
      </c>
      <c r="E133" s="7">
        <f t="shared" si="48"/>
        <v>0</v>
      </c>
      <c r="F133" s="7">
        <f t="shared" si="49"/>
        <v>0</v>
      </c>
      <c r="G133" s="7">
        <f t="shared" si="50"/>
        <v>0</v>
      </c>
      <c r="H133" s="7">
        <f t="shared" si="51"/>
        <v>0</v>
      </c>
      <c r="I133" s="7">
        <f t="shared" si="52"/>
        <v>0</v>
      </c>
      <c r="J133" s="7">
        <f t="shared" si="53"/>
        <v>0</v>
      </c>
      <c r="K133" s="7">
        <f t="shared" si="54"/>
        <v>0</v>
      </c>
      <c r="L133" s="7">
        <f t="shared" si="55"/>
        <v>0</v>
      </c>
      <c r="M133" s="7">
        <f t="shared" si="56"/>
        <v>0</v>
      </c>
      <c r="N133" s="111" t="str">
        <f t="shared" si="44"/>
        <v>InP integrated</v>
      </c>
      <c r="O133" s="38" t="str">
        <f t="shared" si="31"/>
        <v>Grey - All_50 Gbps_ 40 km</v>
      </c>
      <c r="P133" s="358">
        <f t="shared" ref="P133:Q133" si="60">1-P67</f>
        <v>1</v>
      </c>
      <c r="Q133" s="358">
        <f t="shared" si="60"/>
        <v>1</v>
      </c>
      <c r="R133" s="63"/>
      <c r="S133" s="63"/>
      <c r="T133" s="63"/>
      <c r="U133" s="63"/>
      <c r="V133" s="63"/>
      <c r="W133" s="63"/>
      <c r="X133" s="63"/>
      <c r="Y133" s="63"/>
      <c r="Z133" s="63"/>
    </row>
    <row r="134" spans="2:26" ht="13.8">
      <c r="B134" s="146" t="str">
        <f t="shared" si="45"/>
        <v>Grey - All_100 Gbps_2 km</v>
      </c>
      <c r="C134" s="7">
        <f t="shared" si="46"/>
        <v>0</v>
      </c>
      <c r="D134" s="7">
        <f t="shared" si="47"/>
        <v>2000</v>
      </c>
      <c r="E134" s="7">
        <f t="shared" si="48"/>
        <v>0</v>
      </c>
      <c r="F134" s="7">
        <f t="shared" si="49"/>
        <v>0</v>
      </c>
      <c r="G134" s="7">
        <f t="shared" si="50"/>
        <v>0</v>
      </c>
      <c r="H134" s="7">
        <f t="shared" si="51"/>
        <v>0</v>
      </c>
      <c r="I134" s="7">
        <f t="shared" si="52"/>
        <v>0</v>
      </c>
      <c r="J134" s="7">
        <f t="shared" si="53"/>
        <v>0</v>
      </c>
      <c r="K134" s="7">
        <f t="shared" si="54"/>
        <v>0</v>
      </c>
      <c r="L134" s="7">
        <f t="shared" si="55"/>
        <v>0</v>
      </c>
      <c r="M134" s="7">
        <f t="shared" si="56"/>
        <v>0</v>
      </c>
      <c r="N134" s="111" t="str">
        <f t="shared" si="44"/>
        <v>InP integrated</v>
      </c>
      <c r="O134" s="38" t="str">
        <f t="shared" si="31"/>
        <v>Grey - All_100 Gbps_2 km</v>
      </c>
      <c r="P134" s="358">
        <f t="shared" ref="P134:Q134" si="61">1-P68</f>
        <v>1</v>
      </c>
      <c r="Q134" s="358">
        <f t="shared" si="61"/>
        <v>1</v>
      </c>
      <c r="R134" s="63"/>
      <c r="S134" s="63"/>
      <c r="T134" s="63"/>
      <c r="U134" s="63"/>
      <c r="V134" s="63"/>
      <c r="W134" s="63"/>
      <c r="X134" s="63"/>
      <c r="Y134" s="63"/>
      <c r="Z134" s="63"/>
    </row>
    <row r="135" spans="2:26" ht="13.8">
      <c r="B135" s="146" t="str">
        <f t="shared" si="45"/>
        <v>Grey - All_100 Gbps_ 15 km</v>
      </c>
      <c r="C135" s="7">
        <f t="shared" si="46"/>
        <v>0</v>
      </c>
      <c r="D135" s="7">
        <f t="shared" si="47"/>
        <v>200</v>
      </c>
      <c r="E135" s="7">
        <f t="shared" si="48"/>
        <v>0</v>
      </c>
      <c r="F135" s="7">
        <f t="shared" si="49"/>
        <v>0</v>
      </c>
      <c r="G135" s="7">
        <f t="shared" si="50"/>
        <v>0</v>
      </c>
      <c r="H135" s="7">
        <f t="shared" si="51"/>
        <v>0</v>
      </c>
      <c r="I135" s="7">
        <f t="shared" si="52"/>
        <v>0</v>
      </c>
      <c r="J135" s="7">
        <f t="shared" si="53"/>
        <v>0</v>
      </c>
      <c r="K135" s="7">
        <f t="shared" si="54"/>
        <v>0</v>
      </c>
      <c r="L135" s="7">
        <f t="shared" si="55"/>
        <v>0</v>
      </c>
      <c r="M135" s="7">
        <f t="shared" si="56"/>
        <v>0</v>
      </c>
      <c r="N135" s="111" t="str">
        <f t="shared" si="44"/>
        <v>InP integrated</v>
      </c>
      <c r="O135" s="38" t="str">
        <f t="shared" si="31"/>
        <v>Grey - All_100 Gbps_ 15 km</v>
      </c>
      <c r="P135" s="358">
        <f t="shared" ref="P135:Q135" si="62">1-P69</f>
        <v>1</v>
      </c>
      <c r="Q135" s="358">
        <f t="shared" si="62"/>
        <v>1</v>
      </c>
      <c r="R135" s="63"/>
      <c r="S135" s="63"/>
      <c r="T135" s="63"/>
      <c r="U135" s="63"/>
      <c r="V135" s="63"/>
      <c r="W135" s="63"/>
      <c r="X135" s="63"/>
      <c r="Y135" s="63"/>
      <c r="Z135" s="63"/>
    </row>
    <row r="136" spans="2:26" ht="13.8">
      <c r="B136" s="171" t="str">
        <f t="shared" si="45"/>
        <v>CWDM_10 Gbps_10 km</v>
      </c>
      <c r="C136" s="7">
        <f t="shared" si="46"/>
        <v>0</v>
      </c>
      <c r="D136" s="7">
        <f t="shared" si="47"/>
        <v>0</v>
      </c>
      <c r="E136" s="7">
        <f t="shared" si="48"/>
        <v>0</v>
      </c>
      <c r="F136" s="7">
        <f t="shared" si="49"/>
        <v>0</v>
      </c>
      <c r="G136" s="7">
        <f t="shared" si="50"/>
        <v>0</v>
      </c>
      <c r="H136" s="7">
        <f t="shared" si="51"/>
        <v>0</v>
      </c>
      <c r="I136" s="7">
        <f t="shared" si="52"/>
        <v>0</v>
      </c>
      <c r="J136" s="7">
        <f t="shared" si="53"/>
        <v>0</v>
      </c>
      <c r="K136" s="7">
        <f t="shared" si="54"/>
        <v>0</v>
      </c>
      <c r="L136" s="7">
        <f t="shared" si="55"/>
        <v>0</v>
      </c>
      <c r="M136" s="7">
        <f t="shared" si="56"/>
        <v>0</v>
      </c>
      <c r="N136" s="111" t="str">
        <f t="shared" si="44"/>
        <v>InP integrated</v>
      </c>
      <c r="O136" s="38" t="str">
        <f t="shared" si="31"/>
        <v>CWDM_10 Gbps_10 km</v>
      </c>
      <c r="P136" s="19">
        <v>0</v>
      </c>
      <c r="Q136" s="19">
        <v>0</v>
      </c>
      <c r="R136" s="19"/>
      <c r="S136" s="19"/>
      <c r="T136" s="19"/>
      <c r="U136" s="19"/>
      <c r="V136" s="19"/>
      <c r="W136" s="19"/>
      <c r="X136" s="19"/>
      <c r="Y136" s="19"/>
      <c r="Z136" s="19"/>
    </row>
    <row r="137" spans="2:26" ht="13.8">
      <c r="B137" s="171" t="str">
        <f t="shared" si="45"/>
        <v>DWDM_10 Gbps_10 km</v>
      </c>
      <c r="C137" s="7">
        <f t="shared" si="46"/>
        <v>0</v>
      </c>
      <c r="D137" s="7">
        <f t="shared" si="47"/>
        <v>0</v>
      </c>
      <c r="E137" s="7">
        <f t="shared" si="48"/>
        <v>0</v>
      </c>
      <c r="F137" s="7">
        <f t="shared" si="49"/>
        <v>0</v>
      </c>
      <c r="G137" s="7">
        <f t="shared" si="50"/>
        <v>0</v>
      </c>
      <c r="H137" s="7">
        <f t="shared" si="51"/>
        <v>0</v>
      </c>
      <c r="I137" s="7">
        <f t="shared" si="52"/>
        <v>0</v>
      </c>
      <c r="J137" s="7">
        <f t="shared" si="53"/>
        <v>0</v>
      </c>
      <c r="K137" s="7">
        <f t="shared" si="54"/>
        <v>0</v>
      </c>
      <c r="L137" s="7">
        <f t="shared" si="55"/>
        <v>0</v>
      </c>
      <c r="M137" s="7">
        <f t="shared" si="56"/>
        <v>0</v>
      </c>
      <c r="N137" s="111" t="str">
        <f t="shared" si="44"/>
        <v>InP integrated</v>
      </c>
      <c r="O137" s="38" t="str">
        <f t="shared" si="31"/>
        <v>DWDM_10 Gbps_10 km</v>
      </c>
      <c r="P137" s="19">
        <v>0</v>
      </c>
      <c r="Q137" s="19">
        <v>0</v>
      </c>
      <c r="R137" s="63"/>
      <c r="S137" s="63"/>
      <c r="T137" s="63"/>
      <c r="U137" s="63"/>
      <c r="V137" s="63"/>
      <c r="W137" s="63"/>
      <c r="X137" s="63"/>
      <c r="Y137" s="63"/>
      <c r="Z137" s="63"/>
    </row>
    <row r="138" spans="2:26" ht="13.8">
      <c r="B138" s="171" t="str">
        <f t="shared" si="45"/>
        <v>CWDM_25 Gbps_10 km</v>
      </c>
      <c r="C138" s="7">
        <f t="shared" si="46"/>
        <v>0</v>
      </c>
      <c r="D138" s="7">
        <f t="shared" si="47"/>
        <v>473271.5</v>
      </c>
      <c r="E138" s="7">
        <f t="shared" si="48"/>
        <v>0</v>
      </c>
      <c r="F138" s="7">
        <f t="shared" si="49"/>
        <v>0</v>
      </c>
      <c r="G138" s="7">
        <f t="shared" si="50"/>
        <v>0</v>
      </c>
      <c r="H138" s="7">
        <f t="shared" si="51"/>
        <v>0</v>
      </c>
      <c r="I138" s="7">
        <f t="shared" si="52"/>
        <v>0</v>
      </c>
      <c r="J138" s="7">
        <f t="shared" si="53"/>
        <v>0</v>
      </c>
      <c r="K138" s="7">
        <f t="shared" si="54"/>
        <v>0</v>
      </c>
      <c r="L138" s="7">
        <f t="shared" si="55"/>
        <v>0</v>
      </c>
      <c r="M138" s="7">
        <f t="shared" si="56"/>
        <v>0</v>
      </c>
      <c r="N138" s="111" t="str">
        <f t="shared" si="44"/>
        <v>InP integrated</v>
      </c>
      <c r="O138" s="38" t="str">
        <f t="shared" si="31"/>
        <v>CWDM_25 Gbps_10 km</v>
      </c>
      <c r="P138" s="63">
        <v>1</v>
      </c>
      <c r="Q138" s="63">
        <v>1</v>
      </c>
      <c r="R138" s="63"/>
      <c r="S138" s="63"/>
      <c r="T138" s="63"/>
      <c r="U138" s="63"/>
      <c r="V138" s="63"/>
      <c r="W138" s="63"/>
      <c r="X138" s="63"/>
      <c r="Y138" s="63"/>
      <c r="Z138" s="63"/>
    </row>
    <row r="139" spans="2:26" ht="13.8">
      <c r="B139" s="171" t="str">
        <f t="shared" si="45"/>
        <v>DWDM_25 Gbps_10 km</v>
      </c>
      <c r="C139" s="7">
        <f t="shared" si="46"/>
        <v>72040</v>
      </c>
      <c r="D139" s="7">
        <f t="shared" si="47"/>
        <v>178286</v>
      </c>
      <c r="E139" s="7">
        <f t="shared" si="48"/>
        <v>0</v>
      </c>
      <c r="F139" s="7">
        <f t="shared" si="49"/>
        <v>0</v>
      </c>
      <c r="G139" s="7">
        <f t="shared" si="50"/>
        <v>0</v>
      </c>
      <c r="H139" s="7">
        <f t="shared" si="51"/>
        <v>0</v>
      </c>
      <c r="I139" s="7">
        <f t="shared" si="52"/>
        <v>0</v>
      </c>
      <c r="J139" s="7">
        <f t="shared" si="53"/>
        <v>0</v>
      </c>
      <c r="K139" s="7">
        <f t="shared" si="54"/>
        <v>0</v>
      </c>
      <c r="L139" s="7">
        <f t="shared" si="55"/>
        <v>0</v>
      </c>
      <c r="M139" s="7">
        <f t="shared" si="56"/>
        <v>0</v>
      </c>
      <c r="N139" s="111" t="str">
        <f t="shared" si="44"/>
        <v>InP integrated</v>
      </c>
      <c r="O139" s="38" t="str">
        <f t="shared" si="31"/>
        <v>DWDM_25 Gbps_10 km</v>
      </c>
      <c r="P139" s="63">
        <v>1</v>
      </c>
      <c r="Q139" s="63">
        <v>1</v>
      </c>
      <c r="R139" s="19"/>
      <c r="S139" s="19"/>
      <c r="T139" s="19"/>
      <c r="U139" s="19"/>
      <c r="V139" s="19"/>
      <c r="W139" s="19"/>
      <c r="X139" s="19"/>
      <c r="Y139" s="19"/>
      <c r="Z139" s="19"/>
    </row>
    <row r="140" spans="2:26" ht="13.8">
      <c r="B140" s="171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O140" s="38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</row>
    <row r="141" spans="2:26" ht="13.8">
      <c r="B141" s="17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O141" s="39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</row>
    <row r="142" spans="2:26" ht="13.8">
      <c r="B142" s="58" t="str">
        <f>"Total "&amp;B111&amp;" units"</f>
        <v>Total InP integrated units</v>
      </c>
      <c r="C142" s="29">
        <f t="shared" ref="C142:M142" si="63">SUM(C113:C141)</f>
        <v>80055</v>
      </c>
      <c r="D142" s="29">
        <f t="shared" si="63"/>
        <v>1063613</v>
      </c>
      <c r="E142" s="29">
        <f t="shared" si="63"/>
        <v>0</v>
      </c>
      <c r="F142" s="29">
        <f t="shared" si="63"/>
        <v>0</v>
      </c>
      <c r="G142" s="29">
        <f t="shared" si="63"/>
        <v>0</v>
      </c>
      <c r="H142" s="29">
        <f t="shared" si="63"/>
        <v>0</v>
      </c>
      <c r="I142" s="29">
        <f t="shared" si="63"/>
        <v>0</v>
      </c>
      <c r="J142" s="29">
        <f t="shared" si="63"/>
        <v>0</v>
      </c>
      <c r="K142" s="29">
        <f t="shared" si="63"/>
        <v>0</v>
      </c>
      <c r="L142" s="29">
        <f t="shared" si="63"/>
        <v>0</v>
      </c>
      <c r="M142" s="29">
        <f t="shared" si="63"/>
        <v>0</v>
      </c>
    </row>
    <row r="143" spans="2:26" ht="13.8">
      <c r="H143" s="98"/>
      <c r="I143" s="15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</row>
    <row r="144" spans="2:26" ht="21">
      <c r="B144" s="3" t="str">
        <f>Summary!B34</f>
        <v>GaAs discrete</v>
      </c>
      <c r="C144" s="1"/>
      <c r="D144" s="1"/>
      <c r="E144" s="1"/>
      <c r="F144" s="1"/>
      <c r="G144" s="1"/>
      <c r="H144" s="13"/>
      <c r="I144" s="15"/>
      <c r="J144" s="1"/>
      <c r="K144" s="1"/>
      <c r="L144" s="1"/>
      <c r="M144" s="1"/>
      <c r="O144" s="3" t="str">
        <f t="shared" ref="O144:O172" si="64">B144</f>
        <v>GaAs discrete</v>
      </c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2:26" ht="13.8">
      <c r="B145" s="56" t="str">
        <f>B6</f>
        <v>Product category</v>
      </c>
      <c r="C145" s="6">
        <v>2018</v>
      </c>
      <c r="D145" s="6">
        <v>2019</v>
      </c>
      <c r="E145" s="6">
        <v>2020</v>
      </c>
      <c r="F145" s="6">
        <v>2021</v>
      </c>
      <c r="G145" s="6">
        <v>2022</v>
      </c>
      <c r="H145" s="6">
        <v>2023</v>
      </c>
      <c r="I145" s="6">
        <v>2024</v>
      </c>
      <c r="J145" s="6">
        <v>2025</v>
      </c>
      <c r="K145" s="6">
        <v>2026</v>
      </c>
      <c r="L145" s="6">
        <v>2027</v>
      </c>
      <c r="M145" s="6">
        <v>2028</v>
      </c>
      <c r="O145" s="217" t="str">
        <f t="shared" si="64"/>
        <v>Product category</v>
      </c>
      <c r="P145" s="6">
        <v>2018</v>
      </c>
      <c r="Q145" s="6">
        <v>2019</v>
      </c>
      <c r="R145" s="6">
        <v>2020</v>
      </c>
      <c r="S145" s="6">
        <v>2021</v>
      </c>
      <c r="T145" s="6">
        <v>2022</v>
      </c>
      <c r="U145" s="6">
        <v>2023</v>
      </c>
      <c r="V145" s="6">
        <v>2024</v>
      </c>
      <c r="W145" s="6">
        <v>2025</v>
      </c>
      <c r="X145" s="6">
        <v>2026</v>
      </c>
      <c r="Y145" s="6">
        <v>2027</v>
      </c>
      <c r="Z145" s="6">
        <v>2028</v>
      </c>
    </row>
    <row r="146" spans="2:26" ht="13.8">
      <c r="B146" s="146" t="str">
        <f>B7</f>
        <v>CPRI - grey_3 Gbps_≤ 0.5 km</v>
      </c>
      <c r="C146" s="7">
        <f t="shared" ref="C146:C154" si="65">IF(C7=0,0,C7*P146)</f>
        <v>931144</v>
      </c>
      <c r="D146" s="7">
        <f t="shared" ref="D146:D154" si="66">IF(D7=0,0,D7*Q146)</f>
        <v>712179</v>
      </c>
      <c r="E146" s="7">
        <f t="shared" ref="E146:E154" si="67">IF(E7=0,0,E7*R146)</f>
        <v>0</v>
      </c>
      <c r="F146" s="7">
        <f t="shared" ref="F146:F154" si="68">IF(F7=0,0,F7*S146)</f>
        <v>0</v>
      </c>
      <c r="G146" s="7">
        <f t="shared" ref="G146:G154" si="69">IF(G7=0,0,G7*T146)</f>
        <v>0</v>
      </c>
      <c r="H146" s="7">
        <f t="shared" ref="H146:H154" si="70">IF(H7=0,0,H7*U146)</f>
        <v>0</v>
      </c>
      <c r="I146" s="7">
        <f t="shared" ref="I146:I154" si="71">IF(I7=0,0,I7*V146)</f>
        <v>0</v>
      </c>
      <c r="J146" s="7">
        <f t="shared" ref="J146:J154" si="72">IF(J7=0,0,J7*W146)</f>
        <v>0</v>
      </c>
      <c r="K146" s="7">
        <f t="shared" ref="K146:K154" si="73">IF(K7=0,0,K7*X146)</f>
        <v>0</v>
      </c>
      <c r="L146" s="7">
        <f t="shared" ref="L146:L154" si="74">IF(L7=0,0,L7*Y146)</f>
        <v>0</v>
      </c>
      <c r="M146" s="7">
        <f t="shared" ref="M146:M154" si="75">IF(M7=0,0,M7*Z146)</f>
        <v>0</v>
      </c>
      <c r="N146" s="111" t="str">
        <f>B144</f>
        <v>GaAs discrete</v>
      </c>
      <c r="O146" s="38" t="str">
        <f t="shared" si="64"/>
        <v>CPRI - grey_3 Gbps_≤ 0.5 km</v>
      </c>
      <c r="P146" s="19">
        <v>1</v>
      </c>
      <c r="Q146" s="19">
        <v>1</v>
      </c>
      <c r="R146" s="19"/>
      <c r="S146" s="19"/>
      <c r="T146" s="19"/>
      <c r="U146" s="19"/>
      <c r="V146" s="19"/>
      <c r="W146" s="19"/>
      <c r="X146" s="19"/>
      <c r="Y146" s="19"/>
      <c r="Z146" s="19"/>
    </row>
    <row r="147" spans="2:26" ht="13.8">
      <c r="B147" s="146" t="str">
        <f t="shared" ref="B147:B154" si="76">B8</f>
        <v>CPRI - grey_3 Gbps_&gt;0.5-10 km</v>
      </c>
      <c r="C147" s="7">
        <f t="shared" si="65"/>
        <v>0</v>
      </c>
      <c r="D147" s="7">
        <f t="shared" si="66"/>
        <v>0</v>
      </c>
      <c r="E147" s="7">
        <f t="shared" si="67"/>
        <v>0</v>
      </c>
      <c r="F147" s="7">
        <f t="shared" si="68"/>
        <v>0</v>
      </c>
      <c r="G147" s="7">
        <f t="shared" si="69"/>
        <v>0</v>
      </c>
      <c r="H147" s="7">
        <f t="shared" si="70"/>
        <v>0</v>
      </c>
      <c r="I147" s="7">
        <f t="shared" si="71"/>
        <v>0</v>
      </c>
      <c r="J147" s="7">
        <f t="shared" si="72"/>
        <v>0</v>
      </c>
      <c r="K147" s="7">
        <f t="shared" si="73"/>
        <v>0</v>
      </c>
      <c r="L147" s="7">
        <f t="shared" si="74"/>
        <v>0</v>
      </c>
      <c r="M147" s="7">
        <f t="shared" si="75"/>
        <v>0</v>
      </c>
      <c r="N147" s="111" t="str">
        <f t="shared" ref="N147:N175" si="77">N146</f>
        <v>GaAs discrete</v>
      </c>
      <c r="O147" s="38" t="str">
        <f t="shared" si="64"/>
        <v>CPRI - grey_3 Gbps_&gt;0.5-10 km</v>
      </c>
      <c r="P147" s="19">
        <v>0</v>
      </c>
      <c r="Q147" s="19">
        <v>0</v>
      </c>
      <c r="R147" s="19"/>
      <c r="S147" s="19"/>
      <c r="T147" s="19"/>
      <c r="U147" s="19"/>
      <c r="V147" s="19"/>
      <c r="W147" s="19"/>
      <c r="X147" s="19"/>
      <c r="Y147" s="19"/>
      <c r="Z147" s="19"/>
    </row>
    <row r="148" spans="2:26" ht="13.8">
      <c r="B148" s="146" t="str">
        <f t="shared" si="76"/>
        <v>CPRI - grey_3 Gbps_10-20 km</v>
      </c>
      <c r="C148" s="7">
        <f t="shared" si="65"/>
        <v>0</v>
      </c>
      <c r="D148" s="7">
        <f t="shared" si="66"/>
        <v>0</v>
      </c>
      <c r="E148" s="7">
        <f t="shared" si="67"/>
        <v>0</v>
      </c>
      <c r="F148" s="7">
        <f t="shared" si="68"/>
        <v>0</v>
      </c>
      <c r="G148" s="7">
        <f t="shared" si="69"/>
        <v>0</v>
      </c>
      <c r="H148" s="7">
        <f t="shared" si="70"/>
        <v>0</v>
      </c>
      <c r="I148" s="7">
        <f t="shared" si="71"/>
        <v>0</v>
      </c>
      <c r="J148" s="7">
        <f t="shared" si="72"/>
        <v>0</v>
      </c>
      <c r="K148" s="7">
        <f t="shared" si="73"/>
        <v>0</v>
      </c>
      <c r="L148" s="7">
        <f t="shared" si="74"/>
        <v>0</v>
      </c>
      <c r="M148" s="7">
        <f t="shared" si="75"/>
        <v>0</v>
      </c>
      <c r="N148" s="111" t="str">
        <f t="shared" si="77"/>
        <v>GaAs discrete</v>
      </c>
      <c r="O148" s="38" t="str">
        <f t="shared" si="64"/>
        <v>CPRI - grey_3 Gbps_10-20 km</v>
      </c>
      <c r="P148" s="19">
        <v>0</v>
      </c>
      <c r="Q148" s="19">
        <v>0</v>
      </c>
      <c r="R148" s="19"/>
      <c r="S148" s="19"/>
      <c r="T148" s="19"/>
      <c r="U148" s="19"/>
      <c r="V148" s="19"/>
      <c r="W148" s="19"/>
      <c r="X148" s="19"/>
      <c r="Y148" s="19"/>
      <c r="Z148" s="19"/>
    </row>
    <row r="149" spans="2:26" ht="13.8">
      <c r="B149" s="146" t="str">
        <f t="shared" si="76"/>
        <v>CPRI - grey_6 Gbps_≤ 0.5 km</v>
      </c>
      <c r="C149" s="7">
        <f t="shared" si="65"/>
        <v>2131377</v>
      </c>
      <c r="D149" s="7">
        <f t="shared" si="66"/>
        <v>2835681</v>
      </c>
      <c r="E149" s="7">
        <f t="shared" si="67"/>
        <v>0</v>
      </c>
      <c r="F149" s="7">
        <f t="shared" si="68"/>
        <v>0</v>
      </c>
      <c r="G149" s="7">
        <f t="shared" si="69"/>
        <v>0</v>
      </c>
      <c r="H149" s="7">
        <f t="shared" si="70"/>
        <v>0</v>
      </c>
      <c r="I149" s="7">
        <f t="shared" si="71"/>
        <v>0</v>
      </c>
      <c r="J149" s="7">
        <f t="shared" si="72"/>
        <v>0</v>
      </c>
      <c r="K149" s="7">
        <f t="shared" si="73"/>
        <v>0</v>
      </c>
      <c r="L149" s="7">
        <f t="shared" si="74"/>
        <v>0</v>
      </c>
      <c r="M149" s="7">
        <f t="shared" si="75"/>
        <v>0</v>
      </c>
      <c r="N149" s="111" t="str">
        <f t="shared" si="77"/>
        <v>GaAs discrete</v>
      </c>
      <c r="O149" s="38" t="str">
        <f t="shared" si="64"/>
        <v>CPRI - grey_6 Gbps_≤ 0.5 km</v>
      </c>
      <c r="P149" s="19">
        <v>1</v>
      </c>
      <c r="Q149" s="19">
        <v>1</v>
      </c>
      <c r="R149" s="19"/>
      <c r="S149" s="19"/>
      <c r="T149" s="19"/>
      <c r="U149" s="19"/>
      <c r="V149" s="19"/>
      <c r="W149" s="19"/>
      <c r="X149" s="19"/>
      <c r="Y149" s="19"/>
      <c r="Z149" s="19"/>
    </row>
    <row r="150" spans="2:26" ht="13.8">
      <c r="B150" s="146" t="str">
        <f t="shared" si="76"/>
        <v>CPRI - grey_6 Gbps_&gt;0.5-10 km</v>
      </c>
      <c r="C150" s="7">
        <f t="shared" si="65"/>
        <v>0</v>
      </c>
      <c r="D150" s="7">
        <f t="shared" si="66"/>
        <v>0</v>
      </c>
      <c r="E150" s="7">
        <f t="shared" si="67"/>
        <v>0</v>
      </c>
      <c r="F150" s="7">
        <f t="shared" si="68"/>
        <v>0</v>
      </c>
      <c r="G150" s="7">
        <f t="shared" si="69"/>
        <v>0</v>
      </c>
      <c r="H150" s="7">
        <f t="shared" si="70"/>
        <v>0</v>
      </c>
      <c r="I150" s="7">
        <f t="shared" si="71"/>
        <v>0</v>
      </c>
      <c r="J150" s="7">
        <f t="shared" si="72"/>
        <v>0</v>
      </c>
      <c r="K150" s="7">
        <f t="shared" si="73"/>
        <v>0</v>
      </c>
      <c r="L150" s="7">
        <f t="shared" si="74"/>
        <v>0</v>
      </c>
      <c r="M150" s="7">
        <f t="shared" si="75"/>
        <v>0</v>
      </c>
      <c r="N150" s="111" t="str">
        <f t="shared" si="77"/>
        <v>GaAs discrete</v>
      </c>
      <c r="O150" s="38" t="str">
        <f t="shared" si="64"/>
        <v>CPRI - grey_6 Gbps_&gt;0.5-10 km</v>
      </c>
      <c r="P150" s="19">
        <v>0</v>
      </c>
      <c r="Q150" s="19">
        <v>0</v>
      </c>
      <c r="R150" s="19"/>
      <c r="S150" s="19"/>
      <c r="T150" s="19"/>
      <c r="U150" s="19"/>
      <c r="V150" s="19"/>
      <c r="W150" s="19"/>
      <c r="X150" s="19"/>
      <c r="Y150" s="19"/>
      <c r="Z150" s="19"/>
    </row>
    <row r="151" spans="2:26" ht="13.8">
      <c r="B151" s="146" t="str">
        <f t="shared" si="76"/>
        <v>CPRI - grey_6 Gbps_10-20 km</v>
      </c>
      <c r="C151" s="7">
        <f t="shared" si="65"/>
        <v>0</v>
      </c>
      <c r="D151" s="7">
        <f t="shared" si="66"/>
        <v>0</v>
      </c>
      <c r="E151" s="7">
        <f t="shared" si="67"/>
        <v>0</v>
      </c>
      <c r="F151" s="7">
        <f t="shared" si="68"/>
        <v>0</v>
      </c>
      <c r="G151" s="7">
        <f t="shared" si="69"/>
        <v>0</v>
      </c>
      <c r="H151" s="7">
        <f t="shared" si="70"/>
        <v>0</v>
      </c>
      <c r="I151" s="7">
        <f t="shared" si="71"/>
        <v>0</v>
      </c>
      <c r="J151" s="7">
        <f t="shared" si="72"/>
        <v>0</v>
      </c>
      <c r="K151" s="7">
        <f t="shared" si="73"/>
        <v>0</v>
      </c>
      <c r="L151" s="7">
        <f t="shared" si="74"/>
        <v>0</v>
      </c>
      <c r="M151" s="7">
        <f t="shared" si="75"/>
        <v>0</v>
      </c>
      <c r="N151" s="111" t="str">
        <f t="shared" si="77"/>
        <v>GaAs discrete</v>
      </c>
      <c r="O151" s="38" t="str">
        <f t="shared" si="64"/>
        <v>CPRI - grey_6 Gbps_10-20 km</v>
      </c>
      <c r="P151" s="19">
        <v>0</v>
      </c>
      <c r="Q151" s="19">
        <v>0</v>
      </c>
      <c r="R151" s="19"/>
      <c r="S151" s="19"/>
      <c r="T151" s="19"/>
      <c r="U151" s="19"/>
      <c r="V151" s="19"/>
      <c r="W151" s="19"/>
      <c r="X151" s="19"/>
      <c r="Y151" s="19"/>
      <c r="Z151" s="19"/>
    </row>
    <row r="152" spans="2:26" ht="13.8">
      <c r="B152" s="146" t="str">
        <f t="shared" si="76"/>
        <v>CPRI - grey_12-16 Gbps_≤ 0.5 km</v>
      </c>
      <c r="C152" s="7">
        <f t="shared" si="65"/>
        <v>0</v>
      </c>
      <c r="D152" s="7">
        <f t="shared" si="66"/>
        <v>0</v>
      </c>
      <c r="E152" s="7">
        <f t="shared" si="67"/>
        <v>0</v>
      </c>
      <c r="F152" s="7">
        <f t="shared" si="68"/>
        <v>0</v>
      </c>
      <c r="G152" s="7">
        <f t="shared" si="69"/>
        <v>0</v>
      </c>
      <c r="H152" s="7">
        <f t="shared" si="70"/>
        <v>0</v>
      </c>
      <c r="I152" s="7">
        <f t="shared" si="71"/>
        <v>0</v>
      </c>
      <c r="J152" s="7">
        <f t="shared" si="72"/>
        <v>0</v>
      </c>
      <c r="K152" s="7">
        <f t="shared" si="73"/>
        <v>0</v>
      </c>
      <c r="L152" s="7">
        <f t="shared" si="74"/>
        <v>0</v>
      </c>
      <c r="M152" s="7">
        <f t="shared" si="75"/>
        <v>0</v>
      </c>
      <c r="N152" s="111" t="str">
        <f t="shared" si="77"/>
        <v>GaAs discrete</v>
      </c>
      <c r="O152" s="38" t="str">
        <f t="shared" si="64"/>
        <v>CPRI - grey_12-16 Gbps_≤ 0.5 km</v>
      </c>
      <c r="P152" s="19">
        <v>1</v>
      </c>
      <c r="Q152" s="19">
        <v>1</v>
      </c>
      <c r="R152" s="19"/>
      <c r="S152" s="19"/>
      <c r="T152" s="19"/>
      <c r="U152" s="19"/>
      <c r="V152" s="19"/>
      <c r="W152" s="19"/>
      <c r="X152" s="19"/>
      <c r="Y152" s="19"/>
      <c r="Z152" s="19"/>
    </row>
    <row r="153" spans="2:26" ht="13.8">
      <c r="B153" s="146" t="str">
        <f t="shared" si="76"/>
        <v>CPRI - grey_12-16 Gbps_&gt;0.5-10 km</v>
      </c>
      <c r="C153" s="7">
        <f t="shared" si="65"/>
        <v>0</v>
      </c>
      <c r="D153" s="7">
        <f t="shared" si="66"/>
        <v>0</v>
      </c>
      <c r="E153" s="7">
        <f t="shared" si="67"/>
        <v>0</v>
      </c>
      <c r="F153" s="7">
        <f t="shared" si="68"/>
        <v>0</v>
      </c>
      <c r="G153" s="7">
        <f t="shared" si="69"/>
        <v>0</v>
      </c>
      <c r="H153" s="7">
        <f t="shared" si="70"/>
        <v>0</v>
      </c>
      <c r="I153" s="7">
        <f t="shared" si="71"/>
        <v>0</v>
      </c>
      <c r="J153" s="7">
        <f t="shared" si="72"/>
        <v>0</v>
      </c>
      <c r="K153" s="7">
        <f t="shared" si="73"/>
        <v>0</v>
      </c>
      <c r="L153" s="7">
        <f t="shared" si="74"/>
        <v>0</v>
      </c>
      <c r="M153" s="7">
        <f t="shared" si="75"/>
        <v>0</v>
      </c>
      <c r="N153" s="111" t="str">
        <f t="shared" si="77"/>
        <v>GaAs discrete</v>
      </c>
      <c r="O153" s="38" t="str">
        <f t="shared" si="64"/>
        <v>CPRI - grey_12-16 Gbps_&gt;0.5-10 km</v>
      </c>
      <c r="P153" s="19">
        <v>0</v>
      </c>
      <c r="Q153" s="19">
        <v>0</v>
      </c>
      <c r="R153" s="19"/>
      <c r="S153" s="19"/>
      <c r="T153" s="19"/>
      <c r="U153" s="19"/>
      <c r="V153" s="19"/>
      <c r="W153" s="19"/>
      <c r="X153" s="19"/>
      <c r="Y153" s="19"/>
      <c r="Z153" s="19"/>
    </row>
    <row r="154" spans="2:26" ht="13.8">
      <c r="B154" s="146" t="str">
        <f t="shared" si="76"/>
        <v>CPRI - grey_12-16 Gbps_10-20 km</v>
      </c>
      <c r="C154" s="7">
        <f t="shared" si="65"/>
        <v>0</v>
      </c>
      <c r="D154" s="7">
        <f t="shared" si="66"/>
        <v>0</v>
      </c>
      <c r="E154" s="7">
        <f t="shared" si="67"/>
        <v>0</v>
      </c>
      <c r="F154" s="7">
        <f t="shared" si="68"/>
        <v>0</v>
      </c>
      <c r="G154" s="7">
        <f t="shared" si="69"/>
        <v>0</v>
      </c>
      <c r="H154" s="7">
        <f t="shared" si="70"/>
        <v>0</v>
      </c>
      <c r="I154" s="7">
        <f t="shared" si="71"/>
        <v>0</v>
      </c>
      <c r="J154" s="7">
        <f t="shared" si="72"/>
        <v>0</v>
      </c>
      <c r="K154" s="7">
        <f t="shared" si="73"/>
        <v>0</v>
      </c>
      <c r="L154" s="7">
        <f t="shared" si="74"/>
        <v>0</v>
      </c>
      <c r="M154" s="7">
        <f t="shared" si="75"/>
        <v>0</v>
      </c>
      <c r="N154" s="111" t="str">
        <f t="shared" si="77"/>
        <v>GaAs discrete</v>
      </c>
      <c r="O154" s="38" t="str">
        <f t="shared" si="64"/>
        <v>CPRI - grey_12-16 Gbps_10-20 km</v>
      </c>
      <c r="P154" s="19">
        <v>0</v>
      </c>
      <c r="Q154" s="19">
        <v>0</v>
      </c>
      <c r="R154" s="19"/>
      <c r="S154" s="19"/>
      <c r="T154" s="19"/>
      <c r="U154" s="19"/>
      <c r="V154" s="19"/>
      <c r="W154" s="19"/>
      <c r="X154" s="19"/>
      <c r="Y154" s="19"/>
      <c r="Z154" s="19"/>
    </row>
    <row r="155" spans="2:26" ht="13.8">
      <c r="B155" s="149" t="str">
        <f t="shared" ref="B155:B172" si="78">B16</f>
        <v>CPRI-Legacy_1,3,6,12 Gbps_all</v>
      </c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153" t="str">
        <f>N154</f>
        <v>GaAs discrete</v>
      </c>
      <c r="O155" s="151" t="str">
        <f t="shared" si="64"/>
        <v>CPRI-Legacy_1,3,6,12 Gbps_all</v>
      </c>
      <c r="P155" s="152"/>
      <c r="Q155" s="152"/>
      <c r="R155" s="152"/>
      <c r="S155" s="152"/>
      <c r="T155" s="152"/>
      <c r="U155" s="152"/>
      <c r="V155" s="152"/>
      <c r="W155" s="152"/>
      <c r="X155" s="152"/>
      <c r="Y155" s="152"/>
      <c r="Z155" s="152"/>
    </row>
    <row r="156" spans="2:26" ht="13.8">
      <c r="B156" s="146" t="str">
        <f t="shared" si="78"/>
        <v>Grey - All_10 Gbps_100 m MMF</v>
      </c>
      <c r="C156" s="7">
        <f t="shared" ref="C156:C172" si="79">IF(C17=0,0,C17*P156)</f>
        <v>533616.44162603898</v>
      </c>
      <c r="D156" s="7">
        <f t="shared" ref="D156:D172" si="80">IF(D17=0,0,D17*Q156)</f>
        <v>266808.22081301949</v>
      </c>
      <c r="E156" s="7">
        <f t="shared" ref="E156:E172" si="81">IF(E17=0,0,E17*R156)</f>
        <v>0</v>
      </c>
      <c r="F156" s="7">
        <f t="shared" ref="F156:F172" si="82">IF(F17=0,0,F17*S156)</f>
        <v>0</v>
      </c>
      <c r="G156" s="7">
        <f t="shared" ref="G156:G172" si="83">IF(G17=0,0,G17*T156)</f>
        <v>0</v>
      </c>
      <c r="H156" s="7">
        <f t="shared" ref="H156:H172" si="84">IF(H17=0,0,H17*U156)</f>
        <v>0</v>
      </c>
      <c r="I156" s="7">
        <f t="shared" ref="I156:I172" si="85">IF(I17=0,0,I17*V156)</f>
        <v>0</v>
      </c>
      <c r="J156" s="7">
        <f t="shared" ref="J156:J172" si="86">IF(J17=0,0,J17*W156)</f>
        <v>0</v>
      </c>
      <c r="K156" s="7">
        <f t="shared" ref="K156:K172" si="87">IF(K17=0,0,K17*X156)</f>
        <v>0</v>
      </c>
      <c r="L156" s="7">
        <f t="shared" ref="L156:L172" si="88">IF(L17=0,0,L17*Y156)</f>
        <v>0</v>
      </c>
      <c r="M156" s="7">
        <f t="shared" ref="M156:M172" si="89">IF(M17=0,0,M17*Z156)</f>
        <v>0</v>
      </c>
      <c r="N156" s="111" t="str">
        <f t="shared" si="77"/>
        <v>GaAs discrete</v>
      </c>
      <c r="O156" s="38" t="str">
        <f t="shared" si="64"/>
        <v>Grey - All_10 Gbps_100 m MMF</v>
      </c>
      <c r="P156" s="19">
        <v>1</v>
      </c>
      <c r="Q156" s="19">
        <v>1</v>
      </c>
      <c r="R156" s="19"/>
      <c r="S156" s="19"/>
      <c r="T156" s="19"/>
      <c r="U156" s="19"/>
      <c r="V156" s="19"/>
      <c r="W156" s="19"/>
      <c r="X156" s="19"/>
      <c r="Y156" s="19"/>
      <c r="Z156" s="19"/>
    </row>
    <row r="157" spans="2:26" ht="13.8">
      <c r="B157" s="146" t="str">
        <f t="shared" si="78"/>
        <v>Grey - All_10 Gbps_1-10 km</v>
      </c>
      <c r="C157" s="7">
        <f t="shared" si="79"/>
        <v>0</v>
      </c>
      <c r="D157" s="7">
        <f t="shared" si="80"/>
        <v>0</v>
      </c>
      <c r="E157" s="7">
        <f t="shared" si="81"/>
        <v>0</v>
      </c>
      <c r="F157" s="7">
        <f t="shared" si="82"/>
        <v>0</v>
      </c>
      <c r="G157" s="7">
        <f t="shared" si="83"/>
        <v>0</v>
      </c>
      <c r="H157" s="7">
        <f t="shared" si="84"/>
        <v>0</v>
      </c>
      <c r="I157" s="7">
        <f t="shared" si="85"/>
        <v>0</v>
      </c>
      <c r="J157" s="7">
        <f t="shared" si="86"/>
        <v>0</v>
      </c>
      <c r="K157" s="7">
        <f t="shared" si="87"/>
        <v>0</v>
      </c>
      <c r="L157" s="7">
        <f t="shared" si="88"/>
        <v>0</v>
      </c>
      <c r="M157" s="7">
        <f t="shared" si="89"/>
        <v>0</v>
      </c>
      <c r="N157" s="111" t="str">
        <f t="shared" si="77"/>
        <v>GaAs discrete</v>
      </c>
      <c r="O157" s="38" t="str">
        <f t="shared" si="64"/>
        <v>Grey - All_10 Gbps_1-10 km</v>
      </c>
      <c r="P157" s="19">
        <v>0</v>
      </c>
      <c r="Q157" s="19">
        <v>0</v>
      </c>
      <c r="R157" s="19"/>
      <c r="S157" s="19"/>
      <c r="T157" s="19"/>
      <c r="U157" s="19"/>
      <c r="V157" s="19"/>
      <c r="W157" s="19"/>
      <c r="X157" s="19"/>
      <c r="Y157" s="19"/>
      <c r="Z157" s="19"/>
    </row>
    <row r="158" spans="2:26" ht="13.8">
      <c r="B158" s="146" t="str">
        <f t="shared" si="78"/>
        <v>Grey - All_10 Gbps_20 km</v>
      </c>
      <c r="C158" s="7">
        <f t="shared" si="79"/>
        <v>0</v>
      </c>
      <c r="D158" s="7">
        <f t="shared" si="80"/>
        <v>0</v>
      </c>
      <c r="E158" s="7">
        <f t="shared" si="81"/>
        <v>0</v>
      </c>
      <c r="F158" s="7">
        <f t="shared" si="82"/>
        <v>0</v>
      </c>
      <c r="G158" s="7">
        <f t="shared" si="83"/>
        <v>0</v>
      </c>
      <c r="H158" s="7">
        <f t="shared" si="84"/>
        <v>0</v>
      </c>
      <c r="I158" s="7">
        <f t="shared" si="85"/>
        <v>0</v>
      </c>
      <c r="J158" s="7">
        <f t="shared" si="86"/>
        <v>0</v>
      </c>
      <c r="K158" s="7">
        <f t="shared" si="87"/>
        <v>0</v>
      </c>
      <c r="L158" s="7">
        <f t="shared" si="88"/>
        <v>0</v>
      </c>
      <c r="M158" s="7">
        <f t="shared" si="89"/>
        <v>0</v>
      </c>
      <c r="N158" s="111" t="str">
        <f t="shared" si="77"/>
        <v>GaAs discrete</v>
      </c>
      <c r="O158" s="38" t="str">
        <f t="shared" si="64"/>
        <v>Grey - All_10 Gbps_20 km</v>
      </c>
      <c r="P158" s="19">
        <v>0</v>
      </c>
      <c r="Q158" s="19">
        <v>0</v>
      </c>
      <c r="R158" s="19"/>
      <c r="S158" s="19"/>
      <c r="T158" s="19"/>
      <c r="U158" s="19"/>
      <c r="V158" s="19"/>
      <c r="W158" s="19"/>
      <c r="X158" s="19"/>
      <c r="Y158" s="19"/>
      <c r="Z158" s="19"/>
    </row>
    <row r="159" spans="2:26" ht="13.8">
      <c r="B159" s="146" t="str">
        <f t="shared" si="78"/>
        <v>Grey - All_25 Gbps_100 m MMF</v>
      </c>
      <c r="C159" s="7">
        <f t="shared" si="79"/>
        <v>0</v>
      </c>
      <c r="D159" s="7">
        <f t="shared" si="80"/>
        <v>5000</v>
      </c>
      <c r="E159" s="7">
        <f t="shared" si="81"/>
        <v>0</v>
      </c>
      <c r="F159" s="7">
        <f t="shared" si="82"/>
        <v>0</v>
      </c>
      <c r="G159" s="7">
        <f t="shared" si="83"/>
        <v>0</v>
      </c>
      <c r="H159" s="7">
        <f t="shared" si="84"/>
        <v>0</v>
      </c>
      <c r="I159" s="7">
        <f t="shared" si="85"/>
        <v>0</v>
      </c>
      <c r="J159" s="7">
        <f t="shared" si="86"/>
        <v>0</v>
      </c>
      <c r="K159" s="7">
        <f t="shared" si="87"/>
        <v>0</v>
      </c>
      <c r="L159" s="7">
        <f t="shared" si="88"/>
        <v>0</v>
      </c>
      <c r="M159" s="7">
        <f t="shared" si="89"/>
        <v>0</v>
      </c>
      <c r="N159" s="111" t="str">
        <f t="shared" si="77"/>
        <v>GaAs discrete</v>
      </c>
      <c r="O159" s="38" t="str">
        <f t="shared" si="64"/>
        <v>Grey - All_25 Gbps_100 m MMF</v>
      </c>
      <c r="P159" s="19">
        <v>1</v>
      </c>
      <c r="Q159" s="19">
        <v>1</v>
      </c>
      <c r="R159" s="19"/>
      <c r="S159" s="19"/>
      <c r="T159" s="19"/>
      <c r="U159" s="19"/>
      <c r="V159" s="19"/>
      <c r="W159" s="19"/>
      <c r="X159" s="19"/>
      <c r="Y159" s="19"/>
      <c r="Z159" s="19"/>
    </row>
    <row r="160" spans="2:26" ht="13.8">
      <c r="B160" s="146" t="str">
        <f t="shared" si="78"/>
        <v>Grey - All_25 Gbps_300 m SMF</v>
      </c>
      <c r="C160" s="7">
        <f t="shared" si="79"/>
        <v>0</v>
      </c>
      <c r="D160" s="7">
        <f t="shared" si="80"/>
        <v>0</v>
      </c>
      <c r="E160" s="7">
        <f t="shared" si="81"/>
        <v>0</v>
      </c>
      <c r="F160" s="7">
        <f t="shared" si="82"/>
        <v>0</v>
      </c>
      <c r="G160" s="7">
        <f t="shared" si="83"/>
        <v>0</v>
      </c>
      <c r="H160" s="7">
        <f t="shared" si="84"/>
        <v>0</v>
      </c>
      <c r="I160" s="7">
        <f t="shared" si="85"/>
        <v>0</v>
      </c>
      <c r="J160" s="7">
        <f t="shared" si="86"/>
        <v>0</v>
      </c>
      <c r="K160" s="7">
        <f t="shared" si="87"/>
        <v>0</v>
      </c>
      <c r="L160" s="7">
        <f t="shared" si="88"/>
        <v>0</v>
      </c>
      <c r="M160" s="7">
        <f t="shared" si="89"/>
        <v>0</v>
      </c>
      <c r="N160" s="111" t="str">
        <f t="shared" si="77"/>
        <v>GaAs discrete</v>
      </c>
      <c r="O160" s="38" t="str">
        <f t="shared" si="64"/>
        <v>Grey - All_25 Gbps_300 m SMF</v>
      </c>
      <c r="P160" s="19">
        <v>0</v>
      </c>
      <c r="Q160" s="19">
        <v>0</v>
      </c>
      <c r="R160" s="19"/>
      <c r="S160" s="19"/>
      <c r="T160" s="19"/>
      <c r="U160" s="19"/>
      <c r="V160" s="19"/>
      <c r="W160" s="19"/>
      <c r="X160" s="19"/>
      <c r="Y160" s="19"/>
      <c r="Z160" s="19"/>
    </row>
    <row r="161" spans="2:26" ht="13.8">
      <c r="B161" s="146" t="str">
        <f t="shared" si="78"/>
        <v>Grey - Duplex_25 Gbps_1-10 km</v>
      </c>
      <c r="C161" s="7">
        <f t="shared" si="79"/>
        <v>0</v>
      </c>
      <c r="D161" s="7">
        <f t="shared" si="80"/>
        <v>0</v>
      </c>
      <c r="E161" s="7">
        <f t="shared" si="81"/>
        <v>0</v>
      </c>
      <c r="F161" s="7">
        <f t="shared" si="82"/>
        <v>0</v>
      </c>
      <c r="G161" s="7">
        <f t="shared" si="83"/>
        <v>0</v>
      </c>
      <c r="H161" s="7">
        <f t="shared" si="84"/>
        <v>0</v>
      </c>
      <c r="I161" s="7">
        <f t="shared" si="85"/>
        <v>0</v>
      </c>
      <c r="J161" s="7">
        <f t="shared" si="86"/>
        <v>0</v>
      </c>
      <c r="K161" s="7">
        <f t="shared" si="87"/>
        <v>0</v>
      </c>
      <c r="L161" s="7">
        <f t="shared" si="88"/>
        <v>0</v>
      </c>
      <c r="M161" s="7">
        <f t="shared" si="89"/>
        <v>0</v>
      </c>
      <c r="N161" s="111" t="str">
        <f t="shared" si="77"/>
        <v>GaAs discrete</v>
      </c>
      <c r="O161" s="38" t="str">
        <f t="shared" si="64"/>
        <v>Grey - Duplex_25 Gbps_1-10 km</v>
      </c>
      <c r="P161" s="19">
        <v>0</v>
      </c>
      <c r="Q161" s="19">
        <v>0</v>
      </c>
      <c r="R161" s="19"/>
      <c r="S161" s="19"/>
      <c r="T161" s="19"/>
      <c r="U161" s="19"/>
      <c r="V161" s="19"/>
      <c r="W161" s="19"/>
      <c r="X161" s="19"/>
      <c r="Y161" s="19"/>
      <c r="Z161" s="19"/>
    </row>
    <row r="162" spans="2:26" ht="13.8">
      <c r="B162" s="146" t="str">
        <f t="shared" si="78"/>
        <v>Grey - BiDi_25 Gbps_10 km</v>
      </c>
      <c r="C162" s="7">
        <f t="shared" si="79"/>
        <v>0</v>
      </c>
      <c r="D162" s="7">
        <f t="shared" si="80"/>
        <v>0</v>
      </c>
      <c r="E162" s="7">
        <f t="shared" si="81"/>
        <v>0</v>
      </c>
      <c r="F162" s="7">
        <f t="shared" si="82"/>
        <v>0</v>
      </c>
      <c r="G162" s="7">
        <f t="shared" si="83"/>
        <v>0</v>
      </c>
      <c r="H162" s="7">
        <f t="shared" si="84"/>
        <v>0</v>
      </c>
      <c r="I162" s="7">
        <f t="shared" si="85"/>
        <v>0</v>
      </c>
      <c r="J162" s="7">
        <f t="shared" si="86"/>
        <v>0</v>
      </c>
      <c r="K162" s="7">
        <f t="shared" si="87"/>
        <v>0</v>
      </c>
      <c r="L162" s="7">
        <f t="shared" si="88"/>
        <v>0</v>
      </c>
      <c r="M162" s="7">
        <f t="shared" si="89"/>
        <v>0</v>
      </c>
      <c r="N162" s="111" t="str">
        <f t="shared" si="77"/>
        <v>GaAs discrete</v>
      </c>
      <c r="O162" s="38" t="str">
        <f t="shared" si="64"/>
        <v>Grey - BiDi_25 Gbps_10 km</v>
      </c>
      <c r="P162" s="19">
        <v>0</v>
      </c>
      <c r="Q162" s="19">
        <v>0</v>
      </c>
      <c r="R162" s="63"/>
      <c r="S162" s="19"/>
      <c r="T162" s="19"/>
      <c r="U162" s="19"/>
      <c r="V162" s="19"/>
      <c r="W162" s="19"/>
      <c r="X162" s="19"/>
      <c r="Y162" s="19"/>
      <c r="Z162" s="19"/>
    </row>
    <row r="163" spans="2:26" ht="13.8">
      <c r="B163" s="146" t="str">
        <f t="shared" si="78"/>
        <v xml:space="preserve">Grey - Duplex_25 Gbps_20 km </v>
      </c>
      <c r="C163" s="7">
        <f t="shared" si="79"/>
        <v>0</v>
      </c>
      <c r="D163" s="7">
        <f t="shared" si="80"/>
        <v>0</v>
      </c>
      <c r="E163" s="7">
        <f t="shared" si="81"/>
        <v>0</v>
      </c>
      <c r="F163" s="7">
        <f t="shared" si="82"/>
        <v>0</v>
      </c>
      <c r="G163" s="7">
        <f t="shared" si="83"/>
        <v>0</v>
      </c>
      <c r="H163" s="7">
        <f t="shared" si="84"/>
        <v>0</v>
      </c>
      <c r="I163" s="7">
        <f t="shared" si="85"/>
        <v>0</v>
      </c>
      <c r="J163" s="7">
        <f t="shared" si="86"/>
        <v>0</v>
      </c>
      <c r="K163" s="7">
        <f t="shared" si="87"/>
        <v>0</v>
      </c>
      <c r="L163" s="7">
        <f t="shared" si="88"/>
        <v>0</v>
      </c>
      <c r="M163" s="7">
        <f t="shared" si="89"/>
        <v>0</v>
      </c>
      <c r="N163" s="111" t="str">
        <f t="shared" si="77"/>
        <v>GaAs discrete</v>
      </c>
      <c r="O163" s="38" t="str">
        <f t="shared" si="64"/>
        <v xml:space="preserve">Grey - Duplex_25 Gbps_20 km </v>
      </c>
      <c r="P163" s="19">
        <v>0</v>
      </c>
      <c r="Q163" s="19">
        <v>0</v>
      </c>
      <c r="R163" s="63"/>
      <c r="S163" s="63"/>
      <c r="T163" s="63"/>
      <c r="U163" s="19"/>
      <c r="V163" s="19"/>
      <c r="W163" s="19"/>
      <c r="X163" s="19"/>
      <c r="Y163" s="19"/>
      <c r="Z163" s="19"/>
    </row>
    <row r="164" spans="2:26" ht="13.8">
      <c r="B164" s="146" t="str">
        <f t="shared" si="78"/>
        <v>Grey - BiDi_25 Gbps_20 km</v>
      </c>
      <c r="C164" s="7">
        <f t="shared" si="79"/>
        <v>0</v>
      </c>
      <c r="D164" s="7">
        <f t="shared" si="80"/>
        <v>0</v>
      </c>
      <c r="E164" s="7">
        <f t="shared" si="81"/>
        <v>0</v>
      </c>
      <c r="F164" s="7">
        <f t="shared" si="82"/>
        <v>0</v>
      </c>
      <c r="G164" s="7">
        <f t="shared" si="83"/>
        <v>0</v>
      </c>
      <c r="H164" s="7">
        <f t="shared" si="84"/>
        <v>0</v>
      </c>
      <c r="I164" s="7">
        <f t="shared" si="85"/>
        <v>0</v>
      </c>
      <c r="J164" s="7">
        <f t="shared" si="86"/>
        <v>0</v>
      </c>
      <c r="K164" s="7">
        <f t="shared" si="87"/>
        <v>0</v>
      </c>
      <c r="L164" s="7">
        <f t="shared" si="88"/>
        <v>0</v>
      </c>
      <c r="M164" s="7">
        <f t="shared" si="89"/>
        <v>0</v>
      </c>
      <c r="N164" s="111" t="str">
        <f t="shared" si="77"/>
        <v>GaAs discrete</v>
      </c>
      <c r="O164" s="38" t="str">
        <f t="shared" si="64"/>
        <v>Grey - BiDi_25 Gbps_20 km</v>
      </c>
      <c r="P164" s="19">
        <v>0</v>
      </c>
      <c r="Q164" s="19">
        <v>0</v>
      </c>
      <c r="R164" s="63"/>
      <c r="S164" s="63"/>
      <c r="T164" s="63"/>
      <c r="U164" s="19"/>
      <c r="V164" s="19"/>
      <c r="W164" s="19"/>
      <c r="X164" s="19"/>
      <c r="Y164" s="19"/>
      <c r="Z164" s="19"/>
    </row>
    <row r="165" spans="2:26" ht="13.8">
      <c r="B165" s="146" t="str">
        <f t="shared" si="78"/>
        <v>Grey - All_50 Gbps_10 km</v>
      </c>
      <c r="C165" s="7">
        <f t="shared" si="79"/>
        <v>0</v>
      </c>
      <c r="D165" s="7">
        <f t="shared" si="80"/>
        <v>0</v>
      </c>
      <c r="E165" s="7">
        <f t="shared" si="81"/>
        <v>0</v>
      </c>
      <c r="F165" s="7">
        <f t="shared" si="82"/>
        <v>0</v>
      </c>
      <c r="G165" s="7">
        <f t="shared" si="83"/>
        <v>0</v>
      </c>
      <c r="H165" s="7">
        <f t="shared" si="84"/>
        <v>0</v>
      </c>
      <c r="I165" s="7">
        <f t="shared" si="85"/>
        <v>0</v>
      </c>
      <c r="J165" s="7">
        <f t="shared" si="86"/>
        <v>0</v>
      </c>
      <c r="K165" s="7">
        <f t="shared" si="87"/>
        <v>0</v>
      </c>
      <c r="L165" s="7">
        <f t="shared" si="88"/>
        <v>0</v>
      </c>
      <c r="M165" s="7">
        <f t="shared" si="89"/>
        <v>0</v>
      </c>
      <c r="N165" s="111" t="str">
        <f t="shared" si="77"/>
        <v>GaAs discrete</v>
      </c>
      <c r="O165" s="38" t="str">
        <f t="shared" si="64"/>
        <v>Grey - All_50 Gbps_10 km</v>
      </c>
      <c r="P165" s="19">
        <v>0</v>
      </c>
      <c r="Q165" s="19">
        <v>0</v>
      </c>
      <c r="R165" s="63"/>
      <c r="S165" s="63"/>
      <c r="T165" s="63"/>
      <c r="U165" s="63"/>
      <c r="V165" s="63"/>
      <c r="W165" s="63"/>
      <c r="X165" s="63"/>
      <c r="Y165" s="63"/>
      <c r="Z165" s="63"/>
    </row>
    <row r="166" spans="2:26" ht="13.8">
      <c r="B166" s="146" t="str">
        <f t="shared" si="78"/>
        <v>Grey - All_50 Gbps_ 40 km</v>
      </c>
      <c r="C166" s="7">
        <f t="shared" si="79"/>
        <v>0</v>
      </c>
      <c r="D166" s="7">
        <f t="shared" si="80"/>
        <v>0</v>
      </c>
      <c r="E166" s="7">
        <f t="shared" si="81"/>
        <v>0</v>
      </c>
      <c r="F166" s="7">
        <f t="shared" si="82"/>
        <v>0</v>
      </c>
      <c r="G166" s="7">
        <f t="shared" si="83"/>
        <v>0</v>
      </c>
      <c r="H166" s="7">
        <f t="shared" si="84"/>
        <v>0</v>
      </c>
      <c r="I166" s="7">
        <f t="shared" si="85"/>
        <v>0</v>
      </c>
      <c r="J166" s="7">
        <f t="shared" si="86"/>
        <v>0</v>
      </c>
      <c r="K166" s="7">
        <f t="shared" si="87"/>
        <v>0</v>
      </c>
      <c r="L166" s="7">
        <f t="shared" si="88"/>
        <v>0</v>
      </c>
      <c r="M166" s="7">
        <f t="shared" si="89"/>
        <v>0</v>
      </c>
      <c r="N166" s="111" t="str">
        <f t="shared" si="77"/>
        <v>GaAs discrete</v>
      </c>
      <c r="O166" s="38" t="str">
        <f t="shared" si="64"/>
        <v>Grey - All_50 Gbps_ 40 km</v>
      </c>
      <c r="P166" s="19">
        <v>0</v>
      </c>
      <c r="Q166" s="19">
        <v>0</v>
      </c>
      <c r="R166" s="63"/>
      <c r="S166" s="63"/>
      <c r="T166" s="63"/>
      <c r="U166" s="63"/>
      <c r="V166" s="63"/>
      <c r="W166" s="63"/>
      <c r="X166" s="63"/>
      <c r="Y166" s="63"/>
      <c r="Z166" s="63"/>
    </row>
    <row r="167" spans="2:26" ht="13.8">
      <c r="B167" s="146" t="str">
        <f t="shared" si="78"/>
        <v>Grey - All_100 Gbps_2 km</v>
      </c>
      <c r="C167" s="7">
        <f t="shared" si="79"/>
        <v>0</v>
      </c>
      <c r="D167" s="7">
        <f t="shared" si="80"/>
        <v>0</v>
      </c>
      <c r="E167" s="7">
        <f t="shared" si="81"/>
        <v>0</v>
      </c>
      <c r="F167" s="7">
        <f t="shared" si="82"/>
        <v>0</v>
      </c>
      <c r="G167" s="7">
        <f t="shared" si="83"/>
        <v>0</v>
      </c>
      <c r="H167" s="7">
        <f t="shared" si="84"/>
        <v>0</v>
      </c>
      <c r="I167" s="7">
        <f t="shared" si="85"/>
        <v>0</v>
      </c>
      <c r="J167" s="7">
        <f t="shared" si="86"/>
        <v>0</v>
      </c>
      <c r="K167" s="7">
        <f t="shared" si="87"/>
        <v>0</v>
      </c>
      <c r="L167" s="7">
        <f t="shared" si="88"/>
        <v>0</v>
      </c>
      <c r="M167" s="7">
        <f t="shared" si="89"/>
        <v>0</v>
      </c>
      <c r="N167" s="111" t="str">
        <f t="shared" si="77"/>
        <v>GaAs discrete</v>
      </c>
      <c r="O167" s="38" t="str">
        <f t="shared" si="64"/>
        <v>Grey - All_100 Gbps_2 km</v>
      </c>
      <c r="P167" s="19">
        <v>0</v>
      </c>
      <c r="Q167" s="19">
        <v>0</v>
      </c>
      <c r="R167" s="63"/>
      <c r="S167" s="63"/>
      <c r="T167" s="63"/>
      <c r="U167" s="63"/>
      <c r="V167" s="63"/>
      <c r="W167" s="63"/>
      <c r="X167" s="63"/>
      <c r="Y167" s="63"/>
      <c r="Z167" s="63"/>
    </row>
    <row r="168" spans="2:26" ht="13.8">
      <c r="B168" s="146" t="str">
        <f t="shared" si="78"/>
        <v>Grey - All_100 Gbps_ 15 km</v>
      </c>
      <c r="C168" s="7">
        <f t="shared" si="79"/>
        <v>0</v>
      </c>
      <c r="D168" s="7">
        <f t="shared" si="80"/>
        <v>0</v>
      </c>
      <c r="E168" s="7">
        <f t="shared" si="81"/>
        <v>0</v>
      </c>
      <c r="F168" s="7">
        <f t="shared" si="82"/>
        <v>0</v>
      </c>
      <c r="G168" s="7">
        <f t="shared" si="83"/>
        <v>0</v>
      </c>
      <c r="H168" s="7">
        <f t="shared" si="84"/>
        <v>0</v>
      </c>
      <c r="I168" s="7">
        <f t="shared" si="85"/>
        <v>0</v>
      </c>
      <c r="J168" s="7">
        <f t="shared" si="86"/>
        <v>0</v>
      </c>
      <c r="K168" s="7">
        <f t="shared" si="87"/>
        <v>0</v>
      </c>
      <c r="L168" s="7">
        <f t="shared" si="88"/>
        <v>0</v>
      </c>
      <c r="M168" s="7">
        <f t="shared" si="89"/>
        <v>0</v>
      </c>
      <c r="N168" s="111" t="str">
        <f t="shared" si="77"/>
        <v>GaAs discrete</v>
      </c>
      <c r="O168" s="38" t="str">
        <f t="shared" si="64"/>
        <v>Grey - All_100 Gbps_ 15 km</v>
      </c>
      <c r="P168" s="19">
        <v>0</v>
      </c>
      <c r="Q168" s="19">
        <v>0</v>
      </c>
      <c r="R168" s="63"/>
      <c r="S168" s="63"/>
      <c r="T168" s="63"/>
      <c r="U168" s="63"/>
      <c r="V168" s="63"/>
      <c r="W168" s="63"/>
      <c r="X168" s="63"/>
      <c r="Y168" s="63"/>
      <c r="Z168" s="63"/>
    </row>
    <row r="169" spans="2:26" ht="13.8">
      <c r="B169" s="171" t="str">
        <f t="shared" si="78"/>
        <v>CWDM_10 Gbps_10 km</v>
      </c>
      <c r="C169" s="7">
        <f t="shared" si="79"/>
        <v>0</v>
      </c>
      <c r="D169" s="7">
        <f t="shared" si="80"/>
        <v>0</v>
      </c>
      <c r="E169" s="7">
        <f t="shared" si="81"/>
        <v>0</v>
      </c>
      <c r="F169" s="7">
        <f t="shared" si="82"/>
        <v>0</v>
      </c>
      <c r="G169" s="7">
        <f t="shared" si="83"/>
        <v>0</v>
      </c>
      <c r="H169" s="7">
        <f t="shared" si="84"/>
        <v>0</v>
      </c>
      <c r="I169" s="7">
        <f t="shared" si="85"/>
        <v>0</v>
      </c>
      <c r="J169" s="7">
        <f t="shared" si="86"/>
        <v>0</v>
      </c>
      <c r="K169" s="7">
        <f t="shared" si="87"/>
        <v>0</v>
      </c>
      <c r="L169" s="7">
        <f t="shared" si="88"/>
        <v>0</v>
      </c>
      <c r="M169" s="7">
        <f t="shared" si="89"/>
        <v>0</v>
      </c>
      <c r="N169" s="111" t="str">
        <f t="shared" si="77"/>
        <v>GaAs discrete</v>
      </c>
      <c r="O169" s="38" t="str">
        <f t="shared" si="64"/>
        <v>CWDM_10 Gbps_10 km</v>
      </c>
      <c r="P169" s="19">
        <v>0</v>
      </c>
      <c r="Q169" s="19">
        <v>0</v>
      </c>
      <c r="R169" s="19"/>
      <c r="S169" s="19"/>
      <c r="T169" s="19"/>
      <c r="U169" s="19"/>
      <c r="V169" s="19"/>
      <c r="W169" s="19"/>
      <c r="X169" s="19"/>
      <c r="Y169" s="19"/>
      <c r="Z169" s="19"/>
    </row>
    <row r="170" spans="2:26" ht="13.8">
      <c r="B170" s="171" t="str">
        <f t="shared" si="78"/>
        <v>DWDM_10 Gbps_10 km</v>
      </c>
      <c r="C170" s="7">
        <f t="shared" si="79"/>
        <v>0</v>
      </c>
      <c r="D170" s="7">
        <f t="shared" si="80"/>
        <v>0</v>
      </c>
      <c r="E170" s="7">
        <f t="shared" si="81"/>
        <v>0</v>
      </c>
      <c r="F170" s="7">
        <f t="shared" si="82"/>
        <v>0</v>
      </c>
      <c r="G170" s="7">
        <f t="shared" si="83"/>
        <v>0</v>
      </c>
      <c r="H170" s="7">
        <f t="shared" si="84"/>
        <v>0</v>
      </c>
      <c r="I170" s="7">
        <f t="shared" si="85"/>
        <v>0</v>
      </c>
      <c r="J170" s="7">
        <f t="shared" si="86"/>
        <v>0</v>
      </c>
      <c r="K170" s="7">
        <f t="shared" si="87"/>
        <v>0</v>
      </c>
      <c r="L170" s="7">
        <f t="shared" si="88"/>
        <v>0</v>
      </c>
      <c r="M170" s="7">
        <f t="shared" si="89"/>
        <v>0</v>
      </c>
      <c r="N170" s="111" t="str">
        <f t="shared" si="77"/>
        <v>GaAs discrete</v>
      </c>
      <c r="O170" s="38" t="str">
        <f t="shared" si="64"/>
        <v>DWDM_10 Gbps_10 km</v>
      </c>
      <c r="P170" s="19">
        <v>0</v>
      </c>
      <c r="Q170" s="19">
        <v>0</v>
      </c>
      <c r="R170" s="63"/>
      <c r="S170" s="63"/>
      <c r="T170" s="63"/>
      <c r="U170" s="63"/>
      <c r="V170" s="63"/>
      <c r="W170" s="63"/>
      <c r="X170" s="63"/>
      <c r="Y170" s="63"/>
      <c r="Z170" s="63"/>
    </row>
    <row r="171" spans="2:26" ht="13.8">
      <c r="B171" s="171" t="str">
        <f t="shared" si="78"/>
        <v>CWDM_25 Gbps_10 km</v>
      </c>
      <c r="C171" s="7">
        <f t="shared" si="79"/>
        <v>0</v>
      </c>
      <c r="D171" s="7">
        <f t="shared" si="80"/>
        <v>0</v>
      </c>
      <c r="E171" s="7">
        <f t="shared" si="81"/>
        <v>0</v>
      </c>
      <c r="F171" s="7">
        <f t="shared" si="82"/>
        <v>0</v>
      </c>
      <c r="G171" s="7">
        <f t="shared" si="83"/>
        <v>0</v>
      </c>
      <c r="H171" s="7">
        <f t="shared" si="84"/>
        <v>0</v>
      </c>
      <c r="I171" s="7">
        <f t="shared" si="85"/>
        <v>0</v>
      </c>
      <c r="J171" s="7">
        <f t="shared" si="86"/>
        <v>0</v>
      </c>
      <c r="K171" s="7">
        <f t="shared" si="87"/>
        <v>0</v>
      </c>
      <c r="L171" s="7">
        <f t="shared" si="88"/>
        <v>0</v>
      </c>
      <c r="M171" s="7">
        <f t="shared" si="89"/>
        <v>0</v>
      </c>
      <c r="N171" s="111" t="str">
        <f t="shared" si="77"/>
        <v>GaAs discrete</v>
      </c>
      <c r="O171" s="38" t="str">
        <f t="shared" si="64"/>
        <v>CWDM_25 Gbps_10 km</v>
      </c>
      <c r="P171" s="19">
        <v>0</v>
      </c>
      <c r="Q171" s="19">
        <v>0</v>
      </c>
      <c r="R171" s="63"/>
      <c r="S171" s="63"/>
      <c r="T171" s="63"/>
      <c r="U171" s="63"/>
      <c r="V171" s="63"/>
      <c r="W171" s="63"/>
      <c r="X171" s="63"/>
      <c r="Y171" s="63"/>
      <c r="Z171" s="63"/>
    </row>
    <row r="172" spans="2:26" ht="13.8">
      <c r="B172" s="171" t="str">
        <f t="shared" si="78"/>
        <v>DWDM_25 Gbps_10 km</v>
      </c>
      <c r="C172" s="7">
        <f t="shared" si="79"/>
        <v>0</v>
      </c>
      <c r="D172" s="7">
        <f t="shared" si="80"/>
        <v>0</v>
      </c>
      <c r="E172" s="7">
        <f t="shared" si="81"/>
        <v>0</v>
      </c>
      <c r="F172" s="7">
        <f t="shared" si="82"/>
        <v>0</v>
      </c>
      <c r="G172" s="7">
        <f t="shared" si="83"/>
        <v>0</v>
      </c>
      <c r="H172" s="7">
        <f t="shared" si="84"/>
        <v>0</v>
      </c>
      <c r="I172" s="7">
        <f t="shared" si="85"/>
        <v>0</v>
      </c>
      <c r="J172" s="7">
        <f t="shared" si="86"/>
        <v>0</v>
      </c>
      <c r="K172" s="7">
        <f t="shared" si="87"/>
        <v>0</v>
      </c>
      <c r="L172" s="7">
        <f t="shared" si="88"/>
        <v>0</v>
      </c>
      <c r="M172" s="7">
        <f t="shared" si="89"/>
        <v>0</v>
      </c>
      <c r="N172" s="111" t="str">
        <f t="shared" si="77"/>
        <v>GaAs discrete</v>
      </c>
      <c r="O172" s="38" t="str">
        <f t="shared" si="64"/>
        <v>DWDM_25 Gbps_10 km</v>
      </c>
      <c r="P172" s="19">
        <v>0</v>
      </c>
      <c r="Q172" s="19">
        <v>0</v>
      </c>
      <c r="R172" s="19"/>
      <c r="S172" s="19"/>
      <c r="T172" s="19"/>
      <c r="U172" s="19"/>
      <c r="V172" s="19"/>
      <c r="W172" s="19"/>
      <c r="X172" s="19"/>
      <c r="Y172" s="19"/>
      <c r="Z172" s="19"/>
    </row>
    <row r="173" spans="2:26" ht="13.8">
      <c r="B173" s="171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111" t="str">
        <f t="shared" si="77"/>
        <v>GaAs discrete</v>
      </c>
      <c r="O173" s="38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</row>
    <row r="174" spans="2:26" ht="13.8">
      <c r="B174" s="17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11" t="str">
        <f t="shared" si="77"/>
        <v>GaAs discrete</v>
      </c>
      <c r="O174" s="39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</row>
    <row r="175" spans="2:26" ht="13.8">
      <c r="B175" s="58" t="str">
        <f>"Total "&amp;B144&amp;" units"</f>
        <v>Total GaAs discrete units</v>
      </c>
      <c r="C175" s="29">
        <f>SUM(C146:C174)</f>
        <v>3596137.4416260389</v>
      </c>
      <c r="D175" s="29">
        <f t="shared" ref="D175:M175" si="90">SUM(D146:D174)</f>
        <v>3819668.2208130197</v>
      </c>
      <c r="E175" s="29">
        <f t="shared" si="90"/>
        <v>0</v>
      </c>
      <c r="F175" s="29">
        <f t="shared" si="90"/>
        <v>0</v>
      </c>
      <c r="G175" s="29">
        <f t="shared" si="90"/>
        <v>0</v>
      </c>
      <c r="H175" s="29">
        <f t="shared" si="90"/>
        <v>0</v>
      </c>
      <c r="I175" s="29">
        <f t="shared" si="90"/>
        <v>0</v>
      </c>
      <c r="J175" s="29">
        <f t="shared" si="90"/>
        <v>0</v>
      </c>
      <c r="K175" s="29">
        <f t="shared" si="90"/>
        <v>0</v>
      </c>
      <c r="L175" s="29">
        <f t="shared" si="90"/>
        <v>0</v>
      </c>
      <c r="M175" s="29">
        <f t="shared" si="90"/>
        <v>0</v>
      </c>
      <c r="N175" s="111" t="str">
        <f t="shared" si="77"/>
        <v>GaAs discrete</v>
      </c>
    </row>
    <row r="176" spans="2:26" ht="13.8">
      <c r="H176" s="98"/>
      <c r="I176" s="15"/>
    </row>
    <row r="177" spans="2:26" ht="21">
      <c r="B177" s="3" t="str">
        <f>Summary!B35</f>
        <v>GaAs integrated</v>
      </c>
      <c r="C177" s="1"/>
      <c r="D177" s="1"/>
      <c r="E177" s="1"/>
      <c r="F177" s="1"/>
      <c r="G177" s="1"/>
      <c r="H177" s="13"/>
      <c r="I177" s="15"/>
      <c r="J177" s="1"/>
      <c r="K177" s="1"/>
      <c r="L177" s="1"/>
      <c r="M177" s="1"/>
      <c r="O177" s="3" t="str">
        <f t="shared" ref="O177:O206" si="91">B177</f>
        <v>GaAs integrated</v>
      </c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2:26" ht="13.8">
      <c r="B178" s="56" t="str">
        <f t="shared" ref="B178:B206" si="92">B6</f>
        <v>Product category</v>
      </c>
      <c r="C178" s="6">
        <v>2018</v>
      </c>
      <c r="D178" s="6">
        <v>2019</v>
      </c>
      <c r="E178" s="6">
        <v>2020</v>
      </c>
      <c r="F178" s="6">
        <v>2021</v>
      </c>
      <c r="G178" s="6">
        <v>2022</v>
      </c>
      <c r="H178" s="6">
        <v>2023</v>
      </c>
      <c r="I178" s="6">
        <v>2024</v>
      </c>
      <c r="J178" s="6">
        <v>2025</v>
      </c>
      <c r="K178" s="6">
        <v>2026</v>
      </c>
      <c r="L178" s="6">
        <v>2027</v>
      </c>
      <c r="M178" s="6">
        <v>2028</v>
      </c>
      <c r="O178" s="217" t="str">
        <f t="shared" si="91"/>
        <v>Product category</v>
      </c>
      <c r="P178" s="6">
        <v>2018</v>
      </c>
      <c r="Q178" s="6">
        <v>2019</v>
      </c>
      <c r="R178" s="6">
        <v>2020</v>
      </c>
      <c r="S178" s="6">
        <v>2021</v>
      </c>
      <c r="T178" s="6">
        <v>2022</v>
      </c>
      <c r="U178" s="6">
        <v>2023</v>
      </c>
      <c r="V178" s="6">
        <v>2024</v>
      </c>
      <c r="W178" s="6">
        <v>2025</v>
      </c>
      <c r="X178" s="6">
        <v>2026</v>
      </c>
      <c r="Y178" s="6">
        <v>2027</v>
      </c>
      <c r="Z178" s="6">
        <v>2028</v>
      </c>
    </row>
    <row r="179" spans="2:26" ht="13.8">
      <c r="B179" s="146" t="str">
        <f t="shared" si="92"/>
        <v>CPRI - grey_3 Gbps_≤ 0.5 km</v>
      </c>
      <c r="C179" s="7">
        <f t="shared" ref="C179:M179" si="93">(C7-C47-C80-C113-C146)</f>
        <v>0</v>
      </c>
      <c r="D179" s="7">
        <f t="shared" si="93"/>
        <v>0</v>
      </c>
      <c r="E179" s="7">
        <f t="shared" si="93"/>
        <v>0</v>
      </c>
      <c r="F179" s="7">
        <f t="shared" si="93"/>
        <v>0</v>
      </c>
      <c r="G179" s="7">
        <f t="shared" si="93"/>
        <v>0</v>
      </c>
      <c r="H179" s="7">
        <f t="shared" si="93"/>
        <v>0</v>
      </c>
      <c r="I179" s="7">
        <f t="shared" si="93"/>
        <v>0</v>
      </c>
      <c r="J179" s="7">
        <f t="shared" si="93"/>
        <v>0</v>
      </c>
      <c r="K179" s="7">
        <f t="shared" si="93"/>
        <v>0</v>
      </c>
      <c r="L179" s="7">
        <f t="shared" si="93"/>
        <v>0</v>
      </c>
      <c r="M179" s="7">
        <f t="shared" si="93"/>
        <v>0</v>
      </c>
      <c r="N179" s="111" t="str">
        <f>B177</f>
        <v>GaAs integrated</v>
      </c>
      <c r="O179" s="38" t="str">
        <f t="shared" si="91"/>
        <v>CPRI - grey_3 Gbps_≤ 0.5 km</v>
      </c>
      <c r="P179" s="202">
        <f t="shared" ref="P179:Q179" si="94">1-P146-P113-P80-P47</f>
        <v>0</v>
      </c>
      <c r="Q179" s="202">
        <f t="shared" si="94"/>
        <v>0</v>
      </c>
      <c r="R179" s="19"/>
      <c r="S179" s="19"/>
      <c r="T179" s="19"/>
      <c r="U179" s="19"/>
      <c r="V179" s="19"/>
      <c r="W179" s="19"/>
      <c r="X179" s="19"/>
      <c r="Y179" s="19"/>
      <c r="Z179" s="19"/>
    </row>
    <row r="180" spans="2:26" ht="13.8">
      <c r="B180" s="146" t="str">
        <f t="shared" si="92"/>
        <v>CPRI - grey_3 Gbps_&gt;0.5-10 km</v>
      </c>
      <c r="C180" s="7">
        <f t="shared" ref="C180:M180" si="95">(C8-C48-C81-C114-C147)</f>
        <v>0</v>
      </c>
      <c r="D180" s="7">
        <f t="shared" si="95"/>
        <v>0</v>
      </c>
      <c r="E180" s="7">
        <f t="shared" si="95"/>
        <v>0</v>
      </c>
      <c r="F180" s="7">
        <f t="shared" si="95"/>
        <v>0</v>
      </c>
      <c r="G180" s="7">
        <f t="shared" si="95"/>
        <v>0</v>
      </c>
      <c r="H180" s="7">
        <f t="shared" si="95"/>
        <v>0</v>
      </c>
      <c r="I180" s="7">
        <f t="shared" si="95"/>
        <v>0</v>
      </c>
      <c r="J180" s="7">
        <f t="shared" si="95"/>
        <v>0</v>
      </c>
      <c r="K180" s="7">
        <f t="shared" si="95"/>
        <v>0</v>
      </c>
      <c r="L180" s="7">
        <f t="shared" si="95"/>
        <v>0</v>
      </c>
      <c r="M180" s="7">
        <f t="shared" si="95"/>
        <v>0</v>
      </c>
      <c r="N180" s="111" t="str">
        <f t="shared" ref="N180:N206" si="96">N179</f>
        <v>GaAs integrated</v>
      </c>
      <c r="O180" s="38" t="str">
        <f t="shared" si="91"/>
        <v>CPRI - grey_3 Gbps_&gt;0.5-10 km</v>
      </c>
      <c r="P180" s="202">
        <f t="shared" ref="P180:Q180" si="97">1-P147-P114-P81-P48</f>
        <v>0</v>
      </c>
      <c r="Q180" s="202">
        <f t="shared" si="97"/>
        <v>0</v>
      </c>
      <c r="R180" s="19"/>
      <c r="S180" s="19"/>
      <c r="T180" s="19"/>
      <c r="U180" s="19"/>
      <c r="V180" s="19"/>
      <c r="W180" s="19"/>
      <c r="X180" s="19"/>
      <c r="Y180" s="19"/>
      <c r="Z180" s="19"/>
    </row>
    <row r="181" spans="2:26" ht="13.8">
      <c r="B181" s="146" t="str">
        <f t="shared" si="92"/>
        <v>CPRI - grey_3 Gbps_10-20 km</v>
      </c>
      <c r="C181" s="7">
        <f t="shared" ref="C181:M181" si="98">(C9-C49-C82-C115-C148)</f>
        <v>0</v>
      </c>
      <c r="D181" s="7">
        <f t="shared" si="98"/>
        <v>0</v>
      </c>
      <c r="E181" s="7">
        <f t="shared" si="98"/>
        <v>0</v>
      </c>
      <c r="F181" s="7">
        <f t="shared" si="98"/>
        <v>0</v>
      </c>
      <c r="G181" s="7">
        <f t="shared" si="98"/>
        <v>0</v>
      </c>
      <c r="H181" s="7">
        <f t="shared" si="98"/>
        <v>0</v>
      </c>
      <c r="I181" s="7">
        <f t="shared" si="98"/>
        <v>0</v>
      </c>
      <c r="J181" s="7">
        <f t="shared" si="98"/>
        <v>0</v>
      </c>
      <c r="K181" s="7">
        <f t="shared" si="98"/>
        <v>0</v>
      </c>
      <c r="L181" s="7">
        <f t="shared" si="98"/>
        <v>0</v>
      </c>
      <c r="M181" s="7">
        <f t="shared" si="98"/>
        <v>0</v>
      </c>
      <c r="N181" s="111" t="str">
        <f t="shared" si="96"/>
        <v>GaAs integrated</v>
      </c>
      <c r="O181" s="38" t="str">
        <f t="shared" si="91"/>
        <v>CPRI - grey_3 Gbps_10-20 km</v>
      </c>
      <c r="P181" s="202">
        <f t="shared" ref="P181:Q181" si="99">1-P148-P115-P82-P49</f>
        <v>0</v>
      </c>
      <c r="Q181" s="202">
        <f t="shared" si="99"/>
        <v>0</v>
      </c>
      <c r="R181" s="19"/>
      <c r="S181" s="19"/>
      <c r="T181" s="19"/>
      <c r="U181" s="19"/>
      <c r="V181" s="19"/>
      <c r="W181" s="19"/>
      <c r="X181" s="19"/>
      <c r="Y181" s="19"/>
      <c r="Z181" s="19"/>
    </row>
    <row r="182" spans="2:26" ht="13.8">
      <c r="B182" s="146" t="str">
        <f t="shared" si="92"/>
        <v>CPRI - grey_6 Gbps_≤ 0.5 km</v>
      </c>
      <c r="C182" s="7">
        <f t="shared" ref="C182:M182" si="100">(C10-C50-C83-C116-C149)</f>
        <v>0</v>
      </c>
      <c r="D182" s="7">
        <f t="shared" si="100"/>
        <v>0</v>
      </c>
      <c r="E182" s="7">
        <f t="shared" si="100"/>
        <v>0</v>
      </c>
      <c r="F182" s="7">
        <f t="shared" si="100"/>
        <v>0</v>
      </c>
      <c r="G182" s="7">
        <f t="shared" si="100"/>
        <v>0</v>
      </c>
      <c r="H182" s="7">
        <f t="shared" si="100"/>
        <v>0</v>
      </c>
      <c r="I182" s="7">
        <f t="shared" si="100"/>
        <v>0</v>
      </c>
      <c r="J182" s="7">
        <f t="shared" si="100"/>
        <v>0</v>
      </c>
      <c r="K182" s="7">
        <f t="shared" si="100"/>
        <v>0</v>
      </c>
      <c r="L182" s="7">
        <f t="shared" si="100"/>
        <v>0</v>
      </c>
      <c r="M182" s="7">
        <f t="shared" si="100"/>
        <v>0</v>
      </c>
      <c r="N182" s="111" t="str">
        <f t="shared" si="96"/>
        <v>GaAs integrated</v>
      </c>
      <c r="O182" s="38" t="str">
        <f t="shared" si="91"/>
        <v>CPRI - grey_6 Gbps_≤ 0.5 km</v>
      </c>
      <c r="P182" s="202">
        <f t="shared" ref="P182:Q182" si="101">1-P149-P116-P83-P50</f>
        <v>0</v>
      </c>
      <c r="Q182" s="202">
        <f t="shared" si="101"/>
        <v>0</v>
      </c>
      <c r="R182" s="19"/>
      <c r="S182" s="19"/>
      <c r="T182" s="19"/>
      <c r="U182" s="19"/>
      <c r="V182" s="19"/>
      <c r="W182" s="19"/>
      <c r="X182" s="19"/>
      <c r="Y182" s="19"/>
      <c r="Z182" s="19"/>
    </row>
    <row r="183" spans="2:26" ht="13.8">
      <c r="B183" s="146" t="str">
        <f t="shared" si="92"/>
        <v>CPRI - grey_6 Gbps_&gt;0.5-10 km</v>
      </c>
      <c r="C183" s="7">
        <f t="shared" ref="C183:M183" si="102">(C11-C51-C84-C117-C150)</f>
        <v>0</v>
      </c>
      <c r="D183" s="7">
        <f t="shared" si="102"/>
        <v>0</v>
      </c>
      <c r="E183" s="7">
        <f t="shared" si="102"/>
        <v>0</v>
      </c>
      <c r="F183" s="7">
        <f t="shared" si="102"/>
        <v>0</v>
      </c>
      <c r="G183" s="7">
        <f t="shared" si="102"/>
        <v>0</v>
      </c>
      <c r="H183" s="7">
        <f t="shared" si="102"/>
        <v>0</v>
      </c>
      <c r="I183" s="7">
        <f t="shared" si="102"/>
        <v>0</v>
      </c>
      <c r="J183" s="7">
        <f t="shared" si="102"/>
        <v>0</v>
      </c>
      <c r="K183" s="7">
        <f t="shared" si="102"/>
        <v>0</v>
      </c>
      <c r="L183" s="7">
        <f t="shared" si="102"/>
        <v>0</v>
      </c>
      <c r="M183" s="7">
        <f t="shared" si="102"/>
        <v>0</v>
      </c>
      <c r="N183" s="111" t="str">
        <f t="shared" si="96"/>
        <v>GaAs integrated</v>
      </c>
      <c r="O183" s="38" t="str">
        <f t="shared" si="91"/>
        <v>CPRI - grey_6 Gbps_&gt;0.5-10 km</v>
      </c>
      <c r="P183" s="202">
        <f t="shared" ref="P183:Q183" si="103">1-P150-P117-P84-P51</f>
        <v>0</v>
      </c>
      <c r="Q183" s="202">
        <f t="shared" si="103"/>
        <v>0</v>
      </c>
      <c r="R183" s="19"/>
      <c r="S183" s="19"/>
      <c r="T183" s="19"/>
      <c r="U183" s="19"/>
      <c r="V183" s="19"/>
      <c r="W183" s="19"/>
      <c r="X183" s="19"/>
      <c r="Y183" s="19"/>
      <c r="Z183" s="19"/>
    </row>
    <row r="184" spans="2:26" ht="13.8">
      <c r="B184" s="146" t="str">
        <f t="shared" si="92"/>
        <v>CPRI - grey_6 Gbps_10-20 km</v>
      </c>
      <c r="C184" s="7">
        <f t="shared" ref="C184:M184" si="104">(C12-C52-C85-C118-C151)</f>
        <v>0</v>
      </c>
      <c r="D184" s="7">
        <f t="shared" si="104"/>
        <v>0</v>
      </c>
      <c r="E184" s="7">
        <f t="shared" si="104"/>
        <v>0</v>
      </c>
      <c r="F184" s="7">
        <f t="shared" si="104"/>
        <v>0</v>
      </c>
      <c r="G184" s="7">
        <f t="shared" si="104"/>
        <v>0</v>
      </c>
      <c r="H184" s="7">
        <f t="shared" si="104"/>
        <v>0</v>
      </c>
      <c r="I184" s="7">
        <f t="shared" si="104"/>
        <v>0</v>
      </c>
      <c r="J184" s="7">
        <f t="shared" si="104"/>
        <v>0</v>
      </c>
      <c r="K184" s="7">
        <f t="shared" si="104"/>
        <v>0</v>
      </c>
      <c r="L184" s="7">
        <f t="shared" si="104"/>
        <v>0</v>
      </c>
      <c r="M184" s="7">
        <f t="shared" si="104"/>
        <v>0</v>
      </c>
      <c r="N184" s="111" t="str">
        <f t="shared" si="96"/>
        <v>GaAs integrated</v>
      </c>
      <c r="O184" s="38" t="str">
        <f t="shared" si="91"/>
        <v>CPRI - grey_6 Gbps_10-20 km</v>
      </c>
      <c r="P184" s="202">
        <f t="shared" ref="P184:Q184" si="105">1-P151-P118-P85-P52</f>
        <v>0</v>
      </c>
      <c r="Q184" s="202">
        <f t="shared" si="105"/>
        <v>0</v>
      </c>
      <c r="R184" s="19"/>
      <c r="S184" s="19"/>
      <c r="T184" s="19"/>
      <c r="U184" s="19"/>
      <c r="V184" s="19"/>
      <c r="W184" s="19"/>
      <c r="X184" s="19"/>
      <c r="Y184" s="19"/>
      <c r="Z184" s="19"/>
    </row>
    <row r="185" spans="2:26" ht="13.8">
      <c r="B185" s="146" t="str">
        <f t="shared" si="92"/>
        <v>CPRI - grey_12-16 Gbps_≤ 0.5 km</v>
      </c>
      <c r="C185" s="7">
        <f t="shared" ref="C185:M185" si="106">(C13-C53-C86-C119-C152)</f>
        <v>0</v>
      </c>
      <c r="D185" s="7">
        <f t="shared" si="106"/>
        <v>0</v>
      </c>
      <c r="E185" s="7">
        <f t="shared" si="106"/>
        <v>0</v>
      </c>
      <c r="F185" s="7">
        <f t="shared" si="106"/>
        <v>0</v>
      </c>
      <c r="G185" s="7">
        <f t="shared" si="106"/>
        <v>0</v>
      </c>
      <c r="H185" s="7">
        <f t="shared" si="106"/>
        <v>0</v>
      </c>
      <c r="I185" s="7">
        <f t="shared" si="106"/>
        <v>0</v>
      </c>
      <c r="J185" s="7">
        <f t="shared" si="106"/>
        <v>0</v>
      </c>
      <c r="K185" s="7">
        <f t="shared" si="106"/>
        <v>0</v>
      </c>
      <c r="L185" s="7">
        <f t="shared" si="106"/>
        <v>0</v>
      </c>
      <c r="M185" s="7">
        <f t="shared" si="106"/>
        <v>0</v>
      </c>
      <c r="N185" s="111" t="str">
        <f t="shared" si="96"/>
        <v>GaAs integrated</v>
      </c>
      <c r="O185" s="38" t="str">
        <f t="shared" si="91"/>
        <v>CPRI - grey_12-16 Gbps_≤ 0.5 km</v>
      </c>
      <c r="P185" s="202">
        <f t="shared" ref="P185:Q185" si="107">1-P152-P119-P86-P53</f>
        <v>0</v>
      </c>
      <c r="Q185" s="202">
        <f t="shared" si="107"/>
        <v>0</v>
      </c>
      <c r="R185" s="19"/>
      <c r="S185" s="19"/>
      <c r="T185" s="19"/>
      <c r="U185" s="19"/>
      <c r="V185" s="19"/>
      <c r="W185" s="19"/>
      <c r="X185" s="19"/>
      <c r="Y185" s="19"/>
      <c r="Z185" s="19"/>
    </row>
    <row r="186" spans="2:26" ht="13.8">
      <c r="B186" s="146" t="str">
        <f t="shared" si="92"/>
        <v>CPRI - grey_12-16 Gbps_&gt;0.5-10 km</v>
      </c>
      <c r="C186" s="7">
        <f t="shared" ref="C186:M186" si="108">(C14-C54-C87-C120-C153)</f>
        <v>0</v>
      </c>
      <c r="D186" s="7">
        <f t="shared" si="108"/>
        <v>0</v>
      </c>
      <c r="E186" s="7">
        <f t="shared" si="108"/>
        <v>0</v>
      </c>
      <c r="F186" s="7">
        <f t="shared" si="108"/>
        <v>0</v>
      </c>
      <c r="G186" s="7">
        <f t="shared" si="108"/>
        <v>0</v>
      </c>
      <c r="H186" s="7">
        <f t="shared" si="108"/>
        <v>0</v>
      </c>
      <c r="I186" s="7">
        <f t="shared" si="108"/>
        <v>0</v>
      </c>
      <c r="J186" s="7">
        <f t="shared" si="108"/>
        <v>0</v>
      </c>
      <c r="K186" s="7">
        <f t="shared" si="108"/>
        <v>0</v>
      </c>
      <c r="L186" s="7">
        <f t="shared" si="108"/>
        <v>0</v>
      </c>
      <c r="M186" s="7">
        <f t="shared" si="108"/>
        <v>0</v>
      </c>
      <c r="N186" s="111" t="str">
        <f t="shared" si="96"/>
        <v>GaAs integrated</v>
      </c>
      <c r="O186" s="38" t="str">
        <f t="shared" si="91"/>
        <v>CPRI - grey_12-16 Gbps_&gt;0.5-10 km</v>
      </c>
      <c r="P186" s="202">
        <f t="shared" ref="P186:Q186" si="109">1-P153-P120-P87-P54</f>
        <v>0</v>
      </c>
      <c r="Q186" s="202">
        <f t="shared" si="109"/>
        <v>0</v>
      </c>
      <c r="R186" s="19"/>
      <c r="S186" s="19"/>
      <c r="T186" s="19"/>
      <c r="U186" s="19"/>
      <c r="V186" s="19"/>
      <c r="W186" s="19"/>
      <c r="X186" s="19"/>
      <c r="Y186" s="19"/>
      <c r="Z186" s="19"/>
    </row>
    <row r="187" spans="2:26" ht="13.8">
      <c r="B187" s="146" t="str">
        <f t="shared" si="92"/>
        <v>CPRI - grey_12-16 Gbps_10-20 km</v>
      </c>
      <c r="C187" s="7">
        <f t="shared" ref="C187:M187" si="110">(C15-C55-C88-C121-C154)</f>
        <v>0</v>
      </c>
      <c r="D187" s="7">
        <f t="shared" si="110"/>
        <v>0</v>
      </c>
      <c r="E187" s="7">
        <f t="shared" si="110"/>
        <v>0</v>
      </c>
      <c r="F187" s="7">
        <f t="shared" si="110"/>
        <v>0</v>
      </c>
      <c r="G187" s="7">
        <f t="shared" si="110"/>
        <v>0</v>
      </c>
      <c r="H187" s="7">
        <f t="shared" si="110"/>
        <v>0</v>
      </c>
      <c r="I187" s="7">
        <f t="shared" si="110"/>
        <v>0</v>
      </c>
      <c r="J187" s="7">
        <f t="shared" si="110"/>
        <v>0</v>
      </c>
      <c r="K187" s="7">
        <f t="shared" si="110"/>
        <v>0</v>
      </c>
      <c r="L187" s="7">
        <f t="shared" si="110"/>
        <v>0</v>
      </c>
      <c r="M187" s="7">
        <f t="shared" si="110"/>
        <v>0</v>
      </c>
      <c r="N187" s="111" t="str">
        <f t="shared" si="96"/>
        <v>GaAs integrated</v>
      </c>
      <c r="O187" s="38" t="str">
        <f t="shared" si="91"/>
        <v>CPRI - grey_12-16 Gbps_10-20 km</v>
      </c>
      <c r="P187" s="202">
        <f t="shared" ref="P187:Q187" si="111">1-P154-P121-P88-P55</f>
        <v>0</v>
      </c>
      <c r="Q187" s="202">
        <f t="shared" si="111"/>
        <v>0</v>
      </c>
      <c r="R187" s="19"/>
      <c r="S187" s="19"/>
      <c r="T187" s="19"/>
      <c r="U187" s="19"/>
      <c r="V187" s="19"/>
      <c r="W187" s="19"/>
      <c r="X187" s="19"/>
      <c r="Y187" s="19"/>
      <c r="Z187" s="19"/>
    </row>
    <row r="188" spans="2:26" ht="13.8">
      <c r="B188" s="149" t="str">
        <f t="shared" si="92"/>
        <v>CPRI-Legacy_1,3,6,12 Gbps_all</v>
      </c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153" t="str">
        <f>N187</f>
        <v>GaAs integrated</v>
      </c>
      <c r="O188" s="151" t="str">
        <f t="shared" si="91"/>
        <v>CPRI-Legacy_1,3,6,12 Gbps_all</v>
      </c>
      <c r="P188" s="64"/>
      <c r="Q188" s="64"/>
      <c r="R188" s="152"/>
      <c r="S188" s="152"/>
      <c r="T188" s="152"/>
      <c r="U188" s="152"/>
      <c r="V188" s="152"/>
      <c r="W188" s="152"/>
      <c r="X188" s="152"/>
      <c r="Y188" s="152"/>
      <c r="Z188" s="152"/>
    </row>
    <row r="189" spans="2:26" ht="13.8">
      <c r="B189" s="146" t="str">
        <f t="shared" si="92"/>
        <v>Grey - All_10 Gbps_100 m MMF</v>
      </c>
      <c r="C189" s="7">
        <f t="shared" ref="C189:M189" si="112">(C17-C57-C90-C123-C156)</f>
        <v>0</v>
      </c>
      <c r="D189" s="7">
        <f t="shared" si="112"/>
        <v>0</v>
      </c>
      <c r="E189" s="7">
        <f t="shared" si="112"/>
        <v>0</v>
      </c>
      <c r="F189" s="7">
        <f t="shared" si="112"/>
        <v>0</v>
      </c>
      <c r="G189" s="7">
        <f t="shared" si="112"/>
        <v>0</v>
      </c>
      <c r="H189" s="7">
        <f t="shared" si="112"/>
        <v>0</v>
      </c>
      <c r="I189" s="7">
        <f t="shared" si="112"/>
        <v>0</v>
      </c>
      <c r="J189" s="7">
        <f t="shared" si="112"/>
        <v>0</v>
      </c>
      <c r="K189" s="7">
        <f t="shared" si="112"/>
        <v>0</v>
      </c>
      <c r="L189" s="7">
        <f t="shared" si="112"/>
        <v>0</v>
      </c>
      <c r="M189" s="7">
        <f t="shared" si="112"/>
        <v>0</v>
      </c>
      <c r="N189" s="111" t="str">
        <f t="shared" si="96"/>
        <v>GaAs integrated</v>
      </c>
      <c r="O189" s="38" t="str">
        <f t="shared" si="91"/>
        <v>Grey - All_10 Gbps_100 m MMF</v>
      </c>
      <c r="P189" s="202">
        <f t="shared" ref="P189:Q189" si="113">1-P156-P123-P90-P57</f>
        <v>0</v>
      </c>
      <c r="Q189" s="202">
        <f t="shared" si="113"/>
        <v>0</v>
      </c>
      <c r="R189" s="19"/>
      <c r="S189" s="19"/>
      <c r="T189" s="19"/>
      <c r="U189" s="19"/>
      <c r="V189" s="19"/>
      <c r="W189" s="19"/>
      <c r="X189" s="19"/>
      <c r="Y189" s="19"/>
      <c r="Z189" s="19"/>
    </row>
    <row r="190" spans="2:26" ht="13.8">
      <c r="B190" s="146" t="str">
        <f t="shared" si="92"/>
        <v>Grey - All_10 Gbps_1-10 km</v>
      </c>
      <c r="C190" s="7">
        <f t="shared" ref="C190:M190" si="114">(C18-C58-C91-C124-C157)</f>
        <v>0</v>
      </c>
      <c r="D190" s="7">
        <f t="shared" si="114"/>
        <v>0</v>
      </c>
      <c r="E190" s="7">
        <f t="shared" si="114"/>
        <v>0</v>
      </c>
      <c r="F190" s="7">
        <f t="shared" si="114"/>
        <v>0</v>
      </c>
      <c r="G190" s="7">
        <f t="shared" si="114"/>
        <v>0</v>
      </c>
      <c r="H190" s="7">
        <f t="shared" si="114"/>
        <v>0</v>
      </c>
      <c r="I190" s="7">
        <f t="shared" si="114"/>
        <v>0</v>
      </c>
      <c r="J190" s="7">
        <f t="shared" si="114"/>
        <v>0</v>
      </c>
      <c r="K190" s="7">
        <f t="shared" si="114"/>
        <v>0</v>
      </c>
      <c r="L190" s="7">
        <f t="shared" si="114"/>
        <v>0</v>
      </c>
      <c r="M190" s="7">
        <f t="shared" si="114"/>
        <v>0</v>
      </c>
      <c r="N190" s="111" t="str">
        <f t="shared" si="96"/>
        <v>GaAs integrated</v>
      </c>
      <c r="O190" s="38" t="str">
        <f t="shared" si="91"/>
        <v>Grey - All_10 Gbps_1-10 km</v>
      </c>
      <c r="P190" s="202">
        <f t="shared" ref="P190:Q190" si="115">1-P157-P124-P91-P58</f>
        <v>0</v>
      </c>
      <c r="Q190" s="202">
        <f t="shared" si="115"/>
        <v>0</v>
      </c>
      <c r="R190" s="19"/>
      <c r="S190" s="19"/>
      <c r="T190" s="19"/>
      <c r="U190" s="19"/>
      <c r="V190" s="19"/>
      <c r="W190" s="19"/>
      <c r="X190" s="19"/>
      <c r="Y190" s="19"/>
      <c r="Z190" s="19"/>
    </row>
    <row r="191" spans="2:26" ht="13.8">
      <c r="B191" s="146" t="str">
        <f t="shared" si="92"/>
        <v>Grey - All_10 Gbps_20 km</v>
      </c>
      <c r="C191" s="7">
        <f t="shared" ref="C191:M191" si="116">(C19-C59-C92-C125-C158)</f>
        <v>0</v>
      </c>
      <c r="D191" s="7">
        <f t="shared" si="116"/>
        <v>0</v>
      </c>
      <c r="E191" s="7">
        <f t="shared" si="116"/>
        <v>0</v>
      </c>
      <c r="F191" s="7">
        <f t="shared" si="116"/>
        <v>0</v>
      </c>
      <c r="G191" s="7">
        <f t="shared" si="116"/>
        <v>0</v>
      </c>
      <c r="H191" s="7">
        <f t="shared" si="116"/>
        <v>0</v>
      </c>
      <c r="I191" s="7">
        <f t="shared" si="116"/>
        <v>0</v>
      </c>
      <c r="J191" s="7">
        <f t="shared" si="116"/>
        <v>0</v>
      </c>
      <c r="K191" s="7">
        <f t="shared" si="116"/>
        <v>0</v>
      </c>
      <c r="L191" s="7">
        <f t="shared" si="116"/>
        <v>0</v>
      </c>
      <c r="M191" s="7">
        <f t="shared" si="116"/>
        <v>0</v>
      </c>
      <c r="N191" s="111" t="str">
        <f t="shared" si="96"/>
        <v>GaAs integrated</v>
      </c>
      <c r="O191" s="38" t="str">
        <f t="shared" si="91"/>
        <v>Grey - All_10 Gbps_20 km</v>
      </c>
      <c r="P191" s="202">
        <f t="shared" ref="P191:Q191" si="117">1-P158-P125-P92-P59</f>
        <v>0</v>
      </c>
      <c r="Q191" s="202">
        <f t="shared" si="117"/>
        <v>0</v>
      </c>
      <c r="R191" s="19"/>
      <c r="S191" s="19"/>
      <c r="T191" s="19"/>
      <c r="U191" s="19"/>
      <c r="V191" s="19"/>
      <c r="W191" s="19"/>
      <c r="X191" s="19"/>
      <c r="Y191" s="19"/>
      <c r="Z191" s="19"/>
    </row>
    <row r="192" spans="2:26" ht="13.8">
      <c r="B192" s="146" t="str">
        <f t="shared" si="92"/>
        <v>Grey - All_25 Gbps_100 m MMF</v>
      </c>
      <c r="C192" s="7">
        <f t="shared" ref="C192:M192" si="118">(C20-C60-C93-C126-C159)</f>
        <v>0</v>
      </c>
      <c r="D192" s="7">
        <f t="shared" si="118"/>
        <v>0</v>
      </c>
      <c r="E192" s="7">
        <f t="shared" si="118"/>
        <v>0</v>
      </c>
      <c r="F192" s="7">
        <f t="shared" si="118"/>
        <v>0</v>
      </c>
      <c r="G192" s="7">
        <f t="shared" si="118"/>
        <v>0</v>
      </c>
      <c r="H192" s="7">
        <f t="shared" si="118"/>
        <v>0</v>
      </c>
      <c r="I192" s="7">
        <f t="shared" si="118"/>
        <v>0</v>
      </c>
      <c r="J192" s="7">
        <f t="shared" si="118"/>
        <v>0</v>
      </c>
      <c r="K192" s="7">
        <f t="shared" si="118"/>
        <v>0</v>
      </c>
      <c r="L192" s="7">
        <f t="shared" si="118"/>
        <v>0</v>
      </c>
      <c r="M192" s="7">
        <f t="shared" si="118"/>
        <v>0</v>
      </c>
      <c r="N192" s="111" t="str">
        <f t="shared" si="96"/>
        <v>GaAs integrated</v>
      </c>
      <c r="O192" s="38" t="str">
        <f t="shared" si="91"/>
        <v>Grey - All_25 Gbps_100 m MMF</v>
      </c>
      <c r="P192" s="202">
        <f t="shared" ref="P192:Q192" si="119">1-P159-P126-P93-P60</f>
        <v>0</v>
      </c>
      <c r="Q192" s="202">
        <f t="shared" si="119"/>
        <v>0</v>
      </c>
      <c r="R192" s="19"/>
      <c r="S192" s="19"/>
      <c r="T192" s="19"/>
      <c r="U192" s="19"/>
      <c r="V192" s="19"/>
      <c r="W192" s="19"/>
      <c r="X192" s="19"/>
      <c r="Y192" s="19"/>
      <c r="Z192" s="19"/>
    </row>
    <row r="193" spans="2:26" ht="13.8">
      <c r="B193" s="146" t="str">
        <f t="shared" si="92"/>
        <v>Grey - All_25 Gbps_300 m SMF</v>
      </c>
      <c r="C193" s="7">
        <f t="shared" ref="C193:M193" si="120">(C21-C61-C94-C127-C160)</f>
        <v>0</v>
      </c>
      <c r="D193" s="7">
        <f t="shared" si="120"/>
        <v>0</v>
      </c>
      <c r="E193" s="7">
        <f t="shared" si="120"/>
        <v>0</v>
      </c>
      <c r="F193" s="7">
        <f t="shared" si="120"/>
        <v>0</v>
      </c>
      <c r="G193" s="7">
        <f t="shared" si="120"/>
        <v>0</v>
      </c>
      <c r="H193" s="7">
        <f t="shared" si="120"/>
        <v>0</v>
      </c>
      <c r="I193" s="7">
        <f t="shared" si="120"/>
        <v>0</v>
      </c>
      <c r="J193" s="7">
        <f t="shared" si="120"/>
        <v>0</v>
      </c>
      <c r="K193" s="7">
        <f t="shared" si="120"/>
        <v>0</v>
      </c>
      <c r="L193" s="7">
        <f t="shared" si="120"/>
        <v>0</v>
      </c>
      <c r="M193" s="7">
        <f t="shared" si="120"/>
        <v>0</v>
      </c>
      <c r="N193" s="111" t="str">
        <f t="shared" si="96"/>
        <v>GaAs integrated</v>
      </c>
      <c r="O193" s="38" t="str">
        <f t="shared" si="91"/>
        <v>Grey - All_25 Gbps_300 m SMF</v>
      </c>
      <c r="P193" s="202">
        <f t="shared" ref="P193:Q193" si="121">1-P160-P127-P94-P61</f>
        <v>0</v>
      </c>
      <c r="Q193" s="202">
        <f t="shared" si="121"/>
        <v>0</v>
      </c>
      <c r="R193" s="19"/>
      <c r="S193" s="19"/>
      <c r="T193" s="19"/>
      <c r="U193" s="19"/>
      <c r="V193" s="19"/>
      <c r="W193" s="19"/>
      <c r="X193" s="19"/>
      <c r="Y193" s="19"/>
      <c r="Z193" s="19"/>
    </row>
    <row r="194" spans="2:26" ht="13.8">
      <c r="B194" s="146" t="str">
        <f t="shared" si="92"/>
        <v>Grey - Duplex_25 Gbps_1-10 km</v>
      </c>
      <c r="C194" s="7">
        <f t="shared" ref="C194:M194" si="122">(C22-C62-C95-C128-C161)</f>
        <v>0</v>
      </c>
      <c r="D194" s="7">
        <f t="shared" si="122"/>
        <v>0</v>
      </c>
      <c r="E194" s="7">
        <f t="shared" si="122"/>
        <v>0</v>
      </c>
      <c r="F194" s="7">
        <f t="shared" si="122"/>
        <v>0</v>
      </c>
      <c r="G194" s="7">
        <f t="shared" si="122"/>
        <v>0</v>
      </c>
      <c r="H194" s="7">
        <f t="shared" si="122"/>
        <v>0</v>
      </c>
      <c r="I194" s="7">
        <f t="shared" si="122"/>
        <v>0</v>
      </c>
      <c r="J194" s="7">
        <f t="shared" si="122"/>
        <v>0</v>
      </c>
      <c r="K194" s="7">
        <f t="shared" si="122"/>
        <v>0</v>
      </c>
      <c r="L194" s="7">
        <f t="shared" si="122"/>
        <v>0</v>
      </c>
      <c r="M194" s="7">
        <f t="shared" si="122"/>
        <v>0</v>
      </c>
      <c r="N194" s="111" t="str">
        <f t="shared" si="96"/>
        <v>GaAs integrated</v>
      </c>
      <c r="O194" s="38" t="str">
        <f t="shared" si="91"/>
        <v>Grey - Duplex_25 Gbps_1-10 km</v>
      </c>
      <c r="P194" s="202">
        <f t="shared" ref="P194:Q194" si="123">1-P161-P128-P95-P62</f>
        <v>0</v>
      </c>
      <c r="Q194" s="202">
        <f t="shared" si="123"/>
        <v>0</v>
      </c>
      <c r="R194" s="19"/>
      <c r="S194" s="19"/>
      <c r="T194" s="19"/>
      <c r="U194" s="19"/>
      <c r="V194" s="19"/>
      <c r="W194" s="19"/>
      <c r="X194" s="19"/>
      <c r="Y194" s="19"/>
      <c r="Z194" s="19"/>
    </row>
    <row r="195" spans="2:26" ht="13.8">
      <c r="B195" s="146" t="str">
        <f t="shared" si="92"/>
        <v>Grey - BiDi_25 Gbps_10 km</v>
      </c>
      <c r="C195" s="7">
        <f t="shared" ref="C195:M195" si="124">(C23-C63-C96-C129-C162)</f>
        <v>0</v>
      </c>
      <c r="D195" s="7">
        <f t="shared" si="124"/>
        <v>0</v>
      </c>
      <c r="E195" s="7">
        <f t="shared" si="124"/>
        <v>0</v>
      </c>
      <c r="F195" s="7">
        <f t="shared" si="124"/>
        <v>0</v>
      </c>
      <c r="G195" s="7">
        <f t="shared" si="124"/>
        <v>0</v>
      </c>
      <c r="H195" s="7">
        <f t="shared" si="124"/>
        <v>0</v>
      </c>
      <c r="I195" s="7">
        <f t="shared" si="124"/>
        <v>0</v>
      </c>
      <c r="J195" s="7">
        <f t="shared" si="124"/>
        <v>0</v>
      </c>
      <c r="K195" s="7">
        <f t="shared" si="124"/>
        <v>0</v>
      </c>
      <c r="L195" s="7">
        <f t="shared" si="124"/>
        <v>0</v>
      </c>
      <c r="M195" s="7">
        <f t="shared" si="124"/>
        <v>0</v>
      </c>
      <c r="N195" s="111" t="str">
        <f t="shared" si="96"/>
        <v>GaAs integrated</v>
      </c>
      <c r="O195" s="38" t="str">
        <f t="shared" si="91"/>
        <v>Grey - BiDi_25 Gbps_10 km</v>
      </c>
      <c r="P195" s="202">
        <f t="shared" ref="P195:Q195" si="125">1-P162-P129-P96-P63</f>
        <v>0</v>
      </c>
      <c r="Q195" s="202">
        <f t="shared" si="125"/>
        <v>0</v>
      </c>
      <c r="R195" s="63"/>
      <c r="S195" s="19"/>
      <c r="T195" s="19"/>
      <c r="U195" s="19"/>
      <c r="V195" s="19"/>
      <c r="W195" s="19"/>
      <c r="X195" s="19"/>
      <c r="Y195" s="19"/>
      <c r="Z195" s="19"/>
    </row>
    <row r="196" spans="2:26" ht="13.8">
      <c r="B196" s="146" t="str">
        <f t="shared" si="92"/>
        <v xml:space="preserve">Grey - Duplex_25 Gbps_20 km </v>
      </c>
      <c r="C196" s="7">
        <f t="shared" ref="C196:M196" si="126">(C24-C64-C97-C130-C163)</f>
        <v>0</v>
      </c>
      <c r="D196" s="7">
        <f t="shared" si="126"/>
        <v>0</v>
      </c>
      <c r="E196" s="7">
        <f t="shared" si="126"/>
        <v>0</v>
      </c>
      <c r="F196" s="7">
        <f t="shared" si="126"/>
        <v>0</v>
      </c>
      <c r="G196" s="7">
        <f t="shared" si="126"/>
        <v>0</v>
      </c>
      <c r="H196" s="7">
        <f t="shared" si="126"/>
        <v>0</v>
      </c>
      <c r="I196" s="7">
        <f t="shared" si="126"/>
        <v>0</v>
      </c>
      <c r="J196" s="7">
        <f t="shared" si="126"/>
        <v>0</v>
      </c>
      <c r="K196" s="7">
        <f t="shared" si="126"/>
        <v>0</v>
      </c>
      <c r="L196" s="7">
        <f t="shared" si="126"/>
        <v>0</v>
      </c>
      <c r="M196" s="7">
        <f t="shared" si="126"/>
        <v>0</v>
      </c>
      <c r="N196" s="111" t="str">
        <f t="shared" si="96"/>
        <v>GaAs integrated</v>
      </c>
      <c r="O196" s="38" t="str">
        <f t="shared" si="91"/>
        <v xml:space="preserve">Grey - Duplex_25 Gbps_20 km </v>
      </c>
      <c r="P196" s="202">
        <f t="shared" ref="P196:Q196" si="127">1-P163-P130-P97-P64</f>
        <v>0</v>
      </c>
      <c r="Q196" s="202">
        <f t="shared" si="127"/>
        <v>0</v>
      </c>
      <c r="R196" s="63"/>
      <c r="S196" s="63"/>
      <c r="T196" s="63"/>
      <c r="U196" s="19"/>
      <c r="V196" s="19"/>
      <c r="W196" s="19"/>
      <c r="X196" s="19"/>
      <c r="Y196" s="19"/>
      <c r="Z196" s="19"/>
    </row>
    <row r="197" spans="2:26" ht="13.8">
      <c r="B197" s="146" t="str">
        <f t="shared" si="92"/>
        <v>Grey - BiDi_25 Gbps_20 km</v>
      </c>
      <c r="C197" s="7">
        <f t="shared" ref="C197:M197" si="128">(C25-C65-C98-C131-C164)</f>
        <v>0</v>
      </c>
      <c r="D197" s="7">
        <f t="shared" si="128"/>
        <v>0</v>
      </c>
      <c r="E197" s="7">
        <f t="shared" si="128"/>
        <v>0</v>
      </c>
      <c r="F197" s="7">
        <f t="shared" si="128"/>
        <v>0</v>
      </c>
      <c r="G197" s="7">
        <f t="shared" si="128"/>
        <v>0</v>
      </c>
      <c r="H197" s="7">
        <f t="shared" si="128"/>
        <v>0</v>
      </c>
      <c r="I197" s="7">
        <f t="shared" si="128"/>
        <v>0</v>
      </c>
      <c r="J197" s="7">
        <f t="shared" si="128"/>
        <v>0</v>
      </c>
      <c r="K197" s="7">
        <f t="shared" si="128"/>
        <v>0</v>
      </c>
      <c r="L197" s="7">
        <f t="shared" si="128"/>
        <v>0</v>
      </c>
      <c r="M197" s="7">
        <f t="shared" si="128"/>
        <v>0</v>
      </c>
      <c r="N197" s="111" t="str">
        <f t="shared" si="96"/>
        <v>GaAs integrated</v>
      </c>
      <c r="O197" s="38" t="str">
        <f t="shared" si="91"/>
        <v>Grey - BiDi_25 Gbps_20 km</v>
      </c>
      <c r="P197" s="202">
        <f t="shared" ref="P197:Q197" si="129">1-P164-P131-P98-P65</f>
        <v>0</v>
      </c>
      <c r="Q197" s="202">
        <f t="shared" si="129"/>
        <v>0</v>
      </c>
      <c r="R197" s="63"/>
      <c r="S197" s="63"/>
      <c r="T197" s="63"/>
      <c r="U197" s="19"/>
      <c r="V197" s="19"/>
      <c r="W197" s="19"/>
      <c r="X197" s="19"/>
      <c r="Y197" s="19"/>
      <c r="Z197" s="19"/>
    </row>
    <row r="198" spans="2:26" ht="13.8">
      <c r="B198" s="146" t="str">
        <f t="shared" si="92"/>
        <v>Grey - All_50 Gbps_10 km</v>
      </c>
      <c r="C198" s="7">
        <f t="shared" ref="C198:M198" si="130">(C26-C66-C99-C132-C165)</f>
        <v>0</v>
      </c>
      <c r="D198" s="7">
        <f t="shared" si="130"/>
        <v>0</v>
      </c>
      <c r="E198" s="7">
        <f t="shared" si="130"/>
        <v>0</v>
      </c>
      <c r="F198" s="7">
        <f t="shared" si="130"/>
        <v>0</v>
      </c>
      <c r="G198" s="7">
        <f t="shared" si="130"/>
        <v>0</v>
      </c>
      <c r="H198" s="7">
        <f t="shared" si="130"/>
        <v>0</v>
      </c>
      <c r="I198" s="7">
        <f t="shared" si="130"/>
        <v>0</v>
      </c>
      <c r="J198" s="7">
        <f t="shared" si="130"/>
        <v>0</v>
      </c>
      <c r="K198" s="7">
        <f t="shared" si="130"/>
        <v>0</v>
      </c>
      <c r="L198" s="7">
        <f t="shared" si="130"/>
        <v>0</v>
      </c>
      <c r="M198" s="7">
        <f t="shared" si="130"/>
        <v>0</v>
      </c>
      <c r="N198" s="111" t="str">
        <f t="shared" si="96"/>
        <v>GaAs integrated</v>
      </c>
      <c r="O198" s="38" t="str">
        <f t="shared" si="91"/>
        <v>Grey - All_50 Gbps_10 km</v>
      </c>
      <c r="P198" s="202">
        <f t="shared" ref="P198:Q198" si="131">1-P165-P132-P99-P66</f>
        <v>0</v>
      </c>
      <c r="Q198" s="202">
        <f t="shared" si="131"/>
        <v>0</v>
      </c>
      <c r="R198" s="63"/>
      <c r="S198" s="63"/>
      <c r="T198" s="63"/>
      <c r="U198" s="63"/>
      <c r="V198" s="63"/>
      <c r="W198" s="63"/>
      <c r="X198" s="63"/>
      <c r="Y198" s="63"/>
      <c r="Z198" s="63"/>
    </row>
    <row r="199" spans="2:26" ht="13.8">
      <c r="B199" s="146" t="str">
        <f t="shared" si="92"/>
        <v>Grey - All_50 Gbps_ 40 km</v>
      </c>
      <c r="C199" s="7">
        <f t="shared" ref="C199:M199" si="132">(C27-C67-C100-C133-C166)</f>
        <v>0</v>
      </c>
      <c r="D199" s="7">
        <f t="shared" si="132"/>
        <v>0</v>
      </c>
      <c r="E199" s="7">
        <f t="shared" si="132"/>
        <v>0</v>
      </c>
      <c r="F199" s="7">
        <f t="shared" si="132"/>
        <v>0</v>
      </c>
      <c r="G199" s="7">
        <f t="shared" si="132"/>
        <v>0</v>
      </c>
      <c r="H199" s="7">
        <f t="shared" si="132"/>
        <v>0</v>
      </c>
      <c r="I199" s="7">
        <f t="shared" si="132"/>
        <v>0</v>
      </c>
      <c r="J199" s="7">
        <f t="shared" si="132"/>
        <v>0</v>
      </c>
      <c r="K199" s="7">
        <f t="shared" si="132"/>
        <v>0</v>
      </c>
      <c r="L199" s="7">
        <f t="shared" si="132"/>
        <v>0</v>
      </c>
      <c r="M199" s="7">
        <f t="shared" si="132"/>
        <v>0</v>
      </c>
      <c r="N199" s="111" t="str">
        <f t="shared" si="96"/>
        <v>GaAs integrated</v>
      </c>
      <c r="O199" s="38" t="str">
        <f t="shared" si="91"/>
        <v>Grey - All_50 Gbps_ 40 km</v>
      </c>
      <c r="P199" s="202">
        <f t="shared" ref="P199:Q199" si="133">1-P166-P133-P100-P67</f>
        <v>0</v>
      </c>
      <c r="Q199" s="202">
        <f t="shared" si="133"/>
        <v>0</v>
      </c>
      <c r="R199" s="63"/>
      <c r="S199" s="63"/>
      <c r="T199" s="63"/>
      <c r="U199" s="63"/>
      <c r="V199" s="63"/>
      <c r="W199" s="63"/>
      <c r="X199" s="63"/>
      <c r="Y199" s="63"/>
      <c r="Z199" s="63"/>
    </row>
    <row r="200" spans="2:26" ht="13.8">
      <c r="B200" s="146" t="str">
        <f t="shared" si="92"/>
        <v>Grey - All_100 Gbps_2 km</v>
      </c>
      <c r="C200" s="7">
        <f t="shared" ref="C200:M200" si="134">(C28-C68-C101-C134-C167)</f>
        <v>0</v>
      </c>
      <c r="D200" s="7">
        <f t="shared" si="134"/>
        <v>0</v>
      </c>
      <c r="E200" s="7">
        <f t="shared" si="134"/>
        <v>0</v>
      </c>
      <c r="F200" s="7">
        <f t="shared" si="134"/>
        <v>0</v>
      </c>
      <c r="G200" s="7">
        <f t="shared" si="134"/>
        <v>0</v>
      </c>
      <c r="H200" s="7">
        <f t="shared" si="134"/>
        <v>0</v>
      </c>
      <c r="I200" s="7">
        <f t="shared" si="134"/>
        <v>0</v>
      </c>
      <c r="J200" s="7">
        <f t="shared" si="134"/>
        <v>0</v>
      </c>
      <c r="K200" s="7">
        <f t="shared" si="134"/>
        <v>0</v>
      </c>
      <c r="L200" s="7">
        <f t="shared" si="134"/>
        <v>0</v>
      </c>
      <c r="M200" s="7">
        <f t="shared" si="134"/>
        <v>0</v>
      </c>
      <c r="N200" s="111" t="str">
        <f t="shared" si="96"/>
        <v>GaAs integrated</v>
      </c>
      <c r="O200" s="38" t="str">
        <f t="shared" si="91"/>
        <v>Grey - All_100 Gbps_2 km</v>
      </c>
      <c r="P200" s="202">
        <f t="shared" ref="P200:Q200" si="135">1-P167-P134-P101-P68</f>
        <v>0</v>
      </c>
      <c r="Q200" s="202">
        <f t="shared" si="135"/>
        <v>0</v>
      </c>
      <c r="R200" s="63"/>
      <c r="S200" s="63"/>
      <c r="T200" s="63"/>
      <c r="U200" s="63"/>
      <c r="V200" s="63"/>
      <c r="W200" s="63"/>
      <c r="X200" s="63"/>
      <c r="Y200" s="63"/>
      <c r="Z200" s="63"/>
    </row>
    <row r="201" spans="2:26" ht="13.8">
      <c r="B201" s="146" t="str">
        <f t="shared" si="92"/>
        <v>Grey - All_100 Gbps_ 15 km</v>
      </c>
      <c r="C201" s="7">
        <f t="shared" ref="C201:M201" si="136">(C29-C69-C102-C135-C168)</f>
        <v>0</v>
      </c>
      <c r="D201" s="7">
        <f t="shared" si="136"/>
        <v>0</v>
      </c>
      <c r="E201" s="7">
        <f t="shared" si="136"/>
        <v>0</v>
      </c>
      <c r="F201" s="7">
        <f t="shared" si="136"/>
        <v>0</v>
      </c>
      <c r="G201" s="7">
        <f t="shared" si="136"/>
        <v>0</v>
      </c>
      <c r="H201" s="7">
        <f t="shared" si="136"/>
        <v>0</v>
      </c>
      <c r="I201" s="7">
        <f t="shared" si="136"/>
        <v>0</v>
      </c>
      <c r="J201" s="7">
        <f t="shared" si="136"/>
        <v>0</v>
      </c>
      <c r="K201" s="7">
        <f t="shared" si="136"/>
        <v>0</v>
      </c>
      <c r="L201" s="7">
        <f t="shared" si="136"/>
        <v>0</v>
      </c>
      <c r="M201" s="7">
        <f t="shared" si="136"/>
        <v>0</v>
      </c>
      <c r="N201" s="111" t="str">
        <f t="shared" si="96"/>
        <v>GaAs integrated</v>
      </c>
      <c r="O201" s="38" t="str">
        <f t="shared" si="91"/>
        <v>Grey - All_100 Gbps_ 15 km</v>
      </c>
      <c r="P201" s="201">
        <f t="shared" ref="P201:Q201" si="137">1-P168-P135-P102-P69</f>
        <v>0</v>
      </c>
      <c r="Q201" s="201">
        <f t="shared" si="137"/>
        <v>0</v>
      </c>
      <c r="R201" s="63"/>
      <c r="S201" s="63"/>
      <c r="T201" s="63"/>
      <c r="U201" s="63"/>
      <c r="V201" s="63"/>
      <c r="W201" s="63"/>
      <c r="X201" s="63"/>
      <c r="Y201" s="63"/>
      <c r="Z201" s="63"/>
    </row>
    <row r="202" spans="2:26" ht="13.8">
      <c r="B202" s="171" t="str">
        <f t="shared" si="92"/>
        <v>CWDM_10 Gbps_10 km</v>
      </c>
      <c r="C202" s="7">
        <f t="shared" ref="C202:M202" si="138">(C30-C70-C103-C136-C169)</f>
        <v>0</v>
      </c>
      <c r="D202" s="7">
        <f t="shared" si="138"/>
        <v>0</v>
      </c>
      <c r="E202" s="7">
        <f t="shared" si="138"/>
        <v>0</v>
      </c>
      <c r="F202" s="7">
        <f t="shared" si="138"/>
        <v>0</v>
      </c>
      <c r="G202" s="7">
        <f t="shared" si="138"/>
        <v>0</v>
      </c>
      <c r="H202" s="7">
        <f t="shared" si="138"/>
        <v>0</v>
      </c>
      <c r="I202" s="7">
        <f t="shared" si="138"/>
        <v>0</v>
      </c>
      <c r="J202" s="7">
        <f t="shared" si="138"/>
        <v>0</v>
      </c>
      <c r="K202" s="7">
        <f t="shared" si="138"/>
        <v>0</v>
      </c>
      <c r="L202" s="7">
        <f t="shared" si="138"/>
        <v>0</v>
      </c>
      <c r="M202" s="7">
        <f t="shared" si="138"/>
        <v>0</v>
      </c>
      <c r="N202" s="111" t="str">
        <f t="shared" si="96"/>
        <v>GaAs integrated</v>
      </c>
      <c r="O202" s="38" t="str">
        <f t="shared" si="91"/>
        <v>CWDM_10 Gbps_10 km</v>
      </c>
      <c r="P202" s="201">
        <f t="shared" ref="P202:Q202" si="139">1-P169-P136-P103-P70</f>
        <v>0</v>
      </c>
      <c r="Q202" s="201">
        <f t="shared" si="139"/>
        <v>0</v>
      </c>
      <c r="R202" s="19"/>
      <c r="S202" s="19"/>
      <c r="T202" s="19"/>
      <c r="U202" s="19"/>
      <c r="V202" s="19"/>
      <c r="W202" s="19"/>
      <c r="X202" s="19"/>
      <c r="Y202" s="19"/>
      <c r="Z202" s="19"/>
    </row>
    <row r="203" spans="2:26" ht="13.8">
      <c r="B203" s="171" t="str">
        <f t="shared" si="92"/>
        <v>DWDM_10 Gbps_10 km</v>
      </c>
      <c r="C203" s="7">
        <f t="shared" ref="C203:M203" si="140">(C31-C71-C104-C137-C170)</f>
        <v>0</v>
      </c>
      <c r="D203" s="7">
        <f t="shared" si="140"/>
        <v>0</v>
      </c>
      <c r="E203" s="7">
        <f t="shared" si="140"/>
        <v>0</v>
      </c>
      <c r="F203" s="7">
        <f t="shared" si="140"/>
        <v>0</v>
      </c>
      <c r="G203" s="7">
        <f t="shared" si="140"/>
        <v>0</v>
      </c>
      <c r="H203" s="7">
        <f t="shared" si="140"/>
        <v>0</v>
      </c>
      <c r="I203" s="7">
        <f t="shared" si="140"/>
        <v>0</v>
      </c>
      <c r="J203" s="7">
        <f t="shared" si="140"/>
        <v>0</v>
      </c>
      <c r="K203" s="7">
        <f t="shared" si="140"/>
        <v>0</v>
      </c>
      <c r="L203" s="7">
        <f t="shared" si="140"/>
        <v>0</v>
      </c>
      <c r="M203" s="7">
        <f t="shared" si="140"/>
        <v>0</v>
      </c>
      <c r="N203" s="111" t="str">
        <f t="shared" si="96"/>
        <v>GaAs integrated</v>
      </c>
      <c r="O203" s="38" t="str">
        <f t="shared" si="91"/>
        <v>DWDM_10 Gbps_10 km</v>
      </c>
      <c r="P203" s="201">
        <f t="shared" ref="P203:Q203" si="141">1-P170-P137-P104-P71</f>
        <v>0</v>
      </c>
      <c r="Q203" s="201">
        <f t="shared" si="141"/>
        <v>0</v>
      </c>
      <c r="R203" s="63"/>
      <c r="S203" s="63"/>
      <c r="T203" s="63"/>
      <c r="U203" s="63"/>
      <c r="V203" s="63"/>
      <c r="W203" s="63"/>
      <c r="X203" s="63"/>
      <c r="Y203" s="63"/>
      <c r="Z203" s="63"/>
    </row>
    <row r="204" spans="2:26" ht="13.8">
      <c r="B204" s="171" t="str">
        <f t="shared" si="92"/>
        <v>CWDM_25 Gbps_10 km</v>
      </c>
      <c r="C204" s="7">
        <f t="shared" ref="C204:M204" si="142">(C32-C72-C105-C138-C171)</f>
        <v>0</v>
      </c>
      <c r="D204" s="7">
        <f t="shared" si="142"/>
        <v>0</v>
      </c>
      <c r="E204" s="7">
        <f t="shared" si="142"/>
        <v>0</v>
      </c>
      <c r="F204" s="7">
        <f t="shared" si="142"/>
        <v>0</v>
      </c>
      <c r="G204" s="7">
        <f t="shared" si="142"/>
        <v>0</v>
      </c>
      <c r="H204" s="7">
        <f t="shared" si="142"/>
        <v>0</v>
      </c>
      <c r="I204" s="7">
        <f t="shared" si="142"/>
        <v>0</v>
      </c>
      <c r="J204" s="7">
        <f t="shared" si="142"/>
        <v>0</v>
      </c>
      <c r="K204" s="7">
        <f t="shared" si="142"/>
        <v>0</v>
      </c>
      <c r="L204" s="7">
        <f t="shared" si="142"/>
        <v>0</v>
      </c>
      <c r="M204" s="7">
        <f t="shared" si="142"/>
        <v>0</v>
      </c>
      <c r="N204" s="111" t="str">
        <f t="shared" si="96"/>
        <v>GaAs integrated</v>
      </c>
      <c r="O204" s="38" t="str">
        <f t="shared" si="91"/>
        <v>CWDM_25 Gbps_10 km</v>
      </c>
      <c r="P204" s="201">
        <f t="shared" ref="P204:Q204" si="143">1-P171-P138-P105-P72</f>
        <v>0</v>
      </c>
      <c r="Q204" s="201">
        <f t="shared" si="143"/>
        <v>0</v>
      </c>
      <c r="R204" s="63"/>
      <c r="S204" s="63"/>
      <c r="T204" s="63"/>
      <c r="U204" s="63"/>
      <c r="V204" s="63"/>
      <c r="W204" s="63"/>
      <c r="X204" s="63"/>
      <c r="Y204" s="63"/>
      <c r="Z204" s="63"/>
    </row>
    <row r="205" spans="2:26" ht="13.8">
      <c r="B205" s="171" t="str">
        <f t="shared" si="92"/>
        <v>DWDM_25 Gbps_10 km</v>
      </c>
      <c r="C205" s="7">
        <f t="shared" ref="C205:M205" si="144">(C33-C73-C106-C139-C172)</f>
        <v>0</v>
      </c>
      <c r="D205" s="7">
        <f t="shared" si="144"/>
        <v>0</v>
      </c>
      <c r="E205" s="7">
        <f t="shared" si="144"/>
        <v>0</v>
      </c>
      <c r="F205" s="7">
        <f t="shared" si="144"/>
        <v>0</v>
      </c>
      <c r="G205" s="7">
        <f t="shared" si="144"/>
        <v>0</v>
      </c>
      <c r="H205" s="7">
        <f t="shared" si="144"/>
        <v>0</v>
      </c>
      <c r="I205" s="7">
        <f t="shared" si="144"/>
        <v>0</v>
      </c>
      <c r="J205" s="7">
        <f t="shared" si="144"/>
        <v>0</v>
      </c>
      <c r="K205" s="7">
        <f t="shared" si="144"/>
        <v>0</v>
      </c>
      <c r="L205" s="7">
        <f t="shared" si="144"/>
        <v>0</v>
      </c>
      <c r="M205" s="7">
        <f t="shared" si="144"/>
        <v>0</v>
      </c>
      <c r="N205" s="111" t="str">
        <f t="shared" si="96"/>
        <v>GaAs integrated</v>
      </c>
      <c r="O205" s="38" t="str">
        <f t="shared" si="91"/>
        <v>DWDM_25 Gbps_10 km</v>
      </c>
      <c r="P205" s="201">
        <f t="shared" ref="P205:Q205" si="145">1-P172-P139-P106-P73</f>
        <v>0</v>
      </c>
      <c r="Q205" s="201">
        <f t="shared" si="145"/>
        <v>0</v>
      </c>
      <c r="R205" s="19"/>
      <c r="S205" s="19"/>
      <c r="T205" s="19"/>
      <c r="U205" s="19"/>
      <c r="V205" s="19"/>
      <c r="W205" s="19"/>
      <c r="X205" s="19"/>
      <c r="Y205" s="19"/>
      <c r="Z205" s="19"/>
    </row>
    <row r="206" spans="2:26" ht="13.8">
      <c r="B206" s="171" t="str">
        <f t="shared" si="92"/>
        <v>DWDM_50 Gbps_10 km</v>
      </c>
      <c r="C206" s="7">
        <f t="shared" ref="C206:M206" si="146">(C34-C74-C107-C140-C173)</f>
        <v>0</v>
      </c>
      <c r="D206" s="7">
        <f t="shared" si="146"/>
        <v>0</v>
      </c>
      <c r="E206" s="7">
        <f t="shared" si="146"/>
        <v>0</v>
      </c>
      <c r="F206" s="7">
        <f t="shared" si="146"/>
        <v>0</v>
      </c>
      <c r="G206" s="7">
        <f t="shared" si="146"/>
        <v>0</v>
      </c>
      <c r="H206" s="7">
        <f t="shared" si="146"/>
        <v>0</v>
      </c>
      <c r="I206" s="7">
        <f t="shared" si="146"/>
        <v>0</v>
      </c>
      <c r="J206" s="7">
        <f t="shared" si="146"/>
        <v>0</v>
      </c>
      <c r="K206" s="7">
        <f t="shared" si="146"/>
        <v>0</v>
      </c>
      <c r="L206" s="7">
        <f t="shared" si="146"/>
        <v>0</v>
      </c>
      <c r="M206" s="7">
        <f t="shared" si="146"/>
        <v>0</v>
      </c>
      <c r="N206" s="111" t="str">
        <f t="shared" si="96"/>
        <v>GaAs integrated</v>
      </c>
      <c r="O206" s="38" t="str">
        <f t="shared" si="91"/>
        <v>DWDM_50 Gbps_10 km</v>
      </c>
      <c r="P206" s="200"/>
      <c r="Q206" s="200"/>
      <c r="R206" s="19"/>
      <c r="S206" s="19"/>
      <c r="T206" s="19"/>
      <c r="U206" s="19"/>
      <c r="V206" s="19"/>
      <c r="W206" s="19"/>
      <c r="X206" s="19"/>
      <c r="Y206" s="19"/>
      <c r="Z206" s="19"/>
    </row>
    <row r="207" spans="2:26" ht="13.8">
      <c r="B207" s="171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O207" s="39"/>
      <c r="P207" s="346"/>
      <c r="Q207" s="346"/>
      <c r="R207" s="20"/>
      <c r="S207" s="20"/>
      <c r="T207" s="20"/>
      <c r="U207" s="20"/>
      <c r="V207" s="20"/>
      <c r="W207" s="20"/>
      <c r="X207" s="20"/>
      <c r="Y207" s="20"/>
      <c r="Z207" s="20"/>
    </row>
    <row r="208" spans="2:26" ht="13.8">
      <c r="B208" s="58" t="str">
        <f>"Total "&amp;B177&amp;" units"</f>
        <v>Total GaAs integrated units</v>
      </c>
      <c r="C208" s="29">
        <f t="shared" ref="C208:M208" si="147">SUM(C179:C207)</f>
        <v>0</v>
      </c>
      <c r="D208" s="29">
        <f t="shared" si="147"/>
        <v>0</v>
      </c>
      <c r="E208" s="29">
        <f t="shared" si="147"/>
        <v>0</v>
      </c>
      <c r="F208" s="29">
        <f t="shared" si="147"/>
        <v>0</v>
      </c>
      <c r="G208" s="29">
        <f t="shared" si="147"/>
        <v>0</v>
      </c>
      <c r="H208" s="29">
        <f t="shared" si="147"/>
        <v>0</v>
      </c>
      <c r="I208" s="29">
        <f t="shared" si="147"/>
        <v>0</v>
      </c>
      <c r="J208" s="29">
        <f t="shared" si="147"/>
        <v>0</v>
      </c>
      <c r="K208" s="29">
        <f t="shared" si="147"/>
        <v>0</v>
      </c>
      <c r="L208" s="29">
        <f t="shared" si="147"/>
        <v>0</v>
      </c>
      <c r="M208" s="29">
        <f t="shared" si="147"/>
        <v>0</v>
      </c>
      <c r="O208" s="8"/>
      <c r="P208" s="7"/>
      <c r="Q208" s="7"/>
      <c r="R208" s="7"/>
      <c r="S208" s="7"/>
      <c r="T208" s="7"/>
      <c r="U208" s="7"/>
      <c r="V208" s="7"/>
      <c r="W208" s="7"/>
    </row>
    <row r="211" spans="1:26" ht="21">
      <c r="B211" s="54" t="s">
        <v>58</v>
      </c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O211" s="54" t="s">
        <v>59</v>
      </c>
      <c r="P211" s="55"/>
      <c r="Q211" s="55"/>
      <c r="R211" s="55"/>
      <c r="S211" s="55"/>
      <c r="T211" s="55"/>
      <c r="U211" s="55"/>
      <c r="V211" s="55"/>
      <c r="W211" s="55"/>
    </row>
    <row r="213" spans="1:26" ht="21">
      <c r="B213" s="3" t="str">
        <f>B45</f>
        <v>Silicon Photonics</v>
      </c>
      <c r="H213" s="13"/>
      <c r="I213" s="15"/>
      <c r="O213" s="3" t="s">
        <v>68</v>
      </c>
      <c r="P213" s="1"/>
      <c r="Q213" s="1"/>
      <c r="R213" s="1"/>
      <c r="S213" s="1"/>
      <c r="T213" s="157"/>
      <c r="U213" s="1"/>
      <c r="V213" s="1"/>
      <c r="W213" s="1"/>
    </row>
    <row r="214" spans="1:26" ht="13.8">
      <c r="B214" s="56" t="s">
        <v>55</v>
      </c>
      <c r="C214" s="6">
        <v>2018</v>
      </c>
      <c r="D214" s="6">
        <v>2019</v>
      </c>
      <c r="E214" s="6">
        <v>2020</v>
      </c>
      <c r="F214" s="6">
        <v>2021</v>
      </c>
      <c r="G214" s="6">
        <v>2022</v>
      </c>
      <c r="H214" s="6">
        <v>2023</v>
      </c>
      <c r="I214" s="6">
        <v>2024</v>
      </c>
      <c r="J214" s="6">
        <v>2025</v>
      </c>
      <c r="K214" s="6">
        <v>2026</v>
      </c>
      <c r="L214" s="6">
        <v>2027</v>
      </c>
      <c r="M214" s="6">
        <v>2028</v>
      </c>
      <c r="O214" s="217" t="str">
        <f t="shared" ref="O214:O241" si="148">B214</f>
        <v>Product category</v>
      </c>
      <c r="P214" s="6">
        <v>2018</v>
      </c>
      <c r="Q214" s="6">
        <v>2019</v>
      </c>
      <c r="R214" s="6">
        <v>2020</v>
      </c>
      <c r="S214" s="6">
        <v>2021</v>
      </c>
      <c r="T214" s="6">
        <v>2022</v>
      </c>
      <c r="U214" s="6">
        <v>2023</v>
      </c>
      <c r="V214" s="6">
        <v>2024</v>
      </c>
      <c r="W214" s="6">
        <v>2025</v>
      </c>
      <c r="X214" s="6">
        <v>2026</v>
      </c>
      <c r="Y214" s="6">
        <v>2027</v>
      </c>
      <c r="Z214" s="6">
        <v>2028</v>
      </c>
    </row>
    <row r="215" spans="1:26" ht="13.8">
      <c r="A215" s="2"/>
      <c r="B215" s="48" t="str">
        <f t="shared" ref="B215:B241" si="149">B47</f>
        <v>CPRI - grey_3 Gbps_≤ 0.5 km</v>
      </c>
      <c r="C215" s="74">
        <f t="shared" ref="C215:C223" si="150">IF(C47=0,0,C47*P215/10^6)</f>
        <v>0</v>
      </c>
      <c r="D215" s="74">
        <f t="shared" ref="D215:D223" si="151">IF(D47=0,0,D47*Q215/10^6)</f>
        <v>0</v>
      </c>
      <c r="E215" s="74">
        <f t="shared" ref="E215:E223" si="152">IF(E47=0,0,E47*R215/10^6)</f>
        <v>0</v>
      </c>
      <c r="F215" s="74">
        <f t="shared" ref="F215:F223" si="153">IF(F47=0,0,F47*S215/10^6)</f>
        <v>0</v>
      </c>
      <c r="G215" s="74">
        <f t="shared" ref="G215:G223" si="154">IF(G47=0,0,G47*T215/10^6)</f>
        <v>0</v>
      </c>
      <c r="H215" s="74">
        <f t="shared" ref="H215:H223" si="155">IF(H47=0,0,H47*U215/10^6)</f>
        <v>0</v>
      </c>
      <c r="I215" s="74">
        <f t="shared" ref="I215:I223" si="156">IF(I47=0,0,I47*V215/10^6)</f>
        <v>0</v>
      </c>
      <c r="J215" s="74">
        <f t="shared" ref="J215:J223" si="157">IF(J47=0,0,J47*W215/10^6)</f>
        <v>0</v>
      </c>
      <c r="K215" s="74">
        <f t="shared" ref="K215:K223" si="158">IF(K47=0,0,K47*X215/10^6)</f>
        <v>0</v>
      </c>
      <c r="L215" s="74">
        <f t="shared" ref="L215:L223" si="159">IF(L47=0,0,L47*Y215/10^6)</f>
        <v>0</v>
      </c>
      <c r="M215" s="74">
        <f t="shared" ref="M215:M223" si="160">IF(M47=0,0,M47*Z215/10^6)</f>
        <v>0</v>
      </c>
      <c r="O215" s="48" t="str">
        <f t="shared" si="148"/>
        <v>CPRI - grey_3 Gbps_≤ 0.5 km</v>
      </c>
      <c r="P215" s="66">
        <v>10.323347411061759</v>
      </c>
      <c r="Q215" s="66">
        <v>9.9620302516745962</v>
      </c>
      <c r="R215" s="19"/>
      <c r="S215" s="19"/>
      <c r="T215" s="19"/>
      <c r="U215" s="19"/>
      <c r="V215" s="19"/>
      <c r="W215" s="19"/>
      <c r="X215" s="19"/>
      <c r="Y215" s="19"/>
      <c r="Z215" s="19"/>
    </row>
    <row r="216" spans="1:26" ht="13.8">
      <c r="A216" s="2"/>
      <c r="B216" s="48" t="str">
        <f t="shared" si="149"/>
        <v>CPRI - grey_3 Gbps_&gt;0.5-10 km</v>
      </c>
      <c r="C216" s="74">
        <f t="shared" si="150"/>
        <v>0</v>
      </c>
      <c r="D216" s="74">
        <f t="shared" si="151"/>
        <v>0</v>
      </c>
      <c r="E216" s="74">
        <f t="shared" si="152"/>
        <v>0</v>
      </c>
      <c r="F216" s="74">
        <f t="shared" si="153"/>
        <v>0</v>
      </c>
      <c r="G216" s="74">
        <f t="shared" si="154"/>
        <v>0</v>
      </c>
      <c r="H216" s="74">
        <f t="shared" si="155"/>
        <v>0</v>
      </c>
      <c r="I216" s="74">
        <f t="shared" si="156"/>
        <v>0</v>
      </c>
      <c r="J216" s="74">
        <f t="shared" si="157"/>
        <v>0</v>
      </c>
      <c r="K216" s="74">
        <f t="shared" si="158"/>
        <v>0</v>
      </c>
      <c r="L216" s="74">
        <f t="shared" si="159"/>
        <v>0</v>
      </c>
      <c r="M216" s="74">
        <f t="shared" si="160"/>
        <v>0</v>
      </c>
      <c r="O216" s="48" t="str">
        <f t="shared" si="148"/>
        <v>CPRI - grey_3 Gbps_&gt;0.5-10 km</v>
      </c>
      <c r="P216" s="66">
        <v>9.2977319380661783</v>
      </c>
      <c r="Q216" s="66">
        <v>0</v>
      </c>
      <c r="R216" s="19"/>
      <c r="S216" s="19"/>
      <c r="T216" s="19"/>
      <c r="U216" s="19"/>
      <c r="V216" s="19"/>
      <c r="W216" s="19"/>
      <c r="X216" s="19"/>
      <c r="Y216" s="19"/>
      <c r="Z216" s="19"/>
    </row>
    <row r="217" spans="1:26" ht="13.8">
      <c r="A217" s="2"/>
      <c r="B217" s="48" t="str">
        <f t="shared" si="149"/>
        <v>CPRI - grey_3 Gbps_10-20 km</v>
      </c>
      <c r="C217" s="74">
        <f t="shared" si="150"/>
        <v>0</v>
      </c>
      <c r="D217" s="74">
        <f t="shared" si="151"/>
        <v>0</v>
      </c>
      <c r="E217" s="74">
        <f t="shared" si="152"/>
        <v>0</v>
      </c>
      <c r="F217" s="74">
        <f t="shared" si="153"/>
        <v>0</v>
      </c>
      <c r="G217" s="74">
        <f t="shared" si="154"/>
        <v>0</v>
      </c>
      <c r="H217" s="74">
        <f t="shared" si="155"/>
        <v>0</v>
      </c>
      <c r="I217" s="74">
        <f t="shared" si="156"/>
        <v>0</v>
      </c>
      <c r="J217" s="74">
        <f t="shared" si="157"/>
        <v>0</v>
      </c>
      <c r="K217" s="74">
        <f t="shared" si="158"/>
        <v>0</v>
      </c>
      <c r="L217" s="74">
        <f t="shared" si="159"/>
        <v>0</v>
      </c>
      <c r="M217" s="74">
        <f t="shared" si="160"/>
        <v>0</v>
      </c>
      <c r="O217" s="48" t="str">
        <f t="shared" si="148"/>
        <v>CPRI - grey_3 Gbps_10-20 km</v>
      </c>
      <c r="P217" s="66">
        <v>20.023485491211961</v>
      </c>
      <c r="Q217" s="66">
        <v>16.123696392566135</v>
      </c>
      <c r="R217" s="19"/>
      <c r="S217" s="19"/>
      <c r="T217" s="19"/>
      <c r="U217" s="19"/>
      <c r="V217" s="19"/>
      <c r="W217" s="19"/>
      <c r="X217" s="19"/>
      <c r="Y217" s="19"/>
      <c r="Z217" s="19"/>
    </row>
    <row r="218" spans="1:26" ht="13.8">
      <c r="A218" s="2"/>
      <c r="B218" s="48" t="str">
        <f t="shared" si="149"/>
        <v>CPRI - grey_6 Gbps_≤ 0.5 km</v>
      </c>
      <c r="C218" s="74">
        <f t="shared" si="150"/>
        <v>0</v>
      </c>
      <c r="D218" s="74">
        <f t="shared" si="151"/>
        <v>0</v>
      </c>
      <c r="E218" s="74">
        <f t="shared" si="152"/>
        <v>0</v>
      </c>
      <c r="F218" s="74">
        <f t="shared" si="153"/>
        <v>0</v>
      </c>
      <c r="G218" s="74">
        <f t="shared" si="154"/>
        <v>0</v>
      </c>
      <c r="H218" s="74">
        <f t="shared" si="155"/>
        <v>0</v>
      </c>
      <c r="I218" s="74">
        <f t="shared" si="156"/>
        <v>0</v>
      </c>
      <c r="J218" s="74">
        <f t="shared" si="157"/>
        <v>0</v>
      </c>
      <c r="K218" s="74">
        <f t="shared" si="158"/>
        <v>0</v>
      </c>
      <c r="L218" s="74">
        <f t="shared" si="159"/>
        <v>0</v>
      </c>
      <c r="M218" s="74">
        <f t="shared" si="160"/>
        <v>0</v>
      </c>
      <c r="O218" s="48" t="str">
        <f t="shared" si="148"/>
        <v>CPRI - grey_6 Gbps_≤ 0.5 km</v>
      </c>
      <c r="P218" s="66">
        <v>11.634802172492249</v>
      </c>
      <c r="Q218" s="66">
        <v>8.3813650054431363</v>
      </c>
      <c r="R218" s="19"/>
      <c r="S218" s="19"/>
      <c r="T218" s="19"/>
      <c r="U218" s="19"/>
      <c r="V218" s="19"/>
      <c r="W218" s="19"/>
      <c r="X218" s="19"/>
      <c r="Y218" s="19"/>
      <c r="Z218" s="19"/>
    </row>
    <row r="219" spans="1:26" ht="13.8">
      <c r="A219" s="2"/>
      <c r="B219" s="48" t="str">
        <f t="shared" si="149"/>
        <v>CPRI - grey_6 Gbps_&gt;0.5-10 km</v>
      </c>
      <c r="C219" s="74">
        <f t="shared" si="150"/>
        <v>0</v>
      </c>
      <c r="D219" s="74">
        <f t="shared" si="151"/>
        <v>0</v>
      </c>
      <c r="E219" s="74">
        <f t="shared" si="152"/>
        <v>0</v>
      </c>
      <c r="F219" s="74">
        <f t="shared" si="153"/>
        <v>0</v>
      </c>
      <c r="G219" s="74">
        <f t="shared" si="154"/>
        <v>0</v>
      </c>
      <c r="H219" s="74">
        <f t="shared" si="155"/>
        <v>0</v>
      </c>
      <c r="I219" s="74">
        <f t="shared" si="156"/>
        <v>0</v>
      </c>
      <c r="J219" s="74">
        <f t="shared" si="157"/>
        <v>0</v>
      </c>
      <c r="K219" s="74">
        <f t="shared" si="158"/>
        <v>0</v>
      </c>
      <c r="L219" s="74">
        <f t="shared" si="159"/>
        <v>0</v>
      </c>
      <c r="M219" s="74">
        <f t="shared" si="160"/>
        <v>0</v>
      </c>
      <c r="O219" s="48" t="str">
        <f t="shared" si="148"/>
        <v>CPRI - grey_6 Gbps_&gt;0.5-10 km</v>
      </c>
      <c r="P219" s="66">
        <v>13.707154937279981</v>
      </c>
      <c r="Q219" s="66">
        <v>11.122076673800706</v>
      </c>
      <c r="R219" s="19"/>
      <c r="S219" s="19"/>
      <c r="T219" s="19"/>
      <c r="U219" s="19"/>
      <c r="V219" s="19"/>
      <c r="W219" s="19"/>
      <c r="X219" s="19"/>
      <c r="Y219" s="19"/>
      <c r="Z219" s="19"/>
    </row>
    <row r="220" spans="1:26" ht="13.8">
      <c r="A220" s="2"/>
      <c r="B220" s="48" t="str">
        <f t="shared" si="149"/>
        <v>CPRI - grey_6 Gbps_10-20 km</v>
      </c>
      <c r="C220" s="74">
        <f t="shared" si="150"/>
        <v>0</v>
      </c>
      <c r="D220" s="74">
        <f t="shared" si="151"/>
        <v>0</v>
      </c>
      <c r="E220" s="74">
        <f t="shared" si="152"/>
        <v>0</v>
      </c>
      <c r="F220" s="74">
        <f t="shared" si="153"/>
        <v>0</v>
      </c>
      <c r="G220" s="74">
        <f t="shared" si="154"/>
        <v>0</v>
      </c>
      <c r="H220" s="74">
        <f t="shared" si="155"/>
        <v>0</v>
      </c>
      <c r="I220" s="74">
        <f t="shared" si="156"/>
        <v>0</v>
      </c>
      <c r="J220" s="74">
        <f t="shared" si="157"/>
        <v>0</v>
      </c>
      <c r="K220" s="74">
        <f t="shared" si="158"/>
        <v>0</v>
      </c>
      <c r="L220" s="74">
        <f t="shared" si="159"/>
        <v>0</v>
      </c>
      <c r="M220" s="74">
        <f t="shared" si="160"/>
        <v>0</v>
      </c>
      <c r="O220" s="48" t="str">
        <f t="shared" si="148"/>
        <v>CPRI - grey_6 Gbps_10-20 km</v>
      </c>
      <c r="P220" s="66">
        <v>20.613281138715006</v>
      </c>
      <c r="Q220" s="66">
        <v>13.399365863749642</v>
      </c>
      <c r="R220" s="19"/>
      <c r="S220" s="19"/>
      <c r="T220" s="19"/>
      <c r="U220" s="19"/>
      <c r="V220" s="19"/>
      <c r="W220" s="19"/>
      <c r="X220" s="19"/>
      <c r="Y220" s="19"/>
      <c r="Z220" s="19"/>
    </row>
    <row r="221" spans="1:26" ht="13.8">
      <c r="A221" s="2"/>
      <c r="B221" s="48" t="str">
        <f t="shared" si="149"/>
        <v>CPRI - grey_12-16 Gbps_≤ 0.5 km</v>
      </c>
      <c r="C221" s="74">
        <f t="shared" si="150"/>
        <v>0</v>
      </c>
      <c r="D221" s="74">
        <f t="shared" si="151"/>
        <v>0</v>
      </c>
      <c r="E221" s="74">
        <f t="shared" si="152"/>
        <v>0</v>
      </c>
      <c r="F221" s="74">
        <f t="shared" si="153"/>
        <v>0</v>
      </c>
      <c r="G221" s="74">
        <f t="shared" si="154"/>
        <v>0</v>
      </c>
      <c r="H221" s="74">
        <f t="shared" si="155"/>
        <v>0</v>
      </c>
      <c r="I221" s="74">
        <f t="shared" si="156"/>
        <v>0</v>
      </c>
      <c r="J221" s="74">
        <f t="shared" si="157"/>
        <v>0</v>
      </c>
      <c r="K221" s="74">
        <f t="shared" si="158"/>
        <v>0</v>
      </c>
      <c r="L221" s="74">
        <f t="shared" si="159"/>
        <v>0</v>
      </c>
      <c r="M221" s="74">
        <f t="shared" si="160"/>
        <v>0</v>
      </c>
      <c r="O221" s="48" t="str">
        <f t="shared" si="148"/>
        <v>CPRI - grey_12-16 Gbps_≤ 0.5 km</v>
      </c>
      <c r="P221" s="66">
        <v>25.889971302985199</v>
      </c>
      <c r="Q221" s="66">
        <v>24.077673311776234</v>
      </c>
      <c r="R221" s="19"/>
      <c r="S221" s="19"/>
      <c r="T221" s="19"/>
      <c r="U221" s="19"/>
      <c r="V221" s="19"/>
      <c r="W221" s="19"/>
      <c r="X221" s="19"/>
      <c r="Y221" s="19"/>
      <c r="Z221" s="19"/>
    </row>
    <row r="222" spans="1:26" ht="13.8">
      <c r="A222" s="2"/>
      <c r="B222" s="48" t="str">
        <f t="shared" si="149"/>
        <v>CPRI - grey_12-16 Gbps_&gt;0.5-10 km</v>
      </c>
      <c r="C222" s="74">
        <f t="shared" si="150"/>
        <v>0</v>
      </c>
      <c r="D222" s="74">
        <f t="shared" si="151"/>
        <v>0</v>
      </c>
      <c r="E222" s="74">
        <f t="shared" si="152"/>
        <v>0</v>
      </c>
      <c r="F222" s="74">
        <f t="shared" si="153"/>
        <v>0</v>
      </c>
      <c r="G222" s="74">
        <f t="shared" si="154"/>
        <v>0</v>
      </c>
      <c r="H222" s="74">
        <f t="shared" si="155"/>
        <v>0</v>
      </c>
      <c r="I222" s="74">
        <f t="shared" si="156"/>
        <v>0</v>
      </c>
      <c r="J222" s="74">
        <f t="shared" si="157"/>
        <v>0</v>
      </c>
      <c r="K222" s="74">
        <f t="shared" si="158"/>
        <v>0</v>
      </c>
      <c r="L222" s="74">
        <f t="shared" si="159"/>
        <v>0</v>
      </c>
      <c r="M222" s="74">
        <f t="shared" si="160"/>
        <v>0</v>
      </c>
      <c r="O222" s="48" t="str">
        <f t="shared" si="148"/>
        <v>CPRI - grey_12-16 Gbps_&gt;0.5-10 km</v>
      </c>
      <c r="P222" s="66">
        <v>28</v>
      </c>
      <c r="Q222" s="66">
        <v>22.244153347601411</v>
      </c>
      <c r="R222" s="19"/>
      <c r="S222" s="19"/>
      <c r="T222" s="19"/>
      <c r="U222" s="19"/>
      <c r="V222" s="19"/>
      <c r="W222" s="19"/>
      <c r="X222" s="19"/>
      <c r="Y222" s="19"/>
      <c r="Z222" s="19"/>
    </row>
    <row r="223" spans="1:26" ht="13.8">
      <c r="A223" s="2"/>
      <c r="B223" s="48" t="str">
        <f t="shared" si="149"/>
        <v>CPRI - grey_12-16 Gbps_10-20 km</v>
      </c>
      <c r="C223" s="74">
        <f t="shared" si="150"/>
        <v>0</v>
      </c>
      <c r="D223" s="74">
        <f t="shared" si="151"/>
        <v>0</v>
      </c>
      <c r="E223" s="74">
        <f t="shared" si="152"/>
        <v>0</v>
      </c>
      <c r="F223" s="74">
        <f t="shared" si="153"/>
        <v>0</v>
      </c>
      <c r="G223" s="74">
        <f t="shared" si="154"/>
        <v>0</v>
      </c>
      <c r="H223" s="74">
        <f t="shared" si="155"/>
        <v>0</v>
      </c>
      <c r="I223" s="74">
        <f t="shared" si="156"/>
        <v>0</v>
      </c>
      <c r="J223" s="74">
        <f t="shared" si="157"/>
        <v>0</v>
      </c>
      <c r="K223" s="74">
        <f t="shared" si="158"/>
        <v>0</v>
      </c>
      <c r="L223" s="74">
        <f t="shared" si="159"/>
        <v>0</v>
      </c>
      <c r="M223" s="74">
        <f t="shared" si="160"/>
        <v>0</v>
      </c>
      <c r="O223" s="48" t="str">
        <f t="shared" si="148"/>
        <v>CPRI - grey_12-16 Gbps_10-20 km</v>
      </c>
      <c r="P223" s="66">
        <v>30.919921708072508</v>
      </c>
      <c r="Q223" s="66">
        <v>20.099048795624462</v>
      </c>
      <c r="R223" s="19"/>
      <c r="S223" s="19"/>
      <c r="T223" s="19"/>
      <c r="U223" s="19"/>
      <c r="V223" s="19"/>
      <c r="W223" s="19"/>
      <c r="X223" s="19"/>
      <c r="Y223" s="19"/>
      <c r="Z223" s="19"/>
    </row>
    <row r="224" spans="1:26" ht="13.8">
      <c r="A224" s="2"/>
      <c r="B224" s="154" t="str">
        <f t="shared" si="149"/>
        <v>CPRI-Legacy_1,3,6,12 Gbps_all</v>
      </c>
      <c r="C224" s="155"/>
      <c r="D224" s="155"/>
      <c r="E224" s="155"/>
      <c r="F224" s="155"/>
      <c r="G224" s="155"/>
      <c r="H224" s="155"/>
      <c r="I224" s="155"/>
      <c r="J224" s="155"/>
      <c r="K224" s="155"/>
      <c r="L224" s="155"/>
      <c r="M224" s="155"/>
      <c r="O224" s="154" t="str">
        <f t="shared" si="148"/>
        <v>CPRI-Legacy_1,3,6,12 Gbps_all</v>
      </c>
      <c r="P224" s="67"/>
      <c r="Q224" s="67"/>
      <c r="R224" s="152"/>
      <c r="S224" s="152"/>
      <c r="T224" s="152"/>
      <c r="U224" s="152"/>
      <c r="V224" s="152"/>
      <c r="W224" s="152"/>
      <c r="X224" s="152"/>
      <c r="Y224" s="152"/>
      <c r="Z224" s="152"/>
    </row>
    <row r="225" spans="1:26" ht="13.8">
      <c r="A225" s="2"/>
      <c r="B225" s="48" t="str">
        <f t="shared" si="149"/>
        <v>Grey - All_10 Gbps_100 m MMF</v>
      </c>
      <c r="C225" s="74">
        <f t="shared" ref="C225:C241" si="161">IF(C57=0,0,C57*P225/10^6)</f>
        <v>0</v>
      </c>
      <c r="D225" s="74">
        <f t="shared" ref="D225:D241" si="162">IF(D57=0,0,D57*Q225/10^6)</f>
        <v>0</v>
      </c>
      <c r="E225" s="74">
        <f t="shared" ref="E225:E241" si="163">IF(E57=0,0,E57*R225/10^6)</f>
        <v>0</v>
      </c>
      <c r="F225" s="74">
        <f t="shared" ref="F225:F241" si="164">IF(F57=0,0,F57*S225/10^6)</f>
        <v>0</v>
      </c>
      <c r="G225" s="74">
        <f t="shared" ref="G225:G241" si="165">IF(G57=0,0,G57*T225/10^6)</f>
        <v>0</v>
      </c>
      <c r="H225" s="74">
        <f t="shared" ref="H225:H241" si="166">IF(H57=0,0,H57*U225/10^6)</f>
        <v>0</v>
      </c>
      <c r="I225" s="74">
        <f t="shared" ref="I225:I241" si="167">IF(I57=0,0,I57*V225/10^6)</f>
        <v>0</v>
      </c>
      <c r="J225" s="74">
        <f t="shared" ref="J225:J241" si="168">IF(J57=0,0,J57*W225/10^6)</f>
        <v>0</v>
      </c>
      <c r="K225" s="74">
        <f t="shared" ref="K225:K241" si="169">IF(K57=0,0,K57*X225/10^6)</f>
        <v>0</v>
      </c>
      <c r="L225" s="74">
        <f t="shared" ref="L225:L241" si="170">IF(L57=0,0,L57*Y225/10^6)</f>
        <v>0</v>
      </c>
      <c r="M225" s="74">
        <f t="shared" ref="M225:M241" si="171">IF(M57=0,0,M57*Z225/10^6)</f>
        <v>0</v>
      </c>
      <c r="O225" s="48" t="str">
        <f t="shared" si="148"/>
        <v>Grey - All_10 Gbps_100 m MMF</v>
      </c>
      <c r="P225" s="66">
        <v>15.9533454049591</v>
      </c>
      <c r="Q225" s="66">
        <v>13.560343594215235</v>
      </c>
      <c r="R225" s="19"/>
      <c r="S225" s="19"/>
      <c r="T225" s="19"/>
      <c r="U225" s="19"/>
      <c r="V225" s="19"/>
      <c r="W225" s="19"/>
      <c r="X225" s="19"/>
      <c r="Y225" s="19"/>
      <c r="Z225" s="19"/>
    </row>
    <row r="226" spans="1:26" ht="13.8">
      <c r="A226" s="2"/>
      <c r="B226" s="48" t="str">
        <f t="shared" si="149"/>
        <v>Grey - All_10 Gbps_1-10 km</v>
      </c>
      <c r="C226" s="74">
        <f t="shared" si="161"/>
        <v>0</v>
      </c>
      <c r="D226" s="74">
        <f t="shared" si="162"/>
        <v>0</v>
      </c>
      <c r="E226" s="74">
        <f t="shared" si="163"/>
        <v>0</v>
      </c>
      <c r="F226" s="74">
        <f t="shared" si="164"/>
        <v>0</v>
      </c>
      <c r="G226" s="74">
        <f t="shared" si="165"/>
        <v>0</v>
      </c>
      <c r="H226" s="74">
        <f t="shared" si="166"/>
        <v>0</v>
      </c>
      <c r="I226" s="74">
        <f t="shared" si="167"/>
        <v>0</v>
      </c>
      <c r="J226" s="74">
        <f t="shared" si="168"/>
        <v>0</v>
      </c>
      <c r="K226" s="74">
        <f t="shared" si="169"/>
        <v>0</v>
      </c>
      <c r="L226" s="74">
        <f t="shared" si="170"/>
        <v>0</v>
      </c>
      <c r="M226" s="74">
        <f t="shared" si="171"/>
        <v>0</v>
      </c>
      <c r="O226" s="48" t="str">
        <f t="shared" si="148"/>
        <v>Grey - All_10 Gbps_1-10 km</v>
      </c>
      <c r="P226" s="66">
        <v>18</v>
      </c>
      <c r="Q226" s="66">
        <v>15.00143920424188</v>
      </c>
      <c r="R226" s="19"/>
      <c r="S226" s="19"/>
      <c r="T226" s="19"/>
      <c r="U226" s="19"/>
      <c r="V226" s="19"/>
      <c r="W226" s="19"/>
      <c r="X226" s="19"/>
      <c r="Y226" s="19"/>
      <c r="Z226" s="19"/>
    </row>
    <row r="227" spans="1:26" ht="13.8">
      <c r="A227" s="2"/>
      <c r="B227" s="48" t="str">
        <f t="shared" si="149"/>
        <v>Grey - All_10 Gbps_20 km</v>
      </c>
      <c r="C227" s="74">
        <f t="shared" si="161"/>
        <v>0</v>
      </c>
      <c r="D227" s="74">
        <f t="shared" si="162"/>
        <v>0</v>
      </c>
      <c r="E227" s="74">
        <f t="shared" si="163"/>
        <v>0</v>
      </c>
      <c r="F227" s="74">
        <f t="shared" si="164"/>
        <v>0</v>
      </c>
      <c r="G227" s="74">
        <f t="shared" si="165"/>
        <v>0</v>
      </c>
      <c r="H227" s="74">
        <f t="shared" si="166"/>
        <v>0</v>
      </c>
      <c r="I227" s="74">
        <f t="shared" si="167"/>
        <v>0</v>
      </c>
      <c r="J227" s="74">
        <f t="shared" si="168"/>
        <v>0</v>
      </c>
      <c r="K227" s="74">
        <f t="shared" si="169"/>
        <v>0</v>
      </c>
      <c r="L227" s="74">
        <f t="shared" si="170"/>
        <v>0</v>
      </c>
      <c r="M227" s="74">
        <f t="shared" si="171"/>
        <v>0</v>
      </c>
      <c r="O227" s="48" t="str">
        <f t="shared" si="148"/>
        <v>Grey - All_10 Gbps_20 km</v>
      </c>
      <c r="P227" s="66">
        <v>24</v>
      </c>
      <c r="Q227" s="66">
        <v>20.001918938989171</v>
      </c>
      <c r="R227" s="19"/>
      <c r="S227" s="19"/>
      <c r="T227" s="19"/>
      <c r="U227" s="19"/>
      <c r="V227" s="19"/>
      <c r="W227" s="19"/>
      <c r="X227" s="19"/>
      <c r="Y227" s="19"/>
      <c r="Z227" s="19"/>
    </row>
    <row r="228" spans="1:26" ht="13.8">
      <c r="A228" s="2"/>
      <c r="B228" s="48" t="str">
        <f t="shared" si="149"/>
        <v>Grey - All_25 Gbps_100 m MMF</v>
      </c>
      <c r="C228" s="74">
        <f t="shared" si="161"/>
        <v>0</v>
      </c>
      <c r="D228" s="74">
        <f t="shared" si="162"/>
        <v>0</v>
      </c>
      <c r="E228" s="74">
        <f t="shared" si="163"/>
        <v>0</v>
      </c>
      <c r="F228" s="74">
        <f t="shared" si="164"/>
        <v>0</v>
      </c>
      <c r="G228" s="74">
        <f t="shared" si="165"/>
        <v>0</v>
      </c>
      <c r="H228" s="74">
        <f t="shared" si="166"/>
        <v>0</v>
      </c>
      <c r="I228" s="74">
        <f t="shared" si="167"/>
        <v>0</v>
      </c>
      <c r="J228" s="74">
        <f t="shared" si="168"/>
        <v>0</v>
      </c>
      <c r="K228" s="74">
        <f t="shared" si="169"/>
        <v>0</v>
      </c>
      <c r="L228" s="74">
        <f t="shared" si="170"/>
        <v>0</v>
      </c>
      <c r="M228" s="74">
        <f t="shared" si="171"/>
        <v>0</v>
      </c>
      <c r="O228" s="48" t="str">
        <f t="shared" si="148"/>
        <v>Grey - All_25 Gbps_100 m MMF</v>
      </c>
      <c r="P228" s="66">
        <v>90.914793438639123</v>
      </c>
      <c r="Q228" s="66">
        <v>60</v>
      </c>
      <c r="R228" s="19"/>
      <c r="S228" s="19"/>
      <c r="T228" s="19"/>
      <c r="U228" s="19"/>
      <c r="V228" s="19"/>
      <c r="W228" s="19"/>
      <c r="X228" s="19"/>
      <c r="Y228" s="19"/>
      <c r="Z228" s="19"/>
    </row>
    <row r="229" spans="1:26" ht="13.8">
      <c r="A229" s="2"/>
      <c r="B229" s="48" t="str">
        <f t="shared" si="149"/>
        <v>Grey - All_25 Gbps_300 m SMF</v>
      </c>
      <c r="C229" s="74">
        <f t="shared" si="161"/>
        <v>0</v>
      </c>
      <c r="D229" s="74">
        <f t="shared" si="162"/>
        <v>0</v>
      </c>
      <c r="E229" s="74">
        <f t="shared" si="163"/>
        <v>0</v>
      </c>
      <c r="F229" s="74">
        <f t="shared" si="164"/>
        <v>0</v>
      </c>
      <c r="G229" s="74">
        <f t="shared" si="165"/>
        <v>0</v>
      </c>
      <c r="H229" s="74">
        <f t="shared" si="166"/>
        <v>0</v>
      </c>
      <c r="I229" s="74">
        <f t="shared" si="167"/>
        <v>0</v>
      </c>
      <c r="J229" s="74">
        <f t="shared" si="168"/>
        <v>0</v>
      </c>
      <c r="K229" s="74">
        <f t="shared" si="169"/>
        <v>0</v>
      </c>
      <c r="L229" s="74">
        <f t="shared" si="170"/>
        <v>0</v>
      </c>
      <c r="M229" s="74">
        <f t="shared" si="171"/>
        <v>0</v>
      </c>
      <c r="O229" s="48" t="str">
        <f t="shared" si="148"/>
        <v>Grey - All_25 Gbps_300 m SMF</v>
      </c>
      <c r="P229" s="66">
        <v>56</v>
      </c>
      <c r="Q229" s="66">
        <v>55.018597476283453</v>
      </c>
      <c r="R229" s="19"/>
      <c r="S229" s="19"/>
      <c r="T229" s="19"/>
      <c r="U229" s="19"/>
      <c r="V229" s="19"/>
      <c r="W229" s="19"/>
      <c r="X229" s="19"/>
      <c r="Y229" s="19"/>
      <c r="Z229" s="19"/>
    </row>
    <row r="230" spans="1:26" ht="13.8">
      <c r="A230" s="2"/>
      <c r="B230" s="48" t="str">
        <f t="shared" si="149"/>
        <v>Grey - Duplex_25 Gbps_1-10 km</v>
      </c>
      <c r="C230" s="74">
        <f t="shared" si="161"/>
        <v>0</v>
      </c>
      <c r="D230" s="74">
        <f t="shared" si="162"/>
        <v>0</v>
      </c>
      <c r="E230" s="74">
        <f t="shared" si="163"/>
        <v>0</v>
      </c>
      <c r="F230" s="74">
        <f t="shared" si="164"/>
        <v>0</v>
      </c>
      <c r="G230" s="74">
        <f t="shared" si="165"/>
        <v>0</v>
      </c>
      <c r="H230" s="74">
        <f t="shared" si="166"/>
        <v>0</v>
      </c>
      <c r="I230" s="74">
        <f t="shared" si="167"/>
        <v>0</v>
      </c>
      <c r="J230" s="74">
        <f t="shared" si="168"/>
        <v>0</v>
      </c>
      <c r="K230" s="74">
        <f t="shared" si="169"/>
        <v>0</v>
      </c>
      <c r="L230" s="74">
        <f t="shared" si="170"/>
        <v>0</v>
      </c>
      <c r="M230" s="74">
        <f t="shared" si="171"/>
        <v>0</v>
      </c>
      <c r="O230" s="48" t="str">
        <f t="shared" si="148"/>
        <v>Grey - Duplex_25 Gbps_1-10 km</v>
      </c>
      <c r="P230" s="66">
        <v>66.029885702855793</v>
      </c>
      <c r="Q230" s="66">
        <v>60.24922233116154</v>
      </c>
      <c r="R230" s="19"/>
      <c r="S230" s="19"/>
      <c r="T230" s="19"/>
      <c r="U230" s="19"/>
      <c r="V230" s="19"/>
      <c r="W230" s="19"/>
      <c r="X230" s="19"/>
      <c r="Y230" s="19"/>
      <c r="Z230" s="19"/>
    </row>
    <row r="231" spans="1:26" ht="13.8">
      <c r="A231" s="2"/>
      <c r="B231" s="48" t="str">
        <f t="shared" si="149"/>
        <v>Grey - BiDi_25 Gbps_10 km</v>
      </c>
      <c r="C231" s="74">
        <f t="shared" si="161"/>
        <v>0</v>
      </c>
      <c r="D231" s="74">
        <f t="shared" si="162"/>
        <v>0</v>
      </c>
      <c r="E231" s="74">
        <f t="shared" si="163"/>
        <v>0</v>
      </c>
      <c r="F231" s="74">
        <f t="shared" si="164"/>
        <v>0</v>
      </c>
      <c r="G231" s="74">
        <f t="shared" si="165"/>
        <v>0</v>
      </c>
      <c r="H231" s="74">
        <f t="shared" si="166"/>
        <v>0</v>
      </c>
      <c r="I231" s="74">
        <f t="shared" si="167"/>
        <v>0</v>
      </c>
      <c r="J231" s="74">
        <f t="shared" si="168"/>
        <v>0</v>
      </c>
      <c r="K231" s="74">
        <f t="shared" si="169"/>
        <v>0</v>
      </c>
      <c r="L231" s="74">
        <f t="shared" si="170"/>
        <v>0</v>
      </c>
      <c r="M231" s="74">
        <f t="shared" si="171"/>
        <v>0</v>
      </c>
      <c r="O231" s="48" t="str">
        <f t="shared" si="148"/>
        <v>Grey - BiDi_25 Gbps_10 km</v>
      </c>
      <c r="P231" s="66">
        <v>99.044828554283697</v>
      </c>
      <c r="Q231" s="66">
        <v>90.373833496742307</v>
      </c>
      <c r="R231" s="63"/>
      <c r="S231" s="19"/>
      <c r="T231" s="19"/>
      <c r="U231" s="19"/>
      <c r="V231" s="19"/>
      <c r="W231" s="19"/>
      <c r="X231" s="19"/>
      <c r="Y231" s="19"/>
      <c r="Z231" s="19"/>
    </row>
    <row r="232" spans="1:26" ht="13.8">
      <c r="A232" s="2"/>
      <c r="B232" s="48" t="str">
        <f t="shared" si="149"/>
        <v xml:space="preserve">Grey - Duplex_25 Gbps_20 km </v>
      </c>
      <c r="C232" s="74">
        <f t="shared" si="161"/>
        <v>0</v>
      </c>
      <c r="D232" s="74">
        <f t="shared" si="162"/>
        <v>0</v>
      </c>
      <c r="E232" s="74">
        <f t="shared" si="163"/>
        <v>0</v>
      </c>
      <c r="F232" s="74">
        <f t="shared" si="164"/>
        <v>0</v>
      </c>
      <c r="G232" s="74">
        <f t="shared" si="165"/>
        <v>0</v>
      </c>
      <c r="H232" s="74">
        <f t="shared" si="166"/>
        <v>0</v>
      </c>
      <c r="I232" s="74">
        <f t="shared" si="167"/>
        <v>0</v>
      </c>
      <c r="J232" s="74">
        <f t="shared" si="168"/>
        <v>0</v>
      </c>
      <c r="K232" s="74">
        <f t="shared" si="169"/>
        <v>0</v>
      </c>
      <c r="L232" s="74">
        <f t="shared" si="170"/>
        <v>0</v>
      </c>
      <c r="M232" s="74">
        <f t="shared" si="171"/>
        <v>0</v>
      </c>
      <c r="O232" s="48" t="str">
        <f t="shared" si="148"/>
        <v xml:space="preserve">Grey - Duplex_25 Gbps_20 km </v>
      </c>
      <c r="P232" s="66">
        <v>138.73986275733</v>
      </c>
      <c r="Q232" s="66">
        <v>77.718367628634695</v>
      </c>
      <c r="R232" s="63"/>
      <c r="S232" s="63"/>
      <c r="T232" s="63"/>
      <c r="U232" s="19"/>
      <c r="V232" s="19"/>
      <c r="W232" s="19"/>
      <c r="X232" s="19"/>
      <c r="Y232" s="19"/>
      <c r="Z232" s="19"/>
    </row>
    <row r="233" spans="1:26" ht="13.8">
      <c r="A233" s="2"/>
      <c r="B233" s="48" t="str">
        <f t="shared" si="149"/>
        <v>Grey - BiDi_25 Gbps_20 km</v>
      </c>
      <c r="C233" s="74">
        <f t="shared" si="161"/>
        <v>0</v>
      </c>
      <c r="D233" s="74">
        <f t="shared" si="162"/>
        <v>0</v>
      </c>
      <c r="E233" s="74">
        <f t="shared" si="163"/>
        <v>0</v>
      </c>
      <c r="F233" s="74">
        <f t="shared" si="164"/>
        <v>0</v>
      </c>
      <c r="G233" s="74">
        <f t="shared" si="165"/>
        <v>0</v>
      </c>
      <c r="H233" s="74">
        <f t="shared" si="166"/>
        <v>0</v>
      </c>
      <c r="I233" s="74">
        <f t="shared" si="167"/>
        <v>0</v>
      </c>
      <c r="J233" s="74">
        <f t="shared" si="168"/>
        <v>0</v>
      </c>
      <c r="K233" s="74">
        <f t="shared" si="169"/>
        <v>0</v>
      </c>
      <c r="L233" s="74">
        <f t="shared" si="170"/>
        <v>0</v>
      </c>
      <c r="M233" s="74">
        <f t="shared" si="171"/>
        <v>0</v>
      </c>
      <c r="O233" s="48" t="str">
        <f t="shared" si="148"/>
        <v>Grey - BiDi_25 Gbps_20 km</v>
      </c>
      <c r="P233" s="66">
        <v>208.109794135995</v>
      </c>
      <c r="Q233" s="66">
        <v>116.57755144295204</v>
      </c>
      <c r="R233" s="63"/>
      <c r="S233" s="63"/>
      <c r="T233" s="63"/>
      <c r="U233" s="19"/>
      <c r="V233" s="19"/>
      <c r="W233" s="19"/>
      <c r="X233" s="19"/>
      <c r="Y233" s="19"/>
      <c r="Z233" s="19"/>
    </row>
    <row r="234" spans="1:26" ht="13.8">
      <c r="A234" s="2"/>
      <c r="B234" s="48" t="str">
        <f t="shared" si="149"/>
        <v>Grey - All_50 Gbps_10 km</v>
      </c>
      <c r="C234" s="74">
        <f t="shared" si="161"/>
        <v>0</v>
      </c>
      <c r="D234" s="74">
        <f t="shared" si="162"/>
        <v>0</v>
      </c>
      <c r="E234" s="74">
        <f t="shared" si="163"/>
        <v>0</v>
      </c>
      <c r="F234" s="74">
        <f t="shared" si="164"/>
        <v>0</v>
      </c>
      <c r="G234" s="74">
        <f t="shared" si="165"/>
        <v>0</v>
      </c>
      <c r="H234" s="74">
        <f t="shared" si="166"/>
        <v>0</v>
      </c>
      <c r="I234" s="74">
        <f t="shared" si="167"/>
        <v>0</v>
      </c>
      <c r="J234" s="74">
        <f t="shared" si="168"/>
        <v>0</v>
      </c>
      <c r="K234" s="74">
        <f t="shared" si="169"/>
        <v>0</v>
      </c>
      <c r="L234" s="74">
        <f t="shared" si="170"/>
        <v>0</v>
      </c>
      <c r="M234" s="74">
        <f t="shared" si="171"/>
        <v>0</v>
      </c>
      <c r="O234" s="48" t="str">
        <f t="shared" si="148"/>
        <v>Grey - All_50 Gbps_10 km</v>
      </c>
      <c r="P234" s="66">
        <v>0</v>
      </c>
      <c r="Q234" s="66">
        <v>0</v>
      </c>
      <c r="R234" s="63"/>
      <c r="S234" s="63"/>
      <c r="T234" s="63"/>
      <c r="U234" s="63"/>
      <c r="V234" s="63"/>
      <c r="W234" s="63"/>
      <c r="X234" s="63"/>
      <c r="Y234" s="63"/>
      <c r="Z234" s="63"/>
    </row>
    <row r="235" spans="1:26" ht="13.8">
      <c r="A235" s="2"/>
      <c r="B235" s="48" t="str">
        <f t="shared" si="149"/>
        <v>Grey - All_50 Gbps_ 40 km</v>
      </c>
      <c r="C235" s="74">
        <f t="shared" si="161"/>
        <v>0</v>
      </c>
      <c r="D235" s="74">
        <f t="shared" si="162"/>
        <v>0</v>
      </c>
      <c r="E235" s="74">
        <f t="shared" si="163"/>
        <v>0</v>
      </c>
      <c r="F235" s="74">
        <f t="shared" si="164"/>
        <v>0</v>
      </c>
      <c r="G235" s="74">
        <f t="shared" si="165"/>
        <v>0</v>
      </c>
      <c r="H235" s="74">
        <f t="shared" si="166"/>
        <v>0</v>
      </c>
      <c r="I235" s="74">
        <f t="shared" si="167"/>
        <v>0</v>
      </c>
      <c r="J235" s="74">
        <f t="shared" si="168"/>
        <v>0</v>
      </c>
      <c r="K235" s="74">
        <f t="shared" si="169"/>
        <v>0</v>
      </c>
      <c r="L235" s="74">
        <f t="shared" si="170"/>
        <v>0</v>
      </c>
      <c r="M235" s="74">
        <f t="shared" si="171"/>
        <v>0</v>
      </c>
      <c r="O235" s="48" t="str">
        <f t="shared" si="148"/>
        <v>Grey - All_50 Gbps_ 40 km</v>
      </c>
      <c r="P235" s="66">
        <v>0</v>
      </c>
      <c r="Q235" s="66">
        <v>0</v>
      </c>
      <c r="R235" s="63"/>
      <c r="S235" s="63"/>
      <c r="T235" s="63"/>
      <c r="U235" s="63"/>
      <c r="V235" s="63"/>
      <c r="W235" s="63"/>
      <c r="X235" s="63"/>
      <c r="Y235" s="63"/>
      <c r="Z235" s="63"/>
    </row>
    <row r="236" spans="1:26" ht="13.8">
      <c r="A236" s="2"/>
      <c r="B236" s="48" t="str">
        <f t="shared" si="149"/>
        <v>Grey - All_100 Gbps_2 km</v>
      </c>
      <c r="C236" s="74">
        <f t="shared" si="161"/>
        <v>0</v>
      </c>
      <c r="D236" s="74">
        <f t="shared" si="162"/>
        <v>0</v>
      </c>
      <c r="E236" s="74">
        <f t="shared" si="163"/>
        <v>0</v>
      </c>
      <c r="F236" s="74">
        <f t="shared" si="164"/>
        <v>0</v>
      </c>
      <c r="G236" s="74">
        <f t="shared" si="165"/>
        <v>0</v>
      </c>
      <c r="H236" s="74">
        <f t="shared" si="166"/>
        <v>0</v>
      </c>
      <c r="I236" s="74">
        <f t="shared" si="167"/>
        <v>0</v>
      </c>
      <c r="J236" s="74">
        <f t="shared" si="168"/>
        <v>0</v>
      </c>
      <c r="K236" s="74">
        <f t="shared" si="169"/>
        <v>0</v>
      </c>
      <c r="L236" s="74">
        <f t="shared" si="170"/>
        <v>0</v>
      </c>
      <c r="M236" s="74">
        <f t="shared" si="171"/>
        <v>0</v>
      </c>
      <c r="O236" s="48" t="str">
        <f t="shared" si="148"/>
        <v>Grey - All_100 Gbps_2 km</v>
      </c>
      <c r="P236" s="66">
        <v>0</v>
      </c>
      <c r="Q236" s="66">
        <v>600</v>
      </c>
      <c r="R236" s="63"/>
      <c r="S236" s="63"/>
      <c r="T236" s="63"/>
      <c r="U236" s="63"/>
      <c r="V236" s="63"/>
      <c r="W236" s="63"/>
      <c r="X236" s="63"/>
      <c r="Y236" s="63"/>
      <c r="Z236" s="63"/>
    </row>
    <row r="237" spans="1:26" ht="13.8">
      <c r="A237" s="2"/>
      <c r="B237" s="48" t="str">
        <f t="shared" si="149"/>
        <v>Grey - All_100 Gbps_ 15 km</v>
      </c>
      <c r="C237" s="74">
        <f t="shared" si="161"/>
        <v>0</v>
      </c>
      <c r="D237" s="74">
        <f t="shared" si="162"/>
        <v>0</v>
      </c>
      <c r="E237" s="74">
        <f t="shared" si="163"/>
        <v>0</v>
      </c>
      <c r="F237" s="74">
        <f t="shared" si="164"/>
        <v>0</v>
      </c>
      <c r="G237" s="74">
        <f t="shared" si="165"/>
        <v>0</v>
      </c>
      <c r="H237" s="74">
        <f t="shared" si="166"/>
        <v>0</v>
      </c>
      <c r="I237" s="74">
        <f t="shared" si="167"/>
        <v>0</v>
      </c>
      <c r="J237" s="74">
        <f t="shared" si="168"/>
        <v>0</v>
      </c>
      <c r="K237" s="74">
        <f t="shared" si="169"/>
        <v>0</v>
      </c>
      <c r="L237" s="74">
        <f t="shared" si="170"/>
        <v>0</v>
      </c>
      <c r="M237" s="74">
        <f t="shared" si="171"/>
        <v>0</v>
      </c>
      <c r="O237" s="48" t="str">
        <f t="shared" si="148"/>
        <v>Grey - All_100 Gbps_ 15 km</v>
      </c>
      <c r="P237" s="66">
        <v>0</v>
      </c>
      <c r="Q237" s="66">
        <v>930</v>
      </c>
      <c r="R237" s="63"/>
      <c r="S237" s="63"/>
      <c r="T237" s="63"/>
      <c r="U237" s="63"/>
      <c r="V237" s="63"/>
      <c r="W237" s="63"/>
      <c r="X237" s="63"/>
      <c r="Y237" s="63"/>
      <c r="Z237" s="63"/>
    </row>
    <row r="238" spans="1:26" ht="13.8">
      <c r="A238" s="2"/>
      <c r="B238" s="48" t="str">
        <f t="shared" si="149"/>
        <v>CWDM_10 Gbps_10 km</v>
      </c>
      <c r="C238" s="74">
        <f t="shared" si="161"/>
        <v>0</v>
      </c>
      <c r="D238" s="74">
        <f t="shared" si="162"/>
        <v>0</v>
      </c>
      <c r="E238" s="74">
        <f t="shared" si="163"/>
        <v>0</v>
      </c>
      <c r="F238" s="74">
        <f t="shared" si="164"/>
        <v>0</v>
      </c>
      <c r="G238" s="74">
        <f t="shared" si="165"/>
        <v>0</v>
      </c>
      <c r="H238" s="74">
        <f t="shared" si="166"/>
        <v>0</v>
      </c>
      <c r="I238" s="74">
        <f t="shared" si="167"/>
        <v>0</v>
      </c>
      <c r="J238" s="74">
        <f t="shared" si="168"/>
        <v>0</v>
      </c>
      <c r="K238" s="74">
        <f t="shared" si="169"/>
        <v>0</v>
      </c>
      <c r="L238" s="74">
        <f t="shared" si="170"/>
        <v>0</v>
      </c>
      <c r="M238" s="74">
        <f t="shared" si="171"/>
        <v>0</v>
      </c>
      <c r="O238" s="48" t="str">
        <f t="shared" si="148"/>
        <v>CWDM_10 Gbps_10 km</v>
      </c>
      <c r="P238" s="66">
        <v>215</v>
      </c>
      <c r="Q238" s="66">
        <v>190.63549428159251</v>
      </c>
      <c r="R238" s="19"/>
      <c r="S238" s="19"/>
      <c r="T238" s="19"/>
      <c r="U238" s="19"/>
      <c r="V238" s="19"/>
      <c r="W238" s="19"/>
      <c r="X238" s="19"/>
      <c r="Y238" s="19"/>
      <c r="Z238" s="19"/>
    </row>
    <row r="239" spans="1:26" ht="13.8">
      <c r="A239" s="2"/>
      <c r="B239" s="48" t="str">
        <f t="shared" si="149"/>
        <v>DWDM_10 Gbps_10 km</v>
      </c>
      <c r="C239" s="74">
        <f t="shared" si="161"/>
        <v>0</v>
      </c>
      <c r="D239" s="74">
        <f t="shared" si="162"/>
        <v>0</v>
      </c>
      <c r="E239" s="74">
        <f t="shared" si="163"/>
        <v>0</v>
      </c>
      <c r="F239" s="74">
        <f t="shared" si="164"/>
        <v>0</v>
      </c>
      <c r="G239" s="74">
        <f t="shared" si="165"/>
        <v>0</v>
      </c>
      <c r="H239" s="74">
        <f t="shared" si="166"/>
        <v>0</v>
      </c>
      <c r="I239" s="74">
        <f t="shared" si="167"/>
        <v>0</v>
      </c>
      <c r="J239" s="74">
        <f t="shared" si="168"/>
        <v>0</v>
      </c>
      <c r="K239" s="74">
        <f t="shared" si="169"/>
        <v>0</v>
      </c>
      <c r="L239" s="74">
        <f t="shared" si="170"/>
        <v>0</v>
      </c>
      <c r="M239" s="74">
        <f t="shared" si="171"/>
        <v>0</v>
      </c>
      <c r="O239" s="48" t="str">
        <f t="shared" si="148"/>
        <v>DWDM_10 Gbps_10 km</v>
      </c>
      <c r="P239" s="66">
        <v>350</v>
      </c>
      <c r="Q239" s="66">
        <v>282.98725451038672</v>
      </c>
      <c r="R239" s="63"/>
      <c r="S239" s="63"/>
      <c r="T239" s="63"/>
      <c r="U239" s="63"/>
      <c r="V239" s="63"/>
      <c r="W239" s="63"/>
      <c r="X239" s="63"/>
      <c r="Y239" s="63"/>
      <c r="Z239" s="63"/>
    </row>
    <row r="240" spans="1:26" ht="13.8">
      <c r="A240" s="2"/>
      <c r="B240" s="48" t="str">
        <f t="shared" si="149"/>
        <v>CWDM_25 Gbps_10 km</v>
      </c>
      <c r="C240" s="74">
        <f t="shared" si="161"/>
        <v>0</v>
      </c>
      <c r="D240" s="74">
        <f t="shared" si="162"/>
        <v>0</v>
      </c>
      <c r="E240" s="74">
        <f t="shared" si="163"/>
        <v>0</v>
      </c>
      <c r="F240" s="74">
        <f t="shared" si="164"/>
        <v>0</v>
      </c>
      <c r="G240" s="74">
        <f t="shared" si="165"/>
        <v>0</v>
      </c>
      <c r="H240" s="74">
        <f t="shared" si="166"/>
        <v>0</v>
      </c>
      <c r="I240" s="74">
        <f t="shared" si="167"/>
        <v>0</v>
      </c>
      <c r="J240" s="74">
        <f t="shared" si="168"/>
        <v>0</v>
      </c>
      <c r="K240" s="74">
        <f t="shared" si="169"/>
        <v>0</v>
      </c>
      <c r="L240" s="74">
        <f t="shared" si="170"/>
        <v>0</v>
      </c>
      <c r="M240" s="74">
        <f t="shared" si="171"/>
        <v>0</v>
      </c>
      <c r="O240" s="48" t="str">
        <f t="shared" si="148"/>
        <v>CWDM_25 Gbps_10 km</v>
      </c>
      <c r="P240" s="66">
        <v>434.60484237446866</v>
      </c>
      <c r="Q240" s="66">
        <v>157.91863024056084</v>
      </c>
      <c r="R240" s="63"/>
      <c r="S240" s="63"/>
      <c r="T240" s="63"/>
      <c r="U240" s="63"/>
      <c r="V240" s="63"/>
      <c r="W240" s="63"/>
      <c r="X240" s="63"/>
      <c r="Y240" s="63"/>
      <c r="Z240" s="63"/>
    </row>
    <row r="241" spans="1:26" ht="13.8">
      <c r="A241" s="2"/>
      <c r="B241" s="48" t="str">
        <f t="shared" si="149"/>
        <v>DWDM_25 Gbps_10 km</v>
      </c>
      <c r="C241" s="74">
        <f t="shared" si="161"/>
        <v>0</v>
      </c>
      <c r="D241" s="74">
        <f t="shared" si="162"/>
        <v>0</v>
      </c>
      <c r="E241" s="74">
        <f t="shared" si="163"/>
        <v>0</v>
      </c>
      <c r="F241" s="74">
        <f t="shared" si="164"/>
        <v>0</v>
      </c>
      <c r="G241" s="74">
        <f t="shared" si="165"/>
        <v>0</v>
      </c>
      <c r="H241" s="74">
        <f t="shared" si="166"/>
        <v>0</v>
      </c>
      <c r="I241" s="74">
        <f t="shared" si="167"/>
        <v>0</v>
      </c>
      <c r="J241" s="74">
        <f t="shared" si="168"/>
        <v>0</v>
      </c>
      <c r="K241" s="74">
        <f t="shared" si="169"/>
        <v>0</v>
      </c>
      <c r="L241" s="74">
        <f t="shared" si="170"/>
        <v>0</v>
      </c>
      <c r="M241" s="74">
        <f t="shared" si="171"/>
        <v>0</v>
      </c>
      <c r="O241" s="48" t="str">
        <f t="shared" si="148"/>
        <v>DWDM_25 Gbps_10 km</v>
      </c>
      <c r="P241" s="66">
        <v>700</v>
      </c>
      <c r="Q241" s="66">
        <v>387.58997080150021</v>
      </c>
      <c r="R241" s="19"/>
      <c r="S241" s="19"/>
      <c r="T241" s="19"/>
      <c r="U241" s="19"/>
      <c r="V241" s="19"/>
      <c r="W241" s="19"/>
      <c r="X241" s="19"/>
      <c r="Y241" s="19"/>
      <c r="Z241" s="19"/>
    </row>
    <row r="242" spans="1:26" ht="13.8">
      <c r="A242" s="2"/>
      <c r="B242" s="48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O242" s="48"/>
      <c r="P242" s="66"/>
      <c r="Q242" s="66"/>
      <c r="R242" s="19"/>
      <c r="S242" s="19"/>
      <c r="T242" s="19"/>
      <c r="U242" s="19"/>
      <c r="V242" s="19"/>
      <c r="W242" s="19"/>
      <c r="X242" s="19"/>
      <c r="Y242" s="19"/>
      <c r="Z242" s="19"/>
    </row>
    <row r="243" spans="1:26" ht="13.8">
      <c r="A243" s="2"/>
      <c r="B243" s="48"/>
      <c r="C243" s="74"/>
      <c r="D243" s="74"/>
      <c r="E243" s="74"/>
      <c r="F243" s="74"/>
      <c r="G243" s="74"/>
      <c r="H243" s="74"/>
      <c r="I243" s="74"/>
      <c r="J243" s="74"/>
      <c r="K243" s="74"/>
      <c r="L243" s="74"/>
      <c r="M243" s="74"/>
      <c r="O243" s="48"/>
      <c r="P243" s="66"/>
      <c r="Q243" s="66"/>
      <c r="R243" s="20"/>
      <c r="S243" s="20"/>
      <c r="T243" s="20"/>
      <c r="U243" s="20"/>
      <c r="V243" s="20"/>
      <c r="W243" s="20"/>
      <c r="X243" s="20"/>
      <c r="Y243" s="20"/>
      <c r="Z243" s="20"/>
    </row>
    <row r="244" spans="1:26" ht="13.8">
      <c r="B244" s="57" t="str">
        <f>"Total "&amp;B213&amp;" revenue"</f>
        <v>Total Silicon Photonics revenue</v>
      </c>
      <c r="C244" s="76">
        <f t="shared" ref="C244:M244" si="172">SUM(C215:C243)</f>
        <v>0</v>
      </c>
      <c r="D244" s="76">
        <f t="shared" si="172"/>
        <v>0</v>
      </c>
      <c r="E244" s="76">
        <f t="shared" si="172"/>
        <v>0</v>
      </c>
      <c r="F244" s="76">
        <f t="shared" si="172"/>
        <v>0</v>
      </c>
      <c r="G244" s="76">
        <f t="shared" si="172"/>
        <v>0</v>
      </c>
      <c r="H244" s="76">
        <f t="shared" si="172"/>
        <v>0</v>
      </c>
      <c r="I244" s="76">
        <f t="shared" si="172"/>
        <v>0</v>
      </c>
      <c r="J244" s="76">
        <f t="shared" si="172"/>
        <v>0</v>
      </c>
      <c r="K244" s="76">
        <f t="shared" si="172"/>
        <v>0</v>
      </c>
      <c r="L244" s="76">
        <f t="shared" si="172"/>
        <v>0</v>
      </c>
      <c r="M244" s="76">
        <f t="shared" si="172"/>
        <v>0</v>
      </c>
      <c r="O244" s="57" t="s">
        <v>62</v>
      </c>
      <c r="P244" s="156">
        <f t="shared" ref="P244:Z244" si="173">(C244+C277+C310+C343+C376)*10^6/C37</f>
        <v>22.216705858289043</v>
      </c>
      <c r="Q244" s="156">
        <f t="shared" si="173"/>
        <v>28.391262046158104</v>
      </c>
      <c r="R244" s="156" t="e">
        <f t="shared" si="173"/>
        <v>#DIV/0!</v>
      </c>
      <c r="S244" s="156" t="e">
        <f t="shared" si="173"/>
        <v>#DIV/0!</v>
      </c>
      <c r="T244" s="156" t="e">
        <f t="shared" si="173"/>
        <v>#DIV/0!</v>
      </c>
      <c r="U244" s="156" t="e">
        <f t="shared" si="173"/>
        <v>#DIV/0!</v>
      </c>
      <c r="V244" s="156" t="e">
        <f t="shared" si="173"/>
        <v>#DIV/0!</v>
      </c>
      <c r="W244" s="156" t="e">
        <f t="shared" si="173"/>
        <v>#DIV/0!</v>
      </c>
      <c r="X244" s="156" t="e">
        <f t="shared" si="173"/>
        <v>#DIV/0!</v>
      </c>
      <c r="Y244" s="156" t="e">
        <f t="shared" si="173"/>
        <v>#DIV/0!</v>
      </c>
      <c r="Z244" s="156" t="e">
        <f t="shared" si="173"/>
        <v>#DIV/0!</v>
      </c>
    </row>
    <row r="245" spans="1:26" ht="13.8">
      <c r="H245" s="98"/>
      <c r="I245" s="15"/>
    </row>
    <row r="246" spans="1:26" ht="21">
      <c r="B246" s="3" t="str">
        <f>B78</f>
        <v>InP discrete</v>
      </c>
      <c r="C246" s="1"/>
      <c r="D246" s="1"/>
      <c r="E246" s="1"/>
      <c r="F246" s="1"/>
      <c r="G246" s="1"/>
      <c r="H246" s="13"/>
      <c r="I246" s="15"/>
      <c r="J246" s="1"/>
      <c r="K246" s="1"/>
      <c r="L246" s="1"/>
      <c r="M246" s="1"/>
    </row>
    <row r="247" spans="1:26" ht="13.8">
      <c r="B247" s="56" t="s">
        <v>55</v>
      </c>
      <c r="C247" s="6">
        <v>2018</v>
      </c>
      <c r="D247" s="6">
        <v>2019</v>
      </c>
      <c r="E247" s="6">
        <v>2020</v>
      </c>
      <c r="F247" s="6">
        <v>2021</v>
      </c>
      <c r="G247" s="6">
        <v>2022</v>
      </c>
      <c r="H247" s="6">
        <v>2023</v>
      </c>
      <c r="I247" s="6">
        <v>2024</v>
      </c>
      <c r="J247" s="6">
        <v>2025</v>
      </c>
      <c r="K247" s="6">
        <v>2026</v>
      </c>
      <c r="L247" s="6">
        <v>2027</v>
      </c>
      <c r="M247" s="6">
        <v>2028</v>
      </c>
    </row>
    <row r="248" spans="1:26" ht="13.8">
      <c r="A248" s="2"/>
      <c r="B248" s="48" t="str">
        <f t="shared" ref="B248:B274" si="174">B80</f>
        <v>CPRI - grey_3 Gbps_≤ 0.5 km</v>
      </c>
      <c r="C248" s="74">
        <f t="shared" ref="C248:C274" si="175">IF(C80=0,0,C80*P215/10^6)</f>
        <v>0</v>
      </c>
      <c r="D248" s="74">
        <f t="shared" ref="D248:D274" si="176">IF(D80=0,0,D80*Q215/10^6)</f>
        <v>0</v>
      </c>
      <c r="E248" s="74">
        <f t="shared" ref="E248:E274" si="177">IF(E80=0,0,E80*R215/10^6)</f>
        <v>0</v>
      </c>
      <c r="F248" s="74">
        <f t="shared" ref="F248:F274" si="178">IF(F80=0,0,F80*S215/10^6)</f>
        <v>0</v>
      </c>
      <c r="G248" s="74">
        <f t="shared" ref="G248:G274" si="179">IF(G80=0,0,G80*T215/10^6)</f>
        <v>0</v>
      </c>
      <c r="H248" s="74">
        <f t="shared" ref="H248:H274" si="180">IF(H80=0,0,H80*U215/10^6)</f>
        <v>0</v>
      </c>
      <c r="I248" s="74">
        <f t="shared" ref="I248:I274" si="181">IF(I80=0,0,I80*V215/10^6)</f>
        <v>0</v>
      </c>
      <c r="J248" s="74">
        <f t="shared" ref="J248:J274" si="182">IF(J80=0,0,J80*W215/10^6)</f>
        <v>0</v>
      </c>
      <c r="K248" s="74">
        <f t="shared" ref="K248:K274" si="183">IF(K80=0,0,K80*X215/10^6)</f>
        <v>0</v>
      </c>
      <c r="L248" s="74">
        <f t="shared" ref="L248:L274" si="184">IF(L80=0,0,L80*Y215/10^6)</f>
        <v>0</v>
      </c>
      <c r="M248" s="74">
        <f t="shared" ref="M248:M274" si="185">IF(M80=0,0,M80*Z215/10^6)</f>
        <v>0</v>
      </c>
    </row>
    <row r="249" spans="1:26" ht="13.8">
      <c r="A249" s="2"/>
      <c r="B249" s="48" t="str">
        <f t="shared" si="174"/>
        <v>CPRI - grey_3 Gbps_&gt;0.5-10 km</v>
      </c>
      <c r="C249" s="74">
        <f t="shared" si="175"/>
        <v>7.149767877365246</v>
      </c>
      <c r="D249" s="74">
        <f t="shared" si="176"/>
        <v>0</v>
      </c>
      <c r="E249" s="74">
        <f t="shared" si="177"/>
        <v>0</v>
      </c>
      <c r="F249" s="74">
        <f t="shared" si="178"/>
        <v>0</v>
      </c>
      <c r="G249" s="74">
        <f t="shared" si="179"/>
        <v>0</v>
      </c>
      <c r="H249" s="74">
        <f t="shared" si="180"/>
        <v>0</v>
      </c>
      <c r="I249" s="74">
        <f t="shared" si="181"/>
        <v>0</v>
      </c>
      <c r="J249" s="74">
        <f t="shared" si="182"/>
        <v>0</v>
      </c>
      <c r="K249" s="74">
        <f t="shared" si="183"/>
        <v>0</v>
      </c>
      <c r="L249" s="74">
        <f t="shared" si="184"/>
        <v>0</v>
      </c>
      <c r="M249" s="74">
        <f t="shared" si="185"/>
        <v>0</v>
      </c>
    </row>
    <row r="250" spans="1:26" ht="13.8">
      <c r="A250" s="2"/>
      <c r="B250" s="48" t="str">
        <f t="shared" si="174"/>
        <v>CPRI - grey_3 Gbps_10-20 km</v>
      </c>
      <c r="C250" s="74">
        <f t="shared" si="175"/>
        <v>8.4428833986525333</v>
      </c>
      <c r="D250" s="74">
        <f t="shared" si="176"/>
        <v>4.270232</v>
      </c>
      <c r="E250" s="74">
        <f t="shared" si="177"/>
        <v>0</v>
      </c>
      <c r="F250" s="74">
        <f t="shared" si="178"/>
        <v>0</v>
      </c>
      <c r="G250" s="74">
        <f t="shared" si="179"/>
        <v>0</v>
      </c>
      <c r="H250" s="74">
        <f t="shared" si="180"/>
        <v>0</v>
      </c>
      <c r="I250" s="74">
        <f t="shared" si="181"/>
        <v>0</v>
      </c>
      <c r="J250" s="74">
        <f t="shared" si="182"/>
        <v>0</v>
      </c>
      <c r="K250" s="74">
        <f t="shared" si="183"/>
        <v>0</v>
      </c>
      <c r="L250" s="74">
        <f t="shared" si="184"/>
        <v>0</v>
      </c>
      <c r="M250" s="74">
        <f t="shared" si="185"/>
        <v>0</v>
      </c>
    </row>
    <row r="251" spans="1:26" ht="13.8">
      <c r="A251" s="2"/>
      <c r="B251" s="48" t="str">
        <f t="shared" si="174"/>
        <v>CPRI - grey_6 Gbps_≤ 0.5 km</v>
      </c>
      <c r="C251" s="74">
        <f t="shared" si="175"/>
        <v>0</v>
      </c>
      <c r="D251" s="74">
        <f t="shared" si="176"/>
        <v>0</v>
      </c>
      <c r="E251" s="74">
        <f t="shared" si="177"/>
        <v>0</v>
      </c>
      <c r="F251" s="74">
        <f t="shared" si="178"/>
        <v>0</v>
      </c>
      <c r="G251" s="74">
        <f t="shared" si="179"/>
        <v>0</v>
      </c>
      <c r="H251" s="74">
        <f t="shared" si="180"/>
        <v>0</v>
      </c>
      <c r="I251" s="74">
        <f t="shared" si="181"/>
        <v>0</v>
      </c>
      <c r="J251" s="74">
        <f t="shared" si="182"/>
        <v>0</v>
      </c>
      <c r="K251" s="74">
        <f t="shared" si="183"/>
        <v>0</v>
      </c>
      <c r="L251" s="74">
        <f t="shared" si="184"/>
        <v>0</v>
      </c>
      <c r="M251" s="74">
        <f t="shared" si="185"/>
        <v>0</v>
      </c>
    </row>
    <row r="252" spans="1:26" ht="13.8">
      <c r="A252" s="2"/>
      <c r="B252" s="48" t="str">
        <f t="shared" si="174"/>
        <v>CPRI - grey_6 Gbps_&gt;0.5-10 km</v>
      </c>
      <c r="C252" s="74">
        <f t="shared" si="175"/>
        <v>29.818147343065689</v>
      </c>
      <c r="D252" s="74">
        <f t="shared" si="176"/>
        <v>27.643960500000013</v>
      </c>
      <c r="E252" s="74">
        <f t="shared" si="177"/>
        <v>0</v>
      </c>
      <c r="F252" s="74">
        <f t="shared" si="178"/>
        <v>0</v>
      </c>
      <c r="G252" s="74">
        <f t="shared" si="179"/>
        <v>0</v>
      </c>
      <c r="H252" s="74">
        <f t="shared" si="180"/>
        <v>0</v>
      </c>
      <c r="I252" s="74">
        <f t="shared" si="181"/>
        <v>0</v>
      </c>
      <c r="J252" s="74">
        <f t="shared" si="182"/>
        <v>0</v>
      </c>
      <c r="K252" s="74">
        <f t="shared" si="183"/>
        <v>0</v>
      </c>
      <c r="L252" s="74">
        <f t="shared" si="184"/>
        <v>0</v>
      </c>
      <c r="M252" s="74">
        <f t="shared" si="185"/>
        <v>0</v>
      </c>
    </row>
    <row r="253" spans="1:26" ht="13.8">
      <c r="A253" s="2"/>
      <c r="B253" s="48" t="str">
        <f t="shared" si="174"/>
        <v>CPRI - grey_6 Gbps_10-20 km</v>
      </c>
      <c r="C253" s="74">
        <f t="shared" si="175"/>
        <v>19.298277481751821</v>
      </c>
      <c r="D253" s="74">
        <f t="shared" si="176"/>
        <v>17.326686500000005</v>
      </c>
      <c r="E253" s="74">
        <f t="shared" si="177"/>
        <v>0</v>
      </c>
      <c r="F253" s="74">
        <f t="shared" si="178"/>
        <v>0</v>
      </c>
      <c r="G253" s="74">
        <f t="shared" si="179"/>
        <v>0</v>
      </c>
      <c r="H253" s="74">
        <f t="shared" si="180"/>
        <v>0</v>
      </c>
      <c r="I253" s="74">
        <f t="shared" si="181"/>
        <v>0</v>
      </c>
      <c r="J253" s="74">
        <f t="shared" si="182"/>
        <v>0</v>
      </c>
      <c r="K253" s="74">
        <f t="shared" si="183"/>
        <v>0</v>
      </c>
      <c r="L253" s="74">
        <f t="shared" si="184"/>
        <v>0</v>
      </c>
      <c r="M253" s="74">
        <f t="shared" si="185"/>
        <v>0</v>
      </c>
    </row>
    <row r="254" spans="1:26" ht="13.8">
      <c r="A254" s="2"/>
      <c r="B254" s="48" t="str">
        <f t="shared" si="174"/>
        <v>CPRI - grey_12-16 Gbps_≤ 0.5 km</v>
      </c>
      <c r="C254" s="74">
        <f t="shared" si="175"/>
        <v>0</v>
      </c>
      <c r="D254" s="74">
        <f t="shared" si="176"/>
        <v>0</v>
      </c>
      <c r="E254" s="74">
        <f t="shared" si="177"/>
        <v>0</v>
      </c>
      <c r="F254" s="74">
        <f t="shared" si="178"/>
        <v>0</v>
      </c>
      <c r="G254" s="74">
        <f t="shared" si="179"/>
        <v>0</v>
      </c>
      <c r="H254" s="74">
        <f t="shared" si="180"/>
        <v>0</v>
      </c>
      <c r="I254" s="74">
        <f t="shared" si="181"/>
        <v>0</v>
      </c>
      <c r="J254" s="74">
        <f t="shared" si="182"/>
        <v>0</v>
      </c>
      <c r="K254" s="74">
        <f t="shared" si="183"/>
        <v>0</v>
      </c>
      <c r="L254" s="74">
        <f t="shared" si="184"/>
        <v>0</v>
      </c>
      <c r="M254" s="74">
        <f t="shared" si="185"/>
        <v>0</v>
      </c>
    </row>
    <row r="255" spans="1:26" ht="13.8">
      <c r="A255" s="2"/>
      <c r="B255" s="48" t="str">
        <f t="shared" si="174"/>
        <v>CPRI - grey_12-16 Gbps_&gt;0.5-10 km</v>
      </c>
      <c r="C255" s="74">
        <f t="shared" si="175"/>
        <v>1.0395000000000001</v>
      </c>
      <c r="D255" s="74">
        <f t="shared" si="176"/>
        <v>0.42723779703646431</v>
      </c>
      <c r="E255" s="74">
        <f t="shared" si="177"/>
        <v>0</v>
      </c>
      <c r="F255" s="74">
        <f t="shared" si="178"/>
        <v>0</v>
      </c>
      <c r="G255" s="74">
        <f t="shared" si="179"/>
        <v>0</v>
      </c>
      <c r="H255" s="74">
        <f t="shared" si="180"/>
        <v>0</v>
      </c>
      <c r="I255" s="74">
        <f t="shared" si="181"/>
        <v>0</v>
      </c>
      <c r="J255" s="74">
        <f t="shared" si="182"/>
        <v>0</v>
      </c>
      <c r="K255" s="74">
        <f t="shared" si="183"/>
        <v>0</v>
      </c>
      <c r="L255" s="74">
        <f t="shared" si="184"/>
        <v>0</v>
      </c>
      <c r="M255" s="74">
        <f t="shared" si="185"/>
        <v>0</v>
      </c>
    </row>
    <row r="256" spans="1:26" ht="13.8">
      <c r="A256" s="2"/>
      <c r="B256" s="48" t="str">
        <f t="shared" si="174"/>
        <v>CPRI - grey_12-16 Gbps_10-20 km</v>
      </c>
      <c r="C256" s="74">
        <f t="shared" si="175"/>
        <v>0</v>
      </c>
      <c r="D256" s="74">
        <f t="shared" si="176"/>
        <v>0</v>
      </c>
      <c r="E256" s="74">
        <f t="shared" si="177"/>
        <v>0</v>
      </c>
      <c r="F256" s="74">
        <f t="shared" si="178"/>
        <v>0</v>
      </c>
      <c r="G256" s="74">
        <f t="shared" si="179"/>
        <v>0</v>
      </c>
      <c r="H256" s="74">
        <f t="shared" si="180"/>
        <v>0</v>
      </c>
      <c r="I256" s="74">
        <f t="shared" si="181"/>
        <v>0</v>
      </c>
      <c r="J256" s="74">
        <f t="shared" si="182"/>
        <v>0</v>
      </c>
      <c r="K256" s="74">
        <f t="shared" si="183"/>
        <v>0</v>
      </c>
      <c r="L256" s="74">
        <f t="shared" si="184"/>
        <v>0</v>
      </c>
      <c r="M256" s="74">
        <f t="shared" si="185"/>
        <v>0</v>
      </c>
    </row>
    <row r="257" spans="1:13" ht="13.8">
      <c r="A257" s="2"/>
      <c r="B257" s="154" t="str">
        <f t="shared" si="174"/>
        <v>CPRI-Legacy_1,3,6,12 Gbps_all</v>
      </c>
      <c r="C257" s="155">
        <f t="shared" si="175"/>
        <v>0</v>
      </c>
      <c r="D257" s="155">
        <f t="shared" si="176"/>
        <v>0</v>
      </c>
      <c r="E257" s="155">
        <f t="shared" si="177"/>
        <v>0</v>
      </c>
      <c r="F257" s="155">
        <f t="shared" si="178"/>
        <v>0</v>
      </c>
      <c r="G257" s="155">
        <f t="shared" si="179"/>
        <v>0</v>
      </c>
      <c r="H257" s="155">
        <f t="shared" si="180"/>
        <v>0</v>
      </c>
      <c r="I257" s="155">
        <f t="shared" si="181"/>
        <v>0</v>
      </c>
      <c r="J257" s="155">
        <f t="shared" si="182"/>
        <v>0</v>
      </c>
      <c r="K257" s="155">
        <f t="shared" si="183"/>
        <v>0</v>
      </c>
      <c r="L257" s="155">
        <f t="shared" si="184"/>
        <v>0</v>
      </c>
      <c r="M257" s="155">
        <f t="shared" si="185"/>
        <v>0</v>
      </c>
    </row>
    <row r="258" spans="1:13" ht="13.8">
      <c r="A258" s="2"/>
      <c r="B258" s="48" t="str">
        <f t="shared" si="174"/>
        <v>Grey - All_10 Gbps_100 m MMF</v>
      </c>
      <c r="C258" s="74">
        <f t="shared" si="175"/>
        <v>0</v>
      </c>
      <c r="D258" s="74">
        <f t="shared" si="176"/>
        <v>0</v>
      </c>
      <c r="E258" s="74">
        <f t="shared" si="177"/>
        <v>0</v>
      </c>
      <c r="F258" s="74">
        <f t="shared" si="178"/>
        <v>0</v>
      </c>
      <c r="G258" s="74">
        <f t="shared" si="179"/>
        <v>0</v>
      </c>
      <c r="H258" s="74">
        <f t="shared" si="180"/>
        <v>0</v>
      </c>
      <c r="I258" s="74">
        <f t="shared" si="181"/>
        <v>0</v>
      </c>
      <c r="J258" s="74">
        <f t="shared" si="182"/>
        <v>0</v>
      </c>
      <c r="K258" s="74">
        <f t="shared" si="183"/>
        <v>0</v>
      </c>
      <c r="L258" s="74">
        <f t="shared" si="184"/>
        <v>0</v>
      </c>
      <c r="M258" s="74">
        <f t="shared" si="185"/>
        <v>0</v>
      </c>
    </row>
    <row r="259" spans="1:13" ht="13.8">
      <c r="A259" s="2"/>
      <c r="B259" s="48" t="str">
        <f t="shared" si="174"/>
        <v>Grey - All_10 Gbps_1-10 km</v>
      </c>
      <c r="C259" s="74">
        <f t="shared" si="175"/>
        <v>109.90177199999999</v>
      </c>
      <c r="D259" s="74">
        <f t="shared" si="176"/>
        <v>241.943796542142</v>
      </c>
      <c r="E259" s="74">
        <f t="shared" si="177"/>
        <v>0</v>
      </c>
      <c r="F259" s="74">
        <f t="shared" si="178"/>
        <v>0</v>
      </c>
      <c r="G259" s="74">
        <f t="shared" si="179"/>
        <v>0</v>
      </c>
      <c r="H259" s="74">
        <f t="shared" si="180"/>
        <v>0</v>
      </c>
      <c r="I259" s="74">
        <f t="shared" si="181"/>
        <v>0</v>
      </c>
      <c r="J259" s="74">
        <f t="shared" si="182"/>
        <v>0</v>
      </c>
      <c r="K259" s="74">
        <f t="shared" si="183"/>
        <v>0</v>
      </c>
      <c r="L259" s="74">
        <f t="shared" si="184"/>
        <v>0</v>
      </c>
      <c r="M259" s="74">
        <f t="shared" si="185"/>
        <v>0</v>
      </c>
    </row>
    <row r="260" spans="1:13" ht="13.8">
      <c r="A260" s="2"/>
      <c r="B260" s="48" t="str">
        <f t="shared" si="174"/>
        <v>Grey - All_10 Gbps_20 km</v>
      </c>
      <c r="C260" s="74">
        <f t="shared" si="175"/>
        <v>47.9385312</v>
      </c>
      <c r="D260" s="74">
        <f t="shared" si="176"/>
        <v>81.756923574847036</v>
      </c>
      <c r="E260" s="74">
        <f t="shared" si="177"/>
        <v>0</v>
      </c>
      <c r="F260" s="74">
        <f t="shared" si="178"/>
        <v>0</v>
      </c>
      <c r="G260" s="74">
        <f t="shared" si="179"/>
        <v>0</v>
      </c>
      <c r="H260" s="74">
        <f t="shared" si="180"/>
        <v>0</v>
      </c>
      <c r="I260" s="74">
        <f t="shared" si="181"/>
        <v>0</v>
      </c>
      <c r="J260" s="74">
        <f t="shared" si="182"/>
        <v>0</v>
      </c>
      <c r="K260" s="74">
        <f t="shared" si="183"/>
        <v>0</v>
      </c>
      <c r="L260" s="74">
        <f t="shared" si="184"/>
        <v>0</v>
      </c>
      <c r="M260" s="74">
        <f t="shared" si="185"/>
        <v>0</v>
      </c>
    </row>
    <row r="261" spans="1:13" ht="13.8">
      <c r="A261" s="2"/>
      <c r="B261" s="48" t="str">
        <f t="shared" si="174"/>
        <v>Grey - All_25 Gbps_100 m MMF</v>
      </c>
      <c r="C261" s="74">
        <f t="shared" si="175"/>
        <v>0</v>
      </c>
      <c r="D261" s="74">
        <f t="shared" si="176"/>
        <v>0</v>
      </c>
      <c r="E261" s="74">
        <f t="shared" si="177"/>
        <v>0</v>
      </c>
      <c r="F261" s="74">
        <f t="shared" si="178"/>
        <v>0</v>
      </c>
      <c r="G261" s="74">
        <f t="shared" si="179"/>
        <v>0</v>
      </c>
      <c r="H261" s="74">
        <f t="shared" si="180"/>
        <v>0</v>
      </c>
      <c r="I261" s="74">
        <f t="shared" si="181"/>
        <v>0</v>
      </c>
      <c r="J261" s="74">
        <f t="shared" si="182"/>
        <v>0</v>
      </c>
      <c r="K261" s="74">
        <f t="shared" si="183"/>
        <v>0</v>
      </c>
      <c r="L261" s="74">
        <f t="shared" si="184"/>
        <v>0</v>
      </c>
      <c r="M261" s="74">
        <f t="shared" si="185"/>
        <v>0</v>
      </c>
    </row>
    <row r="262" spans="1:13" ht="13.8">
      <c r="A262" s="2"/>
      <c r="B262" s="48" t="str">
        <f t="shared" si="174"/>
        <v>Grey - All_25 Gbps_300 m SMF</v>
      </c>
      <c r="C262" s="74">
        <f t="shared" si="175"/>
        <v>1.4748159999999999</v>
      </c>
      <c r="D262" s="74">
        <f t="shared" si="176"/>
        <v>28.237414857142863</v>
      </c>
      <c r="E262" s="74">
        <f t="shared" si="177"/>
        <v>0</v>
      </c>
      <c r="F262" s="74">
        <f t="shared" si="178"/>
        <v>0</v>
      </c>
      <c r="G262" s="74">
        <f t="shared" si="179"/>
        <v>0</v>
      </c>
      <c r="H262" s="74">
        <f t="shared" si="180"/>
        <v>0</v>
      </c>
      <c r="I262" s="74">
        <f t="shared" si="181"/>
        <v>0</v>
      </c>
      <c r="J262" s="74">
        <f t="shared" si="182"/>
        <v>0</v>
      </c>
      <c r="K262" s="74">
        <f t="shared" si="183"/>
        <v>0</v>
      </c>
      <c r="L262" s="74">
        <f t="shared" si="184"/>
        <v>0</v>
      </c>
      <c r="M262" s="74">
        <f t="shared" si="185"/>
        <v>0</v>
      </c>
    </row>
    <row r="263" spans="1:13" ht="13.8">
      <c r="A263" s="2"/>
      <c r="B263" s="48" t="str">
        <f t="shared" si="174"/>
        <v>Grey - Duplex_25 Gbps_1-10 km</v>
      </c>
      <c r="C263" s="74">
        <f t="shared" si="175"/>
        <v>14.596332127379059</v>
      </c>
      <c r="D263" s="74">
        <f t="shared" si="176"/>
        <v>106.86233939080479</v>
      </c>
      <c r="E263" s="74">
        <f t="shared" si="177"/>
        <v>0</v>
      </c>
      <c r="F263" s="74">
        <f t="shared" si="178"/>
        <v>0</v>
      </c>
      <c r="G263" s="74">
        <f t="shared" si="179"/>
        <v>0</v>
      </c>
      <c r="H263" s="74">
        <f t="shared" si="180"/>
        <v>0</v>
      </c>
      <c r="I263" s="74">
        <f t="shared" si="181"/>
        <v>0</v>
      </c>
      <c r="J263" s="74">
        <f t="shared" si="182"/>
        <v>0</v>
      </c>
      <c r="K263" s="74">
        <f t="shared" si="183"/>
        <v>0</v>
      </c>
      <c r="L263" s="74">
        <f t="shared" si="184"/>
        <v>0</v>
      </c>
      <c r="M263" s="74">
        <f t="shared" si="185"/>
        <v>0</v>
      </c>
    </row>
    <row r="264" spans="1:13" ht="13.8">
      <c r="A264" s="2"/>
      <c r="B264" s="48" t="str">
        <f t="shared" si="174"/>
        <v>Grey - BiDi_25 Gbps_10 km</v>
      </c>
      <c r="C264" s="74">
        <f t="shared" si="175"/>
        <v>1.1523420100562414</v>
      </c>
      <c r="D264" s="74">
        <f t="shared" si="176"/>
        <v>21.858205784482799</v>
      </c>
      <c r="E264" s="74">
        <f t="shared" si="177"/>
        <v>0</v>
      </c>
      <c r="F264" s="74">
        <f t="shared" si="178"/>
        <v>0</v>
      </c>
      <c r="G264" s="74">
        <f t="shared" si="179"/>
        <v>0</v>
      </c>
      <c r="H264" s="74">
        <f t="shared" si="180"/>
        <v>0</v>
      </c>
      <c r="I264" s="74">
        <f t="shared" si="181"/>
        <v>0</v>
      </c>
      <c r="J264" s="74">
        <f t="shared" si="182"/>
        <v>0</v>
      </c>
      <c r="K264" s="74">
        <f t="shared" si="183"/>
        <v>0</v>
      </c>
      <c r="L264" s="74">
        <f t="shared" si="184"/>
        <v>0</v>
      </c>
      <c r="M264" s="74">
        <f t="shared" si="185"/>
        <v>0</v>
      </c>
    </row>
    <row r="265" spans="1:13" ht="13.8">
      <c r="A265" s="2"/>
      <c r="B265" s="48" t="str">
        <f t="shared" si="174"/>
        <v xml:space="preserve">Grey - Duplex_25 Gbps_20 km </v>
      </c>
      <c r="C265" s="74">
        <f t="shared" si="175"/>
        <v>0</v>
      </c>
      <c r="D265" s="74">
        <f t="shared" si="176"/>
        <v>0</v>
      </c>
      <c r="E265" s="74">
        <f t="shared" si="177"/>
        <v>0</v>
      </c>
      <c r="F265" s="74">
        <f t="shared" si="178"/>
        <v>0</v>
      </c>
      <c r="G265" s="74">
        <f t="shared" si="179"/>
        <v>0</v>
      </c>
      <c r="H265" s="74">
        <f t="shared" si="180"/>
        <v>0</v>
      </c>
      <c r="I265" s="74">
        <f t="shared" si="181"/>
        <v>0</v>
      </c>
      <c r="J265" s="74">
        <f t="shared" si="182"/>
        <v>0</v>
      </c>
      <c r="K265" s="74">
        <f t="shared" si="183"/>
        <v>0</v>
      </c>
      <c r="L265" s="74">
        <f t="shared" si="184"/>
        <v>0</v>
      </c>
      <c r="M265" s="74">
        <f t="shared" si="185"/>
        <v>0</v>
      </c>
    </row>
    <row r="266" spans="1:13" ht="13.8">
      <c r="A266" s="2"/>
      <c r="B266" s="48" t="str">
        <f t="shared" si="174"/>
        <v>Grey - BiDi_25 Gbps_20 km</v>
      </c>
      <c r="C266" s="74">
        <f t="shared" si="175"/>
        <v>0</v>
      </c>
      <c r="D266" s="74">
        <f t="shared" si="176"/>
        <v>0</v>
      </c>
      <c r="E266" s="74">
        <f t="shared" si="177"/>
        <v>0</v>
      </c>
      <c r="F266" s="74">
        <f t="shared" si="178"/>
        <v>0</v>
      </c>
      <c r="G266" s="74">
        <f t="shared" si="179"/>
        <v>0</v>
      </c>
      <c r="H266" s="74">
        <f t="shared" si="180"/>
        <v>0</v>
      </c>
      <c r="I266" s="74">
        <f t="shared" si="181"/>
        <v>0</v>
      </c>
      <c r="J266" s="74">
        <f t="shared" si="182"/>
        <v>0</v>
      </c>
      <c r="K266" s="74">
        <f t="shared" si="183"/>
        <v>0</v>
      </c>
      <c r="L266" s="74">
        <f t="shared" si="184"/>
        <v>0</v>
      </c>
      <c r="M266" s="74">
        <f t="shared" si="185"/>
        <v>0</v>
      </c>
    </row>
    <row r="267" spans="1:13" ht="13.8">
      <c r="A267" s="2"/>
      <c r="B267" s="48" t="str">
        <f t="shared" si="174"/>
        <v>Grey - All_50 Gbps_10 km</v>
      </c>
      <c r="C267" s="74">
        <f t="shared" si="175"/>
        <v>0</v>
      </c>
      <c r="D267" s="74">
        <f t="shared" si="176"/>
        <v>0</v>
      </c>
      <c r="E267" s="74">
        <f t="shared" si="177"/>
        <v>0</v>
      </c>
      <c r="F267" s="74">
        <f t="shared" si="178"/>
        <v>0</v>
      </c>
      <c r="G267" s="74">
        <f t="shared" si="179"/>
        <v>0</v>
      </c>
      <c r="H267" s="74">
        <f t="shared" si="180"/>
        <v>0</v>
      </c>
      <c r="I267" s="74">
        <f t="shared" si="181"/>
        <v>0</v>
      </c>
      <c r="J267" s="74">
        <f t="shared" si="182"/>
        <v>0</v>
      </c>
      <c r="K267" s="74">
        <f t="shared" si="183"/>
        <v>0</v>
      </c>
      <c r="L267" s="74">
        <f t="shared" si="184"/>
        <v>0</v>
      </c>
      <c r="M267" s="74">
        <f t="shared" si="185"/>
        <v>0</v>
      </c>
    </row>
    <row r="268" spans="1:13" ht="13.8">
      <c r="A268" s="2"/>
      <c r="B268" s="48" t="str">
        <f t="shared" si="174"/>
        <v>Grey - All_50 Gbps_ 40 km</v>
      </c>
      <c r="C268" s="74">
        <f t="shared" si="175"/>
        <v>0</v>
      </c>
      <c r="D268" s="74">
        <f t="shared" si="176"/>
        <v>0</v>
      </c>
      <c r="E268" s="74">
        <f t="shared" si="177"/>
        <v>0</v>
      </c>
      <c r="F268" s="74">
        <f t="shared" si="178"/>
        <v>0</v>
      </c>
      <c r="G268" s="74">
        <f t="shared" si="179"/>
        <v>0</v>
      </c>
      <c r="H268" s="74">
        <f t="shared" si="180"/>
        <v>0</v>
      </c>
      <c r="I268" s="74">
        <f t="shared" si="181"/>
        <v>0</v>
      </c>
      <c r="J268" s="74">
        <f t="shared" si="182"/>
        <v>0</v>
      </c>
      <c r="K268" s="74">
        <f t="shared" si="183"/>
        <v>0</v>
      </c>
      <c r="L268" s="74">
        <f t="shared" si="184"/>
        <v>0</v>
      </c>
      <c r="M268" s="74">
        <f t="shared" si="185"/>
        <v>0</v>
      </c>
    </row>
    <row r="269" spans="1:13" ht="13.8">
      <c r="A269" s="2"/>
      <c r="B269" s="48" t="str">
        <f t="shared" si="174"/>
        <v>Grey - All_100 Gbps_2 km</v>
      </c>
      <c r="C269" s="74">
        <f t="shared" si="175"/>
        <v>0</v>
      </c>
      <c r="D269" s="74">
        <f t="shared" si="176"/>
        <v>0</v>
      </c>
      <c r="E269" s="74">
        <f t="shared" si="177"/>
        <v>0</v>
      </c>
      <c r="F269" s="74">
        <f t="shared" si="178"/>
        <v>0</v>
      </c>
      <c r="G269" s="74">
        <f t="shared" si="179"/>
        <v>0</v>
      </c>
      <c r="H269" s="74">
        <f t="shared" si="180"/>
        <v>0</v>
      </c>
      <c r="I269" s="74">
        <f t="shared" si="181"/>
        <v>0</v>
      </c>
      <c r="J269" s="74">
        <f t="shared" si="182"/>
        <v>0</v>
      </c>
      <c r="K269" s="74">
        <f t="shared" si="183"/>
        <v>0</v>
      </c>
      <c r="L269" s="74">
        <f t="shared" si="184"/>
        <v>0</v>
      </c>
      <c r="M269" s="74">
        <f t="shared" si="185"/>
        <v>0</v>
      </c>
    </row>
    <row r="270" spans="1:13" ht="13.8">
      <c r="A270" s="2"/>
      <c r="B270" s="48" t="str">
        <f t="shared" si="174"/>
        <v>Grey - All_100 Gbps_ 15 km</v>
      </c>
      <c r="C270" s="74">
        <f t="shared" si="175"/>
        <v>0</v>
      </c>
      <c r="D270" s="74">
        <f t="shared" si="176"/>
        <v>0</v>
      </c>
      <c r="E270" s="74">
        <f t="shared" si="177"/>
        <v>0</v>
      </c>
      <c r="F270" s="74">
        <f t="shared" si="178"/>
        <v>0</v>
      </c>
      <c r="G270" s="74">
        <f t="shared" si="179"/>
        <v>0</v>
      </c>
      <c r="H270" s="74">
        <f t="shared" si="180"/>
        <v>0</v>
      </c>
      <c r="I270" s="74">
        <f t="shared" si="181"/>
        <v>0</v>
      </c>
      <c r="J270" s="74">
        <f t="shared" si="182"/>
        <v>0</v>
      </c>
      <c r="K270" s="74">
        <f t="shared" si="183"/>
        <v>0</v>
      </c>
      <c r="L270" s="74">
        <f t="shared" si="184"/>
        <v>0</v>
      </c>
      <c r="M270" s="74">
        <f t="shared" si="185"/>
        <v>0</v>
      </c>
    </row>
    <row r="271" spans="1:13" ht="13.8">
      <c r="A271" s="2"/>
      <c r="B271" s="48" t="str">
        <f t="shared" si="174"/>
        <v>CWDM_10 Gbps_10 km</v>
      </c>
      <c r="C271" s="74">
        <f t="shared" si="175"/>
        <v>0</v>
      </c>
      <c r="D271" s="74">
        <f t="shared" si="176"/>
        <v>25.636279999999996</v>
      </c>
      <c r="E271" s="74">
        <f t="shared" si="177"/>
        <v>0</v>
      </c>
      <c r="F271" s="74">
        <f t="shared" si="178"/>
        <v>0</v>
      </c>
      <c r="G271" s="74">
        <f t="shared" si="179"/>
        <v>0</v>
      </c>
      <c r="H271" s="74">
        <f t="shared" si="180"/>
        <v>0</v>
      </c>
      <c r="I271" s="74">
        <f t="shared" si="181"/>
        <v>0</v>
      </c>
      <c r="J271" s="74">
        <f t="shared" si="182"/>
        <v>0</v>
      </c>
      <c r="K271" s="74">
        <f t="shared" si="183"/>
        <v>0</v>
      </c>
      <c r="L271" s="74">
        <f t="shared" si="184"/>
        <v>0</v>
      </c>
      <c r="M271" s="74">
        <f t="shared" si="185"/>
        <v>0</v>
      </c>
    </row>
    <row r="272" spans="1:13" ht="13.8">
      <c r="A272" s="2"/>
      <c r="B272" s="48" t="str">
        <f t="shared" si="174"/>
        <v>DWDM_10 Gbps_10 km</v>
      </c>
      <c r="C272" s="74">
        <f t="shared" si="175"/>
        <v>30.459099999999999</v>
      </c>
      <c r="D272" s="74">
        <f t="shared" si="176"/>
        <v>144.95427839060088</v>
      </c>
      <c r="E272" s="74">
        <f t="shared" si="177"/>
        <v>0</v>
      </c>
      <c r="F272" s="74">
        <f t="shared" si="178"/>
        <v>0</v>
      </c>
      <c r="G272" s="74">
        <f t="shared" si="179"/>
        <v>0</v>
      </c>
      <c r="H272" s="74">
        <f t="shared" si="180"/>
        <v>0</v>
      </c>
      <c r="I272" s="74">
        <f t="shared" si="181"/>
        <v>0</v>
      </c>
      <c r="J272" s="74">
        <f t="shared" si="182"/>
        <v>0</v>
      </c>
      <c r="K272" s="74">
        <f t="shared" si="183"/>
        <v>0</v>
      </c>
      <c r="L272" s="74">
        <f t="shared" si="184"/>
        <v>0</v>
      </c>
      <c r="M272" s="74">
        <f t="shared" si="185"/>
        <v>0</v>
      </c>
    </row>
    <row r="273" spans="1:13" ht="13.8">
      <c r="A273" s="2"/>
      <c r="B273" s="48" t="str">
        <f t="shared" si="174"/>
        <v>CWDM_25 Gbps_10 km</v>
      </c>
      <c r="C273" s="74">
        <f t="shared" si="175"/>
        <v>0</v>
      </c>
      <c r="D273" s="74">
        <f t="shared" si="176"/>
        <v>0</v>
      </c>
      <c r="E273" s="74">
        <f t="shared" si="177"/>
        <v>0</v>
      </c>
      <c r="F273" s="74">
        <f t="shared" si="178"/>
        <v>0</v>
      </c>
      <c r="G273" s="74">
        <f t="shared" si="179"/>
        <v>0</v>
      </c>
      <c r="H273" s="74">
        <f t="shared" si="180"/>
        <v>0</v>
      </c>
      <c r="I273" s="74">
        <f t="shared" si="181"/>
        <v>0</v>
      </c>
      <c r="J273" s="74">
        <f t="shared" si="182"/>
        <v>0</v>
      </c>
      <c r="K273" s="74">
        <f t="shared" si="183"/>
        <v>0</v>
      </c>
      <c r="L273" s="74">
        <f t="shared" si="184"/>
        <v>0</v>
      </c>
      <c r="M273" s="74">
        <f t="shared" si="185"/>
        <v>0</v>
      </c>
    </row>
    <row r="274" spans="1:13" ht="13.8">
      <c r="A274" s="2"/>
      <c r="B274" s="48" t="str">
        <f t="shared" si="174"/>
        <v>DWDM_25 Gbps_10 km</v>
      </c>
      <c r="C274" s="74">
        <f t="shared" si="175"/>
        <v>0</v>
      </c>
      <c r="D274" s="74">
        <f t="shared" si="176"/>
        <v>0</v>
      </c>
      <c r="E274" s="74">
        <f t="shared" si="177"/>
        <v>0</v>
      </c>
      <c r="F274" s="74">
        <f t="shared" si="178"/>
        <v>0</v>
      </c>
      <c r="G274" s="74">
        <f t="shared" si="179"/>
        <v>0</v>
      </c>
      <c r="H274" s="74">
        <f t="shared" si="180"/>
        <v>0</v>
      </c>
      <c r="I274" s="74">
        <f t="shared" si="181"/>
        <v>0</v>
      </c>
      <c r="J274" s="74">
        <f t="shared" si="182"/>
        <v>0</v>
      </c>
      <c r="K274" s="74">
        <f t="shared" si="183"/>
        <v>0</v>
      </c>
      <c r="L274" s="74">
        <f t="shared" si="184"/>
        <v>0</v>
      </c>
      <c r="M274" s="74">
        <f t="shared" si="185"/>
        <v>0</v>
      </c>
    </row>
    <row r="275" spans="1:13" ht="13.8">
      <c r="A275" s="2"/>
      <c r="B275" s="48"/>
      <c r="C275" s="74"/>
      <c r="D275" s="74"/>
      <c r="E275" s="74"/>
      <c r="F275" s="74"/>
      <c r="G275" s="74"/>
      <c r="H275" s="74"/>
      <c r="I275" s="74"/>
      <c r="J275" s="74"/>
      <c r="K275" s="74"/>
      <c r="L275" s="74"/>
      <c r="M275" s="74"/>
    </row>
    <row r="276" spans="1:13" ht="13.8">
      <c r="A276" s="2"/>
      <c r="B276" s="48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</row>
    <row r="277" spans="1:13" ht="13.8">
      <c r="B277" s="57" t="str">
        <f>"Total "&amp;B246&amp;" revenue"</f>
        <v>Total InP discrete revenue</v>
      </c>
      <c r="C277" s="76">
        <f t="shared" ref="C277:M277" si="186">SUM(C248:C276)</f>
        <v>271.27146943827057</v>
      </c>
      <c r="D277" s="76">
        <f t="shared" si="186"/>
        <v>700.91735533705685</v>
      </c>
      <c r="E277" s="76">
        <f t="shared" si="186"/>
        <v>0</v>
      </c>
      <c r="F277" s="76">
        <f t="shared" si="186"/>
        <v>0</v>
      </c>
      <c r="G277" s="76">
        <f t="shared" si="186"/>
        <v>0</v>
      </c>
      <c r="H277" s="76">
        <f t="shared" si="186"/>
        <v>0</v>
      </c>
      <c r="I277" s="76">
        <f t="shared" si="186"/>
        <v>0</v>
      </c>
      <c r="J277" s="76">
        <f t="shared" si="186"/>
        <v>0</v>
      </c>
      <c r="K277" s="76">
        <f t="shared" si="186"/>
        <v>0</v>
      </c>
      <c r="L277" s="76">
        <f t="shared" si="186"/>
        <v>0</v>
      </c>
      <c r="M277" s="76">
        <f t="shared" si="186"/>
        <v>0</v>
      </c>
    </row>
    <row r="278" spans="1:13" ht="13.8">
      <c r="H278" s="98"/>
      <c r="I278" s="15"/>
    </row>
    <row r="279" spans="1:13" ht="21">
      <c r="B279" s="3" t="str">
        <f>B111</f>
        <v>InP integrated</v>
      </c>
      <c r="C279" s="1"/>
      <c r="D279" s="1"/>
      <c r="E279" s="1"/>
      <c r="F279" s="1"/>
      <c r="G279" s="1"/>
      <c r="H279" s="13"/>
      <c r="I279" s="15"/>
      <c r="J279" s="1"/>
      <c r="K279" s="1"/>
      <c r="L279" s="1"/>
      <c r="M279" s="1"/>
    </row>
    <row r="280" spans="1:13" ht="13.8">
      <c r="B280" s="56" t="s">
        <v>55</v>
      </c>
      <c r="C280" s="6">
        <v>2018</v>
      </c>
      <c r="D280" s="6">
        <v>2019</v>
      </c>
      <c r="E280" s="6">
        <v>2020</v>
      </c>
      <c r="F280" s="6">
        <v>2021</v>
      </c>
      <c r="G280" s="6">
        <v>2022</v>
      </c>
      <c r="H280" s="6">
        <v>2023</v>
      </c>
      <c r="I280" s="6">
        <v>2024</v>
      </c>
      <c r="J280" s="6">
        <v>2025</v>
      </c>
      <c r="K280" s="6">
        <v>2026</v>
      </c>
      <c r="L280" s="6">
        <v>2027</v>
      </c>
      <c r="M280" s="6">
        <v>2028</v>
      </c>
    </row>
    <row r="281" spans="1:13" ht="13.8">
      <c r="A281" s="2"/>
      <c r="B281" s="48" t="str">
        <f t="shared" ref="B281:B289" si="187">B113</f>
        <v>CPRI - grey_3 Gbps_≤ 0.5 km</v>
      </c>
      <c r="C281" s="74">
        <f t="shared" ref="C281:C289" si="188">IF(C113=0,0,C113*P215/10^6)</f>
        <v>0</v>
      </c>
      <c r="D281" s="74">
        <f t="shared" ref="D281:D289" si="189">IF(D113=0,0,D113*Q215/10^6)</f>
        <v>0</v>
      </c>
      <c r="E281" s="74">
        <f t="shared" ref="E281:E289" si="190">IF(E113=0,0,E113*R215/10^6)</f>
        <v>0</v>
      </c>
      <c r="F281" s="74">
        <f t="shared" ref="F281:F289" si="191">IF(F113=0,0,F113*S215/10^6)</f>
        <v>0</v>
      </c>
      <c r="G281" s="74">
        <f t="shared" ref="G281:G289" si="192">IF(G113=0,0,G113*T215/10^6)</f>
        <v>0</v>
      </c>
      <c r="H281" s="74">
        <f t="shared" ref="H281:H289" si="193">IF(H113=0,0,H113*U215/10^6)</f>
        <v>0</v>
      </c>
      <c r="I281" s="74">
        <f t="shared" ref="I281:I289" si="194">IF(I113=0,0,I113*V215/10^6)</f>
        <v>0</v>
      </c>
      <c r="J281" s="74">
        <f t="shared" ref="J281:J289" si="195">IF(J113=0,0,J113*W215/10^6)</f>
        <v>0</v>
      </c>
      <c r="K281" s="74">
        <f t="shared" ref="K281:K289" si="196">IF(K113=0,0,K113*X215/10^6)</f>
        <v>0</v>
      </c>
      <c r="L281" s="74">
        <f t="shared" ref="L281:L289" si="197">IF(L113=0,0,L113*Y215/10^6)</f>
        <v>0</v>
      </c>
      <c r="M281" s="74">
        <f t="shared" ref="M281:M289" si="198">IF(M113=0,0,M113*Z215/10^6)</f>
        <v>0</v>
      </c>
    </row>
    <row r="282" spans="1:13" ht="13.8">
      <c r="A282" s="2"/>
      <c r="B282" s="48" t="str">
        <f t="shared" si="187"/>
        <v>CPRI - grey_3 Gbps_&gt;0.5-10 km</v>
      </c>
      <c r="C282" s="74">
        <f t="shared" si="188"/>
        <v>0</v>
      </c>
      <c r="D282" s="74">
        <f t="shared" si="189"/>
        <v>0</v>
      </c>
      <c r="E282" s="74">
        <f t="shared" si="190"/>
        <v>0</v>
      </c>
      <c r="F282" s="74">
        <f t="shared" si="191"/>
        <v>0</v>
      </c>
      <c r="G282" s="74">
        <f t="shared" si="192"/>
        <v>0</v>
      </c>
      <c r="H282" s="74">
        <f t="shared" si="193"/>
        <v>0</v>
      </c>
      <c r="I282" s="74">
        <f t="shared" si="194"/>
        <v>0</v>
      </c>
      <c r="J282" s="74">
        <f t="shared" si="195"/>
        <v>0</v>
      </c>
      <c r="K282" s="74">
        <f t="shared" si="196"/>
        <v>0</v>
      </c>
      <c r="L282" s="74">
        <f t="shared" si="197"/>
        <v>0</v>
      </c>
      <c r="M282" s="74">
        <f t="shared" si="198"/>
        <v>0</v>
      </c>
    </row>
    <row r="283" spans="1:13" ht="13.8">
      <c r="A283" s="2"/>
      <c r="B283" s="48" t="str">
        <f t="shared" si="187"/>
        <v>CPRI - grey_3 Gbps_10-20 km</v>
      </c>
      <c r="C283" s="74">
        <f t="shared" si="188"/>
        <v>0</v>
      </c>
      <c r="D283" s="74">
        <f t="shared" si="189"/>
        <v>0</v>
      </c>
      <c r="E283" s="74">
        <f t="shared" si="190"/>
        <v>0</v>
      </c>
      <c r="F283" s="74">
        <f t="shared" si="191"/>
        <v>0</v>
      </c>
      <c r="G283" s="74">
        <f t="shared" si="192"/>
        <v>0</v>
      </c>
      <c r="H283" s="74">
        <f t="shared" si="193"/>
        <v>0</v>
      </c>
      <c r="I283" s="74">
        <f t="shared" si="194"/>
        <v>0</v>
      </c>
      <c r="J283" s="74">
        <f t="shared" si="195"/>
        <v>0</v>
      </c>
      <c r="K283" s="74">
        <f t="shared" si="196"/>
        <v>0</v>
      </c>
      <c r="L283" s="74">
        <f t="shared" si="197"/>
        <v>0</v>
      </c>
      <c r="M283" s="74">
        <f t="shared" si="198"/>
        <v>0</v>
      </c>
    </row>
    <row r="284" spans="1:13" ht="13.8">
      <c r="A284" s="2"/>
      <c r="B284" s="48" t="str">
        <f t="shared" si="187"/>
        <v>CPRI - grey_6 Gbps_≤ 0.5 km</v>
      </c>
      <c r="C284" s="74">
        <f t="shared" si="188"/>
        <v>0</v>
      </c>
      <c r="D284" s="74">
        <f t="shared" si="189"/>
        <v>0</v>
      </c>
      <c r="E284" s="74">
        <f t="shared" si="190"/>
        <v>0</v>
      </c>
      <c r="F284" s="74">
        <f t="shared" si="191"/>
        <v>0</v>
      </c>
      <c r="G284" s="74">
        <f t="shared" si="192"/>
        <v>0</v>
      </c>
      <c r="H284" s="74">
        <f t="shared" si="193"/>
        <v>0</v>
      </c>
      <c r="I284" s="74">
        <f t="shared" si="194"/>
        <v>0</v>
      </c>
      <c r="J284" s="74">
        <f t="shared" si="195"/>
        <v>0</v>
      </c>
      <c r="K284" s="74">
        <f t="shared" si="196"/>
        <v>0</v>
      </c>
      <c r="L284" s="74">
        <f t="shared" si="197"/>
        <v>0</v>
      </c>
      <c r="M284" s="74">
        <f t="shared" si="198"/>
        <v>0</v>
      </c>
    </row>
    <row r="285" spans="1:13" ht="13.8">
      <c r="A285" s="2"/>
      <c r="B285" s="48" t="str">
        <f t="shared" si="187"/>
        <v>CPRI - grey_6 Gbps_&gt;0.5-10 km</v>
      </c>
      <c r="C285" s="74">
        <f t="shared" si="188"/>
        <v>0</v>
      </c>
      <c r="D285" s="74">
        <f t="shared" si="189"/>
        <v>0</v>
      </c>
      <c r="E285" s="74">
        <f t="shared" si="190"/>
        <v>0</v>
      </c>
      <c r="F285" s="74">
        <f t="shared" si="191"/>
        <v>0</v>
      </c>
      <c r="G285" s="74">
        <f t="shared" si="192"/>
        <v>0</v>
      </c>
      <c r="H285" s="74">
        <f t="shared" si="193"/>
        <v>0</v>
      </c>
      <c r="I285" s="74">
        <f t="shared" si="194"/>
        <v>0</v>
      </c>
      <c r="J285" s="74">
        <f t="shared" si="195"/>
        <v>0</v>
      </c>
      <c r="K285" s="74">
        <f t="shared" si="196"/>
        <v>0</v>
      </c>
      <c r="L285" s="74">
        <f t="shared" si="197"/>
        <v>0</v>
      </c>
      <c r="M285" s="74">
        <f t="shared" si="198"/>
        <v>0</v>
      </c>
    </row>
    <row r="286" spans="1:13" ht="13.8">
      <c r="A286" s="2"/>
      <c r="B286" s="48" t="str">
        <f t="shared" si="187"/>
        <v>CPRI - grey_6 Gbps_10-20 km</v>
      </c>
      <c r="C286" s="74">
        <f t="shared" si="188"/>
        <v>0</v>
      </c>
      <c r="D286" s="74">
        <f t="shared" si="189"/>
        <v>0</v>
      </c>
      <c r="E286" s="74">
        <f t="shared" si="190"/>
        <v>0</v>
      </c>
      <c r="F286" s="74">
        <f t="shared" si="191"/>
        <v>0</v>
      </c>
      <c r="G286" s="74">
        <f t="shared" si="192"/>
        <v>0</v>
      </c>
      <c r="H286" s="74">
        <f t="shared" si="193"/>
        <v>0</v>
      </c>
      <c r="I286" s="74">
        <f t="shared" si="194"/>
        <v>0</v>
      </c>
      <c r="J286" s="74">
        <f t="shared" si="195"/>
        <v>0</v>
      </c>
      <c r="K286" s="74">
        <f t="shared" si="196"/>
        <v>0</v>
      </c>
      <c r="L286" s="74">
        <f t="shared" si="197"/>
        <v>0</v>
      </c>
      <c r="M286" s="74">
        <f t="shared" si="198"/>
        <v>0</v>
      </c>
    </row>
    <row r="287" spans="1:13" ht="13.8">
      <c r="A287" s="2"/>
      <c r="B287" s="48" t="str">
        <f t="shared" si="187"/>
        <v>CPRI - grey_12-16 Gbps_≤ 0.5 km</v>
      </c>
      <c r="C287" s="74">
        <f t="shared" si="188"/>
        <v>0</v>
      </c>
      <c r="D287" s="74">
        <f t="shared" si="189"/>
        <v>0</v>
      </c>
      <c r="E287" s="74">
        <f t="shared" si="190"/>
        <v>0</v>
      </c>
      <c r="F287" s="74">
        <f t="shared" si="191"/>
        <v>0</v>
      </c>
      <c r="G287" s="74">
        <f t="shared" si="192"/>
        <v>0</v>
      </c>
      <c r="H287" s="74">
        <f t="shared" si="193"/>
        <v>0</v>
      </c>
      <c r="I287" s="74">
        <f t="shared" si="194"/>
        <v>0</v>
      </c>
      <c r="J287" s="74">
        <f t="shared" si="195"/>
        <v>0</v>
      </c>
      <c r="K287" s="74">
        <f t="shared" si="196"/>
        <v>0</v>
      </c>
      <c r="L287" s="74">
        <f t="shared" si="197"/>
        <v>0</v>
      </c>
      <c r="M287" s="74">
        <f t="shared" si="198"/>
        <v>0</v>
      </c>
    </row>
    <row r="288" spans="1:13" ht="13.8">
      <c r="A288" s="2"/>
      <c r="B288" s="48" t="str">
        <f t="shared" si="187"/>
        <v>CPRI - grey_12-16 Gbps_&gt;0.5-10 km</v>
      </c>
      <c r="C288" s="74">
        <f t="shared" si="188"/>
        <v>0</v>
      </c>
      <c r="D288" s="74">
        <f t="shared" si="189"/>
        <v>0</v>
      </c>
      <c r="E288" s="74">
        <f t="shared" si="190"/>
        <v>0</v>
      </c>
      <c r="F288" s="74">
        <f t="shared" si="191"/>
        <v>0</v>
      </c>
      <c r="G288" s="74">
        <f t="shared" si="192"/>
        <v>0</v>
      </c>
      <c r="H288" s="74">
        <f t="shared" si="193"/>
        <v>0</v>
      </c>
      <c r="I288" s="74">
        <f t="shared" si="194"/>
        <v>0</v>
      </c>
      <c r="J288" s="74">
        <f t="shared" si="195"/>
        <v>0</v>
      </c>
      <c r="K288" s="74">
        <f t="shared" si="196"/>
        <v>0</v>
      </c>
      <c r="L288" s="74">
        <f t="shared" si="197"/>
        <v>0</v>
      </c>
      <c r="M288" s="74">
        <f t="shared" si="198"/>
        <v>0</v>
      </c>
    </row>
    <row r="289" spans="1:13" ht="13.8">
      <c r="A289" s="2"/>
      <c r="B289" s="48" t="str">
        <f t="shared" si="187"/>
        <v>CPRI - grey_12-16 Gbps_10-20 km</v>
      </c>
      <c r="C289" s="74">
        <f t="shared" si="188"/>
        <v>0</v>
      </c>
      <c r="D289" s="74">
        <f t="shared" si="189"/>
        <v>0</v>
      </c>
      <c r="E289" s="74">
        <f t="shared" si="190"/>
        <v>0</v>
      </c>
      <c r="F289" s="74">
        <f t="shared" si="191"/>
        <v>0</v>
      </c>
      <c r="G289" s="74">
        <f t="shared" si="192"/>
        <v>0</v>
      </c>
      <c r="H289" s="74">
        <f t="shared" si="193"/>
        <v>0</v>
      </c>
      <c r="I289" s="74">
        <f t="shared" si="194"/>
        <v>0</v>
      </c>
      <c r="J289" s="74">
        <f t="shared" si="195"/>
        <v>0</v>
      </c>
      <c r="K289" s="74">
        <f t="shared" si="196"/>
        <v>0</v>
      </c>
      <c r="L289" s="74">
        <f t="shared" si="197"/>
        <v>0</v>
      </c>
      <c r="M289" s="74">
        <f t="shared" si="198"/>
        <v>0</v>
      </c>
    </row>
    <row r="290" spans="1:13" ht="13.8">
      <c r="A290" s="2"/>
      <c r="B290" s="154" t="str">
        <f>B121</f>
        <v>CPRI - grey_12-16 Gbps_10-20 km</v>
      </c>
      <c r="C290" s="155"/>
      <c r="D290" s="155"/>
      <c r="E290" s="155"/>
      <c r="F290" s="155"/>
      <c r="G290" s="155"/>
      <c r="H290" s="155"/>
      <c r="I290" s="155"/>
      <c r="J290" s="155"/>
      <c r="K290" s="155"/>
      <c r="L290" s="155"/>
      <c r="M290" s="155"/>
    </row>
    <row r="291" spans="1:13" ht="13.8">
      <c r="A291" s="2"/>
      <c r="B291" s="48" t="str">
        <f t="shared" ref="B291:B307" si="199">B123</f>
        <v>Grey - All_10 Gbps_100 m MMF</v>
      </c>
      <c r="C291" s="74">
        <f t="shared" ref="C291:C307" si="200">IF(C123=0,0,C123*P225/10^6)</f>
        <v>0</v>
      </c>
      <c r="D291" s="74">
        <f t="shared" ref="D291:D307" si="201">IF(D123=0,0,D123*Q225/10^6)</f>
        <v>0</v>
      </c>
      <c r="E291" s="74">
        <f t="shared" ref="E291:E307" si="202">IF(E123=0,0,E123*R225/10^6)</f>
        <v>0</v>
      </c>
      <c r="F291" s="74">
        <f t="shared" ref="F291:F307" si="203">IF(F123=0,0,F123*S225/10^6)</f>
        <v>0</v>
      </c>
      <c r="G291" s="74">
        <f t="shared" ref="G291:G307" si="204">IF(G123=0,0,G123*T225/10^6)</f>
        <v>0</v>
      </c>
      <c r="H291" s="74">
        <f t="shared" ref="H291:H307" si="205">IF(H123=0,0,H123*U225/10^6)</f>
        <v>0</v>
      </c>
      <c r="I291" s="74">
        <f t="shared" ref="I291:I307" si="206">IF(I123=0,0,I123*V225/10^6)</f>
        <v>0</v>
      </c>
      <c r="J291" s="74">
        <f t="shared" ref="J291:J307" si="207">IF(J123=0,0,J123*W225/10^6)</f>
        <v>0</v>
      </c>
      <c r="K291" s="74">
        <f t="shared" ref="K291:K307" si="208">IF(K123=0,0,K123*X225/10^6)</f>
        <v>0</v>
      </c>
      <c r="L291" s="74">
        <f t="shared" ref="L291:L307" si="209">IF(L123=0,0,L123*Y225/10^6)</f>
        <v>0</v>
      </c>
      <c r="M291" s="74">
        <f t="shared" ref="M291:M307" si="210">IF(M123=0,0,M123*Z225/10^6)</f>
        <v>0</v>
      </c>
    </row>
    <row r="292" spans="1:13" ht="13.8">
      <c r="A292" s="2"/>
      <c r="B292" s="48" t="str">
        <f t="shared" si="199"/>
        <v>Grey - All_10 Gbps_1-10 km</v>
      </c>
      <c r="C292" s="74">
        <f t="shared" si="200"/>
        <v>0</v>
      </c>
      <c r="D292" s="74">
        <f t="shared" si="201"/>
        <v>0</v>
      </c>
      <c r="E292" s="74">
        <f t="shared" si="202"/>
        <v>0</v>
      </c>
      <c r="F292" s="74">
        <f t="shared" si="203"/>
        <v>0</v>
      </c>
      <c r="G292" s="74">
        <f t="shared" si="204"/>
        <v>0</v>
      </c>
      <c r="H292" s="74">
        <f t="shared" si="205"/>
        <v>0</v>
      </c>
      <c r="I292" s="74">
        <f t="shared" si="206"/>
        <v>0</v>
      </c>
      <c r="J292" s="74">
        <f t="shared" si="207"/>
        <v>0</v>
      </c>
      <c r="K292" s="74">
        <f t="shared" si="208"/>
        <v>0</v>
      </c>
      <c r="L292" s="74">
        <f t="shared" si="209"/>
        <v>0</v>
      </c>
      <c r="M292" s="74">
        <f t="shared" si="210"/>
        <v>0</v>
      </c>
    </row>
    <row r="293" spans="1:13" ht="13.8">
      <c r="A293" s="2"/>
      <c r="B293" s="48" t="str">
        <f t="shared" si="199"/>
        <v>Grey - All_10 Gbps_20 km</v>
      </c>
      <c r="C293" s="74">
        <f t="shared" si="200"/>
        <v>0</v>
      </c>
      <c r="D293" s="74">
        <f t="shared" si="201"/>
        <v>0</v>
      </c>
      <c r="E293" s="74">
        <f t="shared" si="202"/>
        <v>0</v>
      </c>
      <c r="F293" s="74">
        <f t="shared" si="203"/>
        <v>0</v>
      </c>
      <c r="G293" s="74">
        <f t="shared" si="204"/>
        <v>0</v>
      </c>
      <c r="H293" s="74">
        <f t="shared" si="205"/>
        <v>0</v>
      </c>
      <c r="I293" s="74">
        <f t="shared" si="206"/>
        <v>0</v>
      </c>
      <c r="J293" s="74">
        <f t="shared" si="207"/>
        <v>0</v>
      </c>
      <c r="K293" s="74">
        <f t="shared" si="208"/>
        <v>0</v>
      </c>
      <c r="L293" s="74">
        <f t="shared" si="209"/>
        <v>0</v>
      </c>
      <c r="M293" s="74">
        <f t="shared" si="210"/>
        <v>0</v>
      </c>
    </row>
    <row r="294" spans="1:13" ht="13.8">
      <c r="A294" s="2"/>
      <c r="B294" s="48" t="str">
        <f t="shared" si="199"/>
        <v>Grey - All_25 Gbps_100 m MMF</v>
      </c>
      <c r="C294" s="74">
        <f t="shared" si="200"/>
        <v>0</v>
      </c>
      <c r="D294" s="74">
        <f t="shared" si="201"/>
        <v>0</v>
      </c>
      <c r="E294" s="74">
        <f t="shared" si="202"/>
        <v>0</v>
      </c>
      <c r="F294" s="74">
        <f t="shared" si="203"/>
        <v>0</v>
      </c>
      <c r="G294" s="74">
        <f t="shared" si="204"/>
        <v>0</v>
      </c>
      <c r="H294" s="74">
        <f t="shared" si="205"/>
        <v>0</v>
      </c>
      <c r="I294" s="74">
        <f t="shared" si="206"/>
        <v>0</v>
      </c>
      <c r="J294" s="74">
        <f t="shared" si="207"/>
        <v>0</v>
      </c>
      <c r="K294" s="74">
        <f t="shared" si="208"/>
        <v>0</v>
      </c>
      <c r="L294" s="74">
        <f t="shared" si="209"/>
        <v>0</v>
      </c>
      <c r="M294" s="74">
        <f t="shared" si="210"/>
        <v>0</v>
      </c>
    </row>
    <row r="295" spans="1:13" ht="13.8">
      <c r="A295" s="2"/>
      <c r="B295" s="48" t="str">
        <f t="shared" si="199"/>
        <v>Grey - All_25 Gbps_300 m SMF</v>
      </c>
      <c r="C295" s="74">
        <f t="shared" si="200"/>
        <v>0</v>
      </c>
      <c r="D295" s="74">
        <f t="shared" si="201"/>
        <v>0</v>
      </c>
      <c r="E295" s="74">
        <f t="shared" si="202"/>
        <v>0</v>
      </c>
      <c r="F295" s="74">
        <f t="shared" si="203"/>
        <v>0</v>
      </c>
      <c r="G295" s="74">
        <f t="shared" si="204"/>
        <v>0</v>
      </c>
      <c r="H295" s="74">
        <f t="shared" si="205"/>
        <v>0</v>
      </c>
      <c r="I295" s="74">
        <f t="shared" si="206"/>
        <v>0</v>
      </c>
      <c r="J295" s="74">
        <f t="shared" si="207"/>
        <v>0</v>
      </c>
      <c r="K295" s="74">
        <f t="shared" si="208"/>
        <v>0</v>
      </c>
      <c r="L295" s="74">
        <f t="shared" si="209"/>
        <v>0</v>
      </c>
      <c r="M295" s="74">
        <f t="shared" si="210"/>
        <v>0</v>
      </c>
    </row>
    <row r="296" spans="1:13" ht="13.8">
      <c r="A296" s="2"/>
      <c r="B296" s="48" t="str">
        <f t="shared" si="199"/>
        <v>Grey - Duplex_25 Gbps_1-10 km</v>
      </c>
      <c r="C296" s="74">
        <f t="shared" si="200"/>
        <v>0</v>
      </c>
      <c r="D296" s="74">
        <f t="shared" si="201"/>
        <v>0</v>
      </c>
      <c r="E296" s="74">
        <f t="shared" si="202"/>
        <v>0</v>
      </c>
      <c r="F296" s="74">
        <f t="shared" si="203"/>
        <v>0</v>
      </c>
      <c r="G296" s="74">
        <f t="shared" si="204"/>
        <v>0</v>
      </c>
      <c r="H296" s="74">
        <f t="shared" si="205"/>
        <v>0</v>
      </c>
      <c r="I296" s="74">
        <f t="shared" si="206"/>
        <v>0</v>
      </c>
      <c r="J296" s="74">
        <f t="shared" si="207"/>
        <v>0</v>
      </c>
      <c r="K296" s="74">
        <f t="shared" si="208"/>
        <v>0</v>
      </c>
      <c r="L296" s="74">
        <f t="shared" si="209"/>
        <v>0</v>
      </c>
      <c r="M296" s="74">
        <f t="shared" si="210"/>
        <v>0</v>
      </c>
    </row>
    <row r="297" spans="1:13" ht="13.8">
      <c r="A297" s="2"/>
      <c r="B297" s="48" t="str">
        <f t="shared" si="199"/>
        <v>Grey - BiDi_25 Gbps_10 km</v>
      </c>
      <c r="C297" s="74">
        <f t="shared" si="200"/>
        <v>0</v>
      </c>
      <c r="D297" s="74">
        <f t="shared" si="201"/>
        <v>0</v>
      </c>
      <c r="E297" s="74">
        <f t="shared" si="202"/>
        <v>0</v>
      </c>
      <c r="F297" s="74">
        <f t="shared" si="203"/>
        <v>0</v>
      </c>
      <c r="G297" s="74">
        <f t="shared" si="204"/>
        <v>0</v>
      </c>
      <c r="H297" s="74">
        <f t="shared" si="205"/>
        <v>0</v>
      </c>
      <c r="I297" s="74">
        <f t="shared" si="206"/>
        <v>0</v>
      </c>
      <c r="J297" s="74">
        <f t="shared" si="207"/>
        <v>0</v>
      </c>
      <c r="K297" s="74">
        <f t="shared" si="208"/>
        <v>0</v>
      </c>
      <c r="L297" s="74">
        <f t="shared" si="209"/>
        <v>0</v>
      </c>
      <c r="M297" s="74">
        <f t="shared" si="210"/>
        <v>0</v>
      </c>
    </row>
    <row r="298" spans="1:13" ht="13.8">
      <c r="A298" s="2"/>
      <c r="B298" s="48" t="str">
        <f t="shared" si="199"/>
        <v xml:space="preserve">Grey - Duplex_25 Gbps_20 km </v>
      </c>
      <c r="C298" s="74">
        <f t="shared" si="200"/>
        <v>1.0007999999999999</v>
      </c>
      <c r="D298" s="74">
        <f t="shared" si="201"/>
        <v>21.235533615745258</v>
      </c>
      <c r="E298" s="74">
        <f t="shared" si="202"/>
        <v>0</v>
      </c>
      <c r="F298" s="74">
        <f t="shared" si="203"/>
        <v>0</v>
      </c>
      <c r="G298" s="74">
        <f t="shared" si="204"/>
        <v>0</v>
      </c>
      <c r="H298" s="74">
        <f t="shared" si="205"/>
        <v>0</v>
      </c>
      <c r="I298" s="74">
        <f t="shared" si="206"/>
        <v>0</v>
      </c>
      <c r="J298" s="74">
        <f t="shared" si="207"/>
        <v>0</v>
      </c>
      <c r="K298" s="74">
        <f t="shared" si="208"/>
        <v>0</v>
      </c>
      <c r="L298" s="74">
        <f t="shared" si="209"/>
        <v>0</v>
      </c>
      <c r="M298" s="74">
        <f t="shared" si="210"/>
        <v>0</v>
      </c>
    </row>
    <row r="299" spans="1:13" ht="13.8">
      <c r="A299" s="2"/>
      <c r="B299" s="48" t="str">
        <f t="shared" si="199"/>
        <v>Grey - BiDi_25 Gbps_20 km</v>
      </c>
      <c r="C299" s="74">
        <f t="shared" si="200"/>
        <v>0.1668</v>
      </c>
      <c r="D299" s="74">
        <f t="shared" si="201"/>
        <v>15.926650211808944</v>
      </c>
      <c r="E299" s="74">
        <f t="shared" si="202"/>
        <v>0</v>
      </c>
      <c r="F299" s="74">
        <f t="shared" si="203"/>
        <v>0</v>
      </c>
      <c r="G299" s="74">
        <f t="shared" si="204"/>
        <v>0</v>
      </c>
      <c r="H299" s="74">
        <f t="shared" si="205"/>
        <v>0</v>
      </c>
      <c r="I299" s="74">
        <f t="shared" si="206"/>
        <v>0</v>
      </c>
      <c r="J299" s="74">
        <f t="shared" si="207"/>
        <v>0</v>
      </c>
      <c r="K299" s="74">
        <f t="shared" si="208"/>
        <v>0</v>
      </c>
      <c r="L299" s="74">
        <f t="shared" si="209"/>
        <v>0</v>
      </c>
      <c r="M299" s="74">
        <f t="shared" si="210"/>
        <v>0</v>
      </c>
    </row>
    <row r="300" spans="1:13" ht="13.8">
      <c r="A300" s="2"/>
      <c r="B300" s="48" t="str">
        <f t="shared" si="199"/>
        <v>Grey - All_50 Gbps_10 km</v>
      </c>
      <c r="C300" s="74">
        <f t="shared" si="200"/>
        <v>0</v>
      </c>
      <c r="D300" s="74">
        <f t="shared" si="201"/>
        <v>0</v>
      </c>
      <c r="E300" s="74">
        <f t="shared" si="202"/>
        <v>0</v>
      </c>
      <c r="F300" s="74">
        <f t="shared" si="203"/>
        <v>0</v>
      </c>
      <c r="G300" s="74">
        <f t="shared" si="204"/>
        <v>0</v>
      </c>
      <c r="H300" s="74">
        <f t="shared" si="205"/>
        <v>0</v>
      </c>
      <c r="I300" s="74">
        <f t="shared" si="206"/>
        <v>0</v>
      </c>
      <c r="J300" s="74">
        <f t="shared" si="207"/>
        <v>0</v>
      </c>
      <c r="K300" s="74">
        <f t="shared" si="208"/>
        <v>0</v>
      </c>
      <c r="L300" s="74">
        <f t="shared" si="209"/>
        <v>0</v>
      </c>
      <c r="M300" s="74">
        <f t="shared" si="210"/>
        <v>0</v>
      </c>
    </row>
    <row r="301" spans="1:13" ht="13.8">
      <c r="A301" s="2"/>
      <c r="B301" s="48" t="str">
        <f t="shared" si="199"/>
        <v>Grey - All_50 Gbps_ 40 km</v>
      </c>
      <c r="C301" s="74">
        <f t="shared" si="200"/>
        <v>0</v>
      </c>
      <c r="D301" s="74">
        <f t="shared" si="201"/>
        <v>0</v>
      </c>
      <c r="E301" s="74">
        <f t="shared" si="202"/>
        <v>0</v>
      </c>
      <c r="F301" s="74">
        <f t="shared" si="203"/>
        <v>0</v>
      </c>
      <c r="G301" s="74">
        <f t="shared" si="204"/>
        <v>0</v>
      </c>
      <c r="H301" s="74">
        <f t="shared" si="205"/>
        <v>0</v>
      </c>
      <c r="I301" s="74">
        <f t="shared" si="206"/>
        <v>0</v>
      </c>
      <c r="J301" s="74">
        <f t="shared" si="207"/>
        <v>0</v>
      </c>
      <c r="K301" s="74">
        <f t="shared" si="208"/>
        <v>0</v>
      </c>
      <c r="L301" s="74">
        <f t="shared" si="209"/>
        <v>0</v>
      </c>
      <c r="M301" s="74">
        <f t="shared" si="210"/>
        <v>0</v>
      </c>
    </row>
    <row r="302" spans="1:13" ht="13.8">
      <c r="A302" s="2"/>
      <c r="B302" s="48" t="str">
        <f t="shared" si="199"/>
        <v>Grey - All_100 Gbps_2 km</v>
      </c>
      <c r="C302" s="74">
        <f t="shared" si="200"/>
        <v>0</v>
      </c>
      <c r="D302" s="74">
        <f t="shared" si="201"/>
        <v>1.2</v>
      </c>
      <c r="E302" s="74">
        <f t="shared" si="202"/>
        <v>0</v>
      </c>
      <c r="F302" s="74">
        <f t="shared" si="203"/>
        <v>0</v>
      </c>
      <c r="G302" s="74">
        <f t="shared" si="204"/>
        <v>0</v>
      </c>
      <c r="H302" s="74">
        <f t="shared" si="205"/>
        <v>0</v>
      </c>
      <c r="I302" s="74">
        <f t="shared" si="206"/>
        <v>0</v>
      </c>
      <c r="J302" s="74">
        <f t="shared" si="207"/>
        <v>0</v>
      </c>
      <c r="K302" s="74">
        <f t="shared" si="208"/>
        <v>0</v>
      </c>
      <c r="L302" s="74">
        <f t="shared" si="209"/>
        <v>0</v>
      </c>
      <c r="M302" s="74">
        <f t="shared" si="210"/>
        <v>0</v>
      </c>
    </row>
    <row r="303" spans="1:13" ht="13.8">
      <c r="A303" s="2"/>
      <c r="B303" s="48" t="str">
        <f t="shared" si="199"/>
        <v>Grey - All_100 Gbps_ 15 km</v>
      </c>
      <c r="C303" s="74">
        <f t="shared" si="200"/>
        <v>0</v>
      </c>
      <c r="D303" s="74">
        <f t="shared" si="201"/>
        <v>0.186</v>
      </c>
      <c r="E303" s="74">
        <f t="shared" si="202"/>
        <v>0</v>
      </c>
      <c r="F303" s="74">
        <f t="shared" si="203"/>
        <v>0</v>
      </c>
      <c r="G303" s="74">
        <f t="shared" si="204"/>
        <v>0</v>
      </c>
      <c r="H303" s="74">
        <f t="shared" si="205"/>
        <v>0</v>
      </c>
      <c r="I303" s="74">
        <f t="shared" si="206"/>
        <v>0</v>
      </c>
      <c r="J303" s="74">
        <f t="shared" si="207"/>
        <v>0</v>
      </c>
      <c r="K303" s="74">
        <f t="shared" si="208"/>
        <v>0</v>
      </c>
      <c r="L303" s="74">
        <f t="shared" si="209"/>
        <v>0</v>
      </c>
      <c r="M303" s="74">
        <f t="shared" si="210"/>
        <v>0</v>
      </c>
    </row>
    <row r="304" spans="1:13" ht="13.8">
      <c r="A304" s="2"/>
      <c r="B304" s="48" t="str">
        <f t="shared" si="199"/>
        <v>CWDM_10 Gbps_10 km</v>
      </c>
      <c r="C304" s="74">
        <f t="shared" si="200"/>
        <v>0</v>
      </c>
      <c r="D304" s="74">
        <f t="shared" si="201"/>
        <v>0</v>
      </c>
      <c r="E304" s="74">
        <f t="shared" si="202"/>
        <v>0</v>
      </c>
      <c r="F304" s="74">
        <f t="shared" si="203"/>
        <v>0</v>
      </c>
      <c r="G304" s="74">
        <f t="shared" si="204"/>
        <v>0</v>
      </c>
      <c r="H304" s="74">
        <f t="shared" si="205"/>
        <v>0</v>
      </c>
      <c r="I304" s="74">
        <f t="shared" si="206"/>
        <v>0</v>
      </c>
      <c r="J304" s="74">
        <f t="shared" si="207"/>
        <v>0</v>
      </c>
      <c r="K304" s="74">
        <f t="shared" si="208"/>
        <v>0</v>
      </c>
      <c r="L304" s="74">
        <f t="shared" si="209"/>
        <v>0</v>
      </c>
      <c r="M304" s="74">
        <f t="shared" si="210"/>
        <v>0</v>
      </c>
    </row>
    <row r="305" spans="1:13" ht="13.8">
      <c r="A305" s="2"/>
      <c r="B305" s="48" t="str">
        <f t="shared" si="199"/>
        <v>DWDM_10 Gbps_10 km</v>
      </c>
      <c r="C305" s="74">
        <f t="shared" si="200"/>
        <v>0</v>
      </c>
      <c r="D305" s="74">
        <f t="shared" si="201"/>
        <v>0</v>
      </c>
      <c r="E305" s="74">
        <f t="shared" si="202"/>
        <v>0</v>
      </c>
      <c r="F305" s="74">
        <f t="shared" si="203"/>
        <v>0</v>
      </c>
      <c r="G305" s="74">
        <f t="shared" si="204"/>
        <v>0</v>
      </c>
      <c r="H305" s="74">
        <f t="shared" si="205"/>
        <v>0</v>
      </c>
      <c r="I305" s="74">
        <f t="shared" si="206"/>
        <v>0</v>
      </c>
      <c r="J305" s="74">
        <f t="shared" si="207"/>
        <v>0</v>
      </c>
      <c r="K305" s="74">
        <f t="shared" si="208"/>
        <v>0</v>
      </c>
      <c r="L305" s="74">
        <f t="shared" si="209"/>
        <v>0</v>
      </c>
      <c r="M305" s="74">
        <f t="shared" si="210"/>
        <v>0</v>
      </c>
    </row>
    <row r="306" spans="1:13" ht="13.8">
      <c r="A306" s="2"/>
      <c r="B306" s="48" t="str">
        <f t="shared" si="199"/>
        <v>CWDM_25 Gbps_10 km</v>
      </c>
      <c r="C306" s="74">
        <f t="shared" si="200"/>
        <v>0</v>
      </c>
      <c r="D306" s="74">
        <f t="shared" si="201"/>
        <v>74.738387011895597</v>
      </c>
      <c r="E306" s="74">
        <f t="shared" si="202"/>
        <v>0</v>
      </c>
      <c r="F306" s="74">
        <f t="shared" si="203"/>
        <v>0</v>
      </c>
      <c r="G306" s="74">
        <f t="shared" si="204"/>
        <v>0</v>
      </c>
      <c r="H306" s="74">
        <f t="shared" si="205"/>
        <v>0</v>
      </c>
      <c r="I306" s="74">
        <f t="shared" si="206"/>
        <v>0</v>
      </c>
      <c r="J306" s="74">
        <f t="shared" si="207"/>
        <v>0</v>
      </c>
      <c r="K306" s="74">
        <f t="shared" si="208"/>
        <v>0</v>
      </c>
      <c r="L306" s="74">
        <f t="shared" si="209"/>
        <v>0</v>
      </c>
      <c r="M306" s="74">
        <f t="shared" si="210"/>
        <v>0</v>
      </c>
    </row>
    <row r="307" spans="1:13" ht="13.8">
      <c r="A307" s="2"/>
      <c r="B307" s="48" t="str">
        <f t="shared" si="199"/>
        <v>DWDM_25 Gbps_10 km</v>
      </c>
      <c r="C307" s="74">
        <f t="shared" si="200"/>
        <v>50.427999999999997</v>
      </c>
      <c r="D307" s="74">
        <f t="shared" si="201"/>
        <v>69.101865534316275</v>
      </c>
      <c r="E307" s="74">
        <f t="shared" si="202"/>
        <v>0</v>
      </c>
      <c r="F307" s="74">
        <f t="shared" si="203"/>
        <v>0</v>
      </c>
      <c r="G307" s="74">
        <f t="shared" si="204"/>
        <v>0</v>
      </c>
      <c r="H307" s="74">
        <f t="shared" si="205"/>
        <v>0</v>
      </c>
      <c r="I307" s="74">
        <f t="shared" si="206"/>
        <v>0</v>
      </c>
      <c r="J307" s="74">
        <f t="shared" si="207"/>
        <v>0</v>
      </c>
      <c r="K307" s="74">
        <f t="shared" si="208"/>
        <v>0</v>
      </c>
      <c r="L307" s="74">
        <f t="shared" si="209"/>
        <v>0</v>
      </c>
      <c r="M307" s="74">
        <f t="shared" si="210"/>
        <v>0</v>
      </c>
    </row>
    <row r="308" spans="1:13" ht="13.8">
      <c r="A308" s="2"/>
      <c r="B308" s="48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</row>
    <row r="309" spans="1:13" ht="13.8">
      <c r="A309" s="2"/>
      <c r="B309" s="48"/>
      <c r="C309" s="74"/>
      <c r="D309" s="74"/>
      <c r="E309" s="74"/>
      <c r="F309" s="74"/>
      <c r="G309" s="74"/>
      <c r="H309" s="74"/>
      <c r="I309" s="74"/>
      <c r="J309" s="74"/>
      <c r="K309" s="74"/>
      <c r="L309" s="74"/>
      <c r="M309" s="74"/>
    </row>
    <row r="310" spans="1:13" ht="13.8">
      <c r="A310" s="2"/>
      <c r="B310" s="57" t="str">
        <f>"Total "&amp;B279&amp;" revenue"</f>
        <v>Total InP integrated revenue</v>
      </c>
      <c r="C310" s="76">
        <f>SUM(C281:C309)</f>
        <v>51.595599999999997</v>
      </c>
      <c r="D310" s="76">
        <f t="shared" ref="D310:M310" si="211">SUM(D281:D309)</f>
        <v>182.38843637376607</v>
      </c>
      <c r="E310" s="76">
        <f t="shared" si="211"/>
        <v>0</v>
      </c>
      <c r="F310" s="76">
        <f t="shared" si="211"/>
        <v>0</v>
      </c>
      <c r="G310" s="76">
        <f t="shared" si="211"/>
        <v>0</v>
      </c>
      <c r="H310" s="76">
        <f t="shared" si="211"/>
        <v>0</v>
      </c>
      <c r="I310" s="76">
        <f t="shared" si="211"/>
        <v>0</v>
      </c>
      <c r="J310" s="76">
        <f t="shared" si="211"/>
        <v>0</v>
      </c>
      <c r="K310" s="76">
        <f t="shared" si="211"/>
        <v>0</v>
      </c>
      <c r="L310" s="76">
        <f t="shared" si="211"/>
        <v>0</v>
      </c>
      <c r="M310" s="76">
        <f t="shared" si="211"/>
        <v>0</v>
      </c>
    </row>
    <row r="311" spans="1:13" ht="13.8">
      <c r="H311" s="98"/>
      <c r="I311" s="15"/>
    </row>
    <row r="312" spans="1:13" ht="21">
      <c r="B312" s="3" t="str">
        <f>B144</f>
        <v>GaAs discrete</v>
      </c>
      <c r="C312" s="1"/>
      <c r="D312" s="1"/>
      <c r="E312" s="1"/>
      <c r="F312" s="1"/>
      <c r="G312" s="1"/>
      <c r="H312" s="13"/>
      <c r="I312" s="15"/>
      <c r="J312" s="1"/>
      <c r="K312" s="1"/>
      <c r="L312" s="1"/>
      <c r="M312" s="1"/>
    </row>
    <row r="313" spans="1:13" ht="13.8">
      <c r="B313" s="56" t="s">
        <v>55</v>
      </c>
      <c r="C313" s="6">
        <v>2018</v>
      </c>
      <c r="D313" s="6">
        <v>2019</v>
      </c>
      <c r="E313" s="6">
        <v>2020</v>
      </c>
      <c r="F313" s="6">
        <v>2021</v>
      </c>
      <c r="G313" s="6">
        <v>2022</v>
      </c>
      <c r="H313" s="6">
        <v>2023</v>
      </c>
      <c r="I313" s="6">
        <v>2024</v>
      </c>
      <c r="J313" s="6">
        <v>2025</v>
      </c>
      <c r="K313" s="6">
        <v>2026</v>
      </c>
      <c r="L313" s="6">
        <v>2027</v>
      </c>
      <c r="M313" s="6">
        <v>2028</v>
      </c>
    </row>
    <row r="314" spans="1:13" ht="13.8">
      <c r="A314" s="2"/>
      <c r="B314" s="48" t="str">
        <f t="shared" ref="B314:B322" si="212">B146</f>
        <v>CPRI - grey_3 Gbps_≤ 0.5 km</v>
      </c>
      <c r="C314" s="74">
        <f t="shared" ref="C314:C340" si="213">IF(C146=0,0,C146*P215/10^6)</f>
        <v>9.6125230017256911</v>
      </c>
      <c r="D314" s="74">
        <f t="shared" ref="D314:D340" si="214">IF(D146=0,0,D146*Q215/10^6)</f>
        <v>7.0947487426073623</v>
      </c>
      <c r="E314" s="74">
        <f t="shared" ref="E314:E340" si="215">IF(E146=0,0,E146*R215/10^6)</f>
        <v>0</v>
      </c>
      <c r="F314" s="74">
        <f t="shared" ref="F314:F340" si="216">IF(F146=0,0,F146*S215/10^6)</f>
        <v>0</v>
      </c>
      <c r="G314" s="74">
        <f t="shared" ref="G314:G340" si="217">IF(G146=0,0,G146*T215/10^6)</f>
        <v>0</v>
      </c>
      <c r="H314" s="74">
        <f t="shared" ref="H314:H340" si="218">IF(H146=0,0,H146*U215/10^6)</f>
        <v>0</v>
      </c>
      <c r="I314" s="74">
        <f t="shared" ref="I314:I340" si="219">IF(I146=0,0,I146*V215/10^6)</f>
        <v>0</v>
      </c>
      <c r="J314" s="74">
        <f t="shared" ref="J314:J340" si="220">IF(J146=0,0,J146*W215/10^6)</f>
        <v>0</v>
      </c>
      <c r="K314" s="74">
        <f t="shared" ref="K314:K340" si="221">IF(K146=0,0,K146*X215/10^6)</f>
        <v>0</v>
      </c>
      <c r="L314" s="74">
        <f t="shared" ref="L314:L340" si="222">IF(L146=0,0,L146*Y215/10^6)</f>
        <v>0</v>
      </c>
      <c r="M314" s="74">
        <f t="shared" ref="M314:M340" si="223">IF(M146=0,0,M146*Z215/10^6)</f>
        <v>0</v>
      </c>
    </row>
    <row r="315" spans="1:13" ht="13.8">
      <c r="A315" s="2"/>
      <c r="B315" s="48" t="str">
        <f t="shared" si="212"/>
        <v>CPRI - grey_3 Gbps_&gt;0.5-10 km</v>
      </c>
      <c r="C315" s="74">
        <f t="shared" si="213"/>
        <v>0</v>
      </c>
      <c r="D315" s="74">
        <f t="shared" si="214"/>
        <v>0</v>
      </c>
      <c r="E315" s="74">
        <f t="shared" si="215"/>
        <v>0</v>
      </c>
      <c r="F315" s="74">
        <f t="shared" si="216"/>
        <v>0</v>
      </c>
      <c r="G315" s="74">
        <f t="shared" si="217"/>
        <v>0</v>
      </c>
      <c r="H315" s="74">
        <f t="shared" si="218"/>
        <v>0</v>
      </c>
      <c r="I315" s="74">
        <f t="shared" si="219"/>
        <v>0</v>
      </c>
      <c r="J315" s="74">
        <f t="shared" si="220"/>
        <v>0</v>
      </c>
      <c r="K315" s="74">
        <f t="shared" si="221"/>
        <v>0</v>
      </c>
      <c r="L315" s="74">
        <f t="shared" si="222"/>
        <v>0</v>
      </c>
      <c r="M315" s="74">
        <f t="shared" si="223"/>
        <v>0</v>
      </c>
    </row>
    <row r="316" spans="1:13" ht="13.8">
      <c r="A316" s="2"/>
      <c r="B316" s="48" t="str">
        <f t="shared" si="212"/>
        <v>CPRI - grey_3 Gbps_10-20 km</v>
      </c>
      <c r="C316" s="74">
        <f t="shared" si="213"/>
        <v>0</v>
      </c>
      <c r="D316" s="74">
        <f t="shared" si="214"/>
        <v>0</v>
      </c>
      <c r="E316" s="74">
        <f t="shared" si="215"/>
        <v>0</v>
      </c>
      <c r="F316" s="74">
        <f t="shared" si="216"/>
        <v>0</v>
      </c>
      <c r="G316" s="74">
        <f t="shared" si="217"/>
        <v>0</v>
      </c>
      <c r="H316" s="74">
        <f t="shared" si="218"/>
        <v>0</v>
      </c>
      <c r="I316" s="74">
        <f t="shared" si="219"/>
        <v>0</v>
      </c>
      <c r="J316" s="74">
        <f t="shared" si="220"/>
        <v>0</v>
      </c>
      <c r="K316" s="74">
        <f t="shared" si="221"/>
        <v>0</v>
      </c>
      <c r="L316" s="74">
        <f t="shared" si="222"/>
        <v>0</v>
      </c>
      <c r="M316" s="74">
        <f t="shared" si="223"/>
        <v>0</v>
      </c>
    </row>
    <row r="317" spans="1:13" ht="13.8">
      <c r="A317" s="2"/>
      <c r="B317" s="48" t="str">
        <f t="shared" si="212"/>
        <v>CPRI - grey_6 Gbps_≤ 0.5 km</v>
      </c>
      <c r="C317" s="74">
        <f t="shared" si="213"/>
        <v>24.798149750000011</v>
      </c>
      <c r="D317" s="74">
        <f t="shared" si="214"/>
        <v>23.7668775</v>
      </c>
      <c r="E317" s="74">
        <f t="shared" si="215"/>
        <v>0</v>
      </c>
      <c r="F317" s="74">
        <f t="shared" si="216"/>
        <v>0</v>
      </c>
      <c r="G317" s="74">
        <f t="shared" si="217"/>
        <v>0</v>
      </c>
      <c r="H317" s="74">
        <f t="shared" si="218"/>
        <v>0</v>
      </c>
      <c r="I317" s="74">
        <f t="shared" si="219"/>
        <v>0</v>
      </c>
      <c r="J317" s="74">
        <f t="shared" si="220"/>
        <v>0</v>
      </c>
      <c r="K317" s="74">
        <f t="shared" si="221"/>
        <v>0</v>
      </c>
      <c r="L317" s="74">
        <f t="shared" si="222"/>
        <v>0</v>
      </c>
      <c r="M317" s="74">
        <f t="shared" si="223"/>
        <v>0</v>
      </c>
    </row>
    <row r="318" spans="1:13" ht="13.8">
      <c r="A318" s="2"/>
      <c r="B318" s="48" t="str">
        <f t="shared" si="212"/>
        <v>CPRI - grey_6 Gbps_&gt;0.5-10 km</v>
      </c>
      <c r="C318" s="74">
        <f t="shared" si="213"/>
        <v>0</v>
      </c>
      <c r="D318" s="74">
        <f t="shared" si="214"/>
        <v>0</v>
      </c>
      <c r="E318" s="74">
        <f t="shared" si="215"/>
        <v>0</v>
      </c>
      <c r="F318" s="74">
        <f t="shared" si="216"/>
        <v>0</v>
      </c>
      <c r="G318" s="74">
        <f t="shared" si="217"/>
        <v>0</v>
      </c>
      <c r="H318" s="74">
        <f t="shared" si="218"/>
        <v>0</v>
      </c>
      <c r="I318" s="74">
        <f t="shared" si="219"/>
        <v>0</v>
      </c>
      <c r="J318" s="74">
        <f t="shared" si="220"/>
        <v>0</v>
      </c>
      <c r="K318" s="74">
        <f t="shared" si="221"/>
        <v>0</v>
      </c>
      <c r="L318" s="74">
        <f t="shared" si="222"/>
        <v>0</v>
      </c>
      <c r="M318" s="74">
        <f t="shared" si="223"/>
        <v>0</v>
      </c>
    </row>
    <row r="319" spans="1:13" ht="13.8">
      <c r="A319" s="2"/>
      <c r="B319" s="48" t="str">
        <f t="shared" si="212"/>
        <v>CPRI - grey_6 Gbps_10-20 km</v>
      </c>
      <c r="C319" s="74">
        <f t="shared" si="213"/>
        <v>0</v>
      </c>
      <c r="D319" s="74">
        <f t="shared" si="214"/>
        <v>0</v>
      </c>
      <c r="E319" s="74">
        <f t="shared" si="215"/>
        <v>0</v>
      </c>
      <c r="F319" s="74">
        <f t="shared" si="216"/>
        <v>0</v>
      </c>
      <c r="G319" s="74">
        <f t="shared" si="217"/>
        <v>0</v>
      </c>
      <c r="H319" s="74">
        <f t="shared" si="218"/>
        <v>0</v>
      </c>
      <c r="I319" s="74">
        <f t="shared" si="219"/>
        <v>0</v>
      </c>
      <c r="J319" s="74">
        <f t="shared" si="220"/>
        <v>0</v>
      </c>
      <c r="K319" s="74">
        <f t="shared" si="221"/>
        <v>0</v>
      </c>
      <c r="L319" s="74">
        <f t="shared" si="222"/>
        <v>0</v>
      </c>
      <c r="M319" s="74">
        <f t="shared" si="223"/>
        <v>0</v>
      </c>
    </row>
    <row r="320" spans="1:13" ht="13.8">
      <c r="A320" s="2"/>
      <c r="B320" s="48" t="str">
        <f t="shared" si="212"/>
        <v>CPRI - grey_12-16 Gbps_≤ 0.5 km</v>
      </c>
      <c r="C320" s="74">
        <f t="shared" si="213"/>
        <v>0</v>
      </c>
      <c r="D320" s="74">
        <f t="shared" si="214"/>
        <v>0</v>
      </c>
      <c r="E320" s="74">
        <f t="shared" si="215"/>
        <v>0</v>
      </c>
      <c r="F320" s="74">
        <f t="shared" si="216"/>
        <v>0</v>
      </c>
      <c r="G320" s="74">
        <f t="shared" si="217"/>
        <v>0</v>
      </c>
      <c r="H320" s="74">
        <f t="shared" si="218"/>
        <v>0</v>
      </c>
      <c r="I320" s="74">
        <f t="shared" si="219"/>
        <v>0</v>
      </c>
      <c r="J320" s="74">
        <f t="shared" si="220"/>
        <v>0</v>
      </c>
      <c r="K320" s="74">
        <f t="shared" si="221"/>
        <v>0</v>
      </c>
      <c r="L320" s="74">
        <f t="shared" si="222"/>
        <v>0</v>
      </c>
      <c r="M320" s="74">
        <f t="shared" si="223"/>
        <v>0</v>
      </c>
    </row>
    <row r="321" spans="1:13" ht="13.8">
      <c r="A321" s="2"/>
      <c r="B321" s="48" t="str">
        <f t="shared" si="212"/>
        <v>CPRI - grey_12-16 Gbps_&gt;0.5-10 km</v>
      </c>
      <c r="C321" s="74">
        <f t="shared" si="213"/>
        <v>0</v>
      </c>
      <c r="D321" s="74">
        <f t="shared" si="214"/>
        <v>0</v>
      </c>
      <c r="E321" s="74">
        <f t="shared" si="215"/>
        <v>0</v>
      </c>
      <c r="F321" s="74">
        <f t="shared" si="216"/>
        <v>0</v>
      </c>
      <c r="G321" s="74">
        <f t="shared" si="217"/>
        <v>0</v>
      </c>
      <c r="H321" s="74">
        <f t="shared" si="218"/>
        <v>0</v>
      </c>
      <c r="I321" s="74">
        <f t="shared" si="219"/>
        <v>0</v>
      </c>
      <c r="J321" s="74">
        <f t="shared" si="220"/>
        <v>0</v>
      </c>
      <c r="K321" s="74">
        <f t="shared" si="221"/>
        <v>0</v>
      </c>
      <c r="L321" s="74">
        <f t="shared" si="222"/>
        <v>0</v>
      </c>
      <c r="M321" s="74">
        <f t="shared" si="223"/>
        <v>0</v>
      </c>
    </row>
    <row r="322" spans="1:13" ht="13.8">
      <c r="A322" s="2"/>
      <c r="B322" s="48" t="str">
        <f t="shared" si="212"/>
        <v>CPRI - grey_12-16 Gbps_10-20 km</v>
      </c>
      <c r="C322" s="74">
        <f t="shared" si="213"/>
        <v>0</v>
      </c>
      <c r="D322" s="74">
        <f t="shared" si="214"/>
        <v>0</v>
      </c>
      <c r="E322" s="74">
        <f t="shared" si="215"/>
        <v>0</v>
      </c>
      <c r="F322" s="74">
        <f t="shared" si="216"/>
        <v>0</v>
      </c>
      <c r="G322" s="74">
        <f t="shared" si="217"/>
        <v>0</v>
      </c>
      <c r="H322" s="74">
        <f t="shared" si="218"/>
        <v>0</v>
      </c>
      <c r="I322" s="74">
        <f t="shared" si="219"/>
        <v>0</v>
      </c>
      <c r="J322" s="74">
        <f t="shared" si="220"/>
        <v>0</v>
      </c>
      <c r="K322" s="74">
        <f t="shared" si="221"/>
        <v>0</v>
      </c>
      <c r="L322" s="74">
        <f t="shared" si="222"/>
        <v>0</v>
      </c>
      <c r="M322" s="74">
        <f t="shared" si="223"/>
        <v>0</v>
      </c>
    </row>
    <row r="323" spans="1:13" ht="13.8">
      <c r="A323" s="2"/>
      <c r="B323" s="154" t="str">
        <f>B153</f>
        <v>CPRI - grey_12-16 Gbps_&gt;0.5-10 km</v>
      </c>
      <c r="C323" s="155">
        <f t="shared" si="213"/>
        <v>0</v>
      </c>
      <c r="D323" s="155">
        <f t="shared" si="214"/>
        <v>0</v>
      </c>
      <c r="E323" s="155">
        <f t="shared" si="215"/>
        <v>0</v>
      </c>
      <c r="F323" s="155">
        <f t="shared" si="216"/>
        <v>0</v>
      </c>
      <c r="G323" s="155">
        <f t="shared" si="217"/>
        <v>0</v>
      </c>
      <c r="H323" s="155">
        <f t="shared" si="218"/>
        <v>0</v>
      </c>
      <c r="I323" s="155">
        <f t="shared" si="219"/>
        <v>0</v>
      </c>
      <c r="J323" s="155">
        <f t="shared" si="220"/>
        <v>0</v>
      </c>
      <c r="K323" s="155">
        <f t="shared" si="221"/>
        <v>0</v>
      </c>
      <c r="L323" s="155">
        <f t="shared" si="222"/>
        <v>0</v>
      </c>
      <c r="M323" s="155">
        <f t="shared" si="223"/>
        <v>0</v>
      </c>
    </row>
    <row r="324" spans="1:13" ht="13.8">
      <c r="A324" s="2"/>
      <c r="B324" s="48" t="str">
        <f t="shared" ref="B324:B340" si="224">B156</f>
        <v>Grey - All_10 Gbps_100 m MMF</v>
      </c>
      <c r="C324" s="74">
        <f t="shared" si="213"/>
        <v>8.5129674070253945</v>
      </c>
      <c r="D324" s="74">
        <f t="shared" si="214"/>
        <v>3.6180111479857926</v>
      </c>
      <c r="E324" s="74">
        <f t="shared" si="215"/>
        <v>0</v>
      </c>
      <c r="F324" s="74">
        <f t="shared" si="216"/>
        <v>0</v>
      </c>
      <c r="G324" s="74">
        <f t="shared" si="217"/>
        <v>0</v>
      </c>
      <c r="H324" s="74">
        <f t="shared" si="218"/>
        <v>0</v>
      </c>
      <c r="I324" s="74">
        <f t="shared" si="219"/>
        <v>0</v>
      </c>
      <c r="J324" s="74">
        <f t="shared" si="220"/>
        <v>0</v>
      </c>
      <c r="K324" s="74">
        <f t="shared" si="221"/>
        <v>0</v>
      </c>
      <c r="L324" s="74">
        <f t="shared" si="222"/>
        <v>0</v>
      </c>
      <c r="M324" s="74">
        <f t="shared" si="223"/>
        <v>0</v>
      </c>
    </row>
    <row r="325" spans="1:13" ht="13.8">
      <c r="A325" s="2"/>
      <c r="B325" s="48" t="str">
        <f t="shared" si="224"/>
        <v>Grey - All_10 Gbps_1-10 km</v>
      </c>
      <c r="C325" s="74">
        <f t="shared" si="213"/>
        <v>0</v>
      </c>
      <c r="D325" s="74">
        <f t="shared" si="214"/>
        <v>0</v>
      </c>
      <c r="E325" s="74">
        <f t="shared" si="215"/>
        <v>0</v>
      </c>
      <c r="F325" s="74">
        <f t="shared" si="216"/>
        <v>0</v>
      </c>
      <c r="G325" s="74">
        <f t="shared" si="217"/>
        <v>0</v>
      </c>
      <c r="H325" s="74">
        <f t="shared" si="218"/>
        <v>0</v>
      </c>
      <c r="I325" s="74">
        <f t="shared" si="219"/>
        <v>0</v>
      </c>
      <c r="J325" s="74">
        <f t="shared" si="220"/>
        <v>0</v>
      </c>
      <c r="K325" s="74">
        <f t="shared" si="221"/>
        <v>0</v>
      </c>
      <c r="L325" s="74">
        <f t="shared" si="222"/>
        <v>0</v>
      </c>
      <c r="M325" s="74">
        <f t="shared" si="223"/>
        <v>0</v>
      </c>
    </row>
    <row r="326" spans="1:13" ht="13.8">
      <c r="A326" s="2"/>
      <c r="B326" s="48" t="str">
        <f t="shared" si="224"/>
        <v>Grey - All_10 Gbps_20 km</v>
      </c>
      <c r="C326" s="74">
        <f t="shared" si="213"/>
        <v>0</v>
      </c>
      <c r="D326" s="74">
        <f t="shared" si="214"/>
        <v>0</v>
      </c>
      <c r="E326" s="74">
        <f t="shared" si="215"/>
        <v>0</v>
      </c>
      <c r="F326" s="74">
        <f t="shared" si="216"/>
        <v>0</v>
      </c>
      <c r="G326" s="74">
        <f t="shared" si="217"/>
        <v>0</v>
      </c>
      <c r="H326" s="74">
        <f t="shared" si="218"/>
        <v>0</v>
      </c>
      <c r="I326" s="74">
        <f t="shared" si="219"/>
        <v>0</v>
      </c>
      <c r="J326" s="74">
        <f t="shared" si="220"/>
        <v>0</v>
      </c>
      <c r="K326" s="74">
        <f t="shared" si="221"/>
        <v>0</v>
      </c>
      <c r="L326" s="74">
        <f t="shared" si="222"/>
        <v>0</v>
      </c>
      <c r="M326" s="74">
        <f t="shared" si="223"/>
        <v>0</v>
      </c>
    </row>
    <row r="327" spans="1:13" ht="13.8">
      <c r="A327" s="2"/>
      <c r="B327" s="48" t="str">
        <f t="shared" si="224"/>
        <v>Grey - All_25 Gbps_100 m MMF</v>
      </c>
      <c r="C327" s="74">
        <f t="shared" si="213"/>
        <v>0</v>
      </c>
      <c r="D327" s="74">
        <f t="shared" si="214"/>
        <v>0.3</v>
      </c>
      <c r="E327" s="74">
        <f t="shared" si="215"/>
        <v>0</v>
      </c>
      <c r="F327" s="74">
        <f t="shared" si="216"/>
        <v>0</v>
      </c>
      <c r="G327" s="74">
        <f t="shared" si="217"/>
        <v>0</v>
      </c>
      <c r="H327" s="74">
        <f t="shared" si="218"/>
        <v>0</v>
      </c>
      <c r="I327" s="74">
        <f t="shared" si="219"/>
        <v>0</v>
      </c>
      <c r="J327" s="74">
        <f t="shared" si="220"/>
        <v>0</v>
      </c>
      <c r="K327" s="74">
        <f t="shared" si="221"/>
        <v>0</v>
      </c>
      <c r="L327" s="74">
        <f t="shared" si="222"/>
        <v>0</v>
      </c>
      <c r="M327" s="74">
        <f t="shared" si="223"/>
        <v>0</v>
      </c>
    </row>
    <row r="328" spans="1:13" ht="13.8">
      <c r="A328" s="2"/>
      <c r="B328" s="48" t="str">
        <f t="shared" si="224"/>
        <v>Grey - All_25 Gbps_300 m SMF</v>
      </c>
      <c r="C328" s="74">
        <f t="shared" si="213"/>
        <v>0</v>
      </c>
      <c r="D328" s="74">
        <f t="shared" si="214"/>
        <v>0</v>
      </c>
      <c r="E328" s="74">
        <f t="shared" si="215"/>
        <v>0</v>
      </c>
      <c r="F328" s="74">
        <f t="shared" si="216"/>
        <v>0</v>
      </c>
      <c r="G328" s="74">
        <f t="shared" si="217"/>
        <v>0</v>
      </c>
      <c r="H328" s="74">
        <f t="shared" si="218"/>
        <v>0</v>
      </c>
      <c r="I328" s="74">
        <f t="shared" si="219"/>
        <v>0</v>
      </c>
      <c r="J328" s="74">
        <f t="shared" si="220"/>
        <v>0</v>
      </c>
      <c r="K328" s="74">
        <f t="shared" si="221"/>
        <v>0</v>
      </c>
      <c r="L328" s="74">
        <f t="shared" si="222"/>
        <v>0</v>
      </c>
      <c r="M328" s="74">
        <f t="shared" si="223"/>
        <v>0</v>
      </c>
    </row>
    <row r="329" spans="1:13" ht="13.8">
      <c r="A329" s="2"/>
      <c r="B329" s="48" t="str">
        <f t="shared" si="224"/>
        <v>Grey - Duplex_25 Gbps_1-10 km</v>
      </c>
      <c r="C329" s="74">
        <f t="shared" si="213"/>
        <v>0</v>
      </c>
      <c r="D329" s="74">
        <f t="shared" si="214"/>
        <v>0</v>
      </c>
      <c r="E329" s="74">
        <f t="shared" si="215"/>
        <v>0</v>
      </c>
      <c r="F329" s="74">
        <f t="shared" si="216"/>
        <v>0</v>
      </c>
      <c r="G329" s="74">
        <f t="shared" si="217"/>
        <v>0</v>
      </c>
      <c r="H329" s="74">
        <f t="shared" si="218"/>
        <v>0</v>
      </c>
      <c r="I329" s="74">
        <f t="shared" si="219"/>
        <v>0</v>
      </c>
      <c r="J329" s="74">
        <f t="shared" si="220"/>
        <v>0</v>
      </c>
      <c r="K329" s="74">
        <f t="shared" si="221"/>
        <v>0</v>
      </c>
      <c r="L329" s="74">
        <f t="shared" si="222"/>
        <v>0</v>
      </c>
      <c r="M329" s="74">
        <f t="shared" si="223"/>
        <v>0</v>
      </c>
    </row>
    <row r="330" spans="1:13" ht="13.8">
      <c r="A330" s="2"/>
      <c r="B330" s="48" t="str">
        <f t="shared" si="224"/>
        <v>Grey - BiDi_25 Gbps_10 km</v>
      </c>
      <c r="C330" s="74">
        <f t="shared" si="213"/>
        <v>0</v>
      </c>
      <c r="D330" s="74">
        <f t="shared" si="214"/>
        <v>0</v>
      </c>
      <c r="E330" s="74">
        <f t="shared" si="215"/>
        <v>0</v>
      </c>
      <c r="F330" s="74">
        <f t="shared" si="216"/>
        <v>0</v>
      </c>
      <c r="G330" s="74">
        <f t="shared" si="217"/>
        <v>0</v>
      </c>
      <c r="H330" s="74">
        <f t="shared" si="218"/>
        <v>0</v>
      </c>
      <c r="I330" s="74">
        <f t="shared" si="219"/>
        <v>0</v>
      </c>
      <c r="J330" s="74">
        <f t="shared" si="220"/>
        <v>0</v>
      </c>
      <c r="K330" s="74">
        <f t="shared" si="221"/>
        <v>0</v>
      </c>
      <c r="L330" s="74">
        <f t="shared" si="222"/>
        <v>0</v>
      </c>
      <c r="M330" s="74">
        <f t="shared" si="223"/>
        <v>0</v>
      </c>
    </row>
    <row r="331" spans="1:13" ht="13.8">
      <c r="A331" s="2"/>
      <c r="B331" s="48" t="str">
        <f t="shared" si="224"/>
        <v xml:space="preserve">Grey - Duplex_25 Gbps_20 km </v>
      </c>
      <c r="C331" s="74">
        <f t="shared" si="213"/>
        <v>0</v>
      </c>
      <c r="D331" s="74">
        <f t="shared" si="214"/>
        <v>0</v>
      </c>
      <c r="E331" s="74">
        <f t="shared" si="215"/>
        <v>0</v>
      </c>
      <c r="F331" s="74">
        <f t="shared" si="216"/>
        <v>0</v>
      </c>
      <c r="G331" s="74">
        <f t="shared" si="217"/>
        <v>0</v>
      </c>
      <c r="H331" s="74">
        <f t="shared" si="218"/>
        <v>0</v>
      </c>
      <c r="I331" s="74">
        <f t="shared" si="219"/>
        <v>0</v>
      </c>
      <c r="J331" s="74">
        <f t="shared" si="220"/>
        <v>0</v>
      </c>
      <c r="K331" s="74">
        <f t="shared" si="221"/>
        <v>0</v>
      </c>
      <c r="L331" s="74">
        <f t="shared" si="222"/>
        <v>0</v>
      </c>
      <c r="M331" s="74">
        <f t="shared" si="223"/>
        <v>0</v>
      </c>
    </row>
    <row r="332" spans="1:13" ht="13.8">
      <c r="A332" s="2"/>
      <c r="B332" s="48" t="str">
        <f t="shared" si="224"/>
        <v>Grey - BiDi_25 Gbps_20 km</v>
      </c>
      <c r="C332" s="74">
        <f t="shared" si="213"/>
        <v>0</v>
      </c>
      <c r="D332" s="74">
        <f t="shared" si="214"/>
        <v>0</v>
      </c>
      <c r="E332" s="74">
        <f t="shared" si="215"/>
        <v>0</v>
      </c>
      <c r="F332" s="74">
        <f t="shared" si="216"/>
        <v>0</v>
      </c>
      <c r="G332" s="74">
        <f t="shared" si="217"/>
        <v>0</v>
      </c>
      <c r="H332" s="74">
        <f t="shared" si="218"/>
        <v>0</v>
      </c>
      <c r="I332" s="74">
        <f t="shared" si="219"/>
        <v>0</v>
      </c>
      <c r="J332" s="74">
        <f t="shared" si="220"/>
        <v>0</v>
      </c>
      <c r="K332" s="74">
        <f t="shared" si="221"/>
        <v>0</v>
      </c>
      <c r="L332" s="74">
        <f t="shared" si="222"/>
        <v>0</v>
      </c>
      <c r="M332" s="74">
        <f t="shared" si="223"/>
        <v>0</v>
      </c>
    </row>
    <row r="333" spans="1:13" ht="13.8">
      <c r="A333" s="2"/>
      <c r="B333" s="48" t="str">
        <f t="shared" si="224"/>
        <v>Grey - All_50 Gbps_10 km</v>
      </c>
      <c r="C333" s="74">
        <f t="shared" si="213"/>
        <v>0</v>
      </c>
      <c r="D333" s="74">
        <f t="shared" si="214"/>
        <v>0</v>
      </c>
      <c r="E333" s="74">
        <f t="shared" si="215"/>
        <v>0</v>
      </c>
      <c r="F333" s="74">
        <f t="shared" si="216"/>
        <v>0</v>
      </c>
      <c r="G333" s="74">
        <f t="shared" si="217"/>
        <v>0</v>
      </c>
      <c r="H333" s="74">
        <f t="shared" si="218"/>
        <v>0</v>
      </c>
      <c r="I333" s="74">
        <f t="shared" si="219"/>
        <v>0</v>
      </c>
      <c r="J333" s="74">
        <f t="shared" si="220"/>
        <v>0</v>
      </c>
      <c r="K333" s="74">
        <f t="shared" si="221"/>
        <v>0</v>
      </c>
      <c r="L333" s="74">
        <f t="shared" si="222"/>
        <v>0</v>
      </c>
      <c r="M333" s="74">
        <f t="shared" si="223"/>
        <v>0</v>
      </c>
    </row>
    <row r="334" spans="1:13" ht="13.8">
      <c r="A334" s="2"/>
      <c r="B334" s="48" t="str">
        <f t="shared" si="224"/>
        <v>Grey - All_50 Gbps_ 40 km</v>
      </c>
      <c r="C334" s="74">
        <f t="shared" si="213"/>
        <v>0</v>
      </c>
      <c r="D334" s="74">
        <f t="shared" si="214"/>
        <v>0</v>
      </c>
      <c r="E334" s="74">
        <f t="shared" si="215"/>
        <v>0</v>
      </c>
      <c r="F334" s="74">
        <f t="shared" si="216"/>
        <v>0</v>
      </c>
      <c r="G334" s="74">
        <f t="shared" si="217"/>
        <v>0</v>
      </c>
      <c r="H334" s="74">
        <f t="shared" si="218"/>
        <v>0</v>
      </c>
      <c r="I334" s="74">
        <f t="shared" si="219"/>
        <v>0</v>
      </c>
      <c r="J334" s="74">
        <f t="shared" si="220"/>
        <v>0</v>
      </c>
      <c r="K334" s="74">
        <f t="shared" si="221"/>
        <v>0</v>
      </c>
      <c r="L334" s="74">
        <f t="shared" si="222"/>
        <v>0</v>
      </c>
      <c r="M334" s="74">
        <f t="shared" si="223"/>
        <v>0</v>
      </c>
    </row>
    <row r="335" spans="1:13" ht="13.8">
      <c r="A335" s="2"/>
      <c r="B335" s="48" t="str">
        <f t="shared" si="224"/>
        <v>Grey - All_100 Gbps_2 km</v>
      </c>
      <c r="C335" s="74">
        <f t="shared" si="213"/>
        <v>0</v>
      </c>
      <c r="D335" s="74">
        <f t="shared" si="214"/>
        <v>0</v>
      </c>
      <c r="E335" s="74">
        <f t="shared" si="215"/>
        <v>0</v>
      </c>
      <c r="F335" s="74">
        <f t="shared" si="216"/>
        <v>0</v>
      </c>
      <c r="G335" s="74">
        <f t="shared" si="217"/>
        <v>0</v>
      </c>
      <c r="H335" s="74">
        <f t="shared" si="218"/>
        <v>0</v>
      </c>
      <c r="I335" s="74">
        <f t="shared" si="219"/>
        <v>0</v>
      </c>
      <c r="J335" s="74">
        <f t="shared" si="220"/>
        <v>0</v>
      </c>
      <c r="K335" s="74">
        <f t="shared" si="221"/>
        <v>0</v>
      </c>
      <c r="L335" s="74">
        <f t="shared" si="222"/>
        <v>0</v>
      </c>
      <c r="M335" s="74">
        <f t="shared" si="223"/>
        <v>0</v>
      </c>
    </row>
    <row r="336" spans="1:13" ht="13.8">
      <c r="A336" s="2"/>
      <c r="B336" s="48" t="str">
        <f t="shared" si="224"/>
        <v>Grey - All_100 Gbps_ 15 km</v>
      </c>
      <c r="C336" s="74">
        <f t="shared" si="213"/>
        <v>0</v>
      </c>
      <c r="D336" s="74">
        <f t="shared" si="214"/>
        <v>0</v>
      </c>
      <c r="E336" s="74">
        <f t="shared" si="215"/>
        <v>0</v>
      </c>
      <c r="F336" s="74">
        <f t="shared" si="216"/>
        <v>0</v>
      </c>
      <c r="G336" s="74">
        <f t="shared" si="217"/>
        <v>0</v>
      </c>
      <c r="H336" s="74">
        <f t="shared" si="218"/>
        <v>0</v>
      </c>
      <c r="I336" s="74">
        <f t="shared" si="219"/>
        <v>0</v>
      </c>
      <c r="J336" s="74">
        <f t="shared" si="220"/>
        <v>0</v>
      </c>
      <c r="K336" s="74">
        <f t="shared" si="221"/>
        <v>0</v>
      </c>
      <c r="L336" s="74">
        <f t="shared" si="222"/>
        <v>0</v>
      </c>
      <c r="M336" s="74">
        <f t="shared" si="223"/>
        <v>0</v>
      </c>
    </row>
    <row r="337" spans="1:13" ht="13.8">
      <c r="A337" s="2"/>
      <c r="B337" s="48" t="str">
        <f t="shared" si="224"/>
        <v>CWDM_10 Gbps_10 km</v>
      </c>
      <c r="C337" s="74">
        <f t="shared" si="213"/>
        <v>0</v>
      </c>
      <c r="D337" s="74">
        <f t="shared" si="214"/>
        <v>0</v>
      </c>
      <c r="E337" s="74">
        <f t="shared" si="215"/>
        <v>0</v>
      </c>
      <c r="F337" s="74">
        <f t="shared" si="216"/>
        <v>0</v>
      </c>
      <c r="G337" s="74">
        <f t="shared" si="217"/>
        <v>0</v>
      </c>
      <c r="H337" s="74">
        <f t="shared" si="218"/>
        <v>0</v>
      </c>
      <c r="I337" s="74">
        <f t="shared" si="219"/>
        <v>0</v>
      </c>
      <c r="J337" s="74">
        <f t="shared" si="220"/>
        <v>0</v>
      </c>
      <c r="K337" s="74">
        <f t="shared" si="221"/>
        <v>0</v>
      </c>
      <c r="L337" s="74">
        <f t="shared" si="222"/>
        <v>0</v>
      </c>
      <c r="M337" s="74">
        <f t="shared" si="223"/>
        <v>0</v>
      </c>
    </row>
    <row r="338" spans="1:13" ht="13.8">
      <c r="A338" s="2"/>
      <c r="B338" s="48" t="str">
        <f t="shared" si="224"/>
        <v>DWDM_10 Gbps_10 km</v>
      </c>
      <c r="C338" s="74">
        <f t="shared" si="213"/>
        <v>0</v>
      </c>
      <c r="D338" s="74">
        <f t="shared" si="214"/>
        <v>0</v>
      </c>
      <c r="E338" s="74">
        <f t="shared" si="215"/>
        <v>0</v>
      </c>
      <c r="F338" s="74">
        <f t="shared" si="216"/>
        <v>0</v>
      </c>
      <c r="G338" s="74">
        <f t="shared" si="217"/>
        <v>0</v>
      </c>
      <c r="H338" s="74">
        <f t="shared" si="218"/>
        <v>0</v>
      </c>
      <c r="I338" s="74">
        <f t="shared" si="219"/>
        <v>0</v>
      </c>
      <c r="J338" s="74">
        <f t="shared" si="220"/>
        <v>0</v>
      </c>
      <c r="K338" s="74">
        <f t="shared" si="221"/>
        <v>0</v>
      </c>
      <c r="L338" s="74">
        <f t="shared" si="222"/>
        <v>0</v>
      </c>
      <c r="M338" s="74">
        <f t="shared" si="223"/>
        <v>0</v>
      </c>
    </row>
    <row r="339" spans="1:13" ht="13.8">
      <c r="A339" s="2"/>
      <c r="B339" s="48" t="str">
        <f t="shared" si="224"/>
        <v>CWDM_25 Gbps_10 km</v>
      </c>
      <c r="C339" s="74">
        <f t="shared" si="213"/>
        <v>0</v>
      </c>
      <c r="D339" s="74">
        <f t="shared" si="214"/>
        <v>0</v>
      </c>
      <c r="E339" s="74">
        <f t="shared" si="215"/>
        <v>0</v>
      </c>
      <c r="F339" s="74">
        <f t="shared" si="216"/>
        <v>0</v>
      </c>
      <c r="G339" s="74">
        <f t="shared" si="217"/>
        <v>0</v>
      </c>
      <c r="H339" s="74">
        <f t="shared" si="218"/>
        <v>0</v>
      </c>
      <c r="I339" s="74">
        <f t="shared" si="219"/>
        <v>0</v>
      </c>
      <c r="J339" s="74">
        <f t="shared" si="220"/>
        <v>0</v>
      </c>
      <c r="K339" s="74">
        <f t="shared" si="221"/>
        <v>0</v>
      </c>
      <c r="L339" s="74">
        <f t="shared" si="222"/>
        <v>0</v>
      </c>
      <c r="M339" s="74">
        <f t="shared" si="223"/>
        <v>0</v>
      </c>
    </row>
    <row r="340" spans="1:13" ht="13.8">
      <c r="A340" s="2"/>
      <c r="B340" s="48" t="str">
        <f t="shared" si="224"/>
        <v>DWDM_25 Gbps_10 km</v>
      </c>
      <c r="C340" s="74">
        <f t="shared" si="213"/>
        <v>0</v>
      </c>
      <c r="D340" s="74">
        <f t="shared" si="214"/>
        <v>0</v>
      </c>
      <c r="E340" s="74">
        <f t="shared" si="215"/>
        <v>0</v>
      </c>
      <c r="F340" s="74">
        <f t="shared" si="216"/>
        <v>0</v>
      </c>
      <c r="G340" s="74">
        <f t="shared" si="217"/>
        <v>0</v>
      </c>
      <c r="H340" s="74">
        <f t="shared" si="218"/>
        <v>0</v>
      </c>
      <c r="I340" s="74">
        <f t="shared" si="219"/>
        <v>0</v>
      </c>
      <c r="J340" s="74">
        <f t="shared" si="220"/>
        <v>0</v>
      </c>
      <c r="K340" s="74">
        <f t="shared" si="221"/>
        <v>0</v>
      </c>
      <c r="L340" s="74">
        <f t="shared" si="222"/>
        <v>0</v>
      </c>
      <c r="M340" s="74">
        <f t="shared" si="223"/>
        <v>0</v>
      </c>
    </row>
    <row r="341" spans="1:13" ht="13.8">
      <c r="A341" s="2"/>
      <c r="B341" s="48"/>
      <c r="C341" s="74"/>
      <c r="D341" s="74"/>
      <c r="E341" s="74"/>
      <c r="F341" s="74"/>
      <c r="G341" s="74"/>
      <c r="H341" s="74"/>
      <c r="I341" s="74"/>
      <c r="J341" s="74"/>
      <c r="K341" s="74"/>
      <c r="L341" s="74"/>
      <c r="M341" s="74"/>
    </row>
    <row r="342" spans="1:13" ht="13.8">
      <c r="A342" s="2"/>
      <c r="B342" s="48"/>
      <c r="C342" s="74"/>
      <c r="D342" s="74"/>
      <c r="E342" s="74"/>
      <c r="F342" s="74"/>
      <c r="G342" s="74"/>
      <c r="H342" s="74"/>
      <c r="I342" s="74"/>
      <c r="J342" s="74"/>
      <c r="K342" s="74"/>
      <c r="L342" s="74"/>
      <c r="M342" s="74"/>
    </row>
    <row r="343" spans="1:13" ht="13.8">
      <c r="B343" s="57" t="str">
        <f>"Total "&amp;B312&amp;" revenue"</f>
        <v>Total GaAs discrete revenue</v>
      </c>
      <c r="C343" s="76">
        <f t="shared" ref="C343:M343" si="225">SUM(C314:C342)</f>
        <v>42.923640158751091</v>
      </c>
      <c r="D343" s="76">
        <f t="shared" si="225"/>
        <v>34.779637390593152</v>
      </c>
      <c r="E343" s="76">
        <f t="shared" si="225"/>
        <v>0</v>
      </c>
      <c r="F343" s="76">
        <f t="shared" si="225"/>
        <v>0</v>
      </c>
      <c r="G343" s="76">
        <f t="shared" si="225"/>
        <v>0</v>
      </c>
      <c r="H343" s="76">
        <f t="shared" si="225"/>
        <v>0</v>
      </c>
      <c r="I343" s="76">
        <f t="shared" si="225"/>
        <v>0</v>
      </c>
      <c r="J343" s="76">
        <f t="shared" si="225"/>
        <v>0</v>
      </c>
      <c r="K343" s="76">
        <f t="shared" si="225"/>
        <v>0</v>
      </c>
      <c r="L343" s="76">
        <f t="shared" si="225"/>
        <v>0</v>
      </c>
      <c r="M343" s="76">
        <f t="shared" si="225"/>
        <v>0</v>
      </c>
    </row>
    <row r="344" spans="1:13" ht="13.8">
      <c r="H344" s="98"/>
      <c r="I344" s="15"/>
    </row>
    <row r="345" spans="1:13" ht="21">
      <c r="B345" s="3" t="str">
        <f>B177</f>
        <v>GaAs integrated</v>
      </c>
      <c r="C345" s="1"/>
      <c r="D345" s="1"/>
      <c r="E345" s="1"/>
      <c r="F345" s="1"/>
      <c r="G345" s="1"/>
      <c r="H345" s="13"/>
      <c r="I345" s="15"/>
      <c r="J345" s="1"/>
      <c r="K345" s="1"/>
      <c r="L345" s="1"/>
      <c r="M345" s="1"/>
    </row>
    <row r="346" spans="1:13" ht="13.8">
      <c r="B346" s="56" t="s">
        <v>55</v>
      </c>
      <c r="C346" s="6">
        <v>2018</v>
      </c>
      <c r="D346" s="6">
        <v>2019</v>
      </c>
      <c r="E346" s="6">
        <v>2020</v>
      </c>
      <c r="F346" s="6">
        <v>2021</v>
      </c>
      <c r="G346" s="6">
        <v>2022</v>
      </c>
      <c r="H346" s="6">
        <v>2023</v>
      </c>
      <c r="I346" s="6">
        <v>2024</v>
      </c>
      <c r="J346" s="6">
        <v>2025</v>
      </c>
      <c r="K346" s="6">
        <v>2026</v>
      </c>
      <c r="L346" s="6">
        <v>2027</v>
      </c>
      <c r="M346" s="6">
        <v>2028</v>
      </c>
    </row>
    <row r="347" spans="1:13" ht="13.8">
      <c r="A347" s="2"/>
      <c r="B347" s="48" t="str">
        <f t="shared" ref="B347:B355" si="226">B179</f>
        <v>CPRI - grey_3 Gbps_≤ 0.5 km</v>
      </c>
      <c r="C347" s="74">
        <f t="shared" ref="C347:C355" si="227">IF(C179=0,0,C179*P215/10^6)</f>
        <v>0</v>
      </c>
      <c r="D347" s="74">
        <f t="shared" ref="D347:D355" si="228">IF(D179=0,0,D179*Q215/10^6)</f>
        <v>0</v>
      </c>
      <c r="E347" s="74">
        <f t="shared" ref="E347:E355" si="229">IF(E179=0,0,E179*R215/10^6)</f>
        <v>0</v>
      </c>
      <c r="F347" s="74">
        <f t="shared" ref="F347:F355" si="230">IF(F179=0,0,F179*S215/10^6)</f>
        <v>0</v>
      </c>
      <c r="G347" s="74">
        <f t="shared" ref="G347:G355" si="231">IF(G179=0,0,G179*T215/10^6)</f>
        <v>0</v>
      </c>
      <c r="H347" s="74">
        <f t="shared" ref="H347:H355" si="232">IF(H179=0,0,H179*U215/10^6)</f>
        <v>0</v>
      </c>
      <c r="I347" s="74">
        <f t="shared" ref="I347:I355" si="233">IF(I179=0,0,I179*V215/10^6)</f>
        <v>0</v>
      </c>
      <c r="J347" s="74">
        <f t="shared" ref="J347:J355" si="234">IF(J179=0,0,J179*W215/10^6)</f>
        <v>0</v>
      </c>
      <c r="K347" s="74">
        <f t="shared" ref="K347:K355" si="235">IF(K179=0,0,K179*X215/10^6)</f>
        <v>0</v>
      </c>
      <c r="L347" s="74">
        <f t="shared" ref="L347:L355" si="236">IF(L179=0,0,L179*Y215/10^6)</f>
        <v>0</v>
      </c>
      <c r="M347" s="74">
        <f t="shared" ref="M347:M355" si="237">IF(M179=0,0,M179*Z215/10^6)</f>
        <v>0</v>
      </c>
    </row>
    <row r="348" spans="1:13" ht="13.8">
      <c r="A348" s="2"/>
      <c r="B348" s="48" t="str">
        <f t="shared" si="226"/>
        <v>CPRI - grey_3 Gbps_&gt;0.5-10 km</v>
      </c>
      <c r="C348" s="74">
        <f t="shared" si="227"/>
        <v>0</v>
      </c>
      <c r="D348" s="74">
        <f t="shared" si="228"/>
        <v>0</v>
      </c>
      <c r="E348" s="74">
        <f t="shared" si="229"/>
        <v>0</v>
      </c>
      <c r="F348" s="74">
        <f t="shared" si="230"/>
        <v>0</v>
      </c>
      <c r="G348" s="74">
        <f t="shared" si="231"/>
        <v>0</v>
      </c>
      <c r="H348" s="74">
        <f t="shared" si="232"/>
        <v>0</v>
      </c>
      <c r="I348" s="74">
        <f t="shared" si="233"/>
        <v>0</v>
      </c>
      <c r="J348" s="74">
        <f t="shared" si="234"/>
        <v>0</v>
      </c>
      <c r="K348" s="74">
        <f t="shared" si="235"/>
        <v>0</v>
      </c>
      <c r="L348" s="74">
        <f t="shared" si="236"/>
        <v>0</v>
      </c>
      <c r="M348" s="74">
        <f t="shared" si="237"/>
        <v>0</v>
      </c>
    </row>
    <row r="349" spans="1:13" ht="13.8">
      <c r="A349" s="2"/>
      <c r="B349" s="48" t="str">
        <f t="shared" si="226"/>
        <v>CPRI - grey_3 Gbps_10-20 km</v>
      </c>
      <c r="C349" s="74">
        <f t="shared" si="227"/>
        <v>0</v>
      </c>
      <c r="D349" s="74">
        <f t="shared" si="228"/>
        <v>0</v>
      </c>
      <c r="E349" s="74">
        <f t="shared" si="229"/>
        <v>0</v>
      </c>
      <c r="F349" s="74">
        <f t="shared" si="230"/>
        <v>0</v>
      </c>
      <c r="G349" s="74">
        <f t="shared" si="231"/>
        <v>0</v>
      </c>
      <c r="H349" s="74">
        <f t="shared" si="232"/>
        <v>0</v>
      </c>
      <c r="I349" s="74">
        <f t="shared" si="233"/>
        <v>0</v>
      </c>
      <c r="J349" s="74">
        <f t="shared" si="234"/>
        <v>0</v>
      </c>
      <c r="K349" s="74">
        <f t="shared" si="235"/>
        <v>0</v>
      </c>
      <c r="L349" s="74">
        <f t="shared" si="236"/>
        <v>0</v>
      </c>
      <c r="M349" s="74">
        <f t="shared" si="237"/>
        <v>0</v>
      </c>
    </row>
    <row r="350" spans="1:13" ht="13.8">
      <c r="A350" s="2"/>
      <c r="B350" s="48" t="str">
        <f t="shared" si="226"/>
        <v>CPRI - grey_6 Gbps_≤ 0.5 km</v>
      </c>
      <c r="C350" s="74">
        <f t="shared" si="227"/>
        <v>0</v>
      </c>
      <c r="D350" s="74">
        <f t="shared" si="228"/>
        <v>0</v>
      </c>
      <c r="E350" s="74">
        <f t="shared" si="229"/>
        <v>0</v>
      </c>
      <c r="F350" s="74">
        <f t="shared" si="230"/>
        <v>0</v>
      </c>
      <c r="G350" s="74">
        <f t="shared" si="231"/>
        <v>0</v>
      </c>
      <c r="H350" s="74">
        <f t="shared" si="232"/>
        <v>0</v>
      </c>
      <c r="I350" s="74">
        <f t="shared" si="233"/>
        <v>0</v>
      </c>
      <c r="J350" s="74">
        <f t="shared" si="234"/>
        <v>0</v>
      </c>
      <c r="K350" s="74">
        <f t="shared" si="235"/>
        <v>0</v>
      </c>
      <c r="L350" s="74">
        <f t="shared" si="236"/>
        <v>0</v>
      </c>
      <c r="M350" s="74">
        <f t="shared" si="237"/>
        <v>0</v>
      </c>
    </row>
    <row r="351" spans="1:13" ht="13.8">
      <c r="A351" s="2"/>
      <c r="B351" s="48" t="str">
        <f t="shared" si="226"/>
        <v>CPRI - grey_6 Gbps_&gt;0.5-10 km</v>
      </c>
      <c r="C351" s="74">
        <f t="shared" si="227"/>
        <v>0</v>
      </c>
      <c r="D351" s="74">
        <f t="shared" si="228"/>
        <v>0</v>
      </c>
      <c r="E351" s="74">
        <f t="shared" si="229"/>
        <v>0</v>
      </c>
      <c r="F351" s="74">
        <f t="shared" si="230"/>
        <v>0</v>
      </c>
      <c r="G351" s="74">
        <f t="shared" si="231"/>
        <v>0</v>
      </c>
      <c r="H351" s="74">
        <f t="shared" si="232"/>
        <v>0</v>
      </c>
      <c r="I351" s="74">
        <f t="shared" si="233"/>
        <v>0</v>
      </c>
      <c r="J351" s="74">
        <f t="shared" si="234"/>
        <v>0</v>
      </c>
      <c r="K351" s="74">
        <f t="shared" si="235"/>
        <v>0</v>
      </c>
      <c r="L351" s="74">
        <f t="shared" si="236"/>
        <v>0</v>
      </c>
      <c r="M351" s="74">
        <f t="shared" si="237"/>
        <v>0</v>
      </c>
    </row>
    <row r="352" spans="1:13" ht="13.8">
      <c r="A352" s="2"/>
      <c r="B352" s="48" t="str">
        <f t="shared" si="226"/>
        <v>CPRI - grey_6 Gbps_10-20 km</v>
      </c>
      <c r="C352" s="74">
        <f t="shared" si="227"/>
        <v>0</v>
      </c>
      <c r="D352" s="74">
        <f t="shared" si="228"/>
        <v>0</v>
      </c>
      <c r="E352" s="74">
        <f t="shared" si="229"/>
        <v>0</v>
      </c>
      <c r="F352" s="74">
        <f t="shared" si="230"/>
        <v>0</v>
      </c>
      <c r="G352" s="74">
        <f t="shared" si="231"/>
        <v>0</v>
      </c>
      <c r="H352" s="74">
        <f t="shared" si="232"/>
        <v>0</v>
      </c>
      <c r="I352" s="74">
        <f t="shared" si="233"/>
        <v>0</v>
      </c>
      <c r="J352" s="74">
        <f t="shared" si="234"/>
        <v>0</v>
      </c>
      <c r="K352" s="74">
        <f t="shared" si="235"/>
        <v>0</v>
      </c>
      <c r="L352" s="74">
        <f t="shared" si="236"/>
        <v>0</v>
      </c>
      <c r="M352" s="74">
        <f t="shared" si="237"/>
        <v>0</v>
      </c>
    </row>
    <row r="353" spans="1:13" ht="13.8">
      <c r="A353" s="2"/>
      <c r="B353" s="48" t="str">
        <f t="shared" si="226"/>
        <v>CPRI - grey_12-16 Gbps_≤ 0.5 km</v>
      </c>
      <c r="C353" s="74">
        <f t="shared" si="227"/>
        <v>0</v>
      </c>
      <c r="D353" s="74">
        <f t="shared" si="228"/>
        <v>0</v>
      </c>
      <c r="E353" s="74">
        <f t="shared" si="229"/>
        <v>0</v>
      </c>
      <c r="F353" s="74">
        <f t="shared" si="230"/>
        <v>0</v>
      </c>
      <c r="G353" s="74">
        <f t="shared" si="231"/>
        <v>0</v>
      </c>
      <c r="H353" s="74">
        <f t="shared" si="232"/>
        <v>0</v>
      </c>
      <c r="I353" s="74">
        <f t="shared" si="233"/>
        <v>0</v>
      </c>
      <c r="J353" s="74">
        <f t="shared" si="234"/>
        <v>0</v>
      </c>
      <c r="K353" s="74">
        <f t="shared" si="235"/>
        <v>0</v>
      </c>
      <c r="L353" s="74">
        <f t="shared" si="236"/>
        <v>0</v>
      </c>
      <c r="M353" s="74">
        <f t="shared" si="237"/>
        <v>0</v>
      </c>
    </row>
    <row r="354" spans="1:13" ht="13.8">
      <c r="A354" s="2"/>
      <c r="B354" s="48" t="str">
        <f t="shared" si="226"/>
        <v>CPRI - grey_12-16 Gbps_&gt;0.5-10 km</v>
      </c>
      <c r="C354" s="74">
        <f t="shared" si="227"/>
        <v>0</v>
      </c>
      <c r="D354" s="74">
        <f t="shared" si="228"/>
        <v>0</v>
      </c>
      <c r="E354" s="74">
        <f t="shared" si="229"/>
        <v>0</v>
      </c>
      <c r="F354" s="74">
        <f t="shared" si="230"/>
        <v>0</v>
      </c>
      <c r="G354" s="74">
        <f t="shared" si="231"/>
        <v>0</v>
      </c>
      <c r="H354" s="74">
        <f t="shared" si="232"/>
        <v>0</v>
      </c>
      <c r="I354" s="74">
        <f t="shared" si="233"/>
        <v>0</v>
      </c>
      <c r="J354" s="74">
        <f t="shared" si="234"/>
        <v>0</v>
      </c>
      <c r="K354" s="74">
        <f t="shared" si="235"/>
        <v>0</v>
      </c>
      <c r="L354" s="74">
        <f t="shared" si="236"/>
        <v>0</v>
      </c>
      <c r="M354" s="74">
        <f t="shared" si="237"/>
        <v>0</v>
      </c>
    </row>
    <row r="355" spans="1:13" ht="13.8">
      <c r="A355" s="2"/>
      <c r="B355" s="48" t="str">
        <f t="shared" si="226"/>
        <v>CPRI - grey_12-16 Gbps_10-20 km</v>
      </c>
      <c r="C355" s="74">
        <f t="shared" si="227"/>
        <v>0</v>
      </c>
      <c r="D355" s="74">
        <f t="shared" si="228"/>
        <v>0</v>
      </c>
      <c r="E355" s="74">
        <f t="shared" si="229"/>
        <v>0</v>
      </c>
      <c r="F355" s="74">
        <f t="shared" si="230"/>
        <v>0</v>
      </c>
      <c r="G355" s="74">
        <f t="shared" si="231"/>
        <v>0</v>
      </c>
      <c r="H355" s="74">
        <f t="shared" si="232"/>
        <v>0</v>
      </c>
      <c r="I355" s="74">
        <f t="shared" si="233"/>
        <v>0</v>
      </c>
      <c r="J355" s="74">
        <f t="shared" si="234"/>
        <v>0</v>
      </c>
      <c r="K355" s="74">
        <f t="shared" si="235"/>
        <v>0</v>
      </c>
      <c r="L355" s="74">
        <f t="shared" si="236"/>
        <v>0</v>
      </c>
      <c r="M355" s="74">
        <f t="shared" si="237"/>
        <v>0</v>
      </c>
    </row>
    <row r="356" spans="1:13" ht="13.8">
      <c r="A356" s="2"/>
      <c r="B356" s="154" t="str">
        <f>B186</f>
        <v>CPRI - grey_12-16 Gbps_&gt;0.5-10 km</v>
      </c>
      <c r="C356" s="155"/>
      <c r="D356" s="155"/>
      <c r="E356" s="155"/>
      <c r="F356" s="155"/>
      <c r="G356" s="155"/>
      <c r="H356" s="155"/>
      <c r="I356" s="155"/>
      <c r="J356" s="155"/>
      <c r="K356" s="155"/>
      <c r="L356" s="155"/>
      <c r="M356" s="155"/>
    </row>
    <row r="357" spans="1:13" ht="13.8">
      <c r="A357" s="2"/>
      <c r="B357" s="48" t="str">
        <f t="shared" ref="B357:B373" si="238">B189</f>
        <v>Grey - All_10 Gbps_100 m MMF</v>
      </c>
      <c r="C357" s="74">
        <f t="shared" ref="C357:C373" si="239">IF(C189=0,0,C189*P224/10^6)</f>
        <v>0</v>
      </c>
      <c r="D357" s="74">
        <f t="shared" ref="D357:D373" si="240">IF(D189=0,0,D189*Q224/10^6)</f>
        <v>0</v>
      </c>
      <c r="E357" s="74">
        <f t="shared" ref="E357:E373" si="241">IF(E189=0,0,E189*R224/10^6)</f>
        <v>0</v>
      </c>
      <c r="F357" s="74">
        <f t="shared" ref="F357:F373" si="242">IF(F189=0,0,F189*S224/10^6)</f>
        <v>0</v>
      </c>
      <c r="G357" s="74">
        <f t="shared" ref="G357:G373" si="243">IF(G189=0,0,G189*T224/10^6)</f>
        <v>0</v>
      </c>
      <c r="H357" s="74">
        <f t="shared" ref="H357:H373" si="244">IF(H189=0,0,H189*U224/10^6)</f>
        <v>0</v>
      </c>
      <c r="I357" s="74">
        <f t="shared" ref="I357:I373" si="245">IF(I189=0,0,I189*V224/10^6)</f>
        <v>0</v>
      </c>
      <c r="J357" s="74">
        <f t="shared" ref="J357:J373" si="246">IF(J189=0,0,J189*W224/10^6)</f>
        <v>0</v>
      </c>
      <c r="K357" s="74">
        <f t="shared" ref="K357:K373" si="247">IF(K189=0,0,K189*X224/10^6)</f>
        <v>0</v>
      </c>
      <c r="L357" s="74">
        <f t="shared" ref="L357:L373" si="248">IF(L189=0,0,L189*Y224/10^6)</f>
        <v>0</v>
      </c>
      <c r="M357" s="74">
        <f t="shared" ref="M357:M373" si="249">IF(M189=0,0,M189*Z224/10^6)</f>
        <v>0</v>
      </c>
    </row>
    <row r="358" spans="1:13" ht="13.8">
      <c r="A358" s="2"/>
      <c r="B358" s="48" t="str">
        <f t="shared" si="238"/>
        <v>Grey - All_10 Gbps_1-10 km</v>
      </c>
      <c r="C358" s="74">
        <f t="shared" si="239"/>
        <v>0</v>
      </c>
      <c r="D358" s="74">
        <f t="shared" si="240"/>
        <v>0</v>
      </c>
      <c r="E358" s="74">
        <f t="shared" si="241"/>
        <v>0</v>
      </c>
      <c r="F358" s="74">
        <f t="shared" si="242"/>
        <v>0</v>
      </c>
      <c r="G358" s="74">
        <f t="shared" si="243"/>
        <v>0</v>
      </c>
      <c r="H358" s="74">
        <f t="shared" si="244"/>
        <v>0</v>
      </c>
      <c r="I358" s="74">
        <f t="shared" si="245"/>
        <v>0</v>
      </c>
      <c r="J358" s="74">
        <f t="shared" si="246"/>
        <v>0</v>
      </c>
      <c r="K358" s="74">
        <f t="shared" si="247"/>
        <v>0</v>
      </c>
      <c r="L358" s="74">
        <f t="shared" si="248"/>
        <v>0</v>
      </c>
      <c r="M358" s="74">
        <f t="shared" si="249"/>
        <v>0</v>
      </c>
    </row>
    <row r="359" spans="1:13" ht="13.8">
      <c r="A359" s="2"/>
      <c r="B359" s="48" t="str">
        <f t="shared" si="238"/>
        <v>Grey - All_10 Gbps_20 km</v>
      </c>
      <c r="C359" s="74">
        <f t="shared" si="239"/>
        <v>0</v>
      </c>
      <c r="D359" s="74">
        <f t="shared" si="240"/>
        <v>0</v>
      </c>
      <c r="E359" s="74">
        <f t="shared" si="241"/>
        <v>0</v>
      </c>
      <c r="F359" s="74">
        <f t="shared" si="242"/>
        <v>0</v>
      </c>
      <c r="G359" s="74">
        <f t="shared" si="243"/>
        <v>0</v>
      </c>
      <c r="H359" s="74">
        <f t="shared" si="244"/>
        <v>0</v>
      </c>
      <c r="I359" s="74">
        <f t="shared" si="245"/>
        <v>0</v>
      </c>
      <c r="J359" s="74">
        <f t="shared" si="246"/>
        <v>0</v>
      </c>
      <c r="K359" s="74">
        <f t="shared" si="247"/>
        <v>0</v>
      </c>
      <c r="L359" s="74">
        <f t="shared" si="248"/>
        <v>0</v>
      </c>
      <c r="M359" s="74">
        <f t="shared" si="249"/>
        <v>0</v>
      </c>
    </row>
    <row r="360" spans="1:13" ht="13.8">
      <c r="A360" s="2"/>
      <c r="B360" s="48" t="str">
        <f t="shared" si="238"/>
        <v>Grey - All_25 Gbps_100 m MMF</v>
      </c>
      <c r="C360" s="74">
        <f t="shared" si="239"/>
        <v>0</v>
      </c>
      <c r="D360" s="74">
        <f t="shared" si="240"/>
        <v>0</v>
      </c>
      <c r="E360" s="74">
        <f t="shared" si="241"/>
        <v>0</v>
      </c>
      <c r="F360" s="74">
        <f t="shared" si="242"/>
        <v>0</v>
      </c>
      <c r="G360" s="74">
        <f t="shared" si="243"/>
        <v>0</v>
      </c>
      <c r="H360" s="74">
        <f t="shared" si="244"/>
        <v>0</v>
      </c>
      <c r="I360" s="74">
        <f t="shared" si="245"/>
        <v>0</v>
      </c>
      <c r="J360" s="74">
        <f t="shared" si="246"/>
        <v>0</v>
      </c>
      <c r="K360" s="74">
        <f t="shared" si="247"/>
        <v>0</v>
      </c>
      <c r="L360" s="74">
        <f t="shared" si="248"/>
        <v>0</v>
      </c>
      <c r="M360" s="74">
        <f t="shared" si="249"/>
        <v>0</v>
      </c>
    </row>
    <row r="361" spans="1:13" ht="13.8">
      <c r="A361" s="2"/>
      <c r="B361" s="48" t="str">
        <f t="shared" si="238"/>
        <v>Grey - All_25 Gbps_300 m SMF</v>
      </c>
      <c r="C361" s="74">
        <f t="shared" si="239"/>
        <v>0</v>
      </c>
      <c r="D361" s="74">
        <f t="shared" si="240"/>
        <v>0</v>
      </c>
      <c r="E361" s="74">
        <f t="shared" si="241"/>
        <v>0</v>
      </c>
      <c r="F361" s="74">
        <f t="shared" si="242"/>
        <v>0</v>
      </c>
      <c r="G361" s="74">
        <f t="shared" si="243"/>
        <v>0</v>
      </c>
      <c r="H361" s="74">
        <f t="shared" si="244"/>
        <v>0</v>
      </c>
      <c r="I361" s="74">
        <f t="shared" si="245"/>
        <v>0</v>
      </c>
      <c r="J361" s="74">
        <f t="shared" si="246"/>
        <v>0</v>
      </c>
      <c r="K361" s="74">
        <f t="shared" si="247"/>
        <v>0</v>
      </c>
      <c r="L361" s="74">
        <f t="shared" si="248"/>
        <v>0</v>
      </c>
      <c r="M361" s="74">
        <f t="shared" si="249"/>
        <v>0</v>
      </c>
    </row>
    <row r="362" spans="1:13" ht="13.8">
      <c r="A362" s="2"/>
      <c r="B362" s="48" t="str">
        <f t="shared" si="238"/>
        <v>Grey - Duplex_25 Gbps_1-10 km</v>
      </c>
      <c r="C362" s="74">
        <f t="shared" si="239"/>
        <v>0</v>
      </c>
      <c r="D362" s="74">
        <f t="shared" si="240"/>
        <v>0</v>
      </c>
      <c r="E362" s="74">
        <f t="shared" si="241"/>
        <v>0</v>
      </c>
      <c r="F362" s="74">
        <f t="shared" si="242"/>
        <v>0</v>
      </c>
      <c r="G362" s="74">
        <f t="shared" si="243"/>
        <v>0</v>
      </c>
      <c r="H362" s="74">
        <f t="shared" si="244"/>
        <v>0</v>
      </c>
      <c r="I362" s="74">
        <f t="shared" si="245"/>
        <v>0</v>
      </c>
      <c r="J362" s="74">
        <f t="shared" si="246"/>
        <v>0</v>
      </c>
      <c r="K362" s="74">
        <f t="shared" si="247"/>
        <v>0</v>
      </c>
      <c r="L362" s="74">
        <f t="shared" si="248"/>
        <v>0</v>
      </c>
      <c r="M362" s="74">
        <f t="shared" si="249"/>
        <v>0</v>
      </c>
    </row>
    <row r="363" spans="1:13" ht="13.8">
      <c r="A363" s="2"/>
      <c r="B363" s="48" t="str">
        <f t="shared" si="238"/>
        <v>Grey - BiDi_25 Gbps_10 km</v>
      </c>
      <c r="C363" s="74">
        <f t="shared" si="239"/>
        <v>0</v>
      </c>
      <c r="D363" s="74">
        <f t="shared" si="240"/>
        <v>0</v>
      </c>
      <c r="E363" s="74">
        <f t="shared" si="241"/>
        <v>0</v>
      </c>
      <c r="F363" s="74">
        <f t="shared" si="242"/>
        <v>0</v>
      </c>
      <c r="G363" s="74">
        <f t="shared" si="243"/>
        <v>0</v>
      </c>
      <c r="H363" s="74">
        <f t="shared" si="244"/>
        <v>0</v>
      </c>
      <c r="I363" s="74">
        <f t="shared" si="245"/>
        <v>0</v>
      </c>
      <c r="J363" s="74">
        <f t="shared" si="246"/>
        <v>0</v>
      </c>
      <c r="K363" s="74">
        <f t="shared" si="247"/>
        <v>0</v>
      </c>
      <c r="L363" s="74">
        <f t="shared" si="248"/>
        <v>0</v>
      </c>
      <c r="M363" s="74">
        <f t="shared" si="249"/>
        <v>0</v>
      </c>
    </row>
    <row r="364" spans="1:13" ht="13.8">
      <c r="A364" s="2"/>
      <c r="B364" s="48" t="str">
        <f t="shared" si="238"/>
        <v xml:space="preserve">Grey - Duplex_25 Gbps_20 km </v>
      </c>
      <c r="C364" s="74">
        <f t="shared" si="239"/>
        <v>0</v>
      </c>
      <c r="D364" s="74">
        <f t="shared" si="240"/>
        <v>0</v>
      </c>
      <c r="E364" s="74">
        <f t="shared" si="241"/>
        <v>0</v>
      </c>
      <c r="F364" s="74">
        <f t="shared" si="242"/>
        <v>0</v>
      </c>
      <c r="G364" s="74">
        <f t="shared" si="243"/>
        <v>0</v>
      </c>
      <c r="H364" s="74">
        <f t="shared" si="244"/>
        <v>0</v>
      </c>
      <c r="I364" s="74">
        <f t="shared" si="245"/>
        <v>0</v>
      </c>
      <c r="J364" s="74">
        <f t="shared" si="246"/>
        <v>0</v>
      </c>
      <c r="K364" s="74">
        <f t="shared" si="247"/>
        <v>0</v>
      </c>
      <c r="L364" s="74">
        <f t="shared" si="248"/>
        <v>0</v>
      </c>
      <c r="M364" s="74">
        <f t="shared" si="249"/>
        <v>0</v>
      </c>
    </row>
    <row r="365" spans="1:13" ht="13.8">
      <c r="A365" s="2"/>
      <c r="B365" s="48" t="str">
        <f t="shared" si="238"/>
        <v>Grey - BiDi_25 Gbps_20 km</v>
      </c>
      <c r="C365" s="74">
        <f t="shared" si="239"/>
        <v>0</v>
      </c>
      <c r="D365" s="74">
        <f t="shared" si="240"/>
        <v>0</v>
      </c>
      <c r="E365" s="74">
        <f t="shared" si="241"/>
        <v>0</v>
      </c>
      <c r="F365" s="74">
        <f t="shared" si="242"/>
        <v>0</v>
      </c>
      <c r="G365" s="74">
        <f t="shared" si="243"/>
        <v>0</v>
      </c>
      <c r="H365" s="74">
        <f t="shared" si="244"/>
        <v>0</v>
      </c>
      <c r="I365" s="74">
        <f t="shared" si="245"/>
        <v>0</v>
      </c>
      <c r="J365" s="74">
        <f t="shared" si="246"/>
        <v>0</v>
      </c>
      <c r="K365" s="74">
        <f t="shared" si="247"/>
        <v>0</v>
      </c>
      <c r="L365" s="74">
        <f t="shared" si="248"/>
        <v>0</v>
      </c>
      <c r="M365" s="74">
        <f t="shared" si="249"/>
        <v>0</v>
      </c>
    </row>
    <row r="366" spans="1:13" ht="13.8">
      <c r="A366" s="2"/>
      <c r="B366" s="48" t="str">
        <f t="shared" si="238"/>
        <v>Grey - All_50 Gbps_10 km</v>
      </c>
      <c r="C366" s="74">
        <f t="shared" si="239"/>
        <v>0</v>
      </c>
      <c r="D366" s="74">
        <f t="shared" si="240"/>
        <v>0</v>
      </c>
      <c r="E366" s="74">
        <f t="shared" si="241"/>
        <v>0</v>
      </c>
      <c r="F366" s="74">
        <f t="shared" si="242"/>
        <v>0</v>
      </c>
      <c r="G366" s="74">
        <f t="shared" si="243"/>
        <v>0</v>
      </c>
      <c r="H366" s="74">
        <f t="shared" si="244"/>
        <v>0</v>
      </c>
      <c r="I366" s="74">
        <f t="shared" si="245"/>
        <v>0</v>
      </c>
      <c r="J366" s="74">
        <f t="shared" si="246"/>
        <v>0</v>
      </c>
      <c r="K366" s="74">
        <f t="shared" si="247"/>
        <v>0</v>
      </c>
      <c r="L366" s="74">
        <f t="shared" si="248"/>
        <v>0</v>
      </c>
      <c r="M366" s="74">
        <f t="shared" si="249"/>
        <v>0</v>
      </c>
    </row>
    <row r="367" spans="1:13" ht="13.8">
      <c r="A367" s="2"/>
      <c r="B367" s="48" t="str">
        <f t="shared" si="238"/>
        <v>Grey - All_50 Gbps_ 40 km</v>
      </c>
      <c r="C367" s="74">
        <f t="shared" si="239"/>
        <v>0</v>
      </c>
      <c r="D367" s="74">
        <f t="shared" si="240"/>
        <v>0</v>
      </c>
      <c r="E367" s="74">
        <f t="shared" si="241"/>
        <v>0</v>
      </c>
      <c r="F367" s="74">
        <f t="shared" si="242"/>
        <v>0</v>
      </c>
      <c r="G367" s="74">
        <f t="shared" si="243"/>
        <v>0</v>
      </c>
      <c r="H367" s="74">
        <f t="shared" si="244"/>
        <v>0</v>
      </c>
      <c r="I367" s="74">
        <f t="shared" si="245"/>
        <v>0</v>
      </c>
      <c r="J367" s="74">
        <f t="shared" si="246"/>
        <v>0</v>
      </c>
      <c r="K367" s="74">
        <f t="shared" si="247"/>
        <v>0</v>
      </c>
      <c r="L367" s="74">
        <f t="shared" si="248"/>
        <v>0</v>
      </c>
      <c r="M367" s="74">
        <f t="shared" si="249"/>
        <v>0</v>
      </c>
    </row>
    <row r="368" spans="1:13" ht="13.8">
      <c r="A368" s="2"/>
      <c r="B368" s="48" t="str">
        <f t="shared" si="238"/>
        <v>Grey - All_100 Gbps_2 km</v>
      </c>
      <c r="C368" s="74">
        <f t="shared" si="239"/>
        <v>0</v>
      </c>
      <c r="D368" s="74">
        <f t="shared" si="240"/>
        <v>0</v>
      </c>
      <c r="E368" s="74">
        <f t="shared" si="241"/>
        <v>0</v>
      </c>
      <c r="F368" s="74">
        <f t="shared" si="242"/>
        <v>0</v>
      </c>
      <c r="G368" s="74">
        <f t="shared" si="243"/>
        <v>0</v>
      </c>
      <c r="H368" s="74">
        <f t="shared" si="244"/>
        <v>0</v>
      </c>
      <c r="I368" s="74">
        <f t="shared" si="245"/>
        <v>0</v>
      </c>
      <c r="J368" s="74">
        <f t="shared" si="246"/>
        <v>0</v>
      </c>
      <c r="K368" s="74">
        <f t="shared" si="247"/>
        <v>0</v>
      </c>
      <c r="L368" s="74">
        <f t="shared" si="248"/>
        <v>0</v>
      </c>
      <c r="M368" s="74">
        <f t="shared" si="249"/>
        <v>0</v>
      </c>
    </row>
    <row r="369" spans="1:13" ht="13.8">
      <c r="A369" s="2"/>
      <c r="B369" s="48" t="str">
        <f t="shared" si="238"/>
        <v>Grey - All_100 Gbps_ 15 km</v>
      </c>
      <c r="C369" s="74">
        <f t="shared" si="239"/>
        <v>0</v>
      </c>
      <c r="D369" s="74">
        <f t="shared" si="240"/>
        <v>0</v>
      </c>
      <c r="E369" s="74">
        <f t="shared" si="241"/>
        <v>0</v>
      </c>
      <c r="F369" s="74">
        <f t="shared" si="242"/>
        <v>0</v>
      </c>
      <c r="G369" s="74">
        <f t="shared" si="243"/>
        <v>0</v>
      </c>
      <c r="H369" s="74">
        <f t="shared" si="244"/>
        <v>0</v>
      </c>
      <c r="I369" s="74">
        <f t="shared" si="245"/>
        <v>0</v>
      </c>
      <c r="J369" s="74">
        <f t="shared" si="246"/>
        <v>0</v>
      </c>
      <c r="K369" s="74">
        <f t="shared" si="247"/>
        <v>0</v>
      </c>
      <c r="L369" s="74">
        <f t="shared" si="248"/>
        <v>0</v>
      </c>
      <c r="M369" s="74">
        <f t="shared" si="249"/>
        <v>0</v>
      </c>
    </row>
    <row r="370" spans="1:13" ht="13.8">
      <c r="A370" s="2"/>
      <c r="B370" s="48" t="str">
        <f t="shared" si="238"/>
        <v>CWDM_10 Gbps_10 km</v>
      </c>
      <c r="C370" s="74">
        <f t="shared" si="239"/>
        <v>0</v>
      </c>
      <c r="D370" s="74">
        <f t="shared" si="240"/>
        <v>0</v>
      </c>
      <c r="E370" s="74">
        <f t="shared" si="241"/>
        <v>0</v>
      </c>
      <c r="F370" s="74">
        <f t="shared" si="242"/>
        <v>0</v>
      </c>
      <c r="G370" s="74">
        <f t="shared" si="243"/>
        <v>0</v>
      </c>
      <c r="H370" s="74">
        <f t="shared" si="244"/>
        <v>0</v>
      </c>
      <c r="I370" s="74">
        <f t="shared" si="245"/>
        <v>0</v>
      </c>
      <c r="J370" s="74">
        <f t="shared" si="246"/>
        <v>0</v>
      </c>
      <c r="K370" s="74">
        <f t="shared" si="247"/>
        <v>0</v>
      </c>
      <c r="L370" s="74">
        <f t="shared" si="248"/>
        <v>0</v>
      </c>
      <c r="M370" s="74">
        <f t="shared" si="249"/>
        <v>0</v>
      </c>
    </row>
    <row r="371" spans="1:13" ht="13.8">
      <c r="A371" s="2"/>
      <c r="B371" s="48" t="str">
        <f t="shared" si="238"/>
        <v>DWDM_10 Gbps_10 km</v>
      </c>
      <c r="C371" s="74">
        <f t="shared" si="239"/>
        <v>0</v>
      </c>
      <c r="D371" s="74">
        <f t="shared" si="240"/>
        <v>0</v>
      </c>
      <c r="E371" s="74">
        <f t="shared" si="241"/>
        <v>0</v>
      </c>
      <c r="F371" s="74">
        <f t="shared" si="242"/>
        <v>0</v>
      </c>
      <c r="G371" s="74">
        <f t="shared" si="243"/>
        <v>0</v>
      </c>
      <c r="H371" s="74">
        <f t="shared" si="244"/>
        <v>0</v>
      </c>
      <c r="I371" s="74">
        <f t="shared" si="245"/>
        <v>0</v>
      </c>
      <c r="J371" s="74">
        <f t="shared" si="246"/>
        <v>0</v>
      </c>
      <c r="K371" s="74">
        <f t="shared" si="247"/>
        <v>0</v>
      </c>
      <c r="L371" s="74">
        <f t="shared" si="248"/>
        <v>0</v>
      </c>
      <c r="M371" s="74">
        <f t="shared" si="249"/>
        <v>0</v>
      </c>
    </row>
    <row r="372" spans="1:13" ht="13.8">
      <c r="A372" s="2"/>
      <c r="B372" s="48" t="str">
        <f t="shared" si="238"/>
        <v>CWDM_25 Gbps_10 km</v>
      </c>
      <c r="C372" s="74">
        <f t="shared" si="239"/>
        <v>0</v>
      </c>
      <c r="D372" s="74">
        <f t="shared" si="240"/>
        <v>0</v>
      </c>
      <c r="E372" s="74">
        <f t="shared" si="241"/>
        <v>0</v>
      </c>
      <c r="F372" s="74">
        <f t="shared" si="242"/>
        <v>0</v>
      </c>
      <c r="G372" s="74">
        <f t="shared" si="243"/>
        <v>0</v>
      </c>
      <c r="H372" s="74">
        <f t="shared" si="244"/>
        <v>0</v>
      </c>
      <c r="I372" s="74">
        <f t="shared" si="245"/>
        <v>0</v>
      </c>
      <c r="J372" s="74">
        <f t="shared" si="246"/>
        <v>0</v>
      </c>
      <c r="K372" s="74">
        <f t="shared" si="247"/>
        <v>0</v>
      </c>
      <c r="L372" s="74">
        <f t="shared" si="248"/>
        <v>0</v>
      </c>
      <c r="M372" s="74">
        <f t="shared" si="249"/>
        <v>0</v>
      </c>
    </row>
    <row r="373" spans="1:13" ht="13.8">
      <c r="A373" s="2"/>
      <c r="B373" s="48" t="str">
        <f t="shared" si="238"/>
        <v>DWDM_25 Gbps_10 km</v>
      </c>
      <c r="C373" s="74">
        <f t="shared" si="239"/>
        <v>0</v>
      </c>
      <c r="D373" s="74">
        <f t="shared" si="240"/>
        <v>0</v>
      </c>
      <c r="E373" s="74">
        <f t="shared" si="241"/>
        <v>0</v>
      </c>
      <c r="F373" s="74">
        <f t="shared" si="242"/>
        <v>0</v>
      </c>
      <c r="G373" s="74">
        <f t="shared" si="243"/>
        <v>0</v>
      </c>
      <c r="H373" s="74">
        <f t="shared" si="244"/>
        <v>0</v>
      </c>
      <c r="I373" s="74">
        <f t="shared" si="245"/>
        <v>0</v>
      </c>
      <c r="J373" s="74">
        <f t="shared" si="246"/>
        <v>0</v>
      </c>
      <c r="K373" s="74">
        <f t="shared" si="247"/>
        <v>0</v>
      </c>
      <c r="L373" s="74">
        <f t="shared" si="248"/>
        <v>0</v>
      </c>
      <c r="M373" s="74">
        <f t="shared" si="249"/>
        <v>0</v>
      </c>
    </row>
    <row r="374" spans="1:13" ht="13.8">
      <c r="A374" s="2"/>
      <c r="B374" s="48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</row>
    <row r="375" spans="1:13" ht="13.8">
      <c r="A375" s="2"/>
      <c r="B375" s="48"/>
      <c r="C375" s="74"/>
      <c r="D375" s="74"/>
      <c r="E375" s="74"/>
      <c r="F375" s="74"/>
      <c r="G375" s="74"/>
      <c r="H375" s="74"/>
      <c r="I375" s="74"/>
      <c r="J375" s="74"/>
      <c r="K375" s="74"/>
      <c r="L375" s="74"/>
      <c r="M375" s="74"/>
    </row>
    <row r="376" spans="1:13" ht="13.8">
      <c r="B376" s="57" t="str">
        <f>"Total "&amp;B345&amp;" revenue"</f>
        <v>Total GaAs integrated revenue</v>
      </c>
      <c r="C376" s="76">
        <f t="shared" ref="C376:M376" si="250">SUM(C347:C375)</f>
        <v>0</v>
      </c>
      <c r="D376" s="76">
        <f t="shared" si="250"/>
        <v>0</v>
      </c>
      <c r="E376" s="76">
        <f t="shared" si="250"/>
        <v>0</v>
      </c>
      <c r="F376" s="76">
        <f t="shared" si="250"/>
        <v>0</v>
      </c>
      <c r="G376" s="76">
        <f t="shared" si="250"/>
        <v>0</v>
      </c>
      <c r="H376" s="76">
        <f t="shared" si="250"/>
        <v>0</v>
      </c>
      <c r="I376" s="76">
        <f t="shared" si="250"/>
        <v>0</v>
      </c>
      <c r="J376" s="76">
        <f t="shared" si="250"/>
        <v>0</v>
      </c>
      <c r="K376" s="76">
        <f t="shared" si="250"/>
        <v>0</v>
      </c>
      <c r="L376" s="76">
        <f t="shared" si="250"/>
        <v>0</v>
      </c>
      <c r="M376" s="76">
        <f t="shared" si="250"/>
        <v>0</v>
      </c>
    </row>
    <row r="378" spans="1:13">
      <c r="B378" t="s">
        <v>77</v>
      </c>
      <c r="C378" s="120">
        <f t="shared" ref="C378:M378" si="251">C376+C343+C310+C277+C244</f>
        <v>365.79070959702165</v>
      </c>
      <c r="D378" s="120">
        <f t="shared" si="251"/>
        <v>918.08542910141614</v>
      </c>
      <c r="E378" s="120">
        <f t="shared" si="251"/>
        <v>0</v>
      </c>
      <c r="F378" s="120">
        <f t="shared" si="251"/>
        <v>0</v>
      </c>
      <c r="G378" s="120">
        <f t="shared" si="251"/>
        <v>0</v>
      </c>
      <c r="H378" s="120">
        <f t="shared" si="251"/>
        <v>0</v>
      </c>
      <c r="I378" s="120">
        <f t="shared" si="251"/>
        <v>0</v>
      </c>
      <c r="J378" s="120">
        <f t="shared" si="251"/>
        <v>0</v>
      </c>
      <c r="K378" s="120">
        <f t="shared" si="251"/>
        <v>0</v>
      </c>
      <c r="L378" s="120">
        <f t="shared" si="251"/>
        <v>0</v>
      </c>
      <c r="M378" s="120">
        <f t="shared" si="251"/>
        <v>0</v>
      </c>
    </row>
  </sheetData>
  <conditionalFormatting sqref="P64:T65 P47:Z62 P63:R63 P70:S70 P73:S75 P71:W72 P80:Q108 P146:Q174 P66:W69 U64:Z64 P179:Q207 P113:Q141">
    <cfRule type="expression" dxfId="83" priority="511">
      <formula>P47&lt;0</formula>
    </cfRule>
  </conditionalFormatting>
  <conditionalFormatting sqref="T70 T73:T75">
    <cfRule type="expression" dxfId="82" priority="292">
      <formula>T70&lt;0</formula>
    </cfRule>
  </conditionalFormatting>
  <conditionalFormatting sqref="U70 U73:U75">
    <cfRule type="expression" dxfId="81" priority="291">
      <formula>U70&lt;0</formula>
    </cfRule>
  </conditionalFormatting>
  <conditionalFormatting sqref="V70 V73:V75">
    <cfRule type="expression" dxfId="80" priority="290">
      <formula>V70&lt;0</formula>
    </cfRule>
  </conditionalFormatting>
  <conditionalFormatting sqref="W70 W73:W75">
    <cfRule type="expression" dxfId="79" priority="289">
      <formula>W70&lt;0</formula>
    </cfRule>
  </conditionalFormatting>
  <conditionalFormatting sqref="X67:Z68">
    <cfRule type="expression" dxfId="78" priority="196">
      <formula>X67&lt;0</formula>
    </cfRule>
  </conditionalFormatting>
  <conditionalFormatting sqref="X71:Z72">
    <cfRule type="expression" dxfId="77" priority="179">
      <formula>X71&lt;0</formula>
    </cfRule>
  </conditionalFormatting>
  <conditionalFormatting sqref="X70:Z70 X73:Z75">
    <cfRule type="expression" dxfId="76" priority="178">
      <formula>X70&lt;0</formula>
    </cfRule>
  </conditionalFormatting>
  <conditionalFormatting sqref="C179:M206">
    <cfRule type="expression" dxfId="75" priority="130">
      <formula>C179&lt;0</formula>
    </cfRule>
  </conditionalFormatting>
  <conditionalFormatting sqref="S63:Z63">
    <cfRule type="expression" dxfId="74" priority="122">
      <formula>S63&lt;0</formula>
    </cfRule>
  </conditionalFormatting>
  <conditionalFormatting sqref="X69:Z69">
    <cfRule type="expression" dxfId="73" priority="77">
      <formula>X69&lt;0</formula>
    </cfRule>
  </conditionalFormatting>
  <conditionalFormatting sqref="X66:Z66">
    <cfRule type="expression" dxfId="72" priority="76">
      <formula>X66&lt;0</formula>
    </cfRule>
  </conditionalFormatting>
  <conditionalFormatting sqref="U65:Z65">
    <cfRule type="expression" dxfId="71" priority="75">
      <formula>U65&lt;0</formula>
    </cfRule>
  </conditionalFormatting>
  <conditionalFormatting sqref="R97:T98 R80:Z95 R96 R103:S103 R106:S108 R104:W105 R99:W102 U97:Z97">
    <cfRule type="expression" dxfId="70" priority="60">
      <formula>R80&lt;0</formula>
    </cfRule>
  </conditionalFormatting>
  <conditionalFormatting sqref="T103 T106:T108">
    <cfRule type="expression" dxfId="69" priority="59">
      <formula>T103&lt;0</formula>
    </cfRule>
  </conditionalFormatting>
  <conditionalFormatting sqref="U103 U106:U108">
    <cfRule type="expression" dxfId="68" priority="58">
      <formula>U103&lt;0</formula>
    </cfRule>
  </conditionalFormatting>
  <conditionalFormatting sqref="V103 V106:V108">
    <cfRule type="expression" dxfId="67" priority="57">
      <formula>V103&lt;0</formula>
    </cfRule>
  </conditionalFormatting>
  <conditionalFormatting sqref="W103 W106:W108">
    <cfRule type="expression" dxfId="66" priority="56">
      <formula>W103&lt;0</formula>
    </cfRule>
  </conditionalFormatting>
  <conditionalFormatting sqref="X100:Z101">
    <cfRule type="expression" dxfId="65" priority="55">
      <formula>X100&lt;0</formula>
    </cfRule>
  </conditionalFormatting>
  <conditionalFormatting sqref="X104:Z105">
    <cfRule type="expression" dxfId="64" priority="54">
      <formula>X104&lt;0</formula>
    </cfRule>
  </conditionalFormatting>
  <conditionalFormatting sqref="X103:Z103 X106:Z108">
    <cfRule type="expression" dxfId="63" priority="53">
      <formula>X103&lt;0</formula>
    </cfRule>
  </conditionalFormatting>
  <conditionalFormatting sqref="S96:Z96">
    <cfRule type="expression" dxfId="62" priority="52">
      <formula>S96&lt;0</formula>
    </cfRule>
  </conditionalFormatting>
  <conditionalFormatting sqref="X102:Z102">
    <cfRule type="expression" dxfId="61" priority="51">
      <formula>X102&lt;0</formula>
    </cfRule>
  </conditionalFormatting>
  <conditionalFormatting sqref="X99:Z99">
    <cfRule type="expression" dxfId="60" priority="50">
      <formula>X99&lt;0</formula>
    </cfRule>
  </conditionalFormatting>
  <conditionalFormatting sqref="U98:Z98">
    <cfRule type="expression" dxfId="59" priority="49">
      <formula>U98&lt;0</formula>
    </cfRule>
  </conditionalFormatting>
  <conditionalFormatting sqref="R130:T131 R113:Z128 R129 R136:S136 R139:S141 R137:W138 R132:W135 U130:Z130">
    <cfRule type="expression" dxfId="58" priority="48">
      <formula>R113&lt;0</formula>
    </cfRule>
  </conditionalFormatting>
  <conditionalFormatting sqref="T136 T139:T141">
    <cfRule type="expression" dxfId="57" priority="47">
      <formula>T136&lt;0</formula>
    </cfRule>
  </conditionalFormatting>
  <conditionalFormatting sqref="U136 U139:U141">
    <cfRule type="expression" dxfId="56" priority="46">
      <formula>U136&lt;0</formula>
    </cfRule>
  </conditionalFormatting>
  <conditionalFormatting sqref="V136 V139:V141">
    <cfRule type="expression" dxfId="55" priority="45">
      <formula>V136&lt;0</formula>
    </cfRule>
  </conditionalFormatting>
  <conditionalFormatting sqref="W136 W139:W141">
    <cfRule type="expression" dxfId="54" priority="44">
      <formula>W136&lt;0</formula>
    </cfRule>
  </conditionalFormatting>
  <conditionalFormatting sqref="X133:Z134">
    <cfRule type="expression" dxfId="53" priority="43">
      <formula>X133&lt;0</formula>
    </cfRule>
  </conditionalFormatting>
  <conditionalFormatting sqref="X137:Z138">
    <cfRule type="expression" dxfId="52" priority="42">
      <formula>X137&lt;0</formula>
    </cfRule>
  </conditionalFormatting>
  <conditionalFormatting sqref="X136:Z136 X139:Z141">
    <cfRule type="expression" dxfId="51" priority="41">
      <formula>X136&lt;0</formula>
    </cfRule>
  </conditionalFormatting>
  <conditionalFormatting sqref="S129:Z129">
    <cfRule type="expression" dxfId="50" priority="40">
      <formula>S129&lt;0</formula>
    </cfRule>
  </conditionalFormatting>
  <conditionalFormatting sqref="X135:Z135">
    <cfRule type="expression" dxfId="49" priority="39">
      <formula>X135&lt;0</formula>
    </cfRule>
  </conditionalFormatting>
  <conditionalFormatting sqref="X132:Z132">
    <cfRule type="expression" dxfId="48" priority="38">
      <formula>X132&lt;0</formula>
    </cfRule>
  </conditionalFormatting>
  <conditionalFormatting sqref="U131:Z131">
    <cfRule type="expression" dxfId="47" priority="37">
      <formula>U131&lt;0</formula>
    </cfRule>
  </conditionalFormatting>
  <conditionalFormatting sqref="R163:T164 R146:Z161 R162 R169:S169 R172:S174 R170:W171 R165:W168 U163:Z163">
    <cfRule type="expression" dxfId="46" priority="36">
      <formula>R146&lt;0</formula>
    </cfRule>
  </conditionalFormatting>
  <conditionalFormatting sqref="T169 T172:T174">
    <cfRule type="expression" dxfId="45" priority="35">
      <formula>T169&lt;0</formula>
    </cfRule>
  </conditionalFormatting>
  <conditionalFormatting sqref="U169 U172:U174">
    <cfRule type="expression" dxfId="44" priority="34">
      <formula>U169&lt;0</formula>
    </cfRule>
  </conditionalFormatting>
  <conditionalFormatting sqref="V169 V172:V174">
    <cfRule type="expression" dxfId="43" priority="33">
      <formula>V169&lt;0</formula>
    </cfRule>
  </conditionalFormatting>
  <conditionalFormatting sqref="W169 W172:W174">
    <cfRule type="expression" dxfId="42" priority="32">
      <formula>W169&lt;0</formula>
    </cfRule>
  </conditionalFormatting>
  <conditionalFormatting sqref="X166:Z167">
    <cfRule type="expression" dxfId="41" priority="31">
      <formula>X166&lt;0</formula>
    </cfRule>
  </conditionalFormatting>
  <conditionalFormatting sqref="X170:Z171">
    <cfRule type="expression" dxfId="40" priority="30">
      <formula>X170&lt;0</formula>
    </cfRule>
  </conditionalFormatting>
  <conditionalFormatting sqref="X169:Z169 X172:Z174">
    <cfRule type="expression" dxfId="39" priority="29">
      <formula>X169&lt;0</formula>
    </cfRule>
  </conditionalFormatting>
  <conditionalFormatting sqref="S162:Z162">
    <cfRule type="expression" dxfId="38" priority="28">
      <formula>S162&lt;0</formula>
    </cfRule>
  </conditionalFormatting>
  <conditionalFormatting sqref="X168:Z168">
    <cfRule type="expression" dxfId="37" priority="27">
      <formula>X168&lt;0</formula>
    </cfRule>
  </conditionalFormatting>
  <conditionalFormatting sqref="X165:Z165">
    <cfRule type="expression" dxfId="36" priority="26">
      <formula>X165&lt;0</formula>
    </cfRule>
  </conditionalFormatting>
  <conditionalFormatting sqref="U164:Z164">
    <cfRule type="expression" dxfId="35" priority="25">
      <formula>U164&lt;0</formula>
    </cfRule>
  </conditionalFormatting>
  <conditionalFormatting sqref="R196:T197 R179:Z194 R195 R202:S202 R205:S207 R203:W204 R198:W201 U196:Z196">
    <cfRule type="expression" dxfId="34" priority="24">
      <formula>R179&lt;0</formula>
    </cfRule>
  </conditionalFormatting>
  <conditionalFormatting sqref="T202 T205:T207">
    <cfRule type="expression" dxfId="33" priority="23">
      <formula>T202&lt;0</formula>
    </cfRule>
  </conditionalFormatting>
  <conditionalFormatting sqref="U202 U205:U207">
    <cfRule type="expression" dxfId="32" priority="22">
      <formula>U202&lt;0</formula>
    </cfRule>
  </conditionalFormatting>
  <conditionalFormatting sqref="V202 V205:V207">
    <cfRule type="expression" dxfId="31" priority="21">
      <formula>V202&lt;0</formula>
    </cfRule>
  </conditionalFormatting>
  <conditionalFormatting sqref="W202 W205:W207">
    <cfRule type="expression" dxfId="30" priority="20">
      <formula>W202&lt;0</formula>
    </cfRule>
  </conditionalFormatting>
  <conditionalFormatting sqref="X199:Z200">
    <cfRule type="expression" dxfId="29" priority="19">
      <formula>X199&lt;0</formula>
    </cfRule>
  </conditionalFormatting>
  <conditionalFormatting sqref="X203:Z204">
    <cfRule type="expression" dxfId="28" priority="18">
      <formula>X203&lt;0</formula>
    </cfRule>
  </conditionalFormatting>
  <conditionalFormatting sqref="X202:Z202 X205:Z207">
    <cfRule type="expression" dxfId="27" priority="17">
      <formula>X202&lt;0</formula>
    </cfRule>
  </conditionalFormatting>
  <conditionalFormatting sqref="S195:Z195">
    <cfRule type="expression" dxfId="26" priority="16">
      <formula>S195&lt;0</formula>
    </cfRule>
  </conditionalFormatting>
  <conditionalFormatting sqref="X201:Z201">
    <cfRule type="expression" dxfId="25" priority="15">
      <formula>X201&lt;0</formula>
    </cfRule>
  </conditionalFormatting>
  <conditionalFormatting sqref="X198:Z198">
    <cfRule type="expression" dxfId="24" priority="14">
      <formula>X198&lt;0</formula>
    </cfRule>
  </conditionalFormatting>
  <conditionalFormatting sqref="U197:Z197">
    <cfRule type="expression" dxfId="23" priority="13">
      <formula>U197&lt;0</formula>
    </cfRule>
  </conditionalFormatting>
  <conditionalFormatting sqref="R232:T233 R215:Z230 R231 R238:S238 R241:S243 R239:W240 R234:W237 U232:Z232">
    <cfRule type="expression" dxfId="22" priority="12">
      <formula>R215&lt;0</formula>
    </cfRule>
  </conditionalFormatting>
  <conditionalFormatting sqref="T238 T241:T243">
    <cfRule type="expression" dxfId="21" priority="11">
      <formula>T238&lt;0</formula>
    </cfRule>
  </conditionalFormatting>
  <conditionalFormatting sqref="U238 U241:U243">
    <cfRule type="expression" dxfId="20" priority="10">
      <formula>U238&lt;0</formula>
    </cfRule>
  </conditionalFormatting>
  <conditionalFormatting sqref="V238 V241:V243">
    <cfRule type="expression" dxfId="19" priority="9">
      <formula>V238&lt;0</formula>
    </cfRule>
  </conditionalFormatting>
  <conditionalFormatting sqref="W238 W241:W243">
    <cfRule type="expression" dxfId="18" priority="8">
      <formula>W238&lt;0</formula>
    </cfRule>
  </conditionalFormatting>
  <conditionalFormatting sqref="X235:Z236">
    <cfRule type="expression" dxfId="17" priority="7">
      <formula>X235&lt;0</formula>
    </cfRule>
  </conditionalFormatting>
  <conditionalFormatting sqref="X239:Z240">
    <cfRule type="expression" dxfId="16" priority="6">
      <formula>X239&lt;0</formula>
    </cfRule>
  </conditionalFormatting>
  <conditionalFormatting sqref="X238:Z238 X241:Z243">
    <cfRule type="expression" dxfId="15" priority="5">
      <formula>X238&lt;0</formula>
    </cfRule>
  </conditionalFormatting>
  <conditionalFormatting sqref="S231:Z231">
    <cfRule type="expression" dxfId="14" priority="4">
      <formula>S231&lt;0</formula>
    </cfRule>
  </conditionalFormatting>
  <conditionalFormatting sqref="X237:Z237">
    <cfRule type="expression" dxfId="13" priority="3">
      <formula>X237&lt;0</formula>
    </cfRule>
  </conditionalFormatting>
  <conditionalFormatting sqref="X234:Z234">
    <cfRule type="expression" dxfId="12" priority="2">
      <formula>X234&lt;0</formula>
    </cfRule>
  </conditionalFormatting>
  <conditionalFormatting sqref="U233:Z233">
    <cfRule type="expression" dxfId="11" priority="1">
      <formula>U233&lt;0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CCFFCC"/>
  </sheetPr>
  <dimension ref="A1:AA288"/>
  <sheetViews>
    <sheetView zoomScale="70" zoomScaleNormal="70" zoomScalePageLayoutView="70" workbookViewId="0"/>
  </sheetViews>
  <sheetFormatPr defaultColWidth="8.77734375" defaultRowHeight="13.2"/>
  <cols>
    <col min="1" max="1" width="4.5546875" customWidth="1"/>
    <col min="2" max="2" width="24.77734375" customWidth="1"/>
    <col min="3" max="13" width="11.44140625" customWidth="1"/>
    <col min="14" max="14" width="16.44140625" style="111" customWidth="1"/>
    <col min="15" max="15" width="22.77734375" customWidth="1"/>
    <col min="16" max="26" width="10.44140625" customWidth="1"/>
  </cols>
  <sheetData>
    <row r="1" spans="1:27" s="1" customFormat="1" ht="12" customHeight="1">
      <c r="A1"/>
      <c r="B1"/>
      <c r="C1" s="77"/>
      <c r="D1"/>
      <c r="F1"/>
      <c r="G1"/>
      <c r="H1"/>
      <c r="I1"/>
      <c r="J1"/>
      <c r="K1"/>
      <c r="L1"/>
      <c r="M1"/>
      <c r="N1" s="112"/>
    </row>
    <row r="2" spans="1:27" ht="21" customHeight="1">
      <c r="B2" s="78" t="str">
        <f>Introduction!B2</f>
        <v>LightCounting Integrated Optics Forecast</v>
      </c>
      <c r="C2" s="78"/>
    </row>
    <row r="3" spans="1:27" ht="13.5" customHeight="1">
      <c r="B3" s="170" t="str">
        <f>Introduction!B3</f>
        <v>Sample template for report Published 30 May 2023</v>
      </c>
    </row>
    <row r="4" spans="1:27" ht="13.5" customHeight="1"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  <c r="AA4" s="111"/>
    </row>
    <row r="5" spans="1:27" ht="20.25" customHeight="1">
      <c r="B5" s="3" t="s">
        <v>53</v>
      </c>
      <c r="C5" s="1"/>
      <c r="D5" s="1"/>
      <c r="E5" s="1"/>
      <c r="G5" s="157"/>
      <c r="H5" s="1"/>
      <c r="I5" s="1"/>
      <c r="J5" s="1"/>
      <c r="K5" s="1"/>
      <c r="L5" s="1"/>
      <c r="M5" s="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1"/>
      <c r="AA5" s="111"/>
    </row>
    <row r="6" spans="1:27" ht="13.5" customHeight="1">
      <c r="B6" s="56" t="s">
        <v>55</v>
      </c>
      <c r="C6" s="6">
        <v>2018</v>
      </c>
      <c r="D6" s="6">
        <v>2019</v>
      </c>
      <c r="E6" s="6">
        <v>2020</v>
      </c>
      <c r="F6" s="6">
        <v>2021</v>
      </c>
      <c r="G6" s="6">
        <v>2022</v>
      </c>
      <c r="H6" s="6">
        <v>2023</v>
      </c>
      <c r="I6" s="6">
        <v>2024</v>
      </c>
      <c r="J6" s="6">
        <v>2025</v>
      </c>
      <c r="K6" s="6">
        <v>2026</v>
      </c>
      <c r="L6" s="6">
        <v>2027</v>
      </c>
      <c r="M6" s="6">
        <v>2028</v>
      </c>
      <c r="O6" s="111"/>
      <c r="P6" s="111"/>
      <c r="Q6" s="111"/>
      <c r="R6" s="111"/>
      <c r="S6" s="111"/>
      <c r="T6" s="111"/>
      <c r="U6" s="111"/>
      <c r="V6" s="111"/>
      <c r="W6" s="111"/>
      <c r="X6" s="111"/>
      <c r="Y6" s="111"/>
      <c r="Z6" s="111"/>
      <c r="AA6" s="111"/>
    </row>
    <row r="7" spans="1:27" ht="13.5" customHeight="1">
      <c r="B7" s="71" t="s">
        <v>386</v>
      </c>
      <c r="C7" s="372">
        <v>74250</v>
      </c>
      <c r="D7" s="372">
        <v>59400.000000000007</v>
      </c>
      <c r="E7" s="372"/>
      <c r="F7" s="372"/>
      <c r="G7" s="372"/>
      <c r="H7" s="372"/>
      <c r="I7" s="372"/>
      <c r="J7" s="372"/>
      <c r="K7" s="372"/>
      <c r="L7" s="372"/>
      <c r="M7" s="372"/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11"/>
      <c r="Z7" s="111"/>
      <c r="AA7" s="111"/>
    </row>
    <row r="8" spans="1:27" ht="13.5" customHeight="1">
      <c r="B8" s="72" t="s">
        <v>387</v>
      </c>
      <c r="C8" s="372">
        <v>550000</v>
      </c>
      <c r="D8" s="372">
        <v>440000</v>
      </c>
      <c r="E8" s="372"/>
      <c r="F8" s="372"/>
      <c r="G8" s="372"/>
      <c r="H8" s="372"/>
      <c r="I8" s="372"/>
      <c r="J8" s="372"/>
      <c r="K8" s="372"/>
      <c r="L8" s="372"/>
      <c r="M8" s="372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  <c r="AA8" s="111"/>
    </row>
    <row r="9" spans="1:27" ht="13.5" customHeight="1">
      <c r="B9" s="72" t="s">
        <v>388</v>
      </c>
      <c r="C9" s="372">
        <v>42307.692307692312</v>
      </c>
      <c r="D9" s="372">
        <v>33846.153846153851</v>
      </c>
      <c r="E9" s="372"/>
      <c r="F9" s="372"/>
      <c r="G9" s="372"/>
      <c r="H9" s="372"/>
      <c r="I9" s="372"/>
      <c r="J9" s="372"/>
      <c r="K9" s="372"/>
      <c r="L9" s="372"/>
      <c r="M9" s="372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  <c r="AA9" s="111"/>
    </row>
    <row r="10" spans="1:27" ht="13.5" customHeight="1">
      <c r="B10" s="72" t="s">
        <v>389</v>
      </c>
      <c r="C10" s="372">
        <v>130000</v>
      </c>
      <c r="D10" s="372">
        <v>904858.57748800004</v>
      </c>
      <c r="E10" s="372"/>
      <c r="F10" s="372"/>
      <c r="G10" s="372"/>
      <c r="H10" s="372"/>
      <c r="I10" s="372"/>
      <c r="J10" s="372"/>
      <c r="K10" s="372"/>
      <c r="L10" s="372"/>
      <c r="M10" s="372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  <c r="AA10" s="111"/>
    </row>
    <row r="11" spans="1:27" ht="13.5" customHeight="1">
      <c r="B11" s="72" t="s">
        <v>190</v>
      </c>
      <c r="C11" s="372">
        <v>500000</v>
      </c>
      <c r="D11" s="372">
        <v>600000</v>
      </c>
      <c r="E11" s="372"/>
      <c r="F11" s="372"/>
      <c r="G11" s="372"/>
      <c r="H11" s="372"/>
      <c r="I11" s="372"/>
      <c r="J11" s="372"/>
      <c r="K11" s="372"/>
      <c r="L11" s="372"/>
      <c r="M11" s="372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  <c r="AA11" s="111"/>
    </row>
    <row r="12" spans="1:27" ht="13.5" customHeight="1">
      <c r="B12" s="72" t="s">
        <v>390</v>
      </c>
      <c r="C12" s="372">
        <v>75000</v>
      </c>
      <c r="D12" s="372">
        <v>90000</v>
      </c>
      <c r="E12" s="372"/>
      <c r="F12" s="372"/>
      <c r="G12" s="372"/>
      <c r="H12" s="372"/>
      <c r="I12" s="372"/>
      <c r="J12" s="372"/>
      <c r="K12" s="372"/>
      <c r="L12" s="372"/>
      <c r="M12" s="372"/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11"/>
      <c r="Z12" s="111"/>
      <c r="AA12" s="111"/>
    </row>
    <row r="13" spans="1:27" ht="13.5" customHeight="1">
      <c r="B13" s="72" t="s">
        <v>391</v>
      </c>
      <c r="C13" s="372">
        <v>18000</v>
      </c>
      <c r="D13" s="372">
        <v>36882.828112000017</v>
      </c>
      <c r="E13" s="372"/>
      <c r="F13" s="372"/>
      <c r="G13" s="372"/>
      <c r="H13" s="372"/>
      <c r="I13" s="372"/>
      <c r="J13" s="372"/>
      <c r="K13" s="372"/>
      <c r="L13" s="372"/>
      <c r="M13" s="372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  <c r="AA13" s="111"/>
    </row>
    <row r="14" spans="1:27" ht="13.8">
      <c r="B14" s="72" t="s">
        <v>392</v>
      </c>
      <c r="C14" s="372">
        <v>180</v>
      </c>
      <c r="D14" s="372">
        <v>368.82828112000016</v>
      </c>
      <c r="E14" s="372"/>
      <c r="F14" s="372"/>
      <c r="G14" s="372"/>
      <c r="H14" s="372"/>
      <c r="I14" s="372"/>
      <c r="J14" s="372"/>
      <c r="K14" s="372"/>
      <c r="L14" s="372"/>
      <c r="M14" s="372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  <c r="AA14" s="111"/>
    </row>
    <row r="15" spans="1:27" ht="13.8">
      <c r="B15" s="72" t="s">
        <v>393</v>
      </c>
      <c r="C15" s="372">
        <v>0</v>
      </c>
      <c r="D15" s="372">
        <v>79113</v>
      </c>
      <c r="E15" s="372"/>
      <c r="F15" s="372"/>
      <c r="G15" s="372"/>
      <c r="H15" s="372"/>
      <c r="I15" s="372"/>
      <c r="J15" s="372"/>
      <c r="K15" s="372"/>
      <c r="L15" s="372"/>
      <c r="M15" s="372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</row>
    <row r="16" spans="1:27" ht="15.75" customHeight="1">
      <c r="B16" s="72" t="s">
        <v>394</v>
      </c>
      <c r="C16" s="372">
        <v>0</v>
      </c>
      <c r="D16" s="372">
        <v>31781</v>
      </c>
      <c r="E16" s="372"/>
      <c r="F16" s="372"/>
      <c r="G16" s="372"/>
      <c r="H16" s="372"/>
      <c r="I16" s="372"/>
      <c r="J16" s="372"/>
      <c r="K16" s="372"/>
      <c r="L16" s="372"/>
      <c r="M16" s="372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  <c r="AA16" s="111"/>
    </row>
    <row r="17" spans="2:27" ht="15.75" customHeight="1">
      <c r="B17" s="72" t="s">
        <v>395</v>
      </c>
      <c r="C17" s="372">
        <v>0</v>
      </c>
      <c r="D17" s="372">
        <v>0</v>
      </c>
      <c r="E17" s="372"/>
      <c r="F17" s="372"/>
      <c r="G17" s="372"/>
      <c r="H17" s="372"/>
      <c r="I17" s="372"/>
      <c r="J17" s="372"/>
      <c r="K17" s="372"/>
      <c r="L17" s="372"/>
      <c r="M17" s="372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  <c r="AA17" s="111"/>
    </row>
    <row r="18" spans="2:27" ht="14.25" customHeight="1">
      <c r="B18" s="72" t="s">
        <v>396</v>
      </c>
      <c r="C18" s="372">
        <v>0</v>
      </c>
      <c r="D18" s="372">
        <v>10000</v>
      </c>
      <c r="E18" s="372"/>
      <c r="F18" s="372"/>
      <c r="G18" s="372"/>
      <c r="H18" s="372"/>
      <c r="I18" s="372"/>
      <c r="J18" s="372"/>
      <c r="K18" s="372"/>
      <c r="L18" s="372"/>
      <c r="M18" s="372"/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11"/>
      <c r="Z18" s="111"/>
      <c r="AA18" s="111"/>
    </row>
    <row r="19" spans="2:27" ht="13.8">
      <c r="B19" s="72" t="s">
        <v>397</v>
      </c>
      <c r="C19" s="372">
        <v>0</v>
      </c>
      <c r="D19" s="372">
        <v>0</v>
      </c>
      <c r="E19" s="372"/>
      <c r="F19" s="372"/>
      <c r="G19" s="372"/>
      <c r="H19" s="372"/>
      <c r="I19" s="372"/>
      <c r="J19" s="372"/>
      <c r="K19" s="372"/>
      <c r="L19" s="372"/>
      <c r="M19" s="372"/>
      <c r="O19" s="111"/>
      <c r="P19" s="111"/>
      <c r="Q19" s="111"/>
      <c r="R19" s="111"/>
      <c r="S19" s="111"/>
      <c r="T19" s="111"/>
      <c r="U19" s="111"/>
      <c r="V19" s="111"/>
      <c r="W19" s="111"/>
      <c r="X19" s="111"/>
      <c r="Y19" s="111"/>
      <c r="Z19" s="111"/>
      <c r="AA19" s="111"/>
    </row>
    <row r="20" spans="2:27" ht="12.75" customHeight="1">
      <c r="B20" s="72" t="s">
        <v>398</v>
      </c>
      <c r="C20" s="372">
        <v>0</v>
      </c>
      <c r="D20" s="372">
        <v>0</v>
      </c>
      <c r="E20" s="372"/>
      <c r="F20" s="372"/>
      <c r="G20" s="372"/>
      <c r="H20" s="372"/>
      <c r="I20" s="372"/>
      <c r="J20" s="372"/>
      <c r="K20" s="372"/>
      <c r="L20" s="372"/>
      <c r="M20" s="372"/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11"/>
      <c r="Z20" s="111"/>
      <c r="AA20" s="111"/>
    </row>
    <row r="21" spans="2:27" ht="12.75" customHeight="1">
      <c r="B21" s="72" t="s">
        <v>399</v>
      </c>
      <c r="C21" s="372">
        <v>0</v>
      </c>
      <c r="D21" s="372">
        <v>0</v>
      </c>
      <c r="E21" s="372"/>
      <c r="F21" s="372"/>
      <c r="G21" s="372"/>
      <c r="H21" s="372"/>
      <c r="I21" s="372"/>
      <c r="J21" s="372"/>
      <c r="K21" s="372"/>
      <c r="L21" s="372"/>
      <c r="M21" s="372"/>
      <c r="O21" s="111"/>
      <c r="P21" s="111"/>
      <c r="Q21" s="111"/>
      <c r="R21" s="111"/>
      <c r="S21" s="111"/>
      <c r="T21" s="111"/>
      <c r="U21" s="111"/>
      <c r="V21" s="111"/>
      <c r="W21" s="111"/>
      <c r="X21" s="111"/>
      <c r="Y21" s="111"/>
      <c r="Z21" s="111"/>
      <c r="AA21" s="111"/>
    </row>
    <row r="22" spans="2:27" ht="12.75" customHeight="1">
      <c r="B22" s="72"/>
      <c r="C22" s="372"/>
      <c r="D22" s="372"/>
      <c r="E22" s="372"/>
      <c r="F22" s="372"/>
      <c r="G22" s="372"/>
      <c r="H22" s="372"/>
      <c r="I22" s="372"/>
      <c r="J22" s="372"/>
      <c r="K22" s="372"/>
      <c r="L22" s="372"/>
      <c r="M22" s="372"/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11"/>
      <c r="Z22" s="111"/>
      <c r="AA22" s="111"/>
    </row>
    <row r="23" spans="2:27" ht="13.8">
      <c r="B23" s="72"/>
      <c r="C23" s="372"/>
      <c r="D23" s="372"/>
      <c r="E23" s="372"/>
      <c r="F23" s="372"/>
      <c r="G23" s="372"/>
      <c r="H23" s="372"/>
      <c r="I23" s="372"/>
      <c r="J23" s="372"/>
      <c r="K23" s="372"/>
      <c r="L23" s="372"/>
      <c r="M23" s="372"/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11"/>
      <c r="Z23" s="111"/>
      <c r="AA23" s="111"/>
    </row>
    <row r="24" spans="2:27" ht="13.8">
      <c r="B24" s="72"/>
      <c r="C24" s="372"/>
      <c r="D24" s="372"/>
      <c r="E24" s="372"/>
      <c r="F24" s="372"/>
      <c r="G24" s="372"/>
      <c r="H24" s="372"/>
      <c r="I24" s="372"/>
      <c r="J24" s="372"/>
      <c r="K24" s="372"/>
      <c r="L24" s="372"/>
      <c r="M24" s="372"/>
      <c r="O24" s="111"/>
      <c r="P24" s="111"/>
      <c r="Q24" s="111"/>
      <c r="R24" s="111"/>
      <c r="S24" s="111"/>
      <c r="T24" s="111"/>
      <c r="U24" s="111"/>
      <c r="V24" s="111"/>
      <c r="W24" s="111"/>
      <c r="X24" s="111"/>
      <c r="Y24" s="111"/>
      <c r="Z24" s="111"/>
      <c r="AA24" s="111"/>
    </row>
    <row r="25" spans="2:27" ht="13.8">
      <c r="B25" s="72"/>
      <c r="C25" s="372"/>
      <c r="D25" s="372"/>
      <c r="E25" s="372"/>
      <c r="F25" s="372"/>
      <c r="G25" s="372"/>
      <c r="H25" s="372"/>
      <c r="I25" s="372"/>
      <c r="J25" s="372"/>
      <c r="K25" s="372"/>
      <c r="L25" s="372"/>
      <c r="M25" s="372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  <c r="AA25" s="111"/>
    </row>
    <row r="26" spans="2:27" ht="13.8">
      <c r="B26" s="72"/>
      <c r="C26" s="372"/>
      <c r="D26" s="372"/>
      <c r="E26" s="372"/>
      <c r="F26" s="372"/>
      <c r="G26" s="372"/>
      <c r="H26" s="372"/>
      <c r="I26" s="372"/>
      <c r="J26" s="372"/>
      <c r="K26" s="372"/>
      <c r="L26" s="372"/>
      <c r="M26" s="372"/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11"/>
      <c r="Z26" s="111"/>
      <c r="AA26" s="111"/>
    </row>
    <row r="27" spans="2:27" ht="13.8">
      <c r="B27" s="73"/>
      <c r="C27" s="372"/>
      <c r="D27" s="372"/>
      <c r="E27" s="372"/>
      <c r="F27" s="372"/>
      <c r="G27" s="372"/>
      <c r="H27" s="372"/>
      <c r="I27" s="372"/>
      <c r="J27" s="372"/>
      <c r="K27" s="372"/>
      <c r="L27" s="372"/>
      <c r="M27" s="372"/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111"/>
      <c r="Z27" s="111"/>
      <c r="AA27" s="111"/>
    </row>
    <row r="28" spans="2:27" ht="13.8">
      <c r="B28" s="88" t="s">
        <v>18</v>
      </c>
      <c r="C28" s="87">
        <f>SUM(C7:C27)</f>
        <v>1389737.6923076923</v>
      </c>
      <c r="D28" s="87">
        <f t="shared" ref="D28:J28" si="0">SUM(D7:D27)</f>
        <v>2286250.3877272741</v>
      </c>
      <c r="E28" s="87">
        <f t="shared" si="0"/>
        <v>0</v>
      </c>
      <c r="F28" s="87">
        <f t="shared" si="0"/>
        <v>0</v>
      </c>
      <c r="G28" s="87">
        <f t="shared" si="0"/>
        <v>0</v>
      </c>
      <c r="H28" s="87">
        <f t="shared" si="0"/>
        <v>0</v>
      </c>
      <c r="I28" s="87">
        <f t="shared" si="0"/>
        <v>0</v>
      </c>
      <c r="J28" s="87">
        <f t="shared" si="0"/>
        <v>0</v>
      </c>
      <c r="K28" s="87">
        <f t="shared" ref="K28:M28" si="1">SUM(K7:K27)</f>
        <v>0</v>
      </c>
      <c r="L28" s="87">
        <f t="shared" si="1"/>
        <v>0</v>
      </c>
      <c r="M28" s="87">
        <f t="shared" si="1"/>
        <v>0</v>
      </c>
      <c r="O28" s="47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</row>
    <row r="29" spans="2:27">
      <c r="B29" s="47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O29" s="13"/>
    </row>
    <row r="30" spans="2:27">
      <c r="B30" s="47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O30" s="13"/>
    </row>
    <row r="31" spans="2:27">
      <c r="C31" s="15"/>
      <c r="D31" s="15"/>
      <c r="E31" s="137"/>
      <c r="F31" s="15"/>
      <c r="G31" s="15"/>
      <c r="H31" s="15"/>
      <c r="I31" s="15"/>
      <c r="J31" s="15"/>
      <c r="K31" s="15"/>
      <c r="L31" s="15"/>
      <c r="M31" s="15"/>
      <c r="O31" s="13"/>
    </row>
    <row r="32" spans="2:27" ht="21">
      <c r="B32" s="3" t="str">
        <f>Summary!B31</f>
        <v>Silicon Photonics</v>
      </c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O32" s="3" t="str">
        <f t="shared" ref="O32:O54" si="2">B32</f>
        <v>Silicon Photonics</v>
      </c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2:26" ht="13.8">
      <c r="B33" s="56" t="s">
        <v>55</v>
      </c>
      <c r="C33" s="6">
        <v>2018</v>
      </c>
      <c r="D33" s="6">
        <v>2019</v>
      </c>
      <c r="E33" s="6">
        <v>2020</v>
      </c>
      <c r="F33" s="6">
        <v>2021</v>
      </c>
      <c r="G33" s="6">
        <v>2022</v>
      </c>
      <c r="H33" s="6">
        <v>2023</v>
      </c>
      <c r="I33" s="6">
        <v>2024</v>
      </c>
      <c r="J33" s="6">
        <v>2025</v>
      </c>
      <c r="K33" s="6">
        <v>2026</v>
      </c>
      <c r="L33" s="6">
        <v>2027</v>
      </c>
      <c r="M33" s="6">
        <v>2028</v>
      </c>
      <c r="O33" s="17" t="str">
        <f t="shared" si="2"/>
        <v>Product category</v>
      </c>
      <c r="P33" s="31">
        <v>2018</v>
      </c>
      <c r="Q33" s="31">
        <v>2019</v>
      </c>
      <c r="R33" s="31">
        <v>2020</v>
      </c>
      <c r="S33" s="31">
        <v>2021</v>
      </c>
      <c r="T33" s="31">
        <v>2022</v>
      </c>
      <c r="U33" s="31">
        <v>2023</v>
      </c>
      <c r="V33" s="31">
        <v>2024</v>
      </c>
      <c r="W33" s="31">
        <v>2025</v>
      </c>
      <c r="X33" s="6">
        <v>2026</v>
      </c>
      <c r="Y33" s="6">
        <v>2027</v>
      </c>
      <c r="Z33" s="6">
        <v>2028</v>
      </c>
    </row>
    <row r="34" spans="2:26" ht="13.8">
      <c r="B34" s="50" t="str">
        <f t="shared" ref="B34:B49" si="3">B7</f>
        <v>1 Gbps_10 km_SFP</v>
      </c>
      <c r="C34" s="7">
        <f t="shared" ref="C34:C54" si="4">IF(C7=0,0,C7*P34)</f>
        <v>0</v>
      </c>
      <c r="D34" s="7">
        <f t="shared" ref="D34:D54" si="5">IF(D7=0,0,D7*Q34)</f>
        <v>0</v>
      </c>
      <c r="E34" s="7">
        <f t="shared" ref="E34:E54" si="6">IF(E7=0,0,E7*R34)</f>
        <v>0</v>
      </c>
      <c r="F34" s="7">
        <f t="shared" ref="F34:F54" si="7">IF(F7=0,0,F7*S34)</f>
        <v>0</v>
      </c>
      <c r="G34" s="7">
        <f t="shared" ref="G34:G54" si="8">IF(G7=0,0,G7*T34)</f>
        <v>0</v>
      </c>
      <c r="H34" s="7">
        <f t="shared" ref="H34:H54" si="9">IF(H7=0,0,H7*U34)</f>
        <v>0</v>
      </c>
      <c r="I34" s="7">
        <f t="shared" ref="I34:I54" si="10">IF(I7=0,0,I7*V34)</f>
        <v>0</v>
      </c>
      <c r="J34" s="7">
        <f t="shared" ref="J34:J54" si="11">IF(J7=0,0,J7*W34)</f>
        <v>0</v>
      </c>
      <c r="K34" s="7">
        <f t="shared" ref="K34:K54" si="12">IF(K7=0,0,K7*X34)</f>
        <v>0</v>
      </c>
      <c r="L34" s="7">
        <f t="shared" ref="L34:L54" si="13">IF(L7=0,0,L7*Y34)</f>
        <v>0</v>
      </c>
      <c r="M34" s="7">
        <f t="shared" ref="M34:M54" si="14">IF(M7=0,0,M7*Z34)</f>
        <v>0</v>
      </c>
      <c r="N34" s="110" t="s">
        <v>76</v>
      </c>
      <c r="O34" s="37" t="str">
        <f t="shared" si="2"/>
        <v>1 Gbps_10 km_SFP</v>
      </c>
      <c r="P34" s="18">
        <v>0</v>
      </c>
      <c r="Q34" s="18">
        <v>0</v>
      </c>
      <c r="R34" s="18"/>
      <c r="S34" s="18"/>
      <c r="T34" s="18"/>
      <c r="U34" s="18"/>
      <c r="V34" s="18"/>
      <c r="W34" s="18"/>
      <c r="X34" s="18"/>
      <c r="Y34" s="18"/>
      <c r="Z34" s="114"/>
    </row>
    <row r="35" spans="2:26" ht="13.8">
      <c r="B35" s="48" t="str">
        <f t="shared" si="3"/>
        <v>1 Gbps_40 km_SFP</v>
      </c>
      <c r="C35" s="7">
        <f t="shared" si="4"/>
        <v>0</v>
      </c>
      <c r="D35" s="7">
        <f t="shared" si="5"/>
        <v>0</v>
      </c>
      <c r="E35" s="7">
        <f t="shared" si="6"/>
        <v>0</v>
      </c>
      <c r="F35" s="7">
        <f t="shared" si="7"/>
        <v>0</v>
      </c>
      <c r="G35" s="7">
        <f t="shared" si="8"/>
        <v>0</v>
      </c>
      <c r="H35" s="7">
        <f t="shared" si="9"/>
        <v>0</v>
      </c>
      <c r="I35" s="7">
        <f t="shared" si="10"/>
        <v>0</v>
      </c>
      <c r="J35" s="7">
        <f t="shared" si="11"/>
        <v>0</v>
      </c>
      <c r="K35" s="7">
        <f t="shared" si="12"/>
        <v>0</v>
      </c>
      <c r="L35" s="7">
        <f t="shared" si="13"/>
        <v>0</v>
      </c>
      <c r="M35" s="7">
        <f t="shared" si="14"/>
        <v>0</v>
      </c>
      <c r="N35" s="110" t="str">
        <f>N34</f>
        <v>Silicon photonics</v>
      </c>
      <c r="O35" s="38" t="str">
        <f t="shared" si="2"/>
        <v>1 Gbps_40 km_SFP</v>
      </c>
      <c r="P35" s="19">
        <v>0</v>
      </c>
      <c r="Q35" s="19">
        <v>0</v>
      </c>
      <c r="R35" s="19"/>
      <c r="S35" s="19"/>
      <c r="T35" s="19"/>
      <c r="U35" s="19"/>
      <c r="V35" s="19"/>
      <c r="W35" s="19"/>
      <c r="X35" s="19"/>
      <c r="Y35" s="19"/>
      <c r="Z35" s="114"/>
    </row>
    <row r="36" spans="2:26" ht="13.8">
      <c r="B36" s="48" t="str">
        <f t="shared" si="3"/>
        <v>1 Gbps_80 km_SFP</v>
      </c>
      <c r="C36" s="7">
        <f t="shared" si="4"/>
        <v>0</v>
      </c>
      <c r="D36" s="7">
        <f t="shared" si="5"/>
        <v>0</v>
      </c>
      <c r="E36" s="7">
        <f t="shared" si="6"/>
        <v>0</v>
      </c>
      <c r="F36" s="7">
        <f t="shared" si="7"/>
        <v>0</v>
      </c>
      <c r="G36" s="7">
        <f t="shared" si="8"/>
        <v>0</v>
      </c>
      <c r="H36" s="7">
        <f t="shared" si="9"/>
        <v>0</v>
      </c>
      <c r="I36" s="7">
        <f t="shared" si="10"/>
        <v>0</v>
      </c>
      <c r="J36" s="7">
        <f t="shared" si="11"/>
        <v>0</v>
      </c>
      <c r="K36" s="7">
        <f t="shared" si="12"/>
        <v>0</v>
      </c>
      <c r="L36" s="7">
        <f t="shared" si="13"/>
        <v>0</v>
      </c>
      <c r="M36" s="7">
        <f t="shared" si="14"/>
        <v>0</v>
      </c>
      <c r="N36" s="110" t="str">
        <f t="shared" ref="N36:N54" si="15">N35</f>
        <v>Silicon photonics</v>
      </c>
      <c r="O36" s="38" t="str">
        <f t="shared" si="2"/>
        <v>1 Gbps_80 km_SFP</v>
      </c>
      <c r="P36" s="19">
        <v>0</v>
      </c>
      <c r="Q36" s="19">
        <v>0</v>
      </c>
      <c r="R36" s="19"/>
      <c r="S36" s="19"/>
      <c r="T36" s="19"/>
      <c r="U36" s="19"/>
      <c r="V36" s="19"/>
      <c r="W36" s="19"/>
      <c r="X36" s="19"/>
      <c r="Y36" s="19"/>
      <c r="Z36" s="114"/>
    </row>
    <row r="37" spans="2:26" ht="13.8">
      <c r="B37" s="48" t="str">
        <f t="shared" si="3"/>
        <v>10 Gbps_10 km_SFP+</v>
      </c>
      <c r="C37" s="7">
        <f t="shared" si="4"/>
        <v>0</v>
      </c>
      <c r="D37" s="7">
        <f t="shared" si="5"/>
        <v>0</v>
      </c>
      <c r="E37" s="7">
        <f t="shared" si="6"/>
        <v>0</v>
      </c>
      <c r="F37" s="7">
        <f t="shared" si="7"/>
        <v>0</v>
      </c>
      <c r="G37" s="7">
        <f t="shared" si="8"/>
        <v>0</v>
      </c>
      <c r="H37" s="7">
        <f t="shared" si="9"/>
        <v>0</v>
      </c>
      <c r="I37" s="7">
        <f t="shared" si="10"/>
        <v>0</v>
      </c>
      <c r="J37" s="7">
        <f t="shared" si="11"/>
        <v>0</v>
      </c>
      <c r="K37" s="7">
        <f t="shared" si="12"/>
        <v>0</v>
      </c>
      <c r="L37" s="7">
        <f t="shared" si="13"/>
        <v>0</v>
      </c>
      <c r="M37" s="7">
        <f t="shared" si="14"/>
        <v>0</v>
      </c>
      <c r="N37" s="110" t="str">
        <f t="shared" si="15"/>
        <v>Silicon photonics</v>
      </c>
      <c r="O37" s="38" t="str">
        <f t="shared" si="2"/>
        <v>10 Gbps_10 km_SFP+</v>
      </c>
      <c r="P37" s="19">
        <v>0</v>
      </c>
      <c r="Q37" s="19">
        <v>0</v>
      </c>
      <c r="R37" s="19"/>
      <c r="S37" s="19"/>
      <c r="T37" s="19"/>
      <c r="U37" s="19"/>
      <c r="V37" s="19"/>
      <c r="W37" s="19"/>
      <c r="X37" s="19"/>
      <c r="Y37" s="19"/>
      <c r="Z37" s="114"/>
    </row>
    <row r="38" spans="2:26" ht="13.8">
      <c r="B38" s="48" t="str">
        <f t="shared" si="3"/>
        <v>10 Gbps_40 km_SFP+</v>
      </c>
      <c r="C38" s="7">
        <f t="shared" si="4"/>
        <v>0</v>
      </c>
      <c r="D38" s="7">
        <f t="shared" si="5"/>
        <v>0</v>
      </c>
      <c r="E38" s="7">
        <f t="shared" si="6"/>
        <v>0</v>
      </c>
      <c r="F38" s="7">
        <f t="shared" si="7"/>
        <v>0</v>
      </c>
      <c r="G38" s="7">
        <f t="shared" si="8"/>
        <v>0</v>
      </c>
      <c r="H38" s="7">
        <f t="shared" si="9"/>
        <v>0</v>
      </c>
      <c r="I38" s="7">
        <f t="shared" si="10"/>
        <v>0</v>
      </c>
      <c r="J38" s="7">
        <f t="shared" si="11"/>
        <v>0</v>
      </c>
      <c r="K38" s="7">
        <f t="shared" si="12"/>
        <v>0</v>
      </c>
      <c r="L38" s="7">
        <f t="shared" si="13"/>
        <v>0</v>
      </c>
      <c r="M38" s="7">
        <f t="shared" si="14"/>
        <v>0</v>
      </c>
      <c r="N38" s="110" t="str">
        <f t="shared" si="15"/>
        <v>Silicon photonics</v>
      </c>
      <c r="O38" s="38" t="str">
        <f t="shared" si="2"/>
        <v>10 Gbps_40 km_SFP+</v>
      </c>
      <c r="P38" s="19">
        <v>0</v>
      </c>
      <c r="Q38" s="19">
        <v>0</v>
      </c>
      <c r="R38" s="19"/>
      <c r="S38" s="19"/>
      <c r="T38" s="19"/>
      <c r="U38" s="19"/>
      <c r="V38" s="19"/>
      <c r="W38" s="19"/>
      <c r="X38" s="19"/>
      <c r="Y38" s="19"/>
      <c r="Z38" s="114"/>
    </row>
    <row r="39" spans="2:26" ht="13.8">
      <c r="B39" s="48" t="str">
        <f t="shared" si="3"/>
        <v>10 Gbps_80 km_SFP+</v>
      </c>
      <c r="C39" s="7">
        <f t="shared" si="4"/>
        <v>0</v>
      </c>
      <c r="D39" s="7">
        <f t="shared" si="5"/>
        <v>0</v>
      </c>
      <c r="E39" s="7">
        <f t="shared" si="6"/>
        <v>0</v>
      </c>
      <c r="F39" s="7">
        <f t="shared" si="7"/>
        <v>0</v>
      </c>
      <c r="G39" s="7">
        <f t="shared" si="8"/>
        <v>0</v>
      </c>
      <c r="H39" s="7">
        <f t="shared" si="9"/>
        <v>0</v>
      </c>
      <c r="I39" s="7">
        <f t="shared" si="10"/>
        <v>0</v>
      </c>
      <c r="J39" s="7">
        <f t="shared" si="11"/>
        <v>0</v>
      </c>
      <c r="K39" s="7">
        <f t="shared" si="12"/>
        <v>0</v>
      </c>
      <c r="L39" s="7">
        <f t="shared" si="13"/>
        <v>0</v>
      </c>
      <c r="M39" s="7">
        <f t="shared" si="14"/>
        <v>0</v>
      </c>
      <c r="N39" s="110" t="str">
        <f t="shared" si="15"/>
        <v>Silicon photonics</v>
      </c>
      <c r="O39" s="38" t="str">
        <f t="shared" si="2"/>
        <v>10 Gbps_80 km_SFP+</v>
      </c>
      <c r="P39" s="19">
        <v>0</v>
      </c>
      <c r="Q39" s="19">
        <v>0</v>
      </c>
      <c r="R39" s="19"/>
      <c r="S39" s="19"/>
      <c r="T39" s="19"/>
      <c r="U39" s="19"/>
      <c r="V39" s="19"/>
      <c r="W39" s="19"/>
      <c r="X39" s="19"/>
      <c r="Y39" s="19"/>
      <c r="Z39" s="114"/>
    </row>
    <row r="40" spans="2:26" ht="13.8">
      <c r="B40" s="48" t="str">
        <f t="shared" si="3"/>
        <v>25 Gbps_10 km_SFP28</v>
      </c>
      <c r="C40" s="7">
        <f t="shared" si="4"/>
        <v>0</v>
      </c>
      <c r="D40" s="7">
        <f t="shared" si="5"/>
        <v>0</v>
      </c>
      <c r="E40" s="7">
        <f t="shared" si="6"/>
        <v>0</v>
      </c>
      <c r="F40" s="7">
        <f t="shared" si="7"/>
        <v>0</v>
      </c>
      <c r="G40" s="7">
        <f t="shared" si="8"/>
        <v>0</v>
      </c>
      <c r="H40" s="7">
        <f t="shared" si="9"/>
        <v>0</v>
      </c>
      <c r="I40" s="7">
        <f t="shared" si="10"/>
        <v>0</v>
      </c>
      <c r="J40" s="7">
        <f t="shared" si="11"/>
        <v>0</v>
      </c>
      <c r="K40" s="7">
        <f t="shared" si="12"/>
        <v>0</v>
      </c>
      <c r="L40" s="7">
        <f t="shared" si="13"/>
        <v>0</v>
      </c>
      <c r="M40" s="7">
        <f t="shared" si="14"/>
        <v>0</v>
      </c>
      <c r="N40" s="110" t="str">
        <f t="shared" si="15"/>
        <v>Silicon photonics</v>
      </c>
      <c r="O40" s="38" t="str">
        <f t="shared" si="2"/>
        <v>25 Gbps_10 km_SFP28</v>
      </c>
      <c r="P40" s="19">
        <v>0</v>
      </c>
      <c r="Q40" s="19">
        <v>0</v>
      </c>
      <c r="R40" s="19"/>
      <c r="S40" s="19"/>
      <c r="T40" s="19"/>
      <c r="U40" s="19"/>
      <c r="V40" s="19"/>
      <c r="W40" s="19"/>
      <c r="X40" s="19"/>
      <c r="Y40" s="19"/>
      <c r="Z40" s="114"/>
    </row>
    <row r="41" spans="2:26" ht="13.8">
      <c r="B41" s="48" t="str">
        <f t="shared" si="3"/>
        <v>25 Gbps_40 km_SFP28</v>
      </c>
      <c r="C41" s="7">
        <f t="shared" si="4"/>
        <v>0</v>
      </c>
      <c r="D41" s="7">
        <f t="shared" si="5"/>
        <v>0</v>
      </c>
      <c r="E41" s="7">
        <f t="shared" si="6"/>
        <v>0</v>
      </c>
      <c r="F41" s="7">
        <f t="shared" si="7"/>
        <v>0</v>
      </c>
      <c r="G41" s="7">
        <f t="shared" si="8"/>
        <v>0</v>
      </c>
      <c r="H41" s="7">
        <f t="shared" si="9"/>
        <v>0</v>
      </c>
      <c r="I41" s="7">
        <f t="shared" si="10"/>
        <v>0</v>
      </c>
      <c r="J41" s="7">
        <f t="shared" si="11"/>
        <v>0</v>
      </c>
      <c r="K41" s="7">
        <f t="shared" si="12"/>
        <v>0</v>
      </c>
      <c r="L41" s="7">
        <f t="shared" si="13"/>
        <v>0</v>
      </c>
      <c r="M41" s="7">
        <f t="shared" si="14"/>
        <v>0</v>
      </c>
      <c r="N41" s="110" t="str">
        <f t="shared" si="15"/>
        <v>Silicon photonics</v>
      </c>
      <c r="O41" s="38" t="str">
        <f t="shared" si="2"/>
        <v>25 Gbps_40 km_SFP28</v>
      </c>
      <c r="P41" s="19">
        <v>0</v>
      </c>
      <c r="Q41" s="19">
        <v>0</v>
      </c>
      <c r="R41" s="19"/>
      <c r="S41" s="19"/>
      <c r="T41" s="19"/>
      <c r="U41" s="19"/>
      <c r="V41" s="19"/>
      <c r="W41" s="19"/>
      <c r="X41" s="19"/>
      <c r="Y41" s="19"/>
      <c r="Z41" s="114"/>
    </row>
    <row r="42" spans="2:26" ht="13.8">
      <c r="B42" s="48" t="str">
        <f t="shared" si="3"/>
        <v>50 Gbps_10 km_QSFP28</v>
      </c>
      <c r="C42" s="7">
        <f t="shared" si="4"/>
        <v>0</v>
      </c>
      <c r="D42" s="7">
        <f t="shared" si="5"/>
        <v>0</v>
      </c>
      <c r="E42" s="7">
        <f t="shared" si="6"/>
        <v>0</v>
      </c>
      <c r="F42" s="7">
        <f t="shared" si="7"/>
        <v>0</v>
      </c>
      <c r="G42" s="7">
        <f t="shared" si="8"/>
        <v>0</v>
      </c>
      <c r="H42" s="7">
        <f t="shared" si="9"/>
        <v>0</v>
      </c>
      <c r="I42" s="7">
        <f t="shared" si="10"/>
        <v>0</v>
      </c>
      <c r="J42" s="7">
        <f t="shared" si="11"/>
        <v>0</v>
      </c>
      <c r="K42" s="7">
        <f t="shared" si="12"/>
        <v>0</v>
      </c>
      <c r="L42" s="7">
        <f t="shared" si="13"/>
        <v>0</v>
      </c>
      <c r="M42" s="7">
        <f t="shared" si="14"/>
        <v>0</v>
      </c>
      <c r="N42" s="110" t="str">
        <f t="shared" si="15"/>
        <v>Silicon photonics</v>
      </c>
      <c r="O42" s="38" t="str">
        <f t="shared" si="2"/>
        <v>50 Gbps_10 km_QSFP28</v>
      </c>
      <c r="P42" s="19">
        <v>0</v>
      </c>
      <c r="Q42" s="19">
        <v>0</v>
      </c>
      <c r="R42" s="19"/>
      <c r="S42" s="19"/>
      <c r="T42" s="19"/>
      <c r="U42" s="19"/>
      <c r="V42" s="19"/>
      <c r="W42" s="19"/>
      <c r="X42" s="19"/>
      <c r="Y42" s="19"/>
      <c r="Z42" s="114"/>
    </row>
    <row r="43" spans="2:26" ht="13.8">
      <c r="B43" s="48" t="str">
        <f t="shared" si="3"/>
        <v>50 Gbps_40 km_QSFP28</v>
      </c>
      <c r="C43" s="7">
        <f t="shared" si="4"/>
        <v>0</v>
      </c>
      <c r="D43" s="7">
        <f t="shared" si="5"/>
        <v>0</v>
      </c>
      <c r="E43" s="7">
        <f t="shared" si="6"/>
        <v>0</v>
      </c>
      <c r="F43" s="7">
        <f t="shared" si="7"/>
        <v>0</v>
      </c>
      <c r="G43" s="7">
        <f t="shared" si="8"/>
        <v>0</v>
      </c>
      <c r="H43" s="7">
        <f t="shared" si="9"/>
        <v>0</v>
      </c>
      <c r="I43" s="7">
        <f t="shared" si="10"/>
        <v>0</v>
      </c>
      <c r="J43" s="7">
        <f t="shared" si="11"/>
        <v>0</v>
      </c>
      <c r="K43" s="7">
        <f t="shared" si="12"/>
        <v>0</v>
      </c>
      <c r="L43" s="7">
        <f t="shared" si="13"/>
        <v>0</v>
      </c>
      <c r="M43" s="7">
        <f t="shared" si="14"/>
        <v>0</v>
      </c>
      <c r="N43" s="110" t="str">
        <f t="shared" si="15"/>
        <v>Silicon photonics</v>
      </c>
      <c r="O43" s="38" t="str">
        <f t="shared" si="2"/>
        <v>50 Gbps_40 km_QSFP28</v>
      </c>
      <c r="P43" s="19">
        <v>0</v>
      </c>
      <c r="Q43" s="19">
        <v>0</v>
      </c>
      <c r="R43" s="19"/>
      <c r="S43" s="19"/>
      <c r="T43" s="19"/>
      <c r="U43" s="19"/>
      <c r="V43" s="19"/>
      <c r="W43" s="19"/>
      <c r="X43" s="19"/>
      <c r="Y43" s="19"/>
      <c r="Z43" s="114"/>
    </row>
    <row r="44" spans="2:26" ht="13.8">
      <c r="B44" s="48" t="str">
        <f t="shared" si="3"/>
        <v>50 Gbps_80 km_QSFP28</v>
      </c>
      <c r="C44" s="7">
        <f t="shared" si="4"/>
        <v>0</v>
      </c>
      <c r="D44" s="7">
        <f t="shared" si="5"/>
        <v>0</v>
      </c>
      <c r="E44" s="7">
        <f t="shared" si="6"/>
        <v>0</v>
      </c>
      <c r="F44" s="7">
        <f t="shared" si="7"/>
        <v>0</v>
      </c>
      <c r="G44" s="7">
        <f t="shared" si="8"/>
        <v>0</v>
      </c>
      <c r="H44" s="7">
        <f t="shared" si="9"/>
        <v>0</v>
      </c>
      <c r="I44" s="7">
        <f t="shared" si="10"/>
        <v>0</v>
      </c>
      <c r="J44" s="7">
        <f t="shared" si="11"/>
        <v>0</v>
      </c>
      <c r="K44" s="7">
        <f t="shared" si="12"/>
        <v>0</v>
      </c>
      <c r="L44" s="7">
        <f t="shared" si="13"/>
        <v>0</v>
      </c>
      <c r="M44" s="7">
        <f t="shared" si="14"/>
        <v>0</v>
      </c>
      <c r="N44" s="110" t="str">
        <f t="shared" si="15"/>
        <v>Silicon photonics</v>
      </c>
      <c r="O44" s="38" t="str">
        <f t="shared" si="2"/>
        <v>50 Gbps_80 km_QSFP28</v>
      </c>
      <c r="P44" s="19">
        <v>0</v>
      </c>
      <c r="Q44" s="19">
        <v>0</v>
      </c>
      <c r="R44" s="19"/>
      <c r="S44" s="19"/>
      <c r="T44" s="19"/>
      <c r="U44" s="19"/>
      <c r="V44" s="19"/>
      <c r="W44" s="19"/>
      <c r="X44" s="19"/>
      <c r="Y44" s="19"/>
      <c r="Z44" s="114"/>
    </row>
    <row r="45" spans="2:26" ht="13.8">
      <c r="B45" s="48" t="str">
        <f t="shared" si="3"/>
        <v>100 Gbps LR4_10 km_QSFP28</v>
      </c>
      <c r="C45" s="7">
        <f t="shared" si="4"/>
        <v>0</v>
      </c>
      <c r="D45" s="7">
        <f t="shared" si="5"/>
        <v>1000</v>
      </c>
      <c r="E45" s="7">
        <f t="shared" si="6"/>
        <v>0</v>
      </c>
      <c r="F45" s="7">
        <f t="shared" si="7"/>
        <v>0</v>
      </c>
      <c r="G45" s="7">
        <f t="shared" si="8"/>
        <v>0</v>
      </c>
      <c r="H45" s="7">
        <f t="shared" si="9"/>
        <v>0</v>
      </c>
      <c r="I45" s="7">
        <f t="shared" si="10"/>
        <v>0</v>
      </c>
      <c r="J45" s="7">
        <f t="shared" si="11"/>
        <v>0</v>
      </c>
      <c r="K45" s="7">
        <f t="shared" si="12"/>
        <v>0</v>
      </c>
      <c r="L45" s="7">
        <f t="shared" si="13"/>
        <v>0</v>
      </c>
      <c r="M45" s="7">
        <f t="shared" si="14"/>
        <v>0</v>
      </c>
      <c r="N45" s="110" t="str">
        <f>N43</f>
        <v>Silicon photonics</v>
      </c>
      <c r="O45" s="38" t="str">
        <f t="shared" si="2"/>
        <v>100 Gbps LR4_10 km_QSFP28</v>
      </c>
      <c r="P45" s="63">
        <v>0</v>
      </c>
      <c r="Q45" s="63">
        <v>0.1</v>
      </c>
      <c r="R45" s="63"/>
      <c r="S45" s="63"/>
      <c r="T45" s="63"/>
      <c r="U45" s="63"/>
      <c r="V45" s="63"/>
      <c r="W45" s="63"/>
      <c r="X45" s="63"/>
      <c r="Y45" s="63"/>
      <c r="Z45" s="114"/>
    </row>
    <row r="46" spans="2:26" ht="13.8">
      <c r="B46" s="48" t="str">
        <f t="shared" si="3"/>
        <v>100 Gbps_40 km_QSFP28</v>
      </c>
      <c r="C46" s="7">
        <f t="shared" si="4"/>
        <v>0</v>
      </c>
      <c r="D46" s="7">
        <f t="shared" si="5"/>
        <v>0</v>
      </c>
      <c r="E46" s="7">
        <f t="shared" si="6"/>
        <v>0</v>
      </c>
      <c r="F46" s="7">
        <f t="shared" si="7"/>
        <v>0</v>
      </c>
      <c r="G46" s="7">
        <f t="shared" si="8"/>
        <v>0</v>
      </c>
      <c r="H46" s="7">
        <f t="shared" si="9"/>
        <v>0</v>
      </c>
      <c r="I46" s="7">
        <f t="shared" si="10"/>
        <v>0</v>
      </c>
      <c r="J46" s="7">
        <f t="shared" si="11"/>
        <v>0</v>
      </c>
      <c r="K46" s="7">
        <f t="shared" si="12"/>
        <v>0</v>
      </c>
      <c r="L46" s="7">
        <f t="shared" si="13"/>
        <v>0</v>
      </c>
      <c r="M46" s="7">
        <f t="shared" si="14"/>
        <v>0</v>
      </c>
      <c r="N46" s="110" t="str">
        <f t="shared" si="15"/>
        <v>Silicon photonics</v>
      </c>
      <c r="O46" s="38" t="str">
        <f t="shared" si="2"/>
        <v>100 Gbps_40 km_QSFP28</v>
      </c>
      <c r="P46" s="63">
        <v>0</v>
      </c>
      <c r="Q46" s="63">
        <v>0</v>
      </c>
      <c r="R46" s="63"/>
      <c r="S46" s="63"/>
      <c r="T46" s="63"/>
      <c r="U46" s="63"/>
      <c r="V46" s="63"/>
      <c r="W46" s="63"/>
      <c r="X46" s="63"/>
      <c r="Y46" s="63"/>
      <c r="Z46" s="114"/>
    </row>
    <row r="47" spans="2:26" ht="13.8">
      <c r="B47" s="48" t="str">
        <f t="shared" si="3"/>
        <v>200 Gbps_10 km_QSFP28</v>
      </c>
      <c r="C47" s="7">
        <f t="shared" si="4"/>
        <v>0</v>
      </c>
      <c r="D47" s="7">
        <f t="shared" si="5"/>
        <v>0</v>
      </c>
      <c r="E47" s="7">
        <f t="shared" si="6"/>
        <v>0</v>
      </c>
      <c r="F47" s="7">
        <f t="shared" si="7"/>
        <v>0</v>
      </c>
      <c r="G47" s="7">
        <f t="shared" si="8"/>
        <v>0</v>
      </c>
      <c r="H47" s="7">
        <f t="shared" si="9"/>
        <v>0</v>
      </c>
      <c r="I47" s="7">
        <f t="shared" si="10"/>
        <v>0</v>
      </c>
      <c r="J47" s="7">
        <f t="shared" si="11"/>
        <v>0</v>
      </c>
      <c r="K47" s="7">
        <f t="shared" si="12"/>
        <v>0</v>
      </c>
      <c r="L47" s="7">
        <f t="shared" si="13"/>
        <v>0</v>
      </c>
      <c r="M47" s="7">
        <f t="shared" si="14"/>
        <v>0</v>
      </c>
      <c r="N47" s="110" t="str">
        <f t="shared" si="15"/>
        <v>Silicon photonics</v>
      </c>
      <c r="O47" s="38" t="str">
        <f t="shared" si="2"/>
        <v>200 Gbps_10 km_QSFP28</v>
      </c>
      <c r="P47" s="63">
        <v>0</v>
      </c>
      <c r="Q47" s="63">
        <v>0.1</v>
      </c>
      <c r="R47" s="63"/>
      <c r="S47" s="63"/>
      <c r="T47" s="63"/>
      <c r="U47" s="63"/>
      <c r="V47" s="63"/>
      <c r="W47" s="63"/>
      <c r="X47" s="63"/>
      <c r="Y47" s="63"/>
      <c r="Z47" s="114"/>
    </row>
    <row r="48" spans="2:26" ht="13.8">
      <c r="B48" s="48" t="str">
        <f t="shared" si="3"/>
        <v>200 Gbps_40 km_QSFP28</v>
      </c>
      <c r="C48" s="7">
        <f t="shared" si="4"/>
        <v>0</v>
      </c>
      <c r="D48" s="7">
        <f t="shared" si="5"/>
        <v>0</v>
      </c>
      <c r="E48" s="7">
        <f t="shared" si="6"/>
        <v>0</v>
      </c>
      <c r="F48" s="7">
        <f t="shared" si="7"/>
        <v>0</v>
      </c>
      <c r="G48" s="7">
        <f t="shared" si="8"/>
        <v>0</v>
      </c>
      <c r="H48" s="7">
        <f t="shared" si="9"/>
        <v>0</v>
      </c>
      <c r="I48" s="7">
        <f t="shared" si="10"/>
        <v>0</v>
      </c>
      <c r="J48" s="7">
        <f t="shared" si="11"/>
        <v>0</v>
      </c>
      <c r="K48" s="7">
        <f t="shared" si="12"/>
        <v>0</v>
      </c>
      <c r="L48" s="7">
        <f t="shared" si="13"/>
        <v>0</v>
      </c>
      <c r="M48" s="7">
        <f t="shared" si="14"/>
        <v>0</v>
      </c>
      <c r="N48" s="110" t="str">
        <f t="shared" si="15"/>
        <v>Silicon photonics</v>
      </c>
      <c r="O48" s="38" t="str">
        <f t="shared" si="2"/>
        <v>200 Gbps_40 km_QSFP28</v>
      </c>
      <c r="P48" s="63">
        <v>0</v>
      </c>
      <c r="Q48" s="63">
        <v>0</v>
      </c>
      <c r="R48" s="63"/>
      <c r="S48" s="63"/>
      <c r="T48" s="63"/>
      <c r="U48" s="63"/>
      <c r="V48" s="63"/>
      <c r="W48" s="63"/>
      <c r="X48" s="63"/>
      <c r="Y48" s="63"/>
      <c r="Z48" s="114"/>
    </row>
    <row r="49" spans="2:26" ht="13.8">
      <c r="B49" s="48">
        <f t="shared" si="3"/>
        <v>0</v>
      </c>
      <c r="C49" s="7">
        <f t="shared" si="4"/>
        <v>0</v>
      </c>
      <c r="D49" s="7">
        <f t="shared" si="5"/>
        <v>0</v>
      </c>
      <c r="E49" s="7">
        <f t="shared" si="6"/>
        <v>0</v>
      </c>
      <c r="F49" s="7">
        <f t="shared" si="7"/>
        <v>0</v>
      </c>
      <c r="G49" s="7">
        <f t="shared" si="8"/>
        <v>0</v>
      </c>
      <c r="H49" s="7">
        <f t="shared" si="9"/>
        <v>0</v>
      </c>
      <c r="I49" s="7">
        <f t="shared" si="10"/>
        <v>0</v>
      </c>
      <c r="J49" s="7">
        <f t="shared" si="11"/>
        <v>0</v>
      </c>
      <c r="K49" s="7">
        <f t="shared" si="12"/>
        <v>0</v>
      </c>
      <c r="L49" s="7">
        <f t="shared" si="13"/>
        <v>0</v>
      </c>
      <c r="M49" s="7">
        <f t="shared" si="14"/>
        <v>0</v>
      </c>
      <c r="N49" s="110" t="str">
        <f t="shared" si="15"/>
        <v>Silicon photonics</v>
      </c>
      <c r="O49" s="38">
        <f t="shared" si="2"/>
        <v>0</v>
      </c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</row>
    <row r="50" spans="2:26" ht="13.8">
      <c r="B50" s="48">
        <f>B23</f>
        <v>0</v>
      </c>
      <c r="C50" s="7">
        <f t="shared" si="4"/>
        <v>0</v>
      </c>
      <c r="D50" s="7">
        <f t="shared" si="5"/>
        <v>0</v>
      </c>
      <c r="E50" s="7">
        <f t="shared" si="6"/>
        <v>0</v>
      </c>
      <c r="F50" s="7">
        <f t="shared" si="7"/>
        <v>0</v>
      </c>
      <c r="G50" s="7">
        <f t="shared" si="8"/>
        <v>0</v>
      </c>
      <c r="H50" s="7">
        <f t="shared" si="9"/>
        <v>0</v>
      </c>
      <c r="I50" s="7">
        <f t="shared" si="10"/>
        <v>0</v>
      </c>
      <c r="J50" s="7">
        <f t="shared" si="11"/>
        <v>0</v>
      </c>
      <c r="K50" s="7">
        <f t="shared" si="12"/>
        <v>0</v>
      </c>
      <c r="L50" s="7">
        <f t="shared" si="13"/>
        <v>0</v>
      </c>
      <c r="M50" s="7">
        <f t="shared" si="14"/>
        <v>0</v>
      </c>
      <c r="N50" s="110" t="str">
        <f>N47</f>
        <v>Silicon photonics</v>
      </c>
      <c r="O50" s="38">
        <f t="shared" si="2"/>
        <v>0</v>
      </c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</row>
    <row r="51" spans="2:26" ht="13.8">
      <c r="B51" s="48">
        <f>B24</f>
        <v>0</v>
      </c>
      <c r="C51" s="7">
        <f t="shared" si="4"/>
        <v>0</v>
      </c>
      <c r="D51" s="7">
        <f t="shared" si="5"/>
        <v>0</v>
      </c>
      <c r="E51" s="7">
        <f t="shared" si="6"/>
        <v>0</v>
      </c>
      <c r="F51" s="7">
        <f t="shared" si="7"/>
        <v>0</v>
      </c>
      <c r="G51" s="7">
        <f t="shared" si="8"/>
        <v>0</v>
      </c>
      <c r="H51" s="7">
        <f t="shared" si="9"/>
        <v>0</v>
      </c>
      <c r="I51" s="7">
        <f t="shared" si="10"/>
        <v>0</v>
      </c>
      <c r="J51" s="7">
        <f t="shared" si="11"/>
        <v>0</v>
      </c>
      <c r="K51" s="7">
        <f t="shared" si="12"/>
        <v>0</v>
      </c>
      <c r="L51" s="7">
        <f t="shared" si="13"/>
        <v>0</v>
      </c>
      <c r="M51" s="7">
        <f t="shared" si="14"/>
        <v>0</v>
      </c>
      <c r="N51" s="110" t="str">
        <f t="shared" si="15"/>
        <v>Silicon photonics</v>
      </c>
      <c r="O51" s="38">
        <f t="shared" si="2"/>
        <v>0</v>
      </c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</row>
    <row r="52" spans="2:26" ht="13.8">
      <c r="B52" s="48">
        <f>B25</f>
        <v>0</v>
      </c>
      <c r="C52" s="7">
        <f t="shared" si="4"/>
        <v>0</v>
      </c>
      <c r="D52" s="7">
        <f t="shared" si="5"/>
        <v>0</v>
      </c>
      <c r="E52" s="7">
        <f t="shared" si="6"/>
        <v>0</v>
      </c>
      <c r="F52" s="7">
        <f t="shared" si="7"/>
        <v>0</v>
      </c>
      <c r="G52" s="7">
        <f t="shared" si="8"/>
        <v>0</v>
      </c>
      <c r="H52" s="7">
        <f t="shared" si="9"/>
        <v>0</v>
      </c>
      <c r="I52" s="7">
        <f t="shared" si="10"/>
        <v>0</v>
      </c>
      <c r="J52" s="7">
        <f t="shared" si="11"/>
        <v>0</v>
      </c>
      <c r="K52" s="7">
        <f t="shared" si="12"/>
        <v>0</v>
      </c>
      <c r="L52" s="7">
        <f t="shared" si="13"/>
        <v>0</v>
      </c>
      <c r="M52" s="7">
        <f t="shared" si="14"/>
        <v>0</v>
      </c>
      <c r="N52" s="110" t="str">
        <f t="shared" si="15"/>
        <v>Silicon photonics</v>
      </c>
      <c r="O52" s="38">
        <f t="shared" si="2"/>
        <v>0</v>
      </c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</row>
    <row r="53" spans="2:26" ht="13.8">
      <c r="B53" s="48">
        <f>B26</f>
        <v>0</v>
      </c>
      <c r="C53" s="7">
        <f t="shared" si="4"/>
        <v>0</v>
      </c>
      <c r="D53" s="7">
        <f t="shared" si="5"/>
        <v>0</v>
      </c>
      <c r="E53" s="7">
        <f t="shared" si="6"/>
        <v>0</v>
      </c>
      <c r="F53" s="7">
        <f t="shared" si="7"/>
        <v>0</v>
      </c>
      <c r="G53" s="7">
        <f t="shared" si="8"/>
        <v>0</v>
      </c>
      <c r="H53" s="7">
        <f t="shared" si="9"/>
        <v>0</v>
      </c>
      <c r="I53" s="7">
        <f t="shared" si="10"/>
        <v>0</v>
      </c>
      <c r="J53" s="7">
        <f t="shared" si="11"/>
        <v>0</v>
      </c>
      <c r="K53" s="7">
        <f t="shared" si="12"/>
        <v>0</v>
      </c>
      <c r="L53" s="7">
        <f t="shared" si="13"/>
        <v>0</v>
      </c>
      <c r="M53" s="7">
        <f t="shared" si="14"/>
        <v>0</v>
      </c>
      <c r="N53" s="110" t="str">
        <f t="shared" si="15"/>
        <v>Silicon photonics</v>
      </c>
      <c r="O53" s="38">
        <f t="shared" si="2"/>
        <v>0</v>
      </c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</row>
    <row r="54" spans="2:26" ht="13.8">
      <c r="B54" s="48">
        <f>B27</f>
        <v>0</v>
      </c>
      <c r="C54" s="12">
        <f t="shared" si="4"/>
        <v>0</v>
      </c>
      <c r="D54" s="12">
        <f t="shared" si="5"/>
        <v>0</v>
      </c>
      <c r="E54" s="12">
        <f t="shared" si="6"/>
        <v>0</v>
      </c>
      <c r="F54" s="12">
        <f t="shared" si="7"/>
        <v>0</v>
      </c>
      <c r="G54" s="12">
        <f t="shared" si="8"/>
        <v>0</v>
      </c>
      <c r="H54" s="12">
        <f t="shared" si="9"/>
        <v>0</v>
      </c>
      <c r="I54" s="12">
        <f t="shared" si="10"/>
        <v>0</v>
      </c>
      <c r="J54" s="12">
        <f t="shared" si="11"/>
        <v>0</v>
      </c>
      <c r="K54" s="12">
        <f t="shared" si="12"/>
        <v>0</v>
      </c>
      <c r="L54" s="12">
        <f t="shared" si="13"/>
        <v>0</v>
      </c>
      <c r="M54" s="12">
        <f t="shared" si="14"/>
        <v>0</v>
      </c>
      <c r="N54" s="110" t="str">
        <f t="shared" si="15"/>
        <v>Silicon photonics</v>
      </c>
      <c r="O54" s="39">
        <f t="shared" si="2"/>
        <v>0</v>
      </c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</row>
    <row r="55" spans="2:26" ht="13.8">
      <c r="B55" s="58" t="str">
        <f>"Total "&amp;B32&amp;" units"</f>
        <v>Total Silicon Photonics units</v>
      </c>
      <c r="C55" s="29">
        <f t="shared" ref="C55:I55" si="16">SUM(C34:C54)</f>
        <v>0</v>
      </c>
      <c r="D55" s="29">
        <f t="shared" si="16"/>
        <v>1000</v>
      </c>
      <c r="E55" s="29">
        <f t="shared" si="16"/>
        <v>0</v>
      </c>
      <c r="F55" s="29">
        <f t="shared" si="16"/>
        <v>0</v>
      </c>
      <c r="G55" s="29">
        <f t="shared" si="16"/>
        <v>0</v>
      </c>
      <c r="H55" s="29">
        <f t="shared" si="16"/>
        <v>0</v>
      </c>
      <c r="I55" s="29">
        <f t="shared" si="16"/>
        <v>0</v>
      </c>
      <c r="J55" s="29">
        <f t="shared" ref="J55" si="17">SUM(J34:J54)</f>
        <v>0</v>
      </c>
      <c r="K55" s="29">
        <f t="shared" ref="K55:M55" si="18">SUM(K34:K54)</f>
        <v>0</v>
      </c>
      <c r="L55" s="29">
        <f t="shared" si="18"/>
        <v>0</v>
      </c>
      <c r="M55" s="29">
        <f t="shared" si="18"/>
        <v>0</v>
      </c>
    </row>
    <row r="57" spans="2:26" ht="21">
      <c r="B57" s="3" t="str">
        <f>Summary!B32</f>
        <v>InP discrete</v>
      </c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O57" s="3" t="str">
        <f t="shared" ref="O57:O79" si="19">B57</f>
        <v>InP discrete</v>
      </c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2:26" ht="13.8">
      <c r="B58" s="56" t="str">
        <f t="shared" ref="B58:B79" si="20">B6</f>
        <v>Product category</v>
      </c>
      <c r="C58" s="6">
        <v>2018</v>
      </c>
      <c r="D58" s="6">
        <v>2019</v>
      </c>
      <c r="E58" s="6">
        <v>2020</v>
      </c>
      <c r="F58" s="6">
        <v>2021</v>
      </c>
      <c r="G58" s="6">
        <v>2022</v>
      </c>
      <c r="H58" s="6">
        <v>2023</v>
      </c>
      <c r="I58" s="6">
        <v>2024</v>
      </c>
      <c r="J58" s="6">
        <v>2025</v>
      </c>
      <c r="K58" s="6">
        <v>2026</v>
      </c>
      <c r="L58" s="6">
        <v>2027</v>
      </c>
      <c r="M58" s="6">
        <v>2028</v>
      </c>
      <c r="O58" s="17" t="str">
        <f t="shared" si="19"/>
        <v>Product category</v>
      </c>
      <c r="P58" s="6">
        <v>2018</v>
      </c>
      <c r="Q58" s="6">
        <v>2019</v>
      </c>
      <c r="R58" s="6">
        <v>2020</v>
      </c>
      <c r="S58" s="6">
        <v>2021</v>
      </c>
      <c r="T58" s="6">
        <v>2022</v>
      </c>
      <c r="U58" s="6">
        <v>2023</v>
      </c>
      <c r="V58" s="6">
        <v>2024</v>
      </c>
      <c r="W58" s="6">
        <v>2025</v>
      </c>
      <c r="X58" s="6">
        <v>2026</v>
      </c>
      <c r="Y58" s="6">
        <v>2027</v>
      </c>
      <c r="Z58" s="31">
        <v>2028</v>
      </c>
    </row>
    <row r="59" spans="2:26" ht="13.8">
      <c r="B59" s="50" t="str">
        <f t="shared" si="20"/>
        <v>1 Gbps_10 km_SFP</v>
      </c>
      <c r="C59" s="7">
        <f t="shared" ref="C59:C79" si="21">IF(C7=0,0,C7*P59)</f>
        <v>74250</v>
      </c>
      <c r="D59" s="7">
        <f t="shared" ref="D59:D79" si="22">IF(D7=0,0,D7*Q59)</f>
        <v>59400.000000000007</v>
      </c>
      <c r="E59" s="7">
        <f t="shared" ref="E59:E79" si="23">IF(E7=0,0,E7*R59)</f>
        <v>0</v>
      </c>
      <c r="F59" s="7">
        <f t="shared" ref="F59:F79" si="24">IF(F7=0,0,F7*S59)</f>
        <v>0</v>
      </c>
      <c r="G59" s="7">
        <f t="shared" ref="G59:G79" si="25">IF(G7=0,0,G7*T59)</f>
        <v>0</v>
      </c>
      <c r="H59" s="7">
        <f t="shared" ref="H59:H79" si="26">IF(H7=0,0,H7*U59)</f>
        <v>0</v>
      </c>
      <c r="I59" s="7">
        <f t="shared" ref="I59:I79" si="27">IF(I7=0,0,I7*V59)</f>
        <v>0</v>
      </c>
      <c r="J59" s="7">
        <f t="shared" ref="J59:J79" si="28">IF(J7=0,0,J7*W59)</f>
        <v>0</v>
      </c>
      <c r="K59" s="7">
        <f t="shared" ref="K59:K79" si="29">IF(K7=0,0,K7*X59)</f>
        <v>0</v>
      </c>
      <c r="L59" s="7">
        <f t="shared" ref="L59:L79" si="30">IF(L7=0,0,L7*Y59)</f>
        <v>0</v>
      </c>
      <c r="M59" s="7">
        <f t="shared" ref="M59:M79" si="31">IF(M7=0,0,M7*Z59)</f>
        <v>0</v>
      </c>
      <c r="N59" s="110" t="str">
        <f>O57</f>
        <v>InP discrete</v>
      </c>
      <c r="O59" s="37" t="str">
        <f t="shared" si="19"/>
        <v>1 Gbps_10 km_SFP</v>
      </c>
      <c r="P59" s="19">
        <v>1</v>
      </c>
      <c r="Q59" s="19">
        <v>1</v>
      </c>
      <c r="R59" s="18"/>
      <c r="S59" s="18"/>
      <c r="T59" s="18"/>
      <c r="U59" s="18"/>
      <c r="V59" s="18"/>
      <c r="W59" s="18"/>
      <c r="X59" s="18"/>
      <c r="Y59" s="18"/>
      <c r="Z59" s="114"/>
    </row>
    <row r="60" spans="2:26" ht="13.8">
      <c r="B60" s="48" t="str">
        <f t="shared" si="20"/>
        <v>1 Gbps_40 km_SFP</v>
      </c>
      <c r="C60" s="7">
        <f t="shared" si="21"/>
        <v>550000</v>
      </c>
      <c r="D60" s="7">
        <f t="shared" si="22"/>
        <v>440000</v>
      </c>
      <c r="E60" s="7">
        <f t="shared" si="23"/>
        <v>0</v>
      </c>
      <c r="F60" s="7">
        <f t="shared" si="24"/>
        <v>0</v>
      </c>
      <c r="G60" s="7">
        <f t="shared" si="25"/>
        <v>0</v>
      </c>
      <c r="H60" s="7">
        <f t="shared" si="26"/>
        <v>0</v>
      </c>
      <c r="I60" s="7">
        <f t="shared" si="27"/>
        <v>0</v>
      </c>
      <c r="J60" s="7">
        <f t="shared" si="28"/>
        <v>0</v>
      </c>
      <c r="K60" s="7">
        <f t="shared" si="29"/>
        <v>0</v>
      </c>
      <c r="L60" s="7">
        <f t="shared" si="30"/>
        <v>0</v>
      </c>
      <c r="M60" s="7">
        <f t="shared" si="31"/>
        <v>0</v>
      </c>
      <c r="N60" s="110" t="str">
        <f>N59</f>
        <v>InP discrete</v>
      </c>
      <c r="O60" s="38" t="str">
        <f t="shared" si="19"/>
        <v>1 Gbps_40 km_SFP</v>
      </c>
      <c r="P60" s="19">
        <v>1</v>
      </c>
      <c r="Q60" s="19">
        <v>1</v>
      </c>
      <c r="R60" s="19"/>
      <c r="S60" s="19"/>
      <c r="T60" s="19"/>
      <c r="U60" s="19"/>
      <c r="V60" s="19"/>
      <c r="W60" s="19"/>
      <c r="X60" s="19"/>
      <c r="Y60" s="19"/>
      <c r="Z60" s="114"/>
    </row>
    <row r="61" spans="2:26" ht="13.8">
      <c r="B61" s="48" t="str">
        <f t="shared" si="20"/>
        <v>1 Gbps_80 km_SFP</v>
      </c>
      <c r="C61" s="7">
        <f t="shared" si="21"/>
        <v>42307.692307692312</v>
      </c>
      <c r="D61" s="7">
        <f t="shared" si="22"/>
        <v>33846.153846153851</v>
      </c>
      <c r="E61" s="7">
        <f t="shared" si="23"/>
        <v>0</v>
      </c>
      <c r="F61" s="7">
        <f t="shared" si="24"/>
        <v>0</v>
      </c>
      <c r="G61" s="7">
        <f t="shared" si="25"/>
        <v>0</v>
      </c>
      <c r="H61" s="7">
        <f t="shared" si="26"/>
        <v>0</v>
      </c>
      <c r="I61" s="7">
        <f t="shared" si="27"/>
        <v>0</v>
      </c>
      <c r="J61" s="7">
        <f t="shared" si="28"/>
        <v>0</v>
      </c>
      <c r="K61" s="7">
        <f t="shared" si="29"/>
        <v>0</v>
      </c>
      <c r="L61" s="7">
        <f t="shared" si="30"/>
        <v>0</v>
      </c>
      <c r="M61" s="7">
        <f t="shared" si="31"/>
        <v>0</v>
      </c>
      <c r="N61" s="110" t="str">
        <f t="shared" ref="N61:N79" si="32">N60</f>
        <v>InP discrete</v>
      </c>
      <c r="O61" s="38" t="str">
        <f t="shared" si="19"/>
        <v>1 Gbps_80 km_SFP</v>
      </c>
      <c r="P61" s="19">
        <v>1</v>
      </c>
      <c r="Q61" s="19">
        <v>1</v>
      </c>
      <c r="R61" s="19"/>
      <c r="S61" s="19"/>
      <c r="T61" s="19"/>
      <c r="U61" s="19"/>
      <c r="V61" s="19"/>
      <c r="W61" s="19"/>
      <c r="X61" s="19"/>
      <c r="Y61" s="19"/>
      <c r="Z61" s="114"/>
    </row>
    <row r="62" spans="2:26" ht="13.8">
      <c r="B62" s="48" t="str">
        <f t="shared" si="20"/>
        <v>10 Gbps_10 km_SFP+</v>
      </c>
      <c r="C62" s="7">
        <f t="shared" si="21"/>
        <v>130000</v>
      </c>
      <c r="D62" s="7">
        <f t="shared" si="22"/>
        <v>904858.57748800004</v>
      </c>
      <c r="E62" s="7">
        <f t="shared" si="23"/>
        <v>0</v>
      </c>
      <c r="F62" s="7">
        <f t="shared" si="24"/>
        <v>0</v>
      </c>
      <c r="G62" s="7">
        <f t="shared" si="25"/>
        <v>0</v>
      </c>
      <c r="H62" s="7">
        <f t="shared" si="26"/>
        <v>0</v>
      </c>
      <c r="I62" s="7">
        <f t="shared" si="27"/>
        <v>0</v>
      </c>
      <c r="J62" s="7">
        <f t="shared" si="28"/>
        <v>0</v>
      </c>
      <c r="K62" s="7">
        <f t="shared" si="29"/>
        <v>0</v>
      </c>
      <c r="L62" s="7">
        <f t="shared" si="30"/>
        <v>0</v>
      </c>
      <c r="M62" s="7">
        <f t="shared" si="31"/>
        <v>0</v>
      </c>
      <c r="N62" s="110" t="str">
        <f t="shared" si="32"/>
        <v>InP discrete</v>
      </c>
      <c r="O62" s="38" t="str">
        <f t="shared" si="19"/>
        <v>10 Gbps_10 km_SFP+</v>
      </c>
      <c r="P62" s="19">
        <v>1</v>
      </c>
      <c r="Q62" s="19">
        <v>1</v>
      </c>
      <c r="R62" s="19"/>
      <c r="S62" s="19"/>
      <c r="T62" s="19"/>
      <c r="U62" s="19"/>
      <c r="V62" s="19"/>
      <c r="W62" s="19"/>
      <c r="X62" s="19"/>
      <c r="Y62" s="19"/>
      <c r="Z62" s="114"/>
    </row>
    <row r="63" spans="2:26" ht="13.8">
      <c r="B63" s="48" t="str">
        <f t="shared" si="20"/>
        <v>10 Gbps_40 km_SFP+</v>
      </c>
      <c r="C63" s="7">
        <f t="shared" si="21"/>
        <v>0</v>
      </c>
      <c r="D63" s="7">
        <f t="shared" si="22"/>
        <v>0</v>
      </c>
      <c r="E63" s="7">
        <f t="shared" si="23"/>
        <v>0</v>
      </c>
      <c r="F63" s="7">
        <f t="shared" si="24"/>
        <v>0</v>
      </c>
      <c r="G63" s="7">
        <f t="shared" si="25"/>
        <v>0</v>
      </c>
      <c r="H63" s="7">
        <f t="shared" si="26"/>
        <v>0</v>
      </c>
      <c r="I63" s="7">
        <f t="shared" si="27"/>
        <v>0</v>
      </c>
      <c r="J63" s="7">
        <f t="shared" si="28"/>
        <v>0</v>
      </c>
      <c r="K63" s="7">
        <f t="shared" si="29"/>
        <v>0</v>
      </c>
      <c r="L63" s="7">
        <f t="shared" si="30"/>
        <v>0</v>
      </c>
      <c r="M63" s="7">
        <f t="shared" si="31"/>
        <v>0</v>
      </c>
      <c r="N63" s="110" t="str">
        <f t="shared" si="32"/>
        <v>InP discrete</v>
      </c>
      <c r="O63" s="38" t="str">
        <f t="shared" si="19"/>
        <v>10 Gbps_40 km_SFP+</v>
      </c>
      <c r="P63" s="19">
        <v>0</v>
      </c>
      <c r="Q63" s="19">
        <v>0</v>
      </c>
      <c r="R63" s="19"/>
      <c r="S63" s="19"/>
      <c r="T63" s="19"/>
      <c r="U63" s="19"/>
      <c r="V63" s="19"/>
      <c r="W63" s="19"/>
      <c r="X63" s="19"/>
      <c r="Y63" s="19"/>
      <c r="Z63" s="114"/>
    </row>
    <row r="64" spans="2:26" ht="13.8">
      <c r="B64" s="48" t="str">
        <f t="shared" si="20"/>
        <v>10 Gbps_80 km_SFP+</v>
      </c>
      <c r="C64" s="7">
        <f t="shared" si="21"/>
        <v>0</v>
      </c>
      <c r="D64" s="7">
        <f t="shared" si="22"/>
        <v>0</v>
      </c>
      <c r="E64" s="7">
        <f t="shared" si="23"/>
        <v>0</v>
      </c>
      <c r="F64" s="7">
        <f t="shared" si="24"/>
        <v>0</v>
      </c>
      <c r="G64" s="7">
        <f t="shared" si="25"/>
        <v>0</v>
      </c>
      <c r="H64" s="7">
        <f t="shared" si="26"/>
        <v>0</v>
      </c>
      <c r="I64" s="7">
        <f t="shared" si="27"/>
        <v>0</v>
      </c>
      <c r="J64" s="7">
        <f t="shared" si="28"/>
        <v>0</v>
      </c>
      <c r="K64" s="7">
        <f t="shared" si="29"/>
        <v>0</v>
      </c>
      <c r="L64" s="7">
        <f t="shared" si="30"/>
        <v>0</v>
      </c>
      <c r="M64" s="7">
        <f t="shared" si="31"/>
        <v>0</v>
      </c>
      <c r="N64" s="110" t="str">
        <f t="shared" si="32"/>
        <v>InP discrete</v>
      </c>
      <c r="O64" s="38" t="str">
        <f t="shared" si="19"/>
        <v>10 Gbps_80 km_SFP+</v>
      </c>
      <c r="P64" s="19">
        <v>0</v>
      </c>
      <c r="Q64" s="19">
        <v>0</v>
      </c>
      <c r="R64" s="19"/>
      <c r="S64" s="19"/>
      <c r="T64" s="19"/>
      <c r="U64" s="19"/>
      <c r="V64" s="19"/>
      <c r="W64" s="19"/>
      <c r="X64" s="19"/>
      <c r="Y64" s="19"/>
      <c r="Z64" s="114"/>
    </row>
    <row r="65" spans="2:26" ht="13.8">
      <c r="B65" s="48" t="str">
        <f t="shared" si="20"/>
        <v>25 Gbps_10 km_SFP28</v>
      </c>
      <c r="C65" s="7">
        <f t="shared" si="21"/>
        <v>0</v>
      </c>
      <c r="D65" s="7">
        <f t="shared" si="22"/>
        <v>0</v>
      </c>
      <c r="E65" s="7">
        <f t="shared" si="23"/>
        <v>0</v>
      </c>
      <c r="F65" s="7">
        <f t="shared" si="24"/>
        <v>0</v>
      </c>
      <c r="G65" s="7">
        <f t="shared" si="25"/>
        <v>0</v>
      </c>
      <c r="H65" s="7">
        <f t="shared" si="26"/>
        <v>0</v>
      </c>
      <c r="I65" s="7">
        <f t="shared" si="27"/>
        <v>0</v>
      </c>
      <c r="J65" s="7">
        <f t="shared" si="28"/>
        <v>0</v>
      </c>
      <c r="K65" s="7">
        <f t="shared" si="29"/>
        <v>0</v>
      </c>
      <c r="L65" s="7">
        <f t="shared" si="30"/>
        <v>0</v>
      </c>
      <c r="M65" s="7">
        <f t="shared" si="31"/>
        <v>0</v>
      </c>
      <c r="N65" s="110" t="str">
        <f t="shared" si="32"/>
        <v>InP discrete</v>
      </c>
      <c r="O65" s="38" t="str">
        <f t="shared" si="19"/>
        <v>25 Gbps_10 km_SFP28</v>
      </c>
      <c r="P65" s="19">
        <v>0</v>
      </c>
      <c r="Q65" s="19">
        <v>0</v>
      </c>
      <c r="R65" s="19"/>
      <c r="S65" s="19"/>
      <c r="T65" s="19"/>
      <c r="U65" s="19"/>
      <c r="V65" s="19"/>
      <c r="W65" s="19"/>
      <c r="X65" s="19"/>
      <c r="Y65" s="19"/>
      <c r="Z65" s="114"/>
    </row>
    <row r="66" spans="2:26" ht="13.8">
      <c r="B66" s="48" t="str">
        <f t="shared" si="20"/>
        <v>25 Gbps_40 km_SFP28</v>
      </c>
      <c r="C66" s="7">
        <f t="shared" si="21"/>
        <v>0</v>
      </c>
      <c r="D66" s="7">
        <f t="shared" si="22"/>
        <v>0</v>
      </c>
      <c r="E66" s="7">
        <f t="shared" si="23"/>
        <v>0</v>
      </c>
      <c r="F66" s="7">
        <f t="shared" si="24"/>
        <v>0</v>
      </c>
      <c r="G66" s="7">
        <f t="shared" si="25"/>
        <v>0</v>
      </c>
      <c r="H66" s="7">
        <f t="shared" si="26"/>
        <v>0</v>
      </c>
      <c r="I66" s="7">
        <f t="shared" si="27"/>
        <v>0</v>
      </c>
      <c r="J66" s="7">
        <f t="shared" si="28"/>
        <v>0</v>
      </c>
      <c r="K66" s="7">
        <f t="shared" si="29"/>
        <v>0</v>
      </c>
      <c r="L66" s="7">
        <f t="shared" si="30"/>
        <v>0</v>
      </c>
      <c r="M66" s="7">
        <f t="shared" si="31"/>
        <v>0</v>
      </c>
      <c r="N66" s="110" t="str">
        <f t="shared" si="32"/>
        <v>InP discrete</v>
      </c>
      <c r="O66" s="38" t="str">
        <f t="shared" si="19"/>
        <v>25 Gbps_40 km_SFP28</v>
      </c>
      <c r="P66" s="19">
        <v>0</v>
      </c>
      <c r="Q66" s="19">
        <v>0</v>
      </c>
      <c r="R66" s="19"/>
      <c r="S66" s="19"/>
      <c r="T66" s="19"/>
      <c r="U66" s="19"/>
      <c r="V66" s="19"/>
      <c r="W66" s="19"/>
      <c r="X66" s="19"/>
      <c r="Y66" s="19"/>
      <c r="Z66" s="114"/>
    </row>
    <row r="67" spans="2:26" ht="13.8">
      <c r="B67" s="48" t="str">
        <f t="shared" si="20"/>
        <v>50 Gbps_10 km_QSFP28</v>
      </c>
      <c r="C67" s="7">
        <f t="shared" si="21"/>
        <v>0</v>
      </c>
      <c r="D67" s="7">
        <f t="shared" si="22"/>
        <v>0</v>
      </c>
      <c r="E67" s="7">
        <f t="shared" si="23"/>
        <v>0</v>
      </c>
      <c r="F67" s="7">
        <f t="shared" si="24"/>
        <v>0</v>
      </c>
      <c r="G67" s="7">
        <f t="shared" si="25"/>
        <v>0</v>
      </c>
      <c r="H67" s="7">
        <f t="shared" si="26"/>
        <v>0</v>
      </c>
      <c r="I67" s="7">
        <f t="shared" si="27"/>
        <v>0</v>
      </c>
      <c r="J67" s="7">
        <f t="shared" si="28"/>
        <v>0</v>
      </c>
      <c r="K67" s="7">
        <f t="shared" si="29"/>
        <v>0</v>
      </c>
      <c r="L67" s="7">
        <f t="shared" si="30"/>
        <v>0</v>
      </c>
      <c r="M67" s="7">
        <f t="shared" si="31"/>
        <v>0</v>
      </c>
      <c r="N67" s="110" t="str">
        <f t="shared" si="32"/>
        <v>InP discrete</v>
      </c>
      <c r="O67" s="38" t="str">
        <f t="shared" si="19"/>
        <v>50 Gbps_10 km_QSFP28</v>
      </c>
      <c r="P67" s="19">
        <v>0</v>
      </c>
      <c r="Q67" s="19">
        <v>0</v>
      </c>
      <c r="R67" s="19"/>
      <c r="S67" s="19"/>
      <c r="T67" s="19"/>
      <c r="U67" s="19"/>
      <c r="V67" s="19"/>
      <c r="W67" s="19"/>
      <c r="X67" s="19"/>
      <c r="Y67" s="19"/>
      <c r="Z67" s="114"/>
    </row>
    <row r="68" spans="2:26" ht="13.8">
      <c r="B68" s="48" t="str">
        <f t="shared" si="20"/>
        <v>50 Gbps_40 km_QSFP28</v>
      </c>
      <c r="C68" s="7">
        <f t="shared" si="21"/>
        <v>0</v>
      </c>
      <c r="D68" s="7">
        <f t="shared" si="22"/>
        <v>0</v>
      </c>
      <c r="E68" s="7">
        <f t="shared" si="23"/>
        <v>0</v>
      </c>
      <c r="F68" s="7">
        <f t="shared" si="24"/>
        <v>0</v>
      </c>
      <c r="G68" s="7">
        <f t="shared" si="25"/>
        <v>0</v>
      </c>
      <c r="H68" s="7">
        <f t="shared" si="26"/>
        <v>0</v>
      </c>
      <c r="I68" s="7">
        <f t="shared" si="27"/>
        <v>0</v>
      </c>
      <c r="J68" s="7">
        <f t="shared" si="28"/>
        <v>0</v>
      </c>
      <c r="K68" s="7">
        <f t="shared" si="29"/>
        <v>0</v>
      </c>
      <c r="L68" s="7">
        <f t="shared" si="30"/>
        <v>0</v>
      </c>
      <c r="M68" s="7">
        <f t="shared" si="31"/>
        <v>0</v>
      </c>
      <c r="N68" s="110" t="str">
        <f t="shared" si="32"/>
        <v>InP discrete</v>
      </c>
      <c r="O68" s="38" t="str">
        <f t="shared" si="19"/>
        <v>50 Gbps_40 km_QSFP28</v>
      </c>
      <c r="P68" s="19">
        <v>0</v>
      </c>
      <c r="Q68" s="19">
        <v>0</v>
      </c>
      <c r="R68" s="19"/>
      <c r="S68" s="19"/>
      <c r="T68" s="19"/>
      <c r="U68" s="19"/>
      <c r="V68" s="19"/>
      <c r="W68" s="19"/>
      <c r="X68" s="19"/>
      <c r="Y68" s="19"/>
      <c r="Z68" s="114"/>
    </row>
    <row r="69" spans="2:26" ht="13.8">
      <c r="B69" s="48" t="str">
        <f t="shared" si="20"/>
        <v>50 Gbps_80 km_QSFP28</v>
      </c>
      <c r="C69" s="7">
        <f t="shared" si="21"/>
        <v>0</v>
      </c>
      <c r="D69" s="7">
        <f t="shared" si="22"/>
        <v>0</v>
      </c>
      <c r="E69" s="7">
        <f t="shared" si="23"/>
        <v>0</v>
      </c>
      <c r="F69" s="7">
        <f t="shared" si="24"/>
        <v>0</v>
      </c>
      <c r="G69" s="7">
        <f t="shared" si="25"/>
        <v>0</v>
      </c>
      <c r="H69" s="7">
        <f t="shared" si="26"/>
        <v>0</v>
      </c>
      <c r="I69" s="7">
        <f t="shared" si="27"/>
        <v>0</v>
      </c>
      <c r="J69" s="7">
        <f t="shared" si="28"/>
        <v>0</v>
      </c>
      <c r="K69" s="7">
        <f t="shared" si="29"/>
        <v>0</v>
      </c>
      <c r="L69" s="7">
        <f t="shared" si="30"/>
        <v>0</v>
      </c>
      <c r="M69" s="7">
        <f t="shared" si="31"/>
        <v>0</v>
      </c>
      <c r="N69" s="110" t="str">
        <f t="shared" si="32"/>
        <v>InP discrete</v>
      </c>
      <c r="O69" s="38" t="str">
        <f t="shared" si="19"/>
        <v>50 Gbps_80 km_QSFP28</v>
      </c>
      <c r="P69" s="19">
        <v>0</v>
      </c>
      <c r="Q69" s="19">
        <v>0</v>
      </c>
      <c r="R69" s="19"/>
      <c r="S69" s="19"/>
      <c r="T69" s="19"/>
      <c r="U69" s="19"/>
      <c r="V69" s="19"/>
      <c r="W69" s="19"/>
      <c r="X69" s="19"/>
      <c r="Y69" s="19"/>
      <c r="Z69" s="114"/>
    </row>
    <row r="70" spans="2:26" ht="13.8">
      <c r="B70" s="48" t="str">
        <f t="shared" si="20"/>
        <v>100 Gbps LR4_10 km_QSFP28</v>
      </c>
      <c r="C70" s="7">
        <f t="shared" si="21"/>
        <v>0</v>
      </c>
      <c r="D70" s="7">
        <f t="shared" si="22"/>
        <v>0</v>
      </c>
      <c r="E70" s="7">
        <f t="shared" si="23"/>
        <v>0</v>
      </c>
      <c r="F70" s="7">
        <f t="shared" si="24"/>
        <v>0</v>
      </c>
      <c r="G70" s="7">
        <f t="shared" si="25"/>
        <v>0</v>
      </c>
      <c r="H70" s="7">
        <f t="shared" si="26"/>
        <v>0</v>
      </c>
      <c r="I70" s="7">
        <f t="shared" si="27"/>
        <v>0</v>
      </c>
      <c r="J70" s="7">
        <f t="shared" si="28"/>
        <v>0</v>
      </c>
      <c r="K70" s="7">
        <f t="shared" si="29"/>
        <v>0</v>
      </c>
      <c r="L70" s="7">
        <f t="shared" si="30"/>
        <v>0</v>
      </c>
      <c r="M70" s="7">
        <f t="shared" si="31"/>
        <v>0</v>
      </c>
      <c r="N70" s="110" t="str">
        <f>N68</f>
        <v>InP discrete</v>
      </c>
      <c r="O70" s="38" t="str">
        <f t="shared" si="19"/>
        <v>100 Gbps LR4_10 km_QSFP28</v>
      </c>
      <c r="P70" s="19">
        <v>0</v>
      </c>
      <c r="Q70" s="19">
        <v>0</v>
      </c>
      <c r="R70" s="63"/>
      <c r="S70" s="63"/>
      <c r="T70" s="63"/>
      <c r="U70" s="63"/>
      <c r="V70" s="63"/>
      <c r="W70" s="63"/>
      <c r="X70" s="63"/>
      <c r="Y70" s="63"/>
      <c r="Z70" s="114"/>
    </row>
    <row r="71" spans="2:26" ht="13.8">
      <c r="B71" s="48" t="str">
        <f t="shared" si="20"/>
        <v>100 Gbps_40 km_QSFP28</v>
      </c>
      <c r="C71" s="7">
        <f t="shared" si="21"/>
        <v>0</v>
      </c>
      <c r="D71" s="7">
        <f t="shared" si="22"/>
        <v>0</v>
      </c>
      <c r="E71" s="7">
        <f t="shared" si="23"/>
        <v>0</v>
      </c>
      <c r="F71" s="7">
        <f t="shared" si="24"/>
        <v>0</v>
      </c>
      <c r="G71" s="7">
        <f t="shared" si="25"/>
        <v>0</v>
      </c>
      <c r="H71" s="7">
        <f t="shared" si="26"/>
        <v>0</v>
      </c>
      <c r="I71" s="7">
        <f t="shared" si="27"/>
        <v>0</v>
      </c>
      <c r="J71" s="7">
        <f t="shared" si="28"/>
        <v>0</v>
      </c>
      <c r="K71" s="7">
        <f t="shared" si="29"/>
        <v>0</v>
      </c>
      <c r="L71" s="7">
        <f t="shared" si="30"/>
        <v>0</v>
      </c>
      <c r="M71" s="7">
        <f t="shared" si="31"/>
        <v>0</v>
      </c>
      <c r="N71" s="110" t="str">
        <f t="shared" si="32"/>
        <v>InP discrete</v>
      </c>
      <c r="O71" s="38" t="str">
        <f t="shared" si="19"/>
        <v>100 Gbps_40 km_QSFP28</v>
      </c>
      <c r="P71" s="19">
        <v>0</v>
      </c>
      <c r="Q71" s="19">
        <v>0</v>
      </c>
      <c r="R71" s="63"/>
      <c r="S71" s="63"/>
      <c r="T71" s="63"/>
      <c r="U71" s="63"/>
      <c r="V71" s="63"/>
      <c r="W71" s="63"/>
      <c r="X71" s="63"/>
      <c r="Y71" s="63"/>
      <c r="Z71" s="114"/>
    </row>
    <row r="72" spans="2:26" ht="13.8">
      <c r="B72" s="48" t="str">
        <f t="shared" si="20"/>
        <v>200 Gbps_10 km_QSFP28</v>
      </c>
      <c r="C72" s="7">
        <f t="shared" si="21"/>
        <v>0</v>
      </c>
      <c r="D72" s="7">
        <f t="shared" si="22"/>
        <v>0</v>
      </c>
      <c r="E72" s="7">
        <f t="shared" si="23"/>
        <v>0</v>
      </c>
      <c r="F72" s="7">
        <f t="shared" si="24"/>
        <v>0</v>
      </c>
      <c r="G72" s="7">
        <f t="shared" si="25"/>
        <v>0</v>
      </c>
      <c r="H72" s="7">
        <f t="shared" si="26"/>
        <v>0</v>
      </c>
      <c r="I72" s="7">
        <f t="shared" si="27"/>
        <v>0</v>
      </c>
      <c r="J72" s="7">
        <f t="shared" si="28"/>
        <v>0</v>
      </c>
      <c r="K72" s="7">
        <f t="shared" si="29"/>
        <v>0</v>
      </c>
      <c r="L72" s="7">
        <f t="shared" si="30"/>
        <v>0</v>
      </c>
      <c r="M72" s="7">
        <f t="shared" si="31"/>
        <v>0</v>
      </c>
      <c r="N72" s="110" t="str">
        <f t="shared" si="32"/>
        <v>InP discrete</v>
      </c>
      <c r="O72" s="38" t="str">
        <f t="shared" si="19"/>
        <v>200 Gbps_10 km_QSFP28</v>
      </c>
      <c r="P72" s="19">
        <v>0</v>
      </c>
      <c r="Q72" s="19">
        <v>0</v>
      </c>
      <c r="R72" s="63"/>
      <c r="S72" s="63"/>
      <c r="T72" s="63"/>
      <c r="U72" s="63"/>
      <c r="V72" s="63"/>
      <c r="W72" s="63"/>
      <c r="X72" s="63"/>
      <c r="Y72" s="63"/>
      <c r="Z72" s="114"/>
    </row>
    <row r="73" spans="2:26" ht="13.8">
      <c r="B73" s="48" t="str">
        <f t="shared" si="20"/>
        <v>200 Gbps_40 km_QSFP28</v>
      </c>
      <c r="C73" s="7">
        <f t="shared" si="21"/>
        <v>0</v>
      </c>
      <c r="D73" s="7">
        <f t="shared" si="22"/>
        <v>0</v>
      </c>
      <c r="E73" s="7">
        <f t="shared" si="23"/>
        <v>0</v>
      </c>
      <c r="F73" s="7">
        <f t="shared" si="24"/>
        <v>0</v>
      </c>
      <c r="G73" s="7">
        <f t="shared" si="25"/>
        <v>0</v>
      </c>
      <c r="H73" s="7">
        <f t="shared" si="26"/>
        <v>0</v>
      </c>
      <c r="I73" s="7">
        <f t="shared" si="27"/>
        <v>0</v>
      </c>
      <c r="J73" s="7">
        <f t="shared" si="28"/>
        <v>0</v>
      </c>
      <c r="K73" s="7">
        <f t="shared" si="29"/>
        <v>0</v>
      </c>
      <c r="L73" s="7">
        <f t="shared" si="30"/>
        <v>0</v>
      </c>
      <c r="M73" s="7">
        <f t="shared" si="31"/>
        <v>0</v>
      </c>
      <c r="N73" s="110" t="str">
        <f t="shared" si="32"/>
        <v>InP discrete</v>
      </c>
      <c r="O73" s="38" t="str">
        <f t="shared" si="19"/>
        <v>200 Gbps_40 km_QSFP28</v>
      </c>
      <c r="P73" s="19">
        <v>0</v>
      </c>
      <c r="Q73" s="19">
        <v>0</v>
      </c>
      <c r="R73" s="63"/>
      <c r="S73" s="63"/>
      <c r="T73" s="63"/>
      <c r="U73" s="63"/>
      <c r="V73" s="63"/>
      <c r="W73" s="63"/>
      <c r="X73" s="63"/>
      <c r="Y73" s="63"/>
      <c r="Z73" s="114"/>
    </row>
    <row r="74" spans="2:26" ht="13.8">
      <c r="B74" s="48">
        <f t="shared" si="20"/>
        <v>0</v>
      </c>
      <c r="C74" s="7">
        <f t="shared" si="21"/>
        <v>0</v>
      </c>
      <c r="D74" s="7">
        <f t="shared" si="22"/>
        <v>0</v>
      </c>
      <c r="E74" s="7">
        <f t="shared" si="23"/>
        <v>0</v>
      </c>
      <c r="F74" s="7">
        <f t="shared" si="24"/>
        <v>0</v>
      </c>
      <c r="G74" s="7">
        <f t="shared" si="25"/>
        <v>0</v>
      </c>
      <c r="H74" s="7">
        <f t="shared" si="26"/>
        <v>0</v>
      </c>
      <c r="I74" s="7">
        <f t="shared" si="27"/>
        <v>0</v>
      </c>
      <c r="J74" s="7">
        <f t="shared" si="28"/>
        <v>0</v>
      </c>
      <c r="K74" s="7">
        <f t="shared" si="29"/>
        <v>0</v>
      </c>
      <c r="L74" s="7">
        <f t="shared" si="30"/>
        <v>0</v>
      </c>
      <c r="M74" s="7">
        <f t="shared" si="31"/>
        <v>0</v>
      </c>
      <c r="N74" s="110" t="str">
        <f t="shared" si="32"/>
        <v>InP discrete</v>
      </c>
      <c r="O74" s="38">
        <f t="shared" si="19"/>
        <v>0</v>
      </c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</row>
    <row r="75" spans="2:26" ht="13.8">
      <c r="B75" s="48">
        <f t="shared" si="20"/>
        <v>0</v>
      </c>
      <c r="C75" s="7">
        <f t="shared" si="21"/>
        <v>0</v>
      </c>
      <c r="D75" s="7">
        <f t="shared" si="22"/>
        <v>0</v>
      </c>
      <c r="E75" s="7">
        <f t="shared" si="23"/>
        <v>0</v>
      </c>
      <c r="F75" s="7">
        <f t="shared" si="24"/>
        <v>0</v>
      </c>
      <c r="G75" s="7">
        <f t="shared" si="25"/>
        <v>0</v>
      </c>
      <c r="H75" s="7">
        <f t="shared" si="26"/>
        <v>0</v>
      </c>
      <c r="I75" s="7">
        <f t="shared" si="27"/>
        <v>0</v>
      </c>
      <c r="J75" s="7">
        <f t="shared" si="28"/>
        <v>0</v>
      </c>
      <c r="K75" s="7">
        <f t="shared" si="29"/>
        <v>0</v>
      </c>
      <c r="L75" s="7">
        <f t="shared" si="30"/>
        <v>0</v>
      </c>
      <c r="M75" s="7">
        <f t="shared" si="31"/>
        <v>0</v>
      </c>
      <c r="N75" s="110" t="str">
        <f>N72</f>
        <v>InP discrete</v>
      </c>
      <c r="O75" s="38">
        <f t="shared" si="19"/>
        <v>0</v>
      </c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</row>
    <row r="76" spans="2:26" ht="13.8">
      <c r="B76" s="48">
        <f t="shared" si="20"/>
        <v>0</v>
      </c>
      <c r="C76" s="7">
        <f t="shared" si="21"/>
        <v>0</v>
      </c>
      <c r="D76" s="7">
        <f t="shared" si="22"/>
        <v>0</v>
      </c>
      <c r="E76" s="7">
        <f t="shared" si="23"/>
        <v>0</v>
      </c>
      <c r="F76" s="7">
        <f t="shared" si="24"/>
        <v>0</v>
      </c>
      <c r="G76" s="7">
        <f t="shared" si="25"/>
        <v>0</v>
      </c>
      <c r="H76" s="7">
        <f t="shared" si="26"/>
        <v>0</v>
      </c>
      <c r="I76" s="7">
        <f t="shared" si="27"/>
        <v>0</v>
      </c>
      <c r="J76" s="7">
        <f t="shared" si="28"/>
        <v>0</v>
      </c>
      <c r="K76" s="7">
        <f t="shared" si="29"/>
        <v>0</v>
      </c>
      <c r="L76" s="7">
        <f t="shared" si="30"/>
        <v>0</v>
      </c>
      <c r="M76" s="7">
        <f t="shared" si="31"/>
        <v>0</v>
      </c>
      <c r="N76" s="110" t="str">
        <f t="shared" si="32"/>
        <v>InP discrete</v>
      </c>
      <c r="O76" s="38">
        <f t="shared" si="19"/>
        <v>0</v>
      </c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</row>
    <row r="77" spans="2:26" ht="13.8">
      <c r="B77" s="48">
        <f t="shared" si="20"/>
        <v>0</v>
      </c>
      <c r="C77" s="7">
        <f t="shared" si="21"/>
        <v>0</v>
      </c>
      <c r="D77" s="7">
        <f t="shared" si="22"/>
        <v>0</v>
      </c>
      <c r="E77" s="7">
        <f t="shared" si="23"/>
        <v>0</v>
      </c>
      <c r="F77" s="7">
        <f t="shared" si="24"/>
        <v>0</v>
      </c>
      <c r="G77" s="7">
        <f t="shared" si="25"/>
        <v>0</v>
      </c>
      <c r="H77" s="7">
        <f t="shared" si="26"/>
        <v>0</v>
      </c>
      <c r="I77" s="7">
        <f t="shared" si="27"/>
        <v>0</v>
      </c>
      <c r="J77" s="7">
        <f t="shared" si="28"/>
        <v>0</v>
      </c>
      <c r="K77" s="7">
        <f t="shared" si="29"/>
        <v>0</v>
      </c>
      <c r="L77" s="7">
        <f t="shared" si="30"/>
        <v>0</v>
      </c>
      <c r="M77" s="7">
        <f t="shared" si="31"/>
        <v>0</v>
      </c>
      <c r="N77" s="110" t="str">
        <f t="shared" si="32"/>
        <v>InP discrete</v>
      </c>
      <c r="O77" s="38">
        <f t="shared" si="19"/>
        <v>0</v>
      </c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</row>
    <row r="78" spans="2:26" ht="13.8">
      <c r="B78" s="48">
        <f t="shared" si="20"/>
        <v>0</v>
      </c>
      <c r="C78" s="7">
        <f t="shared" si="21"/>
        <v>0</v>
      </c>
      <c r="D78" s="7">
        <f t="shared" si="22"/>
        <v>0</v>
      </c>
      <c r="E78" s="7">
        <f t="shared" si="23"/>
        <v>0</v>
      </c>
      <c r="F78" s="7">
        <f t="shared" si="24"/>
        <v>0</v>
      </c>
      <c r="G78" s="7">
        <f t="shared" si="25"/>
        <v>0</v>
      </c>
      <c r="H78" s="7">
        <f t="shared" si="26"/>
        <v>0</v>
      </c>
      <c r="I78" s="7">
        <f t="shared" si="27"/>
        <v>0</v>
      </c>
      <c r="J78" s="7">
        <f t="shared" si="28"/>
        <v>0</v>
      </c>
      <c r="K78" s="7">
        <f t="shared" si="29"/>
        <v>0</v>
      </c>
      <c r="L78" s="7">
        <f t="shared" si="30"/>
        <v>0</v>
      </c>
      <c r="M78" s="7">
        <f t="shared" si="31"/>
        <v>0</v>
      </c>
      <c r="N78" s="110" t="str">
        <f t="shared" si="32"/>
        <v>InP discrete</v>
      </c>
      <c r="O78" s="38">
        <f t="shared" si="19"/>
        <v>0</v>
      </c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</row>
    <row r="79" spans="2:26" ht="13.8">
      <c r="B79" s="48">
        <f t="shared" si="20"/>
        <v>0</v>
      </c>
      <c r="C79" s="12">
        <f t="shared" si="21"/>
        <v>0</v>
      </c>
      <c r="D79" s="12">
        <f t="shared" si="22"/>
        <v>0</v>
      </c>
      <c r="E79" s="12">
        <f t="shared" si="23"/>
        <v>0</v>
      </c>
      <c r="F79" s="12">
        <f t="shared" si="24"/>
        <v>0</v>
      </c>
      <c r="G79" s="12">
        <f t="shared" si="25"/>
        <v>0</v>
      </c>
      <c r="H79" s="12">
        <f t="shared" si="26"/>
        <v>0</v>
      </c>
      <c r="I79" s="12">
        <f t="shared" si="27"/>
        <v>0</v>
      </c>
      <c r="J79" s="12">
        <f t="shared" si="28"/>
        <v>0</v>
      </c>
      <c r="K79" s="12">
        <f t="shared" si="29"/>
        <v>0</v>
      </c>
      <c r="L79" s="12">
        <f t="shared" si="30"/>
        <v>0</v>
      </c>
      <c r="M79" s="12">
        <f t="shared" si="31"/>
        <v>0</v>
      </c>
      <c r="N79" s="110" t="str">
        <f t="shared" si="32"/>
        <v>InP discrete</v>
      </c>
      <c r="O79" s="39">
        <f t="shared" si="19"/>
        <v>0</v>
      </c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</row>
    <row r="80" spans="2:26" ht="13.8">
      <c r="B80" s="58" t="str">
        <f>"Total "&amp;B57&amp;" units"</f>
        <v>Total InP discrete units</v>
      </c>
      <c r="C80" s="29">
        <f t="shared" ref="C80:I80" si="33">SUM(C59:C79)</f>
        <v>796557.69230769225</v>
      </c>
      <c r="D80" s="29">
        <f t="shared" si="33"/>
        <v>1438104.731334154</v>
      </c>
      <c r="E80" s="29">
        <f t="shared" si="33"/>
        <v>0</v>
      </c>
      <c r="F80" s="29">
        <f t="shared" si="33"/>
        <v>0</v>
      </c>
      <c r="G80" s="29">
        <f t="shared" si="33"/>
        <v>0</v>
      </c>
      <c r="H80" s="29">
        <f t="shared" si="33"/>
        <v>0</v>
      </c>
      <c r="I80" s="29">
        <f t="shared" si="33"/>
        <v>0</v>
      </c>
      <c r="J80" s="29">
        <f t="shared" ref="J80" si="34">SUM(J59:J79)</f>
        <v>0</v>
      </c>
      <c r="K80" s="29">
        <f t="shared" ref="K80:M80" si="35">SUM(K59:K79)</f>
        <v>0</v>
      </c>
      <c r="L80" s="29">
        <f t="shared" si="35"/>
        <v>0</v>
      </c>
      <c r="M80" s="29">
        <f t="shared" si="35"/>
        <v>0</v>
      </c>
    </row>
    <row r="82" spans="2:26" ht="21">
      <c r="B82" s="3" t="str">
        <f>Summary!B33</f>
        <v>InP integrated</v>
      </c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O82" s="3" t="str">
        <f t="shared" ref="O82:O104" si="36">B82</f>
        <v>InP integrated</v>
      </c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2:26" ht="13.8">
      <c r="B83" s="56" t="str">
        <f t="shared" ref="B83:B99" si="37">B6</f>
        <v>Product category</v>
      </c>
      <c r="C83" s="6">
        <v>2018</v>
      </c>
      <c r="D83" s="6">
        <v>2019</v>
      </c>
      <c r="E83" s="6">
        <v>2020</v>
      </c>
      <c r="F83" s="6">
        <v>2021</v>
      </c>
      <c r="G83" s="6">
        <v>2022</v>
      </c>
      <c r="H83" s="6">
        <v>2023</v>
      </c>
      <c r="I83" s="6">
        <v>2024</v>
      </c>
      <c r="J83" s="6">
        <v>2025</v>
      </c>
      <c r="K83" s="6">
        <v>2026</v>
      </c>
      <c r="L83" s="6">
        <v>2027</v>
      </c>
      <c r="M83" s="6">
        <v>2028</v>
      </c>
      <c r="O83" s="17" t="str">
        <f t="shared" si="36"/>
        <v>Product category</v>
      </c>
      <c r="P83" s="31">
        <v>2018</v>
      </c>
      <c r="Q83" s="31">
        <v>2019</v>
      </c>
      <c r="R83" s="31">
        <v>2020</v>
      </c>
      <c r="S83" s="31">
        <v>2021</v>
      </c>
      <c r="T83" s="31">
        <v>2022</v>
      </c>
      <c r="U83" s="31">
        <v>2023</v>
      </c>
      <c r="V83" s="31">
        <v>2024</v>
      </c>
      <c r="W83" s="31">
        <v>2025</v>
      </c>
      <c r="X83" s="31">
        <v>2026</v>
      </c>
      <c r="Y83" s="31">
        <v>2027</v>
      </c>
      <c r="Z83" s="31">
        <v>2028</v>
      </c>
    </row>
    <row r="84" spans="2:26" ht="13.8">
      <c r="B84" s="50" t="str">
        <f t="shared" si="37"/>
        <v>1 Gbps_10 km_SFP</v>
      </c>
      <c r="C84" s="7">
        <f t="shared" ref="C84:C104" si="38">IF(C7=0,0,C7*P84)</f>
        <v>0</v>
      </c>
      <c r="D84" s="7">
        <f t="shared" ref="D84:D104" si="39">IF(D7=0,0,D7*Q84)</f>
        <v>0</v>
      </c>
      <c r="E84" s="7">
        <f t="shared" ref="E84:E104" si="40">IF(E7=0,0,E7*R84)</f>
        <v>0</v>
      </c>
      <c r="F84" s="7">
        <f t="shared" ref="F84:F104" si="41">IF(F7=0,0,F7*S84)</f>
        <v>0</v>
      </c>
      <c r="G84" s="7">
        <f t="shared" ref="G84:G104" si="42">IF(G7=0,0,G7*T84)</f>
        <v>0</v>
      </c>
      <c r="H84" s="7">
        <f t="shared" ref="H84:H104" si="43">IF(H7=0,0,H7*U84)</f>
        <v>0</v>
      </c>
      <c r="I84" s="7">
        <f t="shared" ref="I84:I104" si="44">IF(I7=0,0,I7*V84)</f>
        <v>0</v>
      </c>
      <c r="J84" s="7">
        <f t="shared" ref="J84:J104" si="45">IF(J7=0,0,J7*W84)</f>
        <v>0</v>
      </c>
      <c r="K84" s="7">
        <f t="shared" ref="K84:K104" si="46">IF(K7=0,0,K7*X84)</f>
        <v>0</v>
      </c>
      <c r="L84" s="7">
        <f t="shared" ref="L84:L104" si="47">IF(L7=0,0,L7*Y84)</f>
        <v>0</v>
      </c>
      <c r="M84" s="7">
        <f t="shared" ref="M84:M104" si="48">IF(M7=0,0,M7*Z84)</f>
        <v>0</v>
      </c>
      <c r="N84" s="111" t="str">
        <f>O82</f>
        <v>InP integrated</v>
      </c>
      <c r="O84" s="37" t="str">
        <f t="shared" si="36"/>
        <v>1 Gbps_10 km_SFP</v>
      </c>
      <c r="P84" s="18">
        <v>0</v>
      </c>
      <c r="Q84" s="18">
        <v>0</v>
      </c>
      <c r="R84" s="18"/>
      <c r="S84" s="18"/>
      <c r="T84" s="18"/>
      <c r="U84" s="18"/>
      <c r="V84" s="18"/>
      <c r="W84" s="18"/>
      <c r="X84" s="18"/>
      <c r="Y84" s="18"/>
      <c r="Z84" s="114"/>
    </row>
    <row r="85" spans="2:26" ht="13.8">
      <c r="B85" s="48" t="str">
        <f t="shared" si="37"/>
        <v>1 Gbps_40 km_SFP</v>
      </c>
      <c r="C85" s="7">
        <f t="shared" si="38"/>
        <v>0</v>
      </c>
      <c r="D85" s="7">
        <f t="shared" si="39"/>
        <v>0</v>
      </c>
      <c r="E85" s="7">
        <f t="shared" si="40"/>
        <v>0</v>
      </c>
      <c r="F85" s="7">
        <f t="shared" si="41"/>
        <v>0</v>
      </c>
      <c r="G85" s="7">
        <f t="shared" si="42"/>
        <v>0</v>
      </c>
      <c r="H85" s="7">
        <f t="shared" si="43"/>
        <v>0</v>
      </c>
      <c r="I85" s="7">
        <f t="shared" si="44"/>
        <v>0</v>
      </c>
      <c r="J85" s="7">
        <f t="shared" si="45"/>
        <v>0</v>
      </c>
      <c r="K85" s="7">
        <f t="shared" si="46"/>
        <v>0</v>
      </c>
      <c r="L85" s="7">
        <f t="shared" si="47"/>
        <v>0</v>
      </c>
      <c r="M85" s="7">
        <f t="shared" si="48"/>
        <v>0</v>
      </c>
      <c r="N85" s="111" t="str">
        <f>N84</f>
        <v>InP integrated</v>
      </c>
      <c r="O85" s="38" t="str">
        <f t="shared" si="36"/>
        <v>1 Gbps_40 km_SFP</v>
      </c>
      <c r="P85" s="19">
        <v>0</v>
      </c>
      <c r="Q85" s="19">
        <v>0</v>
      </c>
      <c r="R85" s="19"/>
      <c r="S85" s="19"/>
      <c r="T85" s="19"/>
      <c r="U85" s="19"/>
      <c r="V85" s="19"/>
      <c r="W85" s="19"/>
      <c r="X85" s="19"/>
      <c r="Y85" s="19"/>
      <c r="Z85" s="114"/>
    </row>
    <row r="86" spans="2:26" ht="13.8">
      <c r="B86" s="48" t="str">
        <f t="shared" si="37"/>
        <v>1 Gbps_80 km_SFP</v>
      </c>
      <c r="C86" s="7">
        <f t="shared" si="38"/>
        <v>0</v>
      </c>
      <c r="D86" s="7">
        <f t="shared" si="39"/>
        <v>0</v>
      </c>
      <c r="E86" s="7">
        <f t="shared" si="40"/>
        <v>0</v>
      </c>
      <c r="F86" s="7">
        <f t="shared" si="41"/>
        <v>0</v>
      </c>
      <c r="G86" s="7">
        <f t="shared" si="42"/>
        <v>0</v>
      </c>
      <c r="H86" s="7">
        <f t="shared" si="43"/>
        <v>0</v>
      </c>
      <c r="I86" s="7">
        <f t="shared" si="44"/>
        <v>0</v>
      </c>
      <c r="J86" s="7">
        <f t="shared" si="45"/>
        <v>0</v>
      </c>
      <c r="K86" s="7">
        <f t="shared" si="46"/>
        <v>0</v>
      </c>
      <c r="L86" s="7">
        <f t="shared" si="47"/>
        <v>0</v>
      </c>
      <c r="M86" s="7">
        <f t="shared" si="48"/>
        <v>0</v>
      </c>
      <c r="N86" s="111" t="str">
        <f t="shared" ref="N86:N104" si="49">N85</f>
        <v>InP integrated</v>
      </c>
      <c r="O86" s="38" t="str">
        <f t="shared" si="36"/>
        <v>1 Gbps_80 km_SFP</v>
      </c>
      <c r="P86" s="19">
        <v>0</v>
      </c>
      <c r="Q86" s="19">
        <v>0</v>
      </c>
      <c r="R86" s="19"/>
      <c r="S86" s="19"/>
      <c r="T86" s="19"/>
      <c r="U86" s="19"/>
      <c r="V86" s="19"/>
      <c r="W86" s="19"/>
      <c r="X86" s="19"/>
      <c r="Y86" s="19"/>
      <c r="Z86" s="114"/>
    </row>
    <row r="87" spans="2:26" ht="13.8">
      <c r="B87" s="48" t="str">
        <f t="shared" si="37"/>
        <v>10 Gbps_10 km_SFP+</v>
      </c>
      <c r="C87" s="7">
        <f t="shared" si="38"/>
        <v>0</v>
      </c>
      <c r="D87" s="7">
        <f t="shared" si="39"/>
        <v>0</v>
      </c>
      <c r="E87" s="7">
        <f t="shared" si="40"/>
        <v>0</v>
      </c>
      <c r="F87" s="7">
        <f t="shared" si="41"/>
        <v>0</v>
      </c>
      <c r="G87" s="7">
        <f t="shared" si="42"/>
        <v>0</v>
      </c>
      <c r="H87" s="7">
        <f t="shared" si="43"/>
        <v>0</v>
      </c>
      <c r="I87" s="7">
        <f t="shared" si="44"/>
        <v>0</v>
      </c>
      <c r="J87" s="7">
        <f t="shared" si="45"/>
        <v>0</v>
      </c>
      <c r="K87" s="7">
        <f t="shared" si="46"/>
        <v>0</v>
      </c>
      <c r="L87" s="7">
        <f t="shared" si="47"/>
        <v>0</v>
      </c>
      <c r="M87" s="7">
        <f t="shared" si="48"/>
        <v>0</v>
      </c>
      <c r="N87" s="111" t="str">
        <f t="shared" si="49"/>
        <v>InP integrated</v>
      </c>
      <c r="O87" s="38" t="str">
        <f t="shared" si="36"/>
        <v>10 Gbps_10 km_SFP+</v>
      </c>
      <c r="P87" s="19">
        <v>0</v>
      </c>
      <c r="Q87" s="19">
        <v>0</v>
      </c>
      <c r="R87" s="19"/>
      <c r="S87" s="19"/>
      <c r="T87" s="19"/>
      <c r="U87" s="19"/>
      <c r="V87" s="19"/>
      <c r="W87" s="19"/>
      <c r="X87" s="19"/>
      <c r="Y87" s="19"/>
      <c r="Z87" s="114"/>
    </row>
    <row r="88" spans="2:26" ht="13.8">
      <c r="B88" s="48" t="str">
        <f t="shared" si="37"/>
        <v>10 Gbps_40 km_SFP+</v>
      </c>
      <c r="C88" s="7">
        <f t="shared" si="38"/>
        <v>500000</v>
      </c>
      <c r="D88" s="7">
        <f t="shared" si="39"/>
        <v>600000</v>
      </c>
      <c r="E88" s="7">
        <f t="shared" si="40"/>
        <v>0</v>
      </c>
      <c r="F88" s="7">
        <f t="shared" si="41"/>
        <v>0</v>
      </c>
      <c r="G88" s="7">
        <f t="shared" si="42"/>
        <v>0</v>
      </c>
      <c r="H88" s="7">
        <f t="shared" si="43"/>
        <v>0</v>
      </c>
      <c r="I88" s="7">
        <f t="shared" si="44"/>
        <v>0</v>
      </c>
      <c r="J88" s="7">
        <f t="shared" si="45"/>
        <v>0</v>
      </c>
      <c r="K88" s="7">
        <f t="shared" si="46"/>
        <v>0</v>
      </c>
      <c r="L88" s="7">
        <f t="shared" si="47"/>
        <v>0</v>
      </c>
      <c r="M88" s="7">
        <f t="shared" si="48"/>
        <v>0</v>
      </c>
      <c r="N88" s="111" t="str">
        <f t="shared" si="49"/>
        <v>InP integrated</v>
      </c>
      <c r="O88" s="38" t="str">
        <f t="shared" si="36"/>
        <v>10 Gbps_40 km_SFP+</v>
      </c>
      <c r="P88" s="19">
        <v>1</v>
      </c>
      <c r="Q88" s="19">
        <v>1</v>
      </c>
      <c r="R88" s="19"/>
      <c r="S88" s="19"/>
      <c r="T88" s="19"/>
      <c r="U88" s="19"/>
      <c r="V88" s="19"/>
      <c r="W88" s="19"/>
      <c r="X88" s="19"/>
      <c r="Y88" s="19"/>
      <c r="Z88" s="114"/>
    </row>
    <row r="89" spans="2:26" ht="13.8">
      <c r="B89" s="48" t="str">
        <f t="shared" si="37"/>
        <v>10 Gbps_80 km_SFP+</v>
      </c>
      <c r="C89" s="7">
        <f t="shared" si="38"/>
        <v>75000</v>
      </c>
      <c r="D89" s="7">
        <f t="shared" si="39"/>
        <v>90000</v>
      </c>
      <c r="E89" s="7">
        <f t="shared" si="40"/>
        <v>0</v>
      </c>
      <c r="F89" s="7">
        <f t="shared" si="41"/>
        <v>0</v>
      </c>
      <c r="G89" s="7">
        <f t="shared" si="42"/>
        <v>0</v>
      </c>
      <c r="H89" s="7">
        <f t="shared" si="43"/>
        <v>0</v>
      </c>
      <c r="I89" s="7">
        <f t="shared" si="44"/>
        <v>0</v>
      </c>
      <c r="J89" s="7">
        <f t="shared" si="45"/>
        <v>0</v>
      </c>
      <c r="K89" s="7">
        <f t="shared" si="46"/>
        <v>0</v>
      </c>
      <c r="L89" s="7">
        <f t="shared" si="47"/>
        <v>0</v>
      </c>
      <c r="M89" s="7">
        <f t="shared" si="48"/>
        <v>0</v>
      </c>
      <c r="N89" s="111" t="str">
        <f t="shared" si="49"/>
        <v>InP integrated</v>
      </c>
      <c r="O89" s="38" t="str">
        <f t="shared" si="36"/>
        <v>10 Gbps_80 km_SFP+</v>
      </c>
      <c r="P89" s="19">
        <v>1</v>
      </c>
      <c r="Q89" s="19">
        <v>1</v>
      </c>
      <c r="R89" s="19"/>
      <c r="S89" s="19"/>
      <c r="T89" s="19"/>
      <c r="U89" s="19"/>
      <c r="V89" s="19"/>
      <c r="W89" s="19"/>
      <c r="X89" s="19"/>
      <c r="Y89" s="19"/>
      <c r="Z89" s="114"/>
    </row>
    <row r="90" spans="2:26" ht="13.8">
      <c r="B90" s="48" t="str">
        <f t="shared" si="37"/>
        <v>25 Gbps_10 km_SFP28</v>
      </c>
      <c r="C90" s="7">
        <f t="shared" si="38"/>
        <v>18000</v>
      </c>
      <c r="D90" s="7">
        <f t="shared" si="39"/>
        <v>36882.828112000017</v>
      </c>
      <c r="E90" s="7">
        <f t="shared" si="40"/>
        <v>0</v>
      </c>
      <c r="F90" s="7">
        <f t="shared" si="41"/>
        <v>0</v>
      </c>
      <c r="G90" s="7">
        <f t="shared" si="42"/>
        <v>0</v>
      </c>
      <c r="H90" s="7">
        <f t="shared" si="43"/>
        <v>0</v>
      </c>
      <c r="I90" s="7">
        <f t="shared" si="44"/>
        <v>0</v>
      </c>
      <c r="J90" s="7">
        <f t="shared" si="45"/>
        <v>0</v>
      </c>
      <c r="K90" s="7">
        <f t="shared" si="46"/>
        <v>0</v>
      </c>
      <c r="L90" s="7">
        <f t="shared" si="47"/>
        <v>0</v>
      </c>
      <c r="M90" s="7">
        <f t="shared" si="48"/>
        <v>0</v>
      </c>
      <c r="N90" s="111" t="str">
        <f t="shared" si="49"/>
        <v>InP integrated</v>
      </c>
      <c r="O90" s="38" t="str">
        <f t="shared" si="36"/>
        <v>25 Gbps_10 km_SFP28</v>
      </c>
      <c r="P90" s="19">
        <f t="shared" ref="P90:Q90" si="50">1-P40</f>
        <v>1</v>
      </c>
      <c r="Q90" s="19">
        <f t="shared" si="50"/>
        <v>1</v>
      </c>
      <c r="R90" s="19"/>
      <c r="S90" s="19"/>
      <c r="T90" s="19"/>
      <c r="U90" s="19"/>
      <c r="V90" s="19"/>
      <c r="W90" s="19"/>
      <c r="X90" s="19"/>
      <c r="Y90" s="19"/>
      <c r="Z90" s="114"/>
    </row>
    <row r="91" spans="2:26" ht="13.8">
      <c r="B91" s="48" t="str">
        <f t="shared" si="37"/>
        <v>25 Gbps_40 km_SFP28</v>
      </c>
      <c r="C91" s="7">
        <f t="shared" si="38"/>
        <v>180</v>
      </c>
      <c r="D91" s="7">
        <f t="shared" si="39"/>
        <v>368.82828112000016</v>
      </c>
      <c r="E91" s="7">
        <f t="shared" si="40"/>
        <v>0</v>
      </c>
      <c r="F91" s="7">
        <f t="shared" si="41"/>
        <v>0</v>
      </c>
      <c r="G91" s="7">
        <f t="shared" si="42"/>
        <v>0</v>
      </c>
      <c r="H91" s="7">
        <f t="shared" si="43"/>
        <v>0</v>
      </c>
      <c r="I91" s="7">
        <f t="shared" si="44"/>
        <v>0</v>
      </c>
      <c r="J91" s="7">
        <f t="shared" si="45"/>
        <v>0</v>
      </c>
      <c r="K91" s="7">
        <f t="shared" si="46"/>
        <v>0</v>
      </c>
      <c r="L91" s="7">
        <f t="shared" si="47"/>
        <v>0</v>
      </c>
      <c r="M91" s="7">
        <f t="shared" si="48"/>
        <v>0</v>
      </c>
      <c r="N91" s="111" t="str">
        <f t="shared" si="49"/>
        <v>InP integrated</v>
      </c>
      <c r="O91" s="38" t="str">
        <f t="shared" si="36"/>
        <v>25 Gbps_40 km_SFP28</v>
      </c>
      <c r="P91" s="19">
        <f t="shared" ref="P91:Q98" si="51">1-P41</f>
        <v>1</v>
      </c>
      <c r="Q91" s="19">
        <f t="shared" si="51"/>
        <v>1</v>
      </c>
      <c r="R91" s="19"/>
      <c r="S91" s="19"/>
      <c r="T91" s="19"/>
      <c r="U91" s="19"/>
      <c r="V91" s="19"/>
      <c r="W91" s="19"/>
      <c r="X91" s="19"/>
      <c r="Y91" s="19"/>
      <c r="Z91" s="114"/>
    </row>
    <row r="92" spans="2:26" ht="13.8">
      <c r="B92" s="48" t="str">
        <f t="shared" si="37"/>
        <v>50 Gbps_10 km_QSFP28</v>
      </c>
      <c r="C92" s="7">
        <f t="shared" si="38"/>
        <v>0</v>
      </c>
      <c r="D92" s="7">
        <f t="shared" si="39"/>
        <v>79113</v>
      </c>
      <c r="E92" s="7">
        <f t="shared" si="40"/>
        <v>0</v>
      </c>
      <c r="F92" s="7">
        <f t="shared" si="41"/>
        <v>0</v>
      </c>
      <c r="G92" s="7">
        <f t="shared" si="42"/>
        <v>0</v>
      </c>
      <c r="H92" s="7">
        <f t="shared" si="43"/>
        <v>0</v>
      </c>
      <c r="I92" s="7">
        <f t="shared" si="44"/>
        <v>0</v>
      </c>
      <c r="J92" s="7">
        <f t="shared" si="45"/>
        <v>0</v>
      </c>
      <c r="K92" s="7">
        <f t="shared" si="46"/>
        <v>0</v>
      </c>
      <c r="L92" s="7">
        <f t="shared" si="47"/>
        <v>0</v>
      </c>
      <c r="M92" s="7">
        <f t="shared" si="48"/>
        <v>0</v>
      </c>
      <c r="N92" s="111" t="str">
        <f t="shared" si="49"/>
        <v>InP integrated</v>
      </c>
      <c r="O92" s="38" t="str">
        <f t="shared" si="36"/>
        <v>50 Gbps_10 km_QSFP28</v>
      </c>
      <c r="P92" s="19">
        <f t="shared" si="51"/>
        <v>1</v>
      </c>
      <c r="Q92" s="19">
        <f t="shared" si="51"/>
        <v>1</v>
      </c>
      <c r="R92" s="19"/>
      <c r="S92" s="19"/>
      <c r="T92" s="19"/>
      <c r="U92" s="19"/>
      <c r="V92" s="19"/>
      <c r="W92" s="19"/>
      <c r="X92" s="19"/>
      <c r="Y92" s="19"/>
      <c r="Z92" s="114"/>
    </row>
    <row r="93" spans="2:26" ht="13.8">
      <c r="B93" s="48" t="str">
        <f t="shared" si="37"/>
        <v>50 Gbps_40 km_QSFP28</v>
      </c>
      <c r="C93" s="7">
        <f t="shared" si="38"/>
        <v>0</v>
      </c>
      <c r="D93" s="7">
        <f t="shared" si="39"/>
        <v>31781</v>
      </c>
      <c r="E93" s="7">
        <f t="shared" si="40"/>
        <v>0</v>
      </c>
      <c r="F93" s="7">
        <f t="shared" si="41"/>
        <v>0</v>
      </c>
      <c r="G93" s="7">
        <f t="shared" si="42"/>
        <v>0</v>
      </c>
      <c r="H93" s="7">
        <f t="shared" si="43"/>
        <v>0</v>
      </c>
      <c r="I93" s="7">
        <f t="shared" si="44"/>
        <v>0</v>
      </c>
      <c r="J93" s="7">
        <f t="shared" si="45"/>
        <v>0</v>
      </c>
      <c r="K93" s="7">
        <f t="shared" si="46"/>
        <v>0</v>
      </c>
      <c r="L93" s="7">
        <f t="shared" si="47"/>
        <v>0</v>
      </c>
      <c r="M93" s="7">
        <f t="shared" si="48"/>
        <v>0</v>
      </c>
      <c r="N93" s="111" t="str">
        <f t="shared" si="49"/>
        <v>InP integrated</v>
      </c>
      <c r="O93" s="38" t="str">
        <f t="shared" si="36"/>
        <v>50 Gbps_40 km_QSFP28</v>
      </c>
      <c r="P93" s="19">
        <f t="shared" si="51"/>
        <v>1</v>
      </c>
      <c r="Q93" s="19">
        <f t="shared" si="51"/>
        <v>1</v>
      </c>
      <c r="R93" s="19"/>
      <c r="S93" s="19"/>
      <c r="T93" s="19"/>
      <c r="U93" s="19"/>
      <c r="V93" s="19"/>
      <c r="W93" s="19"/>
      <c r="X93" s="19"/>
      <c r="Y93" s="19"/>
      <c r="Z93" s="114"/>
    </row>
    <row r="94" spans="2:26" ht="13.8">
      <c r="B94" s="48" t="str">
        <f t="shared" si="37"/>
        <v>50 Gbps_80 km_QSFP28</v>
      </c>
      <c r="C94" s="7">
        <f t="shared" si="38"/>
        <v>0</v>
      </c>
      <c r="D94" s="7">
        <f t="shared" si="39"/>
        <v>0</v>
      </c>
      <c r="E94" s="7">
        <f t="shared" si="40"/>
        <v>0</v>
      </c>
      <c r="F94" s="7">
        <f t="shared" si="41"/>
        <v>0</v>
      </c>
      <c r="G94" s="7">
        <f t="shared" si="42"/>
        <v>0</v>
      </c>
      <c r="H94" s="7">
        <f t="shared" si="43"/>
        <v>0</v>
      </c>
      <c r="I94" s="7">
        <f t="shared" si="44"/>
        <v>0</v>
      </c>
      <c r="J94" s="7">
        <f t="shared" si="45"/>
        <v>0</v>
      </c>
      <c r="K94" s="7">
        <f t="shared" si="46"/>
        <v>0</v>
      </c>
      <c r="L94" s="7">
        <f t="shared" si="47"/>
        <v>0</v>
      </c>
      <c r="M94" s="7">
        <f t="shared" si="48"/>
        <v>0</v>
      </c>
      <c r="N94" s="111" t="str">
        <f t="shared" si="49"/>
        <v>InP integrated</v>
      </c>
      <c r="O94" s="38" t="str">
        <f t="shared" si="36"/>
        <v>50 Gbps_80 km_QSFP28</v>
      </c>
      <c r="P94" s="19">
        <f t="shared" si="51"/>
        <v>1</v>
      </c>
      <c r="Q94" s="19">
        <f t="shared" si="51"/>
        <v>1</v>
      </c>
      <c r="R94" s="19"/>
      <c r="S94" s="19"/>
      <c r="T94" s="19"/>
      <c r="U94" s="19"/>
      <c r="V94" s="19"/>
      <c r="W94" s="19"/>
      <c r="X94" s="19"/>
      <c r="Y94" s="19"/>
      <c r="Z94" s="114"/>
    </row>
    <row r="95" spans="2:26" ht="13.8">
      <c r="B95" s="48" t="str">
        <f t="shared" si="37"/>
        <v>100 Gbps LR4_10 km_QSFP28</v>
      </c>
      <c r="C95" s="7">
        <f t="shared" si="38"/>
        <v>0</v>
      </c>
      <c r="D95" s="7">
        <f t="shared" si="39"/>
        <v>9000</v>
      </c>
      <c r="E95" s="7">
        <f t="shared" si="40"/>
        <v>0</v>
      </c>
      <c r="F95" s="7">
        <f t="shared" si="41"/>
        <v>0</v>
      </c>
      <c r="G95" s="7">
        <f t="shared" si="42"/>
        <v>0</v>
      </c>
      <c r="H95" s="7">
        <f t="shared" si="43"/>
        <v>0</v>
      </c>
      <c r="I95" s="7">
        <f t="shared" si="44"/>
        <v>0</v>
      </c>
      <c r="J95" s="7">
        <f t="shared" si="45"/>
        <v>0</v>
      </c>
      <c r="K95" s="7">
        <f t="shared" si="46"/>
        <v>0</v>
      </c>
      <c r="L95" s="7">
        <f t="shared" si="47"/>
        <v>0</v>
      </c>
      <c r="M95" s="7">
        <f t="shared" si="48"/>
        <v>0</v>
      </c>
      <c r="N95" s="111" t="str">
        <f>N93</f>
        <v>InP integrated</v>
      </c>
      <c r="O95" s="38" t="str">
        <f t="shared" si="36"/>
        <v>100 Gbps LR4_10 km_QSFP28</v>
      </c>
      <c r="P95" s="19">
        <f t="shared" si="51"/>
        <v>1</v>
      </c>
      <c r="Q95" s="19">
        <f t="shared" si="51"/>
        <v>0.9</v>
      </c>
      <c r="R95" s="63"/>
      <c r="S95" s="63"/>
      <c r="T95" s="63"/>
      <c r="U95" s="63"/>
      <c r="V95" s="63"/>
      <c r="W95" s="63"/>
      <c r="X95" s="63"/>
      <c r="Y95" s="63"/>
      <c r="Z95" s="114"/>
    </row>
    <row r="96" spans="2:26" ht="13.8">
      <c r="B96" s="48" t="str">
        <f t="shared" si="37"/>
        <v>100 Gbps_40 km_QSFP28</v>
      </c>
      <c r="C96" s="7">
        <f t="shared" si="38"/>
        <v>0</v>
      </c>
      <c r="D96" s="7">
        <f t="shared" si="39"/>
        <v>0</v>
      </c>
      <c r="E96" s="7">
        <f t="shared" si="40"/>
        <v>0</v>
      </c>
      <c r="F96" s="7">
        <f t="shared" si="41"/>
        <v>0</v>
      </c>
      <c r="G96" s="7">
        <f t="shared" si="42"/>
        <v>0</v>
      </c>
      <c r="H96" s="7">
        <f t="shared" si="43"/>
        <v>0</v>
      </c>
      <c r="I96" s="7">
        <f t="shared" si="44"/>
        <v>0</v>
      </c>
      <c r="J96" s="7">
        <f t="shared" si="45"/>
        <v>0</v>
      </c>
      <c r="K96" s="7">
        <f t="shared" si="46"/>
        <v>0</v>
      </c>
      <c r="L96" s="7">
        <f t="shared" si="47"/>
        <v>0</v>
      </c>
      <c r="M96" s="7">
        <f t="shared" si="48"/>
        <v>0</v>
      </c>
      <c r="N96" s="111" t="str">
        <f t="shared" si="49"/>
        <v>InP integrated</v>
      </c>
      <c r="O96" s="38" t="str">
        <f t="shared" si="36"/>
        <v>100 Gbps_40 km_QSFP28</v>
      </c>
      <c r="P96" s="19">
        <f t="shared" si="51"/>
        <v>1</v>
      </c>
      <c r="Q96" s="19">
        <f t="shared" si="51"/>
        <v>1</v>
      </c>
      <c r="R96" s="63"/>
      <c r="S96" s="63"/>
      <c r="T96" s="63"/>
      <c r="U96" s="63"/>
      <c r="V96" s="63"/>
      <c r="W96" s="63"/>
      <c r="X96" s="63"/>
      <c r="Y96" s="63"/>
      <c r="Z96" s="114"/>
    </row>
    <row r="97" spans="2:26" ht="13.8">
      <c r="B97" s="48" t="str">
        <f t="shared" si="37"/>
        <v>200 Gbps_10 km_QSFP28</v>
      </c>
      <c r="C97" s="7">
        <f t="shared" si="38"/>
        <v>0</v>
      </c>
      <c r="D97" s="7">
        <f t="shared" si="39"/>
        <v>0</v>
      </c>
      <c r="E97" s="7">
        <f t="shared" si="40"/>
        <v>0</v>
      </c>
      <c r="F97" s="7">
        <f t="shared" si="41"/>
        <v>0</v>
      </c>
      <c r="G97" s="7">
        <f t="shared" si="42"/>
        <v>0</v>
      </c>
      <c r="H97" s="7">
        <f t="shared" si="43"/>
        <v>0</v>
      </c>
      <c r="I97" s="7">
        <f t="shared" si="44"/>
        <v>0</v>
      </c>
      <c r="J97" s="7">
        <f t="shared" si="45"/>
        <v>0</v>
      </c>
      <c r="K97" s="7">
        <f t="shared" si="46"/>
        <v>0</v>
      </c>
      <c r="L97" s="7">
        <f t="shared" si="47"/>
        <v>0</v>
      </c>
      <c r="M97" s="7">
        <f t="shared" si="48"/>
        <v>0</v>
      </c>
      <c r="N97" s="111" t="str">
        <f t="shared" si="49"/>
        <v>InP integrated</v>
      </c>
      <c r="O97" s="38" t="str">
        <f t="shared" si="36"/>
        <v>200 Gbps_10 km_QSFP28</v>
      </c>
      <c r="P97" s="19">
        <f t="shared" si="51"/>
        <v>1</v>
      </c>
      <c r="Q97" s="19">
        <f t="shared" si="51"/>
        <v>0.9</v>
      </c>
      <c r="R97" s="63"/>
      <c r="S97" s="63"/>
      <c r="T97" s="63"/>
      <c r="U97" s="63"/>
      <c r="V97" s="63"/>
      <c r="W97" s="63"/>
      <c r="X97" s="63"/>
      <c r="Y97" s="63"/>
      <c r="Z97" s="114"/>
    </row>
    <row r="98" spans="2:26" ht="13.8">
      <c r="B98" s="48" t="str">
        <f t="shared" si="37"/>
        <v>200 Gbps_40 km_QSFP28</v>
      </c>
      <c r="C98" s="7">
        <f t="shared" si="38"/>
        <v>0</v>
      </c>
      <c r="D98" s="7">
        <f t="shared" si="39"/>
        <v>0</v>
      </c>
      <c r="E98" s="7">
        <f t="shared" si="40"/>
        <v>0</v>
      </c>
      <c r="F98" s="7">
        <f t="shared" si="41"/>
        <v>0</v>
      </c>
      <c r="G98" s="7">
        <f t="shared" si="42"/>
        <v>0</v>
      </c>
      <c r="H98" s="7">
        <f t="shared" si="43"/>
        <v>0</v>
      </c>
      <c r="I98" s="7">
        <f t="shared" si="44"/>
        <v>0</v>
      </c>
      <c r="J98" s="7">
        <f t="shared" si="45"/>
        <v>0</v>
      </c>
      <c r="K98" s="7">
        <f t="shared" si="46"/>
        <v>0</v>
      </c>
      <c r="L98" s="7">
        <f t="shared" si="47"/>
        <v>0</v>
      </c>
      <c r="M98" s="7">
        <f t="shared" si="48"/>
        <v>0</v>
      </c>
      <c r="N98" s="111" t="str">
        <f t="shared" si="49"/>
        <v>InP integrated</v>
      </c>
      <c r="O98" s="38" t="str">
        <f t="shared" si="36"/>
        <v>200 Gbps_40 km_QSFP28</v>
      </c>
      <c r="P98" s="19">
        <f t="shared" si="51"/>
        <v>1</v>
      </c>
      <c r="Q98" s="19">
        <f t="shared" si="51"/>
        <v>1</v>
      </c>
      <c r="R98" s="63"/>
      <c r="S98" s="63"/>
      <c r="T98" s="63"/>
      <c r="U98" s="63"/>
      <c r="V98" s="63"/>
      <c r="W98" s="63"/>
      <c r="X98" s="63"/>
      <c r="Y98" s="63"/>
      <c r="Z98" s="114"/>
    </row>
    <row r="99" spans="2:26" ht="13.8">
      <c r="B99" s="48">
        <f t="shared" si="37"/>
        <v>0</v>
      </c>
      <c r="C99" s="7">
        <f t="shared" si="38"/>
        <v>0</v>
      </c>
      <c r="D99" s="7">
        <f t="shared" si="39"/>
        <v>0</v>
      </c>
      <c r="E99" s="7">
        <f t="shared" si="40"/>
        <v>0</v>
      </c>
      <c r="F99" s="7">
        <f t="shared" si="41"/>
        <v>0</v>
      </c>
      <c r="G99" s="7">
        <f t="shared" si="42"/>
        <v>0</v>
      </c>
      <c r="H99" s="7">
        <f t="shared" si="43"/>
        <v>0</v>
      </c>
      <c r="I99" s="7">
        <f t="shared" si="44"/>
        <v>0</v>
      </c>
      <c r="J99" s="7">
        <f t="shared" si="45"/>
        <v>0</v>
      </c>
      <c r="K99" s="7">
        <f t="shared" si="46"/>
        <v>0</v>
      </c>
      <c r="L99" s="7">
        <f t="shared" si="47"/>
        <v>0</v>
      </c>
      <c r="M99" s="7">
        <f t="shared" si="48"/>
        <v>0</v>
      </c>
      <c r="N99" s="111" t="str">
        <f t="shared" si="49"/>
        <v>InP integrated</v>
      </c>
      <c r="O99" s="38">
        <f t="shared" si="36"/>
        <v>0</v>
      </c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</row>
    <row r="100" spans="2:26" ht="13.8">
      <c r="B100" s="48">
        <f>B23</f>
        <v>0</v>
      </c>
      <c r="C100" s="7">
        <f t="shared" si="38"/>
        <v>0</v>
      </c>
      <c r="D100" s="7">
        <f t="shared" si="39"/>
        <v>0</v>
      </c>
      <c r="E100" s="7">
        <f t="shared" si="40"/>
        <v>0</v>
      </c>
      <c r="F100" s="7">
        <f t="shared" si="41"/>
        <v>0</v>
      </c>
      <c r="G100" s="7">
        <f t="shared" si="42"/>
        <v>0</v>
      </c>
      <c r="H100" s="7">
        <f t="shared" si="43"/>
        <v>0</v>
      </c>
      <c r="I100" s="7">
        <f t="shared" si="44"/>
        <v>0</v>
      </c>
      <c r="J100" s="7">
        <f t="shared" si="45"/>
        <v>0</v>
      </c>
      <c r="K100" s="7">
        <f t="shared" si="46"/>
        <v>0</v>
      </c>
      <c r="L100" s="7">
        <f t="shared" si="47"/>
        <v>0</v>
      </c>
      <c r="M100" s="7">
        <f t="shared" si="48"/>
        <v>0</v>
      </c>
      <c r="N100" s="111" t="str">
        <f>N97</f>
        <v>InP integrated</v>
      </c>
      <c r="O100" s="38">
        <f t="shared" si="36"/>
        <v>0</v>
      </c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</row>
    <row r="101" spans="2:26" ht="13.8">
      <c r="B101" s="48">
        <f>B24</f>
        <v>0</v>
      </c>
      <c r="C101" s="7">
        <f t="shared" si="38"/>
        <v>0</v>
      </c>
      <c r="D101" s="7">
        <f t="shared" si="39"/>
        <v>0</v>
      </c>
      <c r="E101" s="7">
        <f t="shared" si="40"/>
        <v>0</v>
      </c>
      <c r="F101" s="7">
        <f t="shared" si="41"/>
        <v>0</v>
      </c>
      <c r="G101" s="7">
        <f t="shared" si="42"/>
        <v>0</v>
      </c>
      <c r="H101" s="7">
        <f t="shared" si="43"/>
        <v>0</v>
      </c>
      <c r="I101" s="7">
        <f t="shared" si="44"/>
        <v>0</v>
      </c>
      <c r="J101" s="7">
        <f t="shared" si="45"/>
        <v>0</v>
      </c>
      <c r="K101" s="7">
        <f t="shared" si="46"/>
        <v>0</v>
      </c>
      <c r="L101" s="7">
        <f t="shared" si="47"/>
        <v>0</v>
      </c>
      <c r="M101" s="7">
        <f t="shared" si="48"/>
        <v>0</v>
      </c>
      <c r="N101" s="111" t="str">
        <f t="shared" si="49"/>
        <v>InP integrated</v>
      </c>
      <c r="O101" s="38">
        <f t="shared" si="36"/>
        <v>0</v>
      </c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</row>
    <row r="102" spans="2:26" ht="13.8">
      <c r="B102" s="48">
        <f>B25</f>
        <v>0</v>
      </c>
      <c r="C102" s="7">
        <f t="shared" si="38"/>
        <v>0</v>
      </c>
      <c r="D102" s="7">
        <f t="shared" si="39"/>
        <v>0</v>
      </c>
      <c r="E102" s="7">
        <f t="shared" si="40"/>
        <v>0</v>
      </c>
      <c r="F102" s="7">
        <f t="shared" si="41"/>
        <v>0</v>
      </c>
      <c r="G102" s="7">
        <f t="shared" si="42"/>
        <v>0</v>
      </c>
      <c r="H102" s="7">
        <f t="shared" si="43"/>
        <v>0</v>
      </c>
      <c r="I102" s="7">
        <f t="shared" si="44"/>
        <v>0</v>
      </c>
      <c r="J102" s="7">
        <f t="shared" si="45"/>
        <v>0</v>
      </c>
      <c r="K102" s="7">
        <f t="shared" si="46"/>
        <v>0</v>
      </c>
      <c r="L102" s="7">
        <f t="shared" si="47"/>
        <v>0</v>
      </c>
      <c r="M102" s="7">
        <f t="shared" si="48"/>
        <v>0</v>
      </c>
      <c r="N102" s="111" t="str">
        <f t="shared" si="49"/>
        <v>InP integrated</v>
      </c>
      <c r="O102" s="38">
        <f t="shared" si="36"/>
        <v>0</v>
      </c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</row>
    <row r="103" spans="2:26" ht="13.8">
      <c r="B103" s="48">
        <f>B26</f>
        <v>0</v>
      </c>
      <c r="C103" s="7">
        <f t="shared" si="38"/>
        <v>0</v>
      </c>
      <c r="D103" s="7">
        <f t="shared" si="39"/>
        <v>0</v>
      </c>
      <c r="E103" s="7">
        <f t="shared" si="40"/>
        <v>0</v>
      </c>
      <c r="F103" s="7">
        <f t="shared" si="41"/>
        <v>0</v>
      </c>
      <c r="G103" s="7">
        <f t="shared" si="42"/>
        <v>0</v>
      </c>
      <c r="H103" s="7">
        <f t="shared" si="43"/>
        <v>0</v>
      </c>
      <c r="I103" s="7">
        <f t="shared" si="44"/>
        <v>0</v>
      </c>
      <c r="J103" s="7">
        <f t="shared" si="45"/>
        <v>0</v>
      </c>
      <c r="K103" s="7">
        <f t="shared" si="46"/>
        <v>0</v>
      </c>
      <c r="L103" s="7">
        <f t="shared" si="47"/>
        <v>0</v>
      </c>
      <c r="M103" s="7">
        <f t="shared" si="48"/>
        <v>0</v>
      </c>
      <c r="N103" s="111" t="str">
        <f t="shared" si="49"/>
        <v>InP integrated</v>
      </c>
      <c r="O103" s="38">
        <f t="shared" si="36"/>
        <v>0</v>
      </c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</row>
    <row r="104" spans="2:26" ht="13.8">
      <c r="B104" s="48">
        <f>B27</f>
        <v>0</v>
      </c>
      <c r="C104" s="12">
        <f t="shared" si="38"/>
        <v>0</v>
      </c>
      <c r="D104" s="12">
        <f t="shared" si="39"/>
        <v>0</v>
      </c>
      <c r="E104" s="12">
        <f t="shared" si="40"/>
        <v>0</v>
      </c>
      <c r="F104" s="12">
        <f t="shared" si="41"/>
        <v>0</v>
      </c>
      <c r="G104" s="12">
        <f t="shared" si="42"/>
        <v>0</v>
      </c>
      <c r="H104" s="12">
        <f t="shared" si="43"/>
        <v>0</v>
      </c>
      <c r="I104" s="12">
        <f t="shared" si="44"/>
        <v>0</v>
      </c>
      <c r="J104" s="12">
        <f t="shared" si="45"/>
        <v>0</v>
      </c>
      <c r="K104" s="12">
        <f t="shared" si="46"/>
        <v>0</v>
      </c>
      <c r="L104" s="12">
        <f t="shared" si="47"/>
        <v>0</v>
      </c>
      <c r="M104" s="12">
        <f t="shared" si="48"/>
        <v>0</v>
      </c>
      <c r="N104" s="111" t="str">
        <f t="shared" si="49"/>
        <v>InP integrated</v>
      </c>
      <c r="O104" s="39">
        <f t="shared" si="36"/>
        <v>0</v>
      </c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</row>
    <row r="105" spans="2:26" ht="13.8">
      <c r="B105" s="58" t="str">
        <f>"Total "&amp;B82&amp;" units"</f>
        <v>Total InP integrated units</v>
      </c>
      <c r="C105" s="29">
        <f t="shared" ref="C105:M105" si="52">SUM(C84:C104)</f>
        <v>593180</v>
      </c>
      <c r="D105" s="29">
        <f t="shared" si="52"/>
        <v>847145.65639312007</v>
      </c>
      <c r="E105" s="29">
        <f t="shared" si="52"/>
        <v>0</v>
      </c>
      <c r="F105" s="29">
        <f t="shared" si="52"/>
        <v>0</v>
      </c>
      <c r="G105" s="29">
        <f t="shared" si="52"/>
        <v>0</v>
      </c>
      <c r="H105" s="29">
        <f t="shared" si="52"/>
        <v>0</v>
      </c>
      <c r="I105" s="29">
        <f t="shared" si="52"/>
        <v>0</v>
      </c>
      <c r="J105" s="29">
        <f t="shared" si="52"/>
        <v>0</v>
      </c>
      <c r="K105" s="29">
        <f t="shared" si="52"/>
        <v>0</v>
      </c>
      <c r="L105" s="29">
        <f t="shared" si="52"/>
        <v>0</v>
      </c>
      <c r="M105" s="29">
        <f t="shared" si="52"/>
        <v>0</v>
      </c>
    </row>
    <row r="106" spans="2:26"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</row>
    <row r="107" spans="2:26" ht="21">
      <c r="B107" s="3" t="str">
        <f>Summary!B34</f>
        <v>GaAs discrete</v>
      </c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O107" s="3" t="str">
        <f t="shared" ref="O107:O129" si="53">B107</f>
        <v>GaAs discrete</v>
      </c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2:26" ht="13.8">
      <c r="B108" s="56" t="str">
        <f t="shared" ref="B108:B124" si="54">B6</f>
        <v>Product category</v>
      </c>
      <c r="C108" s="6">
        <v>2018</v>
      </c>
      <c r="D108" s="6">
        <v>2019</v>
      </c>
      <c r="E108" s="6">
        <v>2020</v>
      </c>
      <c r="F108" s="6">
        <v>2021</v>
      </c>
      <c r="G108" s="6">
        <v>2022</v>
      </c>
      <c r="H108" s="6">
        <v>2023</v>
      </c>
      <c r="I108" s="6">
        <v>2024</v>
      </c>
      <c r="J108" s="6">
        <v>2025</v>
      </c>
      <c r="K108" s="6">
        <v>2026</v>
      </c>
      <c r="L108" s="6">
        <v>2027</v>
      </c>
      <c r="M108" s="6">
        <v>2028</v>
      </c>
      <c r="O108" s="17" t="str">
        <f t="shared" si="53"/>
        <v>Product category</v>
      </c>
      <c r="P108" s="31">
        <v>2018</v>
      </c>
      <c r="Q108" s="31">
        <v>2019</v>
      </c>
      <c r="R108" s="31">
        <v>2020</v>
      </c>
      <c r="S108" s="31">
        <v>2021</v>
      </c>
      <c r="T108" s="31">
        <v>2022</v>
      </c>
      <c r="U108" s="31">
        <v>2023</v>
      </c>
      <c r="V108" s="31">
        <v>2024</v>
      </c>
      <c r="W108" s="31">
        <v>2025</v>
      </c>
      <c r="X108" s="31">
        <v>2026</v>
      </c>
      <c r="Y108" s="31">
        <v>2027</v>
      </c>
      <c r="Z108" s="31">
        <v>2028</v>
      </c>
    </row>
    <row r="109" spans="2:26" ht="13.8">
      <c r="B109" s="50" t="str">
        <f t="shared" si="54"/>
        <v>1 Gbps_10 km_SFP</v>
      </c>
      <c r="C109" s="7">
        <f t="shared" ref="C109:C129" si="55">IF(C7=0,0,C7*P109)</f>
        <v>0</v>
      </c>
      <c r="D109" s="7">
        <f t="shared" ref="D109:D129" si="56">IF(D7=0,0,D7*Q109)</f>
        <v>0</v>
      </c>
      <c r="E109" s="7">
        <f t="shared" ref="E109:E129" si="57">IF(E7=0,0,E7*R109)</f>
        <v>0</v>
      </c>
      <c r="F109" s="7">
        <f t="shared" ref="F109:F129" si="58">IF(F7=0,0,F7*S109)</f>
        <v>0</v>
      </c>
      <c r="G109" s="7">
        <f t="shared" ref="G109:G129" si="59">IF(G7=0,0,G7*T109)</f>
        <v>0</v>
      </c>
      <c r="H109" s="7">
        <f t="shared" ref="H109:H129" si="60">IF(H7=0,0,H7*U109)</f>
        <v>0</v>
      </c>
      <c r="I109" s="7">
        <f t="shared" ref="I109:I129" si="61">IF(I7=0,0,I7*V109)</f>
        <v>0</v>
      </c>
      <c r="J109" s="7">
        <f t="shared" ref="J109:J129" si="62">IF(J7=0,0,J7*W109)</f>
        <v>0</v>
      </c>
      <c r="K109" s="7">
        <f t="shared" ref="K109:K129" si="63">IF(K7=0,0,K7*X109)</f>
        <v>0</v>
      </c>
      <c r="L109" s="7">
        <f t="shared" ref="L109:L129" si="64">IF(L7=0,0,L7*Y109)</f>
        <v>0</v>
      </c>
      <c r="M109" s="7">
        <f t="shared" ref="M109:M129" si="65">IF(M7=0,0,M7*Z109)</f>
        <v>0</v>
      </c>
      <c r="N109" s="111" t="str">
        <f>O107</f>
        <v>GaAs discrete</v>
      </c>
      <c r="O109" s="37" t="str">
        <f t="shared" si="53"/>
        <v>1 Gbps_10 km_SFP</v>
      </c>
      <c r="P109" s="18">
        <v>0</v>
      </c>
      <c r="Q109" s="18">
        <v>0</v>
      </c>
      <c r="R109" s="18"/>
      <c r="S109" s="18"/>
      <c r="T109" s="18"/>
      <c r="U109" s="18"/>
      <c r="V109" s="18"/>
      <c r="W109" s="18"/>
      <c r="X109" s="18"/>
      <c r="Y109" s="18"/>
      <c r="Z109" s="114"/>
    </row>
    <row r="110" spans="2:26" ht="13.8">
      <c r="B110" s="48" t="str">
        <f t="shared" si="54"/>
        <v>1 Gbps_40 km_SFP</v>
      </c>
      <c r="C110" s="7">
        <f t="shared" si="55"/>
        <v>0</v>
      </c>
      <c r="D110" s="7">
        <f t="shared" si="56"/>
        <v>0</v>
      </c>
      <c r="E110" s="7">
        <f t="shared" si="57"/>
        <v>0</v>
      </c>
      <c r="F110" s="7">
        <f t="shared" si="58"/>
        <v>0</v>
      </c>
      <c r="G110" s="7">
        <f t="shared" si="59"/>
        <v>0</v>
      </c>
      <c r="H110" s="7">
        <f t="shared" si="60"/>
        <v>0</v>
      </c>
      <c r="I110" s="7">
        <f t="shared" si="61"/>
        <v>0</v>
      </c>
      <c r="J110" s="7">
        <f t="shared" si="62"/>
        <v>0</v>
      </c>
      <c r="K110" s="7">
        <f t="shared" si="63"/>
        <v>0</v>
      </c>
      <c r="L110" s="7">
        <f t="shared" si="64"/>
        <v>0</v>
      </c>
      <c r="M110" s="7">
        <f t="shared" si="65"/>
        <v>0</v>
      </c>
      <c r="N110" s="111" t="str">
        <f>N109</f>
        <v>GaAs discrete</v>
      </c>
      <c r="O110" s="38" t="str">
        <f t="shared" si="53"/>
        <v>1 Gbps_40 km_SFP</v>
      </c>
      <c r="P110" s="19">
        <v>0</v>
      </c>
      <c r="Q110" s="19">
        <v>0</v>
      </c>
      <c r="R110" s="19"/>
      <c r="S110" s="19"/>
      <c r="T110" s="19"/>
      <c r="U110" s="19"/>
      <c r="V110" s="19"/>
      <c r="W110" s="19"/>
      <c r="X110" s="19"/>
      <c r="Y110" s="19"/>
      <c r="Z110" s="114"/>
    </row>
    <row r="111" spans="2:26" ht="13.8">
      <c r="B111" s="48" t="str">
        <f t="shared" si="54"/>
        <v>1 Gbps_80 km_SFP</v>
      </c>
      <c r="C111" s="7">
        <f t="shared" si="55"/>
        <v>0</v>
      </c>
      <c r="D111" s="7">
        <f t="shared" si="56"/>
        <v>0</v>
      </c>
      <c r="E111" s="7">
        <f t="shared" si="57"/>
        <v>0</v>
      </c>
      <c r="F111" s="7">
        <f t="shared" si="58"/>
        <v>0</v>
      </c>
      <c r="G111" s="7">
        <f t="shared" si="59"/>
        <v>0</v>
      </c>
      <c r="H111" s="7">
        <f t="shared" si="60"/>
        <v>0</v>
      </c>
      <c r="I111" s="7">
        <f t="shared" si="61"/>
        <v>0</v>
      </c>
      <c r="J111" s="7">
        <f t="shared" si="62"/>
        <v>0</v>
      </c>
      <c r="K111" s="7">
        <f t="shared" si="63"/>
        <v>0</v>
      </c>
      <c r="L111" s="7">
        <f t="shared" si="64"/>
        <v>0</v>
      </c>
      <c r="M111" s="7">
        <f t="shared" si="65"/>
        <v>0</v>
      </c>
      <c r="N111" s="111" t="str">
        <f t="shared" ref="N111:N129" si="66">N110</f>
        <v>GaAs discrete</v>
      </c>
      <c r="O111" s="38" t="str">
        <f t="shared" si="53"/>
        <v>1 Gbps_80 km_SFP</v>
      </c>
      <c r="P111" s="19">
        <v>0</v>
      </c>
      <c r="Q111" s="19">
        <v>0</v>
      </c>
      <c r="R111" s="19"/>
      <c r="S111" s="19"/>
      <c r="T111" s="19"/>
      <c r="U111" s="19"/>
      <c r="V111" s="19"/>
      <c r="W111" s="19"/>
      <c r="X111" s="19"/>
      <c r="Y111" s="19"/>
      <c r="Z111" s="114"/>
    </row>
    <row r="112" spans="2:26" ht="13.8">
      <c r="B112" s="48" t="str">
        <f t="shared" si="54"/>
        <v>10 Gbps_10 km_SFP+</v>
      </c>
      <c r="C112" s="7">
        <f t="shared" si="55"/>
        <v>0</v>
      </c>
      <c r="D112" s="7">
        <f t="shared" si="56"/>
        <v>0</v>
      </c>
      <c r="E112" s="7">
        <f t="shared" si="57"/>
        <v>0</v>
      </c>
      <c r="F112" s="7">
        <f t="shared" si="58"/>
        <v>0</v>
      </c>
      <c r="G112" s="7">
        <f t="shared" si="59"/>
        <v>0</v>
      </c>
      <c r="H112" s="7">
        <f t="shared" si="60"/>
        <v>0</v>
      </c>
      <c r="I112" s="7">
        <f t="shared" si="61"/>
        <v>0</v>
      </c>
      <c r="J112" s="7">
        <f t="shared" si="62"/>
        <v>0</v>
      </c>
      <c r="K112" s="7">
        <f t="shared" si="63"/>
        <v>0</v>
      </c>
      <c r="L112" s="7">
        <f t="shared" si="64"/>
        <v>0</v>
      </c>
      <c r="M112" s="7">
        <f t="shared" si="65"/>
        <v>0</v>
      </c>
      <c r="N112" s="111" t="str">
        <f t="shared" si="66"/>
        <v>GaAs discrete</v>
      </c>
      <c r="O112" s="38" t="str">
        <f t="shared" si="53"/>
        <v>10 Gbps_10 km_SFP+</v>
      </c>
      <c r="P112" s="19">
        <v>0</v>
      </c>
      <c r="Q112" s="19">
        <v>0</v>
      </c>
      <c r="R112" s="19"/>
      <c r="S112" s="19"/>
      <c r="T112" s="19"/>
      <c r="U112" s="19"/>
      <c r="V112" s="19"/>
      <c r="W112" s="19"/>
      <c r="X112" s="19"/>
      <c r="Y112" s="19"/>
      <c r="Z112" s="114"/>
    </row>
    <row r="113" spans="2:26" ht="13.8">
      <c r="B113" s="48" t="str">
        <f t="shared" si="54"/>
        <v>10 Gbps_40 km_SFP+</v>
      </c>
      <c r="C113" s="7">
        <f t="shared" si="55"/>
        <v>0</v>
      </c>
      <c r="D113" s="7">
        <f t="shared" si="56"/>
        <v>0</v>
      </c>
      <c r="E113" s="7">
        <f t="shared" si="57"/>
        <v>0</v>
      </c>
      <c r="F113" s="7">
        <f t="shared" si="58"/>
        <v>0</v>
      </c>
      <c r="G113" s="7">
        <f t="shared" si="59"/>
        <v>0</v>
      </c>
      <c r="H113" s="7">
        <f t="shared" si="60"/>
        <v>0</v>
      </c>
      <c r="I113" s="7">
        <f t="shared" si="61"/>
        <v>0</v>
      </c>
      <c r="J113" s="7">
        <f t="shared" si="62"/>
        <v>0</v>
      </c>
      <c r="K113" s="7">
        <f t="shared" si="63"/>
        <v>0</v>
      </c>
      <c r="L113" s="7">
        <f t="shared" si="64"/>
        <v>0</v>
      </c>
      <c r="M113" s="7">
        <f t="shared" si="65"/>
        <v>0</v>
      </c>
      <c r="N113" s="111" t="str">
        <f t="shared" si="66"/>
        <v>GaAs discrete</v>
      </c>
      <c r="O113" s="38" t="str">
        <f t="shared" si="53"/>
        <v>10 Gbps_40 km_SFP+</v>
      </c>
      <c r="P113" s="19">
        <v>0</v>
      </c>
      <c r="Q113" s="19">
        <v>0</v>
      </c>
      <c r="R113" s="19"/>
      <c r="S113" s="19"/>
      <c r="T113" s="19"/>
      <c r="U113" s="19"/>
      <c r="V113" s="19"/>
      <c r="W113" s="19"/>
      <c r="X113" s="19"/>
      <c r="Y113" s="19"/>
      <c r="Z113" s="114"/>
    </row>
    <row r="114" spans="2:26" ht="13.8">
      <c r="B114" s="48" t="str">
        <f t="shared" si="54"/>
        <v>10 Gbps_80 km_SFP+</v>
      </c>
      <c r="C114" s="7">
        <f t="shared" si="55"/>
        <v>0</v>
      </c>
      <c r="D114" s="7">
        <f t="shared" si="56"/>
        <v>0</v>
      </c>
      <c r="E114" s="7">
        <f t="shared" si="57"/>
        <v>0</v>
      </c>
      <c r="F114" s="7">
        <f t="shared" si="58"/>
        <v>0</v>
      </c>
      <c r="G114" s="7">
        <f t="shared" si="59"/>
        <v>0</v>
      </c>
      <c r="H114" s="7">
        <f t="shared" si="60"/>
        <v>0</v>
      </c>
      <c r="I114" s="7">
        <f t="shared" si="61"/>
        <v>0</v>
      </c>
      <c r="J114" s="7">
        <f t="shared" si="62"/>
        <v>0</v>
      </c>
      <c r="K114" s="7">
        <f t="shared" si="63"/>
        <v>0</v>
      </c>
      <c r="L114" s="7">
        <f t="shared" si="64"/>
        <v>0</v>
      </c>
      <c r="M114" s="7">
        <f t="shared" si="65"/>
        <v>0</v>
      </c>
      <c r="N114" s="111" t="str">
        <f t="shared" si="66"/>
        <v>GaAs discrete</v>
      </c>
      <c r="O114" s="38" t="str">
        <f t="shared" si="53"/>
        <v>10 Gbps_80 km_SFP+</v>
      </c>
      <c r="P114" s="19">
        <v>0</v>
      </c>
      <c r="Q114" s="19">
        <v>0</v>
      </c>
      <c r="R114" s="19"/>
      <c r="S114" s="19"/>
      <c r="T114" s="19"/>
      <c r="U114" s="19"/>
      <c r="V114" s="19"/>
      <c r="W114" s="19"/>
      <c r="X114" s="19"/>
      <c r="Y114" s="19"/>
      <c r="Z114" s="114"/>
    </row>
    <row r="115" spans="2:26" ht="13.8">
      <c r="B115" s="48" t="str">
        <f t="shared" si="54"/>
        <v>25 Gbps_10 km_SFP28</v>
      </c>
      <c r="C115" s="7">
        <f t="shared" si="55"/>
        <v>0</v>
      </c>
      <c r="D115" s="7">
        <f t="shared" si="56"/>
        <v>0</v>
      </c>
      <c r="E115" s="7">
        <f t="shared" si="57"/>
        <v>0</v>
      </c>
      <c r="F115" s="7">
        <f t="shared" si="58"/>
        <v>0</v>
      </c>
      <c r="G115" s="7">
        <f t="shared" si="59"/>
        <v>0</v>
      </c>
      <c r="H115" s="7">
        <f t="shared" si="60"/>
        <v>0</v>
      </c>
      <c r="I115" s="7">
        <f t="shared" si="61"/>
        <v>0</v>
      </c>
      <c r="J115" s="7">
        <f t="shared" si="62"/>
        <v>0</v>
      </c>
      <c r="K115" s="7">
        <f t="shared" si="63"/>
        <v>0</v>
      </c>
      <c r="L115" s="7">
        <f t="shared" si="64"/>
        <v>0</v>
      </c>
      <c r="M115" s="7">
        <f t="shared" si="65"/>
        <v>0</v>
      </c>
      <c r="N115" s="111" t="str">
        <f t="shared" si="66"/>
        <v>GaAs discrete</v>
      </c>
      <c r="O115" s="38" t="str">
        <f t="shared" si="53"/>
        <v>25 Gbps_10 km_SFP28</v>
      </c>
      <c r="P115" s="19">
        <v>0</v>
      </c>
      <c r="Q115" s="19">
        <v>0</v>
      </c>
      <c r="R115" s="19"/>
      <c r="S115" s="19"/>
      <c r="T115" s="19"/>
      <c r="U115" s="19"/>
      <c r="V115" s="19"/>
      <c r="W115" s="19"/>
      <c r="X115" s="19"/>
      <c r="Y115" s="19"/>
      <c r="Z115" s="114"/>
    </row>
    <row r="116" spans="2:26" ht="13.8">
      <c r="B116" s="48" t="str">
        <f t="shared" si="54"/>
        <v>25 Gbps_40 km_SFP28</v>
      </c>
      <c r="C116" s="7">
        <f t="shared" si="55"/>
        <v>0</v>
      </c>
      <c r="D116" s="7">
        <f t="shared" si="56"/>
        <v>0</v>
      </c>
      <c r="E116" s="7">
        <f t="shared" si="57"/>
        <v>0</v>
      </c>
      <c r="F116" s="7">
        <f t="shared" si="58"/>
        <v>0</v>
      </c>
      <c r="G116" s="7">
        <f t="shared" si="59"/>
        <v>0</v>
      </c>
      <c r="H116" s="7">
        <f t="shared" si="60"/>
        <v>0</v>
      </c>
      <c r="I116" s="7">
        <f t="shared" si="61"/>
        <v>0</v>
      </c>
      <c r="J116" s="7">
        <f t="shared" si="62"/>
        <v>0</v>
      </c>
      <c r="K116" s="7">
        <f t="shared" si="63"/>
        <v>0</v>
      </c>
      <c r="L116" s="7">
        <f t="shared" si="64"/>
        <v>0</v>
      </c>
      <c r="M116" s="7">
        <f t="shared" si="65"/>
        <v>0</v>
      </c>
      <c r="N116" s="111" t="str">
        <f t="shared" si="66"/>
        <v>GaAs discrete</v>
      </c>
      <c r="O116" s="38" t="str">
        <f t="shared" si="53"/>
        <v>25 Gbps_40 km_SFP28</v>
      </c>
      <c r="P116" s="19">
        <v>0</v>
      </c>
      <c r="Q116" s="19">
        <v>0</v>
      </c>
      <c r="R116" s="19"/>
      <c r="S116" s="19"/>
      <c r="T116" s="19"/>
      <c r="U116" s="19"/>
      <c r="V116" s="19"/>
      <c r="W116" s="19"/>
      <c r="X116" s="19"/>
      <c r="Y116" s="19"/>
      <c r="Z116" s="114"/>
    </row>
    <row r="117" spans="2:26" ht="13.8">
      <c r="B117" s="48" t="str">
        <f t="shared" si="54"/>
        <v>50 Gbps_10 km_QSFP28</v>
      </c>
      <c r="C117" s="7">
        <f t="shared" si="55"/>
        <v>0</v>
      </c>
      <c r="D117" s="7">
        <f t="shared" si="56"/>
        <v>0</v>
      </c>
      <c r="E117" s="7">
        <f t="shared" si="57"/>
        <v>0</v>
      </c>
      <c r="F117" s="7">
        <f t="shared" si="58"/>
        <v>0</v>
      </c>
      <c r="G117" s="7">
        <f t="shared" si="59"/>
        <v>0</v>
      </c>
      <c r="H117" s="7">
        <f t="shared" si="60"/>
        <v>0</v>
      </c>
      <c r="I117" s="7">
        <f t="shared" si="61"/>
        <v>0</v>
      </c>
      <c r="J117" s="7">
        <f t="shared" si="62"/>
        <v>0</v>
      </c>
      <c r="K117" s="7">
        <f t="shared" si="63"/>
        <v>0</v>
      </c>
      <c r="L117" s="7">
        <f t="shared" si="64"/>
        <v>0</v>
      </c>
      <c r="M117" s="7">
        <f t="shared" si="65"/>
        <v>0</v>
      </c>
      <c r="N117" s="111" t="str">
        <f t="shared" si="66"/>
        <v>GaAs discrete</v>
      </c>
      <c r="O117" s="38" t="str">
        <f t="shared" si="53"/>
        <v>50 Gbps_10 km_QSFP28</v>
      </c>
      <c r="P117" s="19">
        <v>0</v>
      </c>
      <c r="Q117" s="19">
        <v>0</v>
      </c>
      <c r="R117" s="19"/>
      <c r="S117" s="19"/>
      <c r="T117" s="19"/>
      <c r="U117" s="19"/>
      <c r="V117" s="19"/>
      <c r="W117" s="19"/>
      <c r="X117" s="19"/>
      <c r="Y117" s="19"/>
      <c r="Z117" s="114"/>
    </row>
    <row r="118" spans="2:26" ht="13.8">
      <c r="B118" s="48" t="str">
        <f t="shared" si="54"/>
        <v>50 Gbps_40 km_QSFP28</v>
      </c>
      <c r="C118" s="7">
        <f t="shared" si="55"/>
        <v>0</v>
      </c>
      <c r="D118" s="7">
        <f t="shared" si="56"/>
        <v>0</v>
      </c>
      <c r="E118" s="7">
        <f t="shared" si="57"/>
        <v>0</v>
      </c>
      <c r="F118" s="7">
        <f t="shared" si="58"/>
        <v>0</v>
      </c>
      <c r="G118" s="7">
        <f t="shared" si="59"/>
        <v>0</v>
      </c>
      <c r="H118" s="7">
        <f t="shared" si="60"/>
        <v>0</v>
      </c>
      <c r="I118" s="7">
        <f t="shared" si="61"/>
        <v>0</v>
      </c>
      <c r="J118" s="7">
        <f t="shared" si="62"/>
        <v>0</v>
      </c>
      <c r="K118" s="7">
        <f t="shared" si="63"/>
        <v>0</v>
      </c>
      <c r="L118" s="7">
        <f t="shared" si="64"/>
        <v>0</v>
      </c>
      <c r="M118" s="7">
        <f t="shared" si="65"/>
        <v>0</v>
      </c>
      <c r="N118" s="111" t="str">
        <f t="shared" si="66"/>
        <v>GaAs discrete</v>
      </c>
      <c r="O118" s="38" t="str">
        <f t="shared" si="53"/>
        <v>50 Gbps_40 km_QSFP28</v>
      </c>
      <c r="P118" s="19">
        <v>0</v>
      </c>
      <c r="Q118" s="19">
        <v>0</v>
      </c>
      <c r="R118" s="19"/>
      <c r="S118" s="19"/>
      <c r="T118" s="19"/>
      <c r="U118" s="19"/>
      <c r="V118" s="19"/>
      <c r="W118" s="19"/>
      <c r="X118" s="19"/>
      <c r="Y118" s="19"/>
      <c r="Z118" s="114"/>
    </row>
    <row r="119" spans="2:26" ht="13.8">
      <c r="B119" s="48" t="str">
        <f t="shared" si="54"/>
        <v>50 Gbps_80 km_QSFP28</v>
      </c>
      <c r="C119" s="7">
        <f t="shared" si="55"/>
        <v>0</v>
      </c>
      <c r="D119" s="7">
        <f t="shared" si="56"/>
        <v>0</v>
      </c>
      <c r="E119" s="7">
        <f t="shared" si="57"/>
        <v>0</v>
      </c>
      <c r="F119" s="7">
        <f t="shared" si="58"/>
        <v>0</v>
      </c>
      <c r="G119" s="7">
        <f t="shared" si="59"/>
        <v>0</v>
      </c>
      <c r="H119" s="7">
        <f t="shared" si="60"/>
        <v>0</v>
      </c>
      <c r="I119" s="7">
        <f t="shared" si="61"/>
        <v>0</v>
      </c>
      <c r="J119" s="7">
        <f t="shared" si="62"/>
        <v>0</v>
      </c>
      <c r="K119" s="7">
        <f t="shared" si="63"/>
        <v>0</v>
      </c>
      <c r="L119" s="7">
        <f t="shared" si="64"/>
        <v>0</v>
      </c>
      <c r="M119" s="7">
        <f t="shared" si="65"/>
        <v>0</v>
      </c>
      <c r="N119" s="111" t="str">
        <f t="shared" si="66"/>
        <v>GaAs discrete</v>
      </c>
      <c r="O119" s="38" t="str">
        <f t="shared" si="53"/>
        <v>50 Gbps_80 km_QSFP28</v>
      </c>
      <c r="P119" s="19">
        <v>0</v>
      </c>
      <c r="Q119" s="19">
        <v>0</v>
      </c>
      <c r="R119" s="19"/>
      <c r="S119" s="19"/>
      <c r="T119" s="19"/>
      <c r="U119" s="19"/>
      <c r="V119" s="19"/>
      <c r="W119" s="19"/>
      <c r="X119" s="19"/>
      <c r="Y119" s="19"/>
      <c r="Z119" s="114"/>
    </row>
    <row r="120" spans="2:26" ht="13.8">
      <c r="B120" s="48" t="str">
        <f t="shared" si="54"/>
        <v>100 Gbps LR4_10 km_QSFP28</v>
      </c>
      <c r="C120" s="7">
        <f t="shared" si="55"/>
        <v>0</v>
      </c>
      <c r="D120" s="7">
        <f t="shared" si="56"/>
        <v>0</v>
      </c>
      <c r="E120" s="7">
        <f t="shared" si="57"/>
        <v>0</v>
      </c>
      <c r="F120" s="7">
        <f t="shared" si="58"/>
        <v>0</v>
      </c>
      <c r="G120" s="7">
        <f t="shared" si="59"/>
        <v>0</v>
      </c>
      <c r="H120" s="7">
        <f t="shared" si="60"/>
        <v>0</v>
      </c>
      <c r="I120" s="7">
        <f t="shared" si="61"/>
        <v>0</v>
      </c>
      <c r="J120" s="7">
        <f t="shared" si="62"/>
        <v>0</v>
      </c>
      <c r="K120" s="7">
        <f t="shared" si="63"/>
        <v>0</v>
      </c>
      <c r="L120" s="7">
        <f t="shared" si="64"/>
        <v>0</v>
      </c>
      <c r="M120" s="7">
        <f t="shared" si="65"/>
        <v>0</v>
      </c>
      <c r="N120" s="111" t="str">
        <f>N118</f>
        <v>GaAs discrete</v>
      </c>
      <c r="O120" s="38" t="str">
        <f t="shared" si="53"/>
        <v>100 Gbps LR4_10 km_QSFP28</v>
      </c>
      <c r="P120" s="19">
        <v>0</v>
      </c>
      <c r="Q120" s="19">
        <v>0</v>
      </c>
      <c r="R120" s="63"/>
      <c r="S120" s="63"/>
      <c r="T120" s="63"/>
      <c r="U120" s="63"/>
      <c r="V120" s="63"/>
      <c r="W120" s="63"/>
      <c r="X120" s="63"/>
      <c r="Y120" s="63"/>
      <c r="Z120" s="114"/>
    </row>
    <row r="121" spans="2:26" ht="13.8">
      <c r="B121" s="48" t="str">
        <f t="shared" si="54"/>
        <v>100 Gbps_40 km_QSFP28</v>
      </c>
      <c r="C121" s="7">
        <f t="shared" si="55"/>
        <v>0</v>
      </c>
      <c r="D121" s="7">
        <f t="shared" si="56"/>
        <v>0</v>
      </c>
      <c r="E121" s="7">
        <f t="shared" si="57"/>
        <v>0</v>
      </c>
      <c r="F121" s="7">
        <f t="shared" si="58"/>
        <v>0</v>
      </c>
      <c r="G121" s="7">
        <f t="shared" si="59"/>
        <v>0</v>
      </c>
      <c r="H121" s="7">
        <f t="shared" si="60"/>
        <v>0</v>
      </c>
      <c r="I121" s="7">
        <f t="shared" si="61"/>
        <v>0</v>
      </c>
      <c r="J121" s="7">
        <f t="shared" si="62"/>
        <v>0</v>
      </c>
      <c r="K121" s="7">
        <f t="shared" si="63"/>
        <v>0</v>
      </c>
      <c r="L121" s="7">
        <f t="shared" si="64"/>
        <v>0</v>
      </c>
      <c r="M121" s="7">
        <f t="shared" si="65"/>
        <v>0</v>
      </c>
      <c r="N121" s="111" t="str">
        <f t="shared" si="66"/>
        <v>GaAs discrete</v>
      </c>
      <c r="O121" s="38" t="str">
        <f t="shared" si="53"/>
        <v>100 Gbps_40 km_QSFP28</v>
      </c>
      <c r="P121" s="19">
        <v>0</v>
      </c>
      <c r="Q121" s="19">
        <v>0</v>
      </c>
      <c r="R121" s="63"/>
      <c r="S121" s="63"/>
      <c r="T121" s="63"/>
      <c r="U121" s="63"/>
      <c r="V121" s="63"/>
      <c r="W121" s="63"/>
      <c r="X121" s="63"/>
      <c r="Y121" s="63"/>
      <c r="Z121" s="114"/>
    </row>
    <row r="122" spans="2:26" ht="13.8">
      <c r="B122" s="48" t="str">
        <f t="shared" si="54"/>
        <v>200 Gbps_10 km_QSFP28</v>
      </c>
      <c r="C122" s="7">
        <f t="shared" si="55"/>
        <v>0</v>
      </c>
      <c r="D122" s="7">
        <f t="shared" si="56"/>
        <v>0</v>
      </c>
      <c r="E122" s="7">
        <f t="shared" si="57"/>
        <v>0</v>
      </c>
      <c r="F122" s="7">
        <f t="shared" si="58"/>
        <v>0</v>
      </c>
      <c r="G122" s="7">
        <f t="shared" si="59"/>
        <v>0</v>
      </c>
      <c r="H122" s="7">
        <f t="shared" si="60"/>
        <v>0</v>
      </c>
      <c r="I122" s="7">
        <f t="shared" si="61"/>
        <v>0</v>
      </c>
      <c r="J122" s="7">
        <f t="shared" si="62"/>
        <v>0</v>
      </c>
      <c r="K122" s="7">
        <f t="shared" si="63"/>
        <v>0</v>
      </c>
      <c r="L122" s="7">
        <f t="shared" si="64"/>
        <v>0</v>
      </c>
      <c r="M122" s="7">
        <f t="shared" si="65"/>
        <v>0</v>
      </c>
      <c r="N122" s="111" t="str">
        <f t="shared" si="66"/>
        <v>GaAs discrete</v>
      </c>
      <c r="O122" s="38" t="str">
        <f t="shared" si="53"/>
        <v>200 Gbps_10 km_QSFP28</v>
      </c>
      <c r="P122" s="19">
        <v>0</v>
      </c>
      <c r="Q122" s="19">
        <v>0</v>
      </c>
      <c r="R122" s="63"/>
      <c r="S122" s="63"/>
      <c r="T122" s="63"/>
      <c r="U122" s="63"/>
      <c r="V122" s="63"/>
      <c r="W122" s="63"/>
      <c r="X122" s="63"/>
      <c r="Y122" s="63"/>
      <c r="Z122" s="114"/>
    </row>
    <row r="123" spans="2:26" ht="13.8">
      <c r="B123" s="48" t="str">
        <f t="shared" si="54"/>
        <v>200 Gbps_40 km_QSFP28</v>
      </c>
      <c r="C123" s="7">
        <f t="shared" si="55"/>
        <v>0</v>
      </c>
      <c r="D123" s="7">
        <f t="shared" si="56"/>
        <v>0</v>
      </c>
      <c r="E123" s="7">
        <f t="shared" si="57"/>
        <v>0</v>
      </c>
      <c r="F123" s="7">
        <f t="shared" si="58"/>
        <v>0</v>
      </c>
      <c r="G123" s="7">
        <f t="shared" si="59"/>
        <v>0</v>
      </c>
      <c r="H123" s="7">
        <f t="shared" si="60"/>
        <v>0</v>
      </c>
      <c r="I123" s="7">
        <f t="shared" si="61"/>
        <v>0</v>
      </c>
      <c r="J123" s="7">
        <f t="shared" si="62"/>
        <v>0</v>
      </c>
      <c r="K123" s="7">
        <f t="shared" si="63"/>
        <v>0</v>
      </c>
      <c r="L123" s="7">
        <f t="shared" si="64"/>
        <v>0</v>
      </c>
      <c r="M123" s="7">
        <f t="shared" si="65"/>
        <v>0</v>
      </c>
      <c r="N123" s="111" t="str">
        <f t="shared" si="66"/>
        <v>GaAs discrete</v>
      </c>
      <c r="O123" s="38" t="str">
        <f t="shared" si="53"/>
        <v>200 Gbps_40 km_QSFP28</v>
      </c>
      <c r="P123" s="19">
        <v>0</v>
      </c>
      <c r="Q123" s="19">
        <v>0</v>
      </c>
      <c r="R123" s="63"/>
      <c r="S123" s="63"/>
      <c r="T123" s="63"/>
      <c r="U123" s="63"/>
      <c r="V123" s="63"/>
      <c r="W123" s="63"/>
      <c r="X123" s="63"/>
      <c r="Y123" s="63"/>
      <c r="Z123" s="114"/>
    </row>
    <row r="124" spans="2:26" ht="13.8">
      <c r="B124" s="48">
        <f t="shared" si="54"/>
        <v>0</v>
      </c>
      <c r="C124" s="7">
        <f t="shared" si="55"/>
        <v>0</v>
      </c>
      <c r="D124" s="7">
        <f t="shared" si="56"/>
        <v>0</v>
      </c>
      <c r="E124" s="7">
        <f t="shared" si="57"/>
        <v>0</v>
      </c>
      <c r="F124" s="7">
        <f t="shared" si="58"/>
        <v>0</v>
      </c>
      <c r="G124" s="7">
        <f t="shared" si="59"/>
        <v>0</v>
      </c>
      <c r="H124" s="7">
        <f t="shared" si="60"/>
        <v>0</v>
      </c>
      <c r="I124" s="7">
        <f t="shared" si="61"/>
        <v>0</v>
      </c>
      <c r="J124" s="7">
        <f t="shared" si="62"/>
        <v>0</v>
      </c>
      <c r="K124" s="7">
        <f t="shared" si="63"/>
        <v>0</v>
      </c>
      <c r="L124" s="7">
        <f t="shared" si="64"/>
        <v>0</v>
      </c>
      <c r="M124" s="7">
        <f t="shared" si="65"/>
        <v>0</v>
      </c>
      <c r="N124" s="111" t="str">
        <f t="shared" si="66"/>
        <v>GaAs discrete</v>
      </c>
      <c r="O124" s="38">
        <f t="shared" si="53"/>
        <v>0</v>
      </c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</row>
    <row r="125" spans="2:26" ht="13.8">
      <c r="B125" s="48">
        <f>B23</f>
        <v>0</v>
      </c>
      <c r="C125" s="7">
        <f t="shared" si="55"/>
        <v>0</v>
      </c>
      <c r="D125" s="7">
        <f t="shared" si="56"/>
        <v>0</v>
      </c>
      <c r="E125" s="7">
        <f t="shared" si="57"/>
        <v>0</v>
      </c>
      <c r="F125" s="7">
        <f t="shared" si="58"/>
        <v>0</v>
      </c>
      <c r="G125" s="7">
        <f t="shared" si="59"/>
        <v>0</v>
      </c>
      <c r="H125" s="7">
        <f t="shared" si="60"/>
        <v>0</v>
      </c>
      <c r="I125" s="7">
        <f t="shared" si="61"/>
        <v>0</v>
      </c>
      <c r="J125" s="7">
        <f t="shared" si="62"/>
        <v>0</v>
      </c>
      <c r="K125" s="7">
        <f t="shared" si="63"/>
        <v>0</v>
      </c>
      <c r="L125" s="7">
        <f t="shared" si="64"/>
        <v>0</v>
      </c>
      <c r="M125" s="7">
        <f t="shared" si="65"/>
        <v>0</v>
      </c>
      <c r="N125" s="111" t="str">
        <f>N122</f>
        <v>GaAs discrete</v>
      </c>
      <c r="O125" s="38">
        <f t="shared" si="53"/>
        <v>0</v>
      </c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</row>
    <row r="126" spans="2:26" ht="13.8">
      <c r="B126" s="48">
        <f>B24</f>
        <v>0</v>
      </c>
      <c r="C126" s="7">
        <f t="shared" si="55"/>
        <v>0</v>
      </c>
      <c r="D126" s="7">
        <f t="shared" si="56"/>
        <v>0</v>
      </c>
      <c r="E126" s="7">
        <f t="shared" si="57"/>
        <v>0</v>
      </c>
      <c r="F126" s="7">
        <f t="shared" si="58"/>
        <v>0</v>
      </c>
      <c r="G126" s="7">
        <f t="shared" si="59"/>
        <v>0</v>
      </c>
      <c r="H126" s="7">
        <f t="shared" si="60"/>
        <v>0</v>
      </c>
      <c r="I126" s="7">
        <f t="shared" si="61"/>
        <v>0</v>
      </c>
      <c r="J126" s="7">
        <f t="shared" si="62"/>
        <v>0</v>
      </c>
      <c r="K126" s="7">
        <f t="shared" si="63"/>
        <v>0</v>
      </c>
      <c r="L126" s="7">
        <f t="shared" si="64"/>
        <v>0</v>
      </c>
      <c r="M126" s="7">
        <f t="shared" si="65"/>
        <v>0</v>
      </c>
      <c r="N126" s="111" t="str">
        <f t="shared" si="66"/>
        <v>GaAs discrete</v>
      </c>
      <c r="O126" s="38">
        <f t="shared" si="53"/>
        <v>0</v>
      </c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</row>
    <row r="127" spans="2:26" ht="13.8">
      <c r="B127" s="48">
        <f>B25</f>
        <v>0</v>
      </c>
      <c r="C127" s="7">
        <f t="shared" si="55"/>
        <v>0</v>
      </c>
      <c r="D127" s="7">
        <f t="shared" si="56"/>
        <v>0</v>
      </c>
      <c r="E127" s="7">
        <f t="shared" si="57"/>
        <v>0</v>
      </c>
      <c r="F127" s="7">
        <f t="shared" si="58"/>
        <v>0</v>
      </c>
      <c r="G127" s="7">
        <f t="shared" si="59"/>
        <v>0</v>
      </c>
      <c r="H127" s="7">
        <f t="shared" si="60"/>
        <v>0</v>
      </c>
      <c r="I127" s="7">
        <f t="shared" si="61"/>
        <v>0</v>
      </c>
      <c r="J127" s="7">
        <f t="shared" si="62"/>
        <v>0</v>
      </c>
      <c r="K127" s="7">
        <f t="shared" si="63"/>
        <v>0</v>
      </c>
      <c r="L127" s="7">
        <f t="shared" si="64"/>
        <v>0</v>
      </c>
      <c r="M127" s="7">
        <f t="shared" si="65"/>
        <v>0</v>
      </c>
      <c r="N127" s="111" t="str">
        <f t="shared" si="66"/>
        <v>GaAs discrete</v>
      </c>
      <c r="O127" s="38">
        <f t="shared" si="53"/>
        <v>0</v>
      </c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</row>
    <row r="128" spans="2:26" ht="13.8">
      <c r="B128" s="48">
        <f>B26</f>
        <v>0</v>
      </c>
      <c r="C128" s="7">
        <f t="shared" si="55"/>
        <v>0</v>
      </c>
      <c r="D128" s="7">
        <f t="shared" si="56"/>
        <v>0</v>
      </c>
      <c r="E128" s="7">
        <f t="shared" si="57"/>
        <v>0</v>
      </c>
      <c r="F128" s="7">
        <f t="shared" si="58"/>
        <v>0</v>
      </c>
      <c r="G128" s="7">
        <f t="shared" si="59"/>
        <v>0</v>
      </c>
      <c r="H128" s="7">
        <f t="shared" si="60"/>
        <v>0</v>
      </c>
      <c r="I128" s="7">
        <f t="shared" si="61"/>
        <v>0</v>
      </c>
      <c r="J128" s="7">
        <f t="shared" si="62"/>
        <v>0</v>
      </c>
      <c r="K128" s="7">
        <f t="shared" si="63"/>
        <v>0</v>
      </c>
      <c r="L128" s="7">
        <f t="shared" si="64"/>
        <v>0</v>
      </c>
      <c r="M128" s="7">
        <f t="shared" si="65"/>
        <v>0</v>
      </c>
      <c r="N128" s="111" t="str">
        <f t="shared" si="66"/>
        <v>GaAs discrete</v>
      </c>
      <c r="O128" s="38">
        <f t="shared" si="53"/>
        <v>0</v>
      </c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</row>
    <row r="129" spans="2:26" ht="13.8">
      <c r="B129" s="48">
        <f>B27</f>
        <v>0</v>
      </c>
      <c r="C129" s="12">
        <f t="shared" si="55"/>
        <v>0</v>
      </c>
      <c r="D129" s="12">
        <f t="shared" si="56"/>
        <v>0</v>
      </c>
      <c r="E129" s="12">
        <f t="shared" si="57"/>
        <v>0</v>
      </c>
      <c r="F129" s="12">
        <f t="shared" si="58"/>
        <v>0</v>
      </c>
      <c r="G129" s="12">
        <f t="shared" si="59"/>
        <v>0</v>
      </c>
      <c r="H129" s="12">
        <f t="shared" si="60"/>
        <v>0</v>
      </c>
      <c r="I129" s="12">
        <f t="shared" si="61"/>
        <v>0</v>
      </c>
      <c r="J129" s="12">
        <f t="shared" si="62"/>
        <v>0</v>
      </c>
      <c r="K129" s="12">
        <f t="shared" si="63"/>
        <v>0</v>
      </c>
      <c r="L129" s="12">
        <f t="shared" si="64"/>
        <v>0</v>
      </c>
      <c r="M129" s="12">
        <f t="shared" si="65"/>
        <v>0</v>
      </c>
      <c r="N129" s="111" t="str">
        <f t="shared" si="66"/>
        <v>GaAs discrete</v>
      </c>
      <c r="O129" s="39">
        <f t="shared" si="53"/>
        <v>0</v>
      </c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</row>
    <row r="130" spans="2:26" ht="13.8">
      <c r="B130" s="58" t="str">
        <f>"Total "&amp;B107&amp;" units"</f>
        <v>Total GaAs discrete units</v>
      </c>
      <c r="C130" s="29">
        <f t="shared" ref="C130:I130" si="67">SUM(C109:C129)</f>
        <v>0</v>
      </c>
      <c r="D130" s="29">
        <f t="shared" si="67"/>
        <v>0</v>
      </c>
      <c r="E130" s="29">
        <f t="shared" si="67"/>
        <v>0</v>
      </c>
      <c r="F130" s="29">
        <f t="shared" si="67"/>
        <v>0</v>
      </c>
      <c r="G130" s="29">
        <f t="shared" si="67"/>
        <v>0</v>
      </c>
      <c r="H130" s="29">
        <f t="shared" si="67"/>
        <v>0</v>
      </c>
      <c r="I130" s="29">
        <f t="shared" si="67"/>
        <v>0</v>
      </c>
      <c r="J130" s="29">
        <f t="shared" ref="J130:M130" si="68">SUM(J109:J129)</f>
        <v>0</v>
      </c>
      <c r="K130" s="29">
        <f t="shared" si="68"/>
        <v>0</v>
      </c>
      <c r="L130" s="29">
        <f t="shared" si="68"/>
        <v>0</v>
      </c>
      <c r="M130" s="29">
        <f t="shared" si="68"/>
        <v>0</v>
      </c>
    </row>
    <row r="132" spans="2:26" ht="21">
      <c r="B132" s="3" t="str">
        <f>Summary!B35</f>
        <v>GaAs integrated</v>
      </c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O132" s="3" t="str">
        <f t="shared" ref="O132:O155" si="69">B132</f>
        <v>GaAs integrated</v>
      </c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2:26" ht="13.8">
      <c r="B133" s="56" t="str">
        <f t="shared" ref="B133:B149" si="70">B6</f>
        <v>Product category</v>
      </c>
      <c r="C133" s="6">
        <v>2018</v>
      </c>
      <c r="D133" s="6">
        <v>2019</v>
      </c>
      <c r="E133" s="6">
        <v>2020</v>
      </c>
      <c r="F133" s="6">
        <v>2021</v>
      </c>
      <c r="G133" s="6">
        <v>2022</v>
      </c>
      <c r="H133" s="6">
        <v>2023</v>
      </c>
      <c r="I133" s="6">
        <v>2024</v>
      </c>
      <c r="J133" s="6">
        <v>2025</v>
      </c>
      <c r="K133" s="6">
        <v>2026</v>
      </c>
      <c r="L133" s="6">
        <v>2027</v>
      </c>
      <c r="M133" s="6">
        <v>2028</v>
      </c>
      <c r="O133" s="17" t="str">
        <f t="shared" si="69"/>
        <v>Product category</v>
      </c>
      <c r="P133" s="31">
        <v>2018</v>
      </c>
      <c r="Q133" s="31">
        <v>2019</v>
      </c>
      <c r="R133" s="31">
        <v>2020</v>
      </c>
      <c r="S133" s="31">
        <v>2021</v>
      </c>
      <c r="T133" s="31">
        <v>2022</v>
      </c>
      <c r="U133" s="31">
        <v>2023</v>
      </c>
      <c r="V133" s="31">
        <v>2024</v>
      </c>
      <c r="W133" s="31">
        <v>2025</v>
      </c>
      <c r="X133" s="31">
        <v>2026</v>
      </c>
      <c r="Y133" s="31">
        <v>2027</v>
      </c>
      <c r="Z133" s="31">
        <v>2028</v>
      </c>
    </row>
    <row r="134" spans="2:26" ht="13.8">
      <c r="B134" s="50" t="str">
        <f t="shared" si="70"/>
        <v>1 Gbps_10 km_SFP</v>
      </c>
      <c r="C134" s="7">
        <f t="shared" ref="C134:J149" si="71">(C7-C34-C59-C84-C109)</f>
        <v>0</v>
      </c>
      <c r="D134" s="7">
        <f t="shared" si="71"/>
        <v>0</v>
      </c>
      <c r="E134" s="7">
        <f t="shared" si="71"/>
        <v>0</v>
      </c>
      <c r="F134" s="7">
        <f t="shared" si="71"/>
        <v>0</v>
      </c>
      <c r="G134" s="7">
        <f t="shared" si="71"/>
        <v>0</v>
      </c>
      <c r="H134" s="7">
        <f t="shared" si="71"/>
        <v>0</v>
      </c>
      <c r="I134" s="7">
        <f t="shared" si="71"/>
        <v>0</v>
      </c>
      <c r="J134" s="7">
        <f t="shared" si="71"/>
        <v>0</v>
      </c>
      <c r="K134" s="7">
        <f t="shared" ref="K134:M134" si="72">(K7-K34-K59-K84-K109)</f>
        <v>0</v>
      </c>
      <c r="L134" s="7">
        <f t="shared" si="72"/>
        <v>0</v>
      </c>
      <c r="M134" s="7">
        <f t="shared" si="72"/>
        <v>0</v>
      </c>
      <c r="N134" s="111" t="str">
        <f>O132</f>
        <v>GaAs integrated</v>
      </c>
      <c r="O134" s="37" t="str">
        <f t="shared" si="69"/>
        <v>1 Gbps_10 km_SFP</v>
      </c>
      <c r="P134" s="63">
        <f t="shared" ref="P134:Q148" si="73">1-P109-P84-P59-P34</f>
        <v>0</v>
      </c>
      <c r="Q134" s="63">
        <f t="shared" si="73"/>
        <v>0</v>
      </c>
      <c r="R134" s="18"/>
      <c r="S134" s="18"/>
      <c r="T134" s="18"/>
      <c r="U134" s="18"/>
      <c r="V134" s="18"/>
      <c r="W134" s="18"/>
      <c r="X134" s="18"/>
      <c r="Y134" s="18"/>
      <c r="Z134" s="114"/>
    </row>
    <row r="135" spans="2:26" ht="13.8">
      <c r="B135" s="48" t="str">
        <f t="shared" si="70"/>
        <v>1 Gbps_40 km_SFP</v>
      </c>
      <c r="C135" s="7">
        <f t="shared" si="71"/>
        <v>0</v>
      </c>
      <c r="D135" s="7">
        <f t="shared" si="71"/>
        <v>0</v>
      </c>
      <c r="E135" s="7">
        <f t="shared" si="71"/>
        <v>0</v>
      </c>
      <c r="F135" s="7">
        <f t="shared" si="71"/>
        <v>0</v>
      </c>
      <c r="G135" s="7">
        <f t="shared" si="71"/>
        <v>0</v>
      </c>
      <c r="H135" s="7">
        <f t="shared" si="71"/>
        <v>0</v>
      </c>
      <c r="I135" s="7">
        <f t="shared" si="71"/>
        <v>0</v>
      </c>
      <c r="J135" s="7">
        <f t="shared" si="71"/>
        <v>0</v>
      </c>
      <c r="K135" s="7">
        <f t="shared" ref="K135:M135" si="74">(K8-K35-K60-K85-K110)</f>
        <v>0</v>
      </c>
      <c r="L135" s="7">
        <f t="shared" si="74"/>
        <v>0</v>
      </c>
      <c r="M135" s="7">
        <f t="shared" si="74"/>
        <v>0</v>
      </c>
      <c r="N135" s="111" t="str">
        <f>N134</f>
        <v>GaAs integrated</v>
      </c>
      <c r="O135" s="38" t="str">
        <f t="shared" si="69"/>
        <v>1 Gbps_40 km_SFP</v>
      </c>
      <c r="P135" s="63">
        <f t="shared" si="73"/>
        <v>0</v>
      </c>
      <c r="Q135" s="63">
        <f t="shared" si="73"/>
        <v>0</v>
      </c>
      <c r="R135" s="19"/>
      <c r="S135" s="19"/>
      <c r="T135" s="19"/>
      <c r="U135" s="19"/>
      <c r="V135" s="19"/>
      <c r="W135" s="19"/>
      <c r="X135" s="19"/>
      <c r="Y135" s="19"/>
      <c r="Z135" s="114"/>
    </row>
    <row r="136" spans="2:26" ht="13.8">
      <c r="B136" s="48" t="str">
        <f t="shared" si="70"/>
        <v>1 Gbps_80 km_SFP</v>
      </c>
      <c r="C136" s="7">
        <f t="shared" si="71"/>
        <v>0</v>
      </c>
      <c r="D136" s="7">
        <f t="shared" si="71"/>
        <v>0</v>
      </c>
      <c r="E136" s="7">
        <f t="shared" si="71"/>
        <v>0</v>
      </c>
      <c r="F136" s="7">
        <f t="shared" si="71"/>
        <v>0</v>
      </c>
      <c r="G136" s="7">
        <f t="shared" si="71"/>
        <v>0</v>
      </c>
      <c r="H136" s="7">
        <f t="shared" si="71"/>
        <v>0</v>
      </c>
      <c r="I136" s="7">
        <f t="shared" si="71"/>
        <v>0</v>
      </c>
      <c r="J136" s="7">
        <f t="shared" si="71"/>
        <v>0</v>
      </c>
      <c r="K136" s="7">
        <f t="shared" ref="K136:M136" si="75">(K9-K36-K61-K86-K111)</f>
        <v>0</v>
      </c>
      <c r="L136" s="7">
        <f t="shared" si="75"/>
        <v>0</v>
      </c>
      <c r="M136" s="7">
        <f t="shared" si="75"/>
        <v>0</v>
      </c>
      <c r="N136" s="111" t="str">
        <f t="shared" ref="N136:N154" si="76">N135</f>
        <v>GaAs integrated</v>
      </c>
      <c r="O136" s="38" t="str">
        <f t="shared" si="69"/>
        <v>1 Gbps_80 km_SFP</v>
      </c>
      <c r="P136" s="63">
        <f t="shared" si="73"/>
        <v>0</v>
      </c>
      <c r="Q136" s="63">
        <f t="shared" si="73"/>
        <v>0</v>
      </c>
      <c r="R136" s="19"/>
      <c r="S136" s="19"/>
      <c r="T136" s="19"/>
      <c r="U136" s="19"/>
      <c r="V136" s="19"/>
      <c r="W136" s="19"/>
      <c r="X136" s="19"/>
      <c r="Y136" s="19"/>
      <c r="Z136" s="114"/>
    </row>
    <row r="137" spans="2:26" ht="13.8">
      <c r="B137" s="48" t="str">
        <f t="shared" si="70"/>
        <v>10 Gbps_10 km_SFP+</v>
      </c>
      <c r="C137" s="7">
        <f t="shared" si="71"/>
        <v>0</v>
      </c>
      <c r="D137" s="7">
        <f t="shared" si="71"/>
        <v>0</v>
      </c>
      <c r="E137" s="7">
        <f t="shared" si="71"/>
        <v>0</v>
      </c>
      <c r="F137" s="7">
        <f t="shared" si="71"/>
        <v>0</v>
      </c>
      <c r="G137" s="7">
        <f t="shared" si="71"/>
        <v>0</v>
      </c>
      <c r="H137" s="7">
        <f t="shared" si="71"/>
        <v>0</v>
      </c>
      <c r="I137" s="7">
        <f t="shared" si="71"/>
        <v>0</v>
      </c>
      <c r="J137" s="7">
        <f t="shared" si="71"/>
        <v>0</v>
      </c>
      <c r="K137" s="7">
        <f t="shared" ref="K137:M137" si="77">(K10-K37-K62-K87-K112)</f>
        <v>0</v>
      </c>
      <c r="L137" s="7">
        <f t="shared" si="77"/>
        <v>0</v>
      </c>
      <c r="M137" s="7">
        <f t="shared" si="77"/>
        <v>0</v>
      </c>
      <c r="N137" s="111" t="str">
        <f t="shared" si="76"/>
        <v>GaAs integrated</v>
      </c>
      <c r="O137" s="38" t="str">
        <f t="shared" si="69"/>
        <v>10 Gbps_10 km_SFP+</v>
      </c>
      <c r="P137" s="63">
        <f t="shared" si="73"/>
        <v>0</v>
      </c>
      <c r="Q137" s="63">
        <f t="shared" si="73"/>
        <v>0</v>
      </c>
      <c r="R137" s="19"/>
      <c r="S137" s="19"/>
      <c r="T137" s="19"/>
      <c r="U137" s="19"/>
      <c r="V137" s="19"/>
      <c r="W137" s="19"/>
      <c r="X137" s="19"/>
      <c r="Y137" s="19"/>
      <c r="Z137" s="114"/>
    </row>
    <row r="138" spans="2:26" ht="13.8">
      <c r="B138" s="48" t="str">
        <f t="shared" si="70"/>
        <v>10 Gbps_40 km_SFP+</v>
      </c>
      <c r="C138" s="7">
        <f t="shared" si="71"/>
        <v>0</v>
      </c>
      <c r="D138" s="7">
        <f t="shared" si="71"/>
        <v>0</v>
      </c>
      <c r="E138" s="7">
        <f t="shared" si="71"/>
        <v>0</v>
      </c>
      <c r="F138" s="7">
        <f t="shared" si="71"/>
        <v>0</v>
      </c>
      <c r="G138" s="7">
        <f t="shared" si="71"/>
        <v>0</v>
      </c>
      <c r="H138" s="7">
        <f t="shared" si="71"/>
        <v>0</v>
      </c>
      <c r="I138" s="7">
        <f t="shared" si="71"/>
        <v>0</v>
      </c>
      <c r="J138" s="7">
        <f t="shared" si="71"/>
        <v>0</v>
      </c>
      <c r="K138" s="7">
        <f t="shared" ref="K138:M138" si="78">(K11-K38-K63-K88-K113)</f>
        <v>0</v>
      </c>
      <c r="L138" s="7">
        <f t="shared" si="78"/>
        <v>0</v>
      </c>
      <c r="M138" s="7">
        <f t="shared" si="78"/>
        <v>0</v>
      </c>
      <c r="N138" s="111" t="str">
        <f t="shared" si="76"/>
        <v>GaAs integrated</v>
      </c>
      <c r="O138" s="38" t="str">
        <f t="shared" si="69"/>
        <v>10 Gbps_40 km_SFP+</v>
      </c>
      <c r="P138" s="63">
        <f t="shared" si="73"/>
        <v>0</v>
      </c>
      <c r="Q138" s="63">
        <f t="shared" si="73"/>
        <v>0</v>
      </c>
      <c r="R138" s="19"/>
      <c r="S138" s="19"/>
      <c r="T138" s="19"/>
      <c r="U138" s="19"/>
      <c r="V138" s="19"/>
      <c r="W138" s="19"/>
      <c r="X138" s="19"/>
      <c r="Y138" s="19"/>
      <c r="Z138" s="114"/>
    </row>
    <row r="139" spans="2:26" ht="13.8">
      <c r="B139" s="48" t="str">
        <f t="shared" si="70"/>
        <v>10 Gbps_80 km_SFP+</v>
      </c>
      <c r="C139" s="7">
        <f t="shared" si="71"/>
        <v>0</v>
      </c>
      <c r="D139" s="7">
        <f t="shared" si="71"/>
        <v>0</v>
      </c>
      <c r="E139" s="7">
        <f t="shared" si="71"/>
        <v>0</v>
      </c>
      <c r="F139" s="7">
        <f t="shared" si="71"/>
        <v>0</v>
      </c>
      <c r="G139" s="7">
        <f t="shared" si="71"/>
        <v>0</v>
      </c>
      <c r="H139" s="7">
        <f t="shared" si="71"/>
        <v>0</v>
      </c>
      <c r="I139" s="7">
        <f t="shared" si="71"/>
        <v>0</v>
      </c>
      <c r="J139" s="7">
        <f t="shared" si="71"/>
        <v>0</v>
      </c>
      <c r="K139" s="7">
        <f t="shared" ref="K139:M139" si="79">(K12-K39-K64-K89-K114)</f>
        <v>0</v>
      </c>
      <c r="L139" s="7">
        <f t="shared" si="79"/>
        <v>0</v>
      </c>
      <c r="M139" s="7">
        <f t="shared" si="79"/>
        <v>0</v>
      </c>
      <c r="N139" s="111" t="str">
        <f t="shared" si="76"/>
        <v>GaAs integrated</v>
      </c>
      <c r="O139" s="38" t="str">
        <f t="shared" si="69"/>
        <v>10 Gbps_80 km_SFP+</v>
      </c>
      <c r="P139" s="63">
        <f t="shared" si="73"/>
        <v>0</v>
      </c>
      <c r="Q139" s="63">
        <f t="shared" si="73"/>
        <v>0</v>
      </c>
      <c r="R139" s="19"/>
      <c r="S139" s="19"/>
      <c r="T139" s="19"/>
      <c r="U139" s="19"/>
      <c r="V139" s="19"/>
      <c r="W139" s="19"/>
      <c r="X139" s="19"/>
      <c r="Y139" s="19"/>
      <c r="Z139" s="114"/>
    </row>
    <row r="140" spans="2:26" ht="13.8">
      <c r="B140" s="48" t="str">
        <f t="shared" si="70"/>
        <v>25 Gbps_10 km_SFP28</v>
      </c>
      <c r="C140" s="7">
        <f t="shared" si="71"/>
        <v>0</v>
      </c>
      <c r="D140" s="7">
        <f t="shared" si="71"/>
        <v>0</v>
      </c>
      <c r="E140" s="7">
        <f t="shared" si="71"/>
        <v>0</v>
      </c>
      <c r="F140" s="7">
        <f t="shared" si="71"/>
        <v>0</v>
      </c>
      <c r="G140" s="7">
        <f t="shared" si="71"/>
        <v>0</v>
      </c>
      <c r="H140" s="7">
        <f t="shared" si="71"/>
        <v>0</v>
      </c>
      <c r="I140" s="7">
        <f t="shared" si="71"/>
        <v>0</v>
      </c>
      <c r="J140" s="7">
        <f t="shared" si="71"/>
        <v>0</v>
      </c>
      <c r="K140" s="7">
        <f t="shared" ref="K140:M140" si="80">(K13-K40-K65-K90-K115)</f>
        <v>0</v>
      </c>
      <c r="L140" s="7">
        <f t="shared" si="80"/>
        <v>0</v>
      </c>
      <c r="M140" s="7">
        <f t="shared" si="80"/>
        <v>0</v>
      </c>
      <c r="N140" s="111" t="str">
        <f t="shared" si="76"/>
        <v>GaAs integrated</v>
      </c>
      <c r="O140" s="38" t="str">
        <f t="shared" si="69"/>
        <v>25 Gbps_10 km_SFP28</v>
      </c>
      <c r="P140" s="63">
        <f t="shared" si="73"/>
        <v>0</v>
      </c>
      <c r="Q140" s="63">
        <f t="shared" si="73"/>
        <v>0</v>
      </c>
      <c r="R140" s="19"/>
      <c r="S140" s="19"/>
      <c r="T140" s="19"/>
      <c r="U140" s="19"/>
      <c r="V140" s="19"/>
      <c r="W140" s="19"/>
      <c r="X140" s="19"/>
      <c r="Y140" s="19"/>
      <c r="Z140" s="114"/>
    </row>
    <row r="141" spans="2:26" ht="13.8">
      <c r="B141" s="48" t="str">
        <f t="shared" si="70"/>
        <v>25 Gbps_40 km_SFP28</v>
      </c>
      <c r="C141" s="7">
        <f t="shared" si="71"/>
        <v>0</v>
      </c>
      <c r="D141" s="7">
        <f t="shared" si="71"/>
        <v>0</v>
      </c>
      <c r="E141" s="7">
        <f t="shared" si="71"/>
        <v>0</v>
      </c>
      <c r="F141" s="7">
        <f t="shared" si="71"/>
        <v>0</v>
      </c>
      <c r="G141" s="7">
        <f t="shared" si="71"/>
        <v>0</v>
      </c>
      <c r="H141" s="7">
        <f t="shared" si="71"/>
        <v>0</v>
      </c>
      <c r="I141" s="7">
        <f t="shared" si="71"/>
        <v>0</v>
      </c>
      <c r="J141" s="7">
        <f t="shared" si="71"/>
        <v>0</v>
      </c>
      <c r="K141" s="7">
        <f t="shared" ref="K141:M141" si="81">(K14-K41-K66-K91-K116)</f>
        <v>0</v>
      </c>
      <c r="L141" s="7">
        <f t="shared" si="81"/>
        <v>0</v>
      </c>
      <c r="M141" s="7">
        <f t="shared" si="81"/>
        <v>0</v>
      </c>
      <c r="N141" s="111" t="str">
        <f t="shared" si="76"/>
        <v>GaAs integrated</v>
      </c>
      <c r="O141" s="38" t="str">
        <f t="shared" si="69"/>
        <v>25 Gbps_40 km_SFP28</v>
      </c>
      <c r="P141" s="63">
        <f t="shared" si="73"/>
        <v>0</v>
      </c>
      <c r="Q141" s="63">
        <f t="shared" si="73"/>
        <v>0</v>
      </c>
      <c r="R141" s="19"/>
      <c r="S141" s="19"/>
      <c r="T141" s="19"/>
      <c r="U141" s="19"/>
      <c r="V141" s="19"/>
      <c r="W141" s="19"/>
      <c r="X141" s="19"/>
      <c r="Y141" s="19"/>
      <c r="Z141" s="114"/>
    </row>
    <row r="142" spans="2:26" ht="13.8">
      <c r="B142" s="48" t="str">
        <f t="shared" si="70"/>
        <v>50 Gbps_10 km_QSFP28</v>
      </c>
      <c r="C142" s="7">
        <f t="shared" si="71"/>
        <v>0</v>
      </c>
      <c r="D142" s="7">
        <f t="shared" si="71"/>
        <v>0</v>
      </c>
      <c r="E142" s="7">
        <f t="shared" si="71"/>
        <v>0</v>
      </c>
      <c r="F142" s="7">
        <f t="shared" si="71"/>
        <v>0</v>
      </c>
      <c r="G142" s="7">
        <f t="shared" si="71"/>
        <v>0</v>
      </c>
      <c r="H142" s="7">
        <f t="shared" si="71"/>
        <v>0</v>
      </c>
      <c r="I142" s="7">
        <f t="shared" si="71"/>
        <v>0</v>
      </c>
      <c r="J142" s="7">
        <f t="shared" si="71"/>
        <v>0</v>
      </c>
      <c r="K142" s="7">
        <f t="shared" ref="K142:M142" si="82">(K15-K42-K67-K92-K117)</f>
        <v>0</v>
      </c>
      <c r="L142" s="7">
        <f t="shared" si="82"/>
        <v>0</v>
      </c>
      <c r="M142" s="7">
        <f t="shared" si="82"/>
        <v>0</v>
      </c>
      <c r="N142" s="111" t="str">
        <f t="shared" si="76"/>
        <v>GaAs integrated</v>
      </c>
      <c r="O142" s="38" t="str">
        <f t="shared" si="69"/>
        <v>50 Gbps_10 km_QSFP28</v>
      </c>
      <c r="P142" s="63">
        <f t="shared" si="73"/>
        <v>0</v>
      </c>
      <c r="Q142" s="63">
        <f t="shared" si="73"/>
        <v>0</v>
      </c>
      <c r="R142" s="19"/>
      <c r="S142" s="19"/>
      <c r="T142" s="19"/>
      <c r="U142" s="19"/>
      <c r="V142" s="19"/>
      <c r="W142" s="19"/>
      <c r="X142" s="19"/>
      <c r="Y142" s="19"/>
      <c r="Z142" s="114"/>
    </row>
    <row r="143" spans="2:26" ht="13.8">
      <c r="B143" s="48" t="str">
        <f t="shared" si="70"/>
        <v>50 Gbps_40 km_QSFP28</v>
      </c>
      <c r="C143" s="7">
        <f t="shared" si="71"/>
        <v>0</v>
      </c>
      <c r="D143" s="7">
        <f t="shared" si="71"/>
        <v>0</v>
      </c>
      <c r="E143" s="7">
        <f t="shared" si="71"/>
        <v>0</v>
      </c>
      <c r="F143" s="7">
        <f t="shared" si="71"/>
        <v>0</v>
      </c>
      <c r="G143" s="7">
        <f t="shared" si="71"/>
        <v>0</v>
      </c>
      <c r="H143" s="7">
        <f t="shared" si="71"/>
        <v>0</v>
      </c>
      <c r="I143" s="7">
        <f t="shared" si="71"/>
        <v>0</v>
      </c>
      <c r="J143" s="7">
        <f t="shared" si="71"/>
        <v>0</v>
      </c>
      <c r="K143" s="7">
        <f t="shared" ref="K143:M143" si="83">(K16-K43-K68-K93-K118)</f>
        <v>0</v>
      </c>
      <c r="L143" s="7">
        <f t="shared" si="83"/>
        <v>0</v>
      </c>
      <c r="M143" s="7">
        <f t="shared" si="83"/>
        <v>0</v>
      </c>
      <c r="N143" s="111" t="str">
        <f t="shared" si="76"/>
        <v>GaAs integrated</v>
      </c>
      <c r="O143" s="38" t="str">
        <f t="shared" si="69"/>
        <v>50 Gbps_40 km_QSFP28</v>
      </c>
      <c r="P143" s="63">
        <f t="shared" si="73"/>
        <v>0</v>
      </c>
      <c r="Q143" s="63">
        <f t="shared" si="73"/>
        <v>0</v>
      </c>
      <c r="R143" s="19"/>
      <c r="S143" s="19"/>
      <c r="T143" s="19"/>
      <c r="U143" s="19"/>
      <c r="V143" s="19"/>
      <c r="W143" s="19"/>
      <c r="X143" s="19"/>
      <c r="Y143" s="19"/>
      <c r="Z143" s="114"/>
    </row>
    <row r="144" spans="2:26" ht="13.8">
      <c r="B144" s="48" t="str">
        <f t="shared" si="70"/>
        <v>50 Gbps_80 km_QSFP28</v>
      </c>
      <c r="C144" s="7">
        <f t="shared" si="71"/>
        <v>0</v>
      </c>
      <c r="D144" s="7">
        <f t="shared" si="71"/>
        <v>0</v>
      </c>
      <c r="E144" s="7">
        <f t="shared" si="71"/>
        <v>0</v>
      </c>
      <c r="F144" s="7">
        <f t="shared" si="71"/>
        <v>0</v>
      </c>
      <c r="G144" s="7">
        <f t="shared" si="71"/>
        <v>0</v>
      </c>
      <c r="H144" s="7">
        <f t="shared" si="71"/>
        <v>0</v>
      </c>
      <c r="I144" s="7">
        <f t="shared" si="71"/>
        <v>0</v>
      </c>
      <c r="J144" s="7">
        <f t="shared" si="71"/>
        <v>0</v>
      </c>
      <c r="K144" s="7">
        <f t="shared" ref="K144:M144" si="84">(K17-K44-K69-K94-K119)</f>
        <v>0</v>
      </c>
      <c r="L144" s="7">
        <f t="shared" si="84"/>
        <v>0</v>
      </c>
      <c r="M144" s="7">
        <f t="shared" si="84"/>
        <v>0</v>
      </c>
      <c r="N144" s="111" t="str">
        <f t="shared" si="76"/>
        <v>GaAs integrated</v>
      </c>
      <c r="O144" s="38" t="str">
        <f t="shared" si="69"/>
        <v>50 Gbps_80 km_QSFP28</v>
      </c>
      <c r="P144" s="63">
        <f t="shared" si="73"/>
        <v>0</v>
      </c>
      <c r="Q144" s="63">
        <f t="shared" si="73"/>
        <v>0</v>
      </c>
      <c r="R144" s="19"/>
      <c r="S144" s="19"/>
      <c r="T144" s="19"/>
      <c r="U144" s="19"/>
      <c r="V144" s="19"/>
      <c r="W144" s="19"/>
      <c r="X144" s="19"/>
      <c r="Y144" s="19"/>
      <c r="Z144" s="114"/>
    </row>
    <row r="145" spans="2:26" ht="13.8">
      <c r="B145" s="48" t="str">
        <f t="shared" si="70"/>
        <v>100 Gbps LR4_10 km_QSFP28</v>
      </c>
      <c r="C145" s="7">
        <f t="shared" si="71"/>
        <v>0</v>
      </c>
      <c r="D145" s="7">
        <f t="shared" si="71"/>
        <v>0</v>
      </c>
      <c r="E145" s="7">
        <f t="shared" si="71"/>
        <v>0</v>
      </c>
      <c r="F145" s="7">
        <f t="shared" si="71"/>
        <v>0</v>
      </c>
      <c r="G145" s="7">
        <f t="shared" si="71"/>
        <v>0</v>
      </c>
      <c r="H145" s="7">
        <f t="shared" si="71"/>
        <v>0</v>
      </c>
      <c r="I145" s="7">
        <f t="shared" si="71"/>
        <v>0</v>
      </c>
      <c r="J145" s="7">
        <f t="shared" si="71"/>
        <v>0</v>
      </c>
      <c r="K145" s="7">
        <f t="shared" ref="K145:M145" si="85">(K18-K45-K70-K95-K120)</f>
        <v>0</v>
      </c>
      <c r="L145" s="7">
        <f t="shared" si="85"/>
        <v>0</v>
      </c>
      <c r="M145" s="7">
        <f t="shared" si="85"/>
        <v>0</v>
      </c>
      <c r="N145" s="111" t="str">
        <f>N143</f>
        <v>GaAs integrated</v>
      </c>
      <c r="O145" s="38" t="str">
        <f t="shared" si="69"/>
        <v>100 Gbps LR4_10 km_QSFP28</v>
      </c>
      <c r="P145" s="63">
        <f t="shared" si="73"/>
        <v>0</v>
      </c>
      <c r="Q145" s="63">
        <f t="shared" si="73"/>
        <v>0</v>
      </c>
      <c r="R145" s="63"/>
      <c r="S145" s="63"/>
      <c r="T145" s="63"/>
      <c r="U145" s="63"/>
      <c r="V145" s="63"/>
      <c r="W145" s="63"/>
      <c r="X145" s="63"/>
      <c r="Y145" s="63"/>
      <c r="Z145" s="114"/>
    </row>
    <row r="146" spans="2:26" ht="13.8">
      <c r="B146" s="48" t="str">
        <f t="shared" si="70"/>
        <v>100 Gbps_40 km_QSFP28</v>
      </c>
      <c r="C146" s="7">
        <f t="shared" si="71"/>
        <v>0</v>
      </c>
      <c r="D146" s="7">
        <f t="shared" si="71"/>
        <v>0</v>
      </c>
      <c r="E146" s="7">
        <f t="shared" si="71"/>
        <v>0</v>
      </c>
      <c r="F146" s="7">
        <f t="shared" si="71"/>
        <v>0</v>
      </c>
      <c r="G146" s="7">
        <f t="shared" si="71"/>
        <v>0</v>
      </c>
      <c r="H146" s="7">
        <f t="shared" si="71"/>
        <v>0</v>
      </c>
      <c r="I146" s="7">
        <f t="shared" si="71"/>
        <v>0</v>
      </c>
      <c r="J146" s="7">
        <f t="shared" si="71"/>
        <v>0</v>
      </c>
      <c r="K146" s="7">
        <f t="shared" ref="K146:M146" si="86">(K19-K46-K71-K96-K121)</f>
        <v>0</v>
      </c>
      <c r="L146" s="7">
        <f t="shared" si="86"/>
        <v>0</v>
      </c>
      <c r="M146" s="7">
        <f t="shared" si="86"/>
        <v>0</v>
      </c>
      <c r="N146" s="111" t="str">
        <f t="shared" si="76"/>
        <v>GaAs integrated</v>
      </c>
      <c r="O146" s="38" t="str">
        <f t="shared" si="69"/>
        <v>100 Gbps_40 km_QSFP28</v>
      </c>
      <c r="P146" s="63">
        <f t="shared" si="73"/>
        <v>0</v>
      </c>
      <c r="Q146" s="63">
        <f t="shared" si="73"/>
        <v>0</v>
      </c>
      <c r="R146" s="63"/>
      <c r="S146" s="63"/>
      <c r="T146" s="63"/>
      <c r="U146" s="63"/>
      <c r="V146" s="63"/>
      <c r="W146" s="63"/>
      <c r="X146" s="63"/>
      <c r="Y146" s="63"/>
      <c r="Z146" s="114"/>
    </row>
    <row r="147" spans="2:26" ht="11.55" customHeight="1">
      <c r="B147" s="48" t="str">
        <f t="shared" si="70"/>
        <v>200 Gbps_10 km_QSFP28</v>
      </c>
      <c r="C147" s="7">
        <f t="shared" si="71"/>
        <v>0</v>
      </c>
      <c r="D147" s="7">
        <f t="shared" si="71"/>
        <v>0</v>
      </c>
      <c r="E147" s="7">
        <f t="shared" si="71"/>
        <v>0</v>
      </c>
      <c r="F147" s="7">
        <f t="shared" si="71"/>
        <v>0</v>
      </c>
      <c r="G147" s="7">
        <f t="shared" si="71"/>
        <v>0</v>
      </c>
      <c r="H147" s="7">
        <f t="shared" si="71"/>
        <v>0</v>
      </c>
      <c r="I147" s="7">
        <f t="shared" si="71"/>
        <v>0</v>
      </c>
      <c r="J147" s="7">
        <f t="shared" si="71"/>
        <v>0</v>
      </c>
      <c r="K147" s="7">
        <f t="shared" ref="K147:M147" si="87">(K20-K47-K72-K97-K122)</f>
        <v>0</v>
      </c>
      <c r="L147" s="7">
        <f t="shared" si="87"/>
        <v>0</v>
      </c>
      <c r="M147" s="7">
        <f t="shared" si="87"/>
        <v>0</v>
      </c>
      <c r="N147" s="111" t="str">
        <f t="shared" si="76"/>
        <v>GaAs integrated</v>
      </c>
      <c r="O147" s="38" t="str">
        <f t="shared" si="69"/>
        <v>200 Gbps_10 km_QSFP28</v>
      </c>
      <c r="P147" s="63">
        <f t="shared" si="73"/>
        <v>0</v>
      </c>
      <c r="Q147" s="63">
        <f t="shared" si="73"/>
        <v>0</v>
      </c>
      <c r="R147" s="63"/>
      <c r="S147" s="63"/>
      <c r="T147" s="63"/>
      <c r="U147" s="63"/>
      <c r="V147" s="63"/>
      <c r="W147" s="63"/>
      <c r="X147" s="63"/>
      <c r="Y147" s="63"/>
      <c r="Z147" s="114"/>
    </row>
    <row r="148" spans="2:26" ht="11.55" customHeight="1">
      <c r="B148" s="48" t="str">
        <f t="shared" si="70"/>
        <v>200 Gbps_40 km_QSFP28</v>
      </c>
      <c r="C148" s="7">
        <f t="shared" si="71"/>
        <v>0</v>
      </c>
      <c r="D148" s="7">
        <f t="shared" si="71"/>
        <v>0</v>
      </c>
      <c r="E148" s="7">
        <f t="shared" si="71"/>
        <v>0</v>
      </c>
      <c r="F148" s="7">
        <f t="shared" si="71"/>
        <v>0</v>
      </c>
      <c r="G148" s="7">
        <f t="shared" si="71"/>
        <v>0</v>
      </c>
      <c r="H148" s="7">
        <f t="shared" si="71"/>
        <v>0</v>
      </c>
      <c r="I148" s="7">
        <f t="shared" si="71"/>
        <v>0</v>
      </c>
      <c r="J148" s="7">
        <f t="shared" si="71"/>
        <v>0</v>
      </c>
      <c r="K148" s="7">
        <f t="shared" ref="K148:M148" si="88">(K21-K48-K73-K98-K123)</f>
        <v>0</v>
      </c>
      <c r="L148" s="7">
        <f t="shared" si="88"/>
        <v>0</v>
      </c>
      <c r="M148" s="7">
        <f t="shared" si="88"/>
        <v>0</v>
      </c>
      <c r="N148" s="111" t="str">
        <f t="shared" si="76"/>
        <v>GaAs integrated</v>
      </c>
      <c r="O148" s="38" t="str">
        <f t="shared" si="69"/>
        <v>200 Gbps_40 km_QSFP28</v>
      </c>
      <c r="P148" s="63">
        <f t="shared" si="73"/>
        <v>0</v>
      </c>
      <c r="Q148" s="63">
        <f t="shared" si="73"/>
        <v>0</v>
      </c>
      <c r="R148" s="63"/>
      <c r="S148" s="63"/>
      <c r="T148" s="63"/>
      <c r="U148" s="63"/>
      <c r="V148" s="63"/>
      <c r="W148" s="63"/>
      <c r="X148" s="63"/>
      <c r="Y148" s="63"/>
      <c r="Z148" s="114"/>
    </row>
    <row r="149" spans="2:26" ht="11.55" customHeight="1">
      <c r="B149" s="48">
        <f t="shared" si="70"/>
        <v>0</v>
      </c>
      <c r="C149" s="7">
        <f t="shared" si="71"/>
        <v>0</v>
      </c>
      <c r="D149" s="7">
        <f t="shared" si="71"/>
        <v>0</v>
      </c>
      <c r="E149" s="7">
        <f t="shared" si="71"/>
        <v>0</v>
      </c>
      <c r="F149" s="7">
        <f t="shared" si="71"/>
        <v>0</v>
      </c>
      <c r="G149" s="7">
        <f t="shared" si="71"/>
        <v>0</v>
      </c>
      <c r="H149" s="7">
        <f t="shared" si="71"/>
        <v>0</v>
      </c>
      <c r="I149" s="7">
        <f t="shared" si="71"/>
        <v>0</v>
      </c>
      <c r="J149" s="7">
        <f t="shared" si="71"/>
        <v>0</v>
      </c>
      <c r="K149" s="7">
        <f t="shared" ref="K149:M149" si="89">(K22-K49-K74-K99-K124)</f>
        <v>0</v>
      </c>
      <c r="L149" s="7">
        <f t="shared" si="89"/>
        <v>0</v>
      </c>
      <c r="M149" s="7">
        <f t="shared" si="89"/>
        <v>0</v>
      </c>
      <c r="N149" s="111" t="str">
        <f t="shared" si="76"/>
        <v>GaAs integrated</v>
      </c>
      <c r="O149" s="38">
        <f t="shared" si="69"/>
        <v>0</v>
      </c>
      <c r="P149" s="63"/>
      <c r="Q149" s="63"/>
      <c r="R149" s="19"/>
      <c r="S149" s="19"/>
      <c r="T149" s="19"/>
      <c r="U149" s="19"/>
      <c r="V149" s="19"/>
      <c r="W149" s="19"/>
      <c r="X149" s="19"/>
      <c r="Y149" s="19"/>
      <c r="Z149" s="19"/>
    </row>
    <row r="150" spans="2:26" ht="13.8">
      <c r="B150" s="48">
        <f>B23</f>
        <v>0</v>
      </c>
      <c r="C150" s="7">
        <f t="shared" ref="C150:J154" si="90">(C23-C50-C75-C100-C125)</f>
        <v>0</v>
      </c>
      <c r="D150" s="7">
        <f t="shared" si="90"/>
        <v>0</v>
      </c>
      <c r="E150" s="7">
        <f t="shared" si="90"/>
        <v>0</v>
      </c>
      <c r="F150" s="7">
        <f t="shared" si="90"/>
        <v>0</v>
      </c>
      <c r="G150" s="7">
        <f t="shared" si="90"/>
        <v>0</v>
      </c>
      <c r="H150" s="7">
        <f t="shared" si="90"/>
        <v>0</v>
      </c>
      <c r="I150" s="7">
        <f t="shared" si="90"/>
        <v>0</v>
      </c>
      <c r="J150" s="7">
        <f t="shared" si="90"/>
        <v>0</v>
      </c>
      <c r="K150" s="7">
        <f t="shared" ref="K150:M150" si="91">(K23-K50-K75-K100-K125)</f>
        <v>0</v>
      </c>
      <c r="L150" s="7">
        <f t="shared" si="91"/>
        <v>0</v>
      </c>
      <c r="M150" s="7">
        <f t="shared" si="91"/>
        <v>0</v>
      </c>
      <c r="N150" s="111" t="str">
        <f>N147</f>
        <v>GaAs integrated</v>
      </c>
      <c r="O150" s="38">
        <f t="shared" si="69"/>
        <v>0</v>
      </c>
      <c r="P150" s="63"/>
      <c r="Q150" s="63"/>
      <c r="R150" s="19"/>
      <c r="S150" s="19"/>
      <c r="T150" s="19"/>
      <c r="U150" s="19"/>
      <c r="V150" s="19"/>
      <c r="W150" s="19"/>
      <c r="X150" s="19"/>
      <c r="Y150" s="19"/>
      <c r="Z150" s="19"/>
    </row>
    <row r="151" spans="2:26" ht="13.8">
      <c r="B151" s="48">
        <f>B24</f>
        <v>0</v>
      </c>
      <c r="C151" s="7">
        <f t="shared" si="90"/>
        <v>0</v>
      </c>
      <c r="D151" s="7">
        <f t="shared" si="90"/>
        <v>0</v>
      </c>
      <c r="E151" s="7">
        <f t="shared" si="90"/>
        <v>0</v>
      </c>
      <c r="F151" s="7">
        <f t="shared" si="90"/>
        <v>0</v>
      </c>
      <c r="G151" s="7">
        <f t="shared" si="90"/>
        <v>0</v>
      </c>
      <c r="H151" s="7">
        <f t="shared" si="90"/>
        <v>0</v>
      </c>
      <c r="I151" s="7">
        <f t="shared" si="90"/>
        <v>0</v>
      </c>
      <c r="J151" s="7">
        <f t="shared" si="90"/>
        <v>0</v>
      </c>
      <c r="K151" s="7">
        <f t="shared" ref="K151:M151" si="92">(K24-K51-K76-K101-K126)</f>
        <v>0</v>
      </c>
      <c r="L151" s="7">
        <f t="shared" si="92"/>
        <v>0</v>
      </c>
      <c r="M151" s="7">
        <f t="shared" si="92"/>
        <v>0</v>
      </c>
      <c r="N151" s="111" t="str">
        <f t="shared" si="76"/>
        <v>GaAs integrated</v>
      </c>
      <c r="O151" s="38">
        <f t="shared" si="69"/>
        <v>0</v>
      </c>
      <c r="P151" s="63"/>
      <c r="Q151" s="63"/>
      <c r="R151" s="19"/>
      <c r="S151" s="19"/>
      <c r="T151" s="19"/>
      <c r="U151" s="19"/>
      <c r="V151" s="19"/>
      <c r="W151" s="19"/>
      <c r="X151" s="19"/>
      <c r="Y151" s="19"/>
      <c r="Z151" s="19"/>
    </row>
    <row r="152" spans="2:26" ht="13.8">
      <c r="B152" s="48">
        <f>B25</f>
        <v>0</v>
      </c>
      <c r="C152" s="7">
        <f t="shared" si="90"/>
        <v>0</v>
      </c>
      <c r="D152" s="7">
        <f t="shared" si="90"/>
        <v>0</v>
      </c>
      <c r="E152" s="7">
        <f t="shared" si="90"/>
        <v>0</v>
      </c>
      <c r="F152" s="7">
        <f t="shared" si="90"/>
        <v>0</v>
      </c>
      <c r="G152" s="7">
        <f t="shared" si="90"/>
        <v>0</v>
      </c>
      <c r="H152" s="7">
        <f t="shared" si="90"/>
        <v>0</v>
      </c>
      <c r="I152" s="7">
        <f t="shared" si="90"/>
        <v>0</v>
      </c>
      <c r="J152" s="7">
        <f t="shared" si="90"/>
        <v>0</v>
      </c>
      <c r="K152" s="7">
        <f t="shared" ref="K152:M152" si="93">(K25-K52-K77-K102-K127)</f>
        <v>0</v>
      </c>
      <c r="L152" s="7">
        <f t="shared" si="93"/>
        <v>0</v>
      </c>
      <c r="M152" s="7">
        <f t="shared" si="93"/>
        <v>0</v>
      </c>
      <c r="N152" s="111" t="str">
        <f t="shared" si="76"/>
        <v>GaAs integrated</v>
      </c>
      <c r="O152" s="38">
        <f t="shared" si="69"/>
        <v>0</v>
      </c>
      <c r="P152" s="63"/>
      <c r="Q152" s="63"/>
      <c r="R152" s="19"/>
      <c r="S152" s="19"/>
      <c r="T152" s="19"/>
      <c r="U152" s="19"/>
      <c r="V152" s="19"/>
      <c r="W152" s="19"/>
      <c r="X152" s="19"/>
      <c r="Y152" s="19"/>
      <c r="Z152" s="19"/>
    </row>
    <row r="153" spans="2:26" ht="13.8">
      <c r="B153" s="48">
        <f>B26</f>
        <v>0</v>
      </c>
      <c r="C153" s="7">
        <f t="shared" si="90"/>
        <v>0</v>
      </c>
      <c r="D153" s="7">
        <f t="shared" si="90"/>
        <v>0</v>
      </c>
      <c r="E153" s="7">
        <f t="shared" si="90"/>
        <v>0</v>
      </c>
      <c r="F153" s="7">
        <f t="shared" si="90"/>
        <v>0</v>
      </c>
      <c r="G153" s="7">
        <f t="shared" si="90"/>
        <v>0</v>
      </c>
      <c r="H153" s="7">
        <f t="shared" si="90"/>
        <v>0</v>
      </c>
      <c r="I153" s="7">
        <f t="shared" si="90"/>
        <v>0</v>
      </c>
      <c r="J153" s="7">
        <f t="shared" si="90"/>
        <v>0</v>
      </c>
      <c r="K153" s="7">
        <f t="shared" ref="K153:M153" si="94">(K26-K53-K78-K103-K128)</f>
        <v>0</v>
      </c>
      <c r="L153" s="7">
        <f t="shared" si="94"/>
        <v>0</v>
      </c>
      <c r="M153" s="7">
        <f t="shared" si="94"/>
        <v>0</v>
      </c>
      <c r="N153" s="111" t="str">
        <f t="shared" si="76"/>
        <v>GaAs integrated</v>
      </c>
      <c r="O153" s="38">
        <f t="shared" si="69"/>
        <v>0</v>
      </c>
      <c r="P153" s="63"/>
      <c r="Q153" s="63"/>
      <c r="R153" s="19"/>
      <c r="S153" s="19"/>
      <c r="T153" s="19"/>
      <c r="U153" s="19"/>
      <c r="V153" s="19"/>
      <c r="W153" s="19"/>
      <c r="X153" s="19"/>
      <c r="Y153" s="19"/>
      <c r="Z153" s="19"/>
    </row>
    <row r="154" spans="2:26" ht="13.8">
      <c r="B154" s="48">
        <f>B27</f>
        <v>0</v>
      </c>
      <c r="C154" s="12">
        <f t="shared" si="90"/>
        <v>0</v>
      </c>
      <c r="D154" s="12">
        <f t="shared" si="90"/>
        <v>0</v>
      </c>
      <c r="E154" s="12">
        <f t="shared" si="90"/>
        <v>0</v>
      </c>
      <c r="F154" s="12">
        <f t="shared" si="90"/>
        <v>0</v>
      </c>
      <c r="G154" s="12">
        <f t="shared" si="90"/>
        <v>0</v>
      </c>
      <c r="H154" s="12">
        <f t="shared" si="90"/>
        <v>0</v>
      </c>
      <c r="I154" s="12">
        <f t="shared" si="90"/>
        <v>0</v>
      </c>
      <c r="J154" s="12">
        <f t="shared" si="90"/>
        <v>0</v>
      </c>
      <c r="K154" s="12">
        <f t="shared" ref="K154:M154" si="95">(K27-K54-K79-K104-K129)</f>
        <v>0</v>
      </c>
      <c r="L154" s="12">
        <f t="shared" si="95"/>
        <v>0</v>
      </c>
      <c r="M154" s="12">
        <f t="shared" si="95"/>
        <v>0</v>
      </c>
      <c r="N154" s="111" t="str">
        <f t="shared" si="76"/>
        <v>GaAs integrated</v>
      </c>
      <c r="O154" s="39">
        <f t="shared" si="69"/>
        <v>0</v>
      </c>
      <c r="P154" s="65"/>
      <c r="Q154" s="65"/>
      <c r="R154" s="65"/>
      <c r="S154" s="65"/>
      <c r="T154" s="65"/>
      <c r="U154" s="65"/>
      <c r="V154" s="65"/>
      <c r="W154" s="65"/>
      <c r="X154" s="65"/>
      <c r="Y154" s="65"/>
      <c r="Z154" s="65"/>
    </row>
    <row r="155" spans="2:26" ht="13.8">
      <c r="B155" s="58" t="str">
        <f>"Total "&amp;B132&amp;" units"</f>
        <v>Total GaAs integrated units</v>
      </c>
      <c r="C155" s="29">
        <f t="shared" ref="C155:I155" si="96">SUM(C134:C154)</f>
        <v>0</v>
      </c>
      <c r="D155" s="29">
        <f t="shared" si="96"/>
        <v>0</v>
      </c>
      <c r="E155" s="29">
        <f t="shared" si="96"/>
        <v>0</v>
      </c>
      <c r="F155" s="29">
        <f t="shared" si="96"/>
        <v>0</v>
      </c>
      <c r="G155" s="29">
        <f t="shared" si="96"/>
        <v>0</v>
      </c>
      <c r="H155" s="29">
        <f t="shared" si="96"/>
        <v>0</v>
      </c>
      <c r="I155" s="29">
        <f t="shared" si="96"/>
        <v>0</v>
      </c>
      <c r="J155" s="29">
        <f t="shared" ref="J155" si="97">SUM(J134:J154)</f>
        <v>0</v>
      </c>
      <c r="K155" s="29">
        <f t="shared" ref="K155:M155" si="98">SUM(K134:K154)</f>
        <v>0</v>
      </c>
      <c r="L155" s="29">
        <f t="shared" si="98"/>
        <v>0</v>
      </c>
      <c r="M155" s="29">
        <f t="shared" si="98"/>
        <v>0</v>
      </c>
      <c r="O155" s="8" t="str">
        <f t="shared" si="69"/>
        <v>Total GaAs integrated units</v>
      </c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8" spans="2:26" ht="21">
      <c r="B158" s="54" t="s">
        <v>58</v>
      </c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O158" s="54" t="s">
        <v>59</v>
      </c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</row>
    <row r="160" spans="2:26" ht="21">
      <c r="B160" s="3" t="str">
        <f>B32</f>
        <v>Silicon Photonics</v>
      </c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O160" s="3" t="s">
        <v>68</v>
      </c>
      <c r="P160" s="98"/>
      <c r="Q160" s="142"/>
      <c r="R160" s="1"/>
      <c r="S160" s="1"/>
      <c r="T160" s="157"/>
      <c r="U160" s="1"/>
      <c r="V160" s="1"/>
      <c r="W160" s="1"/>
      <c r="X160" s="1"/>
      <c r="Y160" s="1"/>
      <c r="Z160" s="1"/>
    </row>
    <row r="161" spans="2:26" ht="13.8">
      <c r="B161" s="56" t="s">
        <v>55</v>
      </c>
      <c r="C161" s="6">
        <v>2018</v>
      </c>
      <c r="D161" s="6">
        <v>2019</v>
      </c>
      <c r="E161" s="6">
        <v>2020</v>
      </c>
      <c r="F161" s="6">
        <v>2021</v>
      </c>
      <c r="G161" s="6">
        <v>2022</v>
      </c>
      <c r="H161" s="6">
        <v>2023</v>
      </c>
      <c r="I161" s="6">
        <v>2024</v>
      </c>
      <c r="J161" s="6">
        <v>2025</v>
      </c>
      <c r="K161" s="6">
        <v>2026</v>
      </c>
      <c r="L161" s="6">
        <v>2027</v>
      </c>
      <c r="M161" s="6">
        <v>2028</v>
      </c>
      <c r="O161" s="17" t="str">
        <f t="shared" ref="O161:O182" si="99">B161</f>
        <v>Product category</v>
      </c>
      <c r="P161" s="31">
        <v>2018</v>
      </c>
      <c r="Q161" s="31">
        <v>2019</v>
      </c>
      <c r="R161" s="31">
        <v>2020</v>
      </c>
      <c r="S161" s="31">
        <v>2021</v>
      </c>
      <c r="T161" s="31">
        <v>2022</v>
      </c>
      <c r="U161" s="31">
        <v>2023</v>
      </c>
      <c r="V161" s="31">
        <v>2024</v>
      </c>
      <c r="W161" s="31">
        <v>2025</v>
      </c>
      <c r="X161" s="31">
        <v>2026</v>
      </c>
      <c r="Y161" s="31">
        <v>2027</v>
      </c>
      <c r="Z161" s="31">
        <v>2028</v>
      </c>
    </row>
    <row r="162" spans="2:26" ht="13.8">
      <c r="B162" s="50" t="str">
        <f t="shared" ref="B162:B182" si="100">B34</f>
        <v>1 Gbps_10 km_SFP</v>
      </c>
      <c r="C162" s="74">
        <f t="shared" ref="C162:M162" si="101">C34*P$162/10^6</f>
        <v>0</v>
      </c>
      <c r="D162" s="74">
        <f t="shared" si="101"/>
        <v>0</v>
      </c>
      <c r="E162" s="74">
        <f t="shared" si="101"/>
        <v>0</v>
      </c>
      <c r="F162" s="74">
        <f t="shared" si="101"/>
        <v>0</v>
      </c>
      <c r="G162" s="74">
        <f t="shared" si="101"/>
        <v>0</v>
      </c>
      <c r="H162" s="74">
        <f t="shared" si="101"/>
        <v>0</v>
      </c>
      <c r="I162" s="74">
        <f t="shared" si="101"/>
        <v>0</v>
      </c>
      <c r="J162" s="74">
        <f t="shared" si="101"/>
        <v>0</v>
      </c>
      <c r="K162" s="74">
        <f t="shared" si="101"/>
        <v>0</v>
      </c>
      <c r="L162" s="74">
        <f t="shared" si="101"/>
        <v>0</v>
      </c>
      <c r="M162" s="74">
        <f t="shared" si="101"/>
        <v>0</v>
      </c>
      <c r="O162" s="37" t="str">
        <f t="shared" si="99"/>
        <v>1 Gbps_10 km_SFP</v>
      </c>
      <c r="P162" s="175">
        <v>7.9991133376783168</v>
      </c>
      <c r="Q162" s="175">
        <v>7.7271597478083978</v>
      </c>
      <c r="R162" s="18"/>
      <c r="S162" s="18"/>
      <c r="T162" s="18"/>
      <c r="U162" s="18"/>
      <c r="V162" s="18"/>
      <c r="W162" s="18"/>
      <c r="X162" s="18"/>
      <c r="Y162" s="18"/>
      <c r="Z162" s="114"/>
    </row>
    <row r="163" spans="2:26" ht="13.8">
      <c r="B163" s="48" t="str">
        <f t="shared" si="100"/>
        <v>1 Gbps_40 km_SFP</v>
      </c>
      <c r="C163" s="74">
        <f t="shared" ref="C163:M163" si="102">C35*P$163/10^6</f>
        <v>0</v>
      </c>
      <c r="D163" s="74">
        <f t="shared" si="102"/>
        <v>0</v>
      </c>
      <c r="E163" s="74">
        <f t="shared" si="102"/>
        <v>0</v>
      </c>
      <c r="F163" s="74">
        <f t="shared" si="102"/>
        <v>0</v>
      </c>
      <c r="G163" s="74">
        <f t="shared" si="102"/>
        <v>0</v>
      </c>
      <c r="H163" s="74">
        <f t="shared" si="102"/>
        <v>0</v>
      </c>
      <c r="I163" s="74">
        <f t="shared" si="102"/>
        <v>0</v>
      </c>
      <c r="J163" s="74">
        <f t="shared" si="102"/>
        <v>0</v>
      </c>
      <c r="K163" s="74">
        <f t="shared" si="102"/>
        <v>0</v>
      </c>
      <c r="L163" s="74">
        <f t="shared" si="102"/>
        <v>0</v>
      </c>
      <c r="M163" s="74">
        <f t="shared" si="102"/>
        <v>0</v>
      </c>
      <c r="O163" s="38" t="str">
        <f t="shared" si="99"/>
        <v>1 Gbps_40 km_SFP</v>
      </c>
      <c r="P163" s="176">
        <v>11.355942578382948</v>
      </c>
      <c r="Q163" s="176">
        <v>6.73831916455803</v>
      </c>
      <c r="R163" s="19"/>
      <c r="S163" s="19"/>
      <c r="T163" s="19"/>
      <c r="U163" s="19"/>
      <c r="V163" s="19"/>
      <c r="W163" s="19"/>
      <c r="X163" s="19"/>
      <c r="Y163" s="19"/>
      <c r="Z163" s="114"/>
    </row>
    <row r="164" spans="2:26" ht="13.8">
      <c r="B164" s="48" t="str">
        <f t="shared" si="100"/>
        <v>1 Gbps_80 km_SFP</v>
      </c>
      <c r="C164" s="74">
        <f t="shared" ref="C164:M164" si="103">C36*P$164/10^6</f>
        <v>0</v>
      </c>
      <c r="D164" s="74">
        <f t="shared" si="103"/>
        <v>0</v>
      </c>
      <c r="E164" s="74">
        <f t="shared" si="103"/>
        <v>0</v>
      </c>
      <c r="F164" s="74">
        <f t="shared" si="103"/>
        <v>0</v>
      </c>
      <c r="G164" s="74">
        <f t="shared" si="103"/>
        <v>0</v>
      </c>
      <c r="H164" s="74">
        <f t="shared" si="103"/>
        <v>0</v>
      </c>
      <c r="I164" s="74">
        <f t="shared" si="103"/>
        <v>0</v>
      </c>
      <c r="J164" s="74">
        <f t="shared" si="103"/>
        <v>0</v>
      </c>
      <c r="K164" s="74">
        <f t="shared" si="103"/>
        <v>0</v>
      </c>
      <c r="L164" s="74">
        <f t="shared" si="103"/>
        <v>0</v>
      </c>
      <c r="M164" s="74">
        <f t="shared" si="103"/>
        <v>0</v>
      </c>
      <c r="O164" s="38" t="str">
        <f t="shared" si="99"/>
        <v>1 Gbps_80 km_SFP</v>
      </c>
      <c r="P164" s="176">
        <v>32.87799862653884</v>
      </c>
      <c r="Q164" s="176">
        <v>29.555877684398165</v>
      </c>
      <c r="R164" s="19"/>
      <c r="S164" s="19"/>
      <c r="T164" s="19"/>
      <c r="U164" s="19"/>
      <c r="V164" s="19"/>
      <c r="W164" s="19"/>
      <c r="X164" s="19"/>
      <c r="Y164" s="19"/>
      <c r="Z164" s="114"/>
    </row>
    <row r="165" spans="2:26" ht="13.8">
      <c r="B165" s="48" t="str">
        <f t="shared" si="100"/>
        <v>10 Gbps_10 km_SFP+</v>
      </c>
      <c r="C165" s="74">
        <f t="shared" ref="C165:M165" si="104">C37*P$165/10^6</f>
        <v>0</v>
      </c>
      <c r="D165" s="74">
        <f t="shared" si="104"/>
        <v>0</v>
      </c>
      <c r="E165" s="74">
        <f t="shared" si="104"/>
        <v>0</v>
      </c>
      <c r="F165" s="74">
        <f t="shared" si="104"/>
        <v>0</v>
      </c>
      <c r="G165" s="74">
        <f t="shared" si="104"/>
        <v>0</v>
      </c>
      <c r="H165" s="74">
        <f t="shared" si="104"/>
        <v>0</v>
      </c>
      <c r="I165" s="74">
        <f t="shared" si="104"/>
        <v>0</v>
      </c>
      <c r="J165" s="74">
        <f t="shared" si="104"/>
        <v>0</v>
      </c>
      <c r="K165" s="74">
        <f t="shared" si="104"/>
        <v>0</v>
      </c>
      <c r="L165" s="74">
        <f t="shared" si="104"/>
        <v>0</v>
      </c>
      <c r="M165" s="74">
        <f t="shared" si="104"/>
        <v>0</v>
      </c>
      <c r="O165" s="38" t="str">
        <f t="shared" si="99"/>
        <v>10 Gbps_10 km_SFP+</v>
      </c>
      <c r="P165" s="176">
        <v>24.174517052756187</v>
      </c>
      <c r="Q165" s="176">
        <v>21.627202905666547</v>
      </c>
      <c r="R165" s="19"/>
      <c r="S165" s="19"/>
      <c r="T165" s="19"/>
      <c r="U165" s="19"/>
      <c r="V165" s="19"/>
      <c r="W165" s="19"/>
      <c r="X165" s="19"/>
      <c r="Y165" s="19"/>
      <c r="Z165" s="114"/>
    </row>
    <row r="166" spans="2:26" ht="13.8">
      <c r="B166" s="48" t="str">
        <f t="shared" si="100"/>
        <v>10 Gbps_40 km_SFP+</v>
      </c>
      <c r="C166" s="74">
        <f t="shared" ref="C166:M166" si="105">C38*P$166/10^6</f>
        <v>0</v>
      </c>
      <c r="D166" s="74">
        <f t="shared" si="105"/>
        <v>0</v>
      </c>
      <c r="E166" s="74">
        <f t="shared" si="105"/>
        <v>0</v>
      </c>
      <c r="F166" s="74">
        <f t="shared" si="105"/>
        <v>0</v>
      </c>
      <c r="G166" s="74">
        <f t="shared" si="105"/>
        <v>0</v>
      </c>
      <c r="H166" s="74">
        <f t="shared" si="105"/>
        <v>0</v>
      </c>
      <c r="I166" s="74">
        <f t="shared" si="105"/>
        <v>0</v>
      </c>
      <c r="J166" s="74">
        <f t="shared" si="105"/>
        <v>0</v>
      </c>
      <c r="K166" s="74">
        <f t="shared" si="105"/>
        <v>0</v>
      </c>
      <c r="L166" s="74">
        <f t="shared" si="105"/>
        <v>0</v>
      </c>
      <c r="M166" s="74">
        <f t="shared" si="105"/>
        <v>0</v>
      </c>
      <c r="O166" s="38" t="str">
        <f t="shared" si="99"/>
        <v>10 Gbps_40 km_SFP+</v>
      </c>
      <c r="P166" s="176">
        <v>99.963714368632438</v>
      </c>
      <c r="Q166" s="176">
        <v>66.016798139647349</v>
      </c>
      <c r="R166" s="19"/>
      <c r="S166" s="19"/>
      <c r="T166" s="19"/>
      <c r="U166" s="19"/>
      <c r="V166" s="19"/>
      <c r="W166" s="19"/>
      <c r="X166" s="19"/>
      <c r="Y166" s="19"/>
      <c r="Z166" s="114"/>
    </row>
    <row r="167" spans="2:26" ht="13.8">
      <c r="B167" s="48" t="str">
        <f t="shared" si="100"/>
        <v>10 Gbps_80 km_SFP+</v>
      </c>
      <c r="C167" s="74">
        <f t="shared" ref="C167:M167" si="106">C39*P$167/10^6</f>
        <v>0</v>
      </c>
      <c r="D167" s="74">
        <f t="shared" si="106"/>
        <v>0</v>
      </c>
      <c r="E167" s="74">
        <f t="shared" si="106"/>
        <v>0</v>
      </c>
      <c r="F167" s="74">
        <f t="shared" si="106"/>
        <v>0</v>
      </c>
      <c r="G167" s="74">
        <f t="shared" si="106"/>
        <v>0</v>
      </c>
      <c r="H167" s="74">
        <f t="shared" si="106"/>
        <v>0</v>
      </c>
      <c r="I167" s="74">
        <f t="shared" si="106"/>
        <v>0</v>
      </c>
      <c r="J167" s="74">
        <f t="shared" si="106"/>
        <v>0</v>
      </c>
      <c r="K167" s="74">
        <f t="shared" si="106"/>
        <v>0</v>
      </c>
      <c r="L167" s="74">
        <f t="shared" si="106"/>
        <v>0</v>
      </c>
      <c r="M167" s="74">
        <f t="shared" si="106"/>
        <v>0</v>
      </c>
      <c r="O167" s="38" t="str">
        <f t="shared" si="99"/>
        <v>10 Gbps_80 km_SFP+</v>
      </c>
      <c r="P167" s="176">
        <v>232.06261204152722</v>
      </c>
      <c r="Q167" s="176">
        <v>209.99253352557963</v>
      </c>
      <c r="R167" s="19"/>
      <c r="S167" s="19"/>
      <c r="T167" s="19"/>
      <c r="U167" s="19"/>
      <c r="V167" s="19"/>
      <c r="W167" s="19"/>
      <c r="X167" s="19"/>
      <c r="Y167" s="19"/>
      <c r="Z167" s="114"/>
    </row>
    <row r="168" spans="2:26" ht="13.8">
      <c r="B168" s="48" t="str">
        <f t="shared" si="100"/>
        <v>25 Gbps_10 km_SFP28</v>
      </c>
      <c r="C168" s="74">
        <f t="shared" ref="C168:M168" si="107">C40*P$168/10^6</f>
        <v>0</v>
      </c>
      <c r="D168" s="74">
        <f t="shared" si="107"/>
        <v>0</v>
      </c>
      <c r="E168" s="74">
        <f t="shared" si="107"/>
        <v>0</v>
      </c>
      <c r="F168" s="74">
        <f t="shared" si="107"/>
        <v>0</v>
      </c>
      <c r="G168" s="74">
        <f t="shared" si="107"/>
        <v>0</v>
      </c>
      <c r="H168" s="74">
        <f t="shared" si="107"/>
        <v>0</v>
      </c>
      <c r="I168" s="74">
        <f t="shared" si="107"/>
        <v>0</v>
      </c>
      <c r="J168" s="74">
        <f t="shared" si="107"/>
        <v>0</v>
      </c>
      <c r="K168" s="74">
        <f t="shared" si="107"/>
        <v>0</v>
      </c>
      <c r="L168" s="74">
        <f t="shared" si="107"/>
        <v>0</v>
      </c>
      <c r="M168" s="74">
        <f t="shared" si="107"/>
        <v>0</v>
      </c>
      <c r="O168" s="38" t="str">
        <f t="shared" si="99"/>
        <v>25 Gbps_10 km_SFP28</v>
      </c>
      <c r="P168" s="176">
        <v>194.62477807755377</v>
      </c>
      <c r="Q168" s="176">
        <v>117.28240761766357</v>
      </c>
      <c r="R168" s="19"/>
      <c r="S168" s="19"/>
      <c r="T168" s="19"/>
      <c r="U168" s="19"/>
      <c r="V168" s="19"/>
      <c r="W168" s="19"/>
      <c r="X168" s="19"/>
      <c r="Y168" s="19"/>
      <c r="Z168" s="114"/>
    </row>
    <row r="169" spans="2:26" ht="13.8">
      <c r="B169" s="48" t="str">
        <f t="shared" si="100"/>
        <v>25 Gbps_40 km_SFP28</v>
      </c>
      <c r="C169" s="74">
        <f t="shared" ref="C169:M169" si="108">C41*P$169/10^6</f>
        <v>0</v>
      </c>
      <c r="D169" s="74">
        <f t="shared" si="108"/>
        <v>0</v>
      </c>
      <c r="E169" s="74">
        <f t="shared" si="108"/>
        <v>0</v>
      </c>
      <c r="F169" s="74">
        <f t="shared" si="108"/>
        <v>0</v>
      </c>
      <c r="G169" s="74">
        <f t="shared" si="108"/>
        <v>0</v>
      </c>
      <c r="H169" s="74">
        <f t="shared" si="108"/>
        <v>0</v>
      </c>
      <c r="I169" s="74">
        <f t="shared" si="108"/>
        <v>0</v>
      </c>
      <c r="J169" s="74">
        <f t="shared" si="108"/>
        <v>0</v>
      </c>
      <c r="K169" s="74">
        <f t="shared" si="108"/>
        <v>0</v>
      </c>
      <c r="L169" s="74">
        <f t="shared" si="108"/>
        <v>0</v>
      </c>
      <c r="M169" s="74">
        <f t="shared" si="108"/>
        <v>0</v>
      </c>
      <c r="O169" s="38" t="str">
        <f t="shared" si="99"/>
        <v>25 Gbps_40 km_SFP28</v>
      </c>
      <c r="P169" s="176">
        <v>225</v>
      </c>
      <c r="Q169" s="176">
        <v>198.05039441894206</v>
      </c>
      <c r="R169" s="19"/>
      <c r="S169" s="19"/>
      <c r="T169" s="19"/>
      <c r="U169" s="19"/>
      <c r="V169" s="19"/>
      <c r="W169" s="19"/>
      <c r="X169" s="19"/>
      <c r="Y169" s="19"/>
      <c r="Z169" s="114"/>
    </row>
    <row r="170" spans="2:26" ht="13.8">
      <c r="B170" s="48" t="str">
        <f t="shared" si="100"/>
        <v>50 Gbps_10 km_QSFP28</v>
      </c>
      <c r="C170" s="74">
        <f t="shared" ref="C170:M170" si="109">C42*P$170/10^6</f>
        <v>0</v>
      </c>
      <c r="D170" s="74">
        <f t="shared" si="109"/>
        <v>0</v>
      </c>
      <c r="E170" s="74">
        <f t="shared" si="109"/>
        <v>0</v>
      </c>
      <c r="F170" s="74">
        <f t="shared" si="109"/>
        <v>0</v>
      </c>
      <c r="G170" s="74">
        <f t="shared" si="109"/>
        <v>0</v>
      </c>
      <c r="H170" s="74">
        <f t="shared" si="109"/>
        <v>0</v>
      </c>
      <c r="I170" s="74">
        <f t="shared" si="109"/>
        <v>0</v>
      </c>
      <c r="J170" s="74">
        <f t="shared" si="109"/>
        <v>0</v>
      </c>
      <c r="K170" s="74">
        <f t="shared" si="109"/>
        <v>0</v>
      </c>
      <c r="L170" s="74">
        <f t="shared" si="109"/>
        <v>0</v>
      </c>
      <c r="M170" s="74">
        <f t="shared" si="109"/>
        <v>0</v>
      </c>
      <c r="O170" s="38" t="str">
        <f t="shared" si="99"/>
        <v>50 Gbps_10 km_QSFP28</v>
      </c>
      <c r="P170" s="176">
        <v>0</v>
      </c>
      <c r="Q170" s="176">
        <v>385.76177076174667</v>
      </c>
      <c r="R170" s="19"/>
      <c r="S170" s="19"/>
      <c r="T170" s="19"/>
      <c r="U170" s="19"/>
      <c r="V170" s="19"/>
      <c r="W170" s="19"/>
      <c r="X170" s="19"/>
      <c r="Y170" s="19"/>
      <c r="Z170" s="114"/>
    </row>
    <row r="171" spans="2:26" ht="13.8">
      <c r="B171" s="48" t="str">
        <f t="shared" si="100"/>
        <v>50 Gbps_40 km_QSFP28</v>
      </c>
      <c r="C171" s="74">
        <f t="shared" ref="C171:M171" si="110">C43*P$171/10^6</f>
        <v>0</v>
      </c>
      <c r="D171" s="74">
        <f t="shared" si="110"/>
        <v>0</v>
      </c>
      <c r="E171" s="74">
        <f t="shared" si="110"/>
        <v>0</v>
      </c>
      <c r="F171" s="74">
        <f t="shared" si="110"/>
        <v>0</v>
      </c>
      <c r="G171" s="74">
        <f t="shared" si="110"/>
        <v>0</v>
      </c>
      <c r="H171" s="74">
        <f t="shared" si="110"/>
        <v>0</v>
      </c>
      <c r="I171" s="74">
        <f t="shared" si="110"/>
        <v>0</v>
      </c>
      <c r="J171" s="74">
        <f t="shared" si="110"/>
        <v>0</v>
      </c>
      <c r="K171" s="74">
        <f t="shared" si="110"/>
        <v>0</v>
      </c>
      <c r="L171" s="74">
        <f t="shared" si="110"/>
        <v>0</v>
      </c>
      <c r="M171" s="74">
        <f t="shared" si="110"/>
        <v>0</v>
      </c>
      <c r="O171" s="38" t="str">
        <f t="shared" si="99"/>
        <v>50 Gbps_40 km_QSFP28</v>
      </c>
      <c r="P171" s="176">
        <v>0</v>
      </c>
      <c r="Q171" s="176">
        <v>691.94995379884722</v>
      </c>
      <c r="R171" s="19"/>
      <c r="S171" s="19"/>
      <c r="T171" s="19"/>
      <c r="U171" s="19"/>
      <c r="V171" s="19"/>
      <c r="W171" s="19"/>
      <c r="X171" s="19"/>
      <c r="Y171" s="19"/>
      <c r="Z171" s="114"/>
    </row>
    <row r="172" spans="2:26" ht="13.8">
      <c r="B172" s="48" t="str">
        <f t="shared" si="100"/>
        <v>50 Gbps_80 km_QSFP28</v>
      </c>
      <c r="C172" s="74">
        <f t="shared" ref="C172:M172" si="111">C44*P$172/10^6</f>
        <v>0</v>
      </c>
      <c r="D172" s="74">
        <f t="shared" si="111"/>
        <v>0</v>
      </c>
      <c r="E172" s="74">
        <f t="shared" si="111"/>
        <v>0</v>
      </c>
      <c r="F172" s="74">
        <f t="shared" si="111"/>
        <v>0</v>
      </c>
      <c r="G172" s="74">
        <f t="shared" si="111"/>
        <v>0</v>
      </c>
      <c r="H172" s="74">
        <f t="shared" si="111"/>
        <v>0</v>
      </c>
      <c r="I172" s="74">
        <f t="shared" si="111"/>
        <v>0</v>
      </c>
      <c r="J172" s="74">
        <f t="shared" si="111"/>
        <v>0</v>
      </c>
      <c r="K172" s="74">
        <f t="shared" si="111"/>
        <v>0</v>
      </c>
      <c r="L172" s="74">
        <f t="shared" si="111"/>
        <v>0</v>
      </c>
      <c r="M172" s="74">
        <f t="shared" si="111"/>
        <v>0</v>
      </c>
      <c r="O172" s="38" t="str">
        <f t="shared" si="99"/>
        <v>50 Gbps_80 km_QSFP28</v>
      </c>
      <c r="P172" s="176"/>
      <c r="Q172" s="176"/>
      <c r="R172" s="19"/>
      <c r="S172" s="19"/>
      <c r="T172" s="19"/>
      <c r="U172" s="19"/>
      <c r="V172" s="19"/>
      <c r="W172" s="19"/>
      <c r="X172" s="19"/>
      <c r="Y172" s="19"/>
      <c r="Z172" s="114"/>
    </row>
    <row r="173" spans="2:26" ht="13.8">
      <c r="B173" s="48" t="str">
        <f t="shared" si="100"/>
        <v>100 Gbps LR4_10 km_QSFP28</v>
      </c>
      <c r="C173" s="74">
        <f t="shared" ref="C173:M173" si="112">C45*P$173/10^6</f>
        <v>0</v>
      </c>
      <c r="D173" s="74">
        <f t="shared" si="112"/>
        <v>0.52708718409117772</v>
      </c>
      <c r="E173" s="74">
        <f t="shared" si="112"/>
        <v>0</v>
      </c>
      <c r="F173" s="74">
        <f t="shared" si="112"/>
        <v>0</v>
      </c>
      <c r="G173" s="74">
        <f t="shared" si="112"/>
        <v>0</v>
      </c>
      <c r="H173" s="74">
        <f t="shared" si="112"/>
        <v>0</v>
      </c>
      <c r="I173" s="74">
        <f t="shared" si="112"/>
        <v>0</v>
      </c>
      <c r="J173" s="74">
        <f t="shared" si="112"/>
        <v>0</v>
      </c>
      <c r="K173" s="74">
        <f t="shared" si="112"/>
        <v>0</v>
      </c>
      <c r="L173" s="74">
        <f t="shared" si="112"/>
        <v>0</v>
      </c>
      <c r="M173" s="74">
        <f t="shared" si="112"/>
        <v>0</v>
      </c>
      <c r="O173" s="38" t="str">
        <f t="shared" si="99"/>
        <v>100 Gbps LR4_10 km_QSFP28</v>
      </c>
      <c r="P173" s="176">
        <v>833.83281288172873</v>
      </c>
      <c r="Q173" s="176">
        <v>527.08718409117773</v>
      </c>
      <c r="R173" s="63"/>
      <c r="S173" s="63"/>
      <c r="T173" s="63"/>
      <c r="U173" s="63"/>
      <c r="V173" s="63"/>
      <c r="W173" s="63"/>
      <c r="X173" s="63"/>
      <c r="Y173" s="63"/>
      <c r="Z173" s="114"/>
    </row>
    <row r="174" spans="2:26" ht="13.8">
      <c r="B174" s="48" t="str">
        <f t="shared" si="100"/>
        <v>100 Gbps_40 km_QSFP28</v>
      </c>
      <c r="C174" s="74">
        <f t="shared" ref="C174:M174" si="113">C46*P$174/10^6</f>
        <v>0</v>
      </c>
      <c r="D174" s="74">
        <f t="shared" si="113"/>
        <v>0</v>
      </c>
      <c r="E174" s="74">
        <f t="shared" si="113"/>
        <v>0</v>
      </c>
      <c r="F174" s="74">
        <f t="shared" si="113"/>
        <v>0</v>
      </c>
      <c r="G174" s="74">
        <f t="shared" si="113"/>
        <v>0</v>
      </c>
      <c r="H174" s="74">
        <f t="shared" si="113"/>
        <v>0</v>
      </c>
      <c r="I174" s="74">
        <f t="shared" si="113"/>
        <v>0</v>
      </c>
      <c r="J174" s="74">
        <f t="shared" si="113"/>
        <v>0</v>
      </c>
      <c r="K174" s="74">
        <f t="shared" si="113"/>
        <v>0</v>
      </c>
      <c r="L174" s="74">
        <f t="shared" si="113"/>
        <v>0</v>
      </c>
      <c r="M174" s="74">
        <f t="shared" si="113"/>
        <v>0</v>
      </c>
      <c r="O174" s="38" t="str">
        <f t="shared" si="99"/>
        <v>100 Gbps_40 km_QSFP28</v>
      </c>
      <c r="P174" s="176"/>
      <c r="Q174" s="176">
        <v>3852.0568148327666</v>
      </c>
      <c r="R174" s="63"/>
      <c r="S174" s="63"/>
      <c r="T174" s="63"/>
      <c r="U174" s="63"/>
      <c r="V174" s="63"/>
      <c r="W174" s="63"/>
      <c r="X174" s="63"/>
      <c r="Y174" s="63"/>
      <c r="Z174" s="114"/>
    </row>
    <row r="175" spans="2:26" ht="13.8">
      <c r="B175" s="48" t="str">
        <f t="shared" si="100"/>
        <v>200 Gbps_10 km_QSFP28</v>
      </c>
      <c r="C175" s="74">
        <f t="shared" ref="C175:M177" si="114">C47*P175/10^6</f>
        <v>0</v>
      </c>
      <c r="D175" s="74">
        <f t="shared" si="114"/>
        <v>0</v>
      </c>
      <c r="E175" s="74">
        <f t="shared" si="114"/>
        <v>0</v>
      </c>
      <c r="F175" s="74">
        <f t="shared" si="114"/>
        <v>0</v>
      </c>
      <c r="G175" s="74">
        <f t="shared" si="114"/>
        <v>0</v>
      </c>
      <c r="H175" s="74">
        <f t="shared" si="114"/>
        <v>0</v>
      </c>
      <c r="I175" s="74">
        <f t="shared" si="114"/>
        <v>0</v>
      </c>
      <c r="J175" s="74">
        <f t="shared" si="114"/>
        <v>0</v>
      </c>
      <c r="K175" s="74">
        <f t="shared" si="114"/>
        <v>0</v>
      </c>
      <c r="L175" s="74">
        <f t="shared" si="114"/>
        <v>0</v>
      </c>
      <c r="M175" s="74">
        <f t="shared" si="114"/>
        <v>0</v>
      </c>
      <c r="O175" s="38" t="str">
        <f t="shared" si="99"/>
        <v>200 Gbps_10 km_QSFP28</v>
      </c>
      <c r="P175" s="176">
        <v>0</v>
      </c>
      <c r="Q175" s="176">
        <v>0</v>
      </c>
      <c r="R175" s="63"/>
      <c r="S175" s="63"/>
      <c r="T175" s="63"/>
      <c r="U175" s="63"/>
      <c r="V175" s="63"/>
      <c r="W175" s="63"/>
      <c r="X175" s="63"/>
      <c r="Y175" s="63"/>
      <c r="Z175" s="114"/>
    </row>
    <row r="176" spans="2:26" ht="13.8">
      <c r="B176" s="48" t="str">
        <f t="shared" si="100"/>
        <v>200 Gbps_40 km_QSFP28</v>
      </c>
      <c r="C176" s="74">
        <f t="shared" si="114"/>
        <v>0</v>
      </c>
      <c r="D176" s="74">
        <f t="shared" si="114"/>
        <v>0</v>
      </c>
      <c r="E176" s="74">
        <f t="shared" si="114"/>
        <v>0</v>
      </c>
      <c r="F176" s="74">
        <f t="shared" si="114"/>
        <v>0</v>
      </c>
      <c r="G176" s="74">
        <f t="shared" si="114"/>
        <v>0</v>
      </c>
      <c r="H176" s="74">
        <f t="shared" si="114"/>
        <v>0</v>
      </c>
      <c r="I176" s="74">
        <f t="shared" si="114"/>
        <v>0</v>
      </c>
      <c r="J176" s="74">
        <f t="shared" si="114"/>
        <v>0</v>
      </c>
      <c r="K176" s="74">
        <f t="shared" si="114"/>
        <v>0</v>
      </c>
      <c r="L176" s="74">
        <f t="shared" si="114"/>
        <v>0</v>
      </c>
      <c r="M176" s="74">
        <f t="shared" si="114"/>
        <v>0</v>
      </c>
      <c r="O176" s="38" t="str">
        <f t="shared" si="99"/>
        <v>200 Gbps_40 km_QSFP28</v>
      </c>
      <c r="P176" s="176">
        <v>0</v>
      </c>
      <c r="Q176" s="176">
        <v>0</v>
      </c>
      <c r="R176" s="63"/>
      <c r="S176" s="63"/>
      <c r="T176" s="63"/>
      <c r="U176" s="63"/>
      <c r="V176" s="63"/>
      <c r="W176" s="63"/>
      <c r="X176" s="63"/>
      <c r="Y176" s="63"/>
      <c r="Z176" s="114"/>
    </row>
    <row r="177" spans="2:26" ht="13.8">
      <c r="B177" s="48">
        <f t="shared" si="100"/>
        <v>0</v>
      </c>
      <c r="C177" s="74">
        <f t="shared" si="114"/>
        <v>0</v>
      </c>
      <c r="D177" s="74">
        <f t="shared" si="114"/>
        <v>0</v>
      </c>
      <c r="E177" s="74">
        <f t="shared" si="114"/>
        <v>0</v>
      </c>
      <c r="F177" s="74">
        <f t="shared" si="114"/>
        <v>0</v>
      </c>
      <c r="G177" s="74">
        <f t="shared" si="114"/>
        <v>0</v>
      </c>
      <c r="H177" s="74">
        <f t="shared" si="114"/>
        <v>0</v>
      </c>
      <c r="I177" s="74">
        <f t="shared" si="114"/>
        <v>0</v>
      </c>
      <c r="J177" s="74">
        <f t="shared" si="114"/>
        <v>0</v>
      </c>
      <c r="K177" s="74">
        <f t="shared" si="114"/>
        <v>0</v>
      </c>
      <c r="L177" s="74">
        <f t="shared" si="114"/>
        <v>0</v>
      </c>
      <c r="M177" s="74">
        <f t="shared" si="114"/>
        <v>0</v>
      </c>
      <c r="O177" s="38">
        <f t="shared" si="99"/>
        <v>0</v>
      </c>
      <c r="P177" s="176">
        <v>0</v>
      </c>
      <c r="Q177" s="176">
        <v>0</v>
      </c>
      <c r="R177" s="19"/>
      <c r="S177" s="19"/>
      <c r="T177" s="19"/>
      <c r="U177" s="19"/>
      <c r="V177" s="19"/>
      <c r="W177" s="19"/>
      <c r="X177" s="19"/>
      <c r="Y177" s="19"/>
      <c r="Z177" s="19"/>
    </row>
    <row r="178" spans="2:26" ht="13.8">
      <c r="B178" s="48">
        <f t="shared" si="100"/>
        <v>0</v>
      </c>
      <c r="C178" s="74">
        <f t="shared" ref="C178:M178" si="115">C50*P$178/10^6</f>
        <v>0</v>
      </c>
      <c r="D178" s="74">
        <f t="shared" si="115"/>
        <v>0</v>
      </c>
      <c r="E178" s="74">
        <f t="shared" si="115"/>
        <v>0</v>
      </c>
      <c r="F178" s="74">
        <f t="shared" si="115"/>
        <v>0</v>
      </c>
      <c r="G178" s="74">
        <f t="shared" si="115"/>
        <v>0</v>
      </c>
      <c r="H178" s="74">
        <f t="shared" si="115"/>
        <v>0</v>
      </c>
      <c r="I178" s="74">
        <f t="shared" si="115"/>
        <v>0</v>
      </c>
      <c r="J178" s="74">
        <f t="shared" si="115"/>
        <v>0</v>
      </c>
      <c r="K178" s="74">
        <f t="shared" si="115"/>
        <v>0</v>
      </c>
      <c r="L178" s="74">
        <f t="shared" si="115"/>
        <v>0</v>
      </c>
      <c r="M178" s="74">
        <f t="shared" si="115"/>
        <v>0</v>
      </c>
      <c r="O178" s="38">
        <f t="shared" si="99"/>
        <v>0</v>
      </c>
      <c r="P178" s="66"/>
      <c r="Q178" s="66"/>
      <c r="R178" s="19"/>
      <c r="S178" s="19"/>
      <c r="T178" s="19"/>
      <c r="U178" s="19"/>
      <c r="V178" s="19"/>
      <c r="W178" s="19"/>
      <c r="X178" s="19"/>
      <c r="Y178" s="19"/>
      <c r="Z178" s="19"/>
    </row>
    <row r="179" spans="2:26" ht="13.8">
      <c r="B179" s="48">
        <f t="shared" si="100"/>
        <v>0</v>
      </c>
      <c r="C179" s="74">
        <f t="shared" ref="C179:M179" si="116">C51*P$179/10^6</f>
        <v>0</v>
      </c>
      <c r="D179" s="74">
        <f t="shared" si="116"/>
        <v>0</v>
      </c>
      <c r="E179" s="74">
        <f t="shared" si="116"/>
        <v>0</v>
      </c>
      <c r="F179" s="74">
        <f t="shared" si="116"/>
        <v>0</v>
      </c>
      <c r="G179" s="74">
        <f t="shared" si="116"/>
        <v>0</v>
      </c>
      <c r="H179" s="74">
        <f t="shared" si="116"/>
        <v>0</v>
      </c>
      <c r="I179" s="74">
        <f t="shared" si="116"/>
        <v>0</v>
      </c>
      <c r="J179" s="74">
        <f t="shared" si="116"/>
        <v>0</v>
      </c>
      <c r="K179" s="74">
        <f t="shared" si="116"/>
        <v>0</v>
      </c>
      <c r="L179" s="74">
        <f t="shared" si="116"/>
        <v>0</v>
      </c>
      <c r="M179" s="74">
        <f t="shared" si="116"/>
        <v>0</v>
      </c>
      <c r="O179" s="38">
        <f t="shared" si="99"/>
        <v>0</v>
      </c>
      <c r="P179" s="66"/>
      <c r="Q179" s="66"/>
      <c r="R179" s="19"/>
      <c r="S179" s="19"/>
      <c r="T179" s="19"/>
      <c r="U179" s="19"/>
      <c r="V179" s="19"/>
      <c r="W179" s="19"/>
      <c r="X179" s="19"/>
      <c r="Y179" s="19"/>
      <c r="Z179" s="19"/>
    </row>
    <row r="180" spans="2:26" ht="13.8">
      <c r="B180" s="48">
        <f t="shared" si="100"/>
        <v>0</v>
      </c>
      <c r="C180" s="74">
        <f t="shared" ref="C180:M180" si="117">C52*P$180/10^6</f>
        <v>0</v>
      </c>
      <c r="D180" s="74">
        <f t="shared" si="117"/>
        <v>0</v>
      </c>
      <c r="E180" s="74">
        <f t="shared" si="117"/>
        <v>0</v>
      </c>
      <c r="F180" s="74">
        <f t="shared" si="117"/>
        <v>0</v>
      </c>
      <c r="G180" s="74">
        <f t="shared" si="117"/>
        <v>0</v>
      </c>
      <c r="H180" s="74">
        <f t="shared" si="117"/>
        <v>0</v>
      </c>
      <c r="I180" s="74">
        <f t="shared" si="117"/>
        <v>0</v>
      </c>
      <c r="J180" s="74">
        <f t="shared" si="117"/>
        <v>0</v>
      </c>
      <c r="K180" s="74">
        <f t="shared" si="117"/>
        <v>0</v>
      </c>
      <c r="L180" s="74">
        <f t="shared" si="117"/>
        <v>0</v>
      </c>
      <c r="M180" s="74">
        <f t="shared" si="117"/>
        <v>0</v>
      </c>
      <c r="O180" s="38">
        <f t="shared" si="99"/>
        <v>0</v>
      </c>
      <c r="P180" s="66"/>
      <c r="Q180" s="66"/>
      <c r="R180" s="19"/>
      <c r="S180" s="19"/>
      <c r="T180" s="19"/>
      <c r="U180" s="19"/>
      <c r="V180" s="19"/>
      <c r="W180" s="19"/>
      <c r="X180" s="19"/>
      <c r="Y180" s="19"/>
      <c r="Z180" s="19"/>
    </row>
    <row r="181" spans="2:26" ht="13.8">
      <c r="B181" s="48">
        <f t="shared" si="100"/>
        <v>0</v>
      </c>
      <c r="C181" s="74">
        <f t="shared" ref="C181:M181" si="118">C53*P$181/10^6</f>
        <v>0</v>
      </c>
      <c r="D181" s="74">
        <f t="shared" si="118"/>
        <v>0</v>
      </c>
      <c r="E181" s="74">
        <f t="shared" si="118"/>
        <v>0</v>
      </c>
      <c r="F181" s="74">
        <f t="shared" si="118"/>
        <v>0</v>
      </c>
      <c r="G181" s="74">
        <f t="shared" si="118"/>
        <v>0</v>
      </c>
      <c r="H181" s="74">
        <f t="shared" si="118"/>
        <v>0</v>
      </c>
      <c r="I181" s="74">
        <f t="shared" si="118"/>
        <v>0</v>
      </c>
      <c r="J181" s="74">
        <f t="shared" si="118"/>
        <v>0</v>
      </c>
      <c r="K181" s="74">
        <f t="shared" si="118"/>
        <v>0</v>
      </c>
      <c r="L181" s="74">
        <f t="shared" si="118"/>
        <v>0</v>
      </c>
      <c r="M181" s="74">
        <f t="shared" si="118"/>
        <v>0</v>
      </c>
      <c r="O181" s="38">
        <f t="shared" si="99"/>
        <v>0</v>
      </c>
      <c r="P181" s="66"/>
      <c r="Q181" s="66"/>
      <c r="R181" s="19"/>
      <c r="S181" s="19"/>
      <c r="T181" s="19"/>
      <c r="U181" s="19"/>
      <c r="V181" s="19"/>
      <c r="W181" s="19"/>
      <c r="X181" s="19"/>
      <c r="Y181" s="19"/>
      <c r="Z181" s="19"/>
    </row>
    <row r="182" spans="2:26" ht="13.8">
      <c r="B182" s="48">
        <f t="shared" si="100"/>
        <v>0</v>
      </c>
      <c r="C182" s="75">
        <f t="shared" ref="C182:M182" si="119">C54*P$182/10^6</f>
        <v>0</v>
      </c>
      <c r="D182" s="75">
        <f t="shared" si="119"/>
        <v>0</v>
      </c>
      <c r="E182" s="75">
        <f t="shared" si="119"/>
        <v>0</v>
      </c>
      <c r="F182" s="75">
        <f t="shared" si="119"/>
        <v>0</v>
      </c>
      <c r="G182" s="75">
        <f t="shared" si="119"/>
        <v>0</v>
      </c>
      <c r="H182" s="75">
        <f t="shared" si="119"/>
        <v>0</v>
      </c>
      <c r="I182" s="75">
        <f t="shared" si="119"/>
        <v>0</v>
      </c>
      <c r="J182" s="75">
        <f t="shared" si="119"/>
        <v>0</v>
      </c>
      <c r="K182" s="75">
        <f t="shared" si="119"/>
        <v>0</v>
      </c>
      <c r="L182" s="75">
        <f t="shared" si="119"/>
        <v>0</v>
      </c>
      <c r="M182" s="75">
        <f t="shared" si="119"/>
        <v>0</v>
      </c>
      <c r="O182" s="39">
        <f t="shared" si="99"/>
        <v>0</v>
      </c>
      <c r="P182" s="68"/>
      <c r="Q182" s="68"/>
      <c r="R182" s="68"/>
      <c r="S182" s="68"/>
      <c r="T182" s="68"/>
      <c r="U182" s="68"/>
      <c r="V182" s="68"/>
      <c r="W182" s="68"/>
      <c r="X182" s="68"/>
      <c r="Y182" s="68"/>
      <c r="Z182" s="68"/>
    </row>
    <row r="183" spans="2:26" ht="13.8">
      <c r="B183" s="57" t="str">
        <f>"Total "&amp;B160&amp;" revenue"</f>
        <v>Total Silicon Photonics revenue</v>
      </c>
      <c r="C183" s="76">
        <f t="shared" ref="C183:I183" si="120">SUM(C162:C182)</f>
        <v>0</v>
      </c>
      <c r="D183" s="76">
        <f t="shared" si="120"/>
        <v>0.52708718409117772</v>
      </c>
      <c r="E183" s="76">
        <f t="shared" si="120"/>
        <v>0</v>
      </c>
      <c r="F183" s="76">
        <f t="shared" si="120"/>
        <v>0</v>
      </c>
      <c r="G183" s="76">
        <f t="shared" si="120"/>
        <v>0</v>
      </c>
      <c r="H183" s="76">
        <f t="shared" si="120"/>
        <v>0</v>
      </c>
      <c r="I183" s="76">
        <f t="shared" si="120"/>
        <v>0</v>
      </c>
      <c r="J183" s="76">
        <f t="shared" ref="J183" si="121">SUM(J162:J182)</f>
        <v>0</v>
      </c>
      <c r="K183" s="76">
        <f t="shared" ref="K183:M183" si="122">SUM(K162:K182)</f>
        <v>0</v>
      </c>
      <c r="L183" s="76">
        <f t="shared" si="122"/>
        <v>0</v>
      </c>
      <c r="M183" s="76">
        <f t="shared" si="122"/>
        <v>0</v>
      </c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</row>
    <row r="185" spans="2:26" ht="21">
      <c r="B185" s="3" t="str">
        <f>B57</f>
        <v>InP discrete</v>
      </c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</row>
    <row r="186" spans="2:26" ht="13.8">
      <c r="B186" s="56" t="s">
        <v>55</v>
      </c>
      <c r="C186" s="6">
        <v>2018</v>
      </c>
      <c r="D186" s="6">
        <v>2019</v>
      </c>
      <c r="E186" s="6">
        <v>2020</v>
      </c>
      <c r="F186" s="6">
        <v>2021</v>
      </c>
      <c r="G186" s="6">
        <v>2022</v>
      </c>
      <c r="H186" s="6">
        <v>2023</v>
      </c>
      <c r="I186" s="6">
        <v>2024</v>
      </c>
      <c r="J186" s="6">
        <v>2025</v>
      </c>
      <c r="K186" s="6">
        <v>2026</v>
      </c>
      <c r="L186" s="6">
        <v>2027</v>
      </c>
      <c r="M186" s="6">
        <v>2028</v>
      </c>
    </row>
    <row r="187" spans="2:26" ht="13.8">
      <c r="B187" s="50" t="str">
        <f t="shared" ref="B187:B207" si="123">B59</f>
        <v>1 Gbps_10 km_SFP</v>
      </c>
      <c r="C187" s="74">
        <f t="shared" ref="C187:M187" si="124">C59*P$162/10^6</f>
        <v>0.59393416532261512</v>
      </c>
      <c r="D187" s="74">
        <f t="shared" si="124"/>
        <v>0.4589932890198189</v>
      </c>
      <c r="E187" s="74">
        <f t="shared" si="124"/>
        <v>0</v>
      </c>
      <c r="F187" s="74">
        <f t="shared" si="124"/>
        <v>0</v>
      </c>
      <c r="G187" s="74">
        <f t="shared" si="124"/>
        <v>0</v>
      </c>
      <c r="H187" s="74">
        <f t="shared" si="124"/>
        <v>0</v>
      </c>
      <c r="I187" s="74">
        <f t="shared" si="124"/>
        <v>0</v>
      </c>
      <c r="J187" s="74">
        <f t="shared" si="124"/>
        <v>0</v>
      </c>
      <c r="K187" s="74">
        <f t="shared" si="124"/>
        <v>0</v>
      </c>
      <c r="L187" s="74">
        <f t="shared" si="124"/>
        <v>0</v>
      </c>
      <c r="M187" s="74">
        <f t="shared" si="124"/>
        <v>0</v>
      </c>
    </row>
    <row r="188" spans="2:26" ht="13.8">
      <c r="B188" s="48" t="str">
        <f t="shared" si="123"/>
        <v>1 Gbps_40 km_SFP</v>
      </c>
      <c r="C188" s="74">
        <f t="shared" ref="C188:M188" si="125">C60*P$163/10^6</f>
        <v>6.2457684181106208</v>
      </c>
      <c r="D188" s="74">
        <f t="shared" si="125"/>
        <v>2.9648604324055334</v>
      </c>
      <c r="E188" s="74">
        <f t="shared" si="125"/>
        <v>0</v>
      </c>
      <c r="F188" s="74">
        <f t="shared" si="125"/>
        <v>0</v>
      </c>
      <c r="G188" s="74">
        <f t="shared" si="125"/>
        <v>0</v>
      </c>
      <c r="H188" s="74">
        <f t="shared" si="125"/>
        <v>0</v>
      </c>
      <c r="I188" s="74">
        <f t="shared" si="125"/>
        <v>0</v>
      </c>
      <c r="J188" s="74">
        <f t="shared" si="125"/>
        <v>0</v>
      </c>
      <c r="K188" s="74">
        <f t="shared" si="125"/>
        <v>0</v>
      </c>
      <c r="L188" s="74">
        <f t="shared" si="125"/>
        <v>0</v>
      </c>
      <c r="M188" s="74">
        <f t="shared" si="125"/>
        <v>0</v>
      </c>
    </row>
    <row r="189" spans="2:26" ht="13.8">
      <c r="B189" s="48" t="str">
        <f t="shared" si="123"/>
        <v>1 Gbps_80 km_SFP</v>
      </c>
      <c r="C189" s="74">
        <f t="shared" ref="C189:M189" si="126">C61*P$164/10^6</f>
        <v>1.3909922495843356</v>
      </c>
      <c r="D189" s="74">
        <f t="shared" si="126"/>
        <v>1.0003527831642458</v>
      </c>
      <c r="E189" s="74">
        <f t="shared" si="126"/>
        <v>0</v>
      </c>
      <c r="F189" s="74">
        <f t="shared" si="126"/>
        <v>0</v>
      </c>
      <c r="G189" s="74">
        <f t="shared" si="126"/>
        <v>0</v>
      </c>
      <c r="H189" s="74">
        <f t="shared" si="126"/>
        <v>0</v>
      </c>
      <c r="I189" s="74">
        <f t="shared" si="126"/>
        <v>0</v>
      </c>
      <c r="J189" s="74">
        <f t="shared" si="126"/>
        <v>0</v>
      </c>
      <c r="K189" s="74">
        <f t="shared" si="126"/>
        <v>0</v>
      </c>
      <c r="L189" s="74">
        <f t="shared" si="126"/>
        <v>0</v>
      </c>
      <c r="M189" s="74">
        <f t="shared" si="126"/>
        <v>0</v>
      </c>
    </row>
    <row r="190" spans="2:26" ht="13.8">
      <c r="B190" s="48" t="str">
        <f t="shared" si="123"/>
        <v>10 Gbps_10 km_SFP+</v>
      </c>
      <c r="C190" s="74">
        <f t="shared" ref="C190:M190" si="127">C62*P$165/10^6</f>
        <v>3.1426872168583042</v>
      </c>
      <c r="D190" s="74">
        <f t="shared" si="127"/>
        <v>19.569560056265772</v>
      </c>
      <c r="E190" s="74">
        <f t="shared" si="127"/>
        <v>0</v>
      </c>
      <c r="F190" s="74">
        <f t="shared" si="127"/>
        <v>0</v>
      </c>
      <c r="G190" s="74">
        <f t="shared" si="127"/>
        <v>0</v>
      </c>
      <c r="H190" s="74">
        <f t="shared" si="127"/>
        <v>0</v>
      </c>
      <c r="I190" s="74">
        <f t="shared" si="127"/>
        <v>0</v>
      </c>
      <c r="J190" s="74">
        <f t="shared" si="127"/>
        <v>0</v>
      </c>
      <c r="K190" s="74">
        <f t="shared" si="127"/>
        <v>0</v>
      </c>
      <c r="L190" s="74">
        <f t="shared" si="127"/>
        <v>0</v>
      </c>
      <c r="M190" s="74">
        <f t="shared" si="127"/>
        <v>0</v>
      </c>
    </row>
    <row r="191" spans="2:26" ht="13.8">
      <c r="B191" s="48" t="str">
        <f t="shared" si="123"/>
        <v>10 Gbps_40 km_SFP+</v>
      </c>
      <c r="C191" s="74">
        <f t="shared" ref="C191:M191" si="128">C63*P$166/10^6</f>
        <v>0</v>
      </c>
      <c r="D191" s="74">
        <f t="shared" si="128"/>
        <v>0</v>
      </c>
      <c r="E191" s="74">
        <f t="shared" si="128"/>
        <v>0</v>
      </c>
      <c r="F191" s="74">
        <f t="shared" si="128"/>
        <v>0</v>
      </c>
      <c r="G191" s="74">
        <f t="shared" si="128"/>
        <v>0</v>
      </c>
      <c r="H191" s="74">
        <f t="shared" si="128"/>
        <v>0</v>
      </c>
      <c r="I191" s="74">
        <f t="shared" si="128"/>
        <v>0</v>
      </c>
      <c r="J191" s="74">
        <f t="shared" si="128"/>
        <v>0</v>
      </c>
      <c r="K191" s="74">
        <f t="shared" si="128"/>
        <v>0</v>
      </c>
      <c r="L191" s="74">
        <f t="shared" si="128"/>
        <v>0</v>
      </c>
      <c r="M191" s="74">
        <f t="shared" si="128"/>
        <v>0</v>
      </c>
    </row>
    <row r="192" spans="2:26" ht="13.8">
      <c r="B192" s="48" t="str">
        <f t="shared" si="123"/>
        <v>10 Gbps_80 km_SFP+</v>
      </c>
      <c r="C192" s="74">
        <f t="shared" ref="C192:M192" si="129">C64*P$167/10^6</f>
        <v>0</v>
      </c>
      <c r="D192" s="74">
        <f t="shared" si="129"/>
        <v>0</v>
      </c>
      <c r="E192" s="74">
        <f t="shared" si="129"/>
        <v>0</v>
      </c>
      <c r="F192" s="74">
        <f t="shared" si="129"/>
        <v>0</v>
      </c>
      <c r="G192" s="74">
        <f t="shared" si="129"/>
        <v>0</v>
      </c>
      <c r="H192" s="74">
        <f t="shared" si="129"/>
        <v>0</v>
      </c>
      <c r="I192" s="74">
        <f t="shared" si="129"/>
        <v>0</v>
      </c>
      <c r="J192" s="74">
        <f t="shared" si="129"/>
        <v>0</v>
      </c>
      <c r="K192" s="74">
        <f t="shared" si="129"/>
        <v>0</v>
      </c>
      <c r="L192" s="74">
        <f t="shared" si="129"/>
        <v>0</v>
      </c>
      <c r="M192" s="74">
        <f t="shared" si="129"/>
        <v>0</v>
      </c>
    </row>
    <row r="193" spans="2:13" ht="13.8">
      <c r="B193" s="48" t="str">
        <f t="shared" si="123"/>
        <v>25 Gbps_10 km_SFP28</v>
      </c>
      <c r="C193" s="74">
        <f t="shared" ref="C193:M193" si="130">C65*P$168/10^6</f>
        <v>0</v>
      </c>
      <c r="D193" s="74">
        <f t="shared" si="130"/>
        <v>0</v>
      </c>
      <c r="E193" s="74">
        <f t="shared" si="130"/>
        <v>0</v>
      </c>
      <c r="F193" s="74">
        <f t="shared" si="130"/>
        <v>0</v>
      </c>
      <c r="G193" s="74">
        <f t="shared" si="130"/>
        <v>0</v>
      </c>
      <c r="H193" s="74">
        <f t="shared" si="130"/>
        <v>0</v>
      </c>
      <c r="I193" s="74">
        <f t="shared" si="130"/>
        <v>0</v>
      </c>
      <c r="J193" s="74">
        <f t="shared" si="130"/>
        <v>0</v>
      </c>
      <c r="K193" s="74">
        <f t="shared" si="130"/>
        <v>0</v>
      </c>
      <c r="L193" s="74">
        <f t="shared" si="130"/>
        <v>0</v>
      </c>
      <c r="M193" s="74">
        <f t="shared" si="130"/>
        <v>0</v>
      </c>
    </row>
    <row r="194" spans="2:13" ht="13.8">
      <c r="B194" s="48" t="str">
        <f t="shared" si="123"/>
        <v>25 Gbps_40 km_SFP28</v>
      </c>
      <c r="C194" s="74">
        <f t="shared" ref="C194:M194" si="131">C66*P$169/10^6</f>
        <v>0</v>
      </c>
      <c r="D194" s="74">
        <f t="shared" si="131"/>
        <v>0</v>
      </c>
      <c r="E194" s="74">
        <f t="shared" si="131"/>
        <v>0</v>
      </c>
      <c r="F194" s="74">
        <f t="shared" si="131"/>
        <v>0</v>
      </c>
      <c r="G194" s="74">
        <f t="shared" si="131"/>
        <v>0</v>
      </c>
      <c r="H194" s="74">
        <f t="shared" si="131"/>
        <v>0</v>
      </c>
      <c r="I194" s="74">
        <f t="shared" si="131"/>
        <v>0</v>
      </c>
      <c r="J194" s="74">
        <f t="shared" si="131"/>
        <v>0</v>
      </c>
      <c r="K194" s="74">
        <f t="shared" si="131"/>
        <v>0</v>
      </c>
      <c r="L194" s="74">
        <f t="shared" si="131"/>
        <v>0</v>
      </c>
      <c r="M194" s="74">
        <f t="shared" si="131"/>
        <v>0</v>
      </c>
    </row>
    <row r="195" spans="2:13" ht="13.8">
      <c r="B195" s="48" t="str">
        <f t="shared" si="123"/>
        <v>50 Gbps_10 km_QSFP28</v>
      </c>
      <c r="C195" s="74">
        <f t="shared" ref="C195:M195" si="132">C67*P$170/10^6</f>
        <v>0</v>
      </c>
      <c r="D195" s="74">
        <f t="shared" si="132"/>
        <v>0</v>
      </c>
      <c r="E195" s="74">
        <f t="shared" si="132"/>
        <v>0</v>
      </c>
      <c r="F195" s="74">
        <f t="shared" si="132"/>
        <v>0</v>
      </c>
      <c r="G195" s="74">
        <f t="shared" si="132"/>
        <v>0</v>
      </c>
      <c r="H195" s="74">
        <f t="shared" si="132"/>
        <v>0</v>
      </c>
      <c r="I195" s="74">
        <f t="shared" si="132"/>
        <v>0</v>
      </c>
      <c r="J195" s="74">
        <f t="shared" si="132"/>
        <v>0</v>
      </c>
      <c r="K195" s="74">
        <f t="shared" si="132"/>
        <v>0</v>
      </c>
      <c r="L195" s="74">
        <f t="shared" si="132"/>
        <v>0</v>
      </c>
      <c r="M195" s="74">
        <f t="shared" si="132"/>
        <v>0</v>
      </c>
    </row>
    <row r="196" spans="2:13" ht="13.8">
      <c r="B196" s="48" t="str">
        <f t="shared" si="123"/>
        <v>50 Gbps_40 km_QSFP28</v>
      </c>
      <c r="C196" s="74">
        <f t="shared" ref="C196:M202" si="133">C68*P171/10^6</f>
        <v>0</v>
      </c>
      <c r="D196" s="74">
        <f t="shared" si="133"/>
        <v>0</v>
      </c>
      <c r="E196" s="74">
        <f t="shared" si="133"/>
        <v>0</v>
      </c>
      <c r="F196" s="74">
        <f t="shared" si="133"/>
        <v>0</v>
      </c>
      <c r="G196" s="74">
        <f t="shared" si="133"/>
        <v>0</v>
      </c>
      <c r="H196" s="74">
        <f t="shared" si="133"/>
        <v>0</v>
      </c>
      <c r="I196" s="74">
        <f t="shared" si="133"/>
        <v>0</v>
      </c>
      <c r="J196" s="74">
        <f t="shared" si="133"/>
        <v>0</v>
      </c>
      <c r="K196" s="74">
        <f t="shared" si="133"/>
        <v>0</v>
      </c>
      <c r="L196" s="74">
        <f t="shared" si="133"/>
        <v>0</v>
      </c>
      <c r="M196" s="74">
        <f t="shared" si="133"/>
        <v>0</v>
      </c>
    </row>
    <row r="197" spans="2:13" ht="13.8">
      <c r="B197" s="48" t="str">
        <f t="shared" si="123"/>
        <v>50 Gbps_80 km_QSFP28</v>
      </c>
      <c r="C197" s="74">
        <f t="shared" si="133"/>
        <v>0</v>
      </c>
      <c r="D197" s="74">
        <f t="shared" si="133"/>
        <v>0</v>
      </c>
      <c r="E197" s="74">
        <f t="shared" si="133"/>
        <v>0</v>
      </c>
      <c r="F197" s="74">
        <f t="shared" si="133"/>
        <v>0</v>
      </c>
      <c r="G197" s="74">
        <f t="shared" si="133"/>
        <v>0</v>
      </c>
      <c r="H197" s="74">
        <f t="shared" si="133"/>
        <v>0</v>
      </c>
      <c r="I197" s="74">
        <f t="shared" si="133"/>
        <v>0</v>
      </c>
      <c r="J197" s="74">
        <f t="shared" si="133"/>
        <v>0</v>
      </c>
      <c r="K197" s="74">
        <f t="shared" si="133"/>
        <v>0</v>
      </c>
      <c r="L197" s="74">
        <f t="shared" si="133"/>
        <v>0</v>
      </c>
      <c r="M197" s="74">
        <f t="shared" si="133"/>
        <v>0</v>
      </c>
    </row>
    <row r="198" spans="2:13" ht="13.8">
      <c r="B198" s="48" t="str">
        <f t="shared" si="123"/>
        <v>100 Gbps LR4_10 km_QSFP28</v>
      </c>
      <c r="C198" s="74">
        <f t="shared" si="133"/>
        <v>0</v>
      </c>
      <c r="D198" s="74">
        <f t="shared" si="133"/>
        <v>0</v>
      </c>
      <c r="E198" s="74">
        <f t="shared" si="133"/>
        <v>0</v>
      </c>
      <c r="F198" s="74">
        <f t="shared" si="133"/>
        <v>0</v>
      </c>
      <c r="G198" s="74">
        <f t="shared" si="133"/>
        <v>0</v>
      </c>
      <c r="H198" s="74">
        <f t="shared" si="133"/>
        <v>0</v>
      </c>
      <c r="I198" s="74">
        <f t="shared" si="133"/>
        <v>0</v>
      </c>
      <c r="J198" s="74">
        <f t="shared" si="133"/>
        <v>0</v>
      </c>
      <c r="K198" s="74">
        <f t="shared" si="133"/>
        <v>0</v>
      </c>
      <c r="L198" s="74">
        <f t="shared" si="133"/>
        <v>0</v>
      </c>
      <c r="M198" s="74">
        <f t="shared" si="133"/>
        <v>0</v>
      </c>
    </row>
    <row r="199" spans="2:13" ht="13.8">
      <c r="B199" s="48" t="str">
        <f t="shared" si="123"/>
        <v>100 Gbps_40 km_QSFP28</v>
      </c>
      <c r="C199" s="74">
        <f t="shared" si="133"/>
        <v>0</v>
      </c>
      <c r="D199" s="74">
        <f t="shared" si="133"/>
        <v>0</v>
      </c>
      <c r="E199" s="74">
        <f t="shared" si="133"/>
        <v>0</v>
      </c>
      <c r="F199" s="74">
        <f t="shared" si="133"/>
        <v>0</v>
      </c>
      <c r="G199" s="74">
        <f t="shared" si="133"/>
        <v>0</v>
      </c>
      <c r="H199" s="74">
        <f t="shared" si="133"/>
        <v>0</v>
      </c>
      <c r="I199" s="74">
        <f t="shared" si="133"/>
        <v>0</v>
      </c>
      <c r="J199" s="74">
        <f t="shared" si="133"/>
        <v>0</v>
      </c>
      <c r="K199" s="74">
        <f t="shared" si="133"/>
        <v>0</v>
      </c>
      <c r="L199" s="74">
        <f t="shared" si="133"/>
        <v>0</v>
      </c>
      <c r="M199" s="74">
        <f t="shared" si="133"/>
        <v>0</v>
      </c>
    </row>
    <row r="200" spans="2:13" ht="13.8">
      <c r="B200" s="48" t="str">
        <f t="shared" si="123"/>
        <v>200 Gbps_10 km_QSFP28</v>
      </c>
      <c r="C200" s="74">
        <f t="shared" si="133"/>
        <v>0</v>
      </c>
      <c r="D200" s="74">
        <f t="shared" si="133"/>
        <v>0</v>
      </c>
      <c r="E200" s="74">
        <f t="shared" si="133"/>
        <v>0</v>
      </c>
      <c r="F200" s="74">
        <f t="shared" si="133"/>
        <v>0</v>
      </c>
      <c r="G200" s="74">
        <f t="shared" si="133"/>
        <v>0</v>
      </c>
      <c r="H200" s="74">
        <f t="shared" si="133"/>
        <v>0</v>
      </c>
      <c r="I200" s="74">
        <f t="shared" si="133"/>
        <v>0</v>
      </c>
      <c r="J200" s="74">
        <f t="shared" si="133"/>
        <v>0</v>
      </c>
      <c r="K200" s="74">
        <f t="shared" si="133"/>
        <v>0</v>
      </c>
      <c r="L200" s="74">
        <f t="shared" si="133"/>
        <v>0</v>
      </c>
      <c r="M200" s="74">
        <f t="shared" si="133"/>
        <v>0</v>
      </c>
    </row>
    <row r="201" spans="2:13" ht="13.8">
      <c r="B201" s="48" t="str">
        <f t="shared" si="123"/>
        <v>200 Gbps_40 km_QSFP28</v>
      </c>
      <c r="C201" s="74">
        <f t="shared" si="133"/>
        <v>0</v>
      </c>
      <c r="D201" s="74">
        <f t="shared" si="133"/>
        <v>0</v>
      </c>
      <c r="E201" s="74">
        <f t="shared" si="133"/>
        <v>0</v>
      </c>
      <c r="F201" s="74">
        <f t="shared" si="133"/>
        <v>0</v>
      </c>
      <c r="G201" s="74">
        <f t="shared" si="133"/>
        <v>0</v>
      </c>
      <c r="H201" s="74">
        <f t="shared" si="133"/>
        <v>0</v>
      </c>
      <c r="I201" s="74">
        <f t="shared" si="133"/>
        <v>0</v>
      </c>
      <c r="J201" s="74">
        <f t="shared" si="133"/>
        <v>0</v>
      </c>
      <c r="K201" s="74">
        <f t="shared" si="133"/>
        <v>0</v>
      </c>
      <c r="L201" s="74">
        <f t="shared" si="133"/>
        <v>0</v>
      </c>
      <c r="M201" s="74">
        <f t="shared" si="133"/>
        <v>0</v>
      </c>
    </row>
    <row r="202" spans="2:13" ht="13.8">
      <c r="B202" s="48">
        <f t="shared" si="123"/>
        <v>0</v>
      </c>
      <c r="C202" s="74">
        <f t="shared" si="133"/>
        <v>0</v>
      </c>
      <c r="D202" s="74">
        <f t="shared" si="133"/>
        <v>0</v>
      </c>
      <c r="E202" s="74">
        <f t="shared" si="133"/>
        <v>0</v>
      </c>
      <c r="F202" s="74">
        <f t="shared" si="133"/>
        <v>0</v>
      </c>
      <c r="G202" s="74">
        <f t="shared" si="133"/>
        <v>0</v>
      </c>
      <c r="H202" s="74">
        <f t="shared" si="133"/>
        <v>0</v>
      </c>
      <c r="I202" s="74">
        <f t="shared" si="133"/>
        <v>0</v>
      </c>
      <c r="J202" s="74">
        <f t="shared" si="133"/>
        <v>0</v>
      </c>
      <c r="K202" s="74">
        <f t="shared" si="133"/>
        <v>0</v>
      </c>
      <c r="L202" s="74">
        <f t="shared" si="133"/>
        <v>0</v>
      </c>
      <c r="M202" s="74">
        <f t="shared" si="133"/>
        <v>0</v>
      </c>
    </row>
    <row r="203" spans="2:13" ht="13.8">
      <c r="B203" s="48">
        <f t="shared" si="123"/>
        <v>0</v>
      </c>
      <c r="C203" s="74">
        <f t="shared" ref="C203:M203" si="134">C75*P$178/10^6</f>
        <v>0</v>
      </c>
      <c r="D203" s="74">
        <f t="shared" si="134"/>
        <v>0</v>
      </c>
      <c r="E203" s="74">
        <f t="shared" si="134"/>
        <v>0</v>
      </c>
      <c r="F203" s="74">
        <f t="shared" si="134"/>
        <v>0</v>
      </c>
      <c r="G203" s="74">
        <f t="shared" si="134"/>
        <v>0</v>
      </c>
      <c r="H203" s="74">
        <f t="shared" si="134"/>
        <v>0</v>
      </c>
      <c r="I203" s="74">
        <f t="shared" si="134"/>
        <v>0</v>
      </c>
      <c r="J203" s="74">
        <f t="shared" si="134"/>
        <v>0</v>
      </c>
      <c r="K203" s="74">
        <f t="shared" si="134"/>
        <v>0</v>
      </c>
      <c r="L203" s="74">
        <f t="shared" si="134"/>
        <v>0</v>
      </c>
      <c r="M203" s="74">
        <f t="shared" si="134"/>
        <v>0</v>
      </c>
    </row>
    <row r="204" spans="2:13" ht="13.8">
      <c r="B204" s="48">
        <f t="shared" si="123"/>
        <v>0</v>
      </c>
      <c r="C204" s="74">
        <f t="shared" ref="C204:M204" si="135">C76*P$179/10^6</f>
        <v>0</v>
      </c>
      <c r="D204" s="74">
        <f t="shared" si="135"/>
        <v>0</v>
      </c>
      <c r="E204" s="74">
        <f t="shared" si="135"/>
        <v>0</v>
      </c>
      <c r="F204" s="74">
        <f t="shared" si="135"/>
        <v>0</v>
      </c>
      <c r="G204" s="74">
        <f t="shared" si="135"/>
        <v>0</v>
      </c>
      <c r="H204" s="74">
        <f t="shared" si="135"/>
        <v>0</v>
      </c>
      <c r="I204" s="74">
        <f t="shared" si="135"/>
        <v>0</v>
      </c>
      <c r="J204" s="74">
        <f t="shared" si="135"/>
        <v>0</v>
      </c>
      <c r="K204" s="74">
        <f t="shared" si="135"/>
        <v>0</v>
      </c>
      <c r="L204" s="74">
        <f t="shared" si="135"/>
        <v>0</v>
      </c>
      <c r="M204" s="74">
        <f t="shared" si="135"/>
        <v>0</v>
      </c>
    </row>
    <row r="205" spans="2:13" ht="13.8">
      <c r="B205" s="48">
        <f t="shared" si="123"/>
        <v>0</v>
      </c>
      <c r="C205" s="74">
        <f t="shared" ref="C205:M205" si="136">C77*P$180/10^6</f>
        <v>0</v>
      </c>
      <c r="D205" s="74">
        <f t="shared" si="136"/>
        <v>0</v>
      </c>
      <c r="E205" s="74">
        <f t="shared" si="136"/>
        <v>0</v>
      </c>
      <c r="F205" s="74">
        <f t="shared" si="136"/>
        <v>0</v>
      </c>
      <c r="G205" s="74">
        <f t="shared" si="136"/>
        <v>0</v>
      </c>
      <c r="H205" s="74">
        <f t="shared" si="136"/>
        <v>0</v>
      </c>
      <c r="I205" s="74">
        <f t="shared" si="136"/>
        <v>0</v>
      </c>
      <c r="J205" s="74">
        <f t="shared" si="136"/>
        <v>0</v>
      </c>
      <c r="K205" s="74">
        <f t="shared" si="136"/>
        <v>0</v>
      </c>
      <c r="L205" s="74">
        <f t="shared" si="136"/>
        <v>0</v>
      </c>
      <c r="M205" s="74">
        <f t="shared" si="136"/>
        <v>0</v>
      </c>
    </row>
    <row r="206" spans="2:13" ht="13.8">
      <c r="B206" s="48">
        <f t="shared" si="123"/>
        <v>0</v>
      </c>
      <c r="C206" s="74">
        <f t="shared" ref="C206:M206" si="137">C78*P$181/10^6</f>
        <v>0</v>
      </c>
      <c r="D206" s="74">
        <f t="shared" si="137"/>
        <v>0</v>
      </c>
      <c r="E206" s="74">
        <f t="shared" si="137"/>
        <v>0</v>
      </c>
      <c r="F206" s="74">
        <f t="shared" si="137"/>
        <v>0</v>
      </c>
      <c r="G206" s="74">
        <f t="shared" si="137"/>
        <v>0</v>
      </c>
      <c r="H206" s="74">
        <f t="shared" si="137"/>
        <v>0</v>
      </c>
      <c r="I206" s="74">
        <f t="shared" si="137"/>
        <v>0</v>
      </c>
      <c r="J206" s="74">
        <f t="shared" si="137"/>
        <v>0</v>
      </c>
      <c r="K206" s="74">
        <f t="shared" si="137"/>
        <v>0</v>
      </c>
      <c r="L206" s="74">
        <f t="shared" si="137"/>
        <v>0</v>
      </c>
      <c r="M206" s="74">
        <f t="shared" si="137"/>
        <v>0</v>
      </c>
    </row>
    <row r="207" spans="2:13" ht="13.8">
      <c r="B207" s="48">
        <f t="shared" si="123"/>
        <v>0</v>
      </c>
      <c r="C207" s="75">
        <f t="shared" ref="C207:M207" si="138">C79*P$182/10^6</f>
        <v>0</v>
      </c>
      <c r="D207" s="75">
        <f t="shared" si="138"/>
        <v>0</v>
      </c>
      <c r="E207" s="75">
        <f t="shared" si="138"/>
        <v>0</v>
      </c>
      <c r="F207" s="75">
        <f t="shared" si="138"/>
        <v>0</v>
      </c>
      <c r="G207" s="75">
        <f t="shared" si="138"/>
        <v>0</v>
      </c>
      <c r="H207" s="75">
        <f t="shared" si="138"/>
        <v>0</v>
      </c>
      <c r="I207" s="75">
        <f t="shared" si="138"/>
        <v>0</v>
      </c>
      <c r="J207" s="75">
        <f t="shared" si="138"/>
        <v>0</v>
      </c>
      <c r="K207" s="75">
        <f t="shared" si="138"/>
        <v>0</v>
      </c>
      <c r="L207" s="75">
        <f t="shared" si="138"/>
        <v>0</v>
      </c>
      <c r="M207" s="75">
        <f t="shared" si="138"/>
        <v>0</v>
      </c>
    </row>
    <row r="208" spans="2:13" ht="13.8">
      <c r="B208" s="57" t="str">
        <f>"Total "&amp;B185&amp;" revenue"</f>
        <v>Total InP discrete revenue</v>
      </c>
      <c r="C208" s="76">
        <f t="shared" ref="C208:I208" si="139">SUM(C187:C207)</f>
        <v>11.373382049875875</v>
      </c>
      <c r="D208" s="76">
        <f t="shared" si="139"/>
        <v>23.99376656085537</v>
      </c>
      <c r="E208" s="76">
        <f t="shared" si="139"/>
        <v>0</v>
      </c>
      <c r="F208" s="76">
        <f t="shared" si="139"/>
        <v>0</v>
      </c>
      <c r="G208" s="76">
        <f t="shared" si="139"/>
        <v>0</v>
      </c>
      <c r="H208" s="76">
        <f t="shared" si="139"/>
        <v>0</v>
      </c>
      <c r="I208" s="76">
        <f t="shared" si="139"/>
        <v>0</v>
      </c>
      <c r="J208" s="76">
        <f t="shared" ref="J208" si="140">SUM(J187:J207)</f>
        <v>0</v>
      </c>
      <c r="K208" s="76">
        <f t="shared" ref="K208:M208" si="141">SUM(K187:K207)</f>
        <v>0</v>
      </c>
      <c r="L208" s="76">
        <f t="shared" si="141"/>
        <v>0</v>
      </c>
      <c r="M208" s="76">
        <f t="shared" si="141"/>
        <v>0</v>
      </c>
    </row>
    <row r="210" spans="2:13" ht="21">
      <c r="B210" s="3" t="str">
        <f>B82</f>
        <v>InP integrated</v>
      </c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</row>
    <row r="211" spans="2:13" ht="13.8">
      <c r="B211" s="56" t="s">
        <v>55</v>
      </c>
      <c r="C211" s="6">
        <v>2018</v>
      </c>
      <c r="D211" s="6">
        <v>2019</v>
      </c>
      <c r="E211" s="6">
        <v>2020</v>
      </c>
      <c r="F211" s="6">
        <v>2021</v>
      </c>
      <c r="G211" s="6">
        <v>2022</v>
      </c>
      <c r="H211" s="6">
        <v>2023</v>
      </c>
      <c r="I211" s="6">
        <v>2024</v>
      </c>
      <c r="J211" s="6">
        <v>2025</v>
      </c>
      <c r="K211" s="6">
        <v>2026</v>
      </c>
      <c r="L211" s="6">
        <v>2027</v>
      </c>
      <c r="M211" s="6">
        <v>2028</v>
      </c>
    </row>
    <row r="212" spans="2:13" ht="13.8">
      <c r="B212" s="50" t="str">
        <f t="shared" ref="B212:B232" si="142">B84</f>
        <v>1 Gbps_10 km_SFP</v>
      </c>
      <c r="C212" s="74">
        <f t="shared" ref="C212:M212" si="143">C84*P$162/10^6</f>
        <v>0</v>
      </c>
      <c r="D212" s="74">
        <f t="shared" si="143"/>
        <v>0</v>
      </c>
      <c r="E212" s="74">
        <f t="shared" si="143"/>
        <v>0</v>
      </c>
      <c r="F212" s="74">
        <f t="shared" si="143"/>
        <v>0</v>
      </c>
      <c r="G212" s="74">
        <f t="shared" si="143"/>
        <v>0</v>
      </c>
      <c r="H212" s="74">
        <f t="shared" si="143"/>
        <v>0</v>
      </c>
      <c r="I212" s="74">
        <f t="shared" si="143"/>
        <v>0</v>
      </c>
      <c r="J212" s="74">
        <f t="shared" si="143"/>
        <v>0</v>
      </c>
      <c r="K212" s="74">
        <f t="shared" si="143"/>
        <v>0</v>
      </c>
      <c r="L212" s="74">
        <f t="shared" si="143"/>
        <v>0</v>
      </c>
      <c r="M212" s="74">
        <f t="shared" si="143"/>
        <v>0</v>
      </c>
    </row>
    <row r="213" spans="2:13" ht="13.8">
      <c r="B213" s="48" t="str">
        <f t="shared" si="142"/>
        <v>1 Gbps_40 km_SFP</v>
      </c>
      <c r="C213" s="74">
        <f t="shared" ref="C213:M213" si="144">C85*P$163/10^6</f>
        <v>0</v>
      </c>
      <c r="D213" s="74">
        <f t="shared" si="144"/>
        <v>0</v>
      </c>
      <c r="E213" s="74">
        <f t="shared" si="144"/>
        <v>0</v>
      </c>
      <c r="F213" s="74">
        <f t="shared" si="144"/>
        <v>0</v>
      </c>
      <c r="G213" s="74">
        <f t="shared" si="144"/>
        <v>0</v>
      </c>
      <c r="H213" s="74">
        <f t="shared" si="144"/>
        <v>0</v>
      </c>
      <c r="I213" s="74">
        <f t="shared" si="144"/>
        <v>0</v>
      </c>
      <c r="J213" s="74">
        <f t="shared" si="144"/>
        <v>0</v>
      </c>
      <c r="K213" s="74">
        <f t="shared" si="144"/>
        <v>0</v>
      </c>
      <c r="L213" s="74">
        <f t="shared" si="144"/>
        <v>0</v>
      </c>
      <c r="M213" s="74">
        <f t="shared" si="144"/>
        <v>0</v>
      </c>
    </row>
    <row r="214" spans="2:13" ht="13.8">
      <c r="B214" s="48" t="str">
        <f t="shared" si="142"/>
        <v>1 Gbps_80 km_SFP</v>
      </c>
      <c r="C214" s="74">
        <f t="shared" ref="C214:M214" si="145">C86*P$164/10^6</f>
        <v>0</v>
      </c>
      <c r="D214" s="74">
        <f t="shared" si="145"/>
        <v>0</v>
      </c>
      <c r="E214" s="74">
        <f t="shared" si="145"/>
        <v>0</v>
      </c>
      <c r="F214" s="74">
        <f t="shared" si="145"/>
        <v>0</v>
      </c>
      <c r="G214" s="74">
        <f t="shared" si="145"/>
        <v>0</v>
      </c>
      <c r="H214" s="74">
        <f t="shared" si="145"/>
        <v>0</v>
      </c>
      <c r="I214" s="74">
        <f t="shared" si="145"/>
        <v>0</v>
      </c>
      <c r="J214" s="74">
        <f t="shared" si="145"/>
        <v>0</v>
      </c>
      <c r="K214" s="74">
        <f t="shared" si="145"/>
        <v>0</v>
      </c>
      <c r="L214" s="74">
        <f t="shared" si="145"/>
        <v>0</v>
      </c>
      <c r="M214" s="74">
        <f t="shared" si="145"/>
        <v>0</v>
      </c>
    </row>
    <row r="215" spans="2:13" ht="13.8">
      <c r="B215" s="48" t="str">
        <f t="shared" si="142"/>
        <v>10 Gbps_10 km_SFP+</v>
      </c>
      <c r="C215" s="74">
        <f t="shared" ref="C215:M215" si="146">C87*P$165/10^6</f>
        <v>0</v>
      </c>
      <c r="D215" s="74">
        <f t="shared" si="146"/>
        <v>0</v>
      </c>
      <c r="E215" s="74">
        <f t="shared" si="146"/>
        <v>0</v>
      </c>
      <c r="F215" s="74">
        <f t="shared" si="146"/>
        <v>0</v>
      </c>
      <c r="G215" s="74">
        <f t="shared" si="146"/>
        <v>0</v>
      </c>
      <c r="H215" s="74">
        <f t="shared" si="146"/>
        <v>0</v>
      </c>
      <c r="I215" s="74">
        <f t="shared" si="146"/>
        <v>0</v>
      </c>
      <c r="J215" s="74">
        <f t="shared" si="146"/>
        <v>0</v>
      </c>
      <c r="K215" s="74">
        <f t="shared" si="146"/>
        <v>0</v>
      </c>
      <c r="L215" s="74">
        <f t="shared" si="146"/>
        <v>0</v>
      </c>
      <c r="M215" s="74">
        <f t="shared" si="146"/>
        <v>0</v>
      </c>
    </row>
    <row r="216" spans="2:13" ht="13.8">
      <c r="B216" s="48" t="str">
        <f t="shared" si="142"/>
        <v>10 Gbps_40 km_SFP+</v>
      </c>
      <c r="C216" s="74">
        <f t="shared" ref="C216:M216" si="147">C88*P$166/10^6</f>
        <v>49.981857184316219</v>
      </c>
      <c r="D216" s="74">
        <f t="shared" si="147"/>
        <v>39.610078883788404</v>
      </c>
      <c r="E216" s="74">
        <f t="shared" si="147"/>
        <v>0</v>
      </c>
      <c r="F216" s="74">
        <f t="shared" si="147"/>
        <v>0</v>
      </c>
      <c r="G216" s="74">
        <f t="shared" si="147"/>
        <v>0</v>
      </c>
      <c r="H216" s="74">
        <f t="shared" si="147"/>
        <v>0</v>
      </c>
      <c r="I216" s="74">
        <f t="shared" si="147"/>
        <v>0</v>
      </c>
      <c r="J216" s="74">
        <f t="shared" si="147"/>
        <v>0</v>
      </c>
      <c r="K216" s="74">
        <f t="shared" si="147"/>
        <v>0</v>
      </c>
      <c r="L216" s="74">
        <f t="shared" si="147"/>
        <v>0</v>
      </c>
      <c r="M216" s="74">
        <f t="shared" si="147"/>
        <v>0</v>
      </c>
    </row>
    <row r="217" spans="2:13" ht="13.8">
      <c r="B217" s="48" t="str">
        <f t="shared" si="142"/>
        <v>10 Gbps_80 km_SFP+</v>
      </c>
      <c r="C217" s="74">
        <f t="shared" ref="C217:M217" si="148">C89*P$167/10^6</f>
        <v>17.404695903114543</v>
      </c>
      <c r="D217" s="74">
        <f t="shared" si="148"/>
        <v>18.899328017302167</v>
      </c>
      <c r="E217" s="74">
        <f t="shared" si="148"/>
        <v>0</v>
      </c>
      <c r="F217" s="74">
        <f t="shared" si="148"/>
        <v>0</v>
      </c>
      <c r="G217" s="74">
        <f t="shared" si="148"/>
        <v>0</v>
      </c>
      <c r="H217" s="74">
        <f t="shared" si="148"/>
        <v>0</v>
      </c>
      <c r="I217" s="74">
        <f t="shared" si="148"/>
        <v>0</v>
      </c>
      <c r="J217" s="74">
        <f t="shared" si="148"/>
        <v>0</v>
      </c>
      <c r="K217" s="74">
        <f t="shared" si="148"/>
        <v>0</v>
      </c>
      <c r="L217" s="74">
        <f t="shared" si="148"/>
        <v>0</v>
      </c>
      <c r="M217" s="74">
        <f t="shared" si="148"/>
        <v>0</v>
      </c>
    </row>
    <row r="218" spans="2:13" ht="13.8">
      <c r="B218" s="48" t="str">
        <f t="shared" si="142"/>
        <v>25 Gbps_10 km_SFP28</v>
      </c>
      <c r="C218" s="74">
        <f t="shared" ref="C218:M218" si="149">C90*P$168/10^6</f>
        <v>3.503246005395968</v>
      </c>
      <c r="D218" s="74">
        <f t="shared" si="149"/>
        <v>4.325706880723807</v>
      </c>
      <c r="E218" s="74">
        <f t="shared" si="149"/>
        <v>0</v>
      </c>
      <c r="F218" s="74">
        <f t="shared" si="149"/>
        <v>0</v>
      </c>
      <c r="G218" s="74">
        <f t="shared" si="149"/>
        <v>0</v>
      </c>
      <c r="H218" s="74">
        <f t="shared" si="149"/>
        <v>0</v>
      </c>
      <c r="I218" s="74">
        <f t="shared" si="149"/>
        <v>0</v>
      </c>
      <c r="J218" s="74">
        <f t="shared" si="149"/>
        <v>0</v>
      </c>
      <c r="K218" s="74">
        <f t="shared" si="149"/>
        <v>0</v>
      </c>
      <c r="L218" s="74">
        <f t="shared" si="149"/>
        <v>0</v>
      </c>
      <c r="M218" s="74">
        <f t="shared" si="149"/>
        <v>0</v>
      </c>
    </row>
    <row r="219" spans="2:13" ht="13.8">
      <c r="B219" s="48" t="str">
        <f t="shared" si="142"/>
        <v>25 Gbps_40 km_SFP28</v>
      </c>
      <c r="C219" s="74">
        <f t="shared" ref="C219:M219" si="150">C91*P$169/10^6</f>
        <v>4.0500000000000001E-2</v>
      </c>
      <c r="D219" s="74">
        <f t="shared" si="150"/>
        <v>7.3046586548676462E-2</v>
      </c>
      <c r="E219" s="74">
        <f t="shared" si="150"/>
        <v>0</v>
      </c>
      <c r="F219" s="74">
        <f t="shared" si="150"/>
        <v>0</v>
      </c>
      <c r="G219" s="74">
        <f t="shared" si="150"/>
        <v>0</v>
      </c>
      <c r="H219" s="74">
        <f t="shared" si="150"/>
        <v>0</v>
      </c>
      <c r="I219" s="74">
        <f t="shared" si="150"/>
        <v>0</v>
      </c>
      <c r="J219" s="74">
        <f t="shared" si="150"/>
        <v>0</v>
      </c>
      <c r="K219" s="74">
        <f t="shared" si="150"/>
        <v>0</v>
      </c>
      <c r="L219" s="74">
        <f t="shared" si="150"/>
        <v>0</v>
      </c>
      <c r="M219" s="74">
        <f t="shared" si="150"/>
        <v>0</v>
      </c>
    </row>
    <row r="220" spans="2:13" ht="13.8">
      <c r="B220" s="48" t="str">
        <f t="shared" si="142"/>
        <v>50 Gbps_10 km_QSFP28</v>
      </c>
      <c r="C220" s="74">
        <f t="shared" ref="C220:M227" si="151">C92*P170/10^6</f>
        <v>0</v>
      </c>
      <c r="D220" s="74">
        <f t="shared" si="151"/>
        <v>30.518770970274065</v>
      </c>
      <c r="E220" s="74">
        <f t="shared" si="151"/>
        <v>0</v>
      </c>
      <c r="F220" s="74">
        <f t="shared" si="151"/>
        <v>0</v>
      </c>
      <c r="G220" s="74">
        <f t="shared" si="151"/>
        <v>0</v>
      </c>
      <c r="H220" s="74">
        <f t="shared" si="151"/>
        <v>0</v>
      </c>
      <c r="I220" s="74">
        <f t="shared" si="151"/>
        <v>0</v>
      </c>
      <c r="J220" s="74">
        <f t="shared" si="151"/>
        <v>0</v>
      </c>
      <c r="K220" s="74">
        <f t="shared" si="151"/>
        <v>0</v>
      </c>
      <c r="L220" s="74">
        <f t="shared" si="151"/>
        <v>0</v>
      </c>
      <c r="M220" s="74">
        <f t="shared" si="151"/>
        <v>0</v>
      </c>
    </row>
    <row r="221" spans="2:13" ht="13.8">
      <c r="B221" s="48" t="str">
        <f t="shared" si="142"/>
        <v>50 Gbps_40 km_QSFP28</v>
      </c>
      <c r="C221" s="74">
        <f t="shared" si="151"/>
        <v>0</v>
      </c>
      <c r="D221" s="74">
        <f t="shared" si="151"/>
        <v>21.990861481681165</v>
      </c>
      <c r="E221" s="74">
        <f t="shared" si="151"/>
        <v>0</v>
      </c>
      <c r="F221" s="74">
        <f t="shared" si="151"/>
        <v>0</v>
      </c>
      <c r="G221" s="74">
        <f t="shared" si="151"/>
        <v>0</v>
      </c>
      <c r="H221" s="74">
        <f t="shared" si="151"/>
        <v>0</v>
      </c>
      <c r="I221" s="74">
        <f t="shared" si="151"/>
        <v>0</v>
      </c>
      <c r="J221" s="74">
        <f t="shared" si="151"/>
        <v>0</v>
      </c>
      <c r="K221" s="74">
        <f t="shared" si="151"/>
        <v>0</v>
      </c>
      <c r="L221" s="74">
        <f t="shared" si="151"/>
        <v>0</v>
      </c>
      <c r="M221" s="74">
        <f t="shared" si="151"/>
        <v>0</v>
      </c>
    </row>
    <row r="222" spans="2:13" ht="13.8">
      <c r="B222" s="48" t="str">
        <f t="shared" si="142"/>
        <v>50 Gbps_80 km_QSFP28</v>
      </c>
      <c r="C222" s="74">
        <f t="shared" si="151"/>
        <v>0</v>
      </c>
      <c r="D222" s="74">
        <f t="shared" si="151"/>
        <v>0</v>
      </c>
      <c r="E222" s="74">
        <f t="shared" si="151"/>
        <v>0</v>
      </c>
      <c r="F222" s="74">
        <f t="shared" si="151"/>
        <v>0</v>
      </c>
      <c r="G222" s="74">
        <f t="shared" si="151"/>
        <v>0</v>
      </c>
      <c r="H222" s="74">
        <f t="shared" si="151"/>
        <v>0</v>
      </c>
      <c r="I222" s="74">
        <f t="shared" si="151"/>
        <v>0</v>
      </c>
      <c r="J222" s="74">
        <f t="shared" si="151"/>
        <v>0</v>
      </c>
      <c r="K222" s="74">
        <f t="shared" si="151"/>
        <v>0</v>
      </c>
      <c r="L222" s="74">
        <f t="shared" si="151"/>
        <v>0</v>
      </c>
      <c r="M222" s="74">
        <f t="shared" si="151"/>
        <v>0</v>
      </c>
    </row>
    <row r="223" spans="2:13" ht="13.8">
      <c r="B223" s="48" t="str">
        <f t="shared" si="142"/>
        <v>100 Gbps LR4_10 km_QSFP28</v>
      </c>
      <c r="C223" s="74">
        <f t="shared" si="151"/>
        <v>0</v>
      </c>
      <c r="D223" s="74">
        <f t="shared" si="151"/>
        <v>4.7437846568206004</v>
      </c>
      <c r="E223" s="74">
        <f t="shared" si="151"/>
        <v>0</v>
      </c>
      <c r="F223" s="74">
        <f t="shared" si="151"/>
        <v>0</v>
      </c>
      <c r="G223" s="74">
        <f t="shared" si="151"/>
        <v>0</v>
      </c>
      <c r="H223" s="74">
        <f t="shared" si="151"/>
        <v>0</v>
      </c>
      <c r="I223" s="74">
        <f t="shared" si="151"/>
        <v>0</v>
      </c>
      <c r="J223" s="74">
        <f t="shared" si="151"/>
        <v>0</v>
      </c>
      <c r="K223" s="74">
        <f t="shared" si="151"/>
        <v>0</v>
      </c>
      <c r="L223" s="74">
        <f t="shared" si="151"/>
        <v>0</v>
      </c>
      <c r="M223" s="74">
        <f t="shared" si="151"/>
        <v>0</v>
      </c>
    </row>
    <row r="224" spans="2:13" ht="13.8">
      <c r="B224" s="48" t="str">
        <f t="shared" si="142"/>
        <v>100 Gbps_40 km_QSFP28</v>
      </c>
      <c r="C224" s="74">
        <f t="shared" si="151"/>
        <v>0</v>
      </c>
      <c r="D224" s="74">
        <f t="shared" si="151"/>
        <v>0</v>
      </c>
      <c r="E224" s="74">
        <f t="shared" si="151"/>
        <v>0</v>
      </c>
      <c r="F224" s="74">
        <f t="shared" si="151"/>
        <v>0</v>
      </c>
      <c r="G224" s="74">
        <f t="shared" si="151"/>
        <v>0</v>
      </c>
      <c r="H224" s="74">
        <f t="shared" si="151"/>
        <v>0</v>
      </c>
      <c r="I224" s="74">
        <f t="shared" si="151"/>
        <v>0</v>
      </c>
      <c r="J224" s="74">
        <f t="shared" si="151"/>
        <v>0</v>
      </c>
      <c r="K224" s="74">
        <f t="shared" si="151"/>
        <v>0</v>
      </c>
      <c r="L224" s="74">
        <f t="shared" si="151"/>
        <v>0</v>
      </c>
      <c r="M224" s="74">
        <f t="shared" si="151"/>
        <v>0</v>
      </c>
    </row>
    <row r="225" spans="2:13" ht="13.8">
      <c r="B225" s="48" t="str">
        <f t="shared" si="142"/>
        <v>200 Gbps_10 km_QSFP28</v>
      </c>
      <c r="C225" s="74">
        <f t="shared" si="151"/>
        <v>0</v>
      </c>
      <c r="D225" s="74">
        <f t="shared" si="151"/>
        <v>0</v>
      </c>
      <c r="E225" s="74">
        <f t="shared" si="151"/>
        <v>0</v>
      </c>
      <c r="F225" s="74">
        <f t="shared" si="151"/>
        <v>0</v>
      </c>
      <c r="G225" s="74">
        <f t="shared" si="151"/>
        <v>0</v>
      </c>
      <c r="H225" s="74">
        <f t="shared" si="151"/>
        <v>0</v>
      </c>
      <c r="I225" s="74">
        <f t="shared" si="151"/>
        <v>0</v>
      </c>
      <c r="J225" s="74">
        <f t="shared" si="151"/>
        <v>0</v>
      </c>
      <c r="K225" s="74">
        <f t="shared" si="151"/>
        <v>0</v>
      </c>
      <c r="L225" s="74">
        <f t="shared" si="151"/>
        <v>0</v>
      </c>
      <c r="M225" s="74">
        <f t="shared" si="151"/>
        <v>0</v>
      </c>
    </row>
    <row r="226" spans="2:13" ht="13.8">
      <c r="B226" s="48" t="str">
        <f t="shared" si="142"/>
        <v>200 Gbps_40 km_QSFP28</v>
      </c>
      <c r="C226" s="74">
        <f t="shared" si="151"/>
        <v>0</v>
      </c>
      <c r="D226" s="74">
        <f t="shared" si="151"/>
        <v>0</v>
      </c>
      <c r="E226" s="74">
        <f t="shared" si="151"/>
        <v>0</v>
      </c>
      <c r="F226" s="74">
        <f t="shared" si="151"/>
        <v>0</v>
      </c>
      <c r="G226" s="74">
        <f t="shared" si="151"/>
        <v>0</v>
      </c>
      <c r="H226" s="74">
        <f t="shared" si="151"/>
        <v>0</v>
      </c>
      <c r="I226" s="74">
        <f t="shared" si="151"/>
        <v>0</v>
      </c>
      <c r="J226" s="74">
        <f t="shared" si="151"/>
        <v>0</v>
      </c>
      <c r="K226" s="74">
        <f t="shared" si="151"/>
        <v>0</v>
      </c>
      <c r="L226" s="74">
        <f t="shared" si="151"/>
        <v>0</v>
      </c>
      <c r="M226" s="74">
        <f t="shared" si="151"/>
        <v>0</v>
      </c>
    </row>
    <row r="227" spans="2:13" ht="13.8">
      <c r="B227" s="48">
        <f t="shared" si="142"/>
        <v>0</v>
      </c>
      <c r="C227" s="74">
        <f t="shared" si="151"/>
        <v>0</v>
      </c>
      <c r="D227" s="74">
        <f t="shared" si="151"/>
        <v>0</v>
      </c>
      <c r="E227" s="74">
        <f t="shared" si="151"/>
        <v>0</v>
      </c>
      <c r="F227" s="74">
        <f t="shared" si="151"/>
        <v>0</v>
      </c>
      <c r="G227" s="74">
        <f t="shared" si="151"/>
        <v>0</v>
      </c>
      <c r="H227" s="74">
        <f t="shared" si="151"/>
        <v>0</v>
      </c>
      <c r="I227" s="74">
        <f t="shared" si="151"/>
        <v>0</v>
      </c>
      <c r="J227" s="74">
        <f t="shared" si="151"/>
        <v>0</v>
      </c>
      <c r="K227" s="74">
        <f t="shared" si="151"/>
        <v>0</v>
      </c>
      <c r="L227" s="74">
        <f t="shared" si="151"/>
        <v>0</v>
      </c>
      <c r="M227" s="74">
        <f t="shared" si="151"/>
        <v>0</v>
      </c>
    </row>
    <row r="228" spans="2:13" ht="13.8">
      <c r="B228" s="48">
        <f t="shared" si="142"/>
        <v>0</v>
      </c>
      <c r="C228" s="74">
        <f t="shared" ref="C228:M228" si="152">C100*P$178/10^6</f>
        <v>0</v>
      </c>
      <c r="D228" s="74">
        <f t="shared" si="152"/>
        <v>0</v>
      </c>
      <c r="E228" s="74">
        <f t="shared" si="152"/>
        <v>0</v>
      </c>
      <c r="F228" s="74">
        <f t="shared" si="152"/>
        <v>0</v>
      </c>
      <c r="G228" s="74">
        <f t="shared" si="152"/>
        <v>0</v>
      </c>
      <c r="H228" s="74">
        <f t="shared" si="152"/>
        <v>0</v>
      </c>
      <c r="I228" s="74">
        <f t="shared" si="152"/>
        <v>0</v>
      </c>
      <c r="J228" s="74">
        <f t="shared" si="152"/>
        <v>0</v>
      </c>
      <c r="K228" s="74">
        <f t="shared" si="152"/>
        <v>0</v>
      </c>
      <c r="L228" s="74">
        <f t="shared" si="152"/>
        <v>0</v>
      </c>
      <c r="M228" s="74">
        <f t="shared" si="152"/>
        <v>0</v>
      </c>
    </row>
    <row r="229" spans="2:13" ht="13.8">
      <c r="B229" s="48">
        <f t="shared" si="142"/>
        <v>0</v>
      </c>
      <c r="C229" s="74">
        <f t="shared" ref="C229:M229" si="153">C101*P$179/10^6</f>
        <v>0</v>
      </c>
      <c r="D229" s="74">
        <f t="shared" si="153"/>
        <v>0</v>
      </c>
      <c r="E229" s="74">
        <f t="shared" si="153"/>
        <v>0</v>
      </c>
      <c r="F229" s="74">
        <f t="shared" si="153"/>
        <v>0</v>
      </c>
      <c r="G229" s="74">
        <f t="shared" si="153"/>
        <v>0</v>
      </c>
      <c r="H229" s="74">
        <f t="shared" si="153"/>
        <v>0</v>
      </c>
      <c r="I229" s="74">
        <f t="shared" si="153"/>
        <v>0</v>
      </c>
      <c r="J229" s="74">
        <f t="shared" si="153"/>
        <v>0</v>
      </c>
      <c r="K229" s="74">
        <f t="shared" si="153"/>
        <v>0</v>
      </c>
      <c r="L229" s="74">
        <f t="shared" si="153"/>
        <v>0</v>
      </c>
      <c r="M229" s="74">
        <f t="shared" si="153"/>
        <v>0</v>
      </c>
    </row>
    <row r="230" spans="2:13" ht="13.8">
      <c r="B230" s="48">
        <f t="shared" si="142"/>
        <v>0</v>
      </c>
      <c r="C230" s="74">
        <f t="shared" ref="C230:M230" si="154">C102*P$180/10^6</f>
        <v>0</v>
      </c>
      <c r="D230" s="74">
        <f t="shared" si="154"/>
        <v>0</v>
      </c>
      <c r="E230" s="74">
        <f t="shared" si="154"/>
        <v>0</v>
      </c>
      <c r="F230" s="74">
        <f t="shared" si="154"/>
        <v>0</v>
      </c>
      <c r="G230" s="74">
        <f t="shared" si="154"/>
        <v>0</v>
      </c>
      <c r="H230" s="74">
        <f t="shared" si="154"/>
        <v>0</v>
      </c>
      <c r="I230" s="74">
        <f t="shared" si="154"/>
        <v>0</v>
      </c>
      <c r="J230" s="74">
        <f t="shared" si="154"/>
        <v>0</v>
      </c>
      <c r="K230" s="74">
        <f t="shared" si="154"/>
        <v>0</v>
      </c>
      <c r="L230" s="74">
        <f t="shared" si="154"/>
        <v>0</v>
      </c>
      <c r="M230" s="74">
        <f t="shared" si="154"/>
        <v>0</v>
      </c>
    </row>
    <row r="231" spans="2:13" ht="13.8">
      <c r="B231" s="48">
        <f t="shared" si="142"/>
        <v>0</v>
      </c>
      <c r="C231" s="74">
        <f t="shared" ref="C231:M231" si="155">C103*P$181/10^6</f>
        <v>0</v>
      </c>
      <c r="D231" s="74">
        <f t="shared" si="155"/>
        <v>0</v>
      </c>
      <c r="E231" s="74">
        <f t="shared" si="155"/>
        <v>0</v>
      </c>
      <c r="F231" s="74">
        <f t="shared" si="155"/>
        <v>0</v>
      </c>
      <c r="G231" s="74">
        <f t="shared" si="155"/>
        <v>0</v>
      </c>
      <c r="H231" s="74">
        <f t="shared" si="155"/>
        <v>0</v>
      </c>
      <c r="I231" s="74">
        <f t="shared" si="155"/>
        <v>0</v>
      </c>
      <c r="J231" s="74">
        <f t="shared" si="155"/>
        <v>0</v>
      </c>
      <c r="K231" s="74">
        <f t="shared" si="155"/>
        <v>0</v>
      </c>
      <c r="L231" s="74">
        <f t="shared" si="155"/>
        <v>0</v>
      </c>
      <c r="M231" s="74">
        <f t="shared" si="155"/>
        <v>0</v>
      </c>
    </row>
    <row r="232" spans="2:13" ht="13.8">
      <c r="B232" s="48">
        <f t="shared" si="142"/>
        <v>0</v>
      </c>
      <c r="C232" s="75">
        <f t="shared" ref="C232:M232" si="156">C104*P$182/10^6</f>
        <v>0</v>
      </c>
      <c r="D232" s="75">
        <f t="shared" si="156"/>
        <v>0</v>
      </c>
      <c r="E232" s="75">
        <f t="shared" si="156"/>
        <v>0</v>
      </c>
      <c r="F232" s="75">
        <f t="shared" si="156"/>
        <v>0</v>
      </c>
      <c r="G232" s="75">
        <f t="shared" si="156"/>
        <v>0</v>
      </c>
      <c r="H232" s="75">
        <f t="shared" si="156"/>
        <v>0</v>
      </c>
      <c r="I232" s="75">
        <f t="shared" si="156"/>
        <v>0</v>
      </c>
      <c r="J232" s="75">
        <f t="shared" si="156"/>
        <v>0</v>
      </c>
      <c r="K232" s="75">
        <f t="shared" si="156"/>
        <v>0</v>
      </c>
      <c r="L232" s="75">
        <f t="shared" si="156"/>
        <v>0</v>
      </c>
      <c r="M232" s="75">
        <f t="shared" si="156"/>
        <v>0</v>
      </c>
    </row>
    <row r="233" spans="2:13" ht="13.8">
      <c r="B233" s="57" t="str">
        <f>"Total "&amp;B210&amp;" revenue"</f>
        <v>Total InP integrated revenue</v>
      </c>
      <c r="C233" s="76">
        <f t="shared" ref="C233:I233" si="157">SUM(C212:C232)</f>
        <v>70.930299092826729</v>
      </c>
      <c r="D233" s="76">
        <f t="shared" si="157"/>
        <v>120.16157747713888</v>
      </c>
      <c r="E233" s="76">
        <f t="shared" si="157"/>
        <v>0</v>
      </c>
      <c r="F233" s="76">
        <f t="shared" si="157"/>
        <v>0</v>
      </c>
      <c r="G233" s="76">
        <f t="shared" si="157"/>
        <v>0</v>
      </c>
      <c r="H233" s="76">
        <f t="shared" si="157"/>
        <v>0</v>
      </c>
      <c r="I233" s="76">
        <f t="shared" si="157"/>
        <v>0</v>
      </c>
      <c r="J233" s="76">
        <f t="shared" ref="J233" si="158">SUM(J212:J232)</f>
        <v>0</v>
      </c>
      <c r="K233" s="76">
        <f t="shared" ref="K233:M233" si="159">SUM(K212:K232)</f>
        <v>0</v>
      </c>
      <c r="L233" s="76">
        <f t="shared" si="159"/>
        <v>0</v>
      </c>
      <c r="M233" s="76">
        <f t="shared" si="159"/>
        <v>0</v>
      </c>
    </row>
    <row r="235" spans="2:13" ht="21">
      <c r="B235" s="3" t="str">
        <f>B107</f>
        <v>GaAs discrete</v>
      </c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</row>
    <row r="236" spans="2:13" ht="13.8">
      <c r="B236" s="56" t="s">
        <v>55</v>
      </c>
      <c r="C236" s="6">
        <v>2018</v>
      </c>
      <c r="D236" s="6">
        <v>2019</v>
      </c>
      <c r="E236" s="6">
        <v>2020</v>
      </c>
      <c r="F236" s="6">
        <v>2021</v>
      </c>
      <c r="G236" s="6">
        <v>2022</v>
      </c>
      <c r="H236" s="6">
        <v>2023</v>
      </c>
      <c r="I236" s="6">
        <v>2024</v>
      </c>
      <c r="J236" s="6">
        <v>2025</v>
      </c>
      <c r="K236" s="6">
        <v>2026</v>
      </c>
      <c r="L236" s="6">
        <v>2027</v>
      </c>
      <c r="M236" s="6">
        <v>2028</v>
      </c>
    </row>
    <row r="237" spans="2:13" ht="13.8">
      <c r="B237" s="50" t="str">
        <f t="shared" ref="B237:B257" si="160">B109</f>
        <v>1 Gbps_10 km_SFP</v>
      </c>
      <c r="C237" s="74">
        <f t="shared" ref="C237:M237" si="161">C109*P$162/10^6</f>
        <v>0</v>
      </c>
      <c r="D237" s="74">
        <f t="shared" si="161"/>
        <v>0</v>
      </c>
      <c r="E237" s="74">
        <f t="shared" si="161"/>
        <v>0</v>
      </c>
      <c r="F237" s="74">
        <f t="shared" si="161"/>
        <v>0</v>
      </c>
      <c r="G237" s="74">
        <f t="shared" si="161"/>
        <v>0</v>
      </c>
      <c r="H237" s="74">
        <f t="shared" si="161"/>
        <v>0</v>
      </c>
      <c r="I237" s="74">
        <f t="shared" si="161"/>
        <v>0</v>
      </c>
      <c r="J237" s="74">
        <f t="shared" si="161"/>
        <v>0</v>
      </c>
      <c r="K237" s="74">
        <f t="shared" si="161"/>
        <v>0</v>
      </c>
      <c r="L237" s="74">
        <f t="shared" si="161"/>
        <v>0</v>
      </c>
      <c r="M237" s="74">
        <f t="shared" si="161"/>
        <v>0</v>
      </c>
    </row>
    <row r="238" spans="2:13" ht="13.8">
      <c r="B238" s="48" t="str">
        <f t="shared" si="160"/>
        <v>1 Gbps_40 km_SFP</v>
      </c>
      <c r="C238" s="74">
        <f t="shared" ref="C238:M238" si="162">C110*P$163/10^6</f>
        <v>0</v>
      </c>
      <c r="D238" s="74">
        <f t="shared" si="162"/>
        <v>0</v>
      </c>
      <c r="E238" s="74">
        <f t="shared" si="162"/>
        <v>0</v>
      </c>
      <c r="F238" s="74">
        <f t="shared" si="162"/>
        <v>0</v>
      </c>
      <c r="G238" s="74">
        <f t="shared" si="162"/>
        <v>0</v>
      </c>
      <c r="H238" s="74">
        <f t="shared" si="162"/>
        <v>0</v>
      </c>
      <c r="I238" s="74">
        <f t="shared" si="162"/>
        <v>0</v>
      </c>
      <c r="J238" s="74">
        <f t="shared" si="162"/>
        <v>0</v>
      </c>
      <c r="K238" s="74">
        <f t="shared" si="162"/>
        <v>0</v>
      </c>
      <c r="L238" s="74">
        <f t="shared" si="162"/>
        <v>0</v>
      </c>
      <c r="M238" s="74">
        <f t="shared" si="162"/>
        <v>0</v>
      </c>
    </row>
    <row r="239" spans="2:13" ht="13.8">
      <c r="B239" s="48" t="str">
        <f t="shared" si="160"/>
        <v>1 Gbps_80 km_SFP</v>
      </c>
      <c r="C239" s="74">
        <f t="shared" ref="C239:M239" si="163">C111*P$164/10^6</f>
        <v>0</v>
      </c>
      <c r="D239" s="74">
        <f t="shared" si="163"/>
        <v>0</v>
      </c>
      <c r="E239" s="74">
        <f t="shared" si="163"/>
        <v>0</v>
      </c>
      <c r="F239" s="74">
        <f t="shared" si="163"/>
        <v>0</v>
      </c>
      <c r="G239" s="74">
        <f t="shared" si="163"/>
        <v>0</v>
      </c>
      <c r="H239" s="74">
        <f t="shared" si="163"/>
        <v>0</v>
      </c>
      <c r="I239" s="74">
        <f t="shared" si="163"/>
        <v>0</v>
      </c>
      <c r="J239" s="74">
        <f t="shared" si="163"/>
        <v>0</v>
      </c>
      <c r="K239" s="74">
        <f t="shared" si="163"/>
        <v>0</v>
      </c>
      <c r="L239" s="74">
        <f t="shared" si="163"/>
        <v>0</v>
      </c>
      <c r="M239" s="74">
        <f t="shared" si="163"/>
        <v>0</v>
      </c>
    </row>
    <row r="240" spans="2:13" ht="13.8">
      <c r="B240" s="48" t="str">
        <f t="shared" si="160"/>
        <v>10 Gbps_10 km_SFP+</v>
      </c>
      <c r="C240" s="74">
        <f t="shared" ref="C240:M240" si="164">C112*P$165/10^6</f>
        <v>0</v>
      </c>
      <c r="D240" s="74">
        <f t="shared" si="164"/>
        <v>0</v>
      </c>
      <c r="E240" s="74">
        <f t="shared" si="164"/>
        <v>0</v>
      </c>
      <c r="F240" s="74">
        <f t="shared" si="164"/>
        <v>0</v>
      </c>
      <c r="G240" s="74">
        <f t="shared" si="164"/>
        <v>0</v>
      </c>
      <c r="H240" s="74">
        <f t="shared" si="164"/>
        <v>0</v>
      </c>
      <c r="I240" s="74">
        <f t="shared" si="164"/>
        <v>0</v>
      </c>
      <c r="J240" s="74">
        <f t="shared" si="164"/>
        <v>0</v>
      </c>
      <c r="K240" s="74">
        <f t="shared" si="164"/>
        <v>0</v>
      </c>
      <c r="L240" s="74">
        <f t="shared" si="164"/>
        <v>0</v>
      </c>
      <c r="M240" s="74">
        <f t="shared" si="164"/>
        <v>0</v>
      </c>
    </row>
    <row r="241" spans="2:13" ht="13.8">
      <c r="B241" s="48" t="str">
        <f t="shared" si="160"/>
        <v>10 Gbps_40 km_SFP+</v>
      </c>
      <c r="C241" s="74">
        <f t="shared" ref="C241:M241" si="165">C113*P$166/10^6</f>
        <v>0</v>
      </c>
      <c r="D241" s="74">
        <f t="shared" si="165"/>
        <v>0</v>
      </c>
      <c r="E241" s="74">
        <f t="shared" si="165"/>
        <v>0</v>
      </c>
      <c r="F241" s="74">
        <f t="shared" si="165"/>
        <v>0</v>
      </c>
      <c r="G241" s="74">
        <f t="shared" si="165"/>
        <v>0</v>
      </c>
      <c r="H241" s="74">
        <f t="shared" si="165"/>
        <v>0</v>
      </c>
      <c r="I241" s="74">
        <f t="shared" si="165"/>
        <v>0</v>
      </c>
      <c r="J241" s="74">
        <f t="shared" si="165"/>
        <v>0</v>
      </c>
      <c r="K241" s="74">
        <f t="shared" si="165"/>
        <v>0</v>
      </c>
      <c r="L241" s="74">
        <f t="shared" si="165"/>
        <v>0</v>
      </c>
      <c r="M241" s="74">
        <f t="shared" si="165"/>
        <v>0</v>
      </c>
    </row>
    <row r="242" spans="2:13" ht="13.8">
      <c r="B242" s="48" t="str">
        <f t="shared" si="160"/>
        <v>10 Gbps_80 km_SFP+</v>
      </c>
      <c r="C242" s="74">
        <f t="shared" ref="C242:M242" si="166">C114*P$167/10^6</f>
        <v>0</v>
      </c>
      <c r="D242" s="74">
        <f t="shared" si="166"/>
        <v>0</v>
      </c>
      <c r="E242" s="74">
        <f t="shared" si="166"/>
        <v>0</v>
      </c>
      <c r="F242" s="74">
        <f t="shared" si="166"/>
        <v>0</v>
      </c>
      <c r="G242" s="74">
        <f t="shared" si="166"/>
        <v>0</v>
      </c>
      <c r="H242" s="74">
        <f t="shared" si="166"/>
        <v>0</v>
      </c>
      <c r="I242" s="74">
        <f t="shared" si="166"/>
        <v>0</v>
      </c>
      <c r="J242" s="74">
        <f t="shared" si="166"/>
        <v>0</v>
      </c>
      <c r="K242" s="74">
        <f t="shared" si="166"/>
        <v>0</v>
      </c>
      <c r="L242" s="74">
        <f t="shared" si="166"/>
        <v>0</v>
      </c>
      <c r="M242" s="74">
        <f t="shared" si="166"/>
        <v>0</v>
      </c>
    </row>
    <row r="243" spans="2:13" ht="13.8">
      <c r="B243" s="48" t="str">
        <f t="shared" si="160"/>
        <v>25 Gbps_10 km_SFP28</v>
      </c>
      <c r="C243" s="74">
        <f t="shared" ref="C243:M243" si="167">C115*P$168/10^6</f>
        <v>0</v>
      </c>
      <c r="D243" s="74">
        <f t="shared" si="167"/>
        <v>0</v>
      </c>
      <c r="E243" s="74">
        <f t="shared" si="167"/>
        <v>0</v>
      </c>
      <c r="F243" s="74">
        <f t="shared" si="167"/>
        <v>0</v>
      </c>
      <c r="G243" s="74">
        <f t="shared" si="167"/>
        <v>0</v>
      </c>
      <c r="H243" s="74">
        <f t="shared" si="167"/>
        <v>0</v>
      </c>
      <c r="I243" s="74">
        <f t="shared" si="167"/>
        <v>0</v>
      </c>
      <c r="J243" s="74">
        <f t="shared" si="167"/>
        <v>0</v>
      </c>
      <c r="K243" s="74">
        <f t="shared" si="167"/>
        <v>0</v>
      </c>
      <c r="L243" s="74">
        <f t="shared" si="167"/>
        <v>0</v>
      </c>
      <c r="M243" s="74">
        <f t="shared" si="167"/>
        <v>0</v>
      </c>
    </row>
    <row r="244" spans="2:13" ht="13.8">
      <c r="B244" s="48" t="str">
        <f t="shared" si="160"/>
        <v>25 Gbps_40 km_SFP28</v>
      </c>
      <c r="C244" s="74">
        <f t="shared" ref="C244:M244" si="168">C116*P$169/10^6</f>
        <v>0</v>
      </c>
      <c r="D244" s="74">
        <f t="shared" si="168"/>
        <v>0</v>
      </c>
      <c r="E244" s="74">
        <f t="shared" si="168"/>
        <v>0</v>
      </c>
      <c r="F244" s="74">
        <f t="shared" si="168"/>
        <v>0</v>
      </c>
      <c r="G244" s="74">
        <f t="shared" si="168"/>
        <v>0</v>
      </c>
      <c r="H244" s="74">
        <f t="shared" si="168"/>
        <v>0</v>
      </c>
      <c r="I244" s="74">
        <f t="shared" si="168"/>
        <v>0</v>
      </c>
      <c r="J244" s="74">
        <f t="shared" si="168"/>
        <v>0</v>
      </c>
      <c r="K244" s="74">
        <f t="shared" si="168"/>
        <v>0</v>
      </c>
      <c r="L244" s="74">
        <f t="shared" si="168"/>
        <v>0</v>
      </c>
      <c r="M244" s="74">
        <f t="shared" si="168"/>
        <v>0</v>
      </c>
    </row>
    <row r="245" spans="2:13" ht="13.8">
      <c r="B245" s="48" t="str">
        <f t="shared" si="160"/>
        <v>50 Gbps_10 km_QSFP28</v>
      </c>
      <c r="C245" s="74">
        <f t="shared" ref="C245:M252" si="169">C117*P170/10^6</f>
        <v>0</v>
      </c>
      <c r="D245" s="74">
        <f t="shared" si="169"/>
        <v>0</v>
      </c>
      <c r="E245" s="74">
        <f t="shared" si="169"/>
        <v>0</v>
      </c>
      <c r="F245" s="74">
        <f t="shared" si="169"/>
        <v>0</v>
      </c>
      <c r="G245" s="74">
        <f t="shared" si="169"/>
        <v>0</v>
      </c>
      <c r="H245" s="74">
        <f t="shared" si="169"/>
        <v>0</v>
      </c>
      <c r="I245" s="74">
        <f t="shared" si="169"/>
        <v>0</v>
      </c>
      <c r="J245" s="74">
        <f t="shared" si="169"/>
        <v>0</v>
      </c>
      <c r="K245" s="74">
        <f t="shared" si="169"/>
        <v>0</v>
      </c>
      <c r="L245" s="74">
        <f t="shared" si="169"/>
        <v>0</v>
      </c>
      <c r="M245" s="74">
        <f t="shared" si="169"/>
        <v>0</v>
      </c>
    </row>
    <row r="246" spans="2:13" ht="13.8">
      <c r="B246" s="48" t="str">
        <f t="shared" si="160"/>
        <v>50 Gbps_40 km_QSFP28</v>
      </c>
      <c r="C246" s="74">
        <f t="shared" si="169"/>
        <v>0</v>
      </c>
      <c r="D246" s="74">
        <f t="shared" si="169"/>
        <v>0</v>
      </c>
      <c r="E246" s="74">
        <f t="shared" si="169"/>
        <v>0</v>
      </c>
      <c r="F246" s="74">
        <f t="shared" si="169"/>
        <v>0</v>
      </c>
      <c r="G246" s="74">
        <f t="shared" si="169"/>
        <v>0</v>
      </c>
      <c r="H246" s="74">
        <f t="shared" si="169"/>
        <v>0</v>
      </c>
      <c r="I246" s="74">
        <f t="shared" si="169"/>
        <v>0</v>
      </c>
      <c r="J246" s="74">
        <f t="shared" si="169"/>
        <v>0</v>
      </c>
      <c r="K246" s="74">
        <f t="shared" si="169"/>
        <v>0</v>
      </c>
      <c r="L246" s="74">
        <f t="shared" si="169"/>
        <v>0</v>
      </c>
      <c r="M246" s="74">
        <f t="shared" si="169"/>
        <v>0</v>
      </c>
    </row>
    <row r="247" spans="2:13" ht="13.8">
      <c r="B247" s="48" t="str">
        <f t="shared" si="160"/>
        <v>50 Gbps_80 km_QSFP28</v>
      </c>
      <c r="C247" s="74">
        <f t="shared" si="169"/>
        <v>0</v>
      </c>
      <c r="D247" s="74">
        <f t="shared" si="169"/>
        <v>0</v>
      </c>
      <c r="E247" s="74">
        <f t="shared" si="169"/>
        <v>0</v>
      </c>
      <c r="F247" s="74">
        <f t="shared" si="169"/>
        <v>0</v>
      </c>
      <c r="G247" s="74">
        <f t="shared" si="169"/>
        <v>0</v>
      </c>
      <c r="H247" s="74">
        <f t="shared" si="169"/>
        <v>0</v>
      </c>
      <c r="I247" s="74">
        <f t="shared" si="169"/>
        <v>0</v>
      </c>
      <c r="J247" s="74">
        <f t="shared" si="169"/>
        <v>0</v>
      </c>
      <c r="K247" s="74">
        <f t="shared" si="169"/>
        <v>0</v>
      </c>
      <c r="L247" s="74">
        <f t="shared" si="169"/>
        <v>0</v>
      </c>
      <c r="M247" s="74">
        <f t="shared" si="169"/>
        <v>0</v>
      </c>
    </row>
    <row r="248" spans="2:13" ht="13.8">
      <c r="B248" s="48" t="str">
        <f t="shared" si="160"/>
        <v>100 Gbps LR4_10 km_QSFP28</v>
      </c>
      <c r="C248" s="74">
        <f t="shared" si="169"/>
        <v>0</v>
      </c>
      <c r="D248" s="74">
        <f t="shared" si="169"/>
        <v>0</v>
      </c>
      <c r="E248" s="74">
        <f t="shared" si="169"/>
        <v>0</v>
      </c>
      <c r="F248" s="74">
        <f t="shared" si="169"/>
        <v>0</v>
      </c>
      <c r="G248" s="74">
        <f t="shared" si="169"/>
        <v>0</v>
      </c>
      <c r="H248" s="74">
        <f t="shared" si="169"/>
        <v>0</v>
      </c>
      <c r="I248" s="74">
        <f t="shared" si="169"/>
        <v>0</v>
      </c>
      <c r="J248" s="74">
        <f t="shared" si="169"/>
        <v>0</v>
      </c>
      <c r="K248" s="74">
        <f t="shared" si="169"/>
        <v>0</v>
      </c>
      <c r="L248" s="74">
        <f t="shared" si="169"/>
        <v>0</v>
      </c>
      <c r="M248" s="74">
        <f t="shared" si="169"/>
        <v>0</v>
      </c>
    </row>
    <row r="249" spans="2:13" ht="13.8">
      <c r="B249" s="48" t="str">
        <f t="shared" si="160"/>
        <v>100 Gbps_40 km_QSFP28</v>
      </c>
      <c r="C249" s="74">
        <f t="shared" si="169"/>
        <v>0</v>
      </c>
      <c r="D249" s="74">
        <f t="shared" si="169"/>
        <v>0</v>
      </c>
      <c r="E249" s="74">
        <f t="shared" si="169"/>
        <v>0</v>
      </c>
      <c r="F249" s="74">
        <f t="shared" si="169"/>
        <v>0</v>
      </c>
      <c r="G249" s="74">
        <f t="shared" si="169"/>
        <v>0</v>
      </c>
      <c r="H249" s="74">
        <f t="shared" si="169"/>
        <v>0</v>
      </c>
      <c r="I249" s="74">
        <f t="shared" si="169"/>
        <v>0</v>
      </c>
      <c r="J249" s="74">
        <f t="shared" si="169"/>
        <v>0</v>
      </c>
      <c r="K249" s="74">
        <f t="shared" si="169"/>
        <v>0</v>
      </c>
      <c r="L249" s="74">
        <f t="shared" si="169"/>
        <v>0</v>
      </c>
      <c r="M249" s="74">
        <f t="shared" si="169"/>
        <v>0</v>
      </c>
    </row>
    <row r="250" spans="2:13" ht="13.8">
      <c r="B250" s="48" t="str">
        <f t="shared" si="160"/>
        <v>200 Gbps_10 km_QSFP28</v>
      </c>
      <c r="C250" s="74">
        <f t="shared" si="169"/>
        <v>0</v>
      </c>
      <c r="D250" s="74">
        <f t="shared" si="169"/>
        <v>0</v>
      </c>
      <c r="E250" s="74">
        <f t="shared" si="169"/>
        <v>0</v>
      </c>
      <c r="F250" s="74">
        <f t="shared" si="169"/>
        <v>0</v>
      </c>
      <c r="G250" s="74">
        <f t="shared" si="169"/>
        <v>0</v>
      </c>
      <c r="H250" s="74">
        <f t="shared" si="169"/>
        <v>0</v>
      </c>
      <c r="I250" s="74">
        <f t="shared" si="169"/>
        <v>0</v>
      </c>
      <c r="J250" s="74">
        <f t="shared" si="169"/>
        <v>0</v>
      </c>
      <c r="K250" s="74">
        <f t="shared" si="169"/>
        <v>0</v>
      </c>
      <c r="L250" s="74">
        <f t="shared" si="169"/>
        <v>0</v>
      </c>
      <c r="M250" s="74">
        <f t="shared" si="169"/>
        <v>0</v>
      </c>
    </row>
    <row r="251" spans="2:13" ht="13.8">
      <c r="B251" s="48" t="str">
        <f t="shared" si="160"/>
        <v>200 Gbps_40 km_QSFP28</v>
      </c>
      <c r="C251" s="74">
        <f t="shared" si="169"/>
        <v>0</v>
      </c>
      <c r="D251" s="74">
        <f t="shared" si="169"/>
        <v>0</v>
      </c>
      <c r="E251" s="74">
        <f t="shared" si="169"/>
        <v>0</v>
      </c>
      <c r="F251" s="74">
        <f t="shared" si="169"/>
        <v>0</v>
      </c>
      <c r="G251" s="74">
        <f t="shared" si="169"/>
        <v>0</v>
      </c>
      <c r="H251" s="74">
        <f t="shared" si="169"/>
        <v>0</v>
      </c>
      <c r="I251" s="74">
        <f t="shared" si="169"/>
        <v>0</v>
      </c>
      <c r="J251" s="74">
        <f t="shared" si="169"/>
        <v>0</v>
      </c>
      <c r="K251" s="74">
        <f t="shared" si="169"/>
        <v>0</v>
      </c>
      <c r="L251" s="74">
        <f t="shared" si="169"/>
        <v>0</v>
      </c>
      <c r="M251" s="74">
        <f t="shared" si="169"/>
        <v>0</v>
      </c>
    </row>
    <row r="252" spans="2:13" ht="13.8">
      <c r="B252" s="48">
        <f t="shared" si="160"/>
        <v>0</v>
      </c>
      <c r="C252" s="74">
        <f t="shared" si="169"/>
        <v>0</v>
      </c>
      <c r="D252" s="74">
        <f t="shared" si="169"/>
        <v>0</v>
      </c>
      <c r="E252" s="74">
        <f t="shared" si="169"/>
        <v>0</v>
      </c>
      <c r="F252" s="74">
        <f t="shared" si="169"/>
        <v>0</v>
      </c>
      <c r="G252" s="74">
        <f t="shared" si="169"/>
        <v>0</v>
      </c>
      <c r="H252" s="74">
        <f t="shared" si="169"/>
        <v>0</v>
      </c>
      <c r="I252" s="74">
        <f t="shared" si="169"/>
        <v>0</v>
      </c>
      <c r="J252" s="74">
        <f t="shared" si="169"/>
        <v>0</v>
      </c>
      <c r="K252" s="74">
        <f t="shared" si="169"/>
        <v>0</v>
      </c>
      <c r="L252" s="74">
        <f t="shared" si="169"/>
        <v>0</v>
      </c>
      <c r="M252" s="74">
        <f t="shared" si="169"/>
        <v>0</v>
      </c>
    </row>
    <row r="253" spans="2:13" ht="13.8">
      <c r="B253" s="48">
        <f t="shared" si="160"/>
        <v>0</v>
      </c>
      <c r="C253" s="74">
        <f t="shared" ref="C253:M253" si="170">C125*P$178/10^6</f>
        <v>0</v>
      </c>
      <c r="D253" s="74">
        <f t="shared" si="170"/>
        <v>0</v>
      </c>
      <c r="E253" s="74">
        <f t="shared" si="170"/>
        <v>0</v>
      </c>
      <c r="F253" s="74">
        <f t="shared" si="170"/>
        <v>0</v>
      </c>
      <c r="G253" s="74">
        <f t="shared" si="170"/>
        <v>0</v>
      </c>
      <c r="H253" s="74">
        <f t="shared" si="170"/>
        <v>0</v>
      </c>
      <c r="I253" s="74">
        <f t="shared" si="170"/>
        <v>0</v>
      </c>
      <c r="J253" s="74">
        <f t="shared" si="170"/>
        <v>0</v>
      </c>
      <c r="K253" s="74">
        <f t="shared" si="170"/>
        <v>0</v>
      </c>
      <c r="L253" s="74">
        <f t="shared" si="170"/>
        <v>0</v>
      </c>
      <c r="M253" s="74">
        <f t="shared" si="170"/>
        <v>0</v>
      </c>
    </row>
    <row r="254" spans="2:13" ht="13.8">
      <c r="B254" s="48">
        <f t="shared" si="160"/>
        <v>0</v>
      </c>
      <c r="C254" s="74">
        <f t="shared" ref="C254:M254" si="171">C126*P$179/10^6</f>
        <v>0</v>
      </c>
      <c r="D254" s="74">
        <f t="shared" si="171"/>
        <v>0</v>
      </c>
      <c r="E254" s="74">
        <f t="shared" si="171"/>
        <v>0</v>
      </c>
      <c r="F254" s="74">
        <f t="shared" si="171"/>
        <v>0</v>
      </c>
      <c r="G254" s="74">
        <f t="shared" si="171"/>
        <v>0</v>
      </c>
      <c r="H254" s="74">
        <f t="shared" si="171"/>
        <v>0</v>
      </c>
      <c r="I254" s="74">
        <f t="shared" si="171"/>
        <v>0</v>
      </c>
      <c r="J254" s="74">
        <f t="shared" si="171"/>
        <v>0</v>
      </c>
      <c r="K254" s="74">
        <f t="shared" si="171"/>
        <v>0</v>
      </c>
      <c r="L254" s="74">
        <f t="shared" si="171"/>
        <v>0</v>
      </c>
      <c r="M254" s="74">
        <f t="shared" si="171"/>
        <v>0</v>
      </c>
    </row>
    <row r="255" spans="2:13" ht="13.8">
      <c r="B255" s="48">
        <f t="shared" si="160"/>
        <v>0</v>
      </c>
      <c r="C255" s="74">
        <f t="shared" ref="C255:M255" si="172">C127*P$180/10^6</f>
        <v>0</v>
      </c>
      <c r="D255" s="74">
        <f t="shared" si="172"/>
        <v>0</v>
      </c>
      <c r="E255" s="74">
        <f t="shared" si="172"/>
        <v>0</v>
      </c>
      <c r="F255" s="74">
        <f t="shared" si="172"/>
        <v>0</v>
      </c>
      <c r="G255" s="74">
        <f t="shared" si="172"/>
        <v>0</v>
      </c>
      <c r="H255" s="74">
        <f t="shared" si="172"/>
        <v>0</v>
      </c>
      <c r="I255" s="74">
        <f t="shared" si="172"/>
        <v>0</v>
      </c>
      <c r="J255" s="74">
        <f t="shared" si="172"/>
        <v>0</v>
      </c>
      <c r="K255" s="74">
        <f t="shared" si="172"/>
        <v>0</v>
      </c>
      <c r="L255" s="74">
        <f t="shared" si="172"/>
        <v>0</v>
      </c>
      <c r="M255" s="74">
        <f t="shared" si="172"/>
        <v>0</v>
      </c>
    </row>
    <row r="256" spans="2:13" ht="13.8">
      <c r="B256" s="48">
        <f t="shared" si="160"/>
        <v>0</v>
      </c>
      <c r="C256" s="74">
        <f t="shared" ref="C256:M256" si="173">C128*P$181/10^6</f>
        <v>0</v>
      </c>
      <c r="D256" s="74">
        <f t="shared" si="173"/>
        <v>0</v>
      </c>
      <c r="E256" s="74">
        <f t="shared" si="173"/>
        <v>0</v>
      </c>
      <c r="F256" s="74">
        <f t="shared" si="173"/>
        <v>0</v>
      </c>
      <c r="G256" s="74">
        <f t="shared" si="173"/>
        <v>0</v>
      </c>
      <c r="H256" s="74">
        <f t="shared" si="173"/>
        <v>0</v>
      </c>
      <c r="I256" s="74">
        <f t="shared" si="173"/>
        <v>0</v>
      </c>
      <c r="J256" s="74">
        <f t="shared" si="173"/>
        <v>0</v>
      </c>
      <c r="K256" s="74">
        <f t="shared" si="173"/>
        <v>0</v>
      </c>
      <c r="L256" s="74">
        <f t="shared" si="173"/>
        <v>0</v>
      </c>
      <c r="M256" s="74">
        <f t="shared" si="173"/>
        <v>0</v>
      </c>
    </row>
    <row r="257" spans="2:13" ht="13.8">
      <c r="B257" s="48">
        <f t="shared" si="160"/>
        <v>0</v>
      </c>
      <c r="C257" s="75">
        <f t="shared" ref="C257:M257" si="174">C129*P$182/10^6</f>
        <v>0</v>
      </c>
      <c r="D257" s="75">
        <f t="shared" si="174"/>
        <v>0</v>
      </c>
      <c r="E257" s="75">
        <f t="shared" si="174"/>
        <v>0</v>
      </c>
      <c r="F257" s="75">
        <f t="shared" si="174"/>
        <v>0</v>
      </c>
      <c r="G257" s="75">
        <f t="shared" si="174"/>
        <v>0</v>
      </c>
      <c r="H257" s="75">
        <f t="shared" si="174"/>
        <v>0</v>
      </c>
      <c r="I257" s="75">
        <f t="shared" si="174"/>
        <v>0</v>
      </c>
      <c r="J257" s="75">
        <f t="shared" si="174"/>
        <v>0</v>
      </c>
      <c r="K257" s="75">
        <f t="shared" si="174"/>
        <v>0</v>
      </c>
      <c r="L257" s="75">
        <f t="shared" si="174"/>
        <v>0</v>
      </c>
      <c r="M257" s="75">
        <f t="shared" si="174"/>
        <v>0</v>
      </c>
    </row>
    <row r="258" spans="2:13" ht="13.8">
      <c r="B258" s="57" t="str">
        <f>"Total "&amp;B235&amp;" revenue"</f>
        <v>Total GaAs discrete revenue</v>
      </c>
      <c r="C258" s="76">
        <f t="shared" ref="C258:I258" si="175">SUM(C237:C257)</f>
        <v>0</v>
      </c>
      <c r="D258" s="76">
        <f t="shared" si="175"/>
        <v>0</v>
      </c>
      <c r="E258" s="76">
        <f t="shared" si="175"/>
        <v>0</v>
      </c>
      <c r="F258" s="76">
        <f t="shared" si="175"/>
        <v>0</v>
      </c>
      <c r="G258" s="76">
        <f t="shared" si="175"/>
        <v>0</v>
      </c>
      <c r="H258" s="76">
        <f t="shared" si="175"/>
        <v>0</v>
      </c>
      <c r="I258" s="76">
        <f t="shared" si="175"/>
        <v>0</v>
      </c>
      <c r="J258" s="76">
        <f t="shared" ref="J258" si="176">SUM(J237:J257)</f>
        <v>0</v>
      </c>
      <c r="K258" s="76">
        <f t="shared" ref="K258:M258" si="177">SUM(K237:K257)</f>
        <v>0</v>
      </c>
      <c r="L258" s="76">
        <f t="shared" si="177"/>
        <v>0</v>
      </c>
      <c r="M258" s="76">
        <f t="shared" si="177"/>
        <v>0</v>
      </c>
    </row>
    <row r="260" spans="2:13" ht="21">
      <c r="B260" s="3" t="str">
        <f>B132</f>
        <v>GaAs integrated</v>
      </c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</row>
    <row r="261" spans="2:13" ht="13.8">
      <c r="B261" s="56" t="s">
        <v>55</v>
      </c>
      <c r="C261" s="6">
        <v>2018</v>
      </c>
      <c r="D261" s="6">
        <v>2019</v>
      </c>
      <c r="E261" s="6">
        <v>2020</v>
      </c>
      <c r="F261" s="6">
        <v>2021</v>
      </c>
      <c r="G261" s="6">
        <v>2022</v>
      </c>
      <c r="H261" s="6">
        <v>2023</v>
      </c>
      <c r="I261" s="6">
        <v>2024</v>
      </c>
      <c r="J261" s="6">
        <v>2025</v>
      </c>
      <c r="K261" s="6">
        <v>2026</v>
      </c>
      <c r="L261" s="6">
        <v>2027</v>
      </c>
      <c r="M261" s="6">
        <v>2028</v>
      </c>
    </row>
    <row r="262" spans="2:13" ht="13.8">
      <c r="B262" s="50" t="str">
        <f t="shared" ref="B262:B282" si="178">B134</f>
        <v>1 Gbps_10 km_SFP</v>
      </c>
      <c r="C262" s="74">
        <f t="shared" ref="C262:M262" si="179">C134*P$162/10^6</f>
        <v>0</v>
      </c>
      <c r="D262" s="74">
        <f t="shared" si="179"/>
        <v>0</v>
      </c>
      <c r="E262" s="74">
        <f t="shared" si="179"/>
        <v>0</v>
      </c>
      <c r="F262" s="74">
        <f t="shared" si="179"/>
        <v>0</v>
      </c>
      <c r="G262" s="74">
        <f t="shared" si="179"/>
        <v>0</v>
      </c>
      <c r="H262" s="74">
        <f t="shared" si="179"/>
        <v>0</v>
      </c>
      <c r="I262" s="74">
        <f t="shared" si="179"/>
        <v>0</v>
      </c>
      <c r="J262" s="74">
        <f t="shared" si="179"/>
        <v>0</v>
      </c>
      <c r="K262" s="74">
        <f t="shared" si="179"/>
        <v>0</v>
      </c>
      <c r="L262" s="74">
        <f t="shared" si="179"/>
        <v>0</v>
      </c>
      <c r="M262" s="74">
        <f t="shared" si="179"/>
        <v>0</v>
      </c>
    </row>
    <row r="263" spans="2:13" ht="13.8">
      <c r="B263" s="48" t="str">
        <f t="shared" si="178"/>
        <v>1 Gbps_40 km_SFP</v>
      </c>
      <c r="C263" s="74">
        <f t="shared" ref="C263:M263" si="180">C135*P$163/10^6</f>
        <v>0</v>
      </c>
      <c r="D263" s="74">
        <f t="shared" si="180"/>
        <v>0</v>
      </c>
      <c r="E263" s="74">
        <f t="shared" si="180"/>
        <v>0</v>
      </c>
      <c r="F263" s="74">
        <f t="shared" si="180"/>
        <v>0</v>
      </c>
      <c r="G263" s="74">
        <f t="shared" si="180"/>
        <v>0</v>
      </c>
      <c r="H263" s="74">
        <f t="shared" si="180"/>
        <v>0</v>
      </c>
      <c r="I263" s="74">
        <f t="shared" si="180"/>
        <v>0</v>
      </c>
      <c r="J263" s="74">
        <f t="shared" si="180"/>
        <v>0</v>
      </c>
      <c r="K263" s="74">
        <f t="shared" si="180"/>
        <v>0</v>
      </c>
      <c r="L263" s="74">
        <f t="shared" si="180"/>
        <v>0</v>
      </c>
      <c r="M263" s="74">
        <f t="shared" si="180"/>
        <v>0</v>
      </c>
    </row>
    <row r="264" spans="2:13" ht="13.8">
      <c r="B264" s="48" t="str">
        <f t="shared" si="178"/>
        <v>1 Gbps_80 km_SFP</v>
      </c>
      <c r="C264" s="74">
        <f t="shared" ref="C264:M264" si="181">C136*P$164/10^6</f>
        <v>0</v>
      </c>
      <c r="D264" s="74">
        <f t="shared" si="181"/>
        <v>0</v>
      </c>
      <c r="E264" s="74">
        <f t="shared" si="181"/>
        <v>0</v>
      </c>
      <c r="F264" s="74">
        <f t="shared" si="181"/>
        <v>0</v>
      </c>
      <c r="G264" s="74">
        <f t="shared" si="181"/>
        <v>0</v>
      </c>
      <c r="H264" s="74">
        <f t="shared" si="181"/>
        <v>0</v>
      </c>
      <c r="I264" s="74">
        <f t="shared" si="181"/>
        <v>0</v>
      </c>
      <c r="J264" s="74">
        <f t="shared" si="181"/>
        <v>0</v>
      </c>
      <c r="K264" s="74">
        <f t="shared" si="181"/>
        <v>0</v>
      </c>
      <c r="L264" s="74">
        <f t="shared" si="181"/>
        <v>0</v>
      </c>
      <c r="M264" s="74">
        <f t="shared" si="181"/>
        <v>0</v>
      </c>
    </row>
    <row r="265" spans="2:13" ht="13.8">
      <c r="B265" s="48" t="str">
        <f t="shared" si="178"/>
        <v>10 Gbps_10 km_SFP+</v>
      </c>
      <c r="C265" s="74">
        <f t="shared" ref="C265:M265" si="182">C137*P$165/10^6</f>
        <v>0</v>
      </c>
      <c r="D265" s="74">
        <f t="shared" si="182"/>
        <v>0</v>
      </c>
      <c r="E265" s="74">
        <f t="shared" si="182"/>
        <v>0</v>
      </c>
      <c r="F265" s="74">
        <f t="shared" si="182"/>
        <v>0</v>
      </c>
      <c r="G265" s="74">
        <f t="shared" si="182"/>
        <v>0</v>
      </c>
      <c r="H265" s="74">
        <f t="shared" si="182"/>
        <v>0</v>
      </c>
      <c r="I265" s="74">
        <f t="shared" si="182"/>
        <v>0</v>
      </c>
      <c r="J265" s="74">
        <f t="shared" si="182"/>
        <v>0</v>
      </c>
      <c r="K265" s="74">
        <f t="shared" si="182"/>
        <v>0</v>
      </c>
      <c r="L265" s="74">
        <f t="shared" si="182"/>
        <v>0</v>
      </c>
      <c r="M265" s="74">
        <f t="shared" si="182"/>
        <v>0</v>
      </c>
    </row>
    <row r="266" spans="2:13" ht="13.8">
      <c r="B266" s="48" t="str">
        <f t="shared" si="178"/>
        <v>10 Gbps_40 km_SFP+</v>
      </c>
      <c r="C266" s="74">
        <f t="shared" ref="C266:M266" si="183">C138*P$166/10^6</f>
        <v>0</v>
      </c>
      <c r="D266" s="74">
        <f t="shared" si="183"/>
        <v>0</v>
      </c>
      <c r="E266" s="74">
        <f t="shared" si="183"/>
        <v>0</v>
      </c>
      <c r="F266" s="74">
        <f t="shared" si="183"/>
        <v>0</v>
      </c>
      <c r="G266" s="74">
        <f t="shared" si="183"/>
        <v>0</v>
      </c>
      <c r="H266" s="74">
        <f t="shared" si="183"/>
        <v>0</v>
      </c>
      <c r="I266" s="74">
        <f t="shared" si="183"/>
        <v>0</v>
      </c>
      <c r="J266" s="74">
        <f t="shared" si="183"/>
        <v>0</v>
      </c>
      <c r="K266" s="74">
        <f t="shared" si="183"/>
        <v>0</v>
      </c>
      <c r="L266" s="74">
        <f t="shared" si="183"/>
        <v>0</v>
      </c>
      <c r="M266" s="74">
        <f t="shared" si="183"/>
        <v>0</v>
      </c>
    </row>
    <row r="267" spans="2:13" ht="13.8">
      <c r="B267" s="48" t="str">
        <f t="shared" si="178"/>
        <v>10 Gbps_80 km_SFP+</v>
      </c>
      <c r="C267" s="74">
        <f t="shared" ref="C267:M267" si="184">C139*P$167/10^6</f>
        <v>0</v>
      </c>
      <c r="D267" s="74">
        <f t="shared" si="184"/>
        <v>0</v>
      </c>
      <c r="E267" s="74">
        <f t="shared" si="184"/>
        <v>0</v>
      </c>
      <c r="F267" s="74">
        <f t="shared" si="184"/>
        <v>0</v>
      </c>
      <c r="G267" s="74">
        <f t="shared" si="184"/>
        <v>0</v>
      </c>
      <c r="H267" s="74">
        <f t="shared" si="184"/>
        <v>0</v>
      </c>
      <c r="I267" s="74">
        <f t="shared" si="184"/>
        <v>0</v>
      </c>
      <c r="J267" s="74">
        <f t="shared" si="184"/>
        <v>0</v>
      </c>
      <c r="K267" s="74">
        <f t="shared" si="184"/>
        <v>0</v>
      </c>
      <c r="L267" s="74">
        <f t="shared" si="184"/>
        <v>0</v>
      </c>
      <c r="M267" s="74">
        <f t="shared" si="184"/>
        <v>0</v>
      </c>
    </row>
    <row r="268" spans="2:13" ht="13.8">
      <c r="B268" s="48" t="str">
        <f t="shared" si="178"/>
        <v>25 Gbps_10 km_SFP28</v>
      </c>
      <c r="C268" s="74">
        <f t="shared" ref="C268:M268" si="185">C140*P$168/10^6</f>
        <v>0</v>
      </c>
      <c r="D268" s="74">
        <f t="shared" si="185"/>
        <v>0</v>
      </c>
      <c r="E268" s="74">
        <f t="shared" si="185"/>
        <v>0</v>
      </c>
      <c r="F268" s="74">
        <f t="shared" si="185"/>
        <v>0</v>
      </c>
      <c r="G268" s="74">
        <f t="shared" si="185"/>
        <v>0</v>
      </c>
      <c r="H268" s="74">
        <f t="shared" si="185"/>
        <v>0</v>
      </c>
      <c r="I268" s="74">
        <f t="shared" si="185"/>
        <v>0</v>
      </c>
      <c r="J268" s="74">
        <f t="shared" si="185"/>
        <v>0</v>
      </c>
      <c r="K268" s="74">
        <f t="shared" si="185"/>
        <v>0</v>
      </c>
      <c r="L268" s="74">
        <f t="shared" si="185"/>
        <v>0</v>
      </c>
      <c r="M268" s="74">
        <f t="shared" si="185"/>
        <v>0</v>
      </c>
    </row>
    <row r="269" spans="2:13" ht="13.8">
      <c r="B269" s="48" t="str">
        <f t="shared" si="178"/>
        <v>25 Gbps_40 km_SFP28</v>
      </c>
      <c r="C269" s="74">
        <f t="shared" ref="C269:M269" si="186">C141*P$169/10^6</f>
        <v>0</v>
      </c>
      <c r="D269" s="74">
        <f t="shared" si="186"/>
        <v>0</v>
      </c>
      <c r="E269" s="74">
        <f t="shared" si="186"/>
        <v>0</v>
      </c>
      <c r="F269" s="74">
        <f t="shared" si="186"/>
        <v>0</v>
      </c>
      <c r="G269" s="74">
        <f t="shared" si="186"/>
        <v>0</v>
      </c>
      <c r="H269" s="74">
        <f t="shared" si="186"/>
        <v>0</v>
      </c>
      <c r="I269" s="74">
        <f t="shared" si="186"/>
        <v>0</v>
      </c>
      <c r="J269" s="74">
        <f t="shared" si="186"/>
        <v>0</v>
      </c>
      <c r="K269" s="74">
        <f t="shared" si="186"/>
        <v>0</v>
      </c>
      <c r="L269" s="74">
        <f t="shared" si="186"/>
        <v>0</v>
      </c>
      <c r="M269" s="74">
        <f t="shared" si="186"/>
        <v>0</v>
      </c>
    </row>
    <row r="270" spans="2:13" ht="13.8">
      <c r="B270" s="48" t="str">
        <f t="shared" si="178"/>
        <v>50 Gbps_10 km_QSFP28</v>
      </c>
      <c r="C270" s="74">
        <f t="shared" ref="C270:M277" si="187">C142*P170/10^6</f>
        <v>0</v>
      </c>
      <c r="D270" s="74">
        <f t="shared" si="187"/>
        <v>0</v>
      </c>
      <c r="E270" s="74">
        <f t="shared" si="187"/>
        <v>0</v>
      </c>
      <c r="F270" s="74">
        <f t="shared" si="187"/>
        <v>0</v>
      </c>
      <c r="G270" s="74">
        <f t="shared" si="187"/>
        <v>0</v>
      </c>
      <c r="H270" s="74">
        <f t="shared" si="187"/>
        <v>0</v>
      </c>
      <c r="I270" s="74">
        <f t="shared" si="187"/>
        <v>0</v>
      </c>
      <c r="J270" s="74">
        <f t="shared" si="187"/>
        <v>0</v>
      </c>
      <c r="K270" s="74">
        <f t="shared" si="187"/>
        <v>0</v>
      </c>
      <c r="L270" s="74">
        <f t="shared" si="187"/>
        <v>0</v>
      </c>
      <c r="M270" s="74">
        <f t="shared" si="187"/>
        <v>0</v>
      </c>
    </row>
    <row r="271" spans="2:13" ht="13.8">
      <c r="B271" s="48" t="str">
        <f t="shared" si="178"/>
        <v>50 Gbps_40 km_QSFP28</v>
      </c>
      <c r="C271" s="74">
        <f t="shared" si="187"/>
        <v>0</v>
      </c>
      <c r="D271" s="74">
        <f t="shared" si="187"/>
        <v>0</v>
      </c>
      <c r="E271" s="74">
        <f t="shared" si="187"/>
        <v>0</v>
      </c>
      <c r="F271" s="74">
        <f t="shared" si="187"/>
        <v>0</v>
      </c>
      <c r="G271" s="74">
        <f t="shared" si="187"/>
        <v>0</v>
      </c>
      <c r="H271" s="74">
        <f t="shared" si="187"/>
        <v>0</v>
      </c>
      <c r="I271" s="74">
        <f t="shared" si="187"/>
        <v>0</v>
      </c>
      <c r="J271" s="74">
        <f t="shared" si="187"/>
        <v>0</v>
      </c>
      <c r="K271" s="74">
        <f t="shared" si="187"/>
        <v>0</v>
      </c>
      <c r="L271" s="74">
        <f t="shared" si="187"/>
        <v>0</v>
      </c>
      <c r="M271" s="74">
        <f t="shared" si="187"/>
        <v>0</v>
      </c>
    </row>
    <row r="272" spans="2:13" ht="13.8">
      <c r="B272" s="48" t="str">
        <f t="shared" si="178"/>
        <v>50 Gbps_80 km_QSFP28</v>
      </c>
      <c r="C272" s="74">
        <f t="shared" si="187"/>
        <v>0</v>
      </c>
      <c r="D272" s="74">
        <f t="shared" si="187"/>
        <v>0</v>
      </c>
      <c r="E272" s="74">
        <f t="shared" si="187"/>
        <v>0</v>
      </c>
      <c r="F272" s="74">
        <f t="shared" si="187"/>
        <v>0</v>
      </c>
      <c r="G272" s="74">
        <f t="shared" si="187"/>
        <v>0</v>
      </c>
      <c r="H272" s="74">
        <f t="shared" si="187"/>
        <v>0</v>
      </c>
      <c r="I272" s="74">
        <f t="shared" si="187"/>
        <v>0</v>
      </c>
      <c r="J272" s="74">
        <f t="shared" si="187"/>
        <v>0</v>
      </c>
      <c r="K272" s="74">
        <f t="shared" si="187"/>
        <v>0</v>
      </c>
      <c r="L272" s="74">
        <f t="shared" si="187"/>
        <v>0</v>
      </c>
      <c r="M272" s="74">
        <f t="shared" si="187"/>
        <v>0</v>
      </c>
    </row>
    <row r="273" spans="1:13" ht="13.8">
      <c r="B273" s="48" t="str">
        <f t="shared" si="178"/>
        <v>100 Gbps LR4_10 km_QSFP28</v>
      </c>
      <c r="C273" s="74">
        <f t="shared" si="187"/>
        <v>0</v>
      </c>
      <c r="D273" s="74">
        <f t="shared" si="187"/>
        <v>0</v>
      </c>
      <c r="E273" s="74">
        <f t="shared" si="187"/>
        <v>0</v>
      </c>
      <c r="F273" s="74">
        <f t="shared" si="187"/>
        <v>0</v>
      </c>
      <c r="G273" s="74">
        <f t="shared" si="187"/>
        <v>0</v>
      </c>
      <c r="H273" s="74">
        <f t="shared" si="187"/>
        <v>0</v>
      </c>
      <c r="I273" s="74">
        <f t="shared" si="187"/>
        <v>0</v>
      </c>
      <c r="J273" s="74">
        <f t="shared" si="187"/>
        <v>0</v>
      </c>
      <c r="K273" s="74">
        <f t="shared" si="187"/>
        <v>0</v>
      </c>
      <c r="L273" s="74">
        <f t="shared" si="187"/>
        <v>0</v>
      </c>
      <c r="M273" s="74">
        <f t="shared" si="187"/>
        <v>0</v>
      </c>
    </row>
    <row r="274" spans="1:13" ht="13.8">
      <c r="B274" s="48" t="str">
        <f t="shared" si="178"/>
        <v>100 Gbps_40 km_QSFP28</v>
      </c>
      <c r="C274" s="74">
        <f t="shared" si="187"/>
        <v>0</v>
      </c>
      <c r="D274" s="74">
        <f t="shared" si="187"/>
        <v>0</v>
      </c>
      <c r="E274" s="74">
        <f t="shared" si="187"/>
        <v>0</v>
      </c>
      <c r="F274" s="74">
        <f t="shared" si="187"/>
        <v>0</v>
      </c>
      <c r="G274" s="74">
        <f t="shared" si="187"/>
        <v>0</v>
      </c>
      <c r="H274" s="74">
        <f t="shared" si="187"/>
        <v>0</v>
      </c>
      <c r="I274" s="74">
        <f t="shared" si="187"/>
        <v>0</v>
      </c>
      <c r="J274" s="74">
        <f t="shared" si="187"/>
        <v>0</v>
      </c>
      <c r="K274" s="74">
        <f t="shared" si="187"/>
        <v>0</v>
      </c>
      <c r="L274" s="74">
        <f t="shared" si="187"/>
        <v>0</v>
      </c>
      <c r="M274" s="74">
        <f t="shared" si="187"/>
        <v>0</v>
      </c>
    </row>
    <row r="275" spans="1:13" ht="13.8">
      <c r="B275" s="48" t="str">
        <f t="shared" si="178"/>
        <v>200 Gbps_10 km_QSFP28</v>
      </c>
      <c r="C275" s="74">
        <f t="shared" si="187"/>
        <v>0</v>
      </c>
      <c r="D275" s="74">
        <f t="shared" si="187"/>
        <v>0</v>
      </c>
      <c r="E275" s="74">
        <f t="shared" si="187"/>
        <v>0</v>
      </c>
      <c r="F275" s="74">
        <f t="shared" si="187"/>
        <v>0</v>
      </c>
      <c r="G275" s="74">
        <f t="shared" si="187"/>
        <v>0</v>
      </c>
      <c r="H275" s="74">
        <f t="shared" si="187"/>
        <v>0</v>
      </c>
      <c r="I275" s="74">
        <f t="shared" si="187"/>
        <v>0</v>
      </c>
      <c r="J275" s="74">
        <f t="shared" si="187"/>
        <v>0</v>
      </c>
      <c r="K275" s="74">
        <f t="shared" si="187"/>
        <v>0</v>
      </c>
      <c r="L275" s="74">
        <f t="shared" si="187"/>
        <v>0</v>
      </c>
      <c r="M275" s="74">
        <f t="shared" si="187"/>
        <v>0</v>
      </c>
    </row>
    <row r="276" spans="1:13" ht="13.8">
      <c r="B276" s="48" t="str">
        <f t="shared" si="178"/>
        <v>200 Gbps_40 km_QSFP28</v>
      </c>
      <c r="C276" s="74">
        <f t="shared" si="187"/>
        <v>0</v>
      </c>
      <c r="D276" s="74">
        <f t="shared" si="187"/>
        <v>0</v>
      </c>
      <c r="E276" s="74">
        <f t="shared" si="187"/>
        <v>0</v>
      </c>
      <c r="F276" s="74">
        <f t="shared" si="187"/>
        <v>0</v>
      </c>
      <c r="G276" s="74">
        <f t="shared" si="187"/>
        <v>0</v>
      </c>
      <c r="H276" s="74">
        <f t="shared" si="187"/>
        <v>0</v>
      </c>
      <c r="I276" s="74">
        <f t="shared" si="187"/>
        <v>0</v>
      </c>
      <c r="J276" s="74">
        <f t="shared" si="187"/>
        <v>0</v>
      </c>
      <c r="K276" s="74">
        <f t="shared" si="187"/>
        <v>0</v>
      </c>
      <c r="L276" s="74">
        <f t="shared" si="187"/>
        <v>0</v>
      </c>
      <c r="M276" s="74">
        <f t="shared" si="187"/>
        <v>0</v>
      </c>
    </row>
    <row r="277" spans="1:13" ht="13.8">
      <c r="B277" s="48">
        <f t="shared" si="178"/>
        <v>0</v>
      </c>
      <c r="C277" s="74">
        <f t="shared" si="187"/>
        <v>0</v>
      </c>
      <c r="D277" s="74">
        <f t="shared" si="187"/>
        <v>0</v>
      </c>
      <c r="E277" s="74">
        <f t="shared" si="187"/>
        <v>0</v>
      </c>
      <c r="F277" s="74">
        <f t="shared" si="187"/>
        <v>0</v>
      </c>
      <c r="G277" s="74">
        <f t="shared" si="187"/>
        <v>0</v>
      </c>
      <c r="H277" s="74">
        <f t="shared" si="187"/>
        <v>0</v>
      </c>
      <c r="I277" s="74">
        <f t="shared" si="187"/>
        <v>0</v>
      </c>
      <c r="J277" s="74">
        <f t="shared" si="187"/>
        <v>0</v>
      </c>
      <c r="K277" s="74">
        <f t="shared" si="187"/>
        <v>0</v>
      </c>
      <c r="L277" s="74">
        <f t="shared" si="187"/>
        <v>0</v>
      </c>
      <c r="M277" s="74">
        <f t="shared" si="187"/>
        <v>0</v>
      </c>
    </row>
    <row r="278" spans="1:13" ht="13.8">
      <c r="B278" s="48">
        <f t="shared" si="178"/>
        <v>0</v>
      </c>
      <c r="C278" s="74">
        <f t="shared" ref="C278:M278" si="188">C150*P$178/10^6</f>
        <v>0</v>
      </c>
      <c r="D278" s="74">
        <f t="shared" si="188"/>
        <v>0</v>
      </c>
      <c r="E278" s="74">
        <f t="shared" si="188"/>
        <v>0</v>
      </c>
      <c r="F278" s="74">
        <f t="shared" si="188"/>
        <v>0</v>
      </c>
      <c r="G278" s="74">
        <f t="shared" si="188"/>
        <v>0</v>
      </c>
      <c r="H278" s="74">
        <f t="shared" si="188"/>
        <v>0</v>
      </c>
      <c r="I278" s="74">
        <f t="shared" si="188"/>
        <v>0</v>
      </c>
      <c r="J278" s="74">
        <f t="shared" si="188"/>
        <v>0</v>
      </c>
      <c r="K278" s="74">
        <f t="shared" si="188"/>
        <v>0</v>
      </c>
      <c r="L278" s="74">
        <f t="shared" si="188"/>
        <v>0</v>
      </c>
      <c r="M278" s="74">
        <f t="shared" si="188"/>
        <v>0</v>
      </c>
    </row>
    <row r="279" spans="1:13" ht="13.8">
      <c r="B279" s="48">
        <f t="shared" si="178"/>
        <v>0</v>
      </c>
      <c r="C279" s="74">
        <f t="shared" ref="C279:M279" si="189">C151*P$179/10^6</f>
        <v>0</v>
      </c>
      <c r="D279" s="74">
        <f t="shared" si="189"/>
        <v>0</v>
      </c>
      <c r="E279" s="74">
        <f t="shared" si="189"/>
        <v>0</v>
      </c>
      <c r="F279" s="74">
        <f t="shared" si="189"/>
        <v>0</v>
      </c>
      <c r="G279" s="74">
        <f t="shared" si="189"/>
        <v>0</v>
      </c>
      <c r="H279" s="74">
        <f t="shared" si="189"/>
        <v>0</v>
      </c>
      <c r="I279" s="74">
        <f t="shared" si="189"/>
        <v>0</v>
      </c>
      <c r="J279" s="74">
        <f t="shared" si="189"/>
        <v>0</v>
      </c>
      <c r="K279" s="74">
        <f t="shared" si="189"/>
        <v>0</v>
      </c>
      <c r="L279" s="74">
        <f t="shared" si="189"/>
        <v>0</v>
      </c>
      <c r="M279" s="74">
        <f t="shared" si="189"/>
        <v>0</v>
      </c>
    </row>
    <row r="280" spans="1:13" ht="13.8">
      <c r="B280" s="48">
        <f t="shared" si="178"/>
        <v>0</v>
      </c>
      <c r="C280" s="74">
        <f t="shared" ref="C280:M280" si="190">C152*P$180/10^6</f>
        <v>0</v>
      </c>
      <c r="D280" s="74">
        <f t="shared" si="190"/>
        <v>0</v>
      </c>
      <c r="E280" s="74">
        <f t="shared" si="190"/>
        <v>0</v>
      </c>
      <c r="F280" s="74">
        <f t="shared" si="190"/>
        <v>0</v>
      </c>
      <c r="G280" s="74">
        <f t="shared" si="190"/>
        <v>0</v>
      </c>
      <c r="H280" s="74">
        <f t="shared" si="190"/>
        <v>0</v>
      </c>
      <c r="I280" s="74">
        <f t="shared" si="190"/>
        <v>0</v>
      </c>
      <c r="J280" s="74">
        <f t="shared" si="190"/>
        <v>0</v>
      </c>
      <c r="K280" s="74">
        <f t="shared" si="190"/>
        <v>0</v>
      </c>
      <c r="L280" s="74">
        <f t="shared" si="190"/>
        <v>0</v>
      </c>
      <c r="M280" s="74">
        <f t="shared" si="190"/>
        <v>0</v>
      </c>
    </row>
    <row r="281" spans="1:13" ht="13.8">
      <c r="B281" s="48">
        <f t="shared" si="178"/>
        <v>0</v>
      </c>
      <c r="C281" s="74">
        <f t="shared" ref="C281:M281" si="191">C153*P$181/10^6</f>
        <v>0</v>
      </c>
      <c r="D281" s="74">
        <f t="shared" si="191"/>
        <v>0</v>
      </c>
      <c r="E281" s="74">
        <f t="shared" si="191"/>
        <v>0</v>
      </c>
      <c r="F281" s="74">
        <f t="shared" si="191"/>
        <v>0</v>
      </c>
      <c r="G281" s="74">
        <f t="shared" si="191"/>
        <v>0</v>
      </c>
      <c r="H281" s="74">
        <f t="shared" si="191"/>
        <v>0</v>
      </c>
      <c r="I281" s="74">
        <f t="shared" si="191"/>
        <v>0</v>
      </c>
      <c r="J281" s="74">
        <f t="shared" si="191"/>
        <v>0</v>
      </c>
      <c r="K281" s="74">
        <f t="shared" si="191"/>
        <v>0</v>
      </c>
      <c r="L281" s="74">
        <f t="shared" si="191"/>
        <v>0</v>
      </c>
      <c r="M281" s="74">
        <f t="shared" si="191"/>
        <v>0</v>
      </c>
    </row>
    <row r="282" spans="1:13" ht="13.8">
      <c r="B282" s="48">
        <f t="shared" si="178"/>
        <v>0</v>
      </c>
      <c r="C282" s="75">
        <f t="shared" ref="C282:M282" si="192">C154*P$182/10^6</f>
        <v>0</v>
      </c>
      <c r="D282" s="75">
        <f t="shared" si="192"/>
        <v>0</v>
      </c>
      <c r="E282" s="75">
        <f t="shared" si="192"/>
        <v>0</v>
      </c>
      <c r="F282" s="75">
        <f t="shared" si="192"/>
        <v>0</v>
      </c>
      <c r="G282" s="75">
        <f t="shared" si="192"/>
        <v>0</v>
      </c>
      <c r="H282" s="75">
        <f t="shared" si="192"/>
        <v>0</v>
      </c>
      <c r="I282" s="75">
        <f t="shared" si="192"/>
        <v>0</v>
      </c>
      <c r="J282" s="75">
        <f t="shared" si="192"/>
        <v>0</v>
      </c>
      <c r="K282" s="75">
        <f t="shared" si="192"/>
        <v>0</v>
      </c>
      <c r="L282" s="75">
        <f t="shared" si="192"/>
        <v>0</v>
      </c>
      <c r="M282" s="75">
        <f t="shared" si="192"/>
        <v>0</v>
      </c>
    </row>
    <row r="283" spans="1:13" ht="13.8">
      <c r="B283" s="57" t="str">
        <f>"Total "&amp;B260&amp;" revenue"</f>
        <v>Total GaAs integrated revenue</v>
      </c>
      <c r="C283" s="76">
        <f t="shared" ref="C283:I283" si="193">SUM(C262:C282)</f>
        <v>0</v>
      </c>
      <c r="D283" s="76">
        <f t="shared" si="193"/>
        <v>0</v>
      </c>
      <c r="E283" s="76">
        <f t="shared" si="193"/>
        <v>0</v>
      </c>
      <c r="F283" s="76">
        <f t="shared" si="193"/>
        <v>0</v>
      </c>
      <c r="G283" s="76">
        <f t="shared" si="193"/>
        <v>0</v>
      </c>
      <c r="H283" s="76">
        <f t="shared" si="193"/>
        <v>0</v>
      </c>
      <c r="I283" s="76">
        <f t="shared" si="193"/>
        <v>0</v>
      </c>
      <c r="J283" s="76">
        <f t="shared" ref="J283" si="194">SUM(J262:J282)</f>
        <v>0</v>
      </c>
      <c r="K283" s="76">
        <f t="shared" ref="K283:M283" si="195">SUM(K262:K282)</f>
        <v>0</v>
      </c>
      <c r="L283" s="76">
        <f t="shared" si="195"/>
        <v>0</v>
      </c>
      <c r="M283" s="76">
        <f t="shared" si="195"/>
        <v>0</v>
      </c>
    </row>
    <row r="284" spans="1:13">
      <c r="A284" s="111"/>
      <c r="B284" s="111"/>
      <c r="C284" s="111"/>
      <c r="D284" s="111"/>
      <c r="E284" s="111"/>
      <c r="F284" s="111"/>
      <c r="G284" s="111"/>
      <c r="H284" s="111"/>
      <c r="I284" s="111"/>
      <c r="J284" s="111"/>
      <c r="K284" s="111"/>
      <c r="L284" s="111"/>
      <c r="M284" s="111"/>
    </row>
    <row r="285" spans="1:13">
      <c r="A285" s="111"/>
      <c r="B285" s="111"/>
      <c r="C285" s="111"/>
      <c r="D285" s="111"/>
      <c r="E285" s="111"/>
      <c r="F285" s="111"/>
      <c r="G285" s="111"/>
      <c r="H285" s="111"/>
      <c r="I285" s="111"/>
      <c r="J285" s="111"/>
      <c r="K285" s="111"/>
      <c r="L285" s="111"/>
      <c r="M285" s="111"/>
    </row>
    <row r="286" spans="1:13">
      <c r="A286" s="111"/>
      <c r="B286" s="111"/>
      <c r="C286" s="111"/>
      <c r="D286" s="111"/>
      <c r="E286" s="111"/>
      <c r="F286" s="111"/>
      <c r="G286" s="111"/>
      <c r="H286" s="111"/>
      <c r="I286" s="111"/>
      <c r="J286" s="111"/>
      <c r="K286" s="111"/>
      <c r="L286" s="111"/>
      <c r="M286" s="111"/>
    </row>
    <row r="287" spans="1:13">
      <c r="A287" s="111"/>
      <c r="B287" s="111"/>
      <c r="C287" s="111"/>
      <c r="D287" s="111"/>
      <c r="E287" s="111"/>
      <c r="F287" s="111"/>
      <c r="G287" s="111"/>
      <c r="H287" s="111"/>
      <c r="I287" s="111"/>
      <c r="J287" s="111"/>
      <c r="K287" s="111"/>
      <c r="L287" s="111"/>
      <c r="M287" s="111"/>
    </row>
    <row r="288" spans="1:13">
      <c r="A288" s="111"/>
      <c r="B288" s="111"/>
      <c r="C288" s="111"/>
      <c r="D288" s="111"/>
      <c r="E288" s="111"/>
      <c r="F288" s="111"/>
      <c r="G288" s="111"/>
      <c r="H288" s="111"/>
      <c r="I288" s="111"/>
      <c r="J288" s="111"/>
      <c r="K288" s="111"/>
      <c r="L288" s="111"/>
      <c r="M288" s="111"/>
    </row>
  </sheetData>
  <conditionalFormatting sqref="P28:W28">
    <cfRule type="expression" dxfId="10" priority="31">
      <formula>P28&lt;&gt;1</formula>
    </cfRule>
  </conditionalFormatting>
  <conditionalFormatting sqref="P28:W28">
    <cfRule type="expression" priority="28" stopIfTrue="1">
      <formula>P28=0</formula>
    </cfRule>
  </conditionalFormatting>
  <conditionalFormatting sqref="P154:S154 P134:Q153">
    <cfRule type="expression" dxfId="9" priority="27">
      <formula>P134&lt;0</formula>
    </cfRule>
  </conditionalFormatting>
  <conditionalFormatting sqref="T154">
    <cfRule type="expression" dxfId="8" priority="23">
      <formula>T154&lt;0</formula>
    </cfRule>
  </conditionalFormatting>
  <conditionalFormatting sqref="U154">
    <cfRule type="expression" dxfId="7" priority="19">
      <formula>U154&lt;0</formula>
    </cfRule>
  </conditionalFormatting>
  <conditionalFormatting sqref="V154:W154">
    <cfRule type="expression" dxfId="6" priority="15">
      <formula>V154&lt;0</formula>
    </cfRule>
  </conditionalFormatting>
  <conditionalFormatting sqref="P134:Q135">
    <cfRule type="expression" dxfId="5" priority="32">
      <formula>#REF!&lt;0</formula>
    </cfRule>
  </conditionalFormatting>
  <conditionalFormatting sqref="X28:Z28">
    <cfRule type="expression" dxfId="4" priority="13">
      <formula>X28&lt;&gt;1</formula>
    </cfRule>
  </conditionalFormatting>
  <conditionalFormatting sqref="X28:Z28">
    <cfRule type="expression" priority="10" stopIfTrue="1">
      <formula>X28=0</formula>
    </cfRule>
  </conditionalFormatting>
  <conditionalFormatting sqref="X154:Z154">
    <cfRule type="expression" dxfId="3" priority="8">
      <formula>X154&lt;0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23</vt:i4>
      </vt:variant>
    </vt:vector>
  </HeadingPairs>
  <TitlesOfParts>
    <vt:vector size="36" baseType="lpstr">
      <vt:lpstr>Introduction</vt:lpstr>
      <vt:lpstr>Methodology</vt:lpstr>
      <vt:lpstr>Summary</vt:lpstr>
      <vt:lpstr>WDM</vt:lpstr>
      <vt:lpstr>Ethernet</vt:lpstr>
      <vt:lpstr>AOC-LPO-CPO</vt:lpstr>
      <vt:lpstr>FibreChannel</vt:lpstr>
      <vt:lpstr>Fronthaul</vt:lpstr>
      <vt:lpstr>Backhaul</vt:lpstr>
      <vt:lpstr>FTTX</vt:lpstr>
      <vt:lpstr>Report charts</vt:lpstr>
      <vt:lpstr>DML EML split</vt:lpstr>
      <vt:lpstr>Lenses &amp; detectors</vt:lpstr>
      <vt:lpstr>ASP_BH_SIP</vt:lpstr>
      <vt:lpstr>ASP_FTTX_SiP</vt:lpstr>
      <vt:lpstr>ASP_WDM_SiP</vt:lpstr>
      <vt:lpstr>Rev_ENT_SiP</vt:lpstr>
      <vt:lpstr>Rev_FTTX_SiP</vt:lpstr>
      <vt:lpstr>Rev_WDM_SiP</vt:lpstr>
      <vt:lpstr>Vol_BH_GaAs_Discrete</vt:lpstr>
      <vt:lpstr>Vol_BH_GaAs_int</vt:lpstr>
      <vt:lpstr>Vol_BH_InP_discrete</vt:lpstr>
      <vt:lpstr>Vol_BH_InP_int</vt:lpstr>
      <vt:lpstr>Vol_BH_SiP</vt:lpstr>
      <vt:lpstr>Vol_FTTX_DM</vt:lpstr>
      <vt:lpstr>Vol_FTTX_InP</vt:lpstr>
      <vt:lpstr>Vol_FTTX_LiNb</vt:lpstr>
      <vt:lpstr>Vol_FTTX_SiP</vt:lpstr>
      <vt:lpstr>Vol_FTTX_VCL</vt:lpstr>
      <vt:lpstr>Vol_WDM_GaAs_discretes</vt:lpstr>
      <vt:lpstr>Vol_WDM_GaAs_integrated</vt:lpstr>
      <vt:lpstr>Vol_WDM_InP_discretes</vt:lpstr>
      <vt:lpstr>Vol_WDM_InP_integrated</vt:lpstr>
      <vt:lpstr>Vol_WDM_LN_discretes</vt:lpstr>
      <vt:lpstr>Vol_WDM_LN_integrated</vt:lpstr>
      <vt:lpstr>Vol_WDM_SiP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Vlad Kozlov</dc:creator>
  <cp:lastModifiedBy>Stelyana Baleva</cp:lastModifiedBy>
  <cp:revision/>
  <dcterms:created xsi:type="dcterms:W3CDTF">2016-01-12T17:45:04Z</dcterms:created>
  <dcterms:modified xsi:type="dcterms:W3CDTF">2023-05-30T19:11:55Z</dcterms:modified>
</cp:coreProperties>
</file>